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053899372\Desktop\Planilha-última Versão\"/>
    </mc:Choice>
  </mc:AlternateContent>
  <xr:revisionPtr revIDLastSave="0" documentId="8_{8010DD43-28E0-4B14-A46E-E373A09DB10B}" xr6:coauthVersionLast="47" xr6:coauthVersionMax="47" xr10:uidLastSave="{00000000-0000-0000-0000-000000000000}"/>
  <bookViews>
    <workbookView xWindow="-110" yWindow="-110" windowWidth="19420" windowHeight="10420" tabRatio="849" activeTab="3" xr2:uid="{33BDB3EF-7412-4B88-9562-F411EAD6CA72}"/>
  </bookViews>
  <sheets>
    <sheet name="0_LEIA-ME" sheetId="6" r:id="rId1"/>
    <sheet name="1_QUESITOS" sheetId="2" r:id="rId2"/>
    <sheet name="2_DEBITOS" sheetId="1" r:id="rId3"/>
    <sheet name="3_CAPAG" sheetId="3" r:id="rId4"/>
    <sheet name="4_CALCULOS" sheetId="4" r:id="rId5"/>
    <sheet name="5_CONSOLIDACAO" sheetId="7" r:id="rId6"/>
    <sheet name="6_PARCELAS_e_RESUMO" sheetId="9" r:id="rId7"/>
  </sheets>
  <definedNames>
    <definedName name="_xlnm.Print_Area" localSheetId="0">'0_LEIA-ME'!$A$1:$M$22</definedName>
    <definedName name="_xlnm.Print_Area" localSheetId="1">'1_QUESITOS'!$C$3:$D$14</definedName>
    <definedName name="_xlnm.Print_Area" localSheetId="2">'2_DEBITOS'!$C$3:$I$2004</definedName>
    <definedName name="_xlnm.Print_Area" localSheetId="3">'3_CAPAG'!$C$2:$D$10</definedName>
    <definedName name="_xlnm.Print_Area" localSheetId="4">'4_CALCULOS'!$C$2:$O$2008</definedName>
    <definedName name="_xlnm.Print_Area" localSheetId="5">'5_CONSOLIDACAO'!$A$1:$K$22</definedName>
    <definedName name="_xlnm.Print_Area" localSheetId="6">'6_PARCELAS_e_RESUMO'!$C$1:$AF$32</definedName>
    <definedName name="total_valor_desconto">'4_CALCULOS'!$V$11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7" l="1"/>
  <c r="I27" i="7"/>
  <c r="P12" i="2" l="1"/>
  <c r="P7" i="2"/>
  <c r="P8" i="2"/>
  <c r="P9" i="2"/>
  <c r="P10" i="2"/>
  <c r="P11" i="2"/>
  <c r="P13" i="2"/>
  <c r="P14" i="2"/>
  <c r="P6" i="2"/>
  <c r="O11" i="2"/>
  <c r="O10" i="2"/>
  <c r="O9" i="2"/>
  <c r="O8" i="2"/>
  <c r="O7" i="2"/>
  <c r="O6" i="2"/>
  <c r="O4" i="2" l="1"/>
  <c r="D18" i="2" s="1"/>
  <c r="G7" i="3" l="1"/>
  <c r="G6" i="3"/>
  <c r="R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S10" i="1"/>
  <c r="T10" i="1"/>
  <c r="T8" i="1" s="1"/>
  <c r="Q10" i="1"/>
  <c r="H10" i="1"/>
  <c r="F7" i="3"/>
  <c r="F6" i="3"/>
  <c r="O16" i="1"/>
  <c r="F5" i="3" l="1"/>
  <c r="D15" i="3" s="1"/>
  <c r="S8" i="1"/>
  <c r="R8" i="1"/>
  <c r="E16" i="9"/>
  <c r="E17" i="9"/>
  <c r="E18" i="9"/>
  <c r="E19" i="9"/>
  <c r="E20" i="9"/>
  <c r="E15" i="9"/>
  <c r="C11" i="1" l="1"/>
  <c r="C12" i="1" s="1"/>
  <c r="C13" i="1" s="1"/>
  <c r="C14" i="1" s="1"/>
  <c r="C15" i="1" s="1"/>
  <c r="C16" i="1" s="1"/>
  <c r="C17" i="1" s="1"/>
  <c r="C18" i="1" s="1"/>
  <c r="C19" i="1" s="1"/>
  <c r="C10" i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H28" i="7"/>
  <c r="H27" i="7"/>
  <c r="P13" i="1"/>
  <c r="Q2004" i="1"/>
  <c r="P2004" i="1"/>
  <c r="O2004" i="1"/>
  <c r="Q2003" i="1"/>
  <c r="P2003" i="1"/>
  <c r="O2003" i="1"/>
  <c r="Q2002" i="1"/>
  <c r="P2002" i="1"/>
  <c r="O2002" i="1"/>
  <c r="Q2001" i="1"/>
  <c r="P2001" i="1"/>
  <c r="O2001" i="1"/>
  <c r="Q2000" i="1"/>
  <c r="P2000" i="1"/>
  <c r="O2000" i="1"/>
  <c r="Q1999" i="1"/>
  <c r="P1999" i="1"/>
  <c r="O1999" i="1"/>
  <c r="Q1998" i="1"/>
  <c r="P1998" i="1"/>
  <c r="O1998" i="1"/>
  <c r="Q1997" i="1"/>
  <c r="P1997" i="1"/>
  <c r="O1997" i="1"/>
  <c r="Q1996" i="1"/>
  <c r="P1996" i="1"/>
  <c r="O1996" i="1"/>
  <c r="Q1995" i="1"/>
  <c r="P1995" i="1"/>
  <c r="O1995" i="1"/>
  <c r="Q1994" i="1"/>
  <c r="P1994" i="1"/>
  <c r="O1994" i="1"/>
  <c r="Q1993" i="1"/>
  <c r="P1993" i="1"/>
  <c r="O1993" i="1"/>
  <c r="Q1992" i="1"/>
  <c r="P1992" i="1"/>
  <c r="O1992" i="1"/>
  <c r="Q1991" i="1"/>
  <c r="P1991" i="1"/>
  <c r="O1991" i="1"/>
  <c r="Q1990" i="1"/>
  <c r="P1990" i="1"/>
  <c r="O1990" i="1"/>
  <c r="Q1989" i="1"/>
  <c r="P1989" i="1"/>
  <c r="O1989" i="1"/>
  <c r="Q1988" i="1"/>
  <c r="P1988" i="1"/>
  <c r="O1988" i="1"/>
  <c r="Q1987" i="1"/>
  <c r="P1987" i="1"/>
  <c r="O1987" i="1"/>
  <c r="Q1986" i="1"/>
  <c r="P1986" i="1"/>
  <c r="O1986" i="1"/>
  <c r="Q1985" i="1"/>
  <c r="P1985" i="1"/>
  <c r="O1985" i="1"/>
  <c r="Q1984" i="1"/>
  <c r="P1984" i="1"/>
  <c r="O1984" i="1"/>
  <c r="Q1983" i="1"/>
  <c r="P1983" i="1"/>
  <c r="O1983" i="1"/>
  <c r="Q1982" i="1"/>
  <c r="P1982" i="1"/>
  <c r="O1982" i="1"/>
  <c r="Q1981" i="1"/>
  <c r="P1981" i="1"/>
  <c r="O1981" i="1"/>
  <c r="Q1980" i="1"/>
  <c r="P1980" i="1"/>
  <c r="O1980" i="1"/>
  <c r="Q1979" i="1"/>
  <c r="P1979" i="1"/>
  <c r="O1979" i="1"/>
  <c r="Q1978" i="1"/>
  <c r="P1978" i="1"/>
  <c r="O1978" i="1"/>
  <c r="Q1977" i="1"/>
  <c r="P1977" i="1"/>
  <c r="O1977" i="1"/>
  <c r="Q1976" i="1"/>
  <c r="P1976" i="1"/>
  <c r="O1976" i="1"/>
  <c r="Q1975" i="1"/>
  <c r="P1975" i="1"/>
  <c r="O1975" i="1"/>
  <c r="Q1974" i="1"/>
  <c r="P1974" i="1"/>
  <c r="O1974" i="1"/>
  <c r="Q1973" i="1"/>
  <c r="P1973" i="1"/>
  <c r="O1973" i="1"/>
  <c r="Q1972" i="1"/>
  <c r="P1972" i="1"/>
  <c r="O1972" i="1"/>
  <c r="Q1971" i="1"/>
  <c r="P1971" i="1"/>
  <c r="O1971" i="1"/>
  <c r="Q1970" i="1"/>
  <c r="P1970" i="1"/>
  <c r="O1970" i="1"/>
  <c r="Q1969" i="1"/>
  <c r="P1969" i="1"/>
  <c r="O1969" i="1"/>
  <c r="Q1968" i="1"/>
  <c r="P1968" i="1"/>
  <c r="O1968" i="1"/>
  <c r="Q1967" i="1"/>
  <c r="P1967" i="1"/>
  <c r="O1967" i="1"/>
  <c r="Q1966" i="1"/>
  <c r="P1966" i="1"/>
  <c r="O1966" i="1"/>
  <c r="Q1965" i="1"/>
  <c r="P1965" i="1"/>
  <c r="O1965" i="1"/>
  <c r="Q1964" i="1"/>
  <c r="P1964" i="1"/>
  <c r="O1964" i="1"/>
  <c r="Q1963" i="1"/>
  <c r="P1963" i="1"/>
  <c r="O1963" i="1"/>
  <c r="Q1962" i="1"/>
  <c r="P1962" i="1"/>
  <c r="O1962" i="1"/>
  <c r="Q1961" i="1"/>
  <c r="P1961" i="1"/>
  <c r="O1961" i="1"/>
  <c r="Q1960" i="1"/>
  <c r="P1960" i="1"/>
  <c r="O1960" i="1"/>
  <c r="Q1959" i="1"/>
  <c r="P1959" i="1"/>
  <c r="O1959" i="1"/>
  <c r="Q1958" i="1"/>
  <c r="P1958" i="1"/>
  <c r="O1958" i="1"/>
  <c r="Q1957" i="1"/>
  <c r="P1957" i="1"/>
  <c r="O1957" i="1"/>
  <c r="Q1956" i="1"/>
  <c r="P1956" i="1"/>
  <c r="O1956" i="1"/>
  <c r="Q1955" i="1"/>
  <c r="P1955" i="1"/>
  <c r="O1955" i="1"/>
  <c r="Q1954" i="1"/>
  <c r="P1954" i="1"/>
  <c r="O1954" i="1"/>
  <c r="Q1953" i="1"/>
  <c r="P1953" i="1"/>
  <c r="O1953" i="1"/>
  <c r="Q1952" i="1"/>
  <c r="P1952" i="1"/>
  <c r="O1952" i="1"/>
  <c r="Q1951" i="1"/>
  <c r="P1951" i="1"/>
  <c r="O1951" i="1"/>
  <c r="Q1950" i="1"/>
  <c r="P1950" i="1"/>
  <c r="O1950" i="1"/>
  <c r="Q1949" i="1"/>
  <c r="P1949" i="1"/>
  <c r="O1949" i="1"/>
  <c r="Q1948" i="1"/>
  <c r="P1948" i="1"/>
  <c r="O1948" i="1"/>
  <c r="Q1947" i="1"/>
  <c r="P1947" i="1"/>
  <c r="O1947" i="1"/>
  <c r="Q1946" i="1"/>
  <c r="P1946" i="1"/>
  <c r="O1946" i="1"/>
  <c r="Q1945" i="1"/>
  <c r="P1945" i="1"/>
  <c r="O1945" i="1"/>
  <c r="Q1944" i="1"/>
  <c r="P1944" i="1"/>
  <c r="O1944" i="1"/>
  <c r="Q1943" i="1"/>
  <c r="P1943" i="1"/>
  <c r="O1943" i="1"/>
  <c r="Q1942" i="1"/>
  <c r="P1942" i="1"/>
  <c r="O1942" i="1"/>
  <c r="Q1941" i="1"/>
  <c r="P1941" i="1"/>
  <c r="O1941" i="1"/>
  <c r="Q1940" i="1"/>
  <c r="P1940" i="1"/>
  <c r="O1940" i="1"/>
  <c r="Q1939" i="1"/>
  <c r="P1939" i="1"/>
  <c r="O1939" i="1"/>
  <c r="Q1938" i="1"/>
  <c r="P1938" i="1"/>
  <c r="O1938" i="1"/>
  <c r="Q1937" i="1"/>
  <c r="P1937" i="1"/>
  <c r="O1937" i="1"/>
  <c r="Q1936" i="1"/>
  <c r="P1936" i="1"/>
  <c r="O1936" i="1"/>
  <c r="Q1935" i="1"/>
  <c r="P1935" i="1"/>
  <c r="O1935" i="1"/>
  <c r="Q1934" i="1"/>
  <c r="P1934" i="1"/>
  <c r="O1934" i="1"/>
  <c r="Q1933" i="1"/>
  <c r="P1933" i="1"/>
  <c r="O1933" i="1"/>
  <c r="Q1932" i="1"/>
  <c r="P1932" i="1"/>
  <c r="O1932" i="1"/>
  <c r="Q1931" i="1"/>
  <c r="P1931" i="1"/>
  <c r="O1931" i="1"/>
  <c r="Q1930" i="1"/>
  <c r="P1930" i="1"/>
  <c r="O1930" i="1"/>
  <c r="Q1929" i="1"/>
  <c r="P1929" i="1"/>
  <c r="O1929" i="1"/>
  <c r="Q1928" i="1"/>
  <c r="P1928" i="1"/>
  <c r="O1928" i="1"/>
  <c r="Q1927" i="1"/>
  <c r="P1927" i="1"/>
  <c r="O1927" i="1"/>
  <c r="Q1926" i="1"/>
  <c r="P1926" i="1"/>
  <c r="O1926" i="1"/>
  <c r="Q1925" i="1"/>
  <c r="P1925" i="1"/>
  <c r="O1925" i="1"/>
  <c r="Q1924" i="1"/>
  <c r="P1924" i="1"/>
  <c r="O1924" i="1"/>
  <c r="Q1923" i="1"/>
  <c r="P1923" i="1"/>
  <c r="O1923" i="1"/>
  <c r="Q1922" i="1"/>
  <c r="P1922" i="1"/>
  <c r="O1922" i="1"/>
  <c r="Q1921" i="1"/>
  <c r="P1921" i="1"/>
  <c r="O1921" i="1"/>
  <c r="Q1920" i="1"/>
  <c r="P1920" i="1"/>
  <c r="O1920" i="1"/>
  <c r="Q1919" i="1"/>
  <c r="P1919" i="1"/>
  <c r="O1919" i="1"/>
  <c r="Q1918" i="1"/>
  <c r="P1918" i="1"/>
  <c r="O1918" i="1"/>
  <c r="Q1917" i="1"/>
  <c r="P1917" i="1"/>
  <c r="O1917" i="1"/>
  <c r="Q1916" i="1"/>
  <c r="P1916" i="1"/>
  <c r="O1916" i="1"/>
  <c r="Q1915" i="1"/>
  <c r="P1915" i="1"/>
  <c r="O1915" i="1"/>
  <c r="Q1914" i="1"/>
  <c r="P1914" i="1"/>
  <c r="O1914" i="1"/>
  <c r="Q1913" i="1"/>
  <c r="P1913" i="1"/>
  <c r="O1913" i="1"/>
  <c r="Q1912" i="1"/>
  <c r="P1912" i="1"/>
  <c r="O1912" i="1"/>
  <c r="Q1911" i="1"/>
  <c r="P1911" i="1"/>
  <c r="O1911" i="1"/>
  <c r="Q1910" i="1"/>
  <c r="P1910" i="1"/>
  <c r="O1910" i="1"/>
  <c r="Q1909" i="1"/>
  <c r="P1909" i="1"/>
  <c r="O1909" i="1"/>
  <c r="Q1908" i="1"/>
  <c r="P1908" i="1"/>
  <c r="O1908" i="1"/>
  <c r="Q1907" i="1"/>
  <c r="P1907" i="1"/>
  <c r="O1907" i="1"/>
  <c r="Q1906" i="1"/>
  <c r="P1906" i="1"/>
  <c r="O1906" i="1"/>
  <c r="Q1905" i="1"/>
  <c r="P1905" i="1"/>
  <c r="O1905" i="1"/>
  <c r="Q1904" i="1"/>
  <c r="P1904" i="1"/>
  <c r="O1904" i="1"/>
  <c r="Q1903" i="1"/>
  <c r="P1903" i="1"/>
  <c r="O1903" i="1"/>
  <c r="Q1902" i="1"/>
  <c r="P1902" i="1"/>
  <c r="O1902" i="1"/>
  <c r="Q1901" i="1"/>
  <c r="P1901" i="1"/>
  <c r="O1901" i="1"/>
  <c r="Q1900" i="1"/>
  <c r="P1900" i="1"/>
  <c r="O1900" i="1"/>
  <c r="Q1899" i="1"/>
  <c r="P1899" i="1"/>
  <c r="O1899" i="1"/>
  <c r="Q1898" i="1"/>
  <c r="P1898" i="1"/>
  <c r="O1898" i="1"/>
  <c r="Q1897" i="1"/>
  <c r="P1897" i="1"/>
  <c r="O1897" i="1"/>
  <c r="Q1896" i="1"/>
  <c r="P1896" i="1"/>
  <c r="O1896" i="1"/>
  <c r="Q1895" i="1"/>
  <c r="P1895" i="1"/>
  <c r="O1895" i="1"/>
  <c r="Q1894" i="1"/>
  <c r="P1894" i="1"/>
  <c r="O1894" i="1"/>
  <c r="Q1893" i="1"/>
  <c r="P1893" i="1"/>
  <c r="O1893" i="1"/>
  <c r="Q1892" i="1"/>
  <c r="P1892" i="1"/>
  <c r="O1892" i="1"/>
  <c r="Q1891" i="1"/>
  <c r="P1891" i="1"/>
  <c r="O1891" i="1"/>
  <c r="Q1890" i="1"/>
  <c r="P1890" i="1"/>
  <c r="O1890" i="1"/>
  <c r="Q1889" i="1"/>
  <c r="P1889" i="1"/>
  <c r="O1889" i="1"/>
  <c r="Q1888" i="1"/>
  <c r="P1888" i="1"/>
  <c r="O1888" i="1"/>
  <c r="Q1887" i="1"/>
  <c r="P1887" i="1"/>
  <c r="O1887" i="1"/>
  <c r="Q1886" i="1"/>
  <c r="P1886" i="1"/>
  <c r="O1886" i="1"/>
  <c r="Q1885" i="1"/>
  <c r="P1885" i="1"/>
  <c r="O1885" i="1"/>
  <c r="Q1884" i="1"/>
  <c r="P1884" i="1"/>
  <c r="O1884" i="1"/>
  <c r="Q1883" i="1"/>
  <c r="P1883" i="1"/>
  <c r="O1883" i="1"/>
  <c r="Q1882" i="1"/>
  <c r="P1882" i="1"/>
  <c r="O1882" i="1"/>
  <c r="Q1881" i="1"/>
  <c r="P1881" i="1"/>
  <c r="O1881" i="1"/>
  <c r="Q1880" i="1"/>
  <c r="P1880" i="1"/>
  <c r="O1880" i="1"/>
  <c r="Q1879" i="1"/>
  <c r="P1879" i="1"/>
  <c r="O1879" i="1"/>
  <c r="Q1878" i="1"/>
  <c r="P1878" i="1"/>
  <c r="O1878" i="1"/>
  <c r="Q1877" i="1"/>
  <c r="P1877" i="1"/>
  <c r="O1877" i="1"/>
  <c r="Q1876" i="1"/>
  <c r="P1876" i="1"/>
  <c r="O1876" i="1"/>
  <c r="Q1875" i="1"/>
  <c r="P1875" i="1"/>
  <c r="O1875" i="1"/>
  <c r="Q1874" i="1"/>
  <c r="P1874" i="1"/>
  <c r="O1874" i="1"/>
  <c r="Q1873" i="1"/>
  <c r="P1873" i="1"/>
  <c r="O1873" i="1"/>
  <c r="Q1872" i="1"/>
  <c r="P1872" i="1"/>
  <c r="O1872" i="1"/>
  <c r="Q1871" i="1"/>
  <c r="P1871" i="1"/>
  <c r="O1871" i="1"/>
  <c r="Q1870" i="1"/>
  <c r="P1870" i="1"/>
  <c r="O1870" i="1"/>
  <c r="Q1869" i="1"/>
  <c r="P1869" i="1"/>
  <c r="O1869" i="1"/>
  <c r="Q1868" i="1"/>
  <c r="P1868" i="1"/>
  <c r="O1868" i="1"/>
  <c r="Q1867" i="1"/>
  <c r="P1867" i="1"/>
  <c r="O1867" i="1"/>
  <c r="Q1866" i="1"/>
  <c r="P1866" i="1"/>
  <c r="O1866" i="1"/>
  <c r="Q1865" i="1"/>
  <c r="P1865" i="1"/>
  <c r="O1865" i="1"/>
  <c r="Q1864" i="1"/>
  <c r="P1864" i="1"/>
  <c r="O1864" i="1"/>
  <c r="Q1863" i="1"/>
  <c r="P1863" i="1"/>
  <c r="O1863" i="1"/>
  <c r="Q1862" i="1"/>
  <c r="P1862" i="1"/>
  <c r="O1862" i="1"/>
  <c r="Q1861" i="1"/>
  <c r="P1861" i="1"/>
  <c r="O1861" i="1"/>
  <c r="Q1860" i="1"/>
  <c r="P1860" i="1"/>
  <c r="O1860" i="1"/>
  <c r="Q1859" i="1"/>
  <c r="P1859" i="1"/>
  <c r="O1859" i="1"/>
  <c r="Q1858" i="1"/>
  <c r="P1858" i="1"/>
  <c r="O1858" i="1"/>
  <c r="Q1857" i="1"/>
  <c r="P1857" i="1"/>
  <c r="O1857" i="1"/>
  <c r="Q1856" i="1"/>
  <c r="P1856" i="1"/>
  <c r="O1856" i="1"/>
  <c r="Q1855" i="1"/>
  <c r="P1855" i="1"/>
  <c r="O1855" i="1"/>
  <c r="Q1854" i="1"/>
  <c r="P1854" i="1"/>
  <c r="O1854" i="1"/>
  <c r="Q1853" i="1"/>
  <c r="P1853" i="1"/>
  <c r="O1853" i="1"/>
  <c r="Q1852" i="1"/>
  <c r="P1852" i="1"/>
  <c r="O1852" i="1"/>
  <c r="Q1851" i="1"/>
  <c r="P1851" i="1"/>
  <c r="O1851" i="1"/>
  <c r="Q1850" i="1"/>
  <c r="P1850" i="1"/>
  <c r="O1850" i="1"/>
  <c r="Q1849" i="1"/>
  <c r="P1849" i="1"/>
  <c r="O1849" i="1"/>
  <c r="Q1848" i="1"/>
  <c r="P1848" i="1"/>
  <c r="O1848" i="1"/>
  <c r="Q1847" i="1"/>
  <c r="P1847" i="1"/>
  <c r="O1847" i="1"/>
  <c r="Q1846" i="1"/>
  <c r="P1846" i="1"/>
  <c r="O1846" i="1"/>
  <c r="Q1845" i="1"/>
  <c r="P1845" i="1"/>
  <c r="O1845" i="1"/>
  <c r="Q1844" i="1"/>
  <c r="P1844" i="1"/>
  <c r="O1844" i="1"/>
  <c r="Q1843" i="1"/>
  <c r="P1843" i="1"/>
  <c r="O1843" i="1"/>
  <c r="Q1842" i="1"/>
  <c r="P1842" i="1"/>
  <c r="O1842" i="1"/>
  <c r="Q1841" i="1"/>
  <c r="P1841" i="1"/>
  <c r="O1841" i="1"/>
  <c r="Q1840" i="1"/>
  <c r="P1840" i="1"/>
  <c r="O1840" i="1"/>
  <c r="Q1839" i="1"/>
  <c r="P1839" i="1"/>
  <c r="O1839" i="1"/>
  <c r="Q1838" i="1"/>
  <c r="P1838" i="1"/>
  <c r="O1838" i="1"/>
  <c r="Q1837" i="1"/>
  <c r="P1837" i="1"/>
  <c r="O1837" i="1"/>
  <c r="Q1836" i="1"/>
  <c r="P1836" i="1"/>
  <c r="O1836" i="1"/>
  <c r="Q1835" i="1"/>
  <c r="P1835" i="1"/>
  <c r="O1835" i="1"/>
  <c r="Q1834" i="1"/>
  <c r="P1834" i="1"/>
  <c r="O1834" i="1"/>
  <c r="Q1833" i="1"/>
  <c r="P1833" i="1"/>
  <c r="O1833" i="1"/>
  <c r="Q1832" i="1"/>
  <c r="P1832" i="1"/>
  <c r="O1832" i="1"/>
  <c r="Q1831" i="1"/>
  <c r="P1831" i="1"/>
  <c r="O1831" i="1"/>
  <c r="Q1830" i="1"/>
  <c r="P1830" i="1"/>
  <c r="O1830" i="1"/>
  <c r="Q1829" i="1"/>
  <c r="P1829" i="1"/>
  <c r="O1829" i="1"/>
  <c r="Q1828" i="1"/>
  <c r="P1828" i="1"/>
  <c r="O1828" i="1"/>
  <c r="Q1827" i="1"/>
  <c r="P1827" i="1"/>
  <c r="O1827" i="1"/>
  <c r="Q1826" i="1"/>
  <c r="P1826" i="1"/>
  <c r="O1826" i="1"/>
  <c r="Q1825" i="1"/>
  <c r="P1825" i="1"/>
  <c r="O1825" i="1"/>
  <c r="Q1824" i="1"/>
  <c r="P1824" i="1"/>
  <c r="O1824" i="1"/>
  <c r="Q1823" i="1"/>
  <c r="P1823" i="1"/>
  <c r="O1823" i="1"/>
  <c r="Q1822" i="1"/>
  <c r="P1822" i="1"/>
  <c r="O1822" i="1"/>
  <c r="Q1821" i="1"/>
  <c r="P1821" i="1"/>
  <c r="O1821" i="1"/>
  <c r="Q1820" i="1"/>
  <c r="P1820" i="1"/>
  <c r="O1820" i="1"/>
  <c r="Q1819" i="1"/>
  <c r="P1819" i="1"/>
  <c r="O1819" i="1"/>
  <c r="Q1818" i="1"/>
  <c r="P1818" i="1"/>
  <c r="O1818" i="1"/>
  <c r="Q1817" i="1"/>
  <c r="P1817" i="1"/>
  <c r="O1817" i="1"/>
  <c r="Q1816" i="1"/>
  <c r="P1816" i="1"/>
  <c r="O1816" i="1"/>
  <c r="Q1815" i="1"/>
  <c r="P1815" i="1"/>
  <c r="O1815" i="1"/>
  <c r="Q1814" i="1"/>
  <c r="P1814" i="1"/>
  <c r="O1814" i="1"/>
  <c r="Q1813" i="1"/>
  <c r="P1813" i="1"/>
  <c r="O1813" i="1"/>
  <c r="Q1812" i="1"/>
  <c r="P1812" i="1"/>
  <c r="O1812" i="1"/>
  <c r="Q1811" i="1"/>
  <c r="P1811" i="1"/>
  <c r="O1811" i="1"/>
  <c r="Q1810" i="1"/>
  <c r="P1810" i="1"/>
  <c r="O1810" i="1"/>
  <c r="Q1809" i="1"/>
  <c r="P1809" i="1"/>
  <c r="O1809" i="1"/>
  <c r="Q1808" i="1"/>
  <c r="P1808" i="1"/>
  <c r="O1808" i="1"/>
  <c r="Q1807" i="1"/>
  <c r="P1807" i="1"/>
  <c r="O1807" i="1"/>
  <c r="Q1806" i="1"/>
  <c r="P1806" i="1"/>
  <c r="O1806" i="1"/>
  <c r="Q1805" i="1"/>
  <c r="P1805" i="1"/>
  <c r="O1805" i="1"/>
  <c r="Q1804" i="1"/>
  <c r="P1804" i="1"/>
  <c r="O1804" i="1"/>
  <c r="Q1803" i="1"/>
  <c r="P1803" i="1"/>
  <c r="O1803" i="1"/>
  <c r="Q1802" i="1"/>
  <c r="P1802" i="1"/>
  <c r="O1802" i="1"/>
  <c r="Q1801" i="1"/>
  <c r="P1801" i="1"/>
  <c r="O1801" i="1"/>
  <c r="Q1800" i="1"/>
  <c r="P1800" i="1"/>
  <c r="O1800" i="1"/>
  <c r="Q1799" i="1"/>
  <c r="P1799" i="1"/>
  <c r="O1799" i="1"/>
  <c r="Q1798" i="1"/>
  <c r="P1798" i="1"/>
  <c r="O1798" i="1"/>
  <c r="Q1797" i="1"/>
  <c r="P1797" i="1"/>
  <c r="O1797" i="1"/>
  <c r="Q1796" i="1"/>
  <c r="P1796" i="1"/>
  <c r="O1796" i="1"/>
  <c r="Q1795" i="1"/>
  <c r="P1795" i="1"/>
  <c r="O1795" i="1"/>
  <c r="Q1794" i="1"/>
  <c r="P1794" i="1"/>
  <c r="O1794" i="1"/>
  <c r="Q1793" i="1"/>
  <c r="P1793" i="1"/>
  <c r="O1793" i="1"/>
  <c r="Q1792" i="1"/>
  <c r="P1792" i="1"/>
  <c r="O1792" i="1"/>
  <c r="Q1791" i="1"/>
  <c r="P1791" i="1"/>
  <c r="O1791" i="1"/>
  <c r="Q1790" i="1"/>
  <c r="P1790" i="1"/>
  <c r="O1790" i="1"/>
  <c r="Q1789" i="1"/>
  <c r="P1789" i="1"/>
  <c r="O1789" i="1"/>
  <c r="Q1788" i="1"/>
  <c r="P1788" i="1"/>
  <c r="O1788" i="1"/>
  <c r="Q1787" i="1"/>
  <c r="P1787" i="1"/>
  <c r="O1787" i="1"/>
  <c r="Q1786" i="1"/>
  <c r="P1786" i="1"/>
  <c r="O1786" i="1"/>
  <c r="Q1785" i="1"/>
  <c r="P1785" i="1"/>
  <c r="O1785" i="1"/>
  <c r="Q1784" i="1"/>
  <c r="P1784" i="1"/>
  <c r="O1784" i="1"/>
  <c r="Q1783" i="1"/>
  <c r="P1783" i="1"/>
  <c r="O1783" i="1"/>
  <c r="Q1782" i="1"/>
  <c r="P1782" i="1"/>
  <c r="O1782" i="1"/>
  <c r="Q1781" i="1"/>
  <c r="P1781" i="1"/>
  <c r="O1781" i="1"/>
  <c r="Q1780" i="1"/>
  <c r="P1780" i="1"/>
  <c r="O1780" i="1"/>
  <c r="Q1779" i="1"/>
  <c r="P1779" i="1"/>
  <c r="O1779" i="1"/>
  <c r="Q1778" i="1"/>
  <c r="P1778" i="1"/>
  <c r="O1778" i="1"/>
  <c r="Q1777" i="1"/>
  <c r="P1777" i="1"/>
  <c r="O1777" i="1"/>
  <c r="Q1776" i="1"/>
  <c r="P1776" i="1"/>
  <c r="O1776" i="1"/>
  <c r="Q1775" i="1"/>
  <c r="P1775" i="1"/>
  <c r="O1775" i="1"/>
  <c r="Q1774" i="1"/>
  <c r="P1774" i="1"/>
  <c r="O1774" i="1"/>
  <c r="Q1773" i="1"/>
  <c r="P1773" i="1"/>
  <c r="O1773" i="1"/>
  <c r="Q1772" i="1"/>
  <c r="P1772" i="1"/>
  <c r="O1772" i="1"/>
  <c r="Q1771" i="1"/>
  <c r="P1771" i="1"/>
  <c r="O1771" i="1"/>
  <c r="Q1770" i="1"/>
  <c r="P1770" i="1"/>
  <c r="O1770" i="1"/>
  <c r="Q1769" i="1"/>
  <c r="P1769" i="1"/>
  <c r="O1769" i="1"/>
  <c r="Q1768" i="1"/>
  <c r="P1768" i="1"/>
  <c r="O1768" i="1"/>
  <c r="Q1767" i="1"/>
  <c r="P1767" i="1"/>
  <c r="O1767" i="1"/>
  <c r="Q1766" i="1"/>
  <c r="P1766" i="1"/>
  <c r="O1766" i="1"/>
  <c r="Q1765" i="1"/>
  <c r="P1765" i="1"/>
  <c r="O1765" i="1"/>
  <c r="Q1764" i="1"/>
  <c r="P1764" i="1"/>
  <c r="O1764" i="1"/>
  <c r="Q1763" i="1"/>
  <c r="P1763" i="1"/>
  <c r="O1763" i="1"/>
  <c r="Q1762" i="1"/>
  <c r="P1762" i="1"/>
  <c r="O1762" i="1"/>
  <c r="Q1761" i="1"/>
  <c r="P1761" i="1"/>
  <c r="O1761" i="1"/>
  <c r="Q1760" i="1"/>
  <c r="P1760" i="1"/>
  <c r="O1760" i="1"/>
  <c r="Q1759" i="1"/>
  <c r="P1759" i="1"/>
  <c r="O1759" i="1"/>
  <c r="Q1758" i="1"/>
  <c r="P1758" i="1"/>
  <c r="O1758" i="1"/>
  <c r="Q1757" i="1"/>
  <c r="P1757" i="1"/>
  <c r="O1757" i="1"/>
  <c r="Q1756" i="1"/>
  <c r="P1756" i="1"/>
  <c r="O1756" i="1"/>
  <c r="Q1755" i="1"/>
  <c r="P1755" i="1"/>
  <c r="O1755" i="1"/>
  <c r="Q1754" i="1"/>
  <c r="P1754" i="1"/>
  <c r="O1754" i="1"/>
  <c r="Q1753" i="1"/>
  <c r="P1753" i="1"/>
  <c r="O1753" i="1"/>
  <c r="Q1752" i="1"/>
  <c r="P1752" i="1"/>
  <c r="O1752" i="1"/>
  <c r="Q1751" i="1"/>
  <c r="P1751" i="1"/>
  <c r="O1751" i="1"/>
  <c r="Q1750" i="1"/>
  <c r="P1750" i="1"/>
  <c r="O1750" i="1"/>
  <c r="Q1749" i="1"/>
  <c r="P1749" i="1"/>
  <c r="O1749" i="1"/>
  <c r="Q1748" i="1"/>
  <c r="P1748" i="1"/>
  <c r="O1748" i="1"/>
  <c r="Q1747" i="1"/>
  <c r="P1747" i="1"/>
  <c r="O1747" i="1"/>
  <c r="Q1746" i="1"/>
  <c r="P1746" i="1"/>
  <c r="O1746" i="1"/>
  <c r="Q1745" i="1"/>
  <c r="P1745" i="1"/>
  <c r="O1745" i="1"/>
  <c r="Q1744" i="1"/>
  <c r="P1744" i="1"/>
  <c r="O1744" i="1"/>
  <c r="Q1743" i="1"/>
  <c r="P1743" i="1"/>
  <c r="O1743" i="1"/>
  <c r="Q1742" i="1"/>
  <c r="P1742" i="1"/>
  <c r="O1742" i="1"/>
  <c r="Q1741" i="1"/>
  <c r="P1741" i="1"/>
  <c r="O1741" i="1"/>
  <c r="Q1740" i="1"/>
  <c r="P1740" i="1"/>
  <c r="O1740" i="1"/>
  <c r="Q1739" i="1"/>
  <c r="P1739" i="1"/>
  <c r="O1739" i="1"/>
  <c r="Q1738" i="1"/>
  <c r="P1738" i="1"/>
  <c r="O1738" i="1"/>
  <c r="Q1737" i="1"/>
  <c r="P1737" i="1"/>
  <c r="O1737" i="1"/>
  <c r="Q1736" i="1"/>
  <c r="P1736" i="1"/>
  <c r="O1736" i="1"/>
  <c r="Q1735" i="1"/>
  <c r="P1735" i="1"/>
  <c r="O1735" i="1"/>
  <c r="Q1734" i="1"/>
  <c r="P1734" i="1"/>
  <c r="O1734" i="1"/>
  <c r="Q1733" i="1"/>
  <c r="P1733" i="1"/>
  <c r="O1733" i="1"/>
  <c r="Q1732" i="1"/>
  <c r="P1732" i="1"/>
  <c r="O1732" i="1"/>
  <c r="Q1731" i="1"/>
  <c r="P1731" i="1"/>
  <c r="O1731" i="1"/>
  <c r="Q1730" i="1"/>
  <c r="P1730" i="1"/>
  <c r="O1730" i="1"/>
  <c r="Q1729" i="1"/>
  <c r="P1729" i="1"/>
  <c r="O1729" i="1"/>
  <c r="Q1728" i="1"/>
  <c r="P1728" i="1"/>
  <c r="O1728" i="1"/>
  <c r="Q1727" i="1"/>
  <c r="P1727" i="1"/>
  <c r="O1727" i="1"/>
  <c r="Q1726" i="1"/>
  <c r="P1726" i="1"/>
  <c r="O1726" i="1"/>
  <c r="Q1725" i="1"/>
  <c r="P1725" i="1"/>
  <c r="O1725" i="1"/>
  <c r="Q1724" i="1"/>
  <c r="P1724" i="1"/>
  <c r="O1724" i="1"/>
  <c r="Q1723" i="1"/>
  <c r="P1723" i="1"/>
  <c r="O1723" i="1"/>
  <c r="Q1722" i="1"/>
  <c r="P1722" i="1"/>
  <c r="O1722" i="1"/>
  <c r="Q1721" i="1"/>
  <c r="P1721" i="1"/>
  <c r="O1721" i="1"/>
  <c r="Q1720" i="1"/>
  <c r="P1720" i="1"/>
  <c r="O1720" i="1"/>
  <c r="Q1719" i="1"/>
  <c r="P1719" i="1"/>
  <c r="O1719" i="1"/>
  <c r="Q1718" i="1"/>
  <c r="P1718" i="1"/>
  <c r="O1718" i="1"/>
  <c r="Q1717" i="1"/>
  <c r="P1717" i="1"/>
  <c r="O1717" i="1"/>
  <c r="Q1716" i="1"/>
  <c r="P1716" i="1"/>
  <c r="O1716" i="1"/>
  <c r="Q1715" i="1"/>
  <c r="P1715" i="1"/>
  <c r="O1715" i="1"/>
  <c r="Q1714" i="1"/>
  <c r="P1714" i="1"/>
  <c r="O1714" i="1"/>
  <c r="Q1713" i="1"/>
  <c r="P1713" i="1"/>
  <c r="O1713" i="1"/>
  <c r="Q1712" i="1"/>
  <c r="P1712" i="1"/>
  <c r="O1712" i="1"/>
  <c r="Q1711" i="1"/>
  <c r="P1711" i="1"/>
  <c r="O1711" i="1"/>
  <c r="Q1710" i="1"/>
  <c r="P1710" i="1"/>
  <c r="O1710" i="1"/>
  <c r="Q1709" i="1"/>
  <c r="P1709" i="1"/>
  <c r="O1709" i="1"/>
  <c r="Q1708" i="1"/>
  <c r="P1708" i="1"/>
  <c r="O1708" i="1"/>
  <c r="Q1707" i="1"/>
  <c r="P1707" i="1"/>
  <c r="O1707" i="1"/>
  <c r="Q1706" i="1"/>
  <c r="P1706" i="1"/>
  <c r="O1706" i="1"/>
  <c r="Q1705" i="1"/>
  <c r="P1705" i="1"/>
  <c r="O1705" i="1"/>
  <c r="Q1704" i="1"/>
  <c r="P1704" i="1"/>
  <c r="O1704" i="1"/>
  <c r="Q1703" i="1"/>
  <c r="P1703" i="1"/>
  <c r="O1703" i="1"/>
  <c r="Q1702" i="1"/>
  <c r="P1702" i="1"/>
  <c r="O1702" i="1"/>
  <c r="Q1701" i="1"/>
  <c r="P1701" i="1"/>
  <c r="O1701" i="1"/>
  <c r="Q1700" i="1"/>
  <c r="P1700" i="1"/>
  <c r="O1700" i="1"/>
  <c r="Q1699" i="1"/>
  <c r="P1699" i="1"/>
  <c r="O1699" i="1"/>
  <c r="Q1698" i="1"/>
  <c r="P1698" i="1"/>
  <c r="O1698" i="1"/>
  <c r="Q1697" i="1"/>
  <c r="P1697" i="1"/>
  <c r="O1697" i="1"/>
  <c r="Q1696" i="1"/>
  <c r="P1696" i="1"/>
  <c r="O1696" i="1"/>
  <c r="Q1695" i="1"/>
  <c r="P1695" i="1"/>
  <c r="O1695" i="1"/>
  <c r="Q1694" i="1"/>
  <c r="P1694" i="1"/>
  <c r="O1694" i="1"/>
  <c r="Q1693" i="1"/>
  <c r="P1693" i="1"/>
  <c r="O1693" i="1"/>
  <c r="Q1692" i="1"/>
  <c r="P1692" i="1"/>
  <c r="O1692" i="1"/>
  <c r="Q1691" i="1"/>
  <c r="P1691" i="1"/>
  <c r="O1691" i="1"/>
  <c r="Q1690" i="1"/>
  <c r="P1690" i="1"/>
  <c r="O1690" i="1"/>
  <c r="Q1689" i="1"/>
  <c r="P1689" i="1"/>
  <c r="O1689" i="1"/>
  <c r="Q1688" i="1"/>
  <c r="P1688" i="1"/>
  <c r="O1688" i="1"/>
  <c r="Q1687" i="1"/>
  <c r="P1687" i="1"/>
  <c r="O1687" i="1"/>
  <c r="Q1686" i="1"/>
  <c r="P1686" i="1"/>
  <c r="O1686" i="1"/>
  <c r="Q1685" i="1"/>
  <c r="P1685" i="1"/>
  <c r="O1685" i="1"/>
  <c r="Q1684" i="1"/>
  <c r="P1684" i="1"/>
  <c r="O1684" i="1"/>
  <c r="Q1683" i="1"/>
  <c r="P1683" i="1"/>
  <c r="O1683" i="1"/>
  <c r="Q1682" i="1"/>
  <c r="P1682" i="1"/>
  <c r="O1682" i="1"/>
  <c r="Q1681" i="1"/>
  <c r="P1681" i="1"/>
  <c r="O1681" i="1"/>
  <c r="Q1680" i="1"/>
  <c r="P1680" i="1"/>
  <c r="O1680" i="1"/>
  <c r="Q1679" i="1"/>
  <c r="P1679" i="1"/>
  <c r="O1679" i="1"/>
  <c r="Q1678" i="1"/>
  <c r="P1678" i="1"/>
  <c r="O1678" i="1"/>
  <c r="Q1677" i="1"/>
  <c r="P1677" i="1"/>
  <c r="O1677" i="1"/>
  <c r="Q1676" i="1"/>
  <c r="P1676" i="1"/>
  <c r="O1676" i="1"/>
  <c r="Q1675" i="1"/>
  <c r="P1675" i="1"/>
  <c r="O1675" i="1"/>
  <c r="Q1674" i="1"/>
  <c r="P1674" i="1"/>
  <c r="O1674" i="1"/>
  <c r="Q1673" i="1"/>
  <c r="P1673" i="1"/>
  <c r="O1673" i="1"/>
  <c r="Q1672" i="1"/>
  <c r="P1672" i="1"/>
  <c r="O1672" i="1"/>
  <c r="Q1671" i="1"/>
  <c r="P1671" i="1"/>
  <c r="O1671" i="1"/>
  <c r="Q1670" i="1"/>
  <c r="P1670" i="1"/>
  <c r="O1670" i="1"/>
  <c r="Q1669" i="1"/>
  <c r="P1669" i="1"/>
  <c r="O1669" i="1"/>
  <c r="Q1668" i="1"/>
  <c r="P1668" i="1"/>
  <c r="O1668" i="1"/>
  <c r="Q1667" i="1"/>
  <c r="P1667" i="1"/>
  <c r="O1667" i="1"/>
  <c r="Q1666" i="1"/>
  <c r="P1666" i="1"/>
  <c r="O1666" i="1"/>
  <c r="Q1665" i="1"/>
  <c r="P1665" i="1"/>
  <c r="O1665" i="1"/>
  <c r="Q1664" i="1"/>
  <c r="P1664" i="1"/>
  <c r="O1664" i="1"/>
  <c r="Q1663" i="1"/>
  <c r="P1663" i="1"/>
  <c r="O1663" i="1"/>
  <c r="Q1662" i="1"/>
  <c r="P1662" i="1"/>
  <c r="O1662" i="1"/>
  <c r="Q1661" i="1"/>
  <c r="P1661" i="1"/>
  <c r="O1661" i="1"/>
  <c r="Q1660" i="1"/>
  <c r="P1660" i="1"/>
  <c r="O1660" i="1"/>
  <c r="Q1659" i="1"/>
  <c r="P1659" i="1"/>
  <c r="O1659" i="1"/>
  <c r="Q1658" i="1"/>
  <c r="P1658" i="1"/>
  <c r="O1658" i="1"/>
  <c r="Q1657" i="1"/>
  <c r="P1657" i="1"/>
  <c r="O1657" i="1"/>
  <c r="Q1656" i="1"/>
  <c r="P1656" i="1"/>
  <c r="O1656" i="1"/>
  <c r="Q1655" i="1"/>
  <c r="P1655" i="1"/>
  <c r="O1655" i="1"/>
  <c r="Q1654" i="1"/>
  <c r="P1654" i="1"/>
  <c r="O1654" i="1"/>
  <c r="Q1653" i="1"/>
  <c r="P1653" i="1"/>
  <c r="O1653" i="1"/>
  <c r="Q1652" i="1"/>
  <c r="P1652" i="1"/>
  <c r="O1652" i="1"/>
  <c r="Q1651" i="1"/>
  <c r="P1651" i="1"/>
  <c r="O1651" i="1"/>
  <c r="Q1650" i="1"/>
  <c r="P1650" i="1"/>
  <c r="O1650" i="1"/>
  <c r="Q1649" i="1"/>
  <c r="P1649" i="1"/>
  <c r="O1649" i="1"/>
  <c r="Q1648" i="1"/>
  <c r="P1648" i="1"/>
  <c r="O1648" i="1"/>
  <c r="Q1647" i="1"/>
  <c r="P1647" i="1"/>
  <c r="O1647" i="1"/>
  <c r="Q1646" i="1"/>
  <c r="P1646" i="1"/>
  <c r="O1646" i="1"/>
  <c r="Q1645" i="1"/>
  <c r="P1645" i="1"/>
  <c r="O1645" i="1"/>
  <c r="Q1644" i="1"/>
  <c r="P1644" i="1"/>
  <c r="O1644" i="1"/>
  <c r="Q1643" i="1"/>
  <c r="P1643" i="1"/>
  <c r="O1643" i="1"/>
  <c r="Q1642" i="1"/>
  <c r="P1642" i="1"/>
  <c r="O1642" i="1"/>
  <c r="Q1641" i="1"/>
  <c r="P1641" i="1"/>
  <c r="O1641" i="1"/>
  <c r="Q1640" i="1"/>
  <c r="P1640" i="1"/>
  <c r="O1640" i="1"/>
  <c r="Q1639" i="1"/>
  <c r="P1639" i="1"/>
  <c r="O1639" i="1"/>
  <c r="Q1638" i="1"/>
  <c r="P1638" i="1"/>
  <c r="O1638" i="1"/>
  <c r="Q1637" i="1"/>
  <c r="P1637" i="1"/>
  <c r="O1637" i="1"/>
  <c r="Q1636" i="1"/>
  <c r="P1636" i="1"/>
  <c r="O1636" i="1"/>
  <c r="Q1635" i="1"/>
  <c r="P1635" i="1"/>
  <c r="O1635" i="1"/>
  <c r="Q1634" i="1"/>
  <c r="P1634" i="1"/>
  <c r="O1634" i="1"/>
  <c r="Q1633" i="1"/>
  <c r="P1633" i="1"/>
  <c r="O1633" i="1"/>
  <c r="Q1632" i="1"/>
  <c r="P1632" i="1"/>
  <c r="O1632" i="1"/>
  <c r="Q1631" i="1"/>
  <c r="P1631" i="1"/>
  <c r="O1631" i="1"/>
  <c r="Q1630" i="1"/>
  <c r="P1630" i="1"/>
  <c r="O1630" i="1"/>
  <c r="Q1629" i="1"/>
  <c r="P1629" i="1"/>
  <c r="O1629" i="1"/>
  <c r="Q1628" i="1"/>
  <c r="P1628" i="1"/>
  <c r="O1628" i="1"/>
  <c r="Q1627" i="1"/>
  <c r="P1627" i="1"/>
  <c r="O1627" i="1"/>
  <c r="Q1626" i="1"/>
  <c r="P1626" i="1"/>
  <c r="O1626" i="1"/>
  <c r="Q1625" i="1"/>
  <c r="P1625" i="1"/>
  <c r="O1625" i="1"/>
  <c r="Q1624" i="1"/>
  <c r="P1624" i="1"/>
  <c r="O1624" i="1"/>
  <c r="Q1623" i="1"/>
  <c r="P1623" i="1"/>
  <c r="O1623" i="1"/>
  <c r="Q1622" i="1"/>
  <c r="P1622" i="1"/>
  <c r="O1622" i="1"/>
  <c r="Q1621" i="1"/>
  <c r="P1621" i="1"/>
  <c r="O1621" i="1"/>
  <c r="Q1620" i="1"/>
  <c r="P1620" i="1"/>
  <c r="O1620" i="1"/>
  <c r="Q1619" i="1"/>
  <c r="P1619" i="1"/>
  <c r="O1619" i="1"/>
  <c r="Q1618" i="1"/>
  <c r="P1618" i="1"/>
  <c r="O1618" i="1"/>
  <c r="Q1617" i="1"/>
  <c r="P1617" i="1"/>
  <c r="O1617" i="1"/>
  <c r="Q1616" i="1"/>
  <c r="P1616" i="1"/>
  <c r="O1616" i="1"/>
  <c r="Q1615" i="1"/>
  <c r="P1615" i="1"/>
  <c r="O1615" i="1"/>
  <c r="Q1614" i="1"/>
  <c r="P1614" i="1"/>
  <c r="O1614" i="1"/>
  <c r="Q1613" i="1"/>
  <c r="P1613" i="1"/>
  <c r="O1613" i="1"/>
  <c r="Q1612" i="1"/>
  <c r="P1612" i="1"/>
  <c r="O1612" i="1"/>
  <c r="Q1611" i="1"/>
  <c r="P1611" i="1"/>
  <c r="O1611" i="1"/>
  <c r="Q1610" i="1"/>
  <c r="P1610" i="1"/>
  <c r="O1610" i="1"/>
  <c r="Q1609" i="1"/>
  <c r="P1609" i="1"/>
  <c r="O1609" i="1"/>
  <c r="Q1608" i="1"/>
  <c r="P1608" i="1"/>
  <c r="O1608" i="1"/>
  <c r="Q1607" i="1"/>
  <c r="P1607" i="1"/>
  <c r="O1607" i="1"/>
  <c r="Q1606" i="1"/>
  <c r="P1606" i="1"/>
  <c r="O1606" i="1"/>
  <c r="Q1605" i="1"/>
  <c r="P1605" i="1"/>
  <c r="O1605" i="1"/>
  <c r="Q1604" i="1"/>
  <c r="P1604" i="1"/>
  <c r="O1604" i="1"/>
  <c r="Q1603" i="1"/>
  <c r="P1603" i="1"/>
  <c r="O1603" i="1"/>
  <c r="Q1602" i="1"/>
  <c r="P1602" i="1"/>
  <c r="O1602" i="1"/>
  <c r="Q1601" i="1"/>
  <c r="P1601" i="1"/>
  <c r="O1601" i="1"/>
  <c r="Q1600" i="1"/>
  <c r="P1600" i="1"/>
  <c r="O1600" i="1"/>
  <c r="Q1599" i="1"/>
  <c r="P1599" i="1"/>
  <c r="O1599" i="1"/>
  <c r="Q1598" i="1"/>
  <c r="P1598" i="1"/>
  <c r="O1598" i="1"/>
  <c r="Q1597" i="1"/>
  <c r="P1597" i="1"/>
  <c r="O1597" i="1"/>
  <c r="Q1596" i="1"/>
  <c r="P1596" i="1"/>
  <c r="O1596" i="1"/>
  <c r="Q1595" i="1"/>
  <c r="P1595" i="1"/>
  <c r="O1595" i="1"/>
  <c r="Q1594" i="1"/>
  <c r="P1594" i="1"/>
  <c r="O1594" i="1"/>
  <c r="Q1593" i="1"/>
  <c r="P1593" i="1"/>
  <c r="O1593" i="1"/>
  <c r="Q1592" i="1"/>
  <c r="P1592" i="1"/>
  <c r="O1592" i="1"/>
  <c r="Q1591" i="1"/>
  <c r="P1591" i="1"/>
  <c r="O1591" i="1"/>
  <c r="Q1590" i="1"/>
  <c r="P1590" i="1"/>
  <c r="O1590" i="1"/>
  <c r="Q1589" i="1"/>
  <c r="P1589" i="1"/>
  <c r="O1589" i="1"/>
  <c r="Q1588" i="1"/>
  <c r="P1588" i="1"/>
  <c r="O1588" i="1"/>
  <c r="Q1587" i="1"/>
  <c r="P1587" i="1"/>
  <c r="O1587" i="1"/>
  <c r="Q1586" i="1"/>
  <c r="P1586" i="1"/>
  <c r="O1586" i="1"/>
  <c r="Q1585" i="1"/>
  <c r="P1585" i="1"/>
  <c r="O1585" i="1"/>
  <c r="Q1584" i="1"/>
  <c r="P1584" i="1"/>
  <c r="O1584" i="1"/>
  <c r="Q1583" i="1"/>
  <c r="P1583" i="1"/>
  <c r="O1583" i="1"/>
  <c r="Q1582" i="1"/>
  <c r="P1582" i="1"/>
  <c r="O1582" i="1"/>
  <c r="Q1581" i="1"/>
  <c r="P1581" i="1"/>
  <c r="O1581" i="1"/>
  <c r="Q1580" i="1"/>
  <c r="P1580" i="1"/>
  <c r="O1580" i="1"/>
  <c r="Q1579" i="1"/>
  <c r="P1579" i="1"/>
  <c r="O1579" i="1"/>
  <c r="Q1578" i="1"/>
  <c r="P1578" i="1"/>
  <c r="O1578" i="1"/>
  <c r="Q1577" i="1"/>
  <c r="P1577" i="1"/>
  <c r="O1577" i="1"/>
  <c r="Q1576" i="1"/>
  <c r="P1576" i="1"/>
  <c r="O1576" i="1"/>
  <c r="Q1575" i="1"/>
  <c r="P1575" i="1"/>
  <c r="O1575" i="1"/>
  <c r="Q1574" i="1"/>
  <c r="P1574" i="1"/>
  <c r="O1574" i="1"/>
  <c r="Q1573" i="1"/>
  <c r="P1573" i="1"/>
  <c r="O1573" i="1"/>
  <c r="Q1572" i="1"/>
  <c r="P1572" i="1"/>
  <c r="O1572" i="1"/>
  <c r="Q1571" i="1"/>
  <c r="P1571" i="1"/>
  <c r="O1571" i="1"/>
  <c r="Q1570" i="1"/>
  <c r="P1570" i="1"/>
  <c r="O1570" i="1"/>
  <c r="Q1569" i="1"/>
  <c r="P1569" i="1"/>
  <c r="O1569" i="1"/>
  <c r="Q1568" i="1"/>
  <c r="P1568" i="1"/>
  <c r="O1568" i="1"/>
  <c r="Q1567" i="1"/>
  <c r="P1567" i="1"/>
  <c r="O1567" i="1"/>
  <c r="Q1566" i="1"/>
  <c r="P1566" i="1"/>
  <c r="O1566" i="1"/>
  <c r="Q1565" i="1"/>
  <c r="P1565" i="1"/>
  <c r="O1565" i="1"/>
  <c r="Q1564" i="1"/>
  <c r="P1564" i="1"/>
  <c r="O1564" i="1"/>
  <c r="Q1563" i="1"/>
  <c r="P1563" i="1"/>
  <c r="O1563" i="1"/>
  <c r="Q1562" i="1"/>
  <c r="P1562" i="1"/>
  <c r="O1562" i="1"/>
  <c r="Q1561" i="1"/>
  <c r="P1561" i="1"/>
  <c r="O1561" i="1"/>
  <c r="Q1560" i="1"/>
  <c r="P1560" i="1"/>
  <c r="O1560" i="1"/>
  <c r="Q1559" i="1"/>
  <c r="P1559" i="1"/>
  <c r="O1559" i="1"/>
  <c r="Q1558" i="1"/>
  <c r="P1558" i="1"/>
  <c r="O1558" i="1"/>
  <c r="Q1557" i="1"/>
  <c r="P1557" i="1"/>
  <c r="O1557" i="1"/>
  <c r="Q1556" i="1"/>
  <c r="P1556" i="1"/>
  <c r="O1556" i="1"/>
  <c r="Q1555" i="1"/>
  <c r="P1555" i="1"/>
  <c r="O1555" i="1"/>
  <c r="Q1554" i="1"/>
  <c r="P1554" i="1"/>
  <c r="O1554" i="1"/>
  <c r="Q1553" i="1"/>
  <c r="P1553" i="1"/>
  <c r="O1553" i="1"/>
  <c r="Q1552" i="1"/>
  <c r="P1552" i="1"/>
  <c r="O1552" i="1"/>
  <c r="Q1551" i="1"/>
  <c r="P1551" i="1"/>
  <c r="O1551" i="1"/>
  <c r="Q1550" i="1"/>
  <c r="P1550" i="1"/>
  <c r="O1550" i="1"/>
  <c r="Q1549" i="1"/>
  <c r="P1549" i="1"/>
  <c r="O1549" i="1"/>
  <c r="Q1548" i="1"/>
  <c r="P1548" i="1"/>
  <c r="O1548" i="1"/>
  <c r="Q1547" i="1"/>
  <c r="P1547" i="1"/>
  <c r="O1547" i="1"/>
  <c r="Q1546" i="1"/>
  <c r="P1546" i="1"/>
  <c r="O1546" i="1"/>
  <c r="Q1545" i="1"/>
  <c r="P1545" i="1"/>
  <c r="O1545" i="1"/>
  <c r="Q1544" i="1"/>
  <c r="P1544" i="1"/>
  <c r="O1544" i="1"/>
  <c r="Q1543" i="1"/>
  <c r="P1543" i="1"/>
  <c r="O1543" i="1"/>
  <c r="Q1542" i="1"/>
  <c r="P1542" i="1"/>
  <c r="O1542" i="1"/>
  <c r="Q1541" i="1"/>
  <c r="P1541" i="1"/>
  <c r="O1541" i="1"/>
  <c r="Q1540" i="1"/>
  <c r="P1540" i="1"/>
  <c r="O1540" i="1"/>
  <c r="Q1539" i="1"/>
  <c r="P1539" i="1"/>
  <c r="O1539" i="1"/>
  <c r="Q1538" i="1"/>
  <c r="P1538" i="1"/>
  <c r="O1538" i="1"/>
  <c r="Q1537" i="1"/>
  <c r="P1537" i="1"/>
  <c r="O1537" i="1"/>
  <c r="Q1536" i="1"/>
  <c r="P1536" i="1"/>
  <c r="O1536" i="1"/>
  <c r="Q1535" i="1"/>
  <c r="P1535" i="1"/>
  <c r="O1535" i="1"/>
  <c r="Q1534" i="1"/>
  <c r="P1534" i="1"/>
  <c r="O1534" i="1"/>
  <c r="Q1533" i="1"/>
  <c r="P1533" i="1"/>
  <c r="O1533" i="1"/>
  <c r="Q1532" i="1"/>
  <c r="P1532" i="1"/>
  <c r="O1532" i="1"/>
  <c r="Q1531" i="1"/>
  <c r="P1531" i="1"/>
  <c r="O1531" i="1"/>
  <c r="Q1530" i="1"/>
  <c r="P1530" i="1"/>
  <c r="O1530" i="1"/>
  <c r="Q1529" i="1"/>
  <c r="P1529" i="1"/>
  <c r="O1529" i="1"/>
  <c r="Q1528" i="1"/>
  <c r="P1528" i="1"/>
  <c r="O1528" i="1"/>
  <c r="Q1527" i="1"/>
  <c r="P1527" i="1"/>
  <c r="O1527" i="1"/>
  <c r="Q1526" i="1"/>
  <c r="P1526" i="1"/>
  <c r="O1526" i="1"/>
  <c r="Q1525" i="1"/>
  <c r="P1525" i="1"/>
  <c r="O1525" i="1"/>
  <c r="Q1524" i="1"/>
  <c r="P1524" i="1"/>
  <c r="O1524" i="1"/>
  <c r="Q1523" i="1"/>
  <c r="P1523" i="1"/>
  <c r="O1523" i="1"/>
  <c r="Q1522" i="1"/>
  <c r="P1522" i="1"/>
  <c r="O1522" i="1"/>
  <c r="Q1521" i="1"/>
  <c r="P1521" i="1"/>
  <c r="O1521" i="1"/>
  <c r="Q1520" i="1"/>
  <c r="P1520" i="1"/>
  <c r="O1520" i="1"/>
  <c r="Q1519" i="1"/>
  <c r="P1519" i="1"/>
  <c r="O1519" i="1"/>
  <c r="Q1518" i="1"/>
  <c r="P1518" i="1"/>
  <c r="O1518" i="1"/>
  <c r="Q1517" i="1"/>
  <c r="P1517" i="1"/>
  <c r="O1517" i="1"/>
  <c r="Q1516" i="1"/>
  <c r="P1516" i="1"/>
  <c r="O1516" i="1"/>
  <c r="Q1515" i="1"/>
  <c r="P1515" i="1"/>
  <c r="O1515" i="1"/>
  <c r="Q1514" i="1"/>
  <c r="P1514" i="1"/>
  <c r="O1514" i="1"/>
  <c r="Q1513" i="1"/>
  <c r="P1513" i="1"/>
  <c r="O1513" i="1"/>
  <c r="Q1512" i="1"/>
  <c r="P1512" i="1"/>
  <c r="O1512" i="1"/>
  <c r="Q1511" i="1"/>
  <c r="P1511" i="1"/>
  <c r="O1511" i="1"/>
  <c r="Q1510" i="1"/>
  <c r="P1510" i="1"/>
  <c r="O1510" i="1"/>
  <c r="Q1509" i="1"/>
  <c r="P1509" i="1"/>
  <c r="O1509" i="1"/>
  <c r="Q1508" i="1"/>
  <c r="P1508" i="1"/>
  <c r="O1508" i="1"/>
  <c r="Q1507" i="1"/>
  <c r="P1507" i="1"/>
  <c r="O1507" i="1"/>
  <c r="Q1506" i="1"/>
  <c r="P1506" i="1"/>
  <c r="O1506" i="1"/>
  <c r="Q1505" i="1"/>
  <c r="P1505" i="1"/>
  <c r="O1505" i="1"/>
  <c r="Q1504" i="1"/>
  <c r="P1504" i="1"/>
  <c r="O1504" i="1"/>
  <c r="Q1503" i="1"/>
  <c r="P1503" i="1"/>
  <c r="O1503" i="1"/>
  <c r="Q1502" i="1"/>
  <c r="P1502" i="1"/>
  <c r="O1502" i="1"/>
  <c r="Q1501" i="1"/>
  <c r="P1501" i="1"/>
  <c r="O1501" i="1"/>
  <c r="Q1500" i="1"/>
  <c r="P1500" i="1"/>
  <c r="O1500" i="1"/>
  <c r="Q1499" i="1"/>
  <c r="P1499" i="1"/>
  <c r="O1499" i="1"/>
  <c r="Q1498" i="1"/>
  <c r="P1498" i="1"/>
  <c r="O1498" i="1"/>
  <c r="Q1497" i="1"/>
  <c r="P1497" i="1"/>
  <c r="O1497" i="1"/>
  <c r="Q1496" i="1"/>
  <c r="P1496" i="1"/>
  <c r="O1496" i="1"/>
  <c r="Q1495" i="1"/>
  <c r="P1495" i="1"/>
  <c r="O1495" i="1"/>
  <c r="Q1494" i="1"/>
  <c r="P1494" i="1"/>
  <c r="O1494" i="1"/>
  <c r="Q1493" i="1"/>
  <c r="P1493" i="1"/>
  <c r="O1493" i="1"/>
  <c r="Q1492" i="1"/>
  <c r="P1492" i="1"/>
  <c r="O1492" i="1"/>
  <c r="Q1491" i="1"/>
  <c r="P1491" i="1"/>
  <c r="O1491" i="1"/>
  <c r="Q1490" i="1"/>
  <c r="P1490" i="1"/>
  <c r="O1490" i="1"/>
  <c r="Q1489" i="1"/>
  <c r="P1489" i="1"/>
  <c r="O1489" i="1"/>
  <c r="Q1488" i="1"/>
  <c r="P1488" i="1"/>
  <c r="O1488" i="1"/>
  <c r="Q1487" i="1"/>
  <c r="P1487" i="1"/>
  <c r="O1487" i="1"/>
  <c r="Q1486" i="1"/>
  <c r="P1486" i="1"/>
  <c r="O1486" i="1"/>
  <c r="Q1485" i="1"/>
  <c r="P1485" i="1"/>
  <c r="O1485" i="1"/>
  <c r="Q1484" i="1"/>
  <c r="P1484" i="1"/>
  <c r="O1484" i="1"/>
  <c r="Q1483" i="1"/>
  <c r="P1483" i="1"/>
  <c r="O1483" i="1"/>
  <c r="Q1482" i="1"/>
  <c r="P1482" i="1"/>
  <c r="O1482" i="1"/>
  <c r="Q1481" i="1"/>
  <c r="P1481" i="1"/>
  <c r="O1481" i="1"/>
  <c r="Q1480" i="1"/>
  <c r="P1480" i="1"/>
  <c r="O1480" i="1"/>
  <c r="Q1479" i="1"/>
  <c r="P1479" i="1"/>
  <c r="O1479" i="1"/>
  <c r="Q1478" i="1"/>
  <c r="P1478" i="1"/>
  <c r="O1478" i="1"/>
  <c r="Q1477" i="1"/>
  <c r="P1477" i="1"/>
  <c r="O1477" i="1"/>
  <c r="Q1476" i="1"/>
  <c r="P1476" i="1"/>
  <c r="O1476" i="1"/>
  <c r="Q1475" i="1"/>
  <c r="P1475" i="1"/>
  <c r="O1475" i="1"/>
  <c r="Q1474" i="1"/>
  <c r="P1474" i="1"/>
  <c r="O1474" i="1"/>
  <c r="Q1473" i="1"/>
  <c r="P1473" i="1"/>
  <c r="O1473" i="1"/>
  <c r="Q1472" i="1"/>
  <c r="P1472" i="1"/>
  <c r="O1472" i="1"/>
  <c r="Q1471" i="1"/>
  <c r="P1471" i="1"/>
  <c r="O1471" i="1"/>
  <c r="Q1470" i="1"/>
  <c r="P1470" i="1"/>
  <c r="O1470" i="1"/>
  <c r="Q1469" i="1"/>
  <c r="P1469" i="1"/>
  <c r="O1469" i="1"/>
  <c r="Q1468" i="1"/>
  <c r="P1468" i="1"/>
  <c r="O1468" i="1"/>
  <c r="Q1467" i="1"/>
  <c r="P1467" i="1"/>
  <c r="O1467" i="1"/>
  <c r="Q1466" i="1"/>
  <c r="P1466" i="1"/>
  <c r="O1466" i="1"/>
  <c r="Q1465" i="1"/>
  <c r="P1465" i="1"/>
  <c r="O1465" i="1"/>
  <c r="Q1464" i="1"/>
  <c r="P1464" i="1"/>
  <c r="O1464" i="1"/>
  <c r="Q1463" i="1"/>
  <c r="P1463" i="1"/>
  <c r="O1463" i="1"/>
  <c r="Q1462" i="1"/>
  <c r="P1462" i="1"/>
  <c r="O1462" i="1"/>
  <c r="Q1461" i="1"/>
  <c r="P1461" i="1"/>
  <c r="O1461" i="1"/>
  <c r="Q1460" i="1"/>
  <c r="P1460" i="1"/>
  <c r="O1460" i="1"/>
  <c r="Q1459" i="1"/>
  <c r="P1459" i="1"/>
  <c r="O1459" i="1"/>
  <c r="Q1458" i="1"/>
  <c r="P1458" i="1"/>
  <c r="O1458" i="1"/>
  <c r="Q1457" i="1"/>
  <c r="P1457" i="1"/>
  <c r="O1457" i="1"/>
  <c r="Q1456" i="1"/>
  <c r="P1456" i="1"/>
  <c r="O1456" i="1"/>
  <c r="Q1455" i="1"/>
  <c r="P1455" i="1"/>
  <c r="O1455" i="1"/>
  <c r="Q1454" i="1"/>
  <c r="P1454" i="1"/>
  <c r="O1454" i="1"/>
  <c r="Q1453" i="1"/>
  <c r="P1453" i="1"/>
  <c r="O1453" i="1"/>
  <c r="Q1452" i="1"/>
  <c r="P1452" i="1"/>
  <c r="O1452" i="1"/>
  <c r="Q1451" i="1"/>
  <c r="P1451" i="1"/>
  <c r="O1451" i="1"/>
  <c r="Q1450" i="1"/>
  <c r="P1450" i="1"/>
  <c r="O1450" i="1"/>
  <c r="Q1449" i="1"/>
  <c r="P1449" i="1"/>
  <c r="O1449" i="1"/>
  <c r="Q1448" i="1"/>
  <c r="P1448" i="1"/>
  <c r="O1448" i="1"/>
  <c r="Q1447" i="1"/>
  <c r="P1447" i="1"/>
  <c r="O1447" i="1"/>
  <c r="Q1446" i="1"/>
  <c r="P1446" i="1"/>
  <c r="O1446" i="1"/>
  <c r="Q1445" i="1"/>
  <c r="P1445" i="1"/>
  <c r="O1445" i="1"/>
  <c r="Q1444" i="1"/>
  <c r="P1444" i="1"/>
  <c r="O1444" i="1"/>
  <c r="Q1443" i="1"/>
  <c r="P1443" i="1"/>
  <c r="O1443" i="1"/>
  <c r="Q1442" i="1"/>
  <c r="P1442" i="1"/>
  <c r="O1442" i="1"/>
  <c r="Q1441" i="1"/>
  <c r="P1441" i="1"/>
  <c r="O1441" i="1"/>
  <c r="Q1440" i="1"/>
  <c r="P1440" i="1"/>
  <c r="O1440" i="1"/>
  <c r="Q1439" i="1"/>
  <c r="P1439" i="1"/>
  <c r="O1439" i="1"/>
  <c r="Q1438" i="1"/>
  <c r="P1438" i="1"/>
  <c r="O1438" i="1"/>
  <c r="Q1437" i="1"/>
  <c r="P1437" i="1"/>
  <c r="O1437" i="1"/>
  <c r="Q1436" i="1"/>
  <c r="P1436" i="1"/>
  <c r="O1436" i="1"/>
  <c r="Q1435" i="1"/>
  <c r="P1435" i="1"/>
  <c r="O1435" i="1"/>
  <c r="Q1434" i="1"/>
  <c r="P1434" i="1"/>
  <c r="O1434" i="1"/>
  <c r="Q1433" i="1"/>
  <c r="P1433" i="1"/>
  <c r="O1433" i="1"/>
  <c r="Q1432" i="1"/>
  <c r="P1432" i="1"/>
  <c r="O1432" i="1"/>
  <c r="Q1431" i="1"/>
  <c r="P1431" i="1"/>
  <c r="O1431" i="1"/>
  <c r="Q1430" i="1"/>
  <c r="P1430" i="1"/>
  <c r="O1430" i="1"/>
  <c r="Q1429" i="1"/>
  <c r="P1429" i="1"/>
  <c r="O1429" i="1"/>
  <c r="Q1428" i="1"/>
  <c r="P1428" i="1"/>
  <c r="O1428" i="1"/>
  <c r="Q1427" i="1"/>
  <c r="P1427" i="1"/>
  <c r="O1427" i="1"/>
  <c r="Q1426" i="1"/>
  <c r="P1426" i="1"/>
  <c r="O1426" i="1"/>
  <c r="Q1425" i="1"/>
  <c r="P1425" i="1"/>
  <c r="O1425" i="1"/>
  <c r="Q1424" i="1"/>
  <c r="P1424" i="1"/>
  <c r="O1424" i="1"/>
  <c r="Q1423" i="1"/>
  <c r="P1423" i="1"/>
  <c r="O1423" i="1"/>
  <c r="Q1422" i="1"/>
  <c r="P1422" i="1"/>
  <c r="O1422" i="1"/>
  <c r="Q1421" i="1"/>
  <c r="P1421" i="1"/>
  <c r="O1421" i="1"/>
  <c r="Q1420" i="1"/>
  <c r="P1420" i="1"/>
  <c r="O1420" i="1"/>
  <c r="Q1419" i="1"/>
  <c r="P1419" i="1"/>
  <c r="O1419" i="1"/>
  <c r="Q1418" i="1"/>
  <c r="P1418" i="1"/>
  <c r="O1418" i="1"/>
  <c r="Q1417" i="1"/>
  <c r="P1417" i="1"/>
  <c r="O1417" i="1"/>
  <c r="Q1416" i="1"/>
  <c r="P1416" i="1"/>
  <c r="O1416" i="1"/>
  <c r="Q1415" i="1"/>
  <c r="P1415" i="1"/>
  <c r="O1415" i="1"/>
  <c r="Q1414" i="1"/>
  <c r="P1414" i="1"/>
  <c r="O1414" i="1"/>
  <c r="Q1413" i="1"/>
  <c r="P1413" i="1"/>
  <c r="O1413" i="1"/>
  <c r="Q1412" i="1"/>
  <c r="P1412" i="1"/>
  <c r="O1412" i="1"/>
  <c r="Q1411" i="1"/>
  <c r="P1411" i="1"/>
  <c r="O1411" i="1"/>
  <c r="Q1410" i="1"/>
  <c r="P1410" i="1"/>
  <c r="O1410" i="1"/>
  <c r="Q1409" i="1"/>
  <c r="P1409" i="1"/>
  <c r="O1409" i="1"/>
  <c r="Q1408" i="1"/>
  <c r="P1408" i="1"/>
  <c r="O1408" i="1"/>
  <c r="Q1407" i="1"/>
  <c r="P1407" i="1"/>
  <c r="O1407" i="1"/>
  <c r="Q1406" i="1"/>
  <c r="P1406" i="1"/>
  <c r="O1406" i="1"/>
  <c r="Q1405" i="1"/>
  <c r="P1405" i="1"/>
  <c r="O1405" i="1"/>
  <c r="Q1404" i="1"/>
  <c r="P1404" i="1"/>
  <c r="O1404" i="1"/>
  <c r="Q1403" i="1"/>
  <c r="P1403" i="1"/>
  <c r="O1403" i="1"/>
  <c r="Q1402" i="1"/>
  <c r="P1402" i="1"/>
  <c r="O1402" i="1"/>
  <c r="Q1401" i="1"/>
  <c r="P1401" i="1"/>
  <c r="O1401" i="1"/>
  <c r="Q1400" i="1"/>
  <c r="P1400" i="1"/>
  <c r="O1400" i="1"/>
  <c r="Q1399" i="1"/>
  <c r="P1399" i="1"/>
  <c r="O1399" i="1"/>
  <c r="Q1398" i="1"/>
  <c r="P1398" i="1"/>
  <c r="O1398" i="1"/>
  <c r="Q1397" i="1"/>
  <c r="P1397" i="1"/>
  <c r="O1397" i="1"/>
  <c r="Q1396" i="1"/>
  <c r="P1396" i="1"/>
  <c r="O1396" i="1"/>
  <c r="Q1395" i="1"/>
  <c r="P1395" i="1"/>
  <c r="O1395" i="1"/>
  <c r="Q1394" i="1"/>
  <c r="P1394" i="1"/>
  <c r="O1394" i="1"/>
  <c r="Q1393" i="1"/>
  <c r="P1393" i="1"/>
  <c r="O1393" i="1"/>
  <c r="Q1392" i="1"/>
  <c r="P1392" i="1"/>
  <c r="O1392" i="1"/>
  <c r="Q1391" i="1"/>
  <c r="P1391" i="1"/>
  <c r="O1391" i="1"/>
  <c r="Q1390" i="1"/>
  <c r="P1390" i="1"/>
  <c r="O1390" i="1"/>
  <c r="Q1389" i="1"/>
  <c r="P1389" i="1"/>
  <c r="O1389" i="1"/>
  <c r="Q1388" i="1"/>
  <c r="P1388" i="1"/>
  <c r="O1388" i="1"/>
  <c r="Q1387" i="1"/>
  <c r="P1387" i="1"/>
  <c r="O1387" i="1"/>
  <c r="Q1386" i="1"/>
  <c r="P1386" i="1"/>
  <c r="O1386" i="1"/>
  <c r="Q1385" i="1"/>
  <c r="P1385" i="1"/>
  <c r="O1385" i="1"/>
  <c r="Q1384" i="1"/>
  <c r="P1384" i="1"/>
  <c r="O1384" i="1"/>
  <c r="Q1383" i="1"/>
  <c r="P1383" i="1"/>
  <c r="O1383" i="1"/>
  <c r="Q1382" i="1"/>
  <c r="P1382" i="1"/>
  <c r="O1382" i="1"/>
  <c r="Q1381" i="1"/>
  <c r="P1381" i="1"/>
  <c r="O1381" i="1"/>
  <c r="Q1380" i="1"/>
  <c r="P1380" i="1"/>
  <c r="O1380" i="1"/>
  <c r="Q1379" i="1"/>
  <c r="P1379" i="1"/>
  <c r="O1379" i="1"/>
  <c r="Q1378" i="1"/>
  <c r="P1378" i="1"/>
  <c r="O1378" i="1"/>
  <c r="Q1377" i="1"/>
  <c r="P1377" i="1"/>
  <c r="O1377" i="1"/>
  <c r="Q1376" i="1"/>
  <c r="P1376" i="1"/>
  <c r="O1376" i="1"/>
  <c r="Q1375" i="1"/>
  <c r="P1375" i="1"/>
  <c r="O1375" i="1"/>
  <c r="Q1374" i="1"/>
  <c r="P1374" i="1"/>
  <c r="O1374" i="1"/>
  <c r="Q1373" i="1"/>
  <c r="P1373" i="1"/>
  <c r="O1373" i="1"/>
  <c r="Q1372" i="1"/>
  <c r="P1372" i="1"/>
  <c r="O1372" i="1"/>
  <c r="Q1371" i="1"/>
  <c r="P1371" i="1"/>
  <c r="O1371" i="1"/>
  <c r="Q1370" i="1"/>
  <c r="P1370" i="1"/>
  <c r="O1370" i="1"/>
  <c r="Q1369" i="1"/>
  <c r="P1369" i="1"/>
  <c r="O1369" i="1"/>
  <c r="Q1368" i="1"/>
  <c r="P1368" i="1"/>
  <c r="O1368" i="1"/>
  <c r="Q1367" i="1"/>
  <c r="P1367" i="1"/>
  <c r="O1367" i="1"/>
  <c r="Q1366" i="1"/>
  <c r="P1366" i="1"/>
  <c r="O1366" i="1"/>
  <c r="Q1365" i="1"/>
  <c r="P1365" i="1"/>
  <c r="O1365" i="1"/>
  <c r="Q1364" i="1"/>
  <c r="P1364" i="1"/>
  <c r="O1364" i="1"/>
  <c r="Q1363" i="1"/>
  <c r="P1363" i="1"/>
  <c r="O1363" i="1"/>
  <c r="Q1362" i="1"/>
  <c r="P1362" i="1"/>
  <c r="O1362" i="1"/>
  <c r="Q1361" i="1"/>
  <c r="P1361" i="1"/>
  <c r="O1361" i="1"/>
  <c r="Q1360" i="1"/>
  <c r="P1360" i="1"/>
  <c r="O1360" i="1"/>
  <c r="Q1359" i="1"/>
  <c r="P1359" i="1"/>
  <c r="O1359" i="1"/>
  <c r="Q1358" i="1"/>
  <c r="P1358" i="1"/>
  <c r="O1358" i="1"/>
  <c r="Q1357" i="1"/>
  <c r="P1357" i="1"/>
  <c r="O1357" i="1"/>
  <c r="Q1356" i="1"/>
  <c r="P1356" i="1"/>
  <c r="O1356" i="1"/>
  <c r="Q1355" i="1"/>
  <c r="P1355" i="1"/>
  <c r="O1355" i="1"/>
  <c r="Q1354" i="1"/>
  <c r="P1354" i="1"/>
  <c r="O1354" i="1"/>
  <c r="Q1353" i="1"/>
  <c r="P1353" i="1"/>
  <c r="O1353" i="1"/>
  <c r="Q1352" i="1"/>
  <c r="P1352" i="1"/>
  <c r="O1352" i="1"/>
  <c r="Q1351" i="1"/>
  <c r="P1351" i="1"/>
  <c r="O1351" i="1"/>
  <c r="Q1350" i="1"/>
  <c r="P1350" i="1"/>
  <c r="O1350" i="1"/>
  <c r="Q1349" i="1"/>
  <c r="P1349" i="1"/>
  <c r="O1349" i="1"/>
  <c r="Q1348" i="1"/>
  <c r="P1348" i="1"/>
  <c r="O1348" i="1"/>
  <c r="Q1347" i="1"/>
  <c r="P1347" i="1"/>
  <c r="O1347" i="1"/>
  <c r="Q1346" i="1"/>
  <c r="P1346" i="1"/>
  <c r="O1346" i="1"/>
  <c r="Q1345" i="1"/>
  <c r="P1345" i="1"/>
  <c r="O1345" i="1"/>
  <c r="Q1344" i="1"/>
  <c r="P1344" i="1"/>
  <c r="O1344" i="1"/>
  <c r="Q1343" i="1"/>
  <c r="P1343" i="1"/>
  <c r="O1343" i="1"/>
  <c r="Q1342" i="1"/>
  <c r="P1342" i="1"/>
  <c r="O1342" i="1"/>
  <c r="Q1341" i="1"/>
  <c r="P1341" i="1"/>
  <c r="O1341" i="1"/>
  <c r="Q1340" i="1"/>
  <c r="P1340" i="1"/>
  <c r="O1340" i="1"/>
  <c r="Q1339" i="1"/>
  <c r="P1339" i="1"/>
  <c r="O1339" i="1"/>
  <c r="Q1338" i="1"/>
  <c r="P1338" i="1"/>
  <c r="O1338" i="1"/>
  <c r="Q1337" i="1"/>
  <c r="P1337" i="1"/>
  <c r="O1337" i="1"/>
  <c r="Q1336" i="1"/>
  <c r="P1336" i="1"/>
  <c r="O1336" i="1"/>
  <c r="Q1335" i="1"/>
  <c r="P1335" i="1"/>
  <c r="O1335" i="1"/>
  <c r="Q1334" i="1"/>
  <c r="P1334" i="1"/>
  <c r="O1334" i="1"/>
  <c r="Q1333" i="1"/>
  <c r="P1333" i="1"/>
  <c r="O1333" i="1"/>
  <c r="Q1332" i="1"/>
  <c r="P1332" i="1"/>
  <c r="O1332" i="1"/>
  <c r="Q1331" i="1"/>
  <c r="P1331" i="1"/>
  <c r="O1331" i="1"/>
  <c r="Q1330" i="1"/>
  <c r="P1330" i="1"/>
  <c r="O1330" i="1"/>
  <c r="Q1329" i="1"/>
  <c r="P1329" i="1"/>
  <c r="O1329" i="1"/>
  <c r="Q1328" i="1"/>
  <c r="P1328" i="1"/>
  <c r="O1328" i="1"/>
  <c r="Q1327" i="1"/>
  <c r="P1327" i="1"/>
  <c r="O1327" i="1"/>
  <c r="Q1326" i="1"/>
  <c r="P1326" i="1"/>
  <c r="O1326" i="1"/>
  <c r="Q1325" i="1"/>
  <c r="P1325" i="1"/>
  <c r="O1325" i="1"/>
  <c r="Q1324" i="1"/>
  <c r="P1324" i="1"/>
  <c r="O1324" i="1"/>
  <c r="Q1323" i="1"/>
  <c r="P1323" i="1"/>
  <c r="O1323" i="1"/>
  <c r="Q1322" i="1"/>
  <c r="P1322" i="1"/>
  <c r="O1322" i="1"/>
  <c r="Q1321" i="1"/>
  <c r="P1321" i="1"/>
  <c r="O1321" i="1"/>
  <c r="Q1320" i="1"/>
  <c r="P1320" i="1"/>
  <c r="O1320" i="1"/>
  <c r="Q1319" i="1"/>
  <c r="P1319" i="1"/>
  <c r="O1319" i="1"/>
  <c r="Q1318" i="1"/>
  <c r="P1318" i="1"/>
  <c r="O1318" i="1"/>
  <c r="Q1317" i="1"/>
  <c r="P1317" i="1"/>
  <c r="O1317" i="1"/>
  <c r="Q1316" i="1"/>
  <c r="P1316" i="1"/>
  <c r="O1316" i="1"/>
  <c r="Q1315" i="1"/>
  <c r="P1315" i="1"/>
  <c r="O1315" i="1"/>
  <c r="Q1314" i="1"/>
  <c r="P1314" i="1"/>
  <c r="O1314" i="1"/>
  <c r="Q1313" i="1"/>
  <c r="P1313" i="1"/>
  <c r="O1313" i="1"/>
  <c r="Q1312" i="1"/>
  <c r="P1312" i="1"/>
  <c r="O1312" i="1"/>
  <c r="Q1311" i="1"/>
  <c r="P1311" i="1"/>
  <c r="O1311" i="1"/>
  <c r="Q1310" i="1"/>
  <c r="P1310" i="1"/>
  <c r="O1310" i="1"/>
  <c r="Q1309" i="1"/>
  <c r="P1309" i="1"/>
  <c r="O1309" i="1"/>
  <c r="Q1308" i="1"/>
  <c r="P1308" i="1"/>
  <c r="O1308" i="1"/>
  <c r="Q1307" i="1"/>
  <c r="P1307" i="1"/>
  <c r="O1307" i="1"/>
  <c r="Q1306" i="1"/>
  <c r="P1306" i="1"/>
  <c r="O1306" i="1"/>
  <c r="Q1305" i="1"/>
  <c r="P1305" i="1"/>
  <c r="O1305" i="1"/>
  <c r="Q1304" i="1"/>
  <c r="P1304" i="1"/>
  <c r="O1304" i="1"/>
  <c r="Q1303" i="1"/>
  <c r="P1303" i="1"/>
  <c r="O1303" i="1"/>
  <c r="Q1302" i="1"/>
  <c r="P1302" i="1"/>
  <c r="O1302" i="1"/>
  <c r="Q1301" i="1"/>
  <c r="P1301" i="1"/>
  <c r="O1301" i="1"/>
  <c r="Q1300" i="1"/>
  <c r="P1300" i="1"/>
  <c r="O1300" i="1"/>
  <c r="Q1299" i="1"/>
  <c r="P1299" i="1"/>
  <c r="O1299" i="1"/>
  <c r="Q1298" i="1"/>
  <c r="P1298" i="1"/>
  <c r="O1298" i="1"/>
  <c r="Q1297" i="1"/>
  <c r="P1297" i="1"/>
  <c r="O1297" i="1"/>
  <c r="Q1296" i="1"/>
  <c r="P1296" i="1"/>
  <c r="O1296" i="1"/>
  <c r="Q1295" i="1"/>
  <c r="P1295" i="1"/>
  <c r="O1295" i="1"/>
  <c r="Q1294" i="1"/>
  <c r="P1294" i="1"/>
  <c r="O1294" i="1"/>
  <c r="Q1293" i="1"/>
  <c r="P1293" i="1"/>
  <c r="O1293" i="1"/>
  <c r="Q1292" i="1"/>
  <c r="P1292" i="1"/>
  <c r="O1292" i="1"/>
  <c r="Q1291" i="1"/>
  <c r="P1291" i="1"/>
  <c r="O1291" i="1"/>
  <c r="Q1290" i="1"/>
  <c r="P1290" i="1"/>
  <c r="O1290" i="1"/>
  <c r="Q1289" i="1"/>
  <c r="P1289" i="1"/>
  <c r="O1289" i="1"/>
  <c r="Q1288" i="1"/>
  <c r="P1288" i="1"/>
  <c r="O1288" i="1"/>
  <c r="Q1287" i="1"/>
  <c r="P1287" i="1"/>
  <c r="O1287" i="1"/>
  <c r="Q1286" i="1"/>
  <c r="P1286" i="1"/>
  <c r="O1286" i="1"/>
  <c r="Q1285" i="1"/>
  <c r="P1285" i="1"/>
  <c r="O1285" i="1"/>
  <c r="Q1284" i="1"/>
  <c r="P1284" i="1"/>
  <c r="O1284" i="1"/>
  <c r="Q1283" i="1"/>
  <c r="P1283" i="1"/>
  <c r="O1283" i="1"/>
  <c r="Q1282" i="1"/>
  <c r="P1282" i="1"/>
  <c r="O1282" i="1"/>
  <c r="Q1281" i="1"/>
  <c r="P1281" i="1"/>
  <c r="O1281" i="1"/>
  <c r="Q1280" i="1"/>
  <c r="P1280" i="1"/>
  <c r="O1280" i="1"/>
  <c r="Q1279" i="1"/>
  <c r="P1279" i="1"/>
  <c r="O1279" i="1"/>
  <c r="Q1278" i="1"/>
  <c r="P1278" i="1"/>
  <c r="O1278" i="1"/>
  <c r="Q1277" i="1"/>
  <c r="P1277" i="1"/>
  <c r="O1277" i="1"/>
  <c r="Q1276" i="1"/>
  <c r="P1276" i="1"/>
  <c r="O1276" i="1"/>
  <c r="Q1275" i="1"/>
  <c r="P1275" i="1"/>
  <c r="O1275" i="1"/>
  <c r="Q1274" i="1"/>
  <c r="P1274" i="1"/>
  <c r="O1274" i="1"/>
  <c r="Q1273" i="1"/>
  <c r="P1273" i="1"/>
  <c r="O1273" i="1"/>
  <c r="Q1272" i="1"/>
  <c r="P1272" i="1"/>
  <c r="O1272" i="1"/>
  <c r="Q1271" i="1"/>
  <c r="P1271" i="1"/>
  <c r="O1271" i="1"/>
  <c r="Q1270" i="1"/>
  <c r="P1270" i="1"/>
  <c r="O1270" i="1"/>
  <c r="Q1269" i="1"/>
  <c r="P1269" i="1"/>
  <c r="O1269" i="1"/>
  <c r="Q1268" i="1"/>
  <c r="P1268" i="1"/>
  <c r="O1268" i="1"/>
  <c r="Q1267" i="1"/>
  <c r="P1267" i="1"/>
  <c r="O1267" i="1"/>
  <c r="Q1266" i="1"/>
  <c r="P1266" i="1"/>
  <c r="O1266" i="1"/>
  <c r="Q1265" i="1"/>
  <c r="P1265" i="1"/>
  <c r="O1265" i="1"/>
  <c r="Q1264" i="1"/>
  <c r="P1264" i="1"/>
  <c r="O1264" i="1"/>
  <c r="Q1263" i="1"/>
  <c r="P1263" i="1"/>
  <c r="O1263" i="1"/>
  <c r="Q1262" i="1"/>
  <c r="P1262" i="1"/>
  <c r="O1262" i="1"/>
  <c r="Q1261" i="1"/>
  <c r="P1261" i="1"/>
  <c r="O1261" i="1"/>
  <c r="Q1260" i="1"/>
  <c r="P1260" i="1"/>
  <c r="O1260" i="1"/>
  <c r="Q1259" i="1"/>
  <c r="P1259" i="1"/>
  <c r="O1259" i="1"/>
  <c r="Q1258" i="1"/>
  <c r="P1258" i="1"/>
  <c r="O1258" i="1"/>
  <c r="Q1257" i="1"/>
  <c r="P1257" i="1"/>
  <c r="O1257" i="1"/>
  <c r="Q1256" i="1"/>
  <c r="P1256" i="1"/>
  <c r="O1256" i="1"/>
  <c r="Q1255" i="1"/>
  <c r="P1255" i="1"/>
  <c r="O1255" i="1"/>
  <c r="Q1254" i="1"/>
  <c r="P1254" i="1"/>
  <c r="O1254" i="1"/>
  <c r="Q1253" i="1"/>
  <c r="P1253" i="1"/>
  <c r="O1253" i="1"/>
  <c r="Q1252" i="1"/>
  <c r="P1252" i="1"/>
  <c r="O1252" i="1"/>
  <c r="Q1251" i="1"/>
  <c r="P1251" i="1"/>
  <c r="O1251" i="1"/>
  <c r="Q1250" i="1"/>
  <c r="P1250" i="1"/>
  <c r="O1250" i="1"/>
  <c r="Q1249" i="1"/>
  <c r="P1249" i="1"/>
  <c r="O1249" i="1"/>
  <c r="Q1248" i="1"/>
  <c r="P1248" i="1"/>
  <c r="O1248" i="1"/>
  <c r="Q1247" i="1"/>
  <c r="P1247" i="1"/>
  <c r="O1247" i="1"/>
  <c r="Q1246" i="1"/>
  <c r="P1246" i="1"/>
  <c r="O1246" i="1"/>
  <c r="Q1245" i="1"/>
  <c r="P1245" i="1"/>
  <c r="O1245" i="1"/>
  <c r="Q1244" i="1"/>
  <c r="P1244" i="1"/>
  <c r="O1244" i="1"/>
  <c r="Q1243" i="1"/>
  <c r="P1243" i="1"/>
  <c r="O1243" i="1"/>
  <c r="Q1242" i="1"/>
  <c r="P1242" i="1"/>
  <c r="O1242" i="1"/>
  <c r="Q1241" i="1"/>
  <c r="P1241" i="1"/>
  <c r="O1241" i="1"/>
  <c r="Q1240" i="1"/>
  <c r="P1240" i="1"/>
  <c r="O1240" i="1"/>
  <c r="Q1239" i="1"/>
  <c r="P1239" i="1"/>
  <c r="O1239" i="1"/>
  <c r="Q1238" i="1"/>
  <c r="P1238" i="1"/>
  <c r="O1238" i="1"/>
  <c r="Q1237" i="1"/>
  <c r="P1237" i="1"/>
  <c r="O1237" i="1"/>
  <c r="Q1236" i="1"/>
  <c r="P1236" i="1"/>
  <c r="O1236" i="1"/>
  <c r="Q1235" i="1"/>
  <c r="P1235" i="1"/>
  <c r="O1235" i="1"/>
  <c r="Q1234" i="1"/>
  <c r="P1234" i="1"/>
  <c r="O1234" i="1"/>
  <c r="Q1233" i="1"/>
  <c r="P1233" i="1"/>
  <c r="O1233" i="1"/>
  <c r="Q1232" i="1"/>
  <c r="P1232" i="1"/>
  <c r="O1232" i="1"/>
  <c r="Q1231" i="1"/>
  <c r="P1231" i="1"/>
  <c r="O1231" i="1"/>
  <c r="Q1230" i="1"/>
  <c r="P1230" i="1"/>
  <c r="O1230" i="1"/>
  <c r="Q1229" i="1"/>
  <c r="P1229" i="1"/>
  <c r="O1229" i="1"/>
  <c r="Q1228" i="1"/>
  <c r="P1228" i="1"/>
  <c r="O1228" i="1"/>
  <c r="Q1227" i="1"/>
  <c r="P1227" i="1"/>
  <c r="O1227" i="1"/>
  <c r="Q1226" i="1"/>
  <c r="P1226" i="1"/>
  <c r="O1226" i="1"/>
  <c r="Q1225" i="1"/>
  <c r="P1225" i="1"/>
  <c r="O1225" i="1"/>
  <c r="Q1224" i="1"/>
  <c r="P1224" i="1"/>
  <c r="O1224" i="1"/>
  <c r="Q1223" i="1"/>
  <c r="P1223" i="1"/>
  <c r="O1223" i="1"/>
  <c r="Q1222" i="1"/>
  <c r="P1222" i="1"/>
  <c r="O1222" i="1"/>
  <c r="Q1221" i="1"/>
  <c r="P1221" i="1"/>
  <c r="O1221" i="1"/>
  <c r="Q1220" i="1"/>
  <c r="P1220" i="1"/>
  <c r="O1220" i="1"/>
  <c r="Q1219" i="1"/>
  <c r="P1219" i="1"/>
  <c r="O1219" i="1"/>
  <c r="Q1218" i="1"/>
  <c r="P1218" i="1"/>
  <c r="O1218" i="1"/>
  <c r="Q1217" i="1"/>
  <c r="P1217" i="1"/>
  <c r="O1217" i="1"/>
  <c r="Q1216" i="1"/>
  <c r="P1216" i="1"/>
  <c r="O1216" i="1"/>
  <c r="Q1215" i="1"/>
  <c r="P1215" i="1"/>
  <c r="O1215" i="1"/>
  <c r="Q1214" i="1"/>
  <c r="P1214" i="1"/>
  <c r="O1214" i="1"/>
  <c r="Q1213" i="1"/>
  <c r="P1213" i="1"/>
  <c r="O1213" i="1"/>
  <c r="Q1212" i="1"/>
  <c r="P1212" i="1"/>
  <c r="O1212" i="1"/>
  <c r="Q1211" i="1"/>
  <c r="P1211" i="1"/>
  <c r="O1211" i="1"/>
  <c r="Q1210" i="1"/>
  <c r="P1210" i="1"/>
  <c r="O1210" i="1"/>
  <c r="Q1209" i="1"/>
  <c r="P1209" i="1"/>
  <c r="O1209" i="1"/>
  <c r="Q1208" i="1"/>
  <c r="P1208" i="1"/>
  <c r="O1208" i="1"/>
  <c r="Q1207" i="1"/>
  <c r="P1207" i="1"/>
  <c r="O1207" i="1"/>
  <c r="Q1206" i="1"/>
  <c r="P1206" i="1"/>
  <c r="O1206" i="1"/>
  <c r="Q1205" i="1"/>
  <c r="P1205" i="1"/>
  <c r="O1205" i="1"/>
  <c r="Q1204" i="1"/>
  <c r="P1204" i="1"/>
  <c r="O1204" i="1"/>
  <c r="Q1203" i="1"/>
  <c r="P1203" i="1"/>
  <c r="O1203" i="1"/>
  <c r="Q1202" i="1"/>
  <c r="P1202" i="1"/>
  <c r="O1202" i="1"/>
  <c r="Q1201" i="1"/>
  <c r="P1201" i="1"/>
  <c r="O1201" i="1"/>
  <c r="Q1200" i="1"/>
  <c r="P1200" i="1"/>
  <c r="O1200" i="1"/>
  <c r="Q1199" i="1"/>
  <c r="P1199" i="1"/>
  <c r="O1199" i="1"/>
  <c r="Q1198" i="1"/>
  <c r="P1198" i="1"/>
  <c r="O1198" i="1"/>
  <c r="Q1197" i="1"/>
  <c r="P1197" i="1"/>
  <c r="O1197" i="1"/>
  <c r="Q1196" i="1"/>
  <c r="P1196" i="1"/>
  <c r="O1196" i="1"/>
  <c r="Q1195" i="1"/>
  <c r="P1195" i="1"/>
  <c r="O1195" i="1"/>
  <c r="Q1194" i="1"/>
  <c r="P1194" i="1"/>
  <c r="O1194" i="1"/>
  <c r="Q1193" i="1"/>
  <c r="P1193" i="1"/>
  <c r="O1193" i="1"/>
  <c r="Q1192" i="1"/>
  <c r="P1192" i="1"/>
  <c r="O1192" i="1"/>
  <c r="Q1191" i="1"/>
  <c r="P1191" i="1"/>
  <c r="O1191" i="1"/>
  <c r="Q1190" i="1"/>
  <c r="P1190" i="1"/>
  <c r="O1190" i="1"/>
  <c r="Q1189" i="1"/>
  <c r="P1189" i="1"/>
  <c r="O1189" i="1"/>
  <c r="Q1188" i="1"/>
  <c r="P1188" i="1"/>
  <c r="O1188" i="1"/>
  <c r="Q1187" i="1"/>
  <c r="P1187" i="1"/>
  <c r="O1187" i="1"/>
  <c r="Q1186" i="1"/>
  <c r="P1186" i="1"/>
  <c r="O1186" i="1"/>
  <c r="Q1185" i="1"/>
  <c r="P1185" i="1"/>
  <c r="O1185" i="1"/>
  <c r="Q1184" i="1"/>
  <c r="P1184" i="1"/>
  <c r="O1184" i="1"/>
  <c r="Q1183" i="1"/>
  <c r="P1183" i="1"/>
  <c r="O1183" i="1"/>
  <c r="Q1182" i="1"/>
  <c r="P1182" i="1"/>
  <c r="O1182" i="1"/>
  <c r="Q1181" i="1"/>
  <c r="P1181" i="1"/>
  <c r="O1181" i="1"/>
  <c r="Q1180" i="1"/>
  <c r="P1180" i="1"/>
  <c r="O1180" i="1"/>
  <c r="Q1179" i="1"/>
  <c r="P1179" i="1"/>
  <c r="O1179" i="1"/>
  <c r="Q1178" i="1"/>
  <c r="P1178" i="1"/>
  <c r="O1178" i="1"/>
  <c r="Q1177" i="1"/>
  <c r="P1177" i="1"/>
  <c r="O1177" i="1"/>
  <c r="Q1176" i="1"/>
  <c r="P1176" i="1"/>
  <c r="O1176" i="1"/>
  <c r="Q1175" i="1"/>
  <c r="P1175" i="1"/>
  <c r="O1175" i="1"/>
  <c r="Q1174" i="1"/>
  <c r="P1174" i="1"/>
  <c r="O1174" i="1"/>
  <c r="Q1173" i="1"/>
  <c r="P1173" i="1"/>
  <c r="O1173" i="1"/>
  <c r="Q1172" i="1"/>
  <c r="P1172" i="1"/>
  <c r="O1172" i="1"/>
  <c r="Q1171" i="1"/>
  <c r="P1171" i="1"/>
  <c r="O1171" i="1"/>
  <c r="Q1170" i="1"/>
  <c r="P1170" i="1"/>
  <c r="O1170" i="1"/>
  <c r="Q1169" i="1"/>
  <c r="P1169" i="1"/>
  <c r="O1169" i="1"/>
  <c r="Q1168" i="1"/>
  <c r="P1168" i="1"/>
  <c r="O1168" i="1"/>
  <c r="Q1167" i="1"/>
  <c r="P1167" i="1"/>
  <c r="O1167" i="1"/>
  <c r="Q1166" i="1"/>
  <c r="P1166" i="1"/>
  <c r="O1166" i="1"/>
  <c r="Q1165" i="1"/>
  <c r="P1165" i="1"/>
  <c r="O1165" i="1"/>
  <c r="Q1164" i="1"/>
  <c r="P1164" i="1"/>
  <c r="O1164" i="1"/>
  <c r="Q1163" i="1"/>
  <c r="P1163" i="1"/>
  <c r="O1163" i="1"/>
  <c r="Q1162" i="1"/>
  <c r="P1162" i="1"/>
  <c r="O1162" i="1"/>
  <c r="Q1161" i="1"/>
  <c r="P1161" i="1"/>
  <c r="O1161" i="1"/>
  <c r="Q1160" i="1"/>
  <c r="P1160" i="1"/>
  <c r="O1160" i="1"/>
  <c r="Q1159" i="1"/>
  <c r="P1159" i="1"/>
  <c r="O1159" i="1"/>
  <c r="Q1158" i="1"/>
  <c r="P1158" i="1"/>
  <c r="O1158" i="1"/>
  <c r="Q1157" i="1"/>
  <c r="P1157" i="1"/>
  <c r="O1157" i="1"/>
  <c r="Q1156" i="1"/>
  <c r="P1156" i="1"/>
  <c r="O1156" i="1"/>
  <c r="Q1155" i="1"/>
  <c r="P1155" i="1"/>
  <c r="O1155" i="1"/>
  <c r="Q1154" i="1"/>
  <c r="P1154" i="1"/>
  <c r="O1154" i="1"/>
  <c r="Q1153" i="1"/>
  <c r="P1153" i="1"/>
  <c r="O1153" i="1"/>
  <c r="Q1152" i="1"/>
  <c r="P1152" i="1"/>
  <c r="O1152" i="1"/>
  <c r="Q1151" i="1"/>
  <c r="P1151" i="1"/>
  <c r="O1151" i="1"/>
  <c r="Q1150" i="1"/>
  <c r="P1150" i="1"/>
  <c r="O1150" i="1"/>
  <c r="Q1149" i="1"/>
  <c r="P1149" i="1"/>
  <c r="O1149" i="1"/>
  <c r="Q1148" i="1"/>
  <c r="P1148" i="1"/>
  <c r="O1148" i="1"/>
  <c r="Q1147" i="1"/>
  <c r="P1147" i="1"/>
  <c r="O1147" i="1"/>
  <c r="Q1146" i="1"/>
  <c r="P1146" i="1"/>
  <c r="O1146" i="1"/>
  <c r="Q1145" i="1"/>
  <c r="P1145" i="1"/>
  <c r="O1145" i="1"/>
  <c r="Q1144" i="1"/>
  <c r="P1144" i="1"/>
  <c r="O1144" i="1"/>
  <c r="Q1143" i="1"/>
  <c r="P1143" i="1"/>
  <c r="O1143" i="1"/>
  <c r="Q1142" i="1"/>
  <c r="P1142" i="1"/>
  <c r="O1142" i="1"/>
  <c r="Q1141" i="1"/>
  <c r="P1141" i="1"/>
  <c r="O1141" i="1"/>
  <c r="Q1140" i="1"/>
  <c r="P1140" i="1"/>
  <c r="O1140" i="1"/>
  <c r="Q1139" i="1"/>
  <c r="P1139" i="1"/>
  <c r="O1139" i="1"/>
  <c r="Q1138" i="1"/>
  <c r="P1138" i="1"/>
  <c r="O1138" i="1"/>
  <c r="Q1137" i="1"/>
  <c r="P1137" i="1"/>
  <c r="O1137" i="1"/>
  <c r="Q1136" i="1"/>
  <c r="P1136" i="1"/>
  <c r="O1136" i="1"/>
  <c r="Q1135" i="1"/>
  <c r="P1135" i="1"/>
  <c r="O1135" i="1"/>
  <c r="Q1134" i="1"/>
  <c r="P1134" i="1"/>
  <c r="O1134" i="1"/>
  <c r="Q1133" i="1"/>
  <c r="P1133" i="1"/>
  <c r="O1133" i="1"/>
  <c r="Q1132" i="1"/>
  <c r="P1132" i="1"/>
  <c r="O1132" i="1"/>
  <c r="Q1131" i="1"/>
  <c r="P1131" i="1"/>
  <c r="O1131" i="1"/>
  <c r="Q1130" i="1"/>
  <c r="P1130" i="1"/>
  <c r="O1130" i="1"/>
  <c r="Q1129" i="1"/>
  <c r="P1129" i="1"/>
  <c r="O1129" i="1"/>
  <c r="Q1128" i="1"/>
  <c r="P1128" i="1"/>
  <c r="O1128" i="1"/>
  <c r="Q1127" i="1"/>
  <c r="P1127" i="1"/>
  <c r="O1127" i="1"/>
  <c r="Q1126" i="1"/>
  <c r="P1126" i="1"/>
  <c r="O1126" i="1"/>
  <c r="Q1125" i="1"/>
  <c r="P1125" i="1"/>
  <c r="O1125" i="1"/>
  <c r="Q1124" i="1"/>
  <c r="P1124" i="1"/>
  <c r="O1124" i="1"/>
  <c r="Q1123" i="1"/>
  <c r="P1123" i="1"/>
  <c r="O1123" i="1"/>
  <c r="Q1122" i="1"/>
  <c r="P1122" i="1"/>
  <c r="O1122" i="1"/>
  <c r="Q1121" i="1"/>
  <c r="P1121" i="1"/>
  <c r="O1121" i="1"/>
  <c r="Q1120" i="1"/>
  <c r="P1120" i="1"/>
  <c r="O1120" i="1"/>
  <c r="Q1119" i="1"/>
  <c r="P1119" i="1"/>
  <c r="O1119" i="1"/>
  <c r="Q1118" i="1"/>
  <c r="P1118" i="1"/>
  <c r="O1118" i="1"/>
  <c r="Q1117" i="1"/>
  <c r="P1117" i="1"/>
  <c r="O1117" i="1"/>
  <c r="Q1116" i="1"/>
  <c r="P1116" i="1"/>
  <c r="O1116" i="1"/>
  <c r="Q1115" i="1"/>
  <c r="P1115" i="1"/>
  <c r="O1115" i="1"/>
  <c r="Q1114" i="1"/>
  <c r="P1114" i="1"/>
  <c r="O1114" i="1"/>
  <c r="Q1113" i="1"/>
  <c r="P1113" i="1"/>
  <c r="O1113" i="1"/>
  <c r="Q1112" i="1"/>
  <c r="P1112" i="1"/>
  <c r="O1112" i="1"/>
  <c r="Q1111" i="1"/>
  <c r="P1111" i="1"/>
  <c r="O1111" i="1"/>
  <c r="Q1110" i="1"/>
  <c r="P1110" i="1"/>
  <c r="O1110" i="1"/>
  <c r="Q1109" i="1"/>
  <c r="P1109" i="1"/>
  <c r="O1109" i="1"/>
  <c r="Q1108" i="1"/>
  <c r="P1108" i="1"/>
  <c r="O1108" i="1"/>
  <c r="Q1107" i="1"/>
  <c r="P1107" i="1"/>
  <c r="O1107" i="1"/>
  <c r="Q1106" i="1"/>
  <c r="P1106" i="1"/>
  <c r="O1106" i="1"/>
  <c r="Q1105" i="1"/>
  <c r="P1105" i="1"/>
  <c r="O1105" i="1"/>
  <c r="Q1104" i="1"/>
  <c r="P1104" i="1"/>
  <c r="O1104" i="1"/>
  <c r="Q1103" i="1"/>
  <c r="P1103" i="1"/>
  <c r="O1103" i="1"/>
  <c r="Q1102" i="1"/>
  <c r="P1102" i="1"/>
  <c r="O1102" i="1"/>
  <c r="Q1101" i="1"/>
  <c r="P1101" i="1"/>
  <c r="O1101" i="1"/>
  <c r="Q1100" i="1"/>
  <c r="P1100" i="1"/>
  <c r="O1100" i="1"/>
  <c r="Q1099" i="1"/>
  <c r="P1099" i="1"/>
  <c r="O1099" i="1"/>
  <c r="Q1098" i="1"/>
  <c r="P1098" i="1"/>
  <c r="O1098" i="1"/>
  <c r="Q1097" i="1"/>
  <c r="P1097" i="1"/>
  <c r="O1097" i="1"/>
  <c r="Q1096" i="1"/>
  <c r="P1096" i="1"/>
  <c r="O1096" i="1"/>
  <c r="Q1095" i="1"/>
  <c r="P1095" i="1"/>
  <c r="O1095" i="1"/>
  <c r="Q1094" i="1"/>
  <c r="P1094" i="1"/>
  <c r="O1094" i="1"/>
  <c r="Q1093" i="1"/>
  <c r="P1093" i="1"/>
  <c r="O1093" i="1"/>
  <c r="Q1092" i="1"/>
  <c r="P1092" i="1"/>
  <c r="O1092" i="1"/>
  <c r="Q1091" i="1"/>
  <c r="P1091" i="1"/>
  <c r="O1091" i="1"/>
  <c r="Q1090" i="1"/>
  <c r="P1090" i="1"/>
  <c r="O1090" i="1"/>
  <c r="Q1089" i="1"/>
  <c r="P1089" i="1"/>
  <c r="O1089" i="1"/>
  <c r="Q1088" i="1"/>
  <c r="P1088" i="1"/>
  <c r="O1088" i="1"/>
  <c r="Q1087" i="1"/>
  <c r="P1087" i="1"/>
  <c r="O1087" i="1"/>
  <c r="Q1086" i="1"/>
  <c r="P1086" i="1"/>
  <c r="O1086" i="1"/>
  <c r="Q1085" i="1"/>
  <c r="P1085" i="1"/>
  <c r="O1085" i="1"/>
  <c r="Q1084" i="1"/>
  <c r="P1084" i="1"/>
  <c r="O1084" i="1"/>
  <c r="Q1083" i="1"/>
  <c r="P1083" i="1"/>
  <c r="O1083" i="1"/>
  <c r="Q1082" i="1"/>
  <c r="P1082" i="1"/>
  <c r="O1082" i="1"/>
  <c r="Q1081" i="1"/>
  <c r="P1081" i="1"/>
  <c r="O1081" i="1"/>
  <c r="Q1080" i="1"/>
  <c r="P1080" i="1"/>
  <c r="O1080" i="1"/>
  <c r="Q1079" i="1"/>
  <c r="P1079" i="1"/>
  <c r="O1079" i="1"/>
  <c r="Q1078" i="1"/>
  <c r="P1078" i="1"/>
  <c r="O1078" i="1"/>
  <c r="Q1077" i="1"/>
  <c r="P1077" i="1"/>
  <c r="O1077" i="1"/>
  <c r="Q1076" i="1"/>
  <c r="P1076" i="1"/>
  <c r="O1076" i="1"/>
  <c r="Q1075" i="1"/>
  <c r="P1075" i="1"/>
  <c r="O1075" i="1"/>
  <c r="Q1074" i="1"/>
  <c r="P1074" i="1"/>
  <c r="O1074" i="1"/>
  <c r="Q1073" i="1"/>
  <c r="P1073" i="1"/>
  <c r="O1073" i="1"/>
  <c r="Q1072" i="1"/>
  <c r="P1072" i="1"/>
  <c r="O1072" i="1"/>
  <c r="Q1071" i="1"/>
  <c r="P1071" i="1"/>
  <c r="O1071" i="1"/>
  <c r="Q1070" i="1"/>
  <c r="P1070" i="1"/>
  <c r="O1070" i="1"/>
  <c r="Q1069" i="1"/>
  <c r="P1069" i="1"/>
  <c r="O1069" i="1"/>
  <c r="Q1068" i="1"/>
  <c r="P1068" i="1"/>
  <c r="O1068" i="1"/>
  <c r="Q1067" i="1"/>
  <c r="P1067" i="1"/>
  <c r="O1067" i="1"/>
  <c r="Q1066" i="1"/>
  <c r="P1066" i="1"/>
  <c r="O1066" i="1"/>
  <c r="Q1065" i="1"/>
  <c r="P1065" i="1"/>
  <c r="O1065" i="1"/>
  <c r="Q1064" i="1"/>
  <c r="P1064" i="1"/>
  <c r="O1064" i="1"/>
  <c r="Q1063" i="1"/>
  <c r="P1063" i="1"/>
  <c r="O1063" i="1"/>
  <c r="Q1062" i="1"/>
  <c r="P1062" i="1"/>
  <c r="O1062" i="1"/>
  <c r="Q1061" i="1"/>
  <c r="P1061" i="1"/>
  <c r="O1061" i="1"/>
  <c r="Q1060" i="1"/>
  <c r="P1060" i="1"/>
  <c r="O1060" i="1"/>
  <c r="Q1059" i="1"/>
  <c r="P1059" i="1"/>
  <c r="O1059" i="1"/>
  <c r="Q1058" i="1"/>
  <c r="P1058" i="1"/>
  <c r="O1058" i="1"/>
  <c r="Q1057" i="1"/>
  <c r="P1057" i="1"/>
  <c r="O1057" i="1"/>
  <c r="Q1056" i="1"/>
  <c r="P1056" i="1"/>
  <c r="O1056" i="1"/>
  <c r="Q1055" i="1"/>
  <c r="P1055" i="1"/>
  <c r="O1055" i="1"/>
  <c r="Q1054" i="1"/>
  <c r="P1054" i="1"/>
  <c r="O1054" i="1"/>
  <c r="Q1053" i="1"/>
  <c r="P1053" i="1"/>
  <c r="O1053" i="1"/>
  <c r="Q1052" i="1"/>
  <c r="P1052" i="1"/>
  <c r="O1052" i="1"/>
  <c r="Q1051" i="1"/>
  <c r="P1051" i="1"/>
  <c r="O1051" i="1"/>
  <c r="Q1050" i="1"/>
  <c r="P1050" i="1"/>
  <c r="O1050" i="1"/>
  <c r="Q1049" i="1"/>
  <c r="P1049" i="1"/>
  <c r="O1049" i="1"/>
  <c r="Q1048" i="1"/>
  <c r="P1048" i="1"/>
  <c r="O1048" i="1"/>
  <c r="Q1047" i="1"/>
  <c r="P1047" i="1"/>
  <c r="O1047" i="1"/>
  <c r="Q1046" i="1"/>
  <c r="P1046" i="1"/>
  <c r="O1046" i="1"/>
  <c r="Q1045" i="1"/>
  <c r="P1045" i="1"/>
  <c r="O1045" i="1"/>
  <c r="Q1044" i="1"/>
  <c r="P1044" i="1"/>
  <c r="O1044" i="1"/>
  <c r="Q1043" i="1"/>
  <c r="P1043" i="1"/>
  <c r="O1043" i="1"/>
  <c r="Q1042" i="1"/>
  <c r="P1042" i="1"/>
  <c r="O1042" i="1"/>
  <c r="Q1041" i="1"/>
  <c r="P1041" i="1"/>
  <c r="O1041" i="1"/>
  <c r="Q1040" i="1"/>
  <c r="P1040" i="1"/>
  <c r="O1040" i="1"/>
  <c r="Q1039" i="1"/>
  <c r="P1039" i="1"/>
  <c r="O1039" i="1"/>
  <c r="Q1038" i="1"/>
  <c r="P1038" i="1"/>
  <c r="O1038" i="1"/>
  <c r="Q1037" i="1"/>
  <c r="P1037" i="1"/>
  <c r="O1037" i="1"/>
  <c r="Q1036" i="1"/>
  <c r="P1036" i="1"/>
  <c r="O1036" i="1"/>
  <c r="Q1035" i="1"/>
  <c r="P1035" i="1"/>
  <c r="O1035" i="1"/>
  <c r="Q1034" i="1"/>
  <c r="P1034" i="1"/>
  <c r="O1034" i="1"/>
  <c r="Q1033" i="1"/>
  <c r="P1033" i="1"/>
  <c r="O1033" i="1"/>
  <c r="Q1032" i="1"/>
  <c r="P1032" i="1"/>
  <c r="O1032" i="1"/>
  <c r="Q1031" i="1"/>
  <c r="P1031" i="1"/>
  <c r="O1031" i="1"/>
  <c r="Q1030" i="1"/>
  <c r="P1030" i="1"/>
  <c r="O1030" i="1"/>
  <c r="Q1029" i="1"/>
  <c r="P1029" i="1"/>
  <c r="O1029" i="1"/>
  <c r="Q1028" i="1"/>
  <c r="P1028" i="1"/>
  <c r="O1028" i="1"/>
  <c r="Q1027" i="1"/>
  <c r="P1027" i="1"/>
  <c r="O1027" i="1"/>
  <c r="Q1026" i="1"/>
  <c r="P1026" i="1"/>
  <c r="O1026" i="1"/>
  <c r="Q1025" i="1"/>
  <c r="P1025" i="1"/>
  <c r="O1025" i="1"/>
  <c r="Q1024" i="1"/>
  <c r="P1024" i="1"/>
  <c r="O1024" i="1"/>
  <c r="Q1023" i="1"/>
  <c r="P1023" i="1"/>
  <c r="O1023" i="1"/>
  <c r="Q1022" i="1"/>
  <c r="P1022" i="1"/>
  <c r="O1022" i="1"/>
  <c r="Q1021" i="1"/>
  <c r="P1021" i="1"/>
  <c r="O1021" i="1"/>
  <c r="Q1020" i="1"/>
  <c r="P1020" i="1"/>
  <c r="O1020" i="1"/>
  <c r="Q1019" i="1"/>
  <c r="P1019" i="1"/>
  <c r="O1019" i="1"/>
  <c r="Q1018" i="1"/>
  <c r="P1018" i="1"/>
  <c r="O1018" i="1"/>
  <c r="Q1017" i="1"/>
  <c r="P1017" i="1"/>
  <c r="O1017" i="1"/>
  <c r="Q1016" i="1"/>
  <c r="P1016" i="1"/>
  <c r="O1016" i="1"/>
  <c r="Q1015" i="1"/>
  <c r="P1015" i="1"/>
  <c r="O1015" i="1"/>
  <c r="Q1014" i="1"/>
  <c r="P1014" i="1"/>
  <c r="O1014" i="1"/>
  <c r="Q1013" i="1"/>
  <c r="P1013" i="1"/>
  <c r="O1013" i="1"/>
  <c r="Q1012" i="1"/>
  <c r="P1012" i="1"/>
  <c r="O1012" i="1"/>
  <c r="Q1011" i="1"/>
  <c r="P1011" i="1"/>
  <c r="O1011" i="1"/>
  <c r="Q1010" i="1"/>
  <c r="P1010" i="1"/>
  <c r="O1010" i="1"/>
  <c r="Q1009" i="1"/>
  <c r="P1009" i="1"/>
  <c r="O1009" i="1"/>
  <c r="Q1008" i="1"/>
  <c r="P1008" i="1"/>
  <c r="O1008" i="1"/>
  <c r="Q1007" i="1"/>
  <c r="P1007" i="1"/>
  <c r="O1007" i="1"/>
  <c r="Q1006" i="1"/>
  <c r="P1006" i="1"/>
  <c r="O1006" i="1"/>
  <c r="Q1005" i="1"/>
  <c r="P1005" i="1"/>
  <c r="O1005" i="1"/>
  <c r="Q1004" i="1"/>
  <c r="P1004" i="1"/>
  <c r="O1004" i="1"/>
  <c r="Q1003" i="1"/>
  <c r="P1003" i="1"/>
  <c r="O1003" i="1"/>
  <c r="Q1002" i="1"/>
  <c r="P1002" i="1"/>
  <c r="O1002" i="1"/>
  <c r="Q1001" i="1"/>
  <c r="P1001" i="1"/>
  <c r="O1001" i="1"/>
  <c r="Q1000" i="1"/>
  <c r="P1000" i="1"/>
  <c r="O1000" i="1"/>
  <c r="Q999" i="1"/>
  <c r="P999" i="1"/>
  <c r="O999" i="1"/>
  <c r="Q998" i="1"/>
  <c r="P998" i="1"/>
  <c r="O998" i="1"/>
  <c r="Q997" i="1"/>
  <c r="P997" i="1"/>
  <c r="O997" i="1"/>
  <c r="Q996" i="1"/>
  <c r="P996" i="1"/>
  <c r="O996" i="1"/>
  <c r="Q995" i="1"/>
  <c r="P995" i="1"/>
  <c r="O995" i="1"/>
  <c r="Q994" i="1"/>
  <c r="P994" i="1"/>
  <c r="O994" i="1"/>
  <c r="Q993" i="1"/>
  <c r="P993" i="1"/>
  <c r="O993" i="1"/>
  <c r="Q992" i="1"/>
  <c r="P992" i="1"/>
  <c r="O992" i="1"/>
  <c r="Q991" i="1"/>
  <c r="P991" i="1"/>
  <c r="O991" i="1"/>
  <c r="Q990" i="1"/>
  <c r="P990" i="1"/>
  <c r="O990" i="1"/>
  <c r="Q989" i="1"/>
  <c r="P989" i="1"/>
  <c r="O989" i="1"/>
  <c r="Q988" i="1"/>
  <c r="P988" i="1"/>
  <c r="O988" i="1"/>
  <c r="Q987" i="1"/>
  <c r="P987" i="1"/>
  <c r="O987" i="1"/>
  <c r="Q986" i="1"/>
  <c r="P986" i="1"/>
  <c r="O986" i="1"/>
  <c r="Q985" i="1"/>
  <c r="P985" i="1"/>
  <c r="O985" i="1"/>
  <c r="Q984" i="1"/>
  <c r="P984" i="1"/>
  <c r="O984" i="1"/>
  <c r="Q983" i="1"/>
  <c r="P983" i="1"/>
  <c r="O983" i="1"/>
  <c r="Q982" i="1"/>
  <c r="P982" i="1"/>
  <c r="O982" i="1"/>
  <c r="Q981" i="1"/>
  <c r="P981" i="1"/>
  <c r="O981" i="1"/>
  <c r="Q980" i="1"/>
  <c r="P980" i="1"/>
  <c r="O980" i="1"/>
  <c r="Q979" i="1"/>
  <c r="P979" i="1"/>
  <c r="O979" i="1"/>
  <c r="Q978" i="1"/>
  <c r="P978" i="1"/>
  <c r="O978" i="1"/>
  <c r="Q977" i="1"/>
  <c r="P977" i="1"/>
  <c r="O977" i="1"/>
  <c r="Q976" i="1"/>
  <c r="P976" i="1"/>
  <c r="O976" i="1"/>
  <c r="Q975" i="1"/>
  <c r="P975" i="1"/>
  <c r="O975" i="1"/>
  <c r="Q974" i="1"/>
  <c r="P974" i="1"/>
  <c r="O974" i="1"/>
  <c r="Q973" i="1"/>
  <c r="P973" i="1"/>
  <c r="O973" i="1"/>
  <c r="Q972" i="1"/>
  <c r="P972" i="1"/>
  <c r="O972" i="1"/>
  <c r="Q971" i="1"/>
  <c r="P971" i="1"/>
  <c r="O971" i="1"/>
  <c r="Q970" i="1"/>
  <c r="P970" i="1"/>
  <c r="O970" i="1"/>
  <c r="Q969" i="1"/>
  <c r="P969" i="1"/>
  <c r="O969" i="1"/>
  <c r="Q968" i="1"/>
  <c r="P968" i="1"/>
  <c r="O968" i="1"/>
  <c r="Q967" i="1"/>
  <c r="P967" i="1"/>
  <c r="O967" i="1"/>
  <c r="Q966" i="1"/>
  <c r="P966" i="1"/>
  <c r="O966" i="1"/>
  <c r="Q965" i="1"/>
  <c r="P965" i="1"/>
  <c r="O965" i="1"/>
  <c r="Q964" i="1"/>
  <c r="P964" i="1"/>
  <c r="O964" i="1"/>
  <c r="Q963" i="1"/>
  <c r="P963" i="1"/>
  <c r="O963" i="1"/>
  <c r="Q962" i="1"/>
  <c r="P962" i="1"/>
  <c r="O962" i="1"/>
  <c r="Q961" i="1"/>
  <c r="P961" i="1"/>
  <c r="O961" i="1"/>
  <c r="Q960" i="1"/>
  <c r="P960" i="1"/>
  <c r="O960" i="1"/>
  <c r="Q959" i="1"/>
  <c r="P959" i="1"/>
  <c r="O959" i="1"/>
  <c r="Q958" i="1"/>
  <c r="P958" i="1"/>
  <c r="O958" i="1"/>
  <c r="Q957" i="1"/>
  <c r="P957" i="1"/>
  <c r="O957" i="1"/>
  <c r="Q956" i="1"/>
  <c r="P956" i="1"/>
  <c r="O956" i="1"/>
  <c r="Q955" i="1"/>
  <c r="P955" i="1"/>
  <c r="O955" i="1"/>
  <c r="Q954" i="1"/>
  <c r="P954" i="1"/>
  <c r="O954" i="1"/>
  <c r="Q953" i="1"/>
  <c r="P953" i="1"/>
  <c r="O953" i="1"/>
  <c r="Q952" i="1"/>
  <c r="P952" i="1"/>
  <c r="O952" i="1"/>
  <c r="Q951" i="1"/>
  <c r="P951" i="1"/>
  <c r="O951" i="1"/>
  <c r="Q950" i="1"/>
  <c r="P950" i="1"/>
  <c r="O950" i="1"/>
  <c r="Q949" i="1"/>
  <c r="P949" i="1"/>
  <c r="O949" i="1"/>
  <c r="Q948" i="1"/>
  <c r="P948" i="1"/>
  <c r="O948" i="1"/>
  <c r="Q947" i="1"/>
  <c r="P947" i="1"/>
  <c r="O947" i="1"/>
  <c r="Q946" i="1"/>
  <c r="P946" i="1"/>
  <c r="O946" i="1"/>
  <c r="Q945" i="1"/>
  <c r="P945" i="1"/>
  <c r="O945" i="1"/>
  <c r="Q944" i="1"/>
  <c r="P944" i="1"/>
  <c r="O944" i="1"/>
  <c r="Q943" i="1"/>
  <c r="P943" i="1"/>
  <c r="O943" i="1"/>
  <c r="Q942" i="1"/>
  <c r="P942" i="1"/>
  <c r="O942" i="1"/>
  <c r="Q941" i="1"/>
  <c r="P941" i="1"/>
  <c r="O941" i="1"/>
  <c r="Q940" i="1"/>
  <c r="P940" i="1"/>
  <c r="O940" i="1"/>
  <c r="Q939" i="1"/>
  <c r="P939" i="1"/>
  <c r="O939" i="1"/>
  <c r="Q938" i="1"/>
  <c r="P938" i="1"/>
  <c r="O938" i="1"/>
  <c r="Q937" i="1"/>
  <c r="P937" i="1"/>
  <c r="O937" i="1"/>
  <c r="Q936" i="1"/>
  <c r="P936" i="1"/>
  <c r="O936" i="1"/>
  <c r="Q935" i="1"/>
  <c r="P935" i="1"/>
  <c r="O935" i="1"/>
  <c r="Q934" i="1"/>
  <c r="P934" i="1"/>
  <c r="O934" i="1"/>
  <c r="Q933" i="1"/>
  <c r="P933" i="1"/>
  <c r="O933" i="1"/>
  <c r="Q932" i="1"/>
  <c r="P932" i="1"/>
  <c r="O932" i="1"/>
  <c r="Q931" i="1"/>
  <c r="P931" i="1"/>
  <c r="O931" i="1"/>
  <c r="Q930" i="1"/>
  <c r="P930" i="1"/>
  <c r="O930" i="1"/>
  <c r="Q929" i="1"/>
  <c r="P929" i="1"/>
  <c r="O929" i="1"/>
  <c r="Q928" i="1"/>
  <c r="P928" i="1"/>
  <c r="O928" i="1"/>
  <c r="Q927" i="1"/>
  <c r="P927" i="1"/>
  <c r="O927" i="1"/>
  <c r="Q926" i="1"/>
  <c r="P926" i="1"/>
  <c r="O926" i="1"/>
  <c r="Q925" i="1"/>
  <c r="P925" i="1"/>
  <c r="O925" i="1"/>
  <c r="Q924" i="1"/>
  <c r="P924" i="1"/>
  <c r="O924" i="1"/>
  <c r="Q923" i="1"/>
  <c r="P923" i="1"/>
  <c r="O923" i="1"/>
  <c r="Q922" i="1"/>
  <c r="P922" i="1"/>
  <c r="O922" i="1"/>
  <c r="Q921" i="1"/>
  <c r="P921" i="1"/>
  <c r="O921" i="1"/>
  <c r="Q920" i="1"/>
  <c r="P920" i="1"/>
  <c r="O920" i="1"/>
  <c r="Q919" i="1"/>
  <c r="P919" i="1"/>
  <c r="O919" i="1"/>
  <c r="Q918" i="1"/>
  <c r="P918" i="1"/>
  <c r="O918" i="1"/>
  <c r="Q917" i="1"/>
  <c r="P917" i="1"/>
  <c r="O917" i="1"/>
  <c r="Q916" i="1"/>
  <c r="P916" i="1"/>
  <c r="O916" i="1"/>
  <c r="Q915" i="1"/>
  <c r="P915" i="1"/>
  <c r="O915" i="1"/>
  <c r="Q914" i="1"/>
  <c r="P914" i="1"/>
  <c r="O914" i="1"/>
  <c r="Q913" i="1"/>
  <c r="P913" i="1"/>
  <c r="O913" i="1"/>
  <c r="Q912" i="1"/>
  <c r="P912" i="1"/>
  <c r="O912" i="1"/>
  <c r="Q911" i="1"/>
  <c r="P911" i="1"/>
  <c r="O911" i="1"/>
  <c r="Q910" i="1"/>
  <c r="P910" i="1"/>
  <c r="O910" i="1"/>
  <c r="Q909" i="1"/>
  <c r="P909" i="1"/>
  <c r="O909" i="1"/>
  <c r="Q908" i="1"/>
  <c r="P908" i="1"/>
  <c r="O908" i="1"/>
  <c r="Q907" i="1"/>
  <c r="P907" i="1"/>
  <c r="O907" i="1"/>
  <c r="Q906" i="1"/>
  <c r="P906" i="1"/>
  <c r="O906" i="1"/>
  <c r="Q905" i="1"/>
  <c r="P905" i="1"/>
  <c r="O905" i="1"/>
  <c r="Q904" i="1"/>
  <c r="P904" i="1"/>
  <c r="O904" i="1"/>
  <c r="Q903" i="1"/>
  <c r="P903" i="1"/>
  <c r="O903" i="1"/>
  <c r="Q902" i="1"/>
  <c r="P902" i="1"/>
  <c r="O902" i="1"/>
  <c r="Q901" i="1"/>
  <c r="P901" i="1"/>
  <c r="O901" i="1"/>
  <c r="Q900" i="1"/>
  <c r="P900" i="1"/>
  <c r="O900" i="1"/>
  <c r="Q899" i="1"/>
  <c r="P899" i="1"/>
  <c r="O899" i="1"/>
  <c r="Q898" i="1"/>
  <c r="P898" i="1"/>
  <c r="O898" i="1"/>
  <c r="Q897" i="1"/>
  <c r="P897" i="1"/>
  <c r="O897" i="1"/>
  <c r="Q896" i="1"/>
  <c r="P896" i="1"/>
  <c r="O896" i="1"/>
  <c r="Q895" i="1"/>
  <c r="P895" i="1"/>
  <c r="O895" i="1"/>
  <c r="Q894" i="1"/>
  <c r="P894" i="1"/>
  <c r="O894" i="1"/>
  <c r="Q893" i="1"/>
  <c r="P893" i="1"/>
  <c r="O893" i="1"/>
  <c r="Q892" i="1"/>
  <c r="P892" i="1"/>
  <c r="O892" i="1"/>
  <c r="Q891" i="1"/>
  <c r="P891" i="1"/>
  <c r="O891" i="1"/>
  <c r="Q890" i="1"/>
  <c r="P890" i="1"/>
  <c r="O890" i="1"/>
  <c r="Q889" i="1"/>
  <c r="P889" i="1"/>
  <c r="O889" i="1"/>
  <c r="Q888" i="1"/>
  <c r="P888" i="1"/>
  <c r="O888" i="1"/>
  <c r="Q887" i="1"/>
  <c r="P887" i="1"/>
  <c r="O887" i="1"/>
  <c r="Q886" i="1"/>
  <c r="P886" i="1"/>
  <c r="O886" i="1"/>
  <c r="Q885" i="1"/>
  <c r="P885" i="1"/>
  <c r="O885" i="1"/>
  <c r="Q884" i="1"/>
  <c r="P884" i="1"/>
  <c r="O884" i="1"/>
  <c r="Q883" i="1"/>
  <c r="P883" i="1"/>
  <c r="O883" i="1"/>
  <c r="Q882" i="1"/>
  <c r="P882" i="1"/>
  <c r="O882" i="1"/>
  <c r="Q881" i="1"/>
  <c r="P881" i="1"/>
  <c r="O881" i="1"/>
  <c r="Q880" i="1"/>
  <c r="P880" i="1"/>
  <c r="O880" i="1"/>
  <c r="Q879" i="1"/>
  <c r="P879" i="1"/>
  <c r="O879" i="1"/>
  <c r="Q878" i="1"/>
  <c r="P878" i="1"/>
  <c r="O878" i="1"/>
  <c r="Q877" i="1"/>
  <c r="P877" i="1"/>
  <c r="O877" i="1"/>
  <c r="Q876" i="1"/>
  <c r="P876" i="1"/>
  <c r="O876" i="1"/>
  <c r="Q875" i="1"/>
  <c r="P875" i="1"/>
  <c r="O875" i="1"/>
  <c r="Q874" i="1"/>
  <c r="P874" i="1"/>
  <c r="O874" i="1"/>
  <c r="Q873" i="1"/>
  <c r="P873" i="1"/>
  <c r="O873" i="1"/>
  <c r="Q872" i="1"/>
  <c r="P872" i="1"/>
  <c r="O872" i="1"/>
  <c r="Q871" i="1"/>
  <c r="P871" i="1"/>
  <c r="O871" i="1"/>
  <c r="Q870" i="1"/>
  <c r="P870" i="1"/>
  <c r="O870" i="1"/>
  <c r="Q869" i="1"/>
  <c r="P869" i="1"/>
  <c r="O869" i="1"/>
  <c r="Q868" i="1"/>
  <c r="P868" i="1"/>
  <c r="O868" i="1"/>
  <c r="Q867" i="1"/>
  <c r="P867" i="1"/>
  <c r="O867" i="1"/>
  <c r="Q866" i="1"/>
  <c r="P866" i="1"/>
  <c r="O866" i="1"/>
  <c r="Q865" i="1"/>
  <c r="P865" i="1"/>
  <c r="O865" i="1"/>
  <c r="Q864" i="1"/>
  <c r="P864" i="1"/>
  <c r="O864" i="1"/>
  <c r="Q863" i="1"/>
  <c r="P863" i="1"/>
  <c r="O863" i="1"/>
  <c r="Q862" i="1"/>
  <c r="P862" i="1"/>
  <c r="O862" i="1"/>
  <c r="Q861" i="1"/>
  <c r="P861" i="1"/>
  <c r="O861" i="1"/>
  <c r="Q860" i="1"/>
  <c r="P860" i="1"/>
  <c r="O860" i="1"/>
  <c r="Q859" i="1"/>
  <c r="P859" i="1"/>
  <c r="O859" i="1"/>
  <c r="Q858" i="1"/>
  <c r="P858" i="1"/>
  <c r="O858" i="1"/>
  <c r="Q857" i="1"/>
  <c r="P857" i="1"/>
  <c r="O857" i="1"/>
  <c r="Q856" i="1"/>
  <c r="P856" i="1"/>
  <c r="O856" i="1"/>
  <c r="Q855" i="1"/>
  <c r="P855" i="1"/>
  <c r="O855" i="1"/>
  <c r="Q854" i="1"/>
  <c r="P854" i="1"/>
  <c r="O854" i="1"/>
  <c r="Q853" i="1"/>
  <c r="P853" i="1"/>
  <c r="O853" i="1"/>
  <c r="Q852" i="1"/>
  <c r="P852" i="1"/>
  <c r="O852" i="1"/>
  <c r="Q851" i="1"/>
  <c r="P851" i="1"/>
  <c r="O851" i="1"/>
  <c r="Q850" i="1"/>
  <c r="P850" i="1"/>
  <c r="O850" i="1"/>
  <c r="Q849" i="1"/>
  <c r="P849" i="1"/>
  <c r="O849" i="1"/>
  <c r="Q848" i="1"/>
  <c r="P848" i="1"/>
  <c r="O848" i="1"/>
  <c r="Q847" i="1"/>
  <c r="P847" i="1"/>
  <c r="O847" i="1"/>
  <c r="Q846" i="1"/>
  <c r="P846" i="1"/>
  <c r="O846" i="1"/>
  <c r="Q845" i="1"/>
  <c r="P845" i="1"/>
  <c r="O845" i="1"/>
  <c r="Q844" i="1"/>
  <c r="P844" i="1"/>
  <c r="O844" i="1"/>
  <c r="Q843" i="1"/>
  <c r="P843" i="1"/>
  <c r="O843" i="1"/>
  <c r="Q842" i="1"/>
  <c r="P842" i="1"/>
  <c r="O842" i="1"/>
  <c r="Q841" i="1"/>
  <c r="P841" i="1"/>
  <c r="O841" i="1"/>
  <c r="Q840" i="1"/>
  <c r="P840" i="1"/>
  <c r="O840" i="1"/>
  <c r="Q839" i="1"/>
  <c r="P839" i="1"/>
  <c r="O839" i="1"/>
  <c r="Q838" i="1"/>
  <c r="P838" i="1"/>
  <c r="O838" i="1"/>
  <c r="Q837" i="1"/>
  <c r="P837" i="1"/>
  <c r="O837" i="1"/>
  <c r="Q836" i="1"/>
  <c r="P836" i="1"/>
  <c r="O836" i="1"/>
  <c r="Q835" i="1"/>
  <c r="P835" i="1"/>
  <c r="O835" i="1"/>
  <c r="Q834" i="1"/>
  <c r="P834" i="1"/>
  <c r="O834" i="1"/>
  <c r="Q833" i="1"/>
  <c r="P833" i="1"/>
  <c r="O833" i="1"/>
  <c r="Q832" i="1"/>
  <c r="P832" i="1"/>
  <c r="O832" i="1"/>
  <c r="Q831" i="1"/>
  <c r="P831" i="1"/>
  <c r="O831" i="1"/>
  <c r="Q830" i="1"/>
  <c r="P830" i="1"/>
  <c r="O830" i="1"/>
  <c r="Q829" i="1"/>
  <c r="P829" i="1"/>
  <c r="O829" i="1"/>
  <c r="Q828" i="1"/>
  <c r="P828" i="1"/>
  <c r="O828" i="1"/>
  <c r="Q827" i="1"/>
  <c r="P827" i="1"/>
  <c r="O827" i="1"/>
  <c r="Q826" i="1"/>
  <c r="P826" i="1"/>
  <c r="O826" i="1"/>
  <c r="Q825" i="1"/>
  <c r="P825" i="1"/>
  <c r="O825" i="1"/>
  <c r="Q824" i="1"/>
  <c r="P824" i="1"/>
  <c r="O824" i="1"/>
  <c r="Q823" i="1"/>
  <c r="P823" i="1"/>
  <c r="O823" i="1"/>
  <c r="Q822" i="1"/>
  <c r="P822" i="1"/>
  <c r="O822" i="1"/>
  <c r="Q821" i="1"/>
  <c r="P821" i="1"/>
  <c r="O821" i="1"/>
  <c r="Q820" i="1"/>
  <c r="P820" i="1"/>
  <c r="O820" i="1"/>
  <c r="Q819" i="1"/>
  <c r="P819" i="1"/>
  <c r="O819" i="1"/>
  <c r="Q818" i="1"/>
  <c r="P818" i="1"/>
  <c r="O818" i="1"/>
  <c r="Q817" i="1"/>
  <c r="P817" i="1"/>
  <c r="O817" i="1"/>
  <c r="Q816" i="1"/>
  <c r="P816" i="1"/>
  <c r="O816" i="1"/>
  <c r="Q815" i="1"/>
  <c r="P815" i="1"/>
  <c r="O815" i="1"/>
  <c r="Q814" i="1"/>
  <c r="P814" i="1"/>
  <c r="O814" i="1"/>
  <c r="Q813" i="1"/>
  <c r="P813" i="1"/>
  <c r="O813" i="1"/>
  <c r="Q812" i="1"/>
  <c r="P812" i="1"/>
  <c r="O812" i="1"/>
  <c r="Q811" i="1"/>
  <c r="P811" i="1"/>
  <c r="O811" i="1"/>
  <c r="Q810" i="1"/>
  <c r="P810" i="1"/>
  <c r="O810" i="1"/>
  <c r="Q809" i="1"/>
  <c r="P809" i="1"/>
  <c r="O809" i="1"/>
  <c r="Q808" i="1"/>
  <c r="P808" i="1"/>
  <c r="O808" i="1"/>
  <c r="Q807" i="1"/>
  <c r="P807" i="1"/>
  <c r="O807" i="1"/>
  <c r="Q806" i="1"/>
  <c r="P806" i="1"/>
  <c r="O806" i="1"/>
  <c r="Q805" i="1"/>
  <c r="P805" i="1"/>
  <c r="O805" i="1"/>
  <c r="Q804" i="1"/>
  <c r="P804" i="1"/>
  <c r="O804" i="1"/>
  <c r="Q803" i="1"/>
  <c r="P803" i="1"/>
  <c r="O803" i="1"/>
  <c r="Q802" i="1"/>
  <c r="P802" i="1"/>
  <c r="O802" i="1"/>
  <c r="Q801" i="1"/>
  <c r="P801" i="1"/>
  <c r="O801" i="1"/>
  <c r="Q800" i="1"/>
  <c r="P800" i="1"/>
  <c r="O800" i="1"/>
  <c r="Q799" i="1"/>
  <c r="P799" i="1"/>
  <c r="O799" i="1"/>
  <c r="Q798" i="1"/>
  <c r="P798" i="1"/>
  <c r="O798" i="1"/>
  <c r="Q797" i="1"/>
  <c r="P797" i="1"/>
  <c r="O797" i="1"/>
  <c r="Q796" i="1"/>
  <c r="P796" i="1"/>
  <c r="O796" i="1"/>
  <c r="Q795" i="1"/>
  <c r="P795" i="1"/>
  <c r="O795" i="1"/>
  <c r="Q794" i="1"/>
  <c r="P794" i="1"/>
  <c r="O794" i="1"/>
  <c r="Q793" i="1"/>
  <c r="P793" i="1"/>
  <c r="O793" i="1"/>
  <c r="Q792" i="1"/>
  <c r="P792" i="1"/>
  <c r="O792" i="1"/>
  <c r="Q791" i="1"/>
  <c r="P791" i="1"/>
  <c r="O791" i="1"/>
  <c r="Q790" i="1"/>
  <c r="P790" i="1"/>
  <c r="O790" i="1"/>
  <c r="Q789" i="1"/>
  <c r="P789" i="1"/>
  <c r="O789" i="1"/>
  <c r="Q788" i="1"/>
  <c r="P788" i="1"/>
  <c r="O788" i="1"/>
  <c r="Q787" i="1"/>
  <c r="P787" i="1"/>
  <c r="O787" i="1"/>
  <c r="Q786" i="1"/>
  <c r="P786" i="1"/>
  <c r="O786" i="1"/>
  <c r="Q785" i="1"/>
  <c r="P785" i="1"/>
  <c r="O785" i="1"/>
  <c r="Q784" i="1"/>
  <c r="P784" i="1"/>
  <c r="O784" i="1"/>
  <c r="Q783" i="1"/>
  <c r="P783" i="1"/>
  <c r="O783" i="1"/>
  <c r="Q782" i="1"/>
  <c r="P782" i="1"/>
  <c r="O782" i="1"/>
  <c r="Q781" i="1"/>
  <c r="P781" i="1"/>
  <c r="O781" i="1"/>
  <c r="Q780" i="1"/>
  <c r="P780" i="1"/>
  <c r="O780" i="1"/>
  <c r="Q779" i="1"/>
  <c r="P779" i="1"/>
  <c r="O779" i="1"/>
  <c r="Q778" i="1"/>
  <c r="P778" i="1"/>
  <c r="O778" i="1"/>
  <c r="Q777" i="1"/>
  <c r="P777" i="1"/>
  <c r="O777" i="1"/>
  <c r="Q776" i="1"/>
  <c r="P776" i="1"/>
  <c r="O776" i="1"/>
  <c r="Q775" i="1"/>
  <c r="P775" i="1"/>
  <c r="O775" i="1"/>
  <c r="Q774" i="1"/>
  <c r="P774" i="1"/>
  <c r="O774" i="1"/>
  <c r="Q773" i="1"/>
  <c r="P773" i="1"/>
  <c r="O773" i="1"/>
  <c r="Q772" i="1"/>
  <c r="P772" i="1"/>
  <c r="O772" i="1"/>
  <c r="Q771" i="1"/>
  <c r="P771" i="1"/>
  <c r="O771" i="1"/>
  <c r="Q770" i="1"/>
  <c r="P770" i="1"/>
  <c r="O770" i="1"/>
  <c r="Q769" i="1"/>
  <c r="P769" i="1"/>
  <c r="O769" i="1"/>
  <c r="Q768" i="1"/>
  <c r="P768" i="1"/>
  <c r="O768" i="1"/>
  <c r="Q767" i="1"/>
  <c r="P767" i="1"/>
  <c r="O767" i="1"/>
  <c r="Q766" i="1"/>
  <c r="P766" i="1"/>
  <c r="O766" i="1"/>
  <c r="Q765" i="1"/>
  <c r="P765" i="1"/>
  <c r="O765" i="1"/>
  <c r="Q764" i="1"/>
  <c r="P764" i="1"/>
  <c r="O764" i="1"/>
  <c r="Q763" i="1"/>
  <c r="P763" i="1"/>
  <c r="O763" i="1"/>
  <c r="Q762" i="1"/>
  <c r="P762" i="1"/>
  <c r="O762" i="1"/>
  <c r="Q761" i="1"/>
  <c r="P761" i="1"/>
  <c r="O761" i="1"/>
  <c r="Q760" i="1"/>
  <c r="P760" i="1"/>
  <c r="O760" i="1"/>
  <c r="Q759" i="1"/>
  <c r="P759" i="1"/>
  <c r="O759" i="1"/>
  <c r="Q758" i="1"/>
  <c r="P758" i="1"/>
  <c r="O758" i="1"/>
  <c r="Q757" i="1"/>
  <c r="P757" i="1"/>
  <c r="O757" i="1"/>
  <c r="Q756" i="1"/>
  <c r="P756" i="1"/>
  <c r="O756" i="1"/>
  <c r="Q755" i="1"/>
  <c r="P755" i="1"/>
  <c r="O755" i="1"/>
  <c r="Q754" i="1"/>
  <c r="P754" i="1"/>
  <c r="O754" i="1"/>
  <c r="Q753" i="1"/>
  <c r="P753" i="1"/>
  <c r="O753" i="1"/>
  <c r="Q752" i="1"/>
  <c r="P752" i="1"/>
  <c r="O752" i="1"/>
  <c r="Q751" i="1"/>
  <c r="P751" i="1"/>
  <c r="O751" i="1"/>
  <c r="Q750" i="1"/>
  <c r="P750" i="1"/>
  <c r="O750" i="1"/>
  <c r="Q749" i="1"/>
  <c r="P749" i="1"/>
  <c r="O749" i="1"/>
  <c r="Q748" i="1"/>
  <c r="P748" i="1"/>
  <c r="O748" i="1"/>
  <c r="Q747" i="1"/>
  <c r="P747" i="1"/>
  <c r="O747" i="1"/>
  <c r="Q746" i="1"/>
  <c r="P746" i="1"/>
  <c r="O746" i="1"/>
  <c r="Q745" i="1"/>
  <c r="P745" i="1"/>
  <c r="O745" i="1"/>
  <c r="Q744" i="1"/>
  <c r="P744" i="1"/>
  <c r="O744" i="1"/>
  <c r="Q743" i="1"/>
  <c r="P743" i="1"/>
  <c r="O743" i="1"/>
  <c r="Q742" i="1"/>
  <c r="P742" i="1"/>
  <c r="O742" i="1"/>
  <c r="Q741" i="1"/>
  <c r="P741" i="1"/>
  <c r="O741" i="1"/>
  <c r="Q740" i="1"/>
  <c r="P740" i="1"/>
  <c r="O740" i="1"/>
  <c r="Q739" i="1"/>
  <c r="P739" i="1"/>
  <c r="O739" i="1"/>
  <c r="Q738" i="1"/>
  <c r="P738" i="1"/>
  <c r="O738" i="1"/>
  <c r="Q737" i="1"/>
  <c r="P737" i="1"/>
  <c r="O737" i="1"/>
  <c r="Q736" i="1"/>
  <c r="P736" i="1"/>
  <c r="O736" i="1"/>
  <c r="Q735" i="1"/>
  <c r="P735" i="1"/>
  <c r="O735" i="1"/>
  <c r="Q734" i="1"/>
  <c r="P734" i="1"/>
  <c r="O734" i="1"/>
  <c r="Q733" i="1"/>
  <c r="P733" i="1"/>
  <c r="O733" i="1"/>
  <c r="Q732" i="1"/>
  <c r="P732" i="1"/>
  <c r="O732" i="1"/>
  <c r="Q731" i="1"/>
  <c r="P731" i="1"/>
  <c r="O731" i="1"/>
  <c r="Q730" i="1"/>
  <c r="P730" i="1"/>
  <c r="O730" i="1"/>
  <c r="Q729" i="1"/>
  <c r="P729" i="1"/>
  <c r="O729" i="1"/>
  <c r="Q728" i="1"/>
  <c r="P728" i="1"/>
  <c r="O728" i="1"/>
  <c r="Q727" i="1"/>
  <c r="P727" i="1"/>
  <c r="O727" i="1"/>
  <c r="Q726" i="1"/>
  <c r="P726" i="1"/>
  <c r="O726" i="1"/>
  <c r="Q725" i="1"/>
  <c r="P725" i="1"/>
  <c r="O725" i="1"/>
  <c r="Q724" i="1"/>
  <c r="P724" i="1"/>
  <c r="O724" i="1"/>
  <c r="Q723" i="1"/>
  <c r="P723" i="1"/>
  <c r="O723" i="1"/>
  <c r="Q722" i="1"/>
  <c r="P722" i="1"/>
  <c r="O722" i="1"/>
  <c r="Q721" i="1"/>
  <c r="P721" i="1"/>
  <c r="O721" i="1"/>
  <c r="Q720" i="1"/>
  <c r="P720" i="1"/>
  <c r="O720" i="1"/>
  <c r="Q719" i="1"/>
  <c r="P719" i="1"/>
  <c r="O719" i="1"/>
  <c r="Q718" i="1"/>
  <c r="P718" i="1"/>
  <c r="O718" i="1"/>
  <c r="Q717" i="1"/>
  <c r="P717" i="1"/>
  <c r="O717" i="1"/>
  <c r="Q716" i="1"/>
  <c r="P716" i="1"/>
  <c r="O716" i="1"/>
  <c r="Q715" i="1"/>
  <c r="P715" i="1"/>
  <c r="O715" i="1"/>
  <c r="Q714" i="1"/>
  <c r="P714" i="1"/>
  <c r="O714" i="1"/>
  <c r="Q713" i="1"/>
  <c r="P713" i="1"/>
  <c r="O713" i="1"/>
  <c r="Q712" i="1"/>
  <c r="P712" i="1"/>
  <c r="O712" i="1"/>
  <c r="Q711" i="1"/>
  <c r="P711" i="1"/>
  <c r="O711" i="1"/>
  <c r="Q710" i="1"/>
  <c r="P710" i="1"/>
  <c r="O710" i="1"/>
  <c r="Q709" i="1"/>
  <c r="P709" i="1"/>
  <c r="O709" i="1"/>
  <c r="Q708" i="1"/>
  <c r="P708" i="1"/>
  <c r="O708" i="1"/>
  <c r="Q707" i="1"/>
  <c r="P707" i="1"/>
  <c r="O707" i="1"/>
  <c r="Q706" i="1"/>
  <c r="P706" i="1"/>
  <c r="O706" i="1"/>
  <c r="Q705" i="1"/>
  <c r="P705" i="1"/>
  <c r="O705" i="1"/>
  <c r="Q704" i="1"/>
  <c r="P704" i="1"/>
  <c r="O704" i="1"/>
  <c r="Q703" i="1"/>
  <c r="P703" i="1"/>
  <c r="O703" i="1"/>
  <c r="Q702" i="1"/>
  <c r="P702" i="1"/>
  <c r="O702" i="1"/>
  <c r="Q701" i="1"/>
  <c r="P701" i="1"/>
  <c r="O701" i="1"/>
  <c r="Q700" i="1"/>
  <c r="P700" i="1"/>
  <c r="O700" i="1"/>
  <c r="Q699" i="1"/>
  <c r="P699" i="1"/>
  <c r="O699" i="1"/>
  <c r="Q698" i="1"/>
  <c r="P698" i="1"/>
  <c r="O698" i="1"/>
  <c r="Q697" i="1"/>
  <c r="P697" i="1"/>
  <c r="O697" i="1"/>
  <c r="Q696" i="1"/>
  <c r="P696" i="1"/>
  <c r="O696" i="1"/>
  <c r="Q695" i="1"/>
  <c r="P695" i="1"/>
  <c r="O695" i="1"/>
  <c r="Q694" i="1"/>
  <c r="P694" i="1"/>
  <c r="O694" i="1"/>
  <c r="Q693" i="1"/>
  <c r="P693" i="1"/>
  <c r="O693" i="1"/>
  <c r="Q692" i="1"/>
  <c r="P692" i="1"/>
  <c r="O692" i="1"/>
  <c r="Q691" i="1"/>
  <c r="P691" i="1"/>
  <c r="O691" i="1"/>
  <c r="Q690" i="1"/>
  <c r="P690" i="1"/>
  <c r="O690" i="1"/>
  <c r="Q689" i="1"/>
  <c r="P689" i="1"/>
  <c r="O689" i="1"/>
  <c r="Q688" i="1"/>
  <c r="P688" i="1"/>
  <c r="O688" i="1"/>
  <c r="Q687" i="1"/>
  <c r="P687" i="1"/>
  <c r="O687" i="1"/>
  <c r="Q686" i="1"/>
  <c r="P686" i="1"/>
  <c r="O686" i="1"/>
  <c r="Q685" i="1"/>
  <c r="P685" i="1"/>
  <c r="O685" i="1"/>
  <c r="Q684" i="1"/>
  <c r="P684" i="1"/>
  <c r="O684" i="1"/>
  <c r="Q683" i="1"/>
  <c r="P683" i="1"/>
  <c r="O683" i="1"/>
  <c r="Q682" i="1"/>
  <c r="P682" i="1"/>
  <c r="O682" i="1"/>
  <c r="Q681" i="1"/>
  <c r="P681" i="1"/>
  <c r="O681" i="1"/>
  <c r="Q680" i="1"/>
  <c r="P680" i="1"/>
  <c r="O680" i="1"/>
  <c r="Q679" i="1"/>
  <c r="P679" i="1"/>
  <c r="O679" i="1"/>
  <c r="Q678" i="1"/>
  <c r="P678" i="1"/>
  <c r="O678" i="1"/>
  <c r="Q677" i="1"/>
  <c r="P677" i="1"/>
  <c r="O677" i="1"/>
  <c r="Q676" i="1"/>
  <c r="P676" i="1"/>
  <c r="O676" i="1"/>
  <c r="Q675" i="1"/>
  <c r="P675" i="1"/>
  <c r="O675" i="1"/>
  <c r="Q674" i="1"/>
  <c r="P674" i="1"/>
  <c r="O674" i="1"/>
  <c r="Q673" i="1"/>
  <c r="P673" i="1"/>
  <c r="O673" i="1"/>
  <c r="Q672" i="1"/>
  <c r="P672" i="1"/>
  <c r="O672" i="1"/>
  <c r="Q671" i="1"/>
  <c r="P671" i="1"/>
  <c r="O671" i="1"/>
  <c r="Q670" i="1"/>
  <c r="P670" i="1"/>
  <c r="O670" i="1"/>
  <c r="Q669" i="1"/>
  <c r="P669" i="1"/>
  <c r="O669" i="1"/>
  <c r="Q668" i="1"/>
  <c r="P668" i="1"/>
  <c r="O668" i="1"/>
  <c r="Q667" i="1"/>
  <c r="P667" i="1"/>
  <c r="O667" i="1"/>
  <c r="Q666" i="1"/>
  <c r="P666" i="1"/>
  <c r="O666" i="1"/>
  <c r="Q665" i="1"/>
  <c r="P665" i="1"/>
  <c r="O665" i="1"/>
  <c r="Q664" i="1"/>
  <c r="P664" i="1"/>
  <c r="O664" i="1"/>
  <c r="Q663" i="1"/>
  <c r="P663" i="1"/>
  <c r="O663" i="1"/>
  <c r="Q662" i="1"/>
  <c r="P662" i="1"/>
  <c r="O662" i="1"/>
  <c r="Q661" i="1"/>
  <c r="P661" i="1"/>
  <c r="O661" i="1"/>
  <c r="Q660" i="1"/>
  <c r="P660" i="1"/>
  <c r="O660" i="1"/>
  <c r="Q659" i="1"/>
  <c r="P659" i="1"/>
  <c r="O659" i="1"/>
  <c r="Q658" i="1"/>
  <c r="P658" i="1"/>
  <c r="O658" i="1"/>
  <c r="Q657" i="1"/>
  <c r="P657" i="1"/>
  <c r="O657" i="1"/>
  <c r="Q656" i="1"/>
  <c r="P656" i="1"/>
  <c r="O656" i="1"/>
  <c r="Q655" i="1"/>
  <c r="P655" i="1"/>
  <c r="O655" i="1"/>
  <c r="Q654" i="1"/>
  <c r="P654" i="1"/>
  <c r="O654" i="1"/>
  <c r="Q653" i="1"/>
  <c r="P653" i="1"/>
  <c r="O653" i="1"/>
  <c r="Q652" i="1"/>
  <c r="P652" i="1"/>
  <c r="O652" i="1"/>
  <c r="Q651" i="1"/>
  <c r="P651" i="1"/>
  <c r="O651" i="1"/>
  <c r="Q650" i="1"/>
  <c r="P650" i="1"/>
  <c r="O650" i="1"/>
  <c r="Q649" i="1"/>
  <c r="P649" i="1"/>
  <c r="O649" i="1"/>
  <c r="Q648" i="1"/>
  <c r="P648" i="1"/>
  <c r="O648" i="1"/>
  <c r="Q647" i="1"/>
  <c r="P647" i="1"/>
  <c r="O647" i="1"/>
  <c r="Q646" i="1"/>
  <c r="P646" i="1"/>
  <c r="O646" i="1"/>
  <c r="Q645" i="1"/>
  <c r="P645" i="1"/>
  <c r="O645" i="1"/>
  <c r="Q644" i="1"/>
  <c r="P644" i="1"/>
  <c r="O644" i="1"/>
  <c r="Q643" i="1"/>
  <c r="P643" i="1"/>
  <c r="O643" i="1"/>
  <c r="Q642" i="1"/>
  <c r="P642" i="1"/>
  <c r="O642" i="1"/>
  <c r="Q641" i="1"/>
  <c r="P641" i="1"/>
  <c r="O641" i="1"/>
  <c r="Q640" i="1"/>
  <c r="P640" i="1"/>
  <c r="O640" i="1"/>
  <c r="Q639" i="1"/>
  <c r="P639" i="1"/>
  <c r="O639" i="1"/>
  <c r="Q638" i="1"/>
  <c r="P638" i="1"/>
  <c r="O638" i="1"/>
  <c r="Q637" i="1"/>
  <c r="P637" i="1"/>
  <c r="O637" i="1"/>
  <c r="Q636" i="1"/>
  <c r="P636" i="1"/>
  <c r="O636" i="1"/>
  <c r="Q635" i="1"/>
  <c r="P635" i="1"/>
  <c r="O635" i="1"/>
  <c r="Q634" i="1"/>
  <c r="P634" i="1"/>
  <c r="O634" i="1"/>
  <c r="Q633" i="1"/>
  <c r="P633" i="1"/>
  <c r="O633" i="1"/>
  <c r="Q632" i="1"/>
  <c r="P632" i="1"/>
  <c r="O632" i="1"/>
  <c r="Q631" i="1"/>
  <c r="P631" i="1"/>
  <c r="O631" i="1"/>
  <c r="Q630" i="1"/>
  <c r="P630" i="1"/>
  <c r="O630" i="1"/>
  <c r="Q629" i="1"/>
  <c r="P629" i="1"/>
  <c r="O629" i="1"/>
  <c r="Q628" i="1"/>
  <c r="P628" i="1"/>
  <c r="O628" i="1"/>
  <c r="Q627" i="1"/>
  <c r="P627" i="1"/>
  <c r="O627" i="1"/>
  <c r="Q626" i="1"/>
  <c r="P626" i="1"/>
  <c r="O626" i="1"/>
  <c r="Q625" i="1"/>
  <c r="P625" i="1"/>
  <c r="O625" i="1"/>
  <c r="Q624" i="1"/>
  <c r="P624" i="1"/>
  <c r="O624" i="1"/>
  <c r="Q623" i="1"/>
  <c r="P623" i="1"/>
  <c r="O623" i="1"/>
  <c r="Q622" i="1"/>
  <c r="P622" i="1"/>
  <c r="O622" i="1"/>
  <c r="Q621" i="1"/>
  <c r="P621" i="1"/>
  <c r="O621" i="1"/>
  <c r="Q620" i="1"/>
  <c r="P620" i="1"/>
  <c r="O620" i="1"/>
  <c r="Q619" i="1"/>
  <c r="P619" i="1"/>
  <c r="O619" i="1"/>
  <c r="Q618" i="1"/>
  <c r="P618" i="1"/>
  <c r="O618" i="1"/>
  <c r="Q617" i="1"/>
  <c r="P617" i="1"/>
  <c r="O617" i="1"/>
  <c r="Q616" i="1"/>
  <c r="P616" i="1"/>
  <c r="O616" i="1"/>
  <c r="Q615" i="1"/>
  <c r="P615" i="1"/>
  <c r="O615" i="1"/>
  <c r="Q614" i="1"/>
  <c r="P614" i="1"/>
  <c r="O614" i="1"/>
  <c r="Q613" i="1"/>
  <c r="P613" i="1"/>
  <c r="O613" i="1"/>
  <c r="Q612" i="1"/>
  <c r="P612" i="1"/>
  <c r="O612" i="1"/>
  <c r="Q611" i="1"/>
  <c r="P611" i="1"/>
  <c r="O611" i="1"/>
  <c r="Q610" i="1"/>
  <c r="P610" i="1"/>
  <c r="O610" i="1"/>
  <c r="Q609" i="1"/>
  <c r="P609" i="1"/>
  <c r="O609" i="1"/>
  <c r="Q608" i="1"/>
  <c r="P608" i="1"/>
  <c r="O608" i="1"/>
  <c r="Q607" i="1"/>
  <c r="P607" i="1"/>
  <c r="O607" i="1"/>
  <c r="Q606" i="1"/>
  <c r="P606" i="1"/>
  <c r="O606" i="1"/>
  <c r="Q605" i="1"/>
  <c r="P605" i="1"/>
  <c r="O605" i="1"/>
  <c r="Q604" i="1"/>
  <c r="P604" i="1"/>
  <c r="O604" i="1"/>
  <c r="Q603" i="1"/>
  <c r="P603" i="1"/>
  <c r="O603" i="1"/>
  <c r="Q602" i="1"/>
  <c r="P602" i="1"/>
  <c r="O602" i="1"/>
  <c r="Q601" i="1"/>
  <c r="P601" i="1"/>
  <c r="O601" i="1"/>
  <c r="Q600" i="1"/>
  <c r="P600" i="1"/>
  <c r="O600" i="1"/>
  <c r="Q599" i="1"/>
  <c r="P599" i="1"/>
  <c r="O599" i="1"/>
  <c r="Q598" i="1"/>
  <c r="P598" i="1"/>
  <c r="O598" i="1"/>
  <c r="Q597" i="1"/>
  <c r="P597" i="1"/>
  <c r="O597" i="1"/>
  <c r="Q596" i="1"/>
  <c r="P596" i="1"/>
  <c r="O596" i="1"/>
  <c r="Q595" i="1"/>
  <c r="P595" i="1"/>
  <c r="O595" i="1"/>
  <c r="Q594" i="1"/>
  <c r="P594" i="1"/>
  <c r="O594" i="1"/>
  <c r="Q593" i="1"/>
  <c r="P593" i="1"/>
  <c r="O593" i="1"/>
  <c r="Q592" i="1"/>
  <c r="P592" i="1"/>
  <c r="O592" i="1"/>
  <c r="Q591" i="1"/>
  <c r="P591" i="1"/>
  <c r="O591" i="1"/>
  <c r="Q590" i="1"/>
  <c r="P590" i="1"/>
  <c r="O590" i="1"/>
  <c r="Q589" i="1"/>
  <c r="P589" i="1"/>
  <c r="O589" i="1"/>
  <c r="Q588" i="1"/>
  <c r="P588" i="1"/>
  <c r="O588" i="1"/>
  <c r="Q587" i="1"/>
  <c r="P587" i="1"/>
  <c r="O587" i="1"/>
  <c r="Q586" i="1"/>
  <c r="P586" i="1"/>
  <c r="O586" i="1"/>
  <c r="Q585" i="1"/>
  <c r="P585" i="1"/>
  <c r="O585" i="1"/>
  <c r="Q584" i="1"/>
  <c r="P584" i="1"/>
  <c r="O584" i="1"/>
  <c r="Q583" i="1"/>
  <c r="P583" i="1"/>
  <c r="O583" i="1"/>
  <c r="Q582" i="1"/>
  <c r="P582" i="1"/>
  <c r="O582" i="1"/>
  <c r="Q581" i="1"/>
  <c r="P581" i="1"/>
  <c r="O581" i="1"/>
  <c r="Q580" i="1"/>
  <c r="P580" i="1"/>
  <c r="O580" i="1"/>
  <c r="Q579" i="1"/>
  <c r="P579" i="1"/>
  <c r="O579" i="1"/>
  <c r="Q578" i="1"/>
  <c r="P578" i="1"/>
  <c r="O578" i="1"/>
  <c r="Q577" i="1"/>
  <c r="P577" i="1"/>
  <c r="O577" i="1"/>
  <c r="Q576" i="1"/>
  <c r="P576" i="1"/>
  <c r="O576" i="1"/>
  <c r="Q575" i="1"/>
  <c r="P575" i="1"/>
  <c r="O575" i="1"/>
  <c r="Q574" i="1"/>
  <c r="P574" i="1"/>
  <c r="O574" i="1"/>
  <c r="Q573" i="1"/>
  <c r="P573" i="1"/>
  <c r="O573" i="1"/>
  <c r="Q572" i="1"/>
  <c r="P572" i="1"/>
  <c r="O572" i="1"/>
  <c r="Q571" i="1"/>
  <c r="P571" i="1"/>
  <c r="O571" i="1"/>
  <c r="Q570" i="1"/>
  <c r="P570" i="1"/>
  <c r="O570" i="1"/>
  <c r="Q569" i="1"/>
  <c r="P569" i="1"/>
  <c r="O569" i="1"/>
  <c r="Q568" i="1"/>
  <c r="P568" i="1"/>
  <c r="O568" i="1"/>
  <c r="Q567" i="1"/>
  <c r="P567" i="1"/>
  <c r="O567" i="1"/>
  <c r="Q566" i="1"/>
  <c r="P566" i="1"/>
  <c r="O566" i="1"/>
  <c r="Q565" i="1"/>
  <c r="P565" i="1"/>
  <c r="O565" i="1"/>
  <c r="Q564" i="1"/>
  <c r="P564" i="1"/>
  <c r="O564" i="1"/>
  <c r="Q563" i="1"/>
  <c r="P563" i="1"/>
  <c r="O563" i="1"/>
  <c r="Q562" i="1"/>
  <c r="P562" i="1"/>
  <c r="O562" i="1"/>
  <c r="Q561" i="1"/>
  <c r="P561" i="1"/>
  <c r="O561" i="1"/>
  <c r="Q560" i="1"/>
  <c r="P560" i="1"/>
  <c r="O560" i="1"/>
  <c r="Q559" i="1"/>
  <c r="P559" i="1"/>
  <c r="O559" i="1"/>
  <c r="Q558" i="1"/>
  <c r="P558" i="1"/>
  <c r="O558" i="1"/>
  <c r="Q557" i="1"/>
  <c r="P557" i="1"/>
  <c r="O557" i="1"/>
  <c r="Q556" i="1"/>
  <c r="P556" i="1"/>
  <c r="O556" i="1"/>
  <c r="Q555" i="1"/>
  <c r="P555" i="1"/>
  <c r="O555" i="1"/>
  <c r="Q554" i="1"/>
  <c r="P554" i="1"/>
  <c r="O554" i="1"/>
  <c r="Q553" i="1"/>
  <c r="P553" i="1"/>
  <c r="O553" i="1"/>
  <c r="Q552" i="1"/>
  <c r="P552" i="1"/>
  <c r="O552" i="1"/>
  <c r="Q551" i="1"/>
  <c r="P551" i="1"/>
  <c r="O551" i="1"/>
  <c r="Q550" i="1"/>
  <c r="P550" i="1"/>
  <c r="O550" i="1"/>
  <c r="Q549" i="1"/>
  <c r="P549" i="1"/>
  <c r="O549" i="1"/>
  <c r="Q548" i="1"/>
  <c r="P548" i="1"/>
  <c r="O548" i="1"/>
  <c r="Q547" i="1"/>
  <c r="P547" i="1"/>
  <c r="O547" i="1"/>
  <c r="Q546" i="1"/>
  <c r="P546" i="1"/>
  <c r="O546" i="1"/>
  <c r="Q545" i="1"/>
  <c r="P545" i="1"/>
  <c r="O545" i="1"/>
  <c r="Q544" i="1"/>
  <c r="P544" i="1"/>
  <c r="O544" i="1"/>
  <c r="Q543" i="1"/>
  <c r="P543" i="1"/>
  <c r="O543" i="1"/>
  <c r="Q542" i="1"/>
  <c r="P542" i="1"/>
  <c r="O542" i="1"/>
  <c r="Q541" i="1"/>
  <c r="P541" i="1"/>
  <c r="O541" i="1"/>
  <c r="Q540" i="1"/>
  <c r="P540" i="1"/>
  <c r="O540" i="1"/>
  <c r="Q539" i="1"/>
  <c r="P539" i="1"/>
  <c r="O539" i="1"/>
  <c r="Q538" i="1"/>
  <c r="P538" i="1"/>
  <c r="O538" i="1"/>
  <c r="Q537" i="1"/>
  <c r="P537" i="1"/>
  <c r="O537" i="1"/>
  <c r="Q536" i="1"/>
  <c r="P536" i="1"/>
  <c r="O536" i="1"/>
  <c r="Q535" i="1"/>
  <c r="P535" i="1"/>
  <c r="O535" i="1"/>
  <c r="Q534" i="1"/>
  <c r="P534" i="1"/>
  <c r="O534" i="1"/>
  <c r="Q533" i="1"/>
  <c r="P533" i="1"/>
  <c r="O533" i="1"/>
  <c r="Q532" i="1"/>
  <c r="P532" i="1"/>
  <c r="O532" i="1"/>
  <c r="Q531" i="1"/>
  <c r="P531" i="1"/>
  <c r="O531" i="1"/>
  <c r="Q530" i="1"/>
  <c r="P530" i="1"/>
  <c r="O530" i="1"/>
  <c r="Q529" i="1"/>
  <c r="P529" i="1"/>
  <c r="O529" i="1"/>
  <c r="Q528" i="1"/>
  <c r="P528" i="1"/>
  <c r="O528" i="1"/>
  <c r="Q527" i="1"/>
  <c r="P527" i="1"/>
  <c r="O527" i="1"/>
  <c r="Q526" i="1"/>
  <c r="P526" i="1"/>
  <c r="O526" i="1"/>
  <c r="Q525" i="1"/>
  <c r="P525" i="1"/>
  <c r="O525" i="1"/>
  <c r="Q524" i="1"/>
  <c r="P524" i="1"/>
  <c r="O524" i="1"/>
  <c r="Q523" i="1"/>
  <c r="P523" i="1"/>
  <c r="O523" i="1"/>
  <c r="Q522" i="1"/>
  <c r="P522" i="1"/>
  <c r="O522" i="1"/>
  <c r="Q521" i="1"/>
  <c r="P521" i="1"/>
  <c r="O521" i="1"/>
  <c r="Q520" i="1"/>
  <c r="P520" i="1"/>
  <c r="O520" i="1"/>
  <c r="Q519" i="1"/>
  <c r="P519" i="1"/>
  <c r="O519" i="1"/>
  <c r="Q518" i="1"/>
  <c r="P518" i="1"/>
  <c r="O518" i="1"/>
  <c r="Q517" i="1"/>
  <c r="P517" i="1"/>
  <c r="O517" i="1"/>
  <c r="Q516" i="1"/>
  <c r="P516" i="1"/>
  <c r="O516" i="1"/>
  <c r="Q515" i="1"/>
  <c r="P515" i="1"/>
  <c r="O515" i="1"/>
  <c r="Q514" i="1"/>
  <c r="P514" i="1"/>
  <c r="O514" i="1"/>
  <c r="Q513" i="1"/>
  <c r="P513" i="1"/>
  <c r="O513" i="1"/>
  <c r="Q512" i="1"/>
  <c r="P512" i="1"/>
  <c r="O512" i="1"/>
  <c r="Q511" i="1"/>
  <c r="P511" i="1"/>
  <c r="O511" i="1"/>
  <c r="Q510" i="1"/>
  <c r="P510" i="1"/>
  <c r="O510" i="1"/>
  <c r="Q509" i="1"/>
  <c r="P509" i="1"/>
  <c r="O509" i="1"/>
  <c r="Q508" i="1"/>
  <c r="P508" i="1"/>
  <c r="O508" i="1"/>
  <c r="Q507" i="1"/>
  <c r="P507" i="1"/>
  <c r="O507" i="1"/>
  <c r="Q506" i="1"/>
  <c r="P506" i="1"/>
  <c r="O506" i="1"/>
  <c r="Q505" i="1"/>
  <c r="P505" i="1"/>
  <c r="O505" i="1"/>
  <c r="Q504" i="1"/>
  <c r="P504" i="1"/>
  <c r="O504" i="1"/>
  <c r="Q503" i="1"/>
  <c r="P503" i="1"/>
  <c r="O503" i="1"/>
  <c r="Q502" i="1"/>
  <c r="P502" i="1"/>
  <c r="O502" i="1"/>
  <c r="Q501" i="1"/>
  <c r="P501" i="1"/>
  <c r="O501" i="1"/>
  <c r="Q500" i="1"/>
  <c r="P500" i="1"/>
  <c r="O500" i="1"/>
  <c r="Q499" i="1"/>
  <c r="P499" i="1"/>
  <c r="O499" i="1"/>
  <c r="Q498" i="1"/>
  <c r="P498" i="1"/>
  <c r="O498" i="1"/>
  <c r="Q497" i="1"/>
  <c r="P497" i="1"/>
  <c r="O497" i="1"/>
  <c r="Q496" i="1"/>
  <c r="P496" i="1"/>
  <c r="O496" i="1"/>
  <c r="Q495" i="1"/>
  <c r="P495" i="1"/>
  <c r="O495" i="1"/>
  <c r="Q494" i="1"/>
  <c r="P494" i="1"/>
  <c r="O494" i="1"/>
  <c r="Q493" i="1"/>
  <c r="P493" i="1"/>
  <c r="O493" i="1"/>
  <c r="Q492" i="1"/>
  <c r="P492" i="1"/>
  <c r="O492" i="1"/>
  <c r="Q491" i="1"/>
  <c r="P491" i="1"/>
  <c r="O491" i="1"/>
  <c r="Q490" i="1"/>
  <c r="P490" i="1"/>
  <c r="O490" i="1"/>
  <c r="Q489" i="1"/>
  <c r="P489" i="1"/>
  <c r="O489" i="1"/>
  <c r="Q488" i="1"/>
  <c r="P488" i="1"/>
  <c r="O488" i="1"/>
  <c r="Q487" i="1"/>
  <c r="P487" i="1"/>
  <c r="O487" i="1"/>
  <c r="Q486" i="1"/>
  <c r="P486" i="1"/>
  <c r="O486" i="1"/>
  <c r="Q485" i="1"/>
  <c r="P485" i="1"/>
  <c r="O485" i="1"/>
  <c r="Q484" i="1"/>
  <c r="P484" i="1"/>
  <c r="O484" i="1"/>
  <c r="Q483" i="1"/>
  <c r="P483" i="1"/>
  <c r="O483" i="1"/>
  <c r="Q482" i="1"/>
  <c r="P482" i="1"/>
  <c r="O482" i="1"/>
  <c r="Q481" i="1"/>
  <c r="P481" i="1"/>
  <c r="O481" i="1"/>
  <c r="Q480" i="1"/>
  <c r="P480" i="1"/>
  <c r="O480" i="1"/>
  <c r="Q479" i="1"/>
  <c r="P479" i="1"/>
  <c r="O479" i="1"/>
  <c r="Q478" i="1"/>
  <c r="P478" i="1"/>
  <c r="O478" i="1"/>
  <c r="Q477" i="1"/>
  <c r="P477" i="1"/>
  <c r="O477" i="1"/>
  <c r="Q476" i="1"/>
  <c r="P476" i="1"/>
  <c r="O476" i="1"/>
  <c r="Q475" i="1"/>
  <c r="P475" i="1"/>
  <c r="O475" i="1"/>
  <c r="Q474" i="1"/>
  <c r="P474" i="1"/>
  <c r="O474" i="1"/>
  <c r="Q473" i="1"/>
  <c r="P473" i="1"/>
  <c r="O473" i="1"/>
  <c r="Q472" i="1"/>
  <c r="P472" i="1"/>
  <c r="O472" i="1"/>
  <c r="Q471" i="1"/>
  <c r="P471" i="1"/>
  <c r="O471" i="1"/>
  <c r="Q470" i="1"/>
  <c r="P470" i="1"/>
  <c r="O470" i="1"/>
  <c r="Q469" i="1"/>
  <c r="P469" i="1"/>
  <c r="O469" i="1"/>
  <c r="Q468" i="1"/>
  <c r="P468" i="1"/>
  <c r="O468" i="1"/>
  <c r="Q467" i="1"/>
  <c r="P467" i="1"/>
  <c r="O467" i="1"/>
  <c r="Q466" i="1"/>
  <c r="P466" i="1"/>
  <c r="O466" i="1"/>
  <c r="Q465" i="1"/>
  <c r="P465" i="1"/>
  <c r="O465" i="1"/>
  <c r="Q464" i="1"/>
  <c r="P464" i="1"/>
  <c r="O464" i="1"/>
  <c r="Q463" i="1"/>
  <c r="P463" i="1"/>
  <c r="O463" i="1"/>
  <c r="Q462" i="1"/>
  <c r="P462" i="1"/>
  <c r="O462" i="1"/>
  <c r="Q461" i="1"/>
  <c r="P461" i="1"/>
  <c r="O461" i="1"/>
  <c r="Q460" i="1"/>
  <c r="P460" i="1"/>
  <c r="O460" i="1"/>
  <c r="Q459" i="1"/>
  <c r="P459" i="1"/>
  <c r="O459" i="1"/>
  <c r="Q458" i="1"/>
  <c r="P458" i="1"/>
  <c r="O458" i="1"/>
  <c r="Q457" i="1"/>
  <c r="P457" i="1"/>
  <c r="O457" i="1"/>
  <c r="Q456" i="1"/>
  <c r="P456" i="1"/>
  <c r="O456" i="1"/>
  <c r="Q455" i="1"/>
  <c r="P455" i="1"/>
  <c r="O455" i="1"/>
  <c r="Q454" i="1"/>
  <c r="P454" i="1"/>
  <c r="O454" i="1"/>
  <c r="Q453" i="1"/>
  <c r="P453" i="1"/>
  <c r="O453" i="1"/>
  <c r="Q452" i="1"/>
  <c r="P452" i="1"/>
  <c r="O452" i="1"/>
  <c r="Q451" i="1"/>
  <c r="P451" i="1"/>
  <c r="O451" i="1"/>
  <c r="Q450" i="1"/>
  <c r="P450" i="1"/>
  <c r="O450" i="1"/>
  <c r="Q449" i="1"/>
  <c r="P449" i="1"/>
  <c r="O449" i="1"/>
  <c r="Q448" i="1"/>
  <c r="P448" i="1"/>
  <c r="O448" i="1"/>
  <c r="Q447" i="1"/>
  <c r="P447" i="1"/>
  <c r="O447" i="1"/>
  <c r="Q446" i="1"/>
  <c r="P446" i="1"/>
  <c r="O446" i="1"/>
  <c r="Q445" i="1"/>
  <c r="P445" i="1"/>
  <c r="O445" i="1"/>
  <c r="Q444" i="1"/>
  <c r="P444" i="1"/>
  <c r="O444" i="1"/>
  <c r="Q443" i="1"/>
  <c r="P443" i="1"/>
  <c r="O443" i="1"/>
  <c r="Q442" i="1"/>
  <c r="P442" i="1"/>
  <c r="O442" i="1"/>
  <c r="Q441" i="1"/>
  <c r="P441" i="1"/>
  <c r="O441" i="1"/>
  <c r="Q440" i="1"/>
  <c r="P440" i="1"/>
  <c r="O440" i="1"/>
  <c r="Q439" i="1"/>
  <c r="P439" i="1"/>
  <c r="O439" i="1"/>
  <c r="Q438" i="1"/>
  <c r="P438" i="1"/>
  <c r="O438" i="1"/>
  <c r="Q437" i="1"/>
  <c r="P437" i="1"/>
  <c r="O437" i="1"/>
  <c r="Q436" i="1"/>
  <c r="P436" i="1"/>
  <c r="O436" i="1"/>
  <c r="Q435" i="1"/>
  <c r="P435" i="1"/>
  <c r="O435" i="1"/>
  <c r="Q434" i="1"/>
  <c r="P434" i="1"/>
  <c r="O434" i="1"/>
  <c r="Q433" i="1"/>
  <c r="P433" i="1"/>
  <c r="O433" i="1"/>
  <c r="Q432" i="1"/>
  <c r="P432" i="1"/>
  <c r="O432" i="1"/>
  <c r="Q431" i="1"/>
  <c r="P431" i="1"/>
  <c r="O431" i="1"/>
  <c r="Q430" i="1"/>
  <c r="P430" i="1"/>
  <c r="O430" i="1"/>
  <c r="Q429" i="1"/>
  <c r="P429" i="1"/>
  <c r="O429" i="1"/>
  <c r="Q428" i="1"/>
  <c r="P428" i="1"/>
  <c r="O428" i="1"/>
  <c r="Q427" i="1"/>
  <c r="P427" i="1"/>
  <c r="O427" i="1"/>
  <c r="Q426" i="1"/>
  <c r="P426" i="1"/>
  <c r="O426" i="1"/>
  <c r="Q425" i="1"/>
  <c r="P425" i="1"/>
  <c r="O425" i="1"/>
  <c r="Q424" i="1"/>
  <c r="P424" i="1"/>
  <c r="O424" i="1"/>
  <c r="Q423" i="1"/>
  <c r="P423" i="1"/>
  <c r="O423" i="1"/>
  <c r="Q422" i="1"/>
  <c r="P422" i="1"/>
  <c r="O422" i="1"/>
  <c r="Q421" i="1"/>
  <c r="P421" i="1"/>
  <c r="O421" i="1"/>
  <c r="Q420" i="1"/>
  <c r="P420" i="1"/>
  <c r="O420" i="1"/>
  <c r="Q419" i="1"/>
  <c r="P419" i="1"/>
  <c r="O419" i="1"/>
  <c r="Q418" i="1"/>
  <c r="P418" i="1"/>
  <c r="O418" i="1"/>
  <c r="Q417" i="1"/>
  <c r="P417" i="1"/>
  <c r="O417" i="1"/>
  <c r="Q416" i="1"/>
  <c r="P416" i="1"/>
  <c r="O416" i="1"/>
  <c r="Q415" i="1"/>
  <c r="P415" i="1"/>
  <c r="O415" i="1"/>
  <c r="Q414" i="1"/>
  <c r="P414" i="1"/>
  <c r="O414" i="1"/>
  <c r="Q413" i="1"/>
  <c r="P413" i="1"/>
  <c r="O413" i="1"/>
  <c r="Q412" i="1"/>
  <c r="P412" i="1"/>
  <c r="O412" i="1"/>
  <c r="Q411" i="1"/>
  <c r="P411" i="1"/>
  <c r="O411" i="1"/>
  <c r="Q410" i="1"/>
  <c r="P410" i="1"/>
  <c r="O410" i="1"/>
  <c r="Q409" i="1"/>
  <c r="P409" i="1"/>
  <c r="O409" i="1"/>
  <c r="Q408" i="1"/>
  <c r="P408" i="1"/>
  <c r="O408" i="1"/>
  <c r="Q407" i="1"/>
  <c r="P407" i="1"/>
  <c r="O407" i="1"/>
  <c r="Q406" i="1"/>
  <c r="P406" i="1"/>
  <c r="O406" i="1"/>
  <c r="Q405" i="1"/>
  <c r="P405" i="1"/>
  <c r="O405" i="1"/>
  <c r="Q404" i="1"/>
  <c r="P404" i="1"/>
  <c r="O404" i="1"/>
  <c r="Q403" i="1"/>
  <c r="P403" i="1"/>
  <c r="O403" i="1"/>
  <c r="Q402" i="1"/>
  <c r="P402" i="1"/>
  <c r="O402" i="1"/>
  <c r="Q401" i="1"/>
  <c r="P401" i="1"/>
  <c r="O401" i="1"/>
  <c r="Q400" i="1"/>
  <c r="P400" i="1"/>
  <c r="O400" i="1"/>
  <c r="Q399" i="1"/>
  <c r="P399" i="1"/>
  <c r="O399" i="1"/>
  <c r="Q398" i="1"/>
  <c r="P398" i="1"/>
  <c r="O398" i="1"/>
  <c r="Q397" i="1"/>
  <c r="P397" i="1"/>
  <c r="O397" i="1"/>
  <c r="Q396" i="1"/>
  <c r="P396" i="1"/>
  <c r="O396" i="1"/>
  <c r="Q395" i="1"/>
  <c r="P395" i="1"/>
  <c r="O395" i="1"/>
  <c r="Q394" i="1"/>
  <c r="P394" i="1"/>
  <c r="O394" i="1"/>
  <c r="Q393" i="1"/>
  <c r="P393" i="1"/>
  <c r="O393" i="1"/>
  <c r="Q392" i="1"/>
  <c r="P392" i="1"/>
  <c r="O392" i="1"/>
  <c r="Q391" i="1"/>
  <c r="P391" i="1"/>
  <c r="O391" i="1"/>
  <c r="Q390" i="1"/>
  <c r="P390" i="1"/>
  <c r="O390" i="1"/>
  <c r="Q389" i="1"/>
  <c r="P389" i="1"/>
  <c r="O389" i="1"/>
  <c r="Q388" i="1"/>
  <c r="P388" i="1"/>
  <c r="O388" i="1"/>
  <c r="Q387" i="1"/>
  <c r="P387" i="1"/>
  <c r="O387" i="1"/>
  <c r="Q386" i="1"/>
  <c r="P386" i="1"/>
  <c r="O386" i="1"/>
  <c r="Q385" i="1"/>
  <c r="P385" i="1"/>
  <c r="O385" i="1"/>
  <c r="Q384" i="1"/>
  <c r="P384" i="1"/>
  <c r="O384" i="1"/>
  <c r="Q383" i="1"/>
  <c r="P383" i="1"/>
  <c r="O383" i="1"/>
  <c r="Q382" i="1"/>
  <c r="P382" i="1"/>
  <c r="O382" i="1"/>
  <c r="Q381" i="1"/>
  <c r="P381" i="1"/>
  <c r="O381" i="1"/>
  <c r="Q380" i="1"/>
  <c r="P380" i="1"/>
  <c r="O380" i="1"/>
  <c r="Q379" i="1"/>
  <c r="P379" i="1"/>
  <c r="O379" i="1"/>
  <c r="Q378" i="1"/>
  <c r="P378" i="1"/>
  <c r="O378" i="1"/>
  <c r="Q377" i="1"/>
  <c r="P377" i="1"/>
  <c r="O377" i="1"/>
  <c r="Q376" i="1"/>
  <c r="P376" i="1"/>
  <c r="O376" i="1"/>
  <c r="Q375" i="1"/>
  <c r="P375" i="1"/>
  <c r="O375" i="1"/>
  <c r="Q374" i="1"/>
  <c r="P374" i="1"/>
  <c r="O374" i="1"/>
  <c r="Q373" i="1"/>
  <c r="P373" i="1"/>
  <c r="O373" i="1"/>
  <c r="Q372" i="1"/>
  <c r="P372" i="1"/>
  <c r="O372" i="1"/>
  <c r="Q371" i="1"/>
  <c r="P371" i="1"/>
  <c r="O371" i="1"/>
  <c r="Q370" i="1"/>
  <c r="P370" i="1"/>
  <c r="O370" i="1"/>
  <c r="Q369" i="1"/>
  <c r="P369" i="1"/>
  <c r="O369" i="1"/>
  <c r="Q368" i="1"/>
  <c r="P368" i="1"/>
  <c r="O368" i="1"/>
  <c r="Q367" i="1"/>
  <c r="P367" i="1"/>
  <c r="O367" i="1"/>
  <c r="Q366" i="1"/>
  <c r="P366" i="1"/>
  <c r="O366" i="1"/>
  <c r="Q365" i="1"/>
  <c r="P365" i="1"/>
  <c r="O365" i="1"/>
  <c r="Q364" i="1"/>
  <c r="P364" i="1"/>
  <c r="O364" i="1"/>
  <c r="Q363" i="1"/>
  <c r="P363" i="1"/>
  <c r="O363" i="1"/>
  <c r="Q362" i="1"/>
  <c r="P362" i="1"/>
  <c r="O362" i="1"/>
  <c r="Q361" i="1"/>
  <c r="P361" i="1"/>
  <c r="O361" i="1"/>
  <c r="Q360" i="1"/>
  <c r="P360" i="1"/>
  <c r="O360" i="1"/>
  <c r="Q359" i="1"/>
  <c r="P359" i="1"/>
  <c r="O359" i="1"/>
  <c r="Q358" i="1"/>
  <c r="P358" i="1"/>
  <c r="O358" i="1"/>
  <c r="Q357" i="1"/>
  <c r="P357" i="1"/>
  <c r="O357" i="1"/>
  <c r="Q356" i="1"/>
  <c r="P356" i="1"/>
  <c r="O356" i="1"/>
  <c r="Q355" i="1"/>
  <c r="P355" i="1"/>
  <c r="O355" i="1"/>
  <c r="Q354" i="1"/>
  <c r="P354" i="1"/>
  <c r="O354" i="1"/>
  <c r="Q353" i="1"/>
  <c r="P353" i="1"/>
  <c r="O353" i="1"/>
  <c r="Q352" i="1"/>
  <c r="P352" i="1"/>
  <c r="O352" i="1"/>
  <c r="Q351" i="1"/>
  <c r="P351" i="1"/>
  <c r="O351" i="1"/>
  <c r="Q350" i="1"/>
  <c r="P350" i="1"/>
  <c r="O350" i="1"/>
  <c r="Q349" i="1"/>
  <c r="P349" i="1"/>
  <c r="O349" i="1"/>
  <c r="Q348" i="1"/>
  <c r="P348" i="1"/>
  <c r="O348" i="1"/>
  <c r="Q347" i="1"/>
  <c r="P347" i="1"/>
  <c r="O347" i="1"/>
  <c r="Q346" i="1"/>
  <c r="P346" i="1"/>
  <c r="O346" i="1"/>
  <c r="Q345" i="1"/>
  <c r="P345" i="1"/>
  <c r="O345" i="1"/>
  <c r="Q344" i="1"/>
  <c r="P344" i="1"/>
  <c r="O344" i="1"/>
  <c r="Q343" i="1"/>
  <c r="P343" i="1"/>
  <c r="O343" i="1"/>
  <c r="Q342" i="1"/>
  <c r="P342" i="1"/>
  <c r="O342" i="1"/>
  <c r="Q341" i="1"/>
  <c r="P341" i="1"/>
  <c r="O341" i="1"/>
  <c r="Q340" i="1"/>
  <c r="P340" i="1"/>
  <c r="O340" i="1"/>
  <c r="Q339" i="1"/>
  <c r="P339" i="1"/>
  <c r="O339" i="1"/>
  <c r="Q338" i="1"/>
  <c r="P338" i="1"/>
  <c r="O338" i="1"/>
  <c r="Q337" i="1"/>
  <c r="P337" i="1"/>
  <c r="O337" i="1"/>
  <c r="Q336" i="1"/>
  <c r="P336" i="1"/>
  <c r="O336" i="1"/>
  <c r="Q335" i="1"/>
  <c r="P335" i="1"/>
  <c r="O335" i="1"/>
  <c r="Q334" i="1"/>
  <c r="P334" i="1"/>
  <c r="O334" i="1"/>
  <c r="Q333" i="1"/>
  <c r="P333" i="1"/>
  <c r="O333" i="1"/>
  <c r="Q332" i="1"/>
  <c r="P332" i="1"/>
  <c r="O332" i="1"/>
  <c r="Q331" i="1"/>
  <c r="P331" i="1"/>
  <c r="O331" i="1"/>
  <c r="Q330" i="1"/>
  <c r="P330" i="1"/>
  <c r="O330" i="1"/>
  <c r="Q329" i="1"/>
  <c r="P329" i="1"/>
  <c r="O329" i="1"/>
  <c r="Q328" i="1"/>
  <c r="P328" i="1"/>
  <c r="O328" i="1"/>
  <c r="Q327" i="1"/>
  <c r="P327" i="1"/>
  <c r="O327" i="1"/>
  <c r="Q326" i="1"/>
  <c r="P326" i="1"/>
  <c r="O326" i="1"/>
  <c r="Q325" i="1"/>
  <c r="P325" i="1"/>
  <c r="O325" i="1"/>
  <c r="Q324" i="1"/>
  <c r="P324" i="1"/>
  <c r="O324" i="1"/>
  <c r="Q323" i="1"/>
  <c r="P323" i="1"/>
  <c r="O323" i="1"/>
  <c r="Q322" i="1"/>
  <c r="P322" i="1"/>
  <c r="O322" i="1"/>
  <c r="Q321" i="1"/>
  <c r="P321" i="1"/>
  <c r="O321" i="1"/>
  <c r="Q320" i="1"/>
  <c r="P320" i="1"/>
  <c r="O320" i="1"/>
  <c r="Q319" i="1"/>
  <c r="P319" i="1"/>
  <c r="O319" i="1"/>
  <c r="Q318" i="1"/>
  <c r="P318" i="1"/>
  <c r="O318" i="1"/>
  <c r="Q317" i="1"/>
  <c r="P317" i="1"/>
  <c r="O317" i="1"/>
  <c r="Q316" i="1"/>
  <c r="P316" i="1"/>
  <c r="O316" i="1"/>
  <c r="Q315" i="1"/>
  <c r="P315" i="1"/>
  <c r="O315" i="1"/>
  <c r="Q314" i="1"/>
  <c r="P314" i="1"/>
  <c r="O314" i="1"/>
  <c r="Q313" i="1"/>
  <c r="P313" i="1"/>
  <c r="O313" i="1"/>
  <c r="Q312" i="1"/>
  <c r="P312" i="1"/>
  <c r="O312" i="1"/>
  <c r="Q311" i="1"/>
  <c r="P311" i="1"/>
  <c r="O311" i="1"/>
  <c r="Q310" i="1"/>
  <c r="P310" i="1"/>
  <c r="O310" i="1"/>
  <c r="Q309" i="1"/>
  <c r="P309" i="1"/>
  <c r="O309" i="1"/>
  <c r="Q308" i="1"/>
  <c r="P308" i="1"/>
  <c r="O308" i="1"/>
  <c r="Q307" i="1"/>
  <c r="P307" i="1"/>
  <c r="O307" i="1"/>
  <c r="Q306" i="1"/>
  <c r="P306" i="1"/>
  <c r="O306" i="1"/>
  <c r="Q305" i="1"/>
  <c r="P305" i="1"/>
  <c r="O305" i="1"/>
  <c r="Q304" i="1"/>
  <c r="P304" i="1"/>
  <c r="O304" i="1"/>
  <c r="Q303" i="1"/>
  <c r="P303" i="1"/>
  <c r="O303" i="1"/>
  <c r="Q302" i="1"/>
  <c r="P302" i="1"/>
  <c r="O302" i="1"/>
  <c r="Q301" i="1"/>
  <c r="P301" i="1"/>
  <c r="O301" i="1"/>
  <c r="Q300" i="1"/>
  <c r="P300" i="1"/>
  <c r="O300" i="1"/>
  <c r="Q299" i="1"/>
  <c r="P299" i="1"/>
  <c r="O299" i="1"/>
  <c r="Q298" i="1"/>
  <c r="P298" i="1"/>
  <c r="O298" i="1"/>
  <c r="Q297" i="1"/>
  <c r="P297" i="1"/>
  <c r="O297" i="1"/>
  <c r="Q296" i="1"/>
  <c r="P296" i="1"/>
  <c r="O296" i="1"/>
  <c r="Q295" i="1"/>
  <c r="P295" i="1"/>
  <c r="O295" i="1"/>
  <c r="Q294" i="1"/>
  <c r="P294" i="1"/>
  <c r="O294" i="1"/>
  <c r="Q293" i="1"/>
  <c r="P293" i="1"/>
  <c r="O293" i="1"/>
  <c r="Q292" i="1"/>
  <c r="P292" i="1"/>
  <c r="O292" i="1"/>
  <c r="Q291" i="1"/>
  <c r="P291" i="1"/>
  <c r="O291" i="1"/>
  <c r="Q290" i="1"/>
  <c r="P290" i="1"/>
  <c r="O290" i="1"/>
  <c r="Q289" i="1"/>
  <c r="P289" i="1"/>
  <c r="O289" i="1"/>
  <c r="Q288" i="1"/>
  <c r="P288" i="1"/>
  <c r="O288" i="1"/>
  <c r="Q287" i="1"/>
  <c r="P287" i="1"/>
  <c r="O287" i="1"/>
  <c r="Q286" i="1"/>
  <c r="P286" i="1"/>
  <c r="O286" i="1"/>
  <c r="Q285" i="1"/>
  <c r="P285" i="1"/>
  <c r="O285" i="1"/>
  <c r="Q284" i="1"/>
  <c r="P284" i="1"/>
  <c r="O284" i="1"/>
  <c r="Q283" i="1"/>
  <c r="P283" i="1"/>
  <c r="O283" i="1"/>
  <c r="Q282" i="1"/>
  <c r="P282" i="1"/>
  <c r="O282" i="1"/>
  <c r="Q281" i="1"/>
  <c r="P281" i="1"/>
  <c r="O281" i="1"/>
  <c r="Q280" i="1"/>
  <c r="P280" i="1"/>
  <c r="O280" i="1"/>
  <c r="Q279" i="1"/>
  <c r="P279" i="1"/>
  <c r="O279" i="1"/>
  <c r="Q278" i="1"/>
  <c r="P278" i="1"/>
  <c r="O278" i="1"/>
  <c r="Q277" i="1"/>
  <c r="P277" i="1"/>
  <c r="O277" i="1"/>
  <c r="Q276" i="1"/>
  <c r="P276" i="1"/>
  <c r="O276" i="1"/>
  <c r="Q275" i="1"/>
  <c r="P275" i="1"/>
  <c r="O275" i="1"/>
  <c r="Q274" i="1"/>
  <c r="P274" i="1"/>
  <c r="O274" i="1"/>
  <c r="Q273" i="1"/>
  <c r="P273" i="1"/>
  <c r="O273" i="1"/>
  <c r="Q272" i="1"/>
  <c r="P272" i="1"/>
  <c r="O272" i="1"/>
  <c r="Q271" i="1"/>
  <c r="P271" i="1"/>
  <c r="O271" i="1"/>
  <c r="Q270" i="1"/>
  <c r="P270" i="1"/>
  <c r="O270" i="1"/>
  <c r="Q269" i="1"/>
  <c r="P269" i="1"/>
  <c r="O269" i="1"/>
  <c r="Q268" i="1"/>
  <c r="P268" i="1"/>
  <c r="O268" i="1"/>
  <c r="Q267" i="1"/>
  <c r="P267" i="1"/>
  <c r="O267" i="1"/>
  <c r="Q266" i="1"/>
  <c r="P266" i="1"/>
  <c r="O266" i="1"/>
  <c r="Q265" i="1"/>
  <c r="P265" i="1"/>
  <c r="O265" i="1"/>
  <c r="Q264" i="1"/>
  <c r="P264" i="1"/>
  <c r="O264" i="1"/>
  <c r="Q263" i="1"/>
  <c r="P263" i="1"/>
  <c r="O263" i="1"/>
  <c r="Q262" i="1"/>
  <c r="P262" i="1"/>
  <c r="O262" i="1"/>
  <c r="Q261" i="1"/>
  <c r="P261" i="1"/>
  <c r="O261" i="1"/>
  <c r="Q260" i="1"/>
  <c r="P260" i="1"/>
  <c r="O260" i="1"/>
  <c r="Q259" i="1"/>
  <c r="P259" i="1"/>
  <c r="O259" i="1"/>
  <c r="Q258" i="1"/>
  <c r="P258" i="1"/>
  <c r="O258" i="1"/>
  <c r="Q257" i="1"/>
  <c r="P257" i="1"/>
  <c r="O257" i="1"/>
  <c r="Q256" i="1"/>
  <c r="P256" i="1"/>
  <c r="O256" i="1"/>
  <c r="Q255" i="1"/>
  <c r="P255" i="1"/>
  <c r="O255" i="1"/>
  <c r="Q254" i="1"/>
  <c r="P254" i="1"/>
  <c r="O254" i="1"/>
  <c r="Q253" i="1"/>
  <c r="P253" i="1"/>
  <c r="O253" i="1"/>
  <c r="Q252" i="1"/>
  <c r="P252" i="1"/>
  <c r="O252" i="1"/>
  <c r="Q251" i="1"/>
  <c r="P251" i="1"/>
  <c r="O251" i="1"/>
  <c r="Q250" i="1"/>
  <c r="P250" i="1"/>
  <c r="O250" i="1"/>
  <c r="Q249" i="1"/>
  <c r="P249" i="1"/>
  <c r="O249" i="1"/>
  <c r="Q248" i="1"/>
  <c r="P248" i="1"/>
  <c r="O248" i="1"/>
  <c r="Q247" i="1"/>
  <c r="P247" i="1"/>
  <c r="O247" i="1"/>
  <c r="Q246" i="1"/>
  <c r="P246" i="1"/>
  <c r="O246" i="1"/>
  <c r="Q245" i="1"/>
  <c r="P245" i="1"/>
  <c r="O245" i="1"/>
  <c r="Q244" i="1"/>
  <c r="P244" i="1"/>
  <c r="O244" i="1"/>
  <c r="Q243" i="1"/>
  <c r="P243" i="1"/>
  <c r="O243" i="1"/>
  <c r="Q242" i="1"/>
  <c r="P242" i="1"/>
  <c r="O242" i="1"/>
  <c r="Q241" i="1"/>
  <c r="P241" i="1"/>
  <c r="O241" i="1"/>
  <c r="Q240" i="1"/>
  <c r="P240" i="1"/>
  <c r="O240" i="1"/>
  <c r="Q239" i="1"/>
  <c r="P239" i="1"/>
  <c r="O239" i="1"/>
  <c r="Q238" i="1"/>
  <c r="P238" i="1"/>
  <c r="O238" i="1"/>
  <c r="Q237" i="1"/>
  <c r="P237" i="1"/>
  <c r="O237" i="1"/>
  <c r="Q236" i="1"/>
  <c r="P236" i="1"/>
  <c r="O236" i="1"/>
  <c r="Q235" i="1"/>
  <c r="P235" i="1"/>
  <c r="O235" i="1"/>
  <c r="Q234" i="1"/>
  <c r="P234" i="1"/>
  <c r="O234" i="1"/>
  <c r="Q233" i="1"/>
  <c r="P233" i="1"/>
  <c r="O233" i="1"/>
  <c r="Q232" i="1"/>
  <c r="P232" i="1"/>
  <c r="O232" i="1"/>
  <c r="Q231" i="1"/>
  <c r="P231" i="1"/>
  <c r="O231" i="1"/>
  <c r="Q230" i="1"/>
  <c r="P230" i="1"/>
  <c r="O230" i="1"/>
  <c r="Q229" i="1"/>
  <c r="P229" i="1"/>
  <c r="O229" i="1"/>
  <c r="Q228" i="1"/>
  <c r="P228" i="1"/>
  <c r="O228" i="1"/>
  <c r="Q227" i="1"/>
  <c r="P227" i="1"/>
  <c r="O227" i="1"/>
  <c r="Q226" i="1"/>
  <c r="P226" i="1"/>
  <c r="O226" i="1"/>
  <c r="Q225" i="1"/>
  <c r="P225" i="1"/>
  <c r="O225" i="1"/>
  <c r="Q224" i="1"/>
  <c r="P224" i="1"/>
  <c r="O224" i="1"/>
  <c r="Q223" i="1"/>
  <c r="P223" i="1"/>
  <c r="O223" i="1"/>
  <c r="Q222" i="1"/>
  <c r="P222" i="1"/>
  <c r="O222" i="1"/>
  <c r="Q221" i="1"/>
  <c r="P221" i="1"/>
  <c r="O221" i="1"/>
  <c r="Q220" i="1"/>
  <c r="P220" i="1"/>
  <c r="O220" i="1"/>
  <c r="Q219" i="1"/>
  <c r="P219" i="1"/>
  <c r="O219" i="1"/>
  <c r="Q218" i="1"/>
  <c r="P218" i="1"/>
  <c r="O218" i="1"/>
  <c r="Q217" i="1"/>
  <c r="P217" i="1"/>
  <c r="O217" i="1"/>
  <c r="Q216" i="1"/>
  <c r="P216" i="1"/>
  <c r="O216" i="1"/>
  <c r="Q215" i="1"/>
  <c r="P215" i="1"/>
  <c r="O215" i="1"/>
  <c r="Q214" i="1"/>
  <c r="P214" i="1"/>
  <c r="O214" i="1"/>
  <c r="Q213" i="1"/>
  <c r="P213" i="1"/>
  <c r="O213" i="1"/>
  <c r="Q212" i="1"/>
  <c r="P212" i="1"/>
  <c r="O212" i="1"/>
  <c r="Q211" i="1"/>
  <c r="P211" i="1"/>
  <c r="O211" i="1"/>
  <c r="Q210" i="1"/>
  <c r="P210" i="1"/>
  <c r="O210" i="1"/>
  <c r="Q209" i="1"/>
  <c r="P209" i="1"/>
  <c r="O209" i="1"/>
  <c r="Q208" i="1"/>
  <c r="P208" i="1"/>
  <c r="O208" i="1"/>
  <c r="Q207" i="1"/>
  <c r="P207" i="1"/>
  <c r="O207" i="1"/>
  <c r="Q206" i="1"/>
  <c r="P206" i="1"/>
  <c r="O206" i="1"/>
  <c r="Q205" i="1"/>
  <c r="P205" i="1"/>
  <c r="O205" i="1"/>
  <c r="Q204" i="1"/>
  <c r="P204" i="1"/>
  <c r="O204" i="1"/>
  <c r="Q203" i="1"/>
  <c r="P203" i="1"/>
  <c r="O203" i="1"/>
  <c r="Q202" i="1"/>
  <c r="P202" i="1"/>
  <c r="O202" i="1"/>
  <c r="Q201" i="1"/>
  <c r="P201" i="1"/>
  <c r="O201" i="1"/>
  <c r="Q200" i="1"/>
  <c r="P200" i="1"/>
  <c r="O200" i="1"/>
  <c r="Q199" i="1"/>
  <c r="P199" i="1"/>
  <c r="O199" i="1"/>
  <c r="Q198" i="1"/>
  <c r="P198" i="1"/>
  <c r="O198" i="1"/>
  <c r="Q197" i="1"/>
  <c r="P197" i="1"/>
  <c r="O197" i="1"/>
  <c r="Q196" i="1"/>
  <c r="P196" i="1"/>
  <c r="O196" i="1"/>
  <c r="Q195" i="1"/>
  <c r="P195" i="1"/>
  <c r="O195" i="1"/>
  <c r="Q194" i="1"/>
  <c r="P194" i="1"/>
  <c r="O194" i="1"/>
  <c r="Q193" i="1"/>
  <c r="P193" i="1"/>
  <c r="O193" i="1"/>
  <c r="Q192" i="1"/>
  <c r="P192" i="1"/>
  <c r="O192" i="1"/>
  <c r="Q191" i="1"/>
  <c r="P191" i="1"/>
  <c r="O191" i="1"/>
  <c r="Q190" i="1"/>
  <c r="P190" i="1"/>
  <c r="O190" i="1"/>
  <c r="Q189" i="1"/>
  <c r="P189" i="1"/>
  <c r="O189" i="1"/>
  <c r="Q188" i="1"/>
  <c r="P188" i="1"/>
  <c r="O188" i="1"/>
  <c r="Q187" i="1"/>
  <c r="P187" i="1"/>
  <c r="O187" i="1"/>
  <c r="Q186" i="1"/>
  <c r="P186" i="1"/>
  <c r="O186" i="1"/>
  <c r="Q185" i="1"/>
  <c r="P185" i="1"/>
  <c r="O185" i="1"/>
  <c r="Q184" i="1"/>
  <c r="P184" i="1"/>
  <c r="O184" i="1"/>
  <c r="Q183" i="1"/>
  <c r="P183" i="1"/>
  <c r="O183" i="1"/>
  <c r="Q182" i="1"/>
  <c r="P182" i="1"/>
  <c r="O182" i="1"/>
  <c r="Q181" i="1"/>
  <c r="P181" i="1"/>
  <c r="O181" i="1"/>
  <c r="Q180" i="1"/>
  <c r="P180" i="1"/>
  <c r="O180" i="1"/>
  <c r="Q179" i="1"/>
  <c r="P179" i="1"/>
  <c r="O179" i="1"/>
  <c r="Q178" i="1"/>
  <c r="P178" i="1"/>
  <c r="O178" i="1"/>
  <c r="Q177" i="1"/>
  <c r="P177" i="1"/>
  <c r="O177" i="1"/>
  <c r="Q176" i="1"/>
  <c r="P176" i="1"/>
  <c r="O176" i="1"/>
  <c r="Q175" i="1"/>
  <c r="P175" i="1"/>
  <c r="O175" i="1"/>
  <c r="Q174" i="1"/>
  <c r="P174" i="1"/>
  <c r="O174" i="1"/>
  <c r="Q173" i="1"/>
  <c r="P173" i="1"/>
  <c r="O173" i="1"/>
  <c r="Q172" i="1"/>
  <c r="P172" i="1"/>
  <c r="O172" i="1"/>
  <c r="Q171" i="1"/>
  <c r="P171" i="1"/>
  <c r="O171" i="1"/>
  <c r="Q170" i="1"/>
  <c r="P170" i="1"/>
  <c r="O170" i="1"/>
  <c r="Q169" i="1"/>
  <c r="P169" i="1"/>
  <c r="O169" i="1"/>
  <c r="Q168" i="1"/>
  <c r="P168" i="1"/>
  <c r="O168" i="1"/>
  <c r="Q167" i="1"/>
  <c r="P167" i="1"/>
  <c r="O167" i="1"/>
  <c r="Q166" i="1"/>
  <c r="P166" i="1"/>
  <c r="O166" i="1"/>
  <c r="Q165" i="1"/>
  <c r="P165" i="1"/>
  <c r="O165" i="1"/>
  <c r="Q164" i="1"/>
  <c r="P164" i="1"/>
  <c r="O164" i="1"/>
  <c r="Q163" i="1"/>
  <c r="P163" i="1"/>
  <c r="O163" i="1"/>
  <c r="Q162" i="1"/>
  <c r="P162" i="1"/>
  <c r="O162" i="1"/>
  <c r="Q161" i="1"/>
  <c r="P161" i="1"/>
  <c r="O161" i="1"/>
  <c r="Q160" i="1"/>
  <c r="P160" i="1"/>
  <c r="O160" i="1"/>
  <c r="Q159" i="1"/>
  <c r="P159" i="1"/>
  <c r="O159" i="1"/>
  <c r="Q158" i="1"/>
  <c r="P158" i="1"/>
  <c r="O158" i="1"/>
  <c r="Q157" i="1"/>
  <c r="P157" i="1"/>
  <c r="O157" i="1"/>
  <c r="Q156" i="1"/>
  <c r="P156" i="1"/>
  <c r="O156" i="1"/>
  <c r="Q155" i="1"/>
  <c r="P155" i="1"/>
  <c r="O155" i="1"/>
  <c r="Q154" i="1"/>
  <c r="P154" i="1"/>
  <c r="O154" i="1"/>
  <c r="Q153" i="1"/>
  <c r="P153" i="1"/>
  <c r="O153" i="1"/>
  <c r="Q152" i="1"/>
  <c r="P152" i="1"/>
  <c r="O152" i="1"/>
  <c r="Q151" i="1"/>
  <c r="P151" i="1"/>
  <c r="O151" i="1"/>
  <c r="Q150" i="1"/>
  <c r="P150" i="1"/>
  <c r="O150" i="1"/>
  <c r="Q149" i="1"/>
  <c r="P149" i="1"/>
  <c r="O149" i="1"/>
  <c r="Q148" i="1"/>
  <c r="P148" i="1"/>
  <c r="O148" i="1"/>
  <c r="Q147" i="1"/>
  <c r="P147" i="1"/>
  <c r="O147" i="1"/>
  <c r="Q146" i="1"/>
  <c r="P146" i="1"/>
  <c r="O146" i="1"/>
  <c r="Q145" i="1"/>
  <c r="P145" i="1"/>
  <c r="O145" i="1"/>
  <c r="Q144" i="1"/>
  <c r="P144" i="1"/>
  <c r="O144" i="1"/>
  <c r="Q143" i="1"/>
  <c r="P143" i="1"/>
  <c r="O143" i="1"/>
  <c r="Q142" i="1"/>
  <c r="P142" i="1"/>
  <c r="O142" i="1"/>
  <c r="Q141" i="1"/>
  <c r="P141" i="1"/>
  <c r="O141" i="1"/>
  <c r="Q140" i="1"/>
  <c r="P140" i="1"/>
  <c r="O140" i="1"/>
  <c r="Q139" i="1"/>
  <c r="P139" i="1"/>
  <c r="O139" i="1"/>
  <c r="Q138" i="1"/>
  <c r="P138" i="1"/>
  <c r="O138" i="1"/>
  <c r="Q137" i="1"/>
  <c r="P137" i="1"/>
  <c r="O137" i="1"/>
  <c r="Q136" i="1"/>
  <c r="P136" i="1"/>
  <c r="O136" i="1"/>
  <c r="Q135" i="1"/>
  <c r="P135" i="1"/>
  <c r="O135" i="1"/>
  <c r="Q134" i="1"/>
  <c r="P134" i="1"/>
  <c r="O134" i="1"/>
  <c r="Q133" i="1"/>
  <c r="P133" i="1"/>
  <c r="O133" i="1"/>
  <c r="Q132" i="1"/>
  <c r="P132" i="1"/>
  <c r="O132" i="1"/>
  <c r="Q131" i="1"/>
  <c r="P131" i="1"/>
  <c r="O131" i="1"/>
  <c r="Q130" i="1"/>
  <c r="P130" i="1"/>
  <c r="O130" i="1"/>
  <c r="Q129" i="1"/>
  <c r="P129" i="1"/>
  <c r="O129" i="1"/>
  <c r="Q128" i="1"/>
  <c r="P128" i="1"/>
  <c r="O128" i="1"/>
  <c r="Q127" i="1"/>
  <c r="P127" i="1"/>
  <c r="O127" i="1"/>
  <c r="Q126" i="1"/>
  <c r="P126" i="1"/>
  <c r="O126" i="1"/>
  <c r="Q125" i="1"/>
  <c r="P125" i="1"/>
  <c r="O125" i="1"/>
  <c r="Q124" i="1"/>
  <c r="P124" i="1"/>
  <c r="O124" i="1"/>
  <c r="Q123" i="1"/>
  <c r="P123" i="1"/>
  <c r="O123" i="1"/>
  <c r="Q122" i="1"/>
  <c r="P122" i="1"/>
  <c r="O122" i="1"/>
  <c r="Q121" i="1"/>
  <c r="P121" i="1"/>
  <c r="O121" i="1"/>
  <c r="Q120" i="1"/>
  <c r="P120" i="1"/>
  <c r="O120" i="1"/>
  <c r="Q119" i="1"/>
  <c r="P119" i="1"/>
  <c r="O119" i="1"/>
  <c r="Q118" i="1"/>
  <c r="P118" i="1"/>
  <c r="O118" i="1"/>
  <c r="Q117" i="1"/>
  <c r="P117" i="1"/>
  <c r="O117" i="1"/>
  <c r="Q116" i="1"/>
  <c r="P116" i="1"/>
  <c r="O116" i="1"/>
  <c r="Q115" i="1"/>
  <c r="P115" i="1"/>
  <c r="O115" i="1"/>
  <c r="Q114" i="1"/>
  <c r="P114" i="1"/>
  <c r="O114" i="1"/>
  <c r="Q113" i="1"/>
  <c r="P113" i="1"/>
  <c r="O113" i="1"/>
  <c r="Q112" i="1"/>
  <c r="P112" i="1"/>
  <c r="O112" i="1"/>
  <c r="Q111" i="1"/>
  <c r="P111" i="1"/>
  <c r="O111" i="1"/>
  <c r="Q110" i="1"/>
  <c r="P110" i="1"/>
  <c r="O110" i="1"/>
  <c r="Q109" i="1"/>
  <c r="P109" i="1"/>
  <c r="O109" i="1"/>
  <c r="Q108" i="1"/>
  <c r="P108" i="1"/>
  <c r="O108" i="1"/>
  <c r="Q107" i="1"/>
  <c r="P107" i="1"/>
  <c r="O107" i="1"/>
  <c r="Q106" i="1"/>
  <c r="P106" i="1"/>
  <c r="O106" i="1"/>
  <c r="Q105" i="1"/>
  <c r="P105" i="1"/>
  <c r="O105" i="1"/>
  <c r="Q104" i="1"/>
  <c r="P104" i="1"/>
  <c r="O104" i="1"/>
  <c r="Q103" i="1"/>
  <c r="P103" i="1"/>
  <c r="O103" i="1"/>
  <c r="Q102" i="1"/>
  <c r="P102" i="1"/>
  <c r="O102" i="1"/>
  <c r="Q101" i="1"/>
  <c r="P101" i="1"/>
  <c r="O101" i="1"/>
  <c r="Q100" i="1"/>
  <c r="P100" i="1"/>
  <c r="O100" i="1"/>
  <c r="Q99" i="1"/>
  <c r="P99" i="1"/>
  <c r="O99" i="1"/>
  <c r="Q98" i="1"/>
  <c r="P98" i="1"/>
  <c r="O98" i="1"/>
  <c r="Q97" i="1"/>
  <c r="P97" i="1"/>
  <c r="O97" i="1"/>
  <c r="Q96" i="1"/>
  <c r="P96" i="1"/>
  <c r="O96" i="1"/>
  <c r="Q95" i="1"/>
  <c r="P95" i="1"/>
  <c r="O95" i="1"/>
  <c r="Q94" i="1"/>
  <c r="P94" i="1"/>
  <c r="O94" i="1"/>
  <c r="Q93" i="1"/>
  <c r="P93" i="1"/>
  <c r="O93" i="1"/>
  <c r="Q92" i="1"/>
  <c r="P92" i="1"/>
  <c r="O92" i="1"/>
  <c r="Q91" i="1"/>
  <c r="P91" i="1"/>
  <c r="O91" i="1"/>
  <c r="Q90" i="1"/>
  <c r="P90" i="1"/>
  <c r="O90" i="1"/>
  <c r="Q89" i="1"/>
  <c r="P89" i="1"/>
  <c r="O89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Q76" i="1"/>
  <c r="P76" i="1"/>
  <c r="O76" i="1"/>
  <c r="Q75" i="1"/>
  <c r="P75" i="1"/>
  <c r="O75" i="1"/>
  <c r="Q74" i="1"/>
  <c r="P74" i="1"/>
  <c r="O74" i="1"/>
  <c r="Q73" i="1"/>
  <c r="P73" i="1"/>
  <c r="O73" i="1"/>
  <c r="Q72" i="1"/>
  <c r="P72" i="1"/>
  <c r="O72" i="1"/>
  <c r="Q71" i="1"/>
  <c r="P71" i="1"/>
  <c r="O71" i="1"/>
  <c r="Q70" i="1"/>
  <c r="P70" i="1"/>
  <c r="O70" i="1"/>
  <c r="Q69" i="1"/>
  <c r="P69" i="1"/>
  <c r="O69" i="1"/>
  <c r="Q68" i="1"/>
  <c r="P68" i="1"/>
  <c r="O68" i="1"/>
  <c r="Q67" i="1"/>
  <c r="P67" i="1"/>
  <c r="O67" i="1"/>
  <c r="Q66" i="1"/>
  <c r="P66" i="1"/>
  <c r="O66" i="1"/>
  <c r="Q65" i="1"/>
  <c r="P65" i="1"/>
  <c r="O65" i="1"/>
  <c r="Q64" i="1"/>
  <c r="P64" i="1"/>
  <c r="O64" i="1"/>
  <c r="Q63" i="1"/>
  <c r="P63" i="1"/>
  <c r="O63" i="1"/>
  <c r="Q62" i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Q52" i="1"/>
  <c r="P52" i="1"/>
  <c r="O52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Q33" i="1"/>
  <c r="P33" i="1"/>
  <c r="O33" i="1"/>
  <c r="Q32" i="1"/>
  <c r="P32" i="1"/>
  <c r="O32" i="1"/>
  <c r="Q31" i="1"/>
  <c r="P31" i="1"/>
  <c r="O31" i="1"/>
  <c r="Q30" i="1"/>
  <c r="P30" i="1"/>
  <c r="O30" i="1"/>
  <c r="Q29" i="1"/>
  <c r="P29" i="1"/>
  <c r="O29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Q15" i="1"/>
  <c r="P15" i="1"/>
  <c r="O15" i="1"/>
  <c r="Q14" i="1"/>
  <c r="P14" i="1"/>
  <c r="O14" i="1"/>
  <c r="Q13" i="1"/>
  <c r="O13" i="1"/>
  <c r="Q12" i="1"/>
  <c r="P12" i="1"/>
  <c r="O12" i="1"/>
  <c r="Q11" i="1"/>
  <c r="P11" i="1"/>
  <c r="O11" i="1"/>
  <c r="P10" i="1"/>
  <c r="O10" i="1"/>
  <c r="H29" i="7" l="1"/>
  <c r="H20" i="7" s="1"/>
  <c r="C8" i="1"/>
  <c r="O8" i="1"/>
  <c r="Q8" i="1"/>
  <c r="P8" i="1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14" i="4"/>
  <c r="C14" i="4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P5" i="1" l="1"/>
  <c r="I4" i="1" s="1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C932" i="4" s="1"/>
  <c r="C933" i="4" s="1"/>
  <c r="C934" i="4" s="1"/>
  <c r="C935" i="4" s="1"/>
  <c r="C936" i="4" s="1"/>
  <c r="C937" i="4" s="1"/>
  <c r="C938" i="4" s="1"/>
  <c r="C939" i="4" s="1"/>
  <c r="C940" i="4" s="1"/>
  <c r="C941" i="4" s="1"/>
  <c r="C942" i="4" s="1"/>
  <c r="C943" i="4" s="1"/>
  <c r="C944" i="4" s="1"/>
  <c r="C945" i="4" s="1"/>
  <c r="C946" i="4" s="1"/>
  <c r="C947" i="4" s="1"/>
  <c r="C948" i="4" s="1"/>
  <c r="C949" i="4" s="1"/>
  <c r="C950" i="4" s="1"/>
  <c r="C951" i="4" s="1"/>
  <c r="C952" i="4" s="1"/>
  <c r="C953" i="4" s="1"/>
  <c r="C954" i="4" s="1"/>
  <c r="C955" i="4" s="1"/>
  <c r="C956" i="4" s="1"/>
  <c r="C957" i="4" s="1"/>
  <c r="C958" i="4" s="1"/>
  <c r="C959" i="4" s="1"/>
  <c r="C960" i="4" s="1"/>
  <c r="C961" i="4" s="1"/>
  <c r="C962" i="4" s="1"/>
  <c r="C963" i="4" s="1"/>
  <c r="C964" i="4" s="1"/>
  <c r="C965" i="4" s="1"/>
  <c r="C966" i="4" s="1"/>
  <c r="C967" i="4" s="1"/>
  <c r="C968" i="4" s="1"/>
  <c r="C969" i="4" s="1"/>
  <c r="C970" i="4" s="1"/>
  <c r="C971" i="4" s="1"/>
  <c r="C972" i="4" s="1"/>
  <c r="C973" i="4" s="1"/>
  <c r="C974" i="4" s="1"/>
  <c r="C975" i="4" s="1"/>
  <c r="C976" i="4" s="1"/>
  <c r="C977" i="4" s="1"/>
  <c r="C978" i="4" s="1"/>
  <c r="C979" i="4" s="1"/>
  <c r="C980" i="4" s="1"/>
  <c r="C981" i="4" s="1"/>
  <c r="C982" i="4" s="1"/>
  <c r="C983" i="4" s="1"/>
  <c r="C984" i="4" s="1"/>
  <c r="C985" i="4" s="1"/>
  <c r="C986" i="4" s="1"/>
  <c r="C987" i="4" s="1"/>
  <c r="C988" i="4" s="1"/>
  <c r="C989" i="4" s="1"/>
  <c r="C990" i="4" s="1"/>
  <c r="C991" i="4" s="1"/>
  <c r="C992" i="4" s="1"/>
  <c r="C993" i="4" s="1"/>
  <c r="C994" i="4" s="1"/>
  <c r="C995" i="4" s="1"/>
  <c r="C996" i="4" s="1"/>
  <c r="C997" i="4" s="1"/>
  <c r="C998" i="4" s="1"/>
  <c r="C999" i="4" s="1"/>
  <c r="C1000" i="4" s="1"/>
  <c r="C1001" i="4" s="1"/>
  <c r="C1002" i="4" s="1"/>
  <c r="C1003" i="4" s="1"/>
  <c r="C1004" i="4" s="1"/>
  <c r="C1005" i="4" s="1"/>
  <c r="C1006" i="4" s="1"/>
  <c r="C1007" i="4" s="1"/>
  <c r="C1008" i="4" s="1"/>
  <c r="C1009" i="4" s="1"/>
  <c r="C1010" i="4" s="1"/>
  <c r="C1011" i="4" s="1"/>
  <c r="C1012" i="4" s="1"/>
  <c r="C1013" i="4" s="1"/>
  <c r="C1014" i="4" s="1"/>
  <c r="C1015" i="4" s="1"/>
  <c r="C1016" i="4" s="1"/>
  <c r="C1017" i="4" s="1"/>
  <c r="C1018" i="4" s="1"/>
  <c r="C1019" i="4" s="1"/>
  <c r="C1020" i="4" s="1"/>
  <c r="C1021" i="4" s="1"/>
  <c r="C1022" i="4" s="1"/>
  <c r="C1023" i="4" s="1"/>
  <c r="C1024" i="4" s="1"/>
  <c r="C1025" i="4" s="1"/>
  <c r="C1026" i="4" s="1"/>
  <c r="C1027" i="4" s="1"/>
  <c r="C1028" i="4" s="1"/>
  <c r="C1029" i="4" s="1"/>
  <c r="C1030" i="4" s="1"/>
  <c r="C1031" i="4" s="1"/>
  <c r="C1032" i="4" s="1"/>
  <c r="C1033" i="4" s="1"/>
  <c r="C1034" i="4" s="1"/>
  <c r="C1035" i="4" s="1"/>
  <c r="C1036" i="4" s="1"/>
  <c r="C1037" i="4" s="1"/>
  <c r="C1038" i="4" s="1"/>
  <c r="C1039" i="4" s="1"/>
  <c r="C1040" i="4" s="1"/>
  <c r="C1041" i="4" s="1"/>
  <c r="C1042" i="4" s="1"/>
  <c r="C1043" i="4" s="1"/>
  <c r="C1044" i="4" s="1"/>
  <c r="C1045" i="4" s="1"/>
  <c r="C1046" i="4" s="1"/>
  <c r="C1047" i="4" s="1"/>
  <c r="C1048" i="4" s="1"/>
  <c r="C1049" i="4" s="1"/>
  <c r="C1050" i="4" s="1"/>
  <c r="C1051" i="4" s="1"/>
  <c r="C1052" i="4" s="1"/>
  <c r="C1053" i="4" s="1"/>
  <c r="C1054" i="4" s="1"/>
  <c r="C1055" i="4" s="1"/>
  <c r="C1056" i="4" s="1"/>
  <c r="C1057" i="4" s="1"/>
  <c r="C1058" i="4" s="1"/>
  <c r="C1059" i="4" s="1"/>
  <c r="C1060" i="4" s="1"/>
  <c r="C1061" i="4" s="1"/>
  <c r="C1062" i="4" s="1"/>
  <c r="C1063" i="4" s="1"/>
  <c r="C1064" i="4" s="1"/>
  <c r="C1065" i="4" s="1"/>
  <c r="C1066" i="4" s="1"/>
  <c r="C1067" i="4" s="1"/>
  <c r="C1068" i="4" s="1"/>
  <c r="C1069" i="4" s="1"/>
  <c r="C1070" i="4" s="1"/>
  <c r="C1071" i="4" s="1"/>
  <c r="C1072" i="4" s="1"/>
  <c r="C1073" i="4" s="1"/>
  <c r="C1074" i="4" s="1"/>
  <c r="C1075" i="4" s="1"/>
  <c r="C1076" i="4" s="1"/>
  <c r="C1077" i="4" s="1"/>
  <c r="C1078" i="4" s="1"/>
  <c r="C1079" i="4" s="1"/>
  <c r="C1080" i="4" s="1"/>
  <c r="C1081" i="4" s="1"/>
  <c r="C1082" i="4" s="1"/>
  <c r="C1083" i="4" s="1"/>
  <c r="C1084" i="4" s="1"/>
  <c r="C1085" i="4" s="1"/>
  <c r="C1086" i="4" s="1"/>
  <c r="C1087" i="4" s="1"/>
  <c r="C1088" i="4" s="1"/>
  <c r="C1089" i="4" s="1"/>
  <c r="C1090" i="4" s="1"/>
  <c r="C1091" i="4" s="1"/>
  <c r="C1092" i="4" s="1"/>
  <c r="C1093" i="4" s="1"/>
  <c r="C1094" i="4" s="1"/>
  <c r="C1095" i="4" s="1"/>
  <c r="C1096" i="4" s="1"/>
  <c r="C1097" i="4" s="1"/>
  <c r="C1098" i="4" s="1"/>
  <c r="C1099" i="4" s="1"/>
  <c r="C1100" i="4" s="1"/>
  <c r="C1101" i="4" s="1"/>
  <c r="C1102" i="4" s="1"/>
  <c r="C1103" i="4" s="1"/>
  <c r="C1104" i="4" s="1"/>
  <c r="C1105" i="4" s="1"/>
  <c r="C1106" i="4" s="1"/>
  <c r="C1107" i="4" s="1"/>
  <c r="C1108" i="4" s="1"/>
  <c r="C1109" i="4" s="1"/>
  <c r="C1110" i="4" s="1"/>
  <c r="C1111" i="4" s="1"/>
  <c r="C1112" i="4" s="1"/>
  <c r="C1113" i="4" s="1"/>
  <c r="C1114" i="4" s="1"/>
  <c r="C1115" i="4" s="1"/>
  <c r="C1116" i="4" s="1"/>
  <c r="C1117" i="4" s="1"/>
  <c r="C1118" i="4" s="1"/>
  <c r="C1119" i="4" s="1"/>
  <c r="C1120" i="4" s="1"/>
  <c r="C1121" i="4" s="1"/>
  <c r="C1122" i="4" s="1"/>
  <c r="C1123" i="4" s="1"/>
  <c r="C1124" i="4" s="1"/>
  <c r="C1125" i="4" s="1"/>
  <c r="C1126" i="4" s="1"/>
  <c r="C1127" i="4" s="1"/>
  <c r="C1128" i="4" s="1"/>
  <c r="C1129" i="4" s="1"/>
  <c r="C1130" i="4" s="1"/>
  <c r="C1131" i="4" s="1"/>
  <c r="C1132" i="4" s="1"/>
  <c r="C1133" i="4" s="1"/>
  <c r="C1134" i="4" s="1"/>
  <c r="C1135" i="4" s="1"/>
  <c r="C1136" i="4" s="1"/>
  <c r="C1137" i="4" s="1"/>
  <c r="C1138" i="4" s="1"/>
  <c r="C1139" i="4" s="1"/>
  <c r="C1140" i="4" s="1"/>
  <c r="C1141" i="4" s="1"/>
  <c r="C1142" i="4" s="1"/>
  <c r="C1143" i="4" s="1"/>
  <c r="C1144" i="4" s="1"/>
  <c r="C1145" i="4" s="1"/>
  <c r="C1146" i="4" s="1"/>
  <c r="C1147" i="4" s="1"/>
  <c r="C1148" i="4" s="1"/>
  <c r="C1149" i="4" s="1"/>
  <c r="C1150" i="4" s="1"/>
  <c r="C1151" i="4" s="1"/>
  <c r="C1152" i="4" s="1"/>
  <c r="C1153" i="4" s="1"/>
  <c r="C1154" i="4" s="1"/>
  <c r="C1155" i="4" s="1"/>
  <c r="C1156" i="4" s="1"/>
  <c r="C1157" i="4" s="1"/>
  <c r="C1158" i="4" s="1"/>
  <c r="C1159" i="4" s="1"/>
  <c r="C1160" i="4" s="1"/>
  <c r="C1161" i="4" s="1"/>
  <c r="C1162" i="4" s="1"/>
  <c r="C1163" i="4" s="1"/>
  <c r="C1164" i="4" s="1"/>
  <c r="C1165" i="4" s="1"/>
  <c r="C1166" i="4" s="1"/>
  <c r="C1167" i="4" s="1"/>
  <c r="C1168" i="4" s="1"/>
  <c r="C1169" i="4" s="1"/>
  <c r="C1170" i="4" s="1"/>
  <c r="C1171" i="4" s="1"/>
  <c r="C1172" i="4" s="1"/>
  <c r="C1173" i="4" s="1"/>
  <c r="C1174" i="4" s="1"/>
  <c r="C1175" i="4" s="1"/>
  <c r="C1176" i="4" s="1"/>
  <c r="C1177" i="4" s="1"/>
  <c r="C1178" i="4" s="1"/>
  <c r="C1179" i="4" s="1"/>
  <c r="C1180" i="4" s="1"/>
  <c r="C1181" i="4" s="1"/>
  <c r="C1182" i="4" s="1"/>
  <c r="C1183" i="4" s="1"/>
  <c r="C1184" i="4" s="1"/>
  <c r="C1185" i="4" s="1"/>
  <c r="C1186" i="4" s="1"/>
  <c r="C1187" i="4" s="1"/>
  <c r="C1188" i="4" s="1"/>
  <c r="C1189" i="4" s="1"/>
  <c r="C1190" i="4" s="1"/>
  <c r="C1191" i="4" s="1"/>
  <c r="C1192" i="4" s="1"/>
  <c r="C1193" i="4" s="1"/>
  <c r="C1194" i="4" s="1"/>
  <c r="C1195" i="4" s="1"/>
  <c r="C1196" i="4" s="1"/>
  <c r="C1197" i="4" s="1"/>
  <c r="C1198" i="4" s="1"/>
  <c r="C1199" i="4" s="1"/>
  <c r="C1200" i="4" s="1"/>
  <c r="C1201" i="4" s="1"/>
  <c r="C1202" i="4" s="1"/>
  <c r="C1203" i="4" s="1"/>
  <c r="C1204" i="4" s="1"/>
  <c r="C1205" i="4" s="1"/>
  <c r="C1206" i="4" s="1"/>
  <c r="C1207" i="4" s="1"/>
  <c r="C1208" i="4" s="1"/>
  <c r="C1209" i="4" s="1"/>
  <c r="C1210" i="4" s="1"/>
  <c r="C1211" i="4" s="1"/>
  <c r="C1212" i="4" s="1"/>
  <c r="C1213" i="4" s="1"/>
  <c r="C1214" i="4" s="1"/>
  <c r="C1215" i="4" s="1"/>
  <c r="C1216" i="4" s="1"/>
  <c r="C1217" i="4" s="1"/>
  <c r="C1218" i="4" s="1"/>
  <c r="C1219" i="4" s="1"/>
  <c r="C1220" i="4" s="1"/>
  <c r="C1221" i="4" s="1"/>
  <c r="C1222" i="4" s="1"/>
  <c r="C1223" i="4" s="1"/>
  <c r="C1224" i="4" s="1"/>
  <c r="C1225" i="4" s="1"/>
  <c r="C1226" i="4" s="1"/>
  <c r="C1227" i="4" s="1"/>
  <c r="C1228" i="4" s="1"/>
  <c r="C1229" i="4" s="1"/>
  <c r="C1230" i="4" s="1"/>
  <c r="C1231" i="4" s="1"/>
  <c r="C1232" i="4" s="1"/>
  <c r="C1233" i="4" s="1"/>
  <c r="C1234" i="4" s="1"/>
  <c r="C1235" i="4" s="1"/>
  <c r="C1236" i="4" s="1"/>
  <c r="C1237" i="4" s="1"/>
  <c r="C1238" i="4" s="1"/>
  <c r="C1239" i="4" s="1"/>
  <c r="C1240" i="4" s="1"/>
  <c r="C1241" i="4" s="1"/>
  <c r="C1242" i="4" s="1"/>
  <c r="C1243" i="4" s="1"/>
  <c r="C1244" i="4" s="1"/>
  <c r="C1245" i="4" s="1"/>
  <c r="C1246" i="4" s="1"/>
  <c r="C1247" i="4" s="1"/>
  <c r="C1248" i="4" s="1"/>
  <c r="C1249" i="4" s="1"/>
  <c r="C1250" i="4" s="1"/>
  <c r="C1251" i="4" s="1"/>
  <c r="C1252" i="4" s="1"/>
  <c r="C1253" i="4" s="1"/>
  <c r="C1254" i="4" s="1"/>
  <c r="C1255" i="4" s="1"/>
  <c r="C1256" i="4" s="1"/>
  <c r="C1257" i="4" s="1"/>
  <c r="C1258" i="4" s="1"/>
  <c r="C1259" i="4" s="1"/>
  <c r="C1260" i="4" s="1"/>
  <c r="C1261" i="4" s="1"/>
  <c r="C1262" i="4" s="1"/>
  <c r="C1263" i="4" s="1"/>
  <c r="C1264" i="4" s="1"/>
  <c r="C1265" i="4" s="1"/>
  <c r="C1266" i="4" s="1"/>
  <c r="C1267" i="4" s="1"/>
  <c r="C1268" i="4" s="1"/>
  <c r="C1269" i="4" s="1"/>
  <c r="C1270" i="4" s="1"/>
  <c r="C1271" i="4" s="1"/>
  <c r="C1272" i="4" s="1"/>
  <c r="C1273" i="4" s="1"/>
  <c r="C1274" i="4" s="1"/>
  <c r="C1275" i="4" s="1"/>
  <c r="C1276" i="4" s="1"/>
  <c r="C1277" i="4" s="1"/>
  <c r="C1278" i="4" s="1"/>
  <c r="C1279" i="4" s="1"/>
  <c r="C1280" i="4" s="1"/>
  <c r="C1281" i="4" s="1"/>
  <c r="C1282" i="4" s="1"/>
  <c r="C1283" i="4" s="1"/>
  <c r="C1284" i="4" s="1"/>
  <c r="C1285" i="4" s="1"/>
  <c r="C1286" i="4" s="1"/>
  <c r="C1287" i="4" s="1"/>
  <c r="C1288" i="4" s="1"/>
  <c r="C1289" i="4" s="1"/>
  <c r="C1290" i="4" s="1"/>
  <c r="C1291" i="4" s="1"/>
  <c r="C1292" i="4" s="1"/>
  <c r="C1293" i="4" s="1"/>
  <c r="C1294" i="4" s="1"/>
  <c r="C1295" i="4" s="1"/>
  <c r="C1296" i="4" s="1"/>
  <c r="C1297" i="4" s="1"/>
  <c r="C1298" i="4" s="1"/>
  <c r="C1299" i="4" s="1"/>
  <c r="C1300" i="4" s="1"/>
  <c r="C1301" i="4" s="1"/>
  <c r="C1302" i="4" s="1"/>
  <c r="C1303" i="4" s="1"/>
  <c r="C1304" i="4" s="1"/>
  <c r="C1305" i="4" s="1"/>
  <c r="C1306" i="4" s="1"/>
  <c r="C1307" i="4" s="1"/>
  <c r="C1308" i="4" s="1"/>
  <c r="C1309" i="4" s="1"/>
  <c r="C1310" i="4" s="1"/>
  <c r="C1311" i="4" s="1"/>
  <c r="C1312" i="4" s="1"/>
  <c r="C1313" i="4" s="1"/>
  <c r="C1314" i="4" s="1"/>
  <c r="C1315" i="4" s="1"/>
  <c r="C1316" i="4" s="1"/>
  <c r="C1317" i="4" s="1"/>
  <c r="C1318" i="4" s="1"/>
  <c r="C1319" i="4" s="1"/>
  <c r="C1320" i="4" s="1"/>
  <c r="C1321" i="4" s="1"/>
  <c r="C1322" i="4" s="1"/>
  <c r="C1323" i="4" s="1"/>
  <c r="C1324" i="4" s="1"/>
  <c r="C1325" i="4" s="1"/>
  <c r="C1326" i="4" s="1"/>
  <c r="C1327" i="4" s="1"/>
  <c r="C1328" i="4" s="1"/>
  <c r="C1329" i="4" s="1"/>
  <c r="C1330" i="4" s="1"/>
  <c r="C1331" i="4" s="1"/>
  <c r="C1332" i="4" s="1"/>
  <c r="C1333" i="4" s="1"/>
  <c r="C1334" i="4" s="1"/>
  <c r="C1335" i="4" s="1"/>
  <c r="C1336" i="4" s="1"/>
  <c r="C1337" i="4" s="1"/>
  <c r="C1338" i="4" s="1"/>
  <c r="C1339" i="4" s="1"/>
  <c r="C1340" i="4" s="1"/>
  <c r="C1341" i="4" s="1"/>
  <c r="C1342" i="4" s="1"/>
  <c r="C1343" i="4" s="1"/>
  <c r="C1344" i="4" s="1"/>
  <c r="C1345" i="4" s="1"/>
  <c r="C1346" i="4" s="1"/>
  <c r="C1347" i="4" s="1"/>
  <c r="C1348" i="4" s="1"/>
  <c r="C1349" i="4" s="1"/>
  <c r="C1350" i="4" s="1"/>
  <c r="C1351" i="4" s="1"/>
  <c r="C1352" i="4" s="1"/>
  <c r="C1353" i="4" s="1"/>
  <c r="C1354" i="4" s="1"/>
  <c r="C1355" i="4" s="1"/>
  <c r="C1356" i="4" s="1"/>
  <c r="C1357" i="4" s="1"/>
  <c r="C1358" i="4" s="1"/>
  <c r="C1359" i="4" s="1"/>
  <c r="C1360" i="4" s="1"/>
  <c r="C1361" i="4" s="1"/>
  <c r="C1362" i="4" s="1"/>
  <c r="C1363" i="4" s="1"/>
  <c r="C1364" i="4" s="1"/>
  <c r="C1365" i="4" s="1"/>
  <c r="C1366" i="4" s="1"/>
  <c r="C1367" i="4" s="1"/>
  <c r="C1368" i="4" s="1"/>
  <c r="C1369" i="4" s="1"/>
  <c r="C1370" i="4" s="1"/>
  <c r="C1371" i="4" s="1"/>
  <c r="C1372" i="4" s="1"/>
  <c r="C1373" i="4" s="1"/>
  <c r="C1374" i="4" s="1"/>
  <c r="C1375" i="4" s="1"/>
  <c r="C1376" i="4" s="1"/>
  <c r="C1377" i="4" s="1"/>
  <c r="C1378" i="4" s="1"/>
  <c r="C1379" i="4" s="1"/>
  <c r="C1380" i="4" s="1"/>
  <c r="C1381" i="4" s="1"/>
  <c r="C1382" i="4" s="1"/>
  <c r="C1383" i="4" s="1"/>
  <c r="C1384" i="4" s="1"/>
  <c r="C1385" i="4" s="1"/>
  <c r="C1386" i="4" s="1"/>
  <c r="C1387" i="4" s="1"/>
  <c r="C1388" i="4" s="1"/>
  <c r="C1389" i="4" s="1"/>
  <c r="C1390" i="4" s="1"/>
  <c r="C1391" i="4" s="1"/>
  <c r="C1392" i="4" s="1"/>
  <c r="C1393" i="4" s="1"/>
  <c r="C1394" i="4" s="1"/>
  <c r="C1395" i="4" s="1"/>
  <c r="C1396" i="4" s="1"/>
  <c r="C1397" i="4" s="1"/>
  <c r="C1398" i="4" s="1"/>
  <c r="C1399" i="4" s="1"/>
  <c r="C1400" i="4" s="1"/>
  <c r="C1401" i="4" s="1"/>
  <c r="C1402" i="4" s="1"/>
  <c r="C1403" i="4" s="1"/>
  <c r="C1404" i="4" s="1"/>
  <c r="C1405" i="4" s="1"/>
  <c r="C1406" i="4" s="1"/>
  <c r="C1407" i="4" s="1"/>
  <c r="C1408" i="4" s="1"/>
  <c r="C1409" i="4" s="1"/>
  <c r="C1410" i="4" s="1"/>
  <c r="C1411" i="4" s="1"/>
  <c r="C1412" i="4" s="1"/>
  <c r="C1413" i="4" s="1"/>
  <c r="C1414" i="4" s="1"/>
  <c r="C1415" i="4" s="1"/>
  <c r="C1416" i="4" s="1"/>
  <c r="C1417" i="4" s="1"/>
  <c r="C1418" i="4" s="1"/>
  <c r="C1419" i="4" s="1"/>
  <c r="C1420" i="4" s="1"/>
  <c r="C1421" i="4" s="1"/>
  <c r="C1422" i="4" s="1"/>
  <c r="C1423" i="4" s="1"/>
  <c r="C1424" i="4" s="1"/>
  <c r="C1425" i="4" s="1"/>
  <c r="C1426" i="4" s="1"/>
  <c r="C1427" i="4" s="1"/>
  <c r="C1428" i="4" s="1"/>
  <c r="C1429" i="4" s="1"/>
  <c r="C1430" i="4" s="1"/>
  <c r="C1431" i="4" s="1"/>
  <c r="C1432" i="4" s="1"/>
  <c r="C1433" i="4" s="1"/>
  <c r="C1434" i="4" s="1"/>
  <c r="C1435" i="4" s="1"/>
  <c r="C1436" i="4" s="1"/>
  <c r="C1437" i="4" s="1"/>
  <c r="C1438" i="4" s="1"/>
  <c r="C1439" i="4" s="1"/>
  <c r="C1440" i="4" s="1"/>
  <c r="C1441" i="4" s="1"/>
  <c r="C1442" i="4" s="1"/>
  <c r="C1443" i="4" s="1"/>
  <c r="C1444" i="4" s="1"/>
  <c r="C1445" i="4" s="1"/>
  <c r="C1446" i="4" s="1"/>
  <c r="C1447" i="4" s="1"/>
  <c r="C1448" i="4" s="1"/>
  <c r="C1449" i="4" s="1"/>
  <c r="C1450" i="4" s="1"/>
  <c r="C1451" i="4" s="1"/>
  <c r="C1452" i="4" s="1"/>
  <c r="C1453" i="4" s="1"/>
  <c r="C1454" i="4" s="1"/>
  <c r="C1455" i="4" s="1"/>
  <c r="C1456" i="4" s="1"/>
  <c r="C1457" i="4" s="1"/>
  <c r="C1458" i="4" s="1"/>
  <c r="C1459" i="4" s="1"/>
  <c r="C1460" i="4" s="1"/>
  <c r="C1461" i="4" s="1"/>
  <c r="C1462" i="4" s="1"/>
  <c r="C1463" i="4" s="1"/>
  <c r="C1464" i="4" s="1"/>
  <c r="C1465" i="4" s="1"/>
  <c r="C1466" i="4" s="1"/>
  <c r="C1467" i="4" s="1"/>
  <c r="C1468" i="4" s="1"/>
  <c r="C1469" i="4" s="1"/>
  <c r="C1470" i="4" s="1"/>
  <c r="C1471" i="4" s="1"/>
  <c r="C1472" i="4" s="1"/>
  <c r="C1473" i="4" s="1"/>
  <c r="C1474" i="4" s="1"/>
  <c r="C1475" i="4" s="1"/>
  <c r="C1476" i="4" s="1"/>
  <c r="C1477" i="4" s="1"/>
  <c r="C1478" i="4" s="1"/>
  <c r="C1479" i="4" s="1"/>
  <c r="C1480" i="4" s="1"/>
  <c r="C1481" i="4" s="1"/>
  <c r="C1482" i="4" s="1"/>
  <c r="C1483" i="4" s="1"/>
  <c r="C1484" i="4" s="1"/>
  <c r="C1485" i="4" s="1"/>
  <c r="C1486" i="4" s="1"/>
  <c r="C1487" i="4" s="1"/>
  <c r="C1488" i="4" s="1"/>
  <c r="C1489" i="4" s="1"/>
  <c r="C1490" i="4" s="1"/>
  <c r="C1491" i="4" s="1"/>
  <c r="C1492" i="4" s="1"/>
  <c r="C1493" i="4" s="1"/>
  <c r="C1494" i="4" s="1"/>
  <c r="C1495" i="4" s="1"/>
  <c r="C1496" i="4" s="1"/>
  <c r="C1497" i="4" s="1"/>
  <c r="C1498" i="4" s="1"/>
  <c r="C1499" i="4" s="1"/>
  <c r="C1500" i="4" s="1"/>
  <c r="C1501" i="4" s="1"/>
  <c r="C1502" i="4" s="1"/>
  <c r="C1503" i="4" s="1"/>
  <c r="C1504" i="4" s="1"/>
  <c r="C1505" i="4" s="1"/>
  <c r="C1506" i="4" s="1"/>
  <c r="C1507" i="4" s="1"/>
  <c r="C1508" i="4" s="1"/>
  <c r="C1509" i="4" s="1"/>
  <c r="C1510" i="4" s="1"/>
  <c r="C1511" i="4" s="1"/>
  <c r="C1512" i="4" s="1"/>
  <c r="C1513" i="4" s="1"/>
  <c r="C1514" i="4" s="1"/>
  <c r="C1515" i="4" s="1"/>
  <c r="C1516" i="4" s="1"/>
  <c r="C1517" i="4" s="1"/>
  <c r="C1518" i="4" s="1"/>
  <c r="C1519" i="4" s="1"/>
  <c r="C1520" i="4" s="1"/>
  <c r="C1521" i="4" s="1"/>
  <c r="C1522" i="4" s="1"/>
  <c r="C1523" i="4" s="1"/>
  <c r="C1524" i="4" s="1"/>
  <c r="C1525" i="4" s="1"/>
  <c r="C1526" i="4" s="1"/>
  <c r="C1527" i="4" s="1"/>
  <c r="C1528" i="4" s="1"/>
  <c r="C1529" i="4" s="1"/>
  <c r="C1530" i="4" s="1"/>
  <c r="C1531" i="4" s="1"/>
  <c r="C1532" i="4" s="1"/>
  <c r="C1533" i="4" s="1"/>
  <c r="C1534" i="4" s="1"/>
  <c r="C1535" i="4" s="1"/>
  <c r="C1536" i="4" s="1"/>
  <c r="C1537" i="4" s="1"/>
  <c r="C1538" i="4" s="1"/>
  <c r="C1539" i="4" s="1"/>
  <c r="C1540" i="4" s="1"/>
  <c r="C1541" i="4" s="1"/>
  <c r="C1542" i="4" s="1"/>
  <c r="C1543" i="4" s="1"/>
  <c r="C1544" i="4" s="1"/>
  <c r="C1545" i="4" s="1"/>
  <c r="C1546" i="4" s="1"/>
  <c r="C1547" i="4" s="1"/>
  <c r="C1548" i="4" s="1"/>
  <c r="C1549" i="4" s="1"/>
  <c r="C1550" i="4" s="1"/>
  <c r="C1551" i="4" s="1"/>
  <c r="C1552" i="4" s="1"/>
  <c r="C1553" i="4" s="1"/>
  <c r="C1554" i="4" s="1"/>
  <c r="C1555" i="4" s="1"/>
  <c r="C1556" i="4" s="1"/>
  <c r="C1557" i="4" s="1"/>
  <c r="C1558" i="4" s="1"/>
  <c r="C1559" i="4" s="1"/>
  <c r="C1560" i="4" s="1"/>
  <c r="C1561" i="4" s="1"/>
  <c r="C1562" i="4" s="1"/>
  <c r="C1563" i="4" s="1"/>
  <c r="C1564" i="4" s="1"/>
  <c r="C1565" i="4" s="1"/>
  <c r="C1566" i="4" s="1"/>
  <c r="C1567" i="4" s="1"/>
  <c r="C1568" i="4" s="1"/>
  <c r="C1569" i="4" s="1"/>
  <c r="C1570" i="4" s="1"/>
  <c r="C1571" i="4" s="1"/>
  <c r="C1572" i="4" s="1"/>
  <c r="C1573" i="4" s="1"/>
  <c r="C1574" i="4" s="1"/>
  <c r="C1575" i="4" s="1"/>
  <c r="C1576" i="4" s="1"/>
  <c r="C1577" i="4" s="1"/>
  <c r="C1578" i="4" s="1"/>
  <c r="C1579" i="4" s="1"/>
  <c r="C1580" i="4" s="1"/>
  <c r="C1581" i="4" s="1"/>
  <c r="C1582" i="4" s="1"/>
  <c r="C1583" i="4" s="1"/>
  <c r="C1584" i="4" s="1"/>
  <c r="C1585" i="4" s="1"/>
  <c r="C1586" i="4" s="1"/>
  <c r="C1587" i="4" s="1"/>
  <c r="C1588" i="4" s="1"/>
  <c r="C1589" i="4" s="1"/>
  <c r="C1590" i="4" s="1"/>
  <c r="C1591" i="4" s="1"/>
  <c r="C1592" i="4" s="1"/>
  <c r="C1593" i="4" s="1"/>
  <c r="C1594" i="4" s="1"/>
  <c r="C1595" i="4" s="1"/>
  <c r="C1596" i="4" s="1"/>
  <c r="C1597" i="4" s="1"/>
  <c r="C1598" i="4" s="1"/>
  <c r="C1599" i="4" s="1"/>
  <c r="C1600" i="4" s="1"/>
  <c r="C1601" i="4" s="1"/>
  <c r="C1602" i="4" s="1"/>
  <c r="C1603" i="4" s="1"/>
  <c r="C1604" i="4" s="1"/>
  <c r="C1605" i="4" s="1"/>
  <c r="C1606" i="4" s="1"/>
  <c r="C1607" i="4" s="1"/>
  <c r="C1608" i="4" s="1"/>
  <c r="C1609" i="4" s="1"/>
  <c r="C1610" i="4" s="1"/>
  <c r="C1611" i="4" s="1"/>
  <c r="C1612" i="4" s="1"/>
  <c r="C1613" i="4" s="1"/>
  <c r="C1614" i="4" s="1"/>
  <c r="C1615" i="4" s="1"/>
  <c r="C1616" i="4" s="1"/>
  <c r="C1617" i="4" s="1"/>
  <c r="C1618" i="4" s="1"/>
  <c r="C1619" i="4" s="1"/>
  <c r="C1620" i="4" s="1"/>
  <c r="C1621" i="4" s="1"/>
  <c r="C1622" i="4" s="1"/>
  <c r="C1623" i="4" s="1"/>
  <c r="C1624" i="4" s="1"/>
  <c r="C1625" i="4" s="1"/>
  <c r="C1626" i="4" s="1"/>
  <c r="C1627" i="4" s="1"/>
  <c r="C1628" i="4" s="1"/>
  <c r="C1629" i="4" s="1"/>
  <c r="C1630" i="4" s="1"/>
  <c r="C1631" i="4" s="1"/>
  <c r="C1632" i="4" s="1"/>
  <c r="C1633" i="4" s="1"/>
  <c r="C1634" i="4" s="1"/>
  <c r="C1635" i="4" s="1"/>
  <c r="C1636" i="4" s="1"/>
  <c r="C1637" i="4" s="1"/>
  <c r="C1638" i="4" s="1"/>
  <c r="C1639" i="4" s="1"/>
  <c r="C1640" i="4" s="1"/>
  <c r="C1641" i="4" s="1"/>
  <c r="C1642" i="4" s="1"/>
  <c r="C1643" i="4" s="1"/>
  <c r="C1644" i="4" s="1"/>
  <c r="C1645" i="4" s="1"/>
  <c r="C1646" i="4" s="1"/>
  <c r="C1647" i="4" s="1"/>
  <c r="C1648" i="4" s="1"/>
  <c r="C1649" i="4" s="1"/>
  <c r="C1650" i="4" s="1"/>
  <c r="C1651" i="4" s="1"/>
  <c r="C1652" i="4" s="1"/>
  <c r="C1653" i="4" s="1"/>
  <c r="C1654" i="4" s="1"/>
  <c r="C1655" i="4" s="1"/>
  <c r="C1656" i="4" s="1"/>
  <c r="C1657" i="4" s="1"/>
  <c r="C1658" i="4" s="1"/>
  <c r="C1659" i="4" s="1"/>
  <c r="C1660" i="4" s="1"/>
  <c r="C1661" i="4" s="1"/>
  <c r="C1662" i="4" s="1"/>
  <c r="C1663" i="4" s="1"/>
  <c r="C1664" i="4" s="1"/>
  <c r="C1665" i="4" s="1"/>
  <c r="C1666" i="4" s="1"/>
  <c r="C1667" i="4" s="1"/>
  <c r="C1668" i="4" s="1"/>
  <c r="C1669" i="4" s="1"/>
  <c r="C1670" i="4" s="1"/>
  <c r="C1671" i="4" s="1"/>
  <c r="C1672" i="4" s="1"/>
  <c r="C1673" i="4" s="1"/>
  <c r="C1674" i="4" s="1"/>
  <c r="C1675" i="4" s="1"/>
  <c r="C1676" i="4" s="1"/>
  <c r="C1677" i="4" s="1"/>
  <c r="C1678" i="4" s="1"/>
  <c r="C1679" i="4" s="1"/>
  <c r="C1680" i="4" s="1"/>
  <c r="C1681" i="4" s="1"/>
  <c r="C1682" i="4" s="1"/>
  <c r="C1683" i="4" s="1"/>
  <c r="C1684" i="4" s="1"/>
  <c r="C1685" i="4" s="1"/>
  <c r="C1686" i="4" s="1"/>
  <c r="C1687" i="4" s="1"/>
  <c r="C1688" i="4" s="1"/>
  <c r="C1689" i="4" s="1"/>
  <c r="C1690" i="4" s="1"/>
  <c r="C1691" i="4" s="1"/>
  <c r="C1692" i="4" s="1"/>
  <c r="C1693" i="4" s="1"/>
  <c r="C1694" i="4" s="1"/>
  <c r="C1695" i="4" s="1"/>
  <c r="C1696" i="4" s="1"/>
  <c r="C1697" i="4" s="1"/>
  <c r="C1698" i="4" s="1"/>
  <c r="C1699" i="4" s="1"/>
  <c r="C1700" i="4" s="1"/>
  <c r="C1701" i="4" s="1"/>
  <c r="C1702" i="4" s="1"/>
  <c r="C1703" i="4" s="1"/>
  <c r="C1704" i="4" s="1"/>
  <c r="C1705" i="4" s="1"/>
  <c r="C1706" i="4" s="1"/>
  <c r="C1707" i="4" s="1"/>
  <c r="C1708" i="4" s="1"/>
  <c r="C1709" i="4" s="1"/>
  <c r="C1710" i="4" s="1"/>
  <c r="C1711" i="4" s="1"/>
  <c r="C1712" i="4" s="1"/>
  <c r="C1713" i="4" s="1"/>
  <c r="C1714" i="4" s="1"/>
  <c r="C1715" i="4" s="1"/>
  <c r="C1716" i="4" s="1"/>
  <c r="C1717" i="4" s="1"/>
  <c r="C1718" i="4" s="1"/>
  <c r="C1719" i="4" s="1"/>
  <c r="C1720" i="4" s="1"/>
  <c r="C1721" i="4" s="1"/>
  <c r="C1722" i="4" s="1"/>
  <c r="C1723" i="4" s="1"/>
  <c r="C1724" i="4" s="1"/>
  <c r="C1725" i="4" s="1"/>
  <c r="C1726" i="4" s="1"/>
  <c r="C1727" i="4" s="1"/>
  <c r="C1728" i="4" s="1"/>
  <c r="C1729" i="4" s="1"/>
  <c r="C1730" i="4" s="1"/>
  <c r="C1731" i="4" s="1"/>
  <c r="C1732" i="4" s="1"/>
  <c r="C1733" i="4" s="1"/>
  <c r="C1734" i="4" s="1"/>
  <c r="C1735" i="4" s="1"/>
  <c r="C1736" i="4" s="1"/>
  <c r="C1737" i="4" s="1"/>
  <c r="C1738" i="4" s="1"/>
  <c r="C1739" i="4" s="1"/>
  <c r="C1740" i="4" s="1"/>
  <c r="C1741" i="4" s="1"/>
  <c r="C1742" i="4" s="1"/>
  <c r="C1743" i="4" s="1"/>
  <c r="C1744" i="4" s="1"/>
  <c r="C1745" i="4" s="1"/>
  <c r="C1746" i="4" s="1"/>
  <c r="C1747" i="4" s="1"/>
  <c r="C1748" i="4" s="1"/>
  <c r="C1749" i="4" s="1"/>
  <c r="C1750" i="4" s="1"/>
  <c r="C1751" i="4" s="1"/>
  <c r="C1752" i="4" s="1"/>
  <c r="C1753" i="4" s="1"/>
  <c r="C1754" i="4" s="1"/>
  <c r="C1755" i="4" s="1"/>
  <c r="C1756" i="4" s="1"/>
  <c r="C1757" i="4" s="1"/>
  <c r="C1758" i="4" s="1"/>
  <c r="C1759" i="4" s="1"/>
  <c r="C1760" i="4" s="1"/>
  <c r="C1761" i="4" s="1"/>
  <c r="C1762" i="4" s="1"/>
  <c r="C1763" i="4" s="1"/>
  <c r="C1764" i="4" s="1"/>
  <c r="C1765" i="4" s="1"/>
  <c r="C1766" i="4" s="1"/>
  <c r="C1767" i="4" s="1"/>
  <c r="C1768" i="4" s="1"/>
  <c r="C1769" i="4" s="1"/>
  <c r="C1770" i="4" s="1"/>
  <c r="C1771" i="4" s="1"/>
  <c r="C1772" i="4" s="1"/>
  <c r="C1773" i="4" s="1"/>
  <c r="C1774" i="4" s="1"/>
  <c r="C1775" i="4" s="1"/>
  <c r="C1776" i="4" s="1"/>
  <c r="C1777" i="4" s="1"/>
  <c r="C1778" i="4" s="1"/>
  <c r="C1779" i="4" s="1"/>
  <c r="C1780" i="4" s="1"/>
  <c r="C1781" i="4" s="1"/>
  <c r="C1782" i="4" s="1"/>
  <c r="C1783" i="4" s="1"/>
  <c r="C1784" i="4" s="1"/>
  <c r="C1785" i="4" s="1"/>
  <c r="C1786" i="4" s="1"/>
  <c r="C1787" i="4" s="1"/>
  <c r="C1788" i="4" s="1"/>
  <c r="C1789" i="4" s="1"/>
  <c r="C1790" i="4" s="1"/>
  <c r="C1791" i="4" s="1"/>
  <c r="C1792" i="4" s="1"/>
  <c r="C1793" i="4" s="1"/>
  <c r="C1794" i="4" s="1"/>
  <c r="C1795" i="4" s="1"/>
  <c r="C1796" i="4" s="1"/>
  <c r="C1797" i="4" s="1"/>
  <c r="C1798" i="4" s="1"/>
  <c r="C1799" i="4" s="1"/>
  <c r="C1800" i="4" s="1"/>
  <c r="C1801" i="4" s="1"/>
  <c r="C1802" i="4" s="1"/>
  <c r="C1803" i="4" s="1"/>
  <c r="C1804" i="4" s="1"/>
  <c r="C1805" i="4" s="1"/>
  <c r="C1806" i="4" s="1"/>
  <c r="C1807" i="4" s="1"/>
  <c r="C1808" i="4" s="1"/>
  <c r="C1809" i="4" s="1"/>
  <c r="C1810" i="4" s="1"/>
  <c r="C1811" i="4" s="1"/>
  <c r="C1812" i="4" s="1"/>
  <c r="C1813" i="4" s="1"/>
  <c r="C1814" i="4" s="1"/>
  <c r="C1815" i="4" s="1"/>
  <c r="C1816" i="4" s="1"/>
  <c r="C1817" i="4" s="1"/>
  <c r="C1818" i="4" s="1"/>
  <c r="C1819" i="4" s="1"/>
  <c r="C1820" i="4" s="1"/>
  <c r="C1821" i="4" s="1"/>
  <c r="C1822" i="4" s="1"/>
  <c r="C1823" i="4" s="1"/>
  <c r="C1824" i="4" s="1"/>
  <c r="C1825" i="4" s="1"/>
  <c r="C1826" i="4" s="1"/>
  <c r="C1827" i="4" s="1"/>
  <c r="C1828" i="4" s="1"/>
  <c r="C1829" i="4" s="1"/>
  <c r="C1830" i="4" s="1"/>
  <c r="C1831" i="4" s="1"/>
  <c r="C1832" i="4" s="1"/>
  <c r="C1833" i="4" s="1"/>
  <c r="C1834" i="4" s="1"/>
  <c r="C1835" i="4" s="1"/>
  <c r="C1836" i="4" s="1"/>
  <c r="C1837" i="4" s="1"/>
  <c r="C1838" i="4" s="1"/>
  <c r="C1839" i="4" s="1"/>
  <c r="C1840" i="4" s="1"/>
  <c r="C1841" i="4" s="1"/>
  <c r="C1842" i="4" s="1"/>
  <c r="C1843" i="4" s="1"/>
  <c r="C1844" i="4" s="1"/>
  <c r="C1845" i="4" s="1"/>
  <c r="C1846" i="4" s="1"/>
  <c r="C1847" i="4" s="1"/>
  <c r="C1848" i="4" s="1"/>
  <c r="C1849" i="4" s="1"/>
  <c r="C1850" i="4" s="1"/>
  <c r="C1851" i="4" s="1"/>
  <c r="C1852" i="4" s="1"/>
  <c r="C1853" i="4" s="1"/>
  <c r="C1854" i="4" s="1"/>
  <c r="C1855" i="4" s="1"/>
  <c r="C1856" i="4" s="1"/>
  <c r="C1857" i="4" s="1"/>
  <c r="C1858" i="4" s="1"/>
  <c r="C1859" i="4" s="1"/>
  <c r="C1860" i="4" s="1"/>
  <c r="C1861" i="4" s="1"/>
  <c r="C1862" i="4" s="1"/>
  <c r="C1863" i="4" s="1"/>
  <c r="C1864" i="4" s="1"/>
  <c r="C1865" i="4" s="1"/>
  <c r="C1866" i="4" s="1"/>
  <c r="C1867" i="4" s="1"/>
  <c r="C1868" i="4" s="1"/>
  <c r="C1869" i="4" s="1"/>
  <c r="C1870" i="4" s="1"/>
  <c r="C1871" i="4" s="1"/>
  <c r="C1872" i="4" s="1"/>
  <c r="C1873" i="4" s="1"/>
  <c r="C1874" i="4" s="1"/>
  <c r="C1875" i="4" s="1"/>
  <c r="C1876" i="4" s="1"/>
  <c r="C1877" i="4" s="1"/>
  <c r="C1878" i="4" s="1"/>
  <c r="C1879" i="4" s="1"/>
  <c r="C1880" i="4" s="1"/>
  <c r="C1881" i="4" s="1"/>
  <c r="C1882" i="4" s="1"/>
  <c r="C1883" i="4" s="1"/>
  <c r="C1884" i="4" s="1"/>
  <c r="C1885" i="4" s="1"/>
  <c r="C1886" i="4" s="1"/>
  <c r="C1887" i="4" s="1"/>
  <c r="C1888" i="4" s="1"/>
  <c r="C1889" i="4" s="1"/>
  <c r="C1890" i="4" s="1"/>
  <c r="C1891" i="4" s="1"/>
  <c r="C1892" i="4" s="1"/>
  <c r="C1893" i="4" s="1"/>
  <c r="C1894" i="4" s="1"/>
  <c r="C1895" i="4" s="1"/>
  <c r="C1896" i="4" s="1"/>
  <c r="C1897" i="4" s="1"/>
  <c r="C1898" i="4" s="1"/>
  <c r="C1899" i="4" s="1"/>
  <c r="C1900" i="4" s="1"/>
  <c r="C1901" i="4" s="1"/>
  <c r="C1902" i="4" s="1"/>
  <c r="C1903" i="4" s="1"/>
  <c r="C1904" i="4" s="1"/>
  <c r="C1905" i="4" s="1"/>
  <c r="C1906" i="4" s="1"/>
  <c r="C1907" i="4" s="1"/>
  <c r="C1908" i="4" s="1"/>
  <c r="C1909" i="4" s="1"/>
  <c r="C1910" i="4" s="1"/>
  <c r="C1911" i="4" s="1"/>
  <c r="C1912" i="4" s="1"/>
  <c r="C1913" i="4" s="1"/>
  <c r="C1914" i="4" s="1"/>
  <c r="C1915" i="4" s="1"/>
  <c r="C1916" i="4" s="1"/>
  <c r="C1917" i="4" s="1"/>
  <c r="C1918" i="4" s="1"/>
  <c r="C1919" i="4" s="1"/>
  <c r="C1920" i="4" s="1"/>
  <c r="C1921" i="4" s="1"/>
  <c r="C1922" i="4" s="1"/>
  <c r="C1923" i="4" s="1"/>
  <c r="C1924" i="4" s="1"/>
  <c r="C1925" i="4" s="1"/>
  <c r="C1926" i="4" s="1"/>
  <c r="C1927" i="4" s="1"/>
  <c r="C1928" i="4" s="1"/>
  <c r="C1929" i="4" s="1"/>
  <c r="C1930" i="4" s="1"/>
  <c r="C1931" i="4" s="1"/>
  <c r="C1932" i="4" s="1"/>
  <c r="C1933" i="4" s="1"/>
  <c r="C1934" i="4" s="1"/>
  <c r="C1935" i="4" s="1"/>
  <c r="C1936" i="4" s="1"/>
  <c r="C1937" i="4" s="1"/>
  <c r="C1938" i="4" s="1"/>
  <c r="C1939" i="4" s="1"/>
  <c r="C1940" i="4" s="1"/>
  <c r="C1941" i="4" s="1"/>
  <c r="C1942" i="4" s="1"/>
  <c r="C1943" i="4" s="1"/>
  <c r="C1944" i="4" s="1"/>
  <c r="C1945" i="4" s="1"/>
  <c r="C1946" i="4" s="1"/>
  <c r="C1947" i="4" s="1"/>
  <c r="C1948" i="4" s="1"/>
  <c r="C1949" i="4" s="1"/>
  <c r="C1950" i="4" s="1"/>
  <c r="C1951" i="4" s="1"/>
  <c r="C1952" i="4" s="1"/>
  <c r="C1953" i="4" s="1"/>
  <c r="C1954" i="4" s="1"/>
  <c r="C1955" i="4" s="1"/>
  <c r="C1956" i="4" s="1"/>
  <c r="C1957" i="4" s="1"/>
  <c r="C1958" i="4" s="1"/>
  <c r="C1959" i="4" s="1"/>
  <c r="C1960" i="4" s="1"/>
  <c r="C1961" i="4" s="1"/>
  <c r="C1962" i="4" s="1"/>
  <c r="C1963" i="4" s="1"/>
  <c r="C1964" i="4" s="1"/>
  <c r="C1965" i="4" s="1"/>
  <c r="C1966" i="4" s="1"/>
  <c r="C1967" i="4" s="1"/>
  <c r="C1968" i="4" s="1"/>
  <c r="C1969" i="4" s="1"/>
  <c r="C1970" i="4" s="1"/>
  <c r="C1971" i="4" s="1"/>
  <c r="C1972" i="4" s="1"/>
  <c r="C1973" i="4" s="1"/>
  <c r="C1974" i="4" s="1"/>
  <c r="C1975" i="4" s="1"/>
  <c r="C1976" i="4" s="1"/>
  <c r="C1977" i="4" s="1"/>
  <c r="C1978" i="4" s="1"/>
  <c r="C1979" i="4" s="1"/>
  <c r="C1980" i="4" s="1"/>
  <c r="C1981" i="4" s="1"/>
  <c r="C1982" i="4" s="1"/>
  <c r="C1983" i="4" s="1"/>
  <c r="C1984" i="4" s="1"/>
  <c r="C1985" i="4" s="1"/>
  <c r="C1986" i="4" s="1"/>
  <c r="C1987" i="4" s="1"/>
  <c r="C1988" i="4" s="1"/>
  <c r="C1989" i="4" s="1"/>
  <c r="C1990" i="4" s="1"/>
  <c r="C1991" i="4" s="1"/>
  <c r="C1992" i="4" s="1"/>
  <c r="C1993" i="4" s="1"/>
  <c r="C1994" i="4" s="1"/>
  <c r="C1995" i="4" s="1"/>
  <c r="C1996" i="4" s="1"/>
  <c r="C1997" i="4" s="1"/>
  <c r="C1998" i="4" s="1"/>
  <c r="C1999" i="4" s="1"/>
  <c r="C2000" i="4" s="1"/>
  <c r="C2001" i="4" s="1"/>
  <c r="C2002" i="4" s="1"/>
  <c r="C2003" i="4" s="1"/>
  <c r="C2004" i="4" s="1"/>
  <c r="C2005" i="4" s="1"/>
  <c r="C2006" i="4" s="1"/>
  <c r="C2007" i="4" s="1"/>
  <c r="C2008" i="4" s="1"/>
  <c r="I13" i="7"/>
  <c r="D25" i="9"/>
  <c r="D24" i="9"/>
  <c r="C25" i="9"/>
  <c r="C24" i="9"/>
  <c r="K4" i="9"/>
  <c r="K5" i="9"/>
  <c r="J6" i="9"/>
  <c r="J7" i="9"/>
  <c r="J9" i="9"/>
  <c r="E14" i="4" l="1"/>
  <c r="C11" i="4"/>
  <c r="F18" i="4"/>
  <c r="F26" i="4"/>
  <c r="F34" i="4"/>
  <c r="F42" i="4"/>
  <c r="F50" i="4"/>
  <c r="F58" i="4"/>
  <c r="F66" i="4"/>
  <c r="F74" i="4"/>
  <c r="F82" i="4"/>
  <c r="F90" i="4"/>
  <c r="F98" i="4"/>
  <c r="F106" i="4"/>
  <c r="F114" i="4"/>
  <c r="F122" i="4"/>
  <c r="F130" i="4"/>
  <c r="F138" i="4"/>
  <c r="F146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498" i="4"/>
  <c r="F506" i="4"/>
  <c r="F514" i="4"/>
  <c r="F522" i="4"/>
  <c r="F530" i="4"/>
  <c r="F538" i="4"/>
  <c r="F546" i="4"/>
  <c r="F554" i="4"/>
  <c r="F562" i="4"/>
  <c r="F570" i="4"/>
  <c r="F578" i="4"/>
  <c r="F586" i="4"/>
  <c r="F594" i="4"/>
  <c r="F602" i="4"/>
  <c r="F610" i="4"/>
  <c r="F618" i="4"/>
  <c r="F626" i="4"/>
  <c r="F634" i="4"/>
  <c r="F642" i="4"/>
  <c r="F650" i="4"/>
  <c r="F658" i="4"/>
  <c r="F666" i="4"/>
  <c r="F674" i="4"/>
  <c r="F682" i="4"/>
  <c r="F690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02" i="4"/>
  <c r="F510" i="4"/>
  <c r="F518" i="4"/>
  <c r="F526" i="4"/>
  <c r="F534" i="4"/>
  <c r="F542" i="4"/>
  <c r="F550" i="4"/>
  <c r="F558" i="4"/>
  <c r="F566" i="4"/>
  <c r="F574" i="4"/>
  <c r="F582" i="4"/>
  <c r="F590" i="4"/>
  <c r="F598" i="4"/>
  <c r="F606" i="4"/>
  <c r="F614" i="4"/>
  <c r="F622" i="4"/>
  <c r="F630" i="4"/>
  <c r="F638" i="4"/>
  <c r="F646" i="4"/>
  <c r="F654" i="4"/>
  <c r="F662" i="4"/>
  <c r="F670" i="4"/>
  <c r="F678" i="4"/>
  <c r="F686" i="4"/>
  <c r="F694" i="4"/>
  <c r="F17" i="4"/>
  <c r="F28" i="4"/>
  <c r="F39" i="4"/>
  <c r="F49" i="4"/>
  <c r="F60" i="4"/>
  <c r="F71" i="4"/>
  <c r="F81" i="4"/>
  <c r="F92" i="4"/>
  <c r="F103" i="4"/>
  <c r="F113" i="4"/>
  <c r="F124" i="4"/>
  <c r="F135" i="4"/>
  <c r="F145" i="4"/>
  <c r="F156" i="4"/>
  <c r="F167" i="4"/>
  <c r="F177" i="4"/>
  <c r="F188" i="4"/>
  <c r="F199" i="4"/>
  <c r="F20" i="4"/>
  <c r="F31" i="4"/>
  <c r="F41" i="4"/>
  <c r="F52" i="4"/>
  <c r="F63" i="4"/>
  <c r="F73" i="4"/>
  <c r="F84" i="4"/>
  <c r="F95" i="4"/>
  <c r="F105" i="4"/>
  <c r="F116" i="4"/>
  <c r="F127" i="4"/>
  <c r="F137" i="4"/>
  <c r="F148" i="4"/>
  <c r="F159" i="4"/>
  <c r="F169" i="4"/>
  <c r="F180" i="4"/>
  <c r="F191" i="4"/>
  <c r="F201" i="4"/>
  <c r="F212" i="4"/>
  <c r="F223" i="4"/>
  <c r="F233" i="4"/>
  <c r="F244" i="4"/>
  <c r="F255" i="4"/>
  <c r="F265" i="4"/>
  <c r="F276" i="4"/>
  <c r="F287" i="4"/>
  <c r="F297" i="4"/>
  <c r="F308" i="4"/>
  <c r="F319" i="4"/>
  <c r="F329" i="4"/>
  <c r="F340" i="4"/>
  <c r="F351" i="4"/>
  <c r="F361" i="4"/>
  <c r="F372" i="4"/>
  <c r="F383" i="4"/>
  <c r="F393" i="4"/>
  <c r="F404" i="4"/>
  <c r="F415" i="4"/>
  <c r="F425" i="4"/>
  <c r="F436" i="4"/>
  <c r="F447" i="4"/>
  <c r="F457" i="4"/>
  <c r="F468" i="4"/>
  <c r="F479" i="4"/>
  <c r="F489" i="4"/>
  <c r="F500" i="4"/>
  <c r="F511" i="4"/>
  <c r="F521" i="4"/>
  <c r="F532" i="4"/>
  <c r="F543" i="4"/>
  <c r="F553" i="4"/>
  <c r="F564" i="4"/>
  <c r="F575" i="4"/>
  <c r="F585" i="4"/>
  <c r="F596" i="4"/>
  <c r="F607" i="4"/>
  <c r="F617" i="4"/>
  <c r="F628" i="4"/>
  <c r="F639" i="4"/>
  <c r="F649" i="4"/>
  <c r="F660" i="4"/>
  <c r="F671" i="4"/>
  <c r="F681" i="4"/>
  <c r="F692" i="4"/>
  <c r="F701" i="4"/>
  <c r="F709" i="4"/>
  <c r="F717" i="4"/>
  <c r="F725" i="4"/>
  <c r="F733" i="4"/>
  <c r="F741" i="4"/>
  <c r="F749" i="4"/>
  <c r="F757" i="4"/>
  <c r="F765" i="4"/>
  <c r="F773" i="4"/>
  <c r="F781" i="4"/>
  <c r="F789" i="4"/>
  <c r="F797" i="4"/>
  <c r="F805" i="4"/>
  <c r="F813" i="4"/>
  <c r="F821" i="4"/>
  <c r="F829" i="4"/>
  <c r="F837" i="4"/>
  <c r="F845" i="4"/>
  <c r="F853" i="4"/>
  <c r="F861" i="4"/>
  <c r="F23" i="4"/>
  <c r="F33" i="4"/>
  <c r="F44" i="4"/>
  <c r="F55" i="4"/>
  <c r="F65" i="4"/>
  <c r="F76" i="4"/>
  <c r="F87" i="4"/>
  <c r="F97" i="4"/>
  <c r="F108" i="4"/>
  <c r="F119" i="4"/>
  <c r="F129" i="4"/>
  <c r="F140" i="4"/>
  <c r="F151" i="4"/>
  <c r="F161" i="4"/>
  <c r="F172" i="4"/>
  <c r="F183" i="4"/>
  <c r="F193" i="4"/>
  <c r="F204" i="4"/>
  <c r="F215" i="4"/>
  <c r="F225" i="4"/>
  <c r="F236" i="4"/>
  <c r="F247" i="4"/>
  <c r="F257" i="4"/>
  <c r="F268" i="4"/>
  <c r="F279" i="4"/>
  <c r="F289" i="4"/>
  <c r="F300" i="4"/>
  <c r="F311" i="4"/>
  <c r="F321" i="4"/>
  <c r="F332" i="4"/>
  <c r="F343" i="4"/>
  <c r="F353" i="4"/>
  <c r="F364" i="4"/>
  <c r="F375" i="4"/>
  <c r="F385" i="4"/>
  <c r="F396" i="4"/>
  <c r="F407" i="4"/>
  <c r="F417" i="4"/>
  <c r="F428" i="4"/>
  <c r="F439" i="4"/>
  <c r="F449" i="4"/>
  <c r="F460" i="4"/>
  <c r="F471" i="4"/>
  <c r="F481" i="4"/>
  <c r="F492" i="4"/>
  <c r="F503" i="4"/>
  <c r="F513" i="4"/>
  <c r="F524" i="4"/>
  <c r="F535" i="4"/>
  <c r="F545" i="4"/>
  <c r="F556" i="4"/>
  <c r="F567" i="4"/>
  <c r="F577" i="4"/>
  <c r="F588" i="4"/>
  <c r="F599" i="4"/>
  <c r="F609" i="4"/>
  <c r="F620" i="4"/>
  <c r="F631" i="4"/>
  <c r="F641" i="4"/>
  <c r="F652" i="4"/>
  <c r="F663" i="4"/>
  <c r="F673" i="4"/>
  <c r="F684" i="4"/>
  <c r="F695" i="4"/>
  <c r="F703" i="4"/>
  <c r="F711" i="4"/>
  <c r="F719" i="4"/>
  <c r="F727" i="4"/>
  <c r="F735" i="4"/>
  <c r="F743" i="4"/>
  <c r="F751" i="4"/>
  <c r="F759" i="4"/>
  <c r="F767" i="4"/>
  <c r="F775" i="4"/>
  <c r="F783" i="4"/>
  <c r="F791" i="4"/>
  <c r="F799" i="4"/>
  <c r="F807" i="4"/>
  <c r="F815" i="4"/>
  <c r="F15" i="4"/>
  <c r="F32" i="4"/>
  <c r="F48" i="4"/>
  <c r="F67" i="4"/>
  <c r="F83" i="4"/>
  <c r="F100" i="4"/>
  <c r="F117" i="4"/>
  <c r="F133" i="4"/>
  <c r="F152" i="4"/>
  <c r="F168" i="4"/>
  <c r="F185" i="4"/>
  <c r="F203" i="4"/>
  <c r="F217" i="4"/>
  <c r="F231" i="4"/>
  <c r="F245" i="4"/>
  <c r="F21" i="4"/>
  <c r="F37" i="4"/>
  <c r="F56" i="4"/>
  <c r="F72" i="4"/>
  <c r="F89" i="4"/>
  <c r="F107" i="4"/>
  <c r="F123" i="4"/>
  <c r="F141" i="4"/>
  <c r="F157" i="4"/>
  <c r="F175" i="4"/>
  <c r="F192" i="4"/>
  <c r="F208" i="4"/>
  <c r="F221" i="4"/>
  <c r="F237" i="4"/>
  <c r="F251" i="4"/>
  <c r="F264" i="4"/>
  <c r="F280" i="4"/>
  <c r="F293" i="4"/>
  <c r="F307" i="4"/>
  <c r="F323" i="4"/>
  <c r="F336" i="4"/>
  <c r="F349" i="4"/>
  <c r="F365" i="4"/>
  <c r="F379" i="4"/>
  <c r="F392" i="4"/>
  <c r="F408" i="4"/>
  <c r="F421" i="4"/>
  <c r="F435" i="4"/>
  <c r="F451" i="4"/>
  <c r="F464" i="4"/>
  <c r="F477" i="4"/>
  <c r="F493" i="4"/>
  <c r="F507" i="4"/>
  <c r="F520" i="4"/>
  <c r="F536" i="4"/>
  <c r="F549" i="4"/>
  <c r="F563" i="4"/>
  <c r="F579" i="4"/>
  <c r="F592" i="4"/>
  <c r="F605" i="4"/>
  <c r="F621" i="4"/>
  <c r="F635" i="4"/>
  <c r="F648" i="4"/>
  <c r="F664" i="4"/>
  <c r="F677" i="4"/>
  <c r="F691" i="4"/>
  <c r="F704" i="4"/>
  <c r="F714" i="4"/>
  <c r="F724" i="4"/>
  <c r="F736" i="4"/>
  <c r="F746" i="4"/>
  <c r="F756" i="4"/>
  <c r="F768" i="4"/>
  <c r="F778" i="4"/>
  <c r="F788" i="4"/>
  <c r="F800" i="4"/>
  <c r="F810" i="4"/>
  <c r="F820" i="4"/>
  <c r="F830" i="4"/>
  <c r="F839" i="4"/>
  <c r="F848" i="4"/>
  <c r="F857" i="4"/>
  <c r="F866" i="4"/>
  <c r="F874" i="4"/>
  <c r="F882" i="4"/>
  <c r="F890" i="4"/>
  <c r="F898" i="4"/>
  <c r="F906" i="4"/>
  <c r="F914" i="4"/>
  <c r="F922" i="4"/>
  <c r="F930" i="4"/>
  <c r="F938" i="4"/>
  <c r="F946" i="4"/>
  <c r="F954" i="4"/>
  <c r="F962" i="4"/>
  <c r="F970" i="4"/>
  <c r="F978" i="4"/>
  <c r="F986" i="4"/>
  <c r="F994" i="4"/>
  <c r="F1002" i="4"/>
  <c r="F1010" i="4"/>
  <c r="F1018" i="4"/>
  <c r="F1026" i="4"/>
  <c r="F1034" i="4"/>
  <c r="F1042" i="4"/>
  <c r="F24" i="4"/>
  <c r="F40" i="4"/>
  <c r="F57" i="4"/>
  <c r="F75" i="4"/>
  <c r="F91" i="4"/>
  <c r="F109" i="4"/>
  <c r="F125" i="4"/>
  <c r="F143" i="4"/>
  <c r="F160" i="4"/>
  <c r="F176" i="4"/>
  <c r="F195" i="4"/>
  <c r="F209" i="4"/>
  <c r="F224" i="4"/>
  <c r="F239" i="4"/>
  <c r="F252" i="4"/>
  <c r="F267" i="4"/>
  <c r="F281" i="4"/>
  <c r="F295" i="4"/>
  <c r="F309" i="4"/>
  <c r="F324" i="4"/>
  <c r="F337" i="4"/>
  <c r="F352" i="4"/>
  <c r="F367" i="4"/>
  <c r="F380" i="4"/>
  <c r="F395" i="4"/>
  <c r="F409" i="4"/>
  <c r="F423" i="4"/>
  <c r="F437" i="4"/>
  <c r="F452" i="4"/>
  <c r="F465" i="4"/>
  <c r="F480" i="4"/>
  <c r="F495" i="4"/>
  <c r="F508" i="4"/>
  <c r="F523" i="4"/>
  <c r="F537" i="4"/>
  <c r="F551" i="4"/>
  <c r="F565" i="4"/>
  <c r="F580" i="4"/>
  <c r="F593" i="4"/>
  <c r="F608" i="4"/>
  <c r="F623" i="4"/>
  <c r="F636" i="4"/>
  <c r="F651" i="4"/>
  <c r="F665" i="4"/>
  <c r="F679" i="4"/>
  <c r="F693" i="4"/>
  <c r="F705" i="4"/>
  <c r="F715" i="4"/>
  <c r="F726" i="4"/>
  <c r="F737" i="4"/>
  <c r="F747" i="4"/>
  <c r="F758" i="4"/>
  <c r="F769" i="4"/>
  <c r="F779" i="4"/>
  <c r="F790" i="4"/>
  <c r="F801" i="4"/>
  <c r="F811" i="4"/>
  <c r="F822" i="4"/>
  <c r="F831" i="4"/>
  <c r="F840" i="4"/>
  <c r="F849" i="4"/>
  <c r="F858" i="4"/>
  <c r="F867" i="4"/>
  <c r="F875" i="4"/>
  <c r="F883" i="4"/>
  <c r="F891" i="4"/>
  <c r="F899" i="4"/>
  <c r="F907" i="4"/>
  <c r="F915" i="4"/>
  <c r="F923" i="4"/>
  <c r="F931" i="4"/>
  <c r="F939" i="4"/>
  <c r="F947" i="4"/>
  <c r="F955" i="4"/>
  <c r="F963" i="4"/>
  <c r="F971" i="4"/>
  <c r="F979" i="4"/>
  <c r="F987" i="4"/>
  <c r="F995" i="4"/>
  <c r="F1003" i="4"/>
  <c r="F1011" i="4"/>
  <c r="F1019" i="4"/>
  <c r="F25" i="4"/>
  <c r="F43" i="4"/>
  <c r="F59" i="4"/>
  <c r="F77" i="4"/>
  <c r="F93" i="4"/>
  <c r="F111" i="4"/>
  <c r="F128" i="4"/>
  <c r="F144" i="4"/>
  <c r="F163" i="4"/>
  <c r="F179" i="4"/>
  <c r="F196" i="4"/>
  <c r="F211" i="4"/>
  <c r="F227" i="4"/>
  <c r="F240" i="4"/>
  <c r="F27" i="4"/>
  <c r="F45" i="4"/>
  <c r="F61" i="4"/>
  <c r="F79" i="4"/>
  <c r="F96" i="4"/>
  <c r="F112" i="4"/>
  <c r="F131" i="4"/>
  <c r="F147" i="4"/>
  <c r="F164" i="4"/>
  <c r="F181" i="4"/>
  <c r="F197" i="4"/>
  <c r="F213" i="4"/>
  <c r="F228" i="4"/>
  <c r="F241" i="4"/>
  <c r="F256" i="4"/>
  <c r="F271" i="4"/>
  <c r="F284" i="4"/>
  <c r="F299" i="4"/>
  <c r="F313" i="4"/>
  <c r="F327" i="4"/>
  <c r="F341" i="4"/>
  <c r="F356" i="4"/>
  <c r="F369" i="4"/>
  <c r="F384" i="4"/>
  <c r="F399" i="4"/>
  <c r="F412" i="4"/>
  <c r="F427" i="4"/>
  <c r="F441" i="4"/>
  <c r="F455" i="4"/>
  <c r="F469" i="4"/>
  <c r="F484" i="4"/>
  <c r="F497" i="4"/>
  <c r="F512" i="4"/>
  <c r="F527" i="4"/>
  <c r="F540" i="4"/>
  <c r="F555" i="4"/>
  <c r="F569" i="4"/>
  <c r="F583" i="4"/>
  <c r="F597" i="4"/>
  <c r="F612" i="4"/>
  <c r="F625" i="4"/>
  <c r="F640" i="4"/>
  <c r="F655" i="4"/>
  <c r="F668" i="4"/>
  <c r="F683" i="4"/>
  <c r="F697" i="4"/>
  <c r="F707" i="4"/>
  <c r="F718" i="4"/>
  <c r="F729" i="4"/>
  <c r="F739" i="4"/>
  <c r="F750" i="4"/>
  <c r="F761" i="4"/>
  <c r="F771" i="4"/>
  <c r="F782" i="4"/>
  <c r="F793" i="4"/>
  <c r="F803" i="4"/>
  <c r="F814" i="4"/>
  <c r="F824" i="4"/>
  <c r="F833" i="4"/>
  <c r="F842" i="4"/>
  <c r="F851" i="4"/>
  <c r="F860" i="4"/>
  <c r="F869" i="4"/>
  <c r="F877" i="4"/>
  <c r="F885" i="4"/>
  <c r="F893" i="4"/>
  <c r="F901" i="4"/>
  <c r="F909" i="4"/>
  <c r="F917" i="4"/>
  <c r="F925" i="4"/>
  <c r="F933" i="4"/>
  <c r="F941" i="4"/>
  <c r="F949" i="4"/>
  <c r="F957" i="4"/>
  <c r="F965" i="4"/>
  <c r="F973" i="4"/>
  <c r="F981" i="4"/>
  <c r="F989" i="4"/>
  <c r="F997" i="4"/>
  <c r="F1005" i="4"/>
  <c r="F1013" i="4"/>
  <c r="F1021" i="4"/>
  <c r="F1029" i="4"/>
  <c r="F16" i="4"/>
  <c r="F64" i="4"/>
  <c r="F104" i="4"/>
  <c r="F153" i="4"/>
  <c r="F200" i="4"/>
  <c r="F235" i="4"/>
  <c r="F19" i="4"/>
  <c r="F68" i="4"/>
  <c r="F115" i="4"/>
  <c r="F155" i="4"/>
  <c r="F205" i="4"/>
  <c r="F243" i="4"/>
  <c r="F269" i="4"/>
  <c r="F291" i="4"/>
  <c r="F315" i="4"/>
  <c r="F335" i="4"/>
  <c r="F359" i="4"/>
  <c r="F381" i="4"/>
  <c r="F403" i="4"/>
  <c r="F429" i="4"/>
  <c r="F448" i="4"/>
  <c r="F29" i="4"/>
  <c r="F69" i="4"/>
  <c r="F120" i="4"/>
  <c r="F165" i="4"/>
  <c r="F207" i="4"/>
  <c r="F248" i="4"/>
  <c r="F272" i="4"/>
  <c r="F292" i="4"/>
  <c r="F316" i="4"/>
  <c r="F339" i="4"/>
  <c r="F360" i="4"/>
  <c r="F387" i="4"/>
  <c r="F405" i="4"/>
  <c r="F431" i="4"/>
  <c r="F453" i="4"/>
  <c r="F35" i="4"/>
  <c r="F80" i="4"/>
  <c r="F121" i="4"/>
  <c r="F171" i="4"/>
  <c r="F216" i="4"/>
  <c r="F249" i="4"/>
  <c r="F273" i="4"/>
  <c r="F296" i="4"/>
  <c r="F317" i="4"/>
  <c r="F344" i="4"/>
  <c r="F363" i="4"/>
  <c r="F388" i="4"/>
  <c r="F411" i="4"/>
  <c r="F432" i="4"/>
  <c r="F456" i="4"/>
  <c r="F476" i="4"/>
  <c r="F501" i="4"/>
  <c r="F525" i="4"/>
  <c r="F547" i="4"/>
  <c r="F571" i="4"/>
  <c r="F591" i="4"/>
  <c r="F615" i="4"/>
  <c r="F637" i="4"/>
  <c r="F659" i="4"/>
  <c r="F685" i="4"/>
  <c r="F702" i="4"/>
  <c r="F721" i="4"/>
  <c r="F738" i="4"/>
  <c r="F754" i="4"/>
  <c r="F772" i="4"/>
  <c r="F787" i="4"/>
  <c r="F806" i="4"/>
  <c r="F823" i="4"/>
  <c r="F836" i="4"/>
  <c r="F852" i="4"/>
  <c r="F865" i="4"/>
  <c r="F879" i="4"/>
  <c r="F892" i="4"/>
  <c r="F904" i="4"/>
  <c r="F918" i="4"/>
  <c r="F929" i="4"/>
  <c r="F943" i="4"/>
  <c r="F956" i="4"/>
  <c r="F968" i="4"/>
  <c r="F982" i="4"/>
  <c r="F993" i="4"/>
  <c r="F1007" i="4"/>
  <c r="F1020" i="4"/>
  <c r="F1031" i="4"/>
  <c r="F1040" i="4"/>
  <c r="F1049" i="4"/>
  <c r="F1057" i="4"/>
  <c r="F1065" i="4"/>
  <c r="F1073" i="4"/>
  <c r="F1081" i="4"/>
  <c r="F1089" i="4"/>
  <c r="F1097" i="4"/>
  <c r="F1105" i="4"/>
  <c r="F1113" i="4"/>
  <c r="F1121" i="4"/>
  <c r="F1129" i="4"/>
  <c r="F1137" i="4"/>
  <c r="F1145" i="4"/>
  <c r="F1153" i="4"/>
  <c r="F1161" i="4"/>
  <c r="F1169" i="4"/>
  <c r="F1177" i="4"/>
  <c r="F1185" i="4"/>
  <c r="F1193" i="4"/>
  <c r="F1201" i="4"/>
  <c r="F1209" i="4"/>
  <c r="F1217" i="4"/>
  <c r="F1225" i="4"/>
  <c r="F1233" i="4"/>
  <c r="F1241" i="4"/>
  <c r="F1249" i="4"/>
  <c r="F1257" i="4"/>
  <c r="F1265" i="4"/>
  <c r="F1273" i="4"/>
  <c r="F1281" i="4"/>
  <c r="F1289" i="4"/>
  <c r="F1297" i="4"/>
  <c r="F1305" i="4"/>
  <c r="F1313" i="4"/>
  <c r="F1321" i="4"/>
  <c r="F1329" i="4"/>
  <c r="F36" i="4"/>
  <c r="F85" i="4"/>
  <c r="F132" i="4"/>
  <c r="F173" i="4"/>
  <c r="F219" i="4"/>
  <c r="F253" i="4"/>
  <c r="F275" i="4"/>
  <c r="F301" i="4"/>
  <c r="F320" i="4"/>
  <c r="F345" i="4"/>
  <c r="F368" i="4"/>
  <c r="F389" i="4"/>
  <c r="F413" i="4"/>
  <c r="F433" i="4"/>
  <c r="F459" i="4"/>
  <c r="F483" i="4"/>
  <c r="F504" i="4"/>
  <c r="F528" i="4"/>
  <c r="F548" i="4"/>
  <c r="F572" i="4"/>
  <c r="F595" i="4"/>
  <c r="F616" i="4"/>
  <c r="F643" i="4"/>
  <c r="F661" i="4"/>
  <c r="F687" i="4"/>
  <c r="F706" i="4"/>
  <c r="F722" i="4"/>
  <c r="F740" i="4"/>
  <c r="F755" i="4"/>
  <c r="F774" i="4"/>
  <c r="F792" i="4"/>
  <c r="F808" i="4"/>
  <c r="F825" i="4"/>
  <c r="F838" i="4"/>
  <c r="F854" i="4"/>
  <c r="F868" i="4"/>
  <c r="F880" i="4"/>
  <c r="F894" i="4"/>
  <c r="F905" i="4"/>
  <c r="F919" i="4"/>
  <c r="F932" i="4"/>
  <c r="F944" i="4"/>
  <c r="F958" i="4"/>
  <c r="F969" i="4"/>
  <c r="F983" i="4"/>
  <c r="F996" i="4"/>
  <c r="F1008" i="4"/>
  <c r="F1022" i="4"/>
  <c r="F1032" i="4"/>
  <c r="F1041" i="4"/>
  <c r="F1050" i="4"/>
  <c r="F1058" i="4"/>
  <c r="F1066" i="4"/>
  <c r="F1074" i="4"/>
  <c r="F1082" i="4"/>
  <c r="F1090" i="4"/>
  <c r="F1098" i="4"/>
  <c r="F1106" i="4"/>
  <c r="F1114" i="4"/>
  <c r="F1122" i="4"/>
  <c r="F1130" i="4"/>
  <c r="F1138" i="4"/>
  <c r="F1146" i="4"/>
  <c r="F1154" i="4"/>
  <c r="F1162" i="4"/>
  <c r="F1170" i="4"/>
  <c r="F1178" i="4"/>
  <c r="F1186" i="4"/>
  <c r="F1194" i="4"/>
  <c r="F1202" i="4"/>
  <c r="F1210" i="4"/>
  <c r="F1218" i="4"/>
  <c r="F1226" i="4"/>
  <c r="F1234" i="4"/>
  <c r="F1242" i="4"/>
  <c r="F1250" i="4"/>
  <c r="F1258" i="4"/>
  <c r="F1266" i="4"/>
  <c r="F1274" i="4"/>
  <c r="F1282" i="4"/>
  <c r="F1290" i="4"/>
  <c r="F1298" i="4"/>
  <c r="F1306" i="4"/>
  <c r="F1314" i="4"/>
  <c r="F1322" i="4"/>
  <c r="F1330" i="4"/>
  <c r="F47" i="4"/>
  <c r="F88" i="4"/>
  <c r="F136" i="4"/>
  <c r="F184" i="4"/>
  <c r="F220" i="4"/>
  <c r="F51" i="4"/>
  <c r="F99" i="4"/>
  <c r="F139" i="4"/>
  <c r="F187" i="4"/>
  <c r="F229" i="4"/>
  <c r="F260" i="4"/>
  <c r="F283" i="4"/>
  <c r="F304" i="4"/>
  <c r="F328" i="4"/>
  <c r="F348" i="4"/>
  <c r="F373" i="4"/>
  <c r="F397" i="4"/>
  <c r="F419" i="4"/>
  <c r="F443" i="4"/>
  <c r="F463" i="4"/>
  <c r="F487" i="4"/>
  <c r="F509" i="4"/>
  <c r="F531" i="4"/>
  <c r="F557" i="4"/>
  <c r="F576" i="4"/>
  <c r="F601" i="4"/>
  <c r="F624" i="4"/>
  <c r="F645" i="4"/>
  <c r="F669" i="4"/>
  <c r="F689" i="4"/>
  <c r="F710" i="4"/>
  <c r="F728" i="4"/>
  <c r="F744" i="4"/>
  <c r="F762" i="4"/>
  <c r="F777" i="4"/>
  <c r="F795" i="4"/>
  <c r="F812" i="4"/>
  <c r="F827" i="4"/>
  <c r="F843" i="4"/>
  <c r="F856" i="4"/>
  <c r="F871" i="4"/>
  <c r="F884" i="4"/>
  <c r="F896" i="4"/>
  <c r="F910" i="4"/>
  <c r="F921" i="4"/>
  <c r="F935" i="4"/>
  <c r="F948" i="4"/>
  <c r="F960" i="4"/>
  <c r="F974" i="4"/>
  <c r="F985" i="4"/>
  <c r="F999" i="4"/>
  <c r="F1012" i="4"/>
  <c r="F1024" i="4"/>
  <c r="F1035" i="4"/>
  <c r="F1044" i="4"/>
  <c r="F1052" i="4"/>
  <c r="F1060" i="4"/>
  <c r="F1068" i="4"/>
  <c r="F1076" i="4"/>
  <c r="F1084" i="4"/>
  <c r="F1092" i="4"/>
  <c r="F1100" i="4"/>
  <c r="F1108" i="4"/>
  <c r="F1116" i="4"/>
  <c r="F1124" i="4"/>
  <c r="F1132" i="4"/>
  <c r="F1140" i="4"/>
  <c r="F1148" i="4"/>
  <c r="F1156" i="4"/>
  <c r="F1164" i="4"/>
  <c r="F1172" i="4"/>
  <c r="F1180" i="4"/>
  <c r="F1188" i="4"/>
  <c r="F1196" i="4"/>
  <c r="F1204" i="4"/>
  <c r="F1212" i="4"/>
  <c r="F1220" i="4"/>
  <c r="F1228" i="4"/>
  <c r="F1236" i="4"/>
  <c r="F1244" i="4"/>
  <c r="F1252" i="4"/>
  <c r="F1260" i="4"/>
  <c r="F1268" i="4"/>
  <c r="F1276" i="4"/>
  <c r="F1284" i="4"/>
  <c r="F1292" i="4"/>
  <c r="F1300" i="4"/>
  <c r="F1308" i="4"/>
  <c r="F1316" i="4"/>
  <c r="F1324" i="4"/>
  <c r="F53" i="4"/>
  <c r="F277" i="4"/>
  <c r="F333" i="4"/>
  <c r="F400" i="4"/>
  <c r="F461" i="4"/>
  <c r="F496" i="4"/>
  <c r="F533" i="4"/>
  <c r="F568" i="4"/>
  <c r="F604" i="4"/>
  <c r="F644" i="4"/>
  <c r="F676" i="4"/>
  <c r="F712" i="4"/>
  <c r="F734" i="4"/>
  <c r="F764" i="4"/>
  <c r="F794" i="4"/>
  <c r="F818" i="4"/>
  <c r="F844" i="4"/>
  <c r="F864" i="4"/>
  <c r="F887" i="4"/>
  <c r="F908" i="4"/>
  <c r="F927" i="4"/>
  <c r="F950" i="4"/>
  <c r="F967" i="4"/>
  <c r="F990" i="4"/>
  <c r="F1009" i="4"/>
  <c r="F1028" i="4"/>
  <c r="F1045" i="4"/>
  <c r="F1056" i="4"/>
  <c r="F1070" i="4"/>
  <c r="F1083" i="4"/>
  <c r="F1095" i="4"/>
  <c r="F1109" i="4"/>
  <c r="F1120" i="4"/>
  <c r="F1134" i="4"/>
  <c r="F1147" i="4"/>
  <c r="F1159" i="4"/>
  <c r="F1173" i="4"/>
  <c r="F1184" i="4"/>
  <c r="F1198" i="4"/>
  <c r="F1211" i="4"/>
  <c r="F1223" i="4"/>
  <c r="F1237" i="4"/>
  <c r="F1248" i="4"/>
  <c r="F1262" i="4"/>
  <c r="F1275" i="4"/>
  <c r="F1287" i="4"/>
  <c r="F1301" i="4"/>
  <c r="F1312" i="4"/>
  <c r="F1326" i="4"/>
  <c r="F1336" i="4"/>
  <c r="F1344" i="4"/>
  <c r="F1352" i="4"/>
  <c r="F1360" i="4"/>
  <c r="F1368" i="4"/>
  <c r="F1376" i="4"/>
  <c r="F1384" i="4"/>
  <c r="F1392" i="4"/>
  <c r="F1400" i="4"/>
  <c r="F1408" i="4"/>
  <c r="F1416" i="4"/>
  <c r="F1424" i="4"/>
  <c r="F1432" i="4"/>
  <c r="F1440" i="4"/>
  <c r="F1448" i="4"/>
  <c r="F1456" i="4"/>
  <c r="F1464" i="4"/>
  <c r="F1472" i="4"/>
  <c r="F1480" i="4"/>
  <c r="F1488" i="4"/>
  <c r="F1496" i="4"/>
  <c r="F1504" i="4"/>
  <c r="F1512" i="4"/>
  <c r="F1520" i="4"/>
  <c r="F1528" i="4"/>
  <c r="F1536" i="4"/>
  <c r="F1544" i="4"/>
  <c r="F1552" i="4"/>
  <c r="F1560" i="4"/>
  <c r="F1568" i="4"/>
  <c r="F1576" i="4"/>
  <c r="F1584" i="4"/>
  <c r="F1592" i="4"/>
  <c r="F1600" i="4"/>
  <c r="F1608" i="4"/>
  <c r="F149" i="4"/>
  <c r="F288" i="4"/>
  <c r="F355" i="4"/>
  <c r="F416" i="4"/>
  <c r="F472" i="4"/>
  <c r="F505" i="4"/>
  <c r="F541" i="4"/>
  <c r="F581" i="4"/>
  <c r="F613" i="4"/>
  <c r="F653" i="4"/>
  <c r="F688" i="4"/>
  <c r="F716" i="4"/>
  <c r="F745" i="4"/>
  <c r="F770" i="4"/>
  <c r="F798" i="4"/>
  <c r="F826" i="4"/>
  <c r="F847" i="4"/>
  <c r="F872" i="4"/>
  <c r="F889" i="4"/>
  <c r="F912" i="4"/>
  <c r="F934" i="4"/>
  <c r="F952" i="4"/>
  <c r="F975" i="4"/>
  <c r="F992" i="4"/>
  <c r="F1015" i="4"/>
  <c r="F1033" i="4"/>
  <c r="F1047" i="4"/>
  <c r="F1061" i="4"/>
  <c r="F1072" i="4"/>
  <c r="F1086" i="4"/>
  <c r="F1099" i="4"/>
  <c r="F1111" i="4"/>
  <c r="F1125" i="4"/>
  <c r="F1136" i="4"/>
  <c r="F1150" i="4"/>
  <c r="F1163" i="4"/>
  <c r="F1175" i="4"/>
  <c r="F1189" i="4"/>
  <c r="F1200" i="4"/>
  <c r="F1214" i="4"/>
  <c r="F1227" i="4"/>
  <c r="F1239" i="4"/>
  <c r="F1253" i="4"/>
  <c r="F1264" i="4"/>
  <c r="F1278" i="4"/>
  <c r="F1291" i="4"/>
  <c r="F1303" i="4"/>
  <c r="F1317" i="4"/>
  <c r="F1328" i="4"/>
  <c r="F1338" i="4"/>
  <c r="F1346" i="4"/>
  <c r="F1354" i="4"/>
  <c r="F1362" i="4"/>
  <c r="F1370" i="4"/>
  <c r="F1378" i="4"/>
  <c r="F1386" i="4"/>
  <c r="F1394" i="4"/>
  <c r="F1402" i="4"/>
  <c r="F1410" i="4"/>
  <c r="F1418" i="4"/>
  <c r="F1426" i="4"/>
  <c r="F1434" i="4"/>
  <c r="F1442" i="4"/>
  <c r="F1450" i="4"/>
  <c r="F1458" i="4"/>
  <c r="F1466" i="4"/>
  <c r="F1474" i="4"/>
  <c r="F1482" i="4"/>
  <c r="F1490" i="4"/>
  <c r="F1498" i="4"/>
  <c r="F1506" i="4"/>
  <c r="F1514" i="4"/>
  <c r="F1522" i="4"/>
  <c r="F1530" i="4"/>
  <c r="F1538" i="4"/>
  <c r="F1546" i="4"/>
  <c r="F1554" i="4"/>
  <c r="F1562" i="4"/>
  <c r="F1570" i="4"/>
  <c r="F1578" i="4"/>
  <c r="F1586" i="4"/>
  <c r="F1594" i="4"/>
  <c r="F1602" i="4"/>
  <c r="F1610" i="4"/>
  <c r="F1618" i="4"/>
  <c r="F189" i="4"/>
  <c r="F303" i="4"/>
  <c r="F357" i="4"/>
  <c r="F420" i="4"/>
  <c r="F473" i="4"/>
  <c r="F515" i="4"/>
  <c r="F544" i="4"/>
  <c r="F584" i="4"/>
  <c r="F619" i="4"/>
  <c r="F656" i="4"/>
  <c r="F696" i="4"/>
  <c r="F720" i="4"/>
  <c r="F748" i="4"/>
  <c r="F776" i="4"/>
  <c r="F802" i="4"/>
  <c r="F828" i="4"/>
  <c r="F850" i="4"/>
  <c r="F873" i="4"/>
  <c r="F895" i="4"/>
  <c r="F913" i="4"/>
  <c r="F936" i="4"/>
  <c r="F953" i="4"/>
  <c r="F976" i="4"/>
  <c r="F998" i="4"/>
  <c r="F1016" i="4"/>
  <c r="F1036" i="4"/>
  <c r="F1048" i="4"/>
  <c r="F1062" i="4"/>
  <c r="F1075" i="4"/>
  <c r="F1087" i="4"/>
  <c r="F1101" i="4"/>
  <c r="F1112" i="4"/>
  <c r="F1126" i="4"/>
  <c r="F1139" i="4"/>
  <c r="F1151" i="4"/>
  <c r="F1165" i="4"/>
  <c r="F1176" i="4"/>
  <c r="F1190" i="4"/>
  <c r="F1203" i="4"/>
  <c r="F1215" i="4"/>
  <c r="F1229" i="4"/>
  <c r="F1240" i="4"/>
  <c r="F1254" i="4"/>
  <c r="F1267" i="4"/>
  <c r="F1279" i="4"/>
  <c r="F1293" i="4"/>
  <c r="F1304" i="4"/>
  <c r="F1318" i="4"/>
  <c r="F1331" i="4"/>
  <c r="F1339" i="4"/>
  <c r="F1347" i="4"/>
  <c r="F1355" i="4"/>
  <c r="F1363" i="4"/>
  <c r="F1371" i="4"/>
  <c r="F1379" i="4"/>
  <c r="F1387" i="4"/>
  <c r="F1395" i="4"/>
  <c r="F1403" i="4"/>
  <c r="F1411" i="4"/>
  <c r="F1419" i="4"/>
  <c r="F1427" i="4"/>
  <c r="F1435" i="4"/>
  <c r="F1443" i="4"/>
  <c r="F1451" i="4"/>
  <c r="F1459" i="4"/>
  <c r="F1467" i="4"/>
  <c r="F1475" i="4"/>
  <c r="F1483" i="4"/>
  <c r="F1491" i="4"/>
  <c r="F1499" i="4"/>
  <c r="F1507" i="4"/>
  <c r="F1515" i="4"/>
  <c r="F1523" i="4"/>
  <c r="F1531" i="4"/>
  <c r="F1539" i="4"/>
  <c r="F1547" i="4"/>
  <c r="F1555" i="4"/>
  <c r="F1563" i="4"/>
  <c r="F1571" i="4"/>
  <c r="F1579" i="4"/>
  <c r="F1587" i="4"/>
  <c r="F1595" i="4"/>
  <c r="F1603" i="4"/>
  <c r="F1611" i="4"/>
  <c r="F1619" i="4"/>
  <c r="F1627" i="4"/>
  <c r="F1635" i="4"/>
  <c r="F1643" i="4"/>
  <c r="F1651" i="4"/>
  <c r="F1659" i="4"/>
  <c r="F1667" i="4"/>
  <c r="F1675" i="4"/>
  <c r="F1683" i="4"/>
  <c r="F1691" i="4"/>
  <c r="F1699" i="4"/>
  <c r="F1707" i="4"/>
  <c r="F1715" i="4"/>
  <c r="F1723" i="4"/>
  <c r="F1731" i="4"/>
  <c r="F1739" i="4"/>
  <c r="F1747" i="4"/>
  <c r="F1755" i="4"/>
  <c r="F1763" i="4"/>
  <c r="F1771" i="4"/>
  <c r="F1779" i="4"/>
  <c r="F1787" i="4"/>
  <c r="F1795" i="4"/>
  <c r="F1803" i="4"/>
  <c r="F1811" i="4"/>
  <c r="F1819" i="4"/>
  <c r="F232" i="4"/>
  <c r="F305" i="4"/>
  <c r="F371" i="4"/>
  <c r="F424" i="4"/>
  <c r="F475" i="4"/>
  <c r="F516" i="4"/>
  <c r="F552" i="4"/>
  <c r="F587" i="4"/>
  <c r="F627" i="4"/>
  <c r="F657" i="4"/>
  <c r="F698" i="4"/>
  <c r="F723" i="4"/>
  <c r="F752" i="4"/>
  <c r="F780" i="4"/>
  <c r="F804" i="4"/>
  <c r="F832" i="4"/>
  <c r="F855" i="4"/>
  <c r="F876" i="4"/>
  <c r="F897" i="4"/>
  <c r="F916" i="4"/>
  <c r="F937" i="4"/>
  <c r="F959" i="4"/>
  <c r="F977" i="4"/>
  <c r="F1000" i="4"/>
  <c r="F1017" i="4"/>
  <c r="F1037" i="4"/>
  <c r="F1051" i="4"/>
  <c r="F1063" i="4"/>
  <c r="F1077" i="4"/>
  <c r="F1088" i="4"/>
  <c r="F1102" i="4"/>
  <c r="F1115" i="4"/>
  <c r="F1127" i="4"/>
  <c r="F1141" i="4"/>
  <c r="F1152" i="4"/>
  <c r="F1166" i="4"/>
  <c r="F1179" i="4"/>
  <c r="F1191" i="4"/>
  <c r="F1205" i="4"/>
  <c r="F1216" i="4"/>
  <c r="F1230" i="4"/>
  <c r="F1243" i="4"/>
  <c r="F1255" i="4"/>
  <c r="F1269" i="4"/>
  <c r="F1280" i="4"/>
  <c r="F1294" i="4"/>
  <c r="F1307" i="4"/>
  <c r="F1319" i="4"/>
  <c r="F1332" i="4"/>
  <c r="F1340" i="4"/>
  <c r="F1348" i="4"/>
  <c r="F1356" i="4"/>
  <c r="F1364" i="4"/>
  <c r="F1372" i="4"/>
  <c r="F1380" i="4"/>
  <c r="F1388" i="4"/>
  <c r="F1396" i="4"/>
  <c r="F1404" i="4"/>
  <c r="F1412" i="4"/>
  <c r="F1420" i="4"/>
  <c r="F1428" i="4"/>
  <c r="F1436" i="4"/>
  <c r="F1444" i="4"/>
  <c r="F1452" i="4"/>
  <c r="F1460" i="4"/>
  <c r="F1468" i="4"/>
  <c r="F1476" i="4"/>
  <c r="F1484" i="4"/>
  <c r="F1492" i="4"/>
  <c r="F1500" i="4"/>
  <c r="F1508" i="4"/>
  <c r="F1516" i="4"/>
  <c r="F1524" i="4"/>
  <c r="F1532" i="4"/>
  <c r="F1540" i="4"/>
  <c r="F1548" i="4"/>
  <c r="F1556" i="4"/>
  <c r="F1564" i="4"/>
  <c r="F1572" i="4"/>
  <c r="F1580" i="4"/>
  <c r="F1588" i="4"/>
  <c r="F1596" i="4"/>
  <c r="F1604" i="4"/>
  <c r="F1612" i="4"/>
  <c r="F1620" i="4"/>
  <c r="F1628" i="4"/>
  <c r="F1636" i="4"/>
  <c r="F1644" i="4"/>
  <c r="F1652" i="4"/>
  <c r="F1660" i="4"/>
  <c r="F1668" i="4"/>
  <c r="F1676" i="4"/>
  <c r="F1684" i="4"/>
  <c r="F1692" i="4"/>
  <c r="F1700" i="4"/>
  <c r="F1708" i="4"/>
  <c r="F1716" i="4"/>
  <c r="F1724" i="4"/>
  <c r="F1732" i="4"/>
  <c r="F1740" i="4"/>
  <c r="F1748" i="4"/>
  <c r="F1756" i="4"/>
  <c r="F1764" i="4"/>
  <c r="F1772" i="4"/>
  <c r="F1780" i="4"/>
  <c r="F1788" i="4"/>
  <c r="F1796" i="4"/>
  <c r="F1804" i="4"/>
  <c r="F1812" i="4"/>
  <c r="F1820" i="4"/>
  <c r="F1828" i="4"/>
  <c r="F1836" i="4"/>
  <c r="F1844" i="4"/>
  <c r="F1852" i="4"/>
  <c r="F1860" i="4"/>
  <c r="F1868" i="4"/>
  <c r="F1876" i="4"/>
  <c r="F1884" i="4"/>
  <c r="F261" i="4"/>
  <c r="F325" i="4"/>
  <c r="F377" i="4"/>
  <c r="F444" i="4"/>
  <c r="F488" i="4"/>
  <c r="F519" i="4"/>
  <c r="F560" i="4"/>
  <c r="F600" i="4"/>
  <c r="F632" i="4"/>
  <c r="F672" i="4"/>
  <c r="F700" i="4"/>
  <c r="F731" i="4"/>
  <c r="F760" i="4"/>
  <c r="F785" i="4"/>
  <c r="F816" i="4"/>
  <c r="F835" i="4"/>
  <c r="F862" i="4"/>
  <c r="F881" i="4"/>
  <c r="F902" i="4"/>
  <c r="F924" i="4"/>
  <c r="F942" i="4"/>
  <c r="F964" i="4"/>
  <c r="F984" i="4"/>
  <c r="F1004" i="4"/>
  <c r="F1025" i="4"/>
  <c r="F1039" i="4"/>
  <c r="F1054" i="4"/>
  <c r="F1067" i="4"/>
  <c r="F1079" i="4"/>
  <c r="F1093" i="4"/>
  <c r="F1104" i="4"/>
  <c r="F1118" i="4"/>
  <c r="F1131" i="4"/>
  <c r="F1143" i="4"/>
  <c r="F1157" i="4"/>
  <c r="F1168" i="4"/>
  <c r="F1182" i="4"/>
  <c r="F1195" i="4"/>
  <c r="F1207" i="4"/>
  <c r="F1221" i="4"/>
  <c r="F1232" i="4"/>
  <c r="F1246" i="4"/>
  <c r="F1259" i="4"/>
  <c r="F1271" i="4"/>
  <c r="F1285" i="4"/>
  <c r="F1296" i="4"/>
  <c r="F1310" i="4"/>
  <c r="F1323" i="4"/>
  <c r="F1334" i="4"/>
  <c r="F1342" i="4"/>
  <c r="F1350" i="4"/>
  <c r="F1358" i="4"/>
  <c r="F1366" i="4"/>
  <c r="F1374" i="4"/>
  <c r="F1382" i="4"/>
  <c r="F1390" i="4"/>
  <c r="F1398" i="4"/>
  <c r="F1406" i="4"/>
  <c r="F1414" i="4"/>
  <c r="F1422" i="4"/>
  <c r="F1430" i="4"/>
  <c r="F1438" i="4"/>
  <c r="F1446" i="4"/>
  <c r="F1454" i="4"/>
  <c r="F1462" i="4"/>
  <c r="F1470" i="4"/>
  <c r="F1478" i="4"/>
  <c r="F1486" i="4"/>
  <c r="F1494" i="4"/>
  <c r="F1502" i="4"/>
  <c r="F1510" i="4"/>
  <c r="F1518" i="4"/>
  <c r="F1526" i="4"/>
  <c r="F1534" i="4"/>
  <c r="F1542" i="4"/>
  <c r="F1550" i="4"/>
  <c r="F1558" i="4"/>
  <c r="F1566" i="4"/>
  <c r="F1574" i="4"/>
  <c r="F1582" i="4"/>
  <c r="F1590" i="4"/>
  <c r="F1598" i="4"/>
  <c r="F1606" i="4"/>
  <c r="F1614" i="4"/>
  <c r="F1622" i="4"/>
  <c r="F1630" i="4"/>
  <c r="F1638" i="4"/>
  <c r="F1646" i="4"/>
  <c r="F1654" i="4"/>
  <c r="F1662" i="4"/>
  <c r="F1670" i="4"/>
  <c r="F1678" i="4"/>
  <c r="F1686" i="4"/>
  <c r="F1694" i="4"/>
  <c r="F1702" i="4"/>
  <c r="F1710" i="4"/>
  <c r="F1718" i="4"/>
  <c r="F1726" i="4"/>
  <c r="F1734" i="4"/>
  <c r="F1742" i="4"/>
  <c r="F1750" i="4"/>
  <c r="F1758" i="4"/>
  <c r="F1766" i="4"/>
  <c r="F1774" i="4"/>
  <c r="F1782" i="4"/>
  <c r="F1790" i="4"/>
  <c r="F1798" i="4"/>
  <c r="F1806" i="4"/>
  <c r="F1814" i="4"/>
  <c r="F1822" i="4"/>
  <c r="F1830" i="4"/>
  <c r="F1838" i="4"/>
  <c r="F1846" i="4"/>
  <c r="F1854" i="4"/>
  <c r="F1862" i="4"/>
  <c r="F101" i="4"/>
  <c r="F391" i="4"/>
  <c r="F517" i="4"/>
  <c r="F611" i="4"/>
  <c r="F708" i="4"/>
  <c r="F784" i="4"/>
  <c r="F846" i="4"/>
  <c r="F903" i="4"/>
  <c r="F961" i="4"/>
  <c r="F1014" i="4"/>
  <c r="F1055" i="4"/>
  <c r="F1091" i="4"/>
  <c r="F1123" i="4"/>
  <c r="F1158" i="4"/>
  <c r="F1192" i="4"/>
  <c r="F1224" i="4"/>
  <c r="F1261" i="4"/>
  <c r="F1295" i="4"/>
  <c r="F1327" i="4"/>
  <c r="F1351" i="4"/>
  <c r="F1373" i="4"/>
  <c r="F1393" i="4"/>
  <c r="F1415" i="4"/>
  <c r="F1437" i="4"/>
  <c r="F1457" i="4"/>
  <c r="F1479" i="4"/>
  <c r="F1501" i="4"/>
  <c r="F1521" i="4"/>
  <c r="F1543" i="4"/>
  <c r="F1565" i="4"/>
  <c r="F1585" i="4"/>
  <c r="F1607" i="4"/>
  <c r="F1624" i="4"/>
  <c r="F1637" i="4"/>
  <c r="F1649" i="4"/>
  <c r="F1663" i="4"/>
  <c r="F1674" i="4"/>
  <c r="F1688" i="4"/>
  <c r="F1701" i="4"/>
  <c r="F1713" i="4"/>
  <c r="F1727" i="4"/>
  <c r="F1738" i="4"/>
  <c r="F1752" i="4"/>
  <c r="F1765" i="4"/>
  <c r="F1777" i="4"/>
  <c r="F1791" i="4"/>
  <c r="F1802" i="4"/>
  <c r="F1816" i="4"/>
  <c r="F1827" i="4"/>
  <c r="F1839" i="4"/>
  <c r="F1849" i="4"/>
  <c r="F1859" i="4"/>
  <c r="F1870" i="4"/>
  <c r="F1879" i="4"/>
  <c r="F1888" i="4"/>
  <c r="F1896" i="4"/>
  <c r="F1904" i="4"/>
  <c r="F1912" i="4"/>
  <c r="F1920" i="4"/>
  <c r="F1928" i="4"/>
  <c r="F1936" i="4"/>
  <c r="F1944" i="4"/>
  <c r="F1952" i="4"/>
  <c r="F1960" i="4"/>
  <c r="F1968" i="4"/>
  <c r="F1976" i="4"/>
  <c r="F1984" i="4"/>
  <c r="F1992" i="4"/>
  <c r="F2000" i="4"/>
  <c r="F2008" i="4"/>
  <c r="F699" i="4"/>
  <c r="F1256" i="4"/>
  <c r="F1433" i="4"/>
  <c r="F1605" i="4"/>
  <c r="F1712" i="4"/>
  <c r="F1801" i="4"/>
  <c r="F1869" i="4"/>
  <c r="F1919" i="4"/>
  <c r="F259" i="4"/>
  <c r="F401" i="4"/>
  <c r="F529" i="4"/>
  <c r="F629" i="4"/>
  <c r="F713" i="4"/>
  <c r="F786" i="4"/>
  <c r="F859" i="4"/>
  <c r="F911" i="4"/>
  <c r="F966" i="4"/>
  <c r="F1023" i="4"/>
  <c r="F1059" i="4"/>
  <c r="F1094" i="4"/>
  <c r="F1128" i="4"/>
  <c r="F1160" i="4"/>
  <c r="F1197" i="4"/>
  <c r="F1231" i="4"/>
  <c r="F1263" i="4"/>
  <c r="F1299" i="4"/>
  <c r="F1333" i="4"/>
  <c r="F1353" i="4"/>
  <c r="F1375" i="4"/>
  <c r="F1397" i="4"/>
  <c r="F1417" i="4"/>
  <c r="F1439" i="4"/>
  <c r="F1461" i="4"/>
  <c r="F1481" i="4"/>
  <c r="F1503" i="4"/>
  <c r="F1525" i="4"/>
  <c r="F1545" i="4"/>
  <c r="F1567" i="4"/>
  <c r="F1589" i="4"/>
  <c r="F1609" i="4"/>
  <c r="F1625" i="4"/>
  <c r="F1639" i="4"/>
  <c r="F1650" i="4"/>
  <c r="F1664" i="4"/>
  <c r="F1677" i="4"/>
  <c r="F1689" i="4"/>
  <c r="F1703" i="4"/>
  <c r="F1714" i="4"/>
  <c r="F1728" i="4"/>
  <c r="F1741" i="4"/>
  <c r="F1753" i="4"/>
  <c r="F1767" i="4"/>
  <c r="F1778" i="4"/>
  <c r="F1792" i="4"/>
  <c r="F1805" i="4"/>
  <c r="F1817" i="4"/>
  <c r="F1829" i="4"/>
  <c r="F1840" i="4"/>
  <c r="F1850" i="4"/>
  <c r="F1861" i="4"/>
  <c r="F1871" i="4"/>
  <c r="F1880" i="4"/>
  <c r="F1889" i="4"/>
  <c r="F1897" i="4"/>
  <c r="F1905" i="4"/>
  <c r="F1913" i="4"/>
  <c r="F1921" i="4"/>
  <c r="F1929" i="4"/>
  <c r="F1937" i="4"/>
  <c r="F1945" i="4"/>
  <c r="F1953" i="4"/>
  <c r="F1961" i="4"/>
  <c r="F1969" i="4"/>
  <c r="F1977" i="4"/>
  <c r="F1985" i="4"/>
  <c r="F1993" i="4"/>
  <c r="F2001" i="4"/>
  <c r="F14" i="4"/>
  <c r="F841" i="4"/>
  <c r="F1006" i="4"/>
  <c r="F1085" i="4"/>
  <c r="F1155" i="4"/>
  <c r="F1187" i="4"/>
  <c r="F1325" i="4"/>
  <c r="F1391" i="4"/>
  <c r="F1497" i="4"/>
  <c r="F1561" i="4"/>
  <c r="F1648" i="4"/>
  <c r="F1687" i="4"/>
  <c r="F1751" i="4"/>
  <c r="F1826" i="4"/>
  <c r="F1895" i="4"/>
  <c r="F1951" i="4"/>
  <c r="F263" i="4"/>
  <c r="F440" i="4"/>
  <c r="F539" i="4"/>
  <c r="F633" i="4"/>
  <c r="F730" i="4"/>
  <c r="F796" i="4"/>
  <c r="F863" i="4"/>
  <c r="F920" i="4"/>
  <c r="F972" i="4"/>
  <c r="F1027" i="4"/>
  <c r="F1064" i="4"/>
  <c r="F1096" i="4"/>
  <c r="F1133" i="4"/>
  <c r="F1167" i="4"/>
  <c r="F1199" i="4"/>
  <c r="F1235" i="4"/>
  <c r="F1270" i="4"/>
  <c r="F1302" i="4"/>
  <c r="F1335" i="4"/>
  <c r="F1357" i="4"/>
  <c r="F1377" i="4"/>
  <c r="F1399" i="4"/>
  <c r="F1421" i="4"/>
  <c r="F1441" i="4"/>
  <c r="F1463" i="4"/>
  <c r="F1485" i="4"/>
  <c r="F1505" i="4"/>
  <c r="F1527" i="4"/>
  <c r="F1549" i="4"/>
  <c r="F1569" i="4"/>
  <c r="F1591" i="4"/>
  <c r="F1613" i="4"/>
  <c r="F1626" i="4"/>
  <c r="F1640" i="4"/>
  <c r="F1653" i="4"/>
  <c r="F1665" i="4"/>
  <c r="F1679" i="4"/>
  <c r="F1690" i="4"/>
  <c r="F1704" i="4"/>
  <c r="F1717" i="4"/>
  <c r="F1729" i="4"/>
  <c r="F1743" i="4"/>
  <c r="F1754" i="4"/>
  <c r="F1768" i="4"/>
  <c r="F1781" i="4"/>
  <c r="F1793" i="4"/>
  <c r="F1807" i="4"/>
  <c r="F1818" i="4"/>
  <c r="F1831" i="4"/>
  <c r="F1841" i="4"/>
  <c r="F1851" i="4"/>
  <c r="F1863" i="4"/>
  <c r="F1872" i="4"/>
  <c r="F1881" i="4"/>
  <c r="F1890" i="4"/>
  <c r="F1898" i="4"/>
  <c r="F1906" i="4"/>
  <c r="F1914" i="4"/>
  <c r="F1922" i="4"/>
  <c r="F1930" i="4"/>
  <c r="F1938" i="4"/>
  <c r="F1946" i="4"/>
  <c r="F1954" i="4"/>
  <c r="F1962" i="4"/>
  <c r="F1970" i="4"/>
  <c r="F1978" i="4"/>
  <c r="F1986" i="4"/>
  <c r="F1994" i="4"/>
  <c r="F2002" i="4"/>
  <c r="F603" i="4"/>
  <c r="F1288" i="4"/>
  <c r="F1455" i="4"/>
  <c r="F1623" i="4"/>
  <c r="F1725" i="4"/>
  <c r="F1815" i="4"/>
  <c r="F1878" i="4"/>
  <c r="F1943" i="4"/>
  <c r="F285" i="4"/>
  <c r="F445" i="4"/>
  <c r="F559" i="4"/>
  <c r="F647" i="4"/>
  <c r="F732" i="4"/>
  <c r="F809" i="4"/>
  <c r="F870" i="4"/>
  <c r="F926" i="4"/>
  <c r="F980" i="4"/>
  <c r="F1030" i="4"/>
  <c r="F1069" i="4"/>
  <c r="F1103" i="4"/>
  <c r="F1135" i="4"/>
  <c r="F1171" i="4"/>
  <c r="F1206" i="4"/>
  <c r="F1238" i="4"/>
  <c r="F1272" i="4"/>
  <c r="F1309" i="4"/>
  <c r="F1337" i="4"/>
  <c r="F1359" i="4"/>
  <c r="F1381" i="4"/>
  <c r="F1401" i="4"/>
  <c r="F1423" i="4"/>
  <c r="F1445" i="4"/>
  <c r="F1465" i="4"/>
  <c r="F1487" i="4"/>
  <c r="F1509" i="4"/>
  <c r="F1529" i="4"/>
  <c r="F1551" i="4"/>
  <c r="F1573" i="4"/>
  <c r="F1593" i="4"/>
  <c r="F1615" i="4"/>
  <c r="F1629" i="4"/>
  <c r="F1641" i="4"/>
  <c r="F1655" i="4"/>
  <c r="F1666" i="4"/>
  <c r="F1680" i="4"/>
  <c r="F1693" i="4"/>
  <c r="F1705" i="4"/>
  <c r="F1719" i="4"/>
  <c r="F1730" i="4"/>
  <c r="F1744" i="4"/>
  <c r="F1757" i="4"/>
  <c r="F1769" i="4"/>
  <c r="F1783" i="4"/>
  <c r="F1794" i="4"/>
  <c r="F1808" i="4"/>
  <c r="F1821" i="4"/>
  <c r="F1832" i="4"/>
  <c r="F1842" i="4"/>
  <c r="F1853" i="4"/>
  <c r="F1864" i="4"/>
  <c r="F1873" i="4"/>
  <c r="F1882" i="4"/>
  <c r="F1891" i="4"/>
  <c r="F1899" i="4"/>
  <c r="F1907" i="4"/>
  <c r="F1915" i="4"/>
  <c r="F1923" i="4"/>
  <c r="F1931" i="4"/>
  <c r="F1939" i="4"/>
  <c r="F1947" i="4"/>
  <c r="F1955" i="4"/>
  <c r="F1963" i="4"/>
  <c r="F1971" i="4"/>
  <c r="F1979" i="4"/>
  <c r="F1987" i="4"/>
  <c r="F1995" i="4"/>
  <c r="F2003" i="4"/>
  <c r="F766" i="4"/>
  <c r="F951" i="4"/>
  <c r="F1053" i="4"/>
  <c r="F1119" i="4"/>
  <c r="F1222" i="4"/>
  <c r="F1349" i="4"/>
  <c r="F1413" i="4"/>
  <c r="F1519" i="4"/>
  <c r="F1583" i="4"/>
  <c r="F1661" i="4"/>
  <c r="F1698" i="4"/>
  <c r="F1762" i="4"/>
  <c r="F1837" i="4"/>
  <c r="F1887" i="4"/>
  <c r="F1927" i="4"/>
  <c r="F1975" i="4"/>
  <c r="F312" i="4"/>
  <c r="F467" i="4"/>
  <c r="F561" i="4"/>
  <c r="F667" i="4"/>
  <c r="F742" i="4"/>
  <c r="F817" i="4"/>
  <c r="F878" i="4"/>
  <c r="F928" i="4"/>
  <c r="F988" i="4"/>
  <c r="F1038" i="4"/>
  <c r="F1071" i="4"/>
  <c r="F1107" i="4"/>
  <c r="F1142" i="4"/>
  <c r="F1174" i="4"/>
  <c r="F1208" i="4"/>
  <c r="F1245" i="4"/>
  <c r="F1277" i="4"/>
  <c r="F1311" i="4"/>
  <c r="F1341" i="4"/>
  <c r="F1361" i="4"/>
  <c r="F1383" i="4"/>
  <c r="F1405" i="4"/>
  <c r="F1425" i="4"/>
  <c r="F1447" i="4"/>
  <c r="F1469" i="4"/>
  <c r="F1489" i="4"/>
  <c r="F1511" i="4"/>
  <c r="F1533" i="4"/>
  <c r="F1553" i="4"/>
  <c r="F1575" i="4"/>
  <c r="F1597" i="4"/>
  <c r="F1616" i="4"/>
  <c r="F1631" i="4"/>
  <c r="F1642" i="4"/>
  <c r="F1656" i="4"/>
  <c r="F1669" i="4"/>
  <c r="F1681" i="4"/>
  <c r="F1695" i="4"/>
  <c r="F1706" i="4"/>
  <c r="F1720" i="4"/>
  <c r="F1733" i="4"/>
  <c r="F1745" i="4"/>
  <c r="F1759" i="4"/>
  <c r="F1770" i="4"/>
  <c r="F1784" i="4"/>
  <c r="F1797" i="4"/>
  <c r="F1809" i="4"/>
  <c r="F1823" i="4"/>
  <c r="F1833" i="4"/>
  <c r="F1843" i="4"/>
  <c r="F1855" i="4"/>
  <c r="F1865" i="4"/>
  <c r="F1874" i="4"/>
  <c r="F1883" i="4"/>
  <c r="F1892" i="4"/>
  <c r="F1900" i="4"/>
  <c r="F1908" i="4"/>
  <c r="F1916" i="4"/>
  <c r="F1924" i="4"/>
  <c r="F1932" i="4"/>
  <c r="F1940" i="4"/>
  <c r="F1948" i="4"/>
  <c r="F1956" i="4"/>
  <c r="F1964" i="4"/>
  <c r="F1972" i="4"/>
  <c r="F1980" i="4"/>
  <c r="F1988" i="4"/>
  <c r="F1996" i="4"/>
  <c r="F2004" i="4"/>
  <c r="F499" i="4"/>
  <c r="F1541" i="4"/>
  <c r="F1789" i="4"/>
  <c r="F1935" i="4"/>
  <c r="F331" i="4"/>
  <c r="F485" i="4"/>
  <c r="F573" i="4"/>
  <c r="F675" i="4"/>
  <c r="F753" i="4"/>
  <c r="F819" i="4"/>
  <c r="F886" i="4"/>
  <c r="F940" i="4"/>
  <c r="F991" i="4"/>
  <c r="F1043" i="4"/>
  <c r="F1078" i="4"/>
  <c r="F1110" i="4"/>
  <c r="F1144" i="4"/>
  <c r="F1181" i="4"/>
  <c r="F1213" i="4"/>
  <c r="F1247" i="4"/>
  <c r="F1283" i="4"/>
  <c r="F1315" i="4"/>
  <c r="F1343" i="4"/>
  <c r="F1365" i="4"/>
  <c r="F1385" i="4"/>
  <c r="F1407" i="4"/>
  <c r="F1429" i="4"/>
  <c r="F1449" i="4"/>
  <c r="F1471" i="4"/>
  <c r="F1493" i="4"/>
  <c r="F1513" i="4"/>
  <c r="F1535" i="4"/>
  <c r="F1557" i="4"/>
  <c r="F1577" i="4"/>
  <c r="F1599" i="4"/>
  <c r="F1617" i="4"/>
  <c r="F1632" i="4"/>
  <c r="F1645" i="4"/>
  <c r="F1657" i="4"/>
  <c r="F1671" i="4"/>
  <c r="F1682" i="4"/>
  <c r="F1696" i="4"/>
  <c r="F1709" i="4"/>
  <c r="F1721" i="4"/>
  <c r="F1735" i="4"/>
  <c r="F1746" i="4"/>
  <c r="F1760" i="4"/>
  <c r="F1773" i="4"/>
  <c r="F1785" i="4"/>
  <c r="F1799" i="4"/>
  <c r="F1810" i="4"/>
  <c r="F1824" i="4"/>
  <c r="F1834" i="4"/>
  <c r="F1845" i="4"/>
  <c r="F1856" i="4"/>
  <c r="F1866" i="4"/>
  <c r="F1875" i="4"/>
  <c r="F1885" i="4"/>
  <c r="F1893" i="4"/>
  <c r="F1901" i="4"/>
  <c r="F1909" i="4"/>
  <c r="F1917" i="4"/>
  <c r="F1925" i="4"/>
  <c r="F1933" i="4"/>
  <c r="F1941" i="4"/>
  <c r="F1949" i="4"/>
  <c r="F1957" i="4"/>
  <c r="F1965" i="4"/>
  <c r="F1973" i="4"/>
  <c r="F1981" i="4"/>
  <c r="F1989" i="4"/>
  <c r="F1997" i="4"/>
  <c r="F2005" i="4"/>
  <c r="F900" i="4"/>
  <c r="F1477" i="4"/>
  <c r="F1673" i="4"/>
  <c r="F1776" i="4"/>
  <c r="F1858" i="4"/>
  <c r="F1903" i="4"/>
  <c r="F1959" i="4"/>
  <c r="F347" i="4"/>
  <c r="F491" i="4"/>
  <c r="F589" i="4"/>
  <c r="F680" i="4"/>
  <c r="F763" i="4"/>
  <c r="F834" i="4"/>
  <c r="F888" i="4"/>
  <c r="F945" i="4"/>
  <c r="F1001" i="4"/>
  <c r="F1046" i="4"/>
  <c r="F1080" i="4"/>
  <c r="F1117" i="4"/>
  <c r="F1149" i="4"/>
  <c r="F1183" i="4"/>
  <c r="F1219" i="4"/>
  <c r="F1251" i="4"/>
  <c r="F1286" i="4"/>
  <c r="F1320" i="4"/>
  <c r="F1345" i="4"/>
  <c r="F1367" i="4"/>
  <c r="F1389" i="4"/>
  <c r="F1409" i="4"/>
  <c r="F1431" i="4"/>
  <c r="F1453" i="4"/>
  <c r="F1473" i="4"/>
  <c r="F1495" i="4"/>
  <c r="F1517" i="4"/>
  <c r="F1537" i="4"/>
  <c r="F1559" i="4"/>
  <c r="F1581" i="4"/>
  <c r="F1601" i="4"/>
  <c r="F1621" i="4"/>
  <c r="F1633" i="4"/>
  <c r="F1647" i="4"/>
  <c r="F1658" i="4"/>
  <c r="F1672" i="4"/>
  <c r="F1685" i="4"/>
  <c r="F1697" i="4"/>
  <c r="F1711" i="4"/>
  <c r="F1722" i="4"/>
  <c r="F1736" i="4"/>
  <c r="F1749" i="4"/>
  <c r="F1761" i="4"/>
  <c r="F1775" i="4"/>
  <c r="F1786" i="4"/>
  <c r="F1800" i="4"/>
  <c r="F1813" i="4"/>
  <c r="F1825" i="4"/>
  <c r="F1835" i="4"/>
  <c r="F1847" i="4"/>
  <c r="F1857" i="4"/>
  <c r="F1867" i="4"/>
  <c r="F1877" i="4"/>
  <c r="F1886" i="4"/>
  <c r="F1894" i="4"/>
  <c r="F1902" i="4"/>
  <c r="F1910" i="4"/>
  <c r="F1918" i="4"/>
  <c r="F1926" i="4"/>
  <c r="F1934" i="4"/>
  <c r="F1942" i="4"/>
  <c r="F1950" i="4"/>
  <c r="F1958" i="4"/>
  <c r="F1966" i="4"/>
  <c r="F1974" i="4"/>
  <c r="F1982" i="4"/>
  <c r="F1990" i="4"/>
  <c r="F1998" i="4"/>
  <c r="F2006" i="4"/>
  <c r="F376" i="4"/>
  <c r="F1369" i="4"/>
  <c r="F1634" i="4"/>
  <c r="F1737" i="4"/>
  <c r="F1848" i="4"/>
  <c r="F1911" i="4"/>
  <c r="F1967" i="4"/>
  <c r="F1983" i="4"/>
  <c r="F1991" i="4"/>
  <c r="F1999" i="4"/>
  <c r="F2007" i="4"/>
  <c r="E15" i="4"/>
  <c r="G15" i="4" s="1"/>
  <c r="H15" i="4" s="1"/>
  <c r="I15" i="4" s="1"/>
  <c r="E23" i="4"/>
  <c r="G23" i="4" s="1"/>
  <c r="H23" i="4" s="1"/>
  <c r="I23" i="4" s="1"/>
  <c r="E31" i="4"/>
  <c r="G31" i="4" s="1"/>
  <c r="H31" i="4" s="1"/>
  <c r="I31" i="4" s="1"/>
  <c r="E39" i="4"/>
  <c r="G39" i="4" s="1"/>
  <c r="H39" i="4" s="1"/>
  <c r="I39" i="4" s="1"/>
  <c r="E47" i="4"/>
  <c r="G47" i="4" s="1"/>
  <c r="H47" i="4" s="1"/>
  <c r="I47" i="4" s="1"/>
  <c r="E55" i="4"/>
  <c r="G55" i="4" s="1"/>
  <c r="H55" i="4" s="1"/>
  <c r="I55" i="4" s="1"/>
  <c r="E63" i="4"/>
  <c r="G63" i="4" s="1"/>
  <c r="H63" i="4" s="1"/>
  <c r="I63" i="4" s="1"/>
  <c r="E71" i="4"/>
  <c r="G71" i="4" s="1"/>
  <c r="H71" i="4" s="1"/>
  <c r="I71" i="4" s="1"/>
  <c r="E79" i="4"/>
  <c r="G79" i="4" s="1"/>
  <c r="H79" i="4" s="1"/>
  <c r="I79" i="4" s="1"/>
  <c r="E87" i="4"/>
  <c r="G87" i="4" s="1"/>
  <c r="H87" i="4" s="1"/>
  <c r="I87" i="4" s="1"/>
  <c r="E95" i="4"/>
  <c r="G95" i="4" s="1"/>
  <c r="H95" i="4" s="1"/>
  <c r="I95" i="4" s="1"/>
  <c r="E103" i="4"/>
  <c r="G103" i="4" s="1"/>
  <c r="H103" i="4" s="1"/>
  <c r="I103" i="4" s="1"/>
  <c r="E111" i="4"/>
  <c r="G111" i="4" s="1"/>
  <c r="H111" i="4" s="1"/>
  <c r="I111" i="4" s="1"/>
  <c r="E119" i="4"/>
  <c r="G119" i="4" s="1"/>
  <c r="H119" i="4" s="1"/>
  <c r="I119" i="4" s="1"/>
  <c r="E127" i="4"/>
  <c r="G127" i="4" s="1"/>
  <c r="H127" i="4" s="1"/>
  <c r="I127" i="4" s="1"/>
  <c r="E135" i="4"/>
  <c r="E18" i="4"/>
  <c r="G18" i="4" s="1"/>
  <c r="H18" i="4" s="1"/>
  <c r="I18" i="4" s="1"/>
  <c r="E26" i="4"/>
  <c r="G26" i="4" s="1"/>
  <c r="H26" i="4" s="1"/>
  <c r="I26" i="4" s="1"/>
  <c r="E34" i="4"/>
  <c r="G34" i="4" s="1"/>
  <c r="H34" i="4" s="1"/>
  <c r="I34" i="4" s="1"/>
  <c r="E42" i="4"/>
  <c r="G42" i="4" s="1"/>
  <c r="H42" i="4" s="1"/>
  <c r="I42" i="4" s="1"/>
  <c r="E50" i="4"/>
  <c r="G50" i="4" s="1"/>
  <c r="H50" i="4" s="1"/>
  <c r="I50" i="4" s="1"/>
  <c r="E58" i="4"/>
  <c r="E66" i="4"/>
  <c r="G66" i="4" s="1"/>
  <c r="H66" i="4" s="1"/>
  <c r="I66" i="4" s="1"/>
  <c r="E74" i="4"/>
  <c r="G74" i="4" s="1"/>
  <c r="H74" i="4" s="1"/>
  <c r="I74" i="4" s="1"/>
  <c r="E82" i="4"/>
  <c r="G82" i="4" s="1"/>
  <c r="H82" i="4" s="1"/>
  <c r="I82" i="4" s="1"/>
  <c r="E90" i="4"/>
  <c r="G90" i="4" s="1"/>
  <c r="H90" i="4" s="1"/>
  <c r="I90" i="4" s="1"/>
  <c r="E98" i="4"/>
  <c r="G98" i="4" s="1"/>
  <c r="H98" i="4" s="1"/>
  <c r="I98" i="4" s="1"/>
  <c r="E106" i="4"/>
  <c r="G106" i="4" s="1"/>
  <c r="H106" i="4" s="1"/>
  <c r="I106" i="4" s="1"/>
  <c r="E114" i="4"/>
  <c r="G114" i="4" s="1"/>
  <c r="H114" i="4" s="1"/>
  <c r="I114" i="4" s="1"/>
  <c r="E122" i="4"/>
  <c r="E130" i="4"/>
  <c r="G130" i="4" s="1"/>
  <c r="H130" i="4" s="1"/>
  <c r="I130" i="4" s="1"/>
  <c r="E138" i="4"/>
  <c r="G138" i="4" s="1"/>
  <c r="H138" i="4" s="1"/>
  <c r="I138" i="4" s="1"/>
  <c r="E146" i="4"/>
  <c r="G146" i="4" s="1"/>
  <c r="H146" i="4" s="1"/>
  <c r="I146" i="4" s="1"/>
  <c r="E154" i="4"/>
  <c r="G154" i="4" s="1"/>
  <c r="H154" i="4" s="1"/>
  <c r="I154" i="4" s="1"/>
  <c r="E162" i="4"/>
  <c r="G162" i="4" s="1"/>
  <c r="H162" i="4" s="1"/>
  <c r="I162" i="4" s="1"/>
  <c r="E170" i="4"/>
  <c r="G170" i="4" s="1"/>
  <c r="H170" i="4" s="1"/>
  <c r="I170" i="4" s="1"/>
  <c r="E178" i="4"/>
  <c r="G178" i="4" s="1"/>
  <c r="H178" i="4" s="1"/>
  <c r="I178" i="4" s="1"/>
  <c r="E186" i="4"/>
  <c r="E194" i="4"/>
  <c r="G194" i="4" s="1"/>
  <c r="H194" i="4" s="1"/>
  <c r="I194" i="4" s="1"/>
  <c r="E202" i="4"/>
  <c r="G202" i="4" s="1"/>
  <c r="H202" i="4" s="1"/>
  <c r="I202" i="4" s="1"/>
  <c r="E210" i="4"/>
  <c r="G210" i="4" s="1"/>
  <c r="H210" i="4" s="1"/>
  <c r="I210" i="4" s="1"/>
  <c r="E218" i="4"/>
  <c r="G218" i="4" s="1"/>
  <c r="H218" i="4" s="1"/>
  <c r="I218" i="4" s="1"/>
  <c r="E226" i="4"/>
  <c r="G226" i="4" s="1"/>
  <c r="H226" i="4" s="1"/>
  <c r="I226" i="4" s="1"/>
  <c r="E234" i="4"/>
  <c r="G234" i="4" s="1"/>
  <c r="H234" i="4" s="1"/>
  <c r="I234" i="4" s="1"/>
  <c r="E242" i="4"/>
  <c r="G242" i="4" s="1"/>
  <c r="H242" i="4" s="1"/>
  <c r="I242" i="4" s="1"/>
  <c r="E250" i="4"/>
  <c r="E258" i="4"/>
  <c r="G258" i="4" s="1"/>
  <c r="H258" i="4" s="1"/>
  <c r="I258" i="4" s="1"/>
  <c r="E266" i="4"/>
  <c r="G266" i="4" s="1"/>
  <c r="H266" i="4" s="1"/>
  <c r="I266" i="4" s="1"/>
  <c r="E274" i="4"/>
  <c r="G274" i="4" s="1"/>
  <c r="H274" i="4" s="1"/>
  <c r="I274" i="4" s="1"/>
  <c r="E282" i="4"/>
  <c r="G282" i="4" s="1"/>
  <c r="H282" i="4" s="1"/>
  <c r="I282" i="4" s="1"/>
  <c r="E290" i="4"/>
  <c r="G290" i="4" s="1"/>
  <c r="H290" i="4" s="1"/>
  <c r="I290" i="4" s="1"/>
  <c r="E298" i="4"/>
  <c r="G298" i="4" s="1"/>
  <c r="H298" i="4" s="1"/>
  <c r="I298" i="4" s="1"/>
  <c r="E306" i="4"/>
  <c r="G306" i="4" s="1"/>
  <c r="H306" i="4" s="1"/>
  <c r="I306" i="4" s="1"/>
  <c r="E314" i="4"/>
  <c r="E322" i="4"/>
  <c r="G322" i="4" s="1"/>
  <c r="H322" i="4" s="1"/>
  <c r="I322" i="4" s="1"/>
  <c r="E330" i="4"/>
  <c r="G330" i="4" s="1"/>
  <c r="H330" i="4" s="1"/>
  <c r="I330" i="4" s="1"/>
  <c r="E338" i="4"/>
  <c r="G338" i="4" s="1"/>
  <c r="H338" i="4" s="1"/>
  <c r="I338" i="4" s="1"/>
  <c r="E346" i="4"/>
  <c r="G346" i="4" s="1"/>
  <c r="H346" i="4" s="1"/>
  <c r="I346" i="4" s="1"/>
  <c r="E354" i="4"/>
  <c r="G354" i="4" s="1"/>
  <c r="H354" i="4" s="1"/>
  <c r="I354" i="4" s="1"/>
  <c r="E362" i="4"/>
  <c r="G362" i="4" s="1"/>
  <c r="H362" i="4" s="1"/>
  <c r="I362" i="4" s="1"/>
  <c r="E370" i="4"/>
  <c r="G370" i="4" s="1"/>
  <c r="H370" i="4" s="1"/>
  <c r="I370" i="4" s="1"/>
  <c r="E378" i="4"/>
  <c r="E386" i="4"/>
  <c r="G386" i="4" s="1"/>
  <c r="H386" i="4" s="1"/>
  <c r="I386" i="4" s="1"/>
  <c r="E394" i="4"/>
  <c r="G394" i="4" s="1"/>
  <c r="H394" i="4" s="1"/>
  <c r="I394" i="4" s="1"/>
  <c r="E402" i="4"/>
  <c r="G402" i="4" s="1"/>
  <c r="H402" i="4" s="1"/>
  <c r="I402" i="4" s="1"/>
  <c r="E410" i="4"/>
  <c r="G410" i="4" s="1"/>
  <c r="H410" i="4" s="1"/>
  <c r="I410" i="4" s="1"/>
  <c r="E418" i="4"/>
  <c r="G418" i="4" s="1"/>
  <c r="H418" i="4" s="1"/>
  <c r="I418" i="4" s="1"/>
  <c r="E426" i="4"/>
  <c r="G426" i="4" s="1"/>
  <c r="H426" i="4" s="1"/>
  <c r="I426" i="4" s="1"/>
  <c r="E434" i="4"/>
  <c r="G434" i="4" s="1"/>
  <c r="H434" i="4" s="1"/>
  <c r="I434" i="4" s="1"/>
  <c r="E442" i="4"/>
  <c r="E450" i="4"/>
  <c r="G450" i="4" s="1"/>
  <c r="H450" i="4" s="1"/>
  <c r="I450" i="4" s="1"/>
  <c r="E458" i="4"/>
  <c r="G458" i="4" s="1"/>
  <c r="H458" i="4" s="1"/>
  <c r="I458" i="4" s="1"/>
  <c r="E466" i="4"/>
  <c r="G466" i="4" s="1"/>
  <c r="H466" i="4" s="1"/>
  <c r="I466" i="4" s="1"/>
  <c r="E474" i="4"/>
  <c r="G474" i="4" s="1"/>
  <c r="H474" i="4" s="1"/>
  <c r="I474" i="4" s="1"/>
  <c r="E482" i="4"/>
  <c r="G482" i="4" s="1"/>
  <c r="H482" i="4" s="1"/>
  <c r="I482" i="4" s="1"/>
  <c r="E490" i="4"/>
  <c r="G490" i="4" s="1"/>
  <c r="H490" i="4" s="1"/>
  <c r="I490" i="4" s="1"/>
  <c r="E498" i="4"/>
  <c r="G498" i="4" s="1"/>
  <c r="H498" i="4" s="1"/>
  <c r="I498" i="4" s="1"/>
  <c r="E506" i="4"/>
  <c r="E514" i="4"/>
  <c r="G514" i="4" s="1"/>
  <c r="H514" i="4" s="1"/>
  <c r="I514" i="4" s="1"/>
  <c r="E522" i="4"/>
  <c r="G522" i="4" s="1"/>
  <c r="H522" i="4" s="1"/>
  <c r="I522" i="4" s="1"/>
  <c r="E530" i="4"/>
  <c r="G530" i="4" s="1"/>
  <c r="H530" i="4" s="1"/>
  <c r="I530" i="4" s="1"/>
  <c r="E538" i="4"/>
  <c r="G538" i="4" s="1"/>
  <c r="H538" i="4" s="1"/>
  <c r="I538" i="4" s="1"/>
  <c r="E546" i="4"/>
  <c r="G546" i="4" s="1"/>
  <c r="H546" i="4" s="1"/>
  <c r="I546" i="4" s="1"/>
  <c r="E554" i="4"/>
  <c r="G554" i="4" s="1"/>
  <c r="H554" i="4" s="1"/>
  <c r="I554" i="4" s="1"/>
  <c r="E562" i="4"/>
  <c r="G562" i="4" s="1"/>
  <c r="H562" i="4" s="1"/>
  <c r="I562" i="4" s="1"/>
  <c r="E570" i="4"/>
  <c r="E578" i="4"/>
  <c r="G578" i="4" s="1"/>
  <c r="H578" i="4" s="1"/>
  <c r="I578" i="4" s="1"/>
  <c r="E586" i="4"/>
  <c r="G586" i="4" s="1"/>
  <c r="H586" i="4" s="1"/>
  <c r="I586" i="4" s="1"/>
  <c r="E594" i="4"/>
  <c r="G594" i="4" s="1"/>
  <c r="H594" i="4" s="1"/>
  <c r="I594" i="4" s="1"/>
  <c r="E602" i="4"/>
  <c r="G602" i="4" s="1"/>
  <c r="H602" i="4" s="1"/>
  <c r="I602" i="4" s="1"/>
  <c r="E610" i="4"/>
  <c r="G610" i="4" s="1"/>
  <c r="H610" i="4" s="1"/>
  <c r="I610" i="4" s="1"/>
  <c r="E618" i="4"/>
  <c r="G618" i="4" s="1"/>
  <c r="H618" i="4" s="1"/>
  <c r="I618" i="4" s="1"/>
  <c r="E626" i="4"/>
  <c r="G626" i="4" s="1"/>
  <c r="H626" i="4" s="1"/>
  <c r="I626" i="4" s="1"/>
  <c r="E634" i="4"/>
  <c r="E642" i="4"/>
  <c r="G642" i="4" s="1"/>
  <c r="H642" i="4" s="1"/>
  <c r="I642" i="4" s="1"/>
  <c r="E650" i="4"/>
  <c r="G650" i="4" s="1"/>
  <c r="H650" i="4" s="1"/>
  <c r="I650" i="4" s="1"/>
  <c r="E658" i="4"/>
  <c r="G658" i="4" s="1"/>
  <c r="H658" i="4" s="1"/>
  <c r="I658" i="4" s="1"/>
  <c r="E666" i="4"/>
  <c r="G666" i="4" s="1"/>
  <c r="H666" i="4" s="1"/>
  <c r="I666" i="4" s="1"/>
  <c r="E674" i="4"/>
  <c r="G674" i="4" s="1"/>
  <c r="H674" i="4" s="1"/>
  <c r="I674" i="4" s="1"/>
  <c r="E682" i="4"/>
  <c r="G682" i="4" s="1"/>
  <c r="H682" i="4" s="1"/>
  <c r="I682" i="4" s="1"/>
  <c r="E690" i="4"/>
  <c r="G690" i="4" s="1"/>
  <c r="H690" i="4" s="1"/>
  <c r="I690" i="4" s="1"/>
  <c r="E21" i="4"/>
  <c r="G21" i="4" s="1"/>
  <c r="H21" i="4" s="1"/>
  <c r="I21" i="4" s="1"/>
  <c r="E29" i="4"/>
  <c r="G29" i="4" s="1"/>
  <c r="H29" i="4" s="1"/>
  <c r="I29" i="4" s="1"/>
  <c r="E37" i="4"/>
  <c r="G37" i="4" s="1"/>
  <c r="H37" i="4" s="1"/>
  <c r="I37" i="4" s="1"/>
  <c r="E45" i="4"/>
  <c r="E53" i="4"/>
  <c r="G53" i="4" s="1"/>
  <c r="H53" i="4" s="1"/>
  <c r="I53" i="4" s="1"/>
  <c r="E61" i="4"/>
  <c r="G61" i="4" s="1"/>
  <c r="H61" i="4" s="1"/>
  <c r="I61" i="4" s="1"/>
  <c r="E69" i="4"/>
  <c r="E77" i="4"/>
  <c r="G77" i="4" s="1"/>
  <c r="H77" i="4" s="1"/>
  <c r="I77" i="4" s="1"/>
  <c r="E85" i="4"/>
  <c r="G85" i="4" s="1"/>
  <c r="H85" i="4" s="1"/>
  <c r="I85" i="4" s="1"/>
  <c r="E93" i="4"/>
  <c r="G93" i="4" s="1"/>
  <c r="H93" i="4" s="1"/>
  <c r="I93" i="4" s="1"/>
  <c r="E101" i="4"/>
  <c r="G101" i="4" s="1"/>
  <c r="H101" i="4" s="1"/>
  <c r="I101" i="4" s="1"/>
  <c r="E109" i="4"/>
  <c r="G109" i="4" s="1"/>
  <c r="H109" i="4" s="1"/>
  <c r="I109" i="4" s="1"/>
  <c r="E117" i="4"/>
  <c r="E125" i="4"/>
  <c r="G125" i="4" s="1"/>
  <c r="H125" i="4" s="1"/>
  <c r="I125" i="4" s="1"/>
  <c r="E133" i="4"/>
  <c r="G133" i="4" s="1"/>
  <c r="H133" i="4" s="1"/>
  <c r="I133" i="4" s="1"/>
  <c r="E141" i="4"/>
  <c r="E22" i="4"/>
  <c r="E30" i="4"/>
  <c r="G30" i="4" s="1"/>
  <c r="H30" i="4" s="1"/>
  <c r="I30" i="4" s="1"/>
  <c r="E38" i="4"/>
  <c r="G38" i="4" s="1"/>
  <c r="H38" i="4" s="1"/>
  <c r="I38" i="4" s="1"/>
  <c r="E46" i="4"/>
  <c r="G46" i="4" s="1"/>
  <c r="H46" i="4" s="1"/>
  <c r="I46" i="4" s="1"/>
  <c r="E54" i="4"/>
  <c r="G54" i="4" s="1"/>
  <c r="H54" i="4" s="1"/>
  <c r="I54" i="4" s="1"/>
  <c r="E62" i="4"/>
  <c r="G62" i="4" s="1"/>
  <c r="H62" i="4" s="1"/>
  <c r="I62" i="4" s="1"/>
  <c r="E70" i="4"/>
  <c r="G70" i="4" s="1"/>
  <c r="H70" i="4" s="1"/>
  <c r="I70" i="4" s="1"/>
  <c r="E78" i="4"/>
  <c r="G78" i="4" s="1"/>
  <c r="H78" i="4" s="1"/>
  <c r="I78" i="4" s="1"/>
  <c r="E86" i="4"/>
  <c r="E94" i="4"/>
  <c r="G94" i="4" s="1"/>
  <c r="H94" i="4" s="1"/>
  <c r="I94" i="4" s="1"/>
  <c r="E102" i="4"/>
  <c r="G102" i="4" s="1"/>
  <c r="H102" i="4" s="1"/>
  <c r="I102" i="4" s="1"/>
  <c r="E110" i="4"/>
  <c r="G110" i="4" s="1"/>
  <c r="H110" i="4" s="1"/>
  <c r="I110" i="4" s="1"/>
  <c r="E118" i="4"/>
  <c r="G118" i="4" s="1"/>
  <c r="H118" i="4" s="1"/>
  <c r="I118" i="4" s="1"/>
  <c r="E126" i="4"/>
  <c r="G126" i="4" s="1"/>
  <c r="H126" i="4" s="1"/>
  <c r="I126" i="4" s="1"/>
  <c r="E134" i="4"/>
  <c r="G134" i="4" s="1"/>
  <c r="H134" i="4" s="1"/>
  <c r="I134" i="4" s="1"/>
  <c r="E142" i="4"/>
  <c r="G142" i="4" s="1"/>
  <c r="H142" i="4" s="1"/>
  <c r="I142" i="4" s="1"/>
  <c r="E150" i="4"/>
  <c r="E158" i="4"/>
  <c r="G158" i="4" s="1"/>
  <c r="H158" i="4" s="1"/>
  <c r="I158" i="4" s="1"/>
  <c r="E166" i="4"/>
  <c r="G166" i="4" s="1"/>
  <c r="H166" i="4" s="1"/>
  <c r="I166" i="4" s="1"/>
  <c r="E174" i="4"/>
  <c r="G174" i="4" s="1"/>
  <c r="H174" i="4" s="1"/>
  <c r="I174" i="4" s="1"/>
  <c r="E182" i="4"/>
  <c r="G182" i="4" s="1"/>
  <c r="H182" i="4" s="1"/>
  <c r="I182" i="4" s="1"/>
  <c r="E190" i="4"/>
  <c r="G190" i="4" s="1"/>
  <c r="H190" i="4" s="1"/>
  <c r="I190" i="4" s="1"/>
  <c r="E198" i="4"/>
  <c r="G198" i="4" s="1"/>
  <c r="H198" i="4" s="1"/>
  <c r="I198" i="4" s="1"/>
  <c r="E206" i="4"/>
  <c r="G206" i="4" s="1"/>
  <c r="H206" i="4" s="1"/>
  <c r="I206" i="4" s="1"/>
  <c r="E214" i="4"/>
  <c r="E222" i="4"/>
  <c r="G222" i="4" s="1"/>
  <c r="H222" i="4" s="1"/>
  <c r="I222" i="4" s="1"/>
  <c r="E230" i="4"/>
  <c r="G230" i="4" s="1"/>
  <c r="H230" i="4" s="1"/>
  <c r="I230" i="4" s="1"/>
  <c r="E238" i="4"/>
  <c r="G238" i="4" s="1"/>
  <c r="H238" i="4" s="1"/>
  <c r="I238" i="4" s="1"/>
  <c r="E246" i="4"/>
  <c r="G246" i="4" s="1"/>
  <c r="H246" i="4" s="1"/>
  <c r="I246" i="4" s="1"/>
  <c r="E254" i="4"/>
  <c r="G254" i="4" s="1"/>
  <c r="H254" i="4" s="1"/>
  <c r="I254" i="4" s="1"/>
  <c r="E262" i="4"/>
  <c r="G262" i="4" s="1"/>
  <c r="H262" i="4" s="1"/>
  <c r="I262" i="4" s="1"/>
  <c r="E270" i="4"/>
  <c r="G270" i="4" s="1"/>
  <c r="H270" i="4" s="1"/>
  <c r="I270" i="4" s="1"/>
  <c r="E278" i="4"/>
  <c r="E286" i="4"/>
  <c r="G286" i="4" s="1"/>
  <c r="H286" i="4" s="1"/>
  <c r="I286" i="4" s="1"/>
  <c r="E294" i="4"/>
  <c r="G294" i="4" s="1"/>
  <c r="H294" i="4" s="1"/>
  <c r="I294" i="4" s="1"/>
  <c r="E302" i="4"/>
  <c r="G302" i="4" s="1"/>
  <c r="H302" i="4" s="1"/>
  <c r="I302" i="4" s="1"/>
  <c r="E310" i="4"/>
  <c r="G310" i="4" s="1"/>
  <c r="H310" i="4" s="1"/>
  <c r="I310" i="4" s="1"/>
  <c r="E318" i="4"/>
  <c r="G318" i="4" s="1"/>
  <c r="H318" i="4" s="1"/>
  <c r="I318" i="4" s="1"/>
  <c r="E326" i="4"/>
  <c r="G326" i="4" s="1"/>
  <c r="H326" i="4" s="1"/>
  <c r="I326" i="4" s="1"/>
  <c r="E334" i="4"/>
  <c r="G334" i="4" s="1"/>
  <c r="H334" i="4" s="1"/>
  <c r="I334" i="4" s="1"/>
  <c r="E342" i="4"/>
  <c r="E350" i="4"/>
  <c r="G350" i="4" s="1"/>
  <c r="H350" i="4" s="1"/>
  <c r="I350" i="4" s="1"/>
  <c r="E358" i="4"/>
  <c r="G358" i="4" s="1"/>
  <c r="H358" i="4" s="1"/>
  <c r="I358" i="4" s="1"/>
  <c r="E366" i="4"/>
  <c r="G366" i="4" s="1"/>
  <c r="H366" i="4" s="1"/>
  <c r="I366" i="4" s="1"/>
  <c r="E374" i="4"/>
  <c r="G374" i="4" s="1"/>
  <c r="H374" i="4" s="1"/>
  <c r="I374" i="4" s="1"/>
  <c r="E382" i="4"/>
  <c r="G382" i="4" s="1"/>
  <c r="H382" i="4" s="1"/>
  <c r="I382" i="4" s="1"/>
  <c r="E390" i="4"/>
  <c r="G390" i="4" s="1"/>
  <c r="H390" i="4" s="1"/>
  <c r="I390" i="4" s="1"/>
  <c r="E398" i="4"/>
  <c r="G398" i="4" s="1"/>
  <c r="H398" i="4" s="1"/>
  <c r="I398" i="4" s="1"/>
  <c r="E406" i="4"/>
  <c r="E414" i="4"/>
  <c r="G414" i="4" s="1"/>
  <c r="H414" i="4" s="1"/>
  <c r="I414" i="4" s="1"/>
  <c r="E422" i="4"/>
  <c r="G422" i="4" s="1"/>
  <c r="H422" i="4" s="1"/>
  <c r="I422" i="4" s="1"/>
  <c r="E430" i="4"/>
  <c r="G430" i="4" s="1"/>
  <c r="H430" i="4" s="1"/>
  <c r="I430" i="4" s="1"/>
  <c r="E438" i="4"/>
  <c r="G438" i="4" s="1"/>
  <c r="H438" i="4" s="1"/>
  <c r="I438" i="4" s="1"/>
  <c r="E446" i="4"/>
  <c r="G446" i="4" s="1"/>
  <c r="H446" i="4" s="1"/>
  <c r="I446" i="4" s="1"/>
  <c r="E454" i="4"/>
  <c r="G454" i="4" s="1"/>
  <c r="H454" i="4" s="1"/>
  <c r="I454" i="4" s="1"/>
  <c r="E462" i="4"/>
  <c r="G462" i="4" s="1"/>
  <c r="H462" i="4" s="1"/>
  <c r="I462" i="4" s="1"/>
  <c r="E470" i="4"/>
  <c r="E478" i="4"/>
  <c r="G478" i="4" s="1"/>
  <c r="H478" i="4" s="1"/>
  <c r="I478" i="4" s="1"/>
  <c r="E486" i="4"/>
  <c r="G486" i="4" s="1"/>
  <c r="H486" i="4" s="1"/>
  <c r="I486" i="4" s="1"/>
  <c r="E494" i="4"/>
  <c r="G494" i="4" s="1"/>
  <c r="H494" i="4" s="1"/>
  <c r="I494" i="4" s="1"/>
  <c r="E502" i="4"/>
  <c r="G502" i="4" s="1"/>
  <c r="H502" i="4" s="1"/>
  <c r="I502" i="4" s="1"/>
  <c r="E510" i="4"/>
  <c r="G510" i="4" s="1"/>
  <c r="H510" i="4" s="1"/>
  <c r="I510" i="4" s="1"/>
  <c r="E518" i="4"/>
  <c r="G518" i="4" s="1"/>
  <c r="H518" i="4" s="1"/>
  <c r="I518" i="4" s="1"/>
  <c r="E526" i="4"/>
  <c r="G526" i="4" s="1"/>
  <c r="H526" i="4" s="1"/>
  <c r="I526" i="4" s="1"/>
  <c r="E534" i="4"/>
  <c r="E542" i="4"/>
  <c r="G542" i="4" s="1"/>
  <c r="H542" i="4" s="1"/>
  <c r="I542" i="4" s="1"/>
  <c r="E550" i="4"/>
  <c r="G550" i="4" s="1"/>
  <c r="H550" i="4" s="1"/>
  <c r="I550" i="4" s="1"/>
  <c r="E558" i="4"/>
  <c r="G558" i="4" s="1"/>
  <c r="H558" i="4" s="1"/>
  <c r="I558" i="4" s="1"/>
  <c r="E566" i="4"/>
  <c r="G566" i="4" s="1"/>
  <c r="H566" i="4" s="1"/>
  <c r="I566" i="4" s="1"/>
  <c r="E574" i="4"/>
  <c r="G574" i="4" s="1"/>
  <c r="H574" i="4" s="1"/>
  <c r="I574" i="4" s="1"/>
  <c r="E582" i="4"/>
  <c r="G582" i="4" s="1"/>
  <c r="H582" i="4" s="1"/>
  <c r="I582" i="4" s="1"/>
  <c r="E590" i="4"/>
  <c r="G590" i="4" s="1"/>
  <c r="H590" i="4" s="1"/>
  <c r="I590" i="4" s="1"/>
  <c r="E598" i="4"/>
  <c r="E606" i="4"/>
  <c r="G606" i="4" s="1"/>
  <c r="H606" i="4" s="1"/>
  <c r="I606" i="4" s="1"/>
  <c r="E614" i="4"/>
  <c r="G614" i="4" s="1"/>
  <c r="H614" i="4" s="1"/>
  <c r="I614" i="4" s="1"/>
  <c r="E622" i="4"/>
  <c r="G622" i="4" s="1"/>
  <c r="H622" i="4" s="1"/>
  <c r="I622" i="4" s="1"/>
  <c r="E630" i="4"/>
  <c r="G630" i="4" s="1"/>
  <c r="H630" i="4" s="1"/>
  <c r="I630" i="4" s="1"/>
  <c r="E638" i="4"/>
  <c r="G638" i="4" s="1"/>
  <c r="H638" i="4" s="1"/>
  <c r="I638" i="4" s="1"/>
  <c r="E646" i="4"/>
  <c r="G646" i="4" s="1"/>
  <c r="H646" i="4" s="1"/>
  <c r="I646" i="4" s="1"/>
  <c r="E654" i="4"/>
  <c r="G654" i="4" s="1"/>
  <c r="H654" i="4" s="1"/>
  <c r="I654" i="4" s="1"/>
  <c r="E662" i="4"/>
  <c r="E670" i="4"/>
  <c r="G670" i="4" s="1"/>
  <c r="H670" i="4" s="1"/>
  <c r="I670" i="4" s="1"/>
  <c r="E678" i="4"/>
  <c r="G678" i="4" s="1"/>
  <c r="H678" i="4" s="1"/>
  <c r="I678" i="4" s="1"/>
  <c r="E686" i="4"/>
  <c r="G686" i="4" s="1"/>
  <c r="H686" i="4" s="1"/>
  <c r="I686" i="4" s="1"/>
  <c r="E694" i="4"/>
  <c r="G694" i="4" s="1"/>
  <c r="H694" i="4" s="1"/>
  <c r="I694" i="4" s="1"/>
  <c r="E17" i="4"/>
  <c r="G17" i="4" s="1"/>
  <c r="H17" i="4" s="1"/>
  <c r="I17" i="4" s="1"/>
  <c r="E33" i="4"/>
  <c r="G33" i="4" s="1"/>
  <c r="H33" i="4" s="1"/>
  <c r="I33" i="4" s="1"/>
  <c r="E49" i="4"/>
  <c r="E65" i="4"/>
  <c r="E81" i="4"/>
  <c r="G81" i="4" s="1"/>
  <c r="H81" i="4" s="1"/>
  <c r="I81" i="4" s="1"/>
  <c r="E97" i="4"/>
  <c r="G97" i="4" s="1"/>
  <c r="H97" i="4" s="1"/>
  <c r="I97" i="4" s="1"/>
  <c r="E113" i="4"/>
  <c r="G113" i="4" s="1"/>
  <c r="H113" i="4" s="1"/>
  <c r="I113" i="4" s="1"/>
  <c r="E129" i="4"/>
  <c r="G129" i="4" s="1"/>
  <c r="H129" i="4" s="1"/>
  <c r="I129" i="4" s="1"/>
  <c r="E144" i="4"/>
  <c r="G144" i="4" s="1"/>
  <c r="H144" i="4" s="1"/>
  <c r="I144" i="4" s="1"/>
  <c r="E155" i="4"/>
  <c r="G155" i="4" s="1"/>
  <c r="H155" i="4" s="1"/>
  <c r="I155" i="4" s="1"/>
  <c r="E165" i="4"/>
  <c r="G165" i="4" s="1"/>
  <c r="H165" i="4" s="1"/>
  <c r="I165" i="4" s="1"/>
  <c r="E176" i="4"/>
  <c r="E187" i="4"/>
  <c r="G187" i="4" s="1"/>
  <c r="H187" i="4" s="1"/>
  <c r="I187" i="4" s="1"/>
  <c r="E197" i="4"/>
  <c r="E208" i="4"/>
  <c r="G208" i="4" s="1"/>
  <c r="H208" i="4" s="1"/>
  <c r="I208" i="4" s="1"/>
  <c r="E219" i="4"/>
  <c r="E229" i="4"/>
  <c r="G229" i="4" s="1"/>
  <c r="H229" i="4" s="1"/>
  <c r="I229" i="4" s="1"/>
  <c r="E240" i="4"/>
  <c r="G240" i="4" s="1"/>
  <c r="H240" i="4" s="1"/>
  <c r="I240" i="4" s="1"/>
  <c r="E251" i="4"/>
  <c r="E261" i="4"/>
  <c r="E272" i="4"/>
  <c r="G272" i="4" s="1"/>
  <c r="H272" i="4" s="1"/>
  <c r="I272" i="4" s="1"/>
  <c r="E283" i="4"/>
  <c r="G283" i="4" s="1"/>
  <c r="H283" i="4" s="1"/>
  <c r="I283" i="4" s="1"/>
  <c r="E293" i="4"/>
  <c r="G293" i="4" s="1"/>
  <c r="H293" i="4" s="1"/>
  <c r="I293" i="4" s="1"/>
  <c r="E304" i="4"/>
  <c r="G304" i="4" s="1"/>
  <c r="H304" i="4" s="1"/>
  <c r="I304" i="4" s="1"/>
  <c r="E315" i="4"/>
  <c r="G315" i="4" s="1"/>
  <c r="H315" i="4" s="1"/>
  <c r="I315" i="4" s="1"/>
  <c r="E325" i="4"/>
  <c r="G325" i="4" s="1"/>
  <c r="H325" i="4" s="1"/>
  <c r="I325" i="4" s="1"/>
  <c r="E336" i="4"/>
  <c r="G336" i="4" s="1"/>
  <c r="H336" i="4" s="1"/>
  <c r="I336" i="4" s="1"/>
  <c r="E347" i="4"/>
  <c r="G347" i="4" s="1"/>
  <c r="H347" i="4" s="1"/>
  <c r="I347" i="4" s="1"/>
  <c r="E357" i="4"/>
  <c r="G357" i="4" s="1"/>
  <c r="H357" i="4" s="1"/>
  <c r="I357" i="4" s="1"/>
  <c r="E368" i="4"/>
  <c r="G368" i="4" s="1"/>
  <c r="H368" i="4" s="1"/>
  <c r="I368" i="4" s="1"/>
  <c r="E379" i="4"/>
  <c r="E389" i="4"/>
  <c r="G389" i="4" s="1"/>
  <c r="H389" i="4" s="1"/>
  <c r="I389" i="4" s="1"/>
  <c r="E400" i="4"/>
  <c r="G400" i="4" s="1"/>
  <c r="H400" i="4" s="1"/>
  <c r="I400" i="4" s="1"/>
  <c r="E411" i="4"/>
  <c r="G411" i="4" s="1"/>
  <c r="H411" i="4" s="1"/>
  <c r="I411" i="4" s="1"/>
  <c r="E421" i="4"/>
  <c r="G421" i="4" s="1"/>
  <c r="H421" i="4" s="1"/>
  <c r="I421" i="4" s="1"/>
  <c r="E432" i="4"/>
  <c r="G432" i="4" s="1"/>
  <c r="H432" i="4" s="1"/>
  <c r="I432" i="4" s="1"/>
  <c r="E443" i="4"/>
  <c r="G443" i="4" s="1"/>
  <c r="H443" i="4" s="1"/>
  <c r="I443" i="4" s="1"/>
  <c r="E453" i="4"/>
  <c r="G453" i="4" s="1"/>
  <c r="H453" i="4" s="1"/>
  <c r="I453" i="4" s="1"/>
  <c r="E464" i="4"/>
  <c r="G464" i="4" s="1"/>
  <c r="H464" i="4" s="1"/>
  <c r="I464" i="4" s="1"/>
  <c r="E475" i="4"/>
  <c r="G475" i="4" s="1"/>
  <c r="H475" i="4" s="1"/>
  <c r="I475" i="4" s="1"/>
  <c r="E485" i="4"/>
  <c r="G485" i="4" s="1"/>
  <c r="H485" i="4" s="1"/>
  <c r="I485" i="4" s="1"/>
  <c r="E496" i="4"/>
  <c r="G496" i="4" s="1"/>
  <c r="H496" i="4" s="1"/>
  <c r="I496" i="4" s="1"/>
  <c r="E507" i="4"/>
  <c r="G507" i="4" s="1"/>
  <c r="H507" i="4" s="1"/>
  <c r="I507" i="4" s="1"/>
  <c r="E517" i="4"/>
  <c r="G517" i="4" s="1"/>
  <c r="H517" i="4" s="1"/>
  <c r="I517" i="4" s="1"/>
  <c r="E528" i="4"/>
  <c r="G528" i="4" s="1"/>
  <c r="H528" i="4" s="1"/>
  <c r="I528" i="4" s="1"/>
  <c r="E539" i="4"/>
  <c r="E549" i="4"/>
  <c r="G549" i="4" s="1"/>
  <c r="H549" i="4" s="1"/>
  <c r="I549" i="4" s="1"/>
  <c r="E560" i="4"/>
  <c r="G560" i="4" s="1"/>
  <c r="H560" i="4" s="1"/>
  <c r="I560" i="4" s="1"/>
  <c r="E571" i="4"/>
  <c r="G571" i="4" s="1"/>
  <c r="H571" i="4" s="1"/>
  <c r="I571" i="4" s="1"/>
  <c r="E581" i="4"/>
  <c r="G581" i="4" s="1"/>
  <c r="H581" i="4" s="1"/>
  <c r="I581" i="4" s="1"/>
  <c r="E592" i="4"/>
  <c r="E603" i="4"/>
  <c r="G603" i="4" s="1"/>
  <c r="H603" i="4" s="1"/>
  <c r="I603" i="4" s="1"/>
  <c r="E613" i="4"/>
  <c r="E624" i="4"/>
  <c r="G624" i="4" s="1"/>
  <c r="H624" i="4" s="1"/>
  <c r="I624" i="4" s="1"/>
  <c r="E635" i="4"/>
  <c r="G635" i="4" s="1"/>
  <c r="H635" i="4" s="1"/>
  <c r="I635" i="4" s="1"/>
  <c r="E645" i="4"/>
  <c r="G645" i="4" s="1"/>
  <c r="H645" i="4" s="1"/>
  <c r="I645" i="4" s="1"/>
  <c r="E656" i="4"/>
  <c r="G656" i="4" s="1"/>
  <c r="H656" i="4" s="1"/>
  <c r="I656" i="4" s="1"/>
  <c r="E667" i="4"/>
  <c r="G667" i="4" s="1"/>
  <c r="H667" i="4" s="1"/>
  <c r="I667" i="4" s="1"/>
  <c r="E677" i="4"/>
  <c r="G677" i="4" s="1"/>
  <c r="H677" i="4" s="1"/>
  <c r="I677" i="4" s="1"/>
  <c r="E688" i="4"/>
  <c r="G688" i="4" s="1"/>
  <c r="H688" i="4" s="1"/>
  <c r="I688" i="4" s="1"/>
  <c r="E698" i="4"/>
  <c r="G698" i="4" s="1"/>
  <c r="H698" i="4" s="1"/>
  <c r="I698" i="4" s="1"/>
  <c r="E706" i="4"/>
  <c r="G706" i="4" s="1"/>
  <c r="H706" i="4" s="1"/>
  <c r="I706" i="4" s="1"/>
  <c r="E714" i="4"/>
  <c r="E722" i="4"/>
  <c r="G722" i="4" s="1"/>
  <c r="H722" i="4" s="1"/>
  <c r="I722" i="4" s="1"/>
  <c r="E730" i="4"/>
  <c r="G730" i="4" s="1"/>
  <c r="H730" i="4" s="1"/>
  <c r="I730" i="4" s="1"/>
  <c r="E738" i="4"/>
  <c r="G738" i="4" s="1"/>
  <c r="H738" i="4" s="1"/>
  <c r="I738" i="4" s="1"/>
  <c r="E746" i="4"/>
  <c r="G746" i="4" s="1"/>
  <c r="H746" i="4" s="1"/>
  <c r="I746" i="4" s="1"/>
  <c r="E754" i="4"/>
  <c r="G754" i="4" s="1"/>
  <c r="H754" i="4" s="1"/>
  <c r="I754" i="4" s="1"/>
  <c r="E762" i="4"/>
  <c r="G762" i="4" s="1"/>
  <c r="H762" i="4" s="1"/>
  <c r="I762" i="4" s="1"/>
  <c r="E770" i="4"/>
  <c r="G770" i="4" s="1"/>
  <c r="H770" i="4" s="1"/>
  <c r="I770" i="4" s="1"/>
  <c r="E778" i="4"/>
  <c r="G778" i="4" s="1"/>
  <c r="H778" i="4" s="1"/>
  <c r="I778" i="4" s="1"/>
  <c r="E786" i="4"/>
  <c r="G786" i="4" s="1"/>
  <c r="H786" i="4" s="1"/>
  <c r="I786" i="4" s="1"/>
  <c r="E794" i="4"/>
  <c r="G794" i="4" s="1"/>
  <c r="H794" i="4" s="1"/>
  <c r="I794" i="4" s="1"/>
  <c r="E802" i="4"/>
  <c r="G802" i="4" s="1"/>
  <c r="H802" i="4" s="1"/>
  <c r="I802" i="4" s="1"/>
  <c r="E810" i="4"/>
  <c r="G810" i="4" s="1"/>
  <c r="H810" i="4" s="1"/>
  <c r="I810" i="4" s="1"/>
  <c r="E818" i="4"/>
  <c r="G818" i="4" s="1"/>
  <c r="H818" i="4" s="1"/>
  <c r="I818" i="4" s="1"/>
  <c r="E826" i="4"/>
  <c r="G826" i="4" s="1"/>
  <c r="H826" i="4" s="1"/>
  <c r="I826" i="4" s="1"/>
  <c r="E834" i="4"/>
  <c r="G834" i="4" s="1"/>
  <c r="H834" i="4" s="1"/>
  <c r="I834" i="4" s="1"/>
  <c r="E842" i="4"/>
  <c r="G842" i="4" s="1"/>
  <c r="H842" i="4" s="1"/>
  <c r="I842" i="4" s="1"/>
  <c r="E850" i="4"/>
  <c r="G850" i="4" s="1"/>
  <c r="H850" i="4" s="1"/>
  <c r="I850" i="4" s="1"/>
  <c r="E858" i="4"/>
  <c r="G858" i="4" s="1"/>
  <c r="H858" i="4" s="1"/>
  <c r="I858" i="4" s="1"/>
  <c r="E19" i="4"/>
  <c r="E35" i="4"/>
  <c r="G35" i="4" s="1"/>
  <c r="H35" i="4" s="1"/>
  <c r="I35" i="4" s="1"/>
  <c r="E51" i="4"/>
  <c r="G51" i="4" s="1"/>
  <c r="H51" i="4" s="1"/>
  <c r="I51" i="4" s="1"/>
  <c r="E67" i="4"/>
  <c r="G67" i="4" s="1"/>
  <c r="H67" i="4" s="1"/>
  <c r="I67" i="4" s="1"/>
  <c r="E83" i="4"/>
  <c r="G83" i="4" s="1"/>
  <c r="H83" i="4" s="1"/>
  <c r="I83" i="4" s="1"/>
  <c r="E99" i="4"/>
  <c r="E115" i="4"/>
  <c r="G115" i="4" s="1"/>
  <c r="H115" i="4" s="1"/>
  <c r="I115" i="4" s="1"/>
  <c r="E131" i="4"/>
  <c r="G131" i="4" s="1"/>
  <c r="H131" i="4" s="1"/>
  <c r="I131" i="4" s="1"/>
  <c r="E145" i="4"/>
  <c r="G145" i="4" s="1"/>
  <c r="H145" i="4" s="1"/>
  <c r="I145" i="4" s="1"/>
  <c r="E156" i="4"/>
  <c r="G156" i="4" s="1"/>
  <c r="H156" i="4" s="1"/>
  <c r="I156" i="4" s="1"/>
  <c r="E167" i="4"/>
  <c r="G167" i="4" s="1"/>
  <c r="H167" i="4" s="1"/>
  <c r="I167" i="4" s="1"/>
  <c r="E177" i="4"/>
  <c r="G177" i="4" s="1"/>
  <c r="H177" i="4" s="1"/>
  <c r="I177" i="4" s="1"/>
  <c r="E188" i="4"/>
  <c r="G188" i="4" s="1"/>
  <c r="H188" i="4" s="1"/>
  <c r="I188" i="4" s="1"/>
  <c r="E199" i="4"/>
  <c r="G199" i="4" s="1"/>
  <c r="H199" i="4" s="1"/>
  <c r="I199" i="4" s="1"/>
  <c r="E209" i="4"/>
  <c r="G209" i="4" s="1"/>
  <c r="H209" i="4" s="1"/>
  <c r="I209" i="4" s="1"/>
  <c r="E220" i="4"/>
  <c r="G220" i="4" s="1"/>
  <c r="H220" i="4" s="1"/>
  <c r="I220" i="4" s="1"/>
  <c r="E231" i="4"/>
  <c r="E241" i="4"/>
  <c r="G241" i="4" s="1"/>
  <c r="H241" i="4" s="1"/>
  <c r="I241" i="4" s="1"/>
  <c r="E252" i="4"/>
  <c r="G252" i="4" s="1"/>
  <c r="H252" i="4" s="1"/>
  <c r="I252" i="4" s="1"/>
  <c r="E263" i="4"/>
  <c r="G263" i="4" s="1"/>
  <c r="H263" i="4" s="1"/>
  <c r="I263" i="4" s="1"/>
  <c r="E273" i="4"/>
  <c r="G273" i="4" s="1"/>
  <c r="H273" i="4" s="1"/>
  <c r="I273" i="4" s="1"/>
  <c r="E284" i="4"/>
  <c r="G284" i="4" s="1"/>
  <c r="H284" i="4" s="1"/>
  <c r="I284" i="4" s="1"/>
  <c r="E295" i="4"/>
  <c r="E305" i="4"/>
  <c r="G305" i="4" s="1"/>
  <c r="H305" i="4" s="1"/>
  <c r="I305" i="4" s="1"/>
  <c r="E316" i="4"/>
  <c r="G316" i="4" s="1"/>
  <c r="H316" i="4" s="1"/>
  <c r="I316" i="4" s="1"/>
  <c r="E327" i="4"/>
  <c r="G327" i="4" s="1"/>
  <c r="H327" i="4" s="1"/>
  <c r="I327" i="4" s="1"/>
  <c r="E337" i="4"/>
  <c r="G337" i="4" s="1"/>
  <c r="H337" i="4" s="1"/>
  <c r="I337" i="4" s="1"/>
  <c r="E348" i="4"/>
  <c r="E359" i="4"/>
  <c r="G359" i="4" s="1"/>
  <c r="H359" i="4" s="1"/>
  <c r="I359" i="4" s="1"/>
  <c r="E369" i="4"/>
  <c r="G369" i="4" s="1"/>
  <c r="H369" i="4" s="1"/>
  <c r="I369" i="4" s="1"/>
  <c r="E380" i="4"/>
  <c r="G380" i="4" s="1"/>
  <c r="H380" i="4" s="1"/>
  <c r="I380" i="4" s="1"/>
  <c r="E391" i="4"/>
  <c r="G391" i="4" s="1"/>
  <c r="H391" i="4" s="1"/>
  <c r="I391" i="4" s="1"/>
  <c r="E401" i="4"/>
  <c r="G401" i="4" s="1"/>
  <c r="H401" i="4" s="1"/>
  <c r="I401" i="4" s="1"/>
  <c r="E412" i="4"/>
  <c r="E423" i="4"/>
  <c r="E433" i="4"/>
  <c r="E444" i="4"/>
  <c r="G444" i="4" s="1"/>
  <c r="H444" i="4" s="1"/>
  <c r="I444" i="4" s="1"/>
  <c r="E455" i="4"/>
  <c r="G455" i="4" s="1"/>
  <c r="H455" i="4" s="1"/>
  <c r="I455" i="4" s="1"/>
  <c r="E465" i="4"/>
  <c r="G465" i="4" s="1"/>
  <c r="H465" i="4" s="1"/>
  <c r="I465" i="4" s="1"/>
  <c r="E476" i="4"/>
  <c r="G476" i="4" s="1"/>
  <c r="H476" i="4" s="1"/>
  <c r="I476" i="4" s="1"/>
  <c r="E487" i="4"/>
  <c r="G487" i="4" s="1"/>
  <c r="H487" i="4" s="1"/>
  <c r="I487" i="4" s="1"/>
  <c r="E497" i="4"/>
  <c r="G497" i="4" s="1"/>
  <c r="H497" i="4" s="1"/>
  <c r="I497" i="4" s="1"/>
  <c r="E508" i="4"/>
  <c r="G508" i="4" s="1"/>
  <c r="H508" i="4" s="1"/>
  <c r="I508" i="4" s="1"/>
  <c r="E519" i="4"/>
  <c r="G519" i="4" s="1"/>
  <c r="H519" i="4" s="1"/>
  <c r="I519" i="4" s="1"/>
  <c r="E529" i="4"/>
  <c r="G529" i="4" s="1"/>
  <c r="H529" i="4" s="1"/>
  <c r="I529" i="4" s="1"/>
  <c r="E540" i="4"/>
  <c r="E551" i="4"/>
  <c r="G551" i="4" s="1"/>
  <c r="H551" i="4" s="1"/>
  <c r="I551" i="4" s="1"/>
  <c r="E561" i="4"/>
  <c r="G561" i="4" s="1"/>
  <c r="H561" i="4" s="1"/>
  <c r="I561" i="4" s="1"/>
  <c r="E572" i="4"/>
  <c r="G572" i="4" s="1"/>
  <c r="H572" i="4" s="1"/>
  <c r="I572" i="4" s="1"/>
  <c r="E583" i="4"/>
  <c r="G583" i="4" s="1"/>
  <c r="H583" i="4" s="1"/>
  <c r="I583" i="4" s="1"/>
  <c r="E593" i="4"/>
  <c r="G593" i="4" s="1"/>
  <c r="H593" i="4" s="1"/>
  <c r="I593" i="4" s="1"/>
  <c r="E604" i="4"/>
  <c r="G604" i="4" s="1"/>
  <c r="H604" i="4" s="1"/>
  <c r="I604" i="4" s="1"/>
  <c r="E615" i="4"/>
  <c r="G615" i="4" s="1"/>
  <c r="H615" i="4" s="1"/>
  <c r="I615" i="4" s="1"/>
  <c r="E625" i="4"/>
  <c r="G625" i="4" s="1"/>
  <c r="H625" i="4" s="1"/>
  <c r="I625" i="4" s="1"/>
  <c r="E636" i="4"/>
  <c r="E647" i="4"/>
  <c r="G647" i="4" s="1"/>
  <c r="H647" i="4" s="1"/>
  <c r="I647" i="4" s="1"/>
  <c r="E657" i="4"/>
  <c r="G657" i="4" s="1"/>
  <c r="H657" i="4" s="1"/>
  <c r="I657" i="4" s="1"/>
  <c r="E668" i="4"/>
  <c r="G668" i="4" s="1"/>
  <c r="H668" i="4" s="1"/>
  <c r="I668" i="4" s="1"/>
  <c r="E679" i="4"/>
  <c r="G679" i="4" s="1"/>
  <c r="H679" i="4" s="1"/>
  <c r="I679" i="4" s="1"/>
  <c r="E689" i="4"/>
  <c r="G689" i="4" s="1"/>
  <c r="H689" i="4" s="1"/>
  <c r="I689" i="4" s="1"/>
  <c r="E699" i="4"/>
  <c r="G699" i="4" s="1"/>
  <c r="H699" i="4" s="1"/>
  <c r="I699" i="4" s="1"/>
  <c r="E707" i="4"/>
  <c r="G707" i="4" s="1"/>
  <c r="H707" i="4" s="1"/>
  <c r="I707" i="4" s="1"/>
  <c r="E715" i="4"/>
  <c r="G715" i="4" s="1"/>
  <c r="H715" i="4" s="1"/>
  <c r="I715" i="4" s="1"/>
  <c r="E723" i="4"/>
  <c r="G723" i="4" s="1"/>
  <c r="H723" i="4" s="1"/>
  <c r="I723" i="4" s="1"/>
  <c r="E731" i="4"/>
  <c r="G731" i="4" s="1"/>
  <c r="H731" i="4" s="1"/>
  <c r="I731" i="4" s="1"/>
  <c r="E739" i="4"/>
  <c r="E747" i="4"/>
  <c r="E755" i="4"/>
  <c r="E763" i="4"/>
  <c r="G763" i="4" s="1"/>
  <c r="H763" i="4" s="1"/>
  <c r="I763" i="4" s="1"/>
  <c r="E771" i="4"/>
  <c r="G771" i="4" s="1"/>
  <c r="H771" i="4" s="1"/>
  <c r="I771" i="4" s="1"/>
  <c r="E779" i="4"/>
  <c r="G779" i="4" s="1"/>
  <c r="H779" i="4" s="1"/>
  <c r="I779" i="4" s="1"/>
  <c r="E787" i="4"/>
  <c r="G787" i="4" s="1"/>
  <c r="H787" i="4" s="1"/>
  <c r="I787" i="4" s="1"/>
  <c r="E795" i="4"/>
  <c r="G795" i="4" s="1"/>
  <c r="H795" i="4" s="1"/>
  <c r="I795" i="4" s="1"/>
  <c r="E803" i="4"/>
  <c r="G803" i="4" s="1"/>
  <c r="H803" i="4" s="1"/>
  <c r="I803" i="4" s="1"/>
  <c r="E811" i="4"/>
  <c r="G811" i="4" s="1"/>
  <c r="H811" i="4" s="1"/>
  <c r="I811" i="4" s="1"/>
  <c r="E819" i="4"/>
  <c r="G819" i="4" s="1"/>
  <c r="H819" i="4" s="1"/>
  <c r="I819" i="4" s="1"/>
  <c r="E827" i="4"/>
  <c r="G827" i="4" s="1"/>
  <c r="H827" i="4" s="1"/>
  <c r="I827" i="4" s="1"/>
  <c r="E835" i="4"/>
  <c r="E843" i="4"/>
  <c r="E851" i="4"/>
  <c r="G851" i="4" s="1"/>
  <c r="H851" i="4" s="1"/>
  <c r="I851" i="4" s="1"/>
  <c r="E859" i="4"/>
  <c r="E867" i="4"/>
  <c r="G867" i="4" s="1"/>
  <c r="H867" i="4" s="1"/>
  <c r="I867" i="4" s="1"/>
  <c r="E875" i="4"/>
  <c r="G875" i="4" s="1"/>
  <c r="H875" i="4" s="1"/>
  <c r="I875" i="4" s="1"/>
  <c r="E883" i="4"/>
  <c r="G883" i="4" s="1"/>
  <c r="H883" i="4" s="1"/>
  <c r="I883" i="4" s="1"/>
  <c r="E891" i="4"/>
  <c r="E20" i="4"/>
  <c r="G20" i="4" s="1"/>
  <c r="H20" i="4" s="1"/>
  <c r="I20" i="4" s="1"/>
  <c r="E36" i="4"/>
  <c r="G36" i="4" s="1"/>
  <c r="H36" i="4" s="1"/>
  <c r="I36" i="4" s="1"/>
  <c r="E52" i="4"/>
  <c r="G52" i="4" s="1"/>
  <c r="H52" i="4" s="1"/>
  <c r="I52" i="4" s="1"/>
  <c r="E68" i="4"/>
  <c r="G68" i="4" s="1"/>
  <c r="H68" i="4" s="1"/>
  <c r="I68" i="4" s="1"/>
  <c r="E84" i="4"/>
  <c r="G84" i="4" s="1"/>
  <c r="H84" i="4" s="1"/>
  <c r="I84" i="4" s="1"/>
  <c r="E100" i="4"/>
  <c r="E116" i="4"/>
  <c r="E132" i="4"/>
  <c r="G132" i="4" s="1"/>
  <c r="H132" i="4" s="1"/>
  <c r="I132" i="4" s="1"/>
  <c r="E147" i="4"/>
  <c r="G147" i="4" s="1"/>
  <c r="H147" i="4" s="1"/>
  <c r="I147" i="4" s="1"/>
  <c r="E157" i="4"/>
  <c r="G157" i="4" s="1"/>
  <c r="H157" i="4" s="1"/>
  <c r="I157" i="4" s="1"/>
  <c r="E168" i="4"/>
  <c r="G168" i="4" s="1"/>
  <c r="H168" i="4" s="1"/>
  <c r="I168" i="4" s="1"/>
  <c r="E179" i="4"/>
  <c r="G179" i="4" s="1"/>
  <c r="H179" i="4" s="1"/>
  <c r="I179" i="4" s="1"/>
  <c r="E189" i="4"/>
  <c r="G189" i="4" s="1"/>
  <c r="H189" i="4" s="1"/>
  <c r="I189" i="4" s="1"/>
  <c r="E200" i="4"/>
  <c r="G200" i="4" s="1"/>
  <c r="H200" i="4" s="1"/>
  <c r="I200" i="4" s="1"/>
  <c r="E211" i="4"/>
  <c r="G211" i="4" s="1"/>
  <c r="H211" i="4" s="1"/>
  <c r="I211" i="4" s="1"/>
  <c r="E221" i="4"/>
  <c r="G221" i="4" s="1"/>
  <c r="H221" i="4" s="1"/>
  <c r="I221" i="4" s="1"/>
  <c r="E232" i="4"/>
  <c r="G232" i="4" s="1"/>
  <c r="H232" i="4" s="1"/>
  <c r="I232" i="4" s="1"/>
  <c r="E243" i="4"/>
  <c r="G243" i="4" s="1"/>
  <c r="H243" i="4" s="1"/>
  <c r="I243" i="4" s="1"/>
  <c r="E253" i="4"/>
  <c r="G253" i="4" s="1"/>
  <c r="H253" i="4" s="1"/>
  <c r="I253" i="4" s="1"/>
  <c r="E264" i="4"/>
  <c r="G264" i="4" s="1"/>
  <c r="H264" i="4" s="1"/>
  <c r="I264" i="4" s="1"/>
  <c r="E275" i="4"/>
  <c r="G275" i="4" s="1"/>
  <c r="H275" i="4" s="1"/>
  <c r="I275" i="4" s="1"/>
  <c r="E285" i="4"/>
  <c r="G285" i="4" s="1"/>
  <c r="H285" i="4" s="1"/>
  <c r="I285" i="4" s="1"/>
  <c r="E296" i="4"/>
  <c r="G296" i="4" s="1"/>
  <c r="H296" i="4" s="1"/>
  <c r="I296" i="4" s="1"/>
  <c r="E307" i="4"/>
  <c r="G307" i="4" s="1"/>
  <c r="H307" i="4" s="1"/>
  <c r="I307" i="4" s="1"/>
  <c r="E317" i="4"/>
  <c r="G317" i="4" s="1"/>
  <c r="H317" i="4" s="1"/>
  <c r="I317" i="4" s="1"/>
  <c r="E328" i="4"/>
  <c r="G328" i="4" s="1"/>
  <c r="H328" i="4" s="1"/>
  <c r="I328" i="4" s="1"/>
  <c r="E339" i="4"/>
  <c r="G339" i="4" s="1"/>
  <c r="H339" i="4" s="1"/>
  <c r="I339" i="4" s="1"/>
  <c r="E349" i="4"/>
  <c r="G349" i="4" s="1"/>
  <c r="H349" i="4" s="1"/>
  <c r="I349" i="4" s="1"/>
  <c r="E360" i="4"/>
  <c r="E371" i="4"/>
  <c r="G371" i="4" s="1"/>
  <c r="H371" i="4" s="1"/>
  <c r="I371" i="4" s="1"/>
  <c r="E381" i="4"/>
  <c r="G381" i="4" s="1"/>
  <c r="H381" i="4" s="1"/>
  <c r="I381" i="4" s="1"/>
  <c r="E392" i="4"/>
  <c r="G392" i="4" s="1"/>
  <c r="H392" i="4" s="1"/>
  <c r="I392" i="4" s="1"/>
  <c r="E403" i="4"/>
  <c r="G403" i="4" s="1"/>
  <c r="H403" i="4" s="1"/>
  <c r="I403" i="4" s="1"/>
  <c r="E413" i="4"/>
  <c r="E424" i="4"/>
  <c r="G424" i="4" s="1"/>
  <c r="H424" i="4" s="1"/>
  <c r="I424" i="4" s="1"/>
  <c r="E435" i="4"/>
  <c r="G435" i="4" s="1"/>
  <c r="H435" i="4" s="1"/>
  <c r="I435" i="4" s="1"/>
  <c r="E445" i="4"/>
  <c r="G445" i="4" s="1"/>
  <c r="H445" i="4" s="1"/>
  <c r="I445" i="4" s="1"/>
  <c r="E456" i="4"/>
  <c r="G456" i="4" s="1"/>
  <c r="H456" i="4" s="1"/>
  <c r="I456" i="4" s="1"/>
  <c r="E467" i="4"/>
  <c r="G467" i="4" s="1"/>
  <c r="H467" i="4" s="1"/>
  <c r="I467" i="4" s="1"/>
  <c r="E477" i="4"/>
  <c r="E488" i="4"/>
  <c r="G488" i="4" s="1"/>
  <c r="H488" i="4" s="1"/>
  <c r="I488" i="4" s="1"/>
  <c r="E499" i="4"/>
  <c r="G499" i="4" s="1"/>
  <c r="H499" i="4" s="1"/>
  <c r="I499" i="4" s="1"/>
  <c r="E509" i="4"/>
  <c r="G509" i="4" s="1"/>
  <c r="H509" i="4" s="1"/>
  <c r="I509" i="4" s="1"/>
  <c r="E520" i="4"/>
  <c r="G520" i="4" s="1"/>
  <c r="H520" i="4" s="1"/>
  <c r="I520" i="4" s="1"/>
  <c r="E531" i="4"/>
  <c r="E541" i="4"/>
  <c r="G541" i="4" s="1"/>
  <c r="H541" i="4" s="1"/>
  <c r="I541" i="4" s="1"/>
  <c r="E552" i="4"/>
  <c r="E563" i="4"/>
  <c r="G563" i="4" s="1"/>
  <c r="H563" i="4" s="1"/>
  <c r="I563" i="4" s="1"/>
  <c r="E573" i="4"/>
  <c r="G573" i="4" s="1"/>
  <c r="H573" i="4" s="1"/>
  <c r="I573" i="4" s="1"/>
  <c r="E584" i="4"/>
  <c r="G584" i="4" s="1"/>
  <c r="H584" i="4" s="1"/>
  <c r="I584" i="4" s="1"/>
  <c r="E595" i="4"/>
  <c r="G595" i="4" s="1"/>
  <c r="H595" i="4" s="1"/>
  <c r="I595" i="4" s="1"/>
  <c r="E605" i="4"/>
  <c r="G605" i="4" s="1"/>
  <c r="H605" i="4" s="1"/>
  <c r="I605" i="4" s="1"/>
  <c r="E616" i="4"/>
  <c r="E627" i="4"/>
  <c r="G627" i="4" s="1"/>
  <c r="H627" i="4" s="1"/>
  <c r="I627" i="4" s="1"/>
  <c r="E637" i="4"/>
  <c r="G637" i="4" s="1"/>
  <c r="H637" i="4" s="1"/>
  <c r="I637" i="4" s="1"/>
  <c r="E648" i="4"/>
  <c r="G648" i="4" s="1"/>
  <c r="H648" i="4" s="1"/>
  <c r="I648" i="4" s="1"/>
  <c r="E659" i="4"/>
  <c r="G659" i="4" s="1"/>
  <c r="H659" i="4" s="1"/>
  <c r="I659" i="4" s="1"/>
  <c r="E669" i="4"/>
  <c r="G669" i="4" s="1"/>
  <c r="H669" i="4" s="1"/>
  <c r="I669" i="4" s="1"/>
  <c r="E680" i="4"/>
  <c r="G680" i="4" s="1"/>
  <c r="H680" i="4" s="1"/>
  <c r="I680" i="4" s="1"/>
  <c r="E691" i="4"/>
  <c r="G691" i="4" s="1"/>
  <c r="H691" i="4" s="1"/>
  <c r="I691" i="4" s="1"/>
  <c r="E700" i="4"/>
  <c r="G700" i="4" s="1"/>
  <c r="H700" i="4" s="1"/>
  <c r="I700" i="4" s="1"/>
  <c r="E708" i="4"/>
  <c r="E716" i="4"/>
  <c r="G716" i="4" s="1"/>
  <c r="H716" i="4" s="1"/>
  <c r="I716" i="4" s="1"/>
  <c r="E724" i="4"/>
  <c r="G724" i="4" s="1"/>
  <c r="H724" i="4" s="1"/>
  <c r="I724" i="4" s="1"/>
  <c r="E732" i="4"/>
  <c r="E740" i="4"/>
  <c r="G740" i="4" s="1"/>
  <c r="H740" i="4" s="1"/>
  <c r="I740" i="4" s="1"/>
  <c r="E748" i="4"/>
  <c r="G748" i="4" s="1"/>
  <c r="H748" i="4" s="1"/>
  <c r="I748" i="4" s="1"/>
  <c r="E756" i="4"/>
  <c r="G756" i="4" s="1"/>
  <c r="H756" i="4" s="1"/>
  <c r="I756" i="4" s="1"/>
  <c r="E764" i="4"/>
  <c r="E772" i="4"/>
  <c r="G772" i="4" s="1"/>
  <c r="H772" i="4" s="1"/>
  <c r="I772" i="4" s="1"/>
  <c r="E780" i="4"/>
  <c r="E788" i="4"/>
  <c r="E796" i="4"/>
  <c r="G796" i="4" s="1"/>
  <c r="H796" i="4" s="1"/>
  <c r="I796" i="4" s="1"/>
  <c r="E804" i="4"/>
  <c r="E812" i="4"/>
  <c r="G812" i="4" s="1"/>
  <c r="H812" i="4" s="1"/>
  <c r="I812" i="4" s="1"/>
  <c r="E820" i="4"/>
  <c r="G820" i="4" s="1"/>
  <c r="H820" i="4" s="1"/>
  <c r="I820" i="4" s="1"/>
  <c r="E828" i="4"/>
  <c r="G828" i="4" s="1"/>
  <c r="H828" i="4" s="1"/>
  <c r="I828" i="4" s="1"/>
  <c r="E836" i="4"/>
  <c r="G836" i="4" s="1"/>
  <c r="H836" i="4" s="1"/>
  <c r="I836" i="4" s="1"/>
  <c r="E27" i="4"/>
  <c r="G27" i="4" s="1"/>
  <c r="H27" i="4" s="1"/>
  <c r="I27" i="4" s="1"/>
  <c r="E43" i="4"/>
  <c r="G43" i="4" s="1"/>
  <c r="H43" i="4" s="1"/>
  <c r="I43" i="4" s="1"/>
  <c r="E59" i="4"/>
  <c r="G59" i="4" s="1"/>
  <c r="H59" i="4" s="1"/>
  <c r="I59" i="4" s="1"/>
  <c r="E75" i="4"/>
  <c r="G75" i="4" s="1"/>
  <c r="H75" i="4" s="1"/>
  <c r="I75" i="4" s="1"/>
  <c r="E91" i="4"/>
  <c r="G91" i="4" s="1"/>
  <c r="H91" i="4" s="1"/>
  <c r="I91" i="4" s="1"/>
  <c r="E107" i="4"/>
  <c r="G107" i="4" s="1"/>
  <c r="H107" i="4" s="1"/>
  <c r="I107" i="4" s="1"/>
  <c r="E123" i="4"/>
  <c r="E139" i="4"/>
  <c r="E151" i="4"/>
  <c r="E161" i="4"/>
  <c r="G161" i="4" s="1"/>
  <c r="H161" i="4" s="1"/>
  <c r="I161" i="4" s="1"/>
  <c r="E172" i="4"/>
  <c r="G172" i="4" s="1"/>
  <c r="H172" i="4" s="1"/>
  <c r="I172" i="4" s="1"/>
  <c r="E183" i="4"/>
  <c r="G183" i="4" s="1"/>
  <c r="H183" i="4" s="1"/>
  <c r="I183" i="4" s="1"/>
  <c r="E193" i="4"/>
  <c r="G193" i="4" s="1"/>
  <c r="H193" i="4" s="1"/>
  <c r="I193" i="4" s="1"/>
  <c r="E204" i="4"/>
  <c r="G204" i="4" s="1"/>
  <c r="H204" i="4" s="1"/>
  <c r="I204" i="4" s="1"/>
  <c r="E215" i="4"/>
  <c r="G215" i="4" s="1"/>
  <c r="H215" i="4" s="1"/>
  <c r="I215" i="4" s="1"/>
  <c r="E225" i="4"/>
  <c r="G225" i="4" s="1"/>
  <c r="H225" i="4" s="1"/>
  <c r="I225" i="4" s="1"/>
  <c r="E236" i="4"/>
  <c r="E247" i="4"/>
  <c r="G247" i="4" s="1"/>
  <c r="H247" i="4" s="1"/>
  <c r="I247" i="4" s="1"/>
  <c r="E257" i="4"/>
  <c r="G257" i="4" s="1"/>
  <c r="H257" i="4" s="1"/>
  <c r="I257" i="4" s="1"/>
  <c r="E268" i="4"/>
  <c r="G268" i="4" s="1"/>
  <c r="H268" i="4" s="1"/>
  <c r="I268" i="4" s="1"/>
  <c r="E279" i="4"/>
  <c r="G279" i="4" s="1"/>
  <c r="H279" i="4" s="1"/>
  <c r="I279" i="4" s="1"/>
  <c r="E289" i="4"/>
  <c r="G289" i="4" s="1"/>
  <c r="H289" i="4" s="1"/>
  <c r="I289" i="4" s="1"/>
  <c r="E300" i="4"/>
  <c r="G300" i="4" s="1"/>
  <c r="H300" i="4" s="1"/>
  <c r="I300" i="4" s="1"/>
  <c r="E311" i="4"/>
  <c r="G311" i="4" s="1"/>
  <c r="H311" i="4" s="1"/>
  <c r="I311" i="4" s="1"/>
  <c r="E321" i="4"/>
  <c r="E332" i="4"/>
  <c r="G332" i="4" s="1"/>
  <c r="H332" i="4" s="1"/>
  <c r="I332" i="4" s="1"/>
  <c r="E343" i="4"/>
  <c r="G343" i="4" s="1"/>
  <c r="H343" i="4" s="1"/>
  <c r="I343" i="4" s="1"/>
  <c r="E353" i="4"/>
  <c r="G353" i="4" s="1"/>
  <c r="H353" i="4" s="1"/>
  <c r="I353" i="4" s="1"/>
  <c r="E364" i="4"/>
  <c r="G364" i="4" s="1"/>
  <c r="H364" i="4" s="1"/>
  <c r="I364" i="4" s="1"/>
  <c r="E375" i="4"/>
  <c r="G375" i="4" s="1"/>
  <c r="H375" i="4" s="1"/>
  <c r="I375" i="4" s="1"/>
  <c r="E385" i="4"/>
  <c r="G385" i="4" s="1"/>
  <c r="H385" i="4" s="1"/>
  <c r="I385" i="4" s="1"/>
  <c r="E396" i="4"/>
  <c r="G396" i="4" s="1"/>
  <c r="H396" i="4" s="1"/>
  <c r="I396" i="4" s="1"/>
  <c r="E407" i="4"/>
  <c r="E417" i="4"/>
  <c r="G417" i="4" s="1"/>
  <c r="H417" i="4" s="1"/>
  <c r="I417" i="4" s="1"/>
  <c r="E428" i="4"/>
  <c r="G428" i="4" s="1"/>
  <c r="H428" i="4" s="1"/>
  <c r="I428" i="4" s="1"/>
  <c r="E439" i="4"/>
  <c r="G439" i="4" s="1"/>
  <c r="H439" i="4" s="1"/>
  <c r="I439" i="4" s="1"/>
  <c r="E449" i="4"/>
  <c r="G449" i="4" s="1"/>
  <c r="H449" i="4" s="1"/>
  <c r="I449" i="4" s="1"/>
  <c r="E460" i="4"/>
  <c r="G460" i="4" s="1"/>
  <c r="H460" i="4" s="1"/>
  <c r="I460" i="4" s="1"/>
  <c r="E471" i="4"/>
  <c r="G471" i="4" s="1"/>
  <c r="H471" i="4" s="1"/>
  <c r="I471" i="4" s="1"/>
  <c r="E481" i="4"/>
  <c r="G481" i="4" s="1"/>
  <c r="H481" i="4" s="1"/>
  <c r="I481" i="4" s="1"/>
  <c r="E492" i="4"/>
  <c r="E503" i="4"/>
  <c r="G503" i="4" s="1"/>
  <c r="H503" i="4" s="1"/>
  <c r="I503" i="4" s="1"/>
  <c r="E513" i="4"/>
  <c r="G513" i="4" s="1"/>
  <c r="H513" i="4" s="1"/>
  <c r="I513" i="4" s="1"/>
  <c r="E524" i="4"/>
  <c r="G524" i="4" s="1"/>
  <c r="H524" i="4" s="1"/>
  <c r="I524" i="4" s="1"/>
  <c r="E535" i="4"/>
  <c r="G535" i="4" s="1"/>
  <c r="H535" i="4" s="1"/>
  <c r="I535" i="4" s="1"/>
  <c r="E545" i="4"/>
  <c r="G545" i="4" s="1"/>
  <c r="H545" i="4" s="1"/>
  <c r="I545" i="4" s="1"/>
  <c r="E556" i="4"/>
  <c r="G556" i="4" s="1"/>
  <c r="H556" i="4" s="1"/>
  <c r="I556" i="4" s="1"/>
  <c r="E567" i="4"/>
  <c r="G567" i="4" s="1"/>
  <c r="H567" i="4" s="1"/>
  <c r="I567" i="4" s="1"/>
  <c r="E577" i="4"/>
  <c r="E588" i="4"/>
  <c r="G588" i="4" s="1"/>
  <c r="H588" i="4" s="1"/>
  <c r="I588" i="4" s="1"/>
  <c r="E599" i="4"/>
  <c r="G599" i="4" s="1"/>
  <c r="H599" i="4" s="1"/>
  <c r="I599" i="4" s="1"/>
  <c r="E609" i="4"/>
  <c r="G609" i="4" s="1"/>
  <c r="H609" i="4" s="1"/>
  <c r="I609" i="4" s="1"/>
  <c r="E620" i="4"/>
  <c r="G620" i="4" s="1"/>
  <c r="H620" i="4" s="1"/>
  <c r="I620" i="4" s="1"/>
  <c r="E631" i="4"/>
  <c r="G631" i="4" s="1"/>
  <c r="H631" i="4" s="1"/>
  <c r="I631" i="4" s="1"/>
  <c r="E641" i="4"/>
  <c r="G641" i="4" s="1"/>
  <c r="H641" i="4" s="1"/>
  <c r="I641" i="4" s="1"/>
  <c r="E652" i="4"/>
  <c r="G652" i="4" s="1"/>
  <c r="H652" i="4" s="1"/>
  <c r="I652" i="4" s="1"/>
  <c r="E663" i="4"/>
  <c r="E673" i="4"/>
  <c r="G673" i="4" s="1"/>
  <c r="H673" i="4" s="1"/>
  <c r="I673" i="4" s="1"/>
  <c r="E684" i="4"/>
  <c r="G684" i="4" s="1"/>
  <c r="H684" i="4" s="1"/>
  <c r="I684" i="4" s="1"/>
  <c r="E695" i="4"/>
  <c r="G695" i="4" s="1"/>
  <c r="H695" i="4" s="1"/>
  <c r="I695" i="4" s="1"/>
  <c r="E703" i="4"/>
  <c r="G703" i="4" s="1"/>
  <c r="H703" i="4" s="1"/>
  <c r="I703" i="4" s="1"/>
  <c r="E711" i="4"/>
  <c r="G711" i="4" s="1"/>
  <c r="H711" i="4" s="1"/>
  <c r="I711" i="4" s="1"/>
  <c r="E719" i="4"/>
  <c r="G719" i="4" s="1"/>
  <c r="H719" i="4" s="1"/>
  <c r="I719" i="4" s="1"/>
  <c r="E727" i="4"/>
  <c r="G727" i="4" s="1"/>
  <c r="H727" i="4" s="1"/>
  <c r="I727" i="4" s="1"/>
  <c r="E735" i="4"/>
  <c r="E743" i="4"/>
  <c r="G743" i="4" s="1"/>
  <c r="H743" i="4" s="1"/>
  <c r="I743" i="4" s="1"/>
  <c r="E751" i="4"/>
  <c r="G751" i="4" s="1"/>
  <c r="H751" i="4" s="1"/>
  <c r="I751" i="4" s="1"/>
  <c r="E759" i="4"/>
  <c r="G759" i="4" s="1"/>
  <c r="H759" i="4" s="1"/>
  <c r="I759" i="4" s="1"/>
  <c r="E767" i="4"/>
  <c r="G767" i="4" s="1"/>
  <c r="H767" i="4" s="1"/>
  <c r="I767" i="4" s="1"/>
  <c r="E775" i="4"/>
  <c r="G775" i="4" s="1"/>
  <c r="H775" i="4" s="1"/>
  <c r="I775" i="4" s="1"/>
  <c r="E783" i="4"/>
  <c r="G783" i="4" s="1"/>
  <c r="H783" i="4" s="1"/>
  <c r="I783" i="4" s="1"/>
  <c r="E791" i="4"/>
  <c r="G791" i="4" s="1"/>
  <c r="H791" i="4" s="1"/>
  <c r="I791" i="4" s="1"/>
  <c r="E799" i="4"/>
  <c r="E807" i="4"/>
  <c r="G807" i="4" s="1"/>
  <c r="H807" i="4" s="1"/>
  <c r="I807" i="4" s="1"/>
  <c r="E815" i="4"/>
  <c r="G815" i="4" s="1"/>
  <c r="H815" i="4" s="1"/>
  <c r="I815" i="4" s="1"/>
  <c r="E823" i="4"/>
  <c r="G823" i="4" s="1"/>
  <c r="H823" i="4" s="1"/>
  <c r="I823" i="4" s="1"/>
  <c r="E831" i="4"/>
  <c r="G831" i="4" s="1"/>
  <c r="H831" i="4" s="1"/>
  <c r="I831" i="4" s="1"/>
  <c r="E839" i="4"/>
  <c r="G839" i="4" s="1"/>
  <c r="H839" i="4" s="1"/>
  <c r="I839" i="4" s="1"/>
  <c r="E847" i="4"/>
  <c r="E855" i="4"/>
  <c r="G855" i="4" s="1"/>
  <c r="H855" i="4" s="1"/>
  <c r="I855" i="4" s="1"/>
  <c r="E863" i="4"/>
  <c r="G863" i="4" s="1"/>
  <c r="H863" i="4" s="1"/>
  <c r="I863" i="4" s="1"/>
  <c r="E871" i="4"/>
  <c r="G871" i="4" s="1"/>
  <c r="H871" i="4" s="1"/>
  <c r="I871" i="4" s="1"/>
  <c r="E879" i="4"/>
  <c r="G879" i="4" s="1"/>
  <c r="H879" i="4" s="1"/>
  <c r="I879" i="4" s="1"/>
  <c r="E887" i="4"/>
  <c r="G887" i="4" s="1"/>
  <c r="H887" i="4" s="1"/>
  <c r="I887" i="4" s="1"/>
  <c r="E28" i="4"/>
  <c r="G28" i="4" s="1"/>
  <c r="H28" i="4" s="1"/>
  <c r="I28" i="4" s="1"/>
  <c r="E44" i="4"/>
  <c r="G44" i="4" s="1"/>
  <c r="H44" i="4" s="1"/>
  <c r="I44" i="4" s="1"/>
  <c r="E60" i="4"/>
  <c r="G60" i="4" s="1"/>
  <c r="H60" i="4" s="1"/>
  <c r="I60" i="4" s="1"/>
  <c r="E76" i="4"/>
  <c r="G76" i="4" s="1"/>
  <c r="H76" i="4" s="1"/>
  <c r="I76" i="4" s="1"/>
  <c r="E92" i="4"/>
  <c r="G92" i="4" s="1"/>
  <c r="H92" i="4" s="1"/>
  <c r="I92" i="4" s="1"/>
  <c r="E108" i="4"/>
  <c r="G108" i="4" s="1"/>
  <c r="H108" i="4" s="1"/>
  <c r="I108" i="4" s="1"/>
  <c r="E124" i="4"/>
  <c r="G124" i="4" s="1"/>
  <c r="H124" i="4" s="1"/>
  <c r="I124" i="4" s="1"/>
  <c r="E140" i="4"/>
  <c r="G140" i="4" s="1"/>
  <c r="H140" i="4" s="1"/>
  <c r="I140" i="4" s="1"/>
  <c r="E152" i="4"/>
  <c r="G152" i="4" s="1"/>
  <c r="H152" i="4" s="1"/>
  <c r="I152" i="4" s="1"/>
  <c r="E163" i="4"/>
  <c r="G163" i="4" s="1"/>
  <c r="H163" i="4" s="1"/>
  <c r="I163" i="4" s="1"/>
  <c r="E173" i="4"/>
  <c r="G173" i="4" s="1"/>
  <c r="H173" i="4" s="1"/>
  <c r="I173" i="4" s="1"/>
  <c r="E184" i="4"/>
  <c r="G184" i="4" s="1"/>
  <c r="H184" i="4" s="1"/>
  <c r="I184" i="4" s="1"/>
  <c r="E195" i="4"/>
  <c r="G195" i="4" s="1"/>
  <c r="H195" i="4" s="1"/>
  <c r="I195" i="4" s="1"/>
  <c r="E205" i="4"/>
  <c r="G205" i="4" s="1"/>
  <c r="H205" i="4" s="1"/>
  <c r="I205" i="4" s="1"/>
  <c r="E216" i="4"/>
  <c r="G216" i="4" s="1"/>
  <c r="H216" i="4" s="1"/>
  <c r="I216" i="4" s="1"/>
  <c r="E227" i="4"/>
  <c r="G227" i="4" s="1"/>
  <c r="H227" i="4" s="1"/>
  <c r="I227" i="4" s="1"/>
  <c r="E237" i="4"/>
  <c r="G237" i="4" s="1"/>
  <c r="H237" i="4" s="1"/>
  <c r="I237" i="4" s="1"/>
  <c r="E248" i="4"/>
  <c r="G248" i="4" s="1"/>
  <c r="H248" i="4" s="1"/>
  <c r="I248" i="4" s="1"/>
  <c r="E259" i="4"/>
  <c r="G259" i="4" s="1"/>
  <c r="H259" i="4" s="1"/>
  <c r="I259" i="4" s="1"/>
  <c r="E269" i="4"/>
  <c r="G269" i="4" s="1"/>
  <c r="H269" i="4" s="1"/>
  <c r="I269" i="4" s="1"/>
  <c r="E280" i="4"/>
  <c r="G280" i="4" s="1"/>
  <c r="H280" i="4" s="1"/>
  <c r="I280" i="4" s="1"/>
  <c r="E291" i="4"/>
  <c r="G291" i="4" s="1"/>
  <c r="H291" i="4" s="1"/>
  <c r="I291" i="4" s="1"/>
  <c r="E301" i="4"/>
  <c r="G301" i="4" s="1"/>
  <c r="H301" i="4" s="1"/>
  <c r="I301" i="4" s="1"/>
  <c r="E312" i="4"/>
  <c r="E323" i="4"/>
  <c r="G323" i="4" s="1"/>
  <c r="H323" i="4" s="1"/>
  <c r="I323" i="4" s="1"/>
  <c r="E333" i="4"/>
  <c r="G333" i="4" s="1"/>
  <c r="H333" i="4" s="1"/>
  <c r="I333" i="4" s="1"/>
  <c r="E344" i="4"/>
  <c r="G344" i="4" s="1"/>
  <c r="H344" i="4" s="1"/>
  <c r="I344" i="4" s="1"/>
  <c r="E355" i="4"/>
  <c r="G355" i="4" s="1"/>
  <c r="H355" i="4" s="1"/>
  <c r="I355" i="4" s="1"/>
  <c r="E365" i="4"/>
  <c r="E376" i="4"/>
  <c r="G376" i="4" s="1"/>
  <c r="H376" i="4" s="1"/>
  <c r="I376" i="4" s="1"/>
  <c r="E387" i="4"/>
  <c r="G387" i="4" s="1"/>
  <c r="H387" i="4" s="1"/>
  <c r="I387" i="4" s="1"/>
  <c r="E397" i="4"/>
  <c r="G397" i="4" s="1"/>
  <c r="H397" i="4" s="1"/>
  <c r="I397" i="4" s="1"/>
  <c r="E408" i="4"/>
  <c r="G408" i="4" s="1"/>
  <c r="H408" i="4" s="1"/>
  <c r="I408" i="4" s="1"/>
  <c r="E419" i="4"/>
  <c r="G419" i="4" s="1"/>
  <c r="H419" i="4" s="1"/>
  <c r="I419" i="4" s="1"/>
  <c r="E429" i="4"/>
  <c r="G429" i="4" s="1"/>
  <c r="H429" i="4" s="1"/>
  <c r="I429" i="4" s="1"/>
  <c r="E440" i="4"/>
  <c r="E451" i="4"/>
  <c r="G451" i="4" s="1"/>
  <c r="H451" i="4" s="1"/>
  <c r="I451" i="4" s="1"/>
  <c r="E461" i="4"/>
  <c r="E472" i="4"/>
  <c r="G472" i="4" s="1"/>
  <c r="H472" i="4" s="1"/>
  <c r="I472" i="4" s="1"/>
  <c r="E483" i="4"/>
  <c r="G483" i="4" s="1"/>
  <c r="H483" i="4" s="1"/>
  <c r="I483" i="4" s="1"/>
  <c r="E493" i="4"/>
  <c r="G493" i="4" s="1"/>
  <c r="H493" i="4" s="1"/>
  <c r="I493" i="4" s="1"/>
  <c r="E504" i="4"/>
  <c r="G504" i="4" s="1"/>
  <c r="H504" i="4" s="1"/>
  <c r="I504" i="4" s="1"/>
  <c r="E515" i="4"/>
  <c r="G515" i="4" s="1"/>
  <c r="H515" i="4" s="1"/>
  <c r="I515" i="4" s="1"/>
  <c r="E525" i="4"/>
  <c r="G525" i="4" s="1"/>
  <c r="H525" i="4" s="1"/>
  <c r="I525" i="4" s="1"/>
  <c r="E536" i="4"/>
  <c r="G536" i="4" s="1"/>
  <c r="H536" i="4" s="1"/>
  <c r="I536" i="4" s="1"/>
  <c r="E547" i="4"/>
  <c r="E557" i="4"/>
  <c r="G557" i="4" s="1"/>
  <c r="H557" i="4" s="1"/>
  <c r="I557" i="4" s="1"/>
  <c r="E568" i="4"/>
  <c r="G568" i="4" s="1"/>
  <c r="H568" i="4" s="1"/>
  <c r="I568" i="4" s="1"/>
  <c r="E579" i="4"/>
  <c r="G579" i="4" s="1"/>
  <c r="H579" i="4" s="1"/>
  <c r="I579" i="4" s="1"/>
  <c r="E589" i="4"/>
  <c r="E600" i="4"/>
  <c r="E611" i="4"/>
  <c r="G611" i="4" s="1"/>
  <c r="H611" i="4" s="1"/>
  <c r="I611" i="4" s="1"/>
  <c r="E621" i="4"/>
  <c r="G621" i="4" s="1"/>
  <c r="H621" i="4" s="1"/>
  <c r="I621" i="4" s="1"/>
  <c r="E632" i="4"/>
  <c r="G632" i="4" s="1"/>
  <c r="H632" i="4" s="1"/>
  <c r="I632" i="4" s="1"/>
  <c r="E643" i="4"/>
  <c r="G643" i="4" s="1"/>
  <c r="H643" i="4" s="1"/>
  <c r="I643" i="4" s="1"/>
  <c r="E653" i="4"/>
  <c r="G653" i="4" s="1"/>
  <c r="H653" i="4" s="1"/>
  <c r="I653" i="4" s="1"/>
  <c r="E664" i="4"/>
  <c r="G664" i="4" s="1"/>
  <c r="H664" i="4" s="1"/>
  <c r="I664" i="4" s="1"/>
  <c r="E675" i="4"/>
  <c r="G675" i="4" s="1"/>
  <c r="H675" i="4" s="1"/>
  <c r="I675" i="4" s="1"/>
  <c r="E685" i="4"/>
  <c r="G685" i="4" s="1"/>
  <c r="H685" i="4" s="1"/>
  <c r="I685" i="4" s="1"/>
  <c r="E696" i="4"/>
  <c r="G696" i="4" s="1"/>
  <c r="H696" i="4" s="1"/>
  <c r="I696" i="4" s="1"/>
  <c r="E704" i="4"/>
  <c r="E712" i="4"/>
  <c r="G712" i="4" s="1"/>
  <c r="H712" i="4" s="1"/>
  <c r="I712" i="4" s="1"/>
  <c r="E720" i="4"/>
  <c r="E728" i="4"/>
  <c r="G728" i="4" s="1"/>
  <c r="H728" i="4" s="1"/>
  <c r="I728" i="4" s="1"/>
  <c r="E736" i="4"/>
  <c r="G736" i="4" s="1"/>
  <c r="H736" i="4" s="1"/>
  <c r="I736" i="4" s="1"/>
  <c r="E744" i="4"/>
  <c r="G744" i="4" s="1"/>
  <c r="H744" i="4" s="1"/>
  <c r="I744" i="4" s="1"/>
  <c r="E752" i="4"/>
  <c r="G752" i="4" s="1"/>
  <c r="H752" i="4" s="1"/>
  <c r="I752" i="4" s="1"/>
  <c r="E760" i="4"/>
  <c r="G760" i="4" s="1"/>
  <c r="H760" i="4" s="1"/>
  <c r="I760" i="4" s="1"/>
  <c r="E768" i="4"/>
  <c r="G768" i="4" s="1"/>
  <c r="H768" i="4" s="1"/>
  <c r="I768" i="4" s="1"/>
  <c r="E776" i="4"/>
  <c r="G776" i="4" s="1"/>
  <c r="H776" i="4" s="1"/>
  <c r="I776" i="4" s="1"/>
  <c r="E784" i="4"/>
  <c r="G784" i="4" s="1"/>
  <c r="H784" i="4" s="1"/>
  <c r="I784" i="4" s="1"/>
  <c r="E792" i="4"/>
  <c r="G792" i="4" s="1"/>
  <c r="H792" i="4" s="1"/>
  <c r="I792" i="4" s="1"/>
  <c r="E800" i="4"/>
  <c r="G800" i="4" s="1"/>
  <c r="H800" i="4" s="1"/>
  <c r="I800" i="4" s="1"/>
  <c r="E808" i="4"/>
  <c r="G808" i="4" s="1"/>
  <c r="H808" i="4" s="1"/>
  <c r="I808" i="4" s="1"/>
  <c r="E816" i="4"/>
  <c r="G816" i="4" s="1"/>
  <c r="H816" i="4" s="1"/>
  <c r="I816" i="4" s="1"/>
  <c r="E824" i="4"/>
  <c r="E832" i="4"/>
  <c r="G832" i="4" s="1"/>
  <c r="H832" i="4" s="1"/>
  <c r="I832" i="4" s="1"/>
  <c r="E840" i="4"/>
  <c r="G840" i="4" s="1"/>
  <c r="H840" i="4" s="1"/>
  <c r="I840" i="4" s="1"/>
  <c r="E16" i="4"/>
  <c r="G16" i="4" s="1"/>
  <c r="H16" i="4" s="1"/>
  <c r="I16" i="4" s="1"/>
  <c r="E57" i="4"/>
  <c r="G57" i="4" s="1"/>
  <c r="H57" i="4" s="1"/>
  <c r="I57" i="4" s="1"/>
  <c r="E104" i="4"/>
  <c r="G104" i="4" s="1"/>
  <c r="H104" i="4" s="1"/>
  <c r="I104" i="4" s="1"/>
  <c r="E143" i="4"/>
  <c r="G143" i="4" s="1"/>
  <c r="H143" i="4" s="1"/>
  <c r="I143" i="4" s="1"/>
  <c r="E171" i="4"/>
  <c r="G171" i="4" s="1"/>
  <c r="H171" i="4" s="1"/>
  <c r="I171" i="4" s="1"/>
  <c r="E201" i="4"/>
  <c r="E228" i="4"/>
  <c r="G228" i="4" s="1"/>
  <c r="H228" i="4" s="1"/>
  <c r="I228" i="4" s="1"/>
  <c r="E256" i="4"/>
  <c r="G256" i="4" s="1"/>
  <c r="H256" i="4" s="1"/>
  <c r="I256" i="4" s="1"/>
  <c r="E287" i="4"/>
  <c r="E313" i="4"/>
  <c r="G313" i="4" s="1"/>
  <c r="H313" i="4" s="1"/>
  <c r="I313" i="4" s="1"/>
  <c r="E341" i="4"/>
  <c r="G341" i="4" s="1"/>
  <c r="H341" i="4" s="1"/>
  <c r="I341" i="4" s="1"/>
  <c r="E372" i="4"/>
  <c r="E399" i="4"/>
  <c r="G399" i="4" s="1"/>
  <c r="H399" i="4" s="1"/>
  <c r="I399" i="4" s="1"/>
  <c r="E427" i="4"/>
  <c r="G427" i="4" s="1"/>
  <c r="H427" i="4" s="1"/>
  <c r="I427" i="4" s="1"/>
  <c r="E457" i="4"/>
  <c r="E484" i="4"/>
  <c r="G484" i="4" s="1"/>
  <c r="H484" i="4" s="1"/>
  <c r="I484" i="4" s="1"/>
  <c r="E512" i="4"/>
  <c r="G512" i="4" s="1"/>
  <c r="H512" i="4" s="1"/>
  <c r="I512" i="4" s="1"/>
  <c r="E543" i="4"/>
  <c r="E569" i="4"/>
  <c r="G569" i="4" s="1"/>
  <c r="H569" i="4" s="1"/>
  <c r="I569" i="4" s="1"/>
  <c r="E597" i="4"/>
  <c r="G597" i="4" s="1"/>
  <c r="H597" i="4" s="1"/>
  <c r="I597" i="4" s="1"/>
  <c r="E628" i="4"/>
  <c r="E655" i="4"/>
  <c r="G655" i="4" s="1"/>
  <c r="H655" i="4" s="1"/>
  <c r="I655" i="4" s="1"/>
  <c r="E683" i="4"/>
  <c r="G683" i="4" s="1"/>
  <c r="H683" i="4" s="1"/>
  <c r="I683" i="4" s="1"/>
  <c r="E709" i="4"/>
  <c r="E729" i="4"/>
  <c r="G729" i="4" s="1"/>
  <c r="H729" i="4" s="1"/>
  <c r="I729" i="4" s="1"/>
  <c r="E750" i="4"/>
  <c r="G750" i="4" s="1"/>
  <c r="H750" i="4" s="1"/>
  <c r="I750" i="4" s="1"/>
  <c r="E773" i="4"/>
  <c r="G773" i="4" s="1"/>
  <c r="H773" i="4" s="1"/>
  <c r="I773" i="4" s="1"/>
  <c r="E793" i="4"/>
  <c r="G793" i="4" s="1"/>
  <c r="H793" i="4" s="1"/>
  <c r="I793" i="4" s="1"/>
  <c r="E814" i="4"/>
  <c r="G814" i="4" s="1"/>
  <c r="H814" i="4" s="1"/>
  <c r="I814" i="4" s="1"/>
  <c r="E837" i="4"/>
  <c r="E852" i="4"/>
  <c r="E864" i="4"/>
  <c r="G864" i="4" s="1"/>
  <c r="H864" i="4" s="1"/>
  <c r="I864" i="4" s="1"/>
  <c r="E874" i="4"/>
  <c r="G874" i="4" s="1"/>
  <c r="H874" i="4" s="1"/>
  <c r="I874" i="4" s="1"/>
  <c r="E885" i="4"/>
  <c r="G885" i="4" s="1"/>
  <c r="H885" i="4" s="1"/>
  <c r="I885" i="4" s="1"/>
  <c r="E895" i="4"/>
  <c r="G895" i="4" s="1"/>
  <c r="H895" i="4" s="1"/>
  <c r="I895" i="4" s="1"/>
  <c r="E903" i="4"/>
  <c r="G903" i="4" s="1"/>
  <c r="H903" i="4" s="1"/>
  <c r="I903" i="4" s="1"/>
  <c r="E911" i="4"/>
  <c r="G911" i="4" s="1"/>
  <c r="H911" i="4" s="1"/>
  <c r="I911" i="4" s="1"/>
  <c r="E919" i="4"/>
  <c r="G919" i="4" s="1"/>
  <c r="H919" i="4" s="1"/>
  <c r="I919" i="4" s="1"/>
  <c r="E927" i="4"/>
  <c r="E935" i="4"/>
  <c r="G935" i="4" s="1"/>
  <c r="H935" i="4" s="1"/>
  <c r="I935" i="4" s="1"/>
  <c r="E943" i="4"/>
  <c r="G943" i="4" s="1"/>
  <c r="H943" i="4" s="1"/>
  <c r="I943" i="4" s="1"/>
  <c r="E951" i="4"/>
  <c r="G951" i="4" s="1"/>
  <c r="H951" i="4" s="1"/>
  <c r="I951" i="4" s="1"/>
  <c r="E959" i="4"/>
  <c r="G959" i="4" s="1"/>
  <c r="H959" i="4" s="1"/>
  <c r="I959" i="4" s="1"/>
  <c r="E967" i="4"/>
  <c r="G967" i="4" s="1"/>
  <c r="H967" i="4" s="1"/>
  <c r="I967" i="4" s="1"/>
  <c r="E975" i="4"/>
  <c r="G975" i="4" s="1"/>
  <c r="H975" i="4" s="1"/>
  <c r="I975" i="4" s="1"/>
  <c r="E983" i="4"/>
  <c r="E991" i="4"/>
  <c r="G991" i="4" s="1"/>
  <c r="H991" i="4" s="1"/>
  <c r="I991" i="4" s="1"/>
  <c r="E999" i="4"/>
  <c r="G999" i="4" s="1"/>
  <c r="H999" i="4" s="1"/>
  <c r="I999" i="4" s="1"/>
  <c r="E1007" i="4"/>
  <c r="G1007" i="4" s="1"/>
  <c r="H1007" i="4" s="1"/>
  <c r="I1007" i="4" s="1"/>
  <c r="E1015" i="4"/>
  <c r="E1023" i="4"/>
  <c r="G1023" i="4" s="1"/>
  <c r="H1023" i="4" s="1"/>
  <c r="I1023" i="4" s="1"/>
  <c r="E1031" i="4"/>
  <c r="G1031" i="4" s="1"/>
  <c r="H1031" i="4" s="1"/>
  <c r="I1031" i="4" s="1"/>
  <c r="E1039" i="4"/>
  <c r="G1039" i="4" s="1"/>
  <c r="H1039" i="4" s="1"/>
  <c r="I1039" i="4" s="1"/>
  <c r="E1047" i="4"/>
  <c r="G1047" i="4" s="1"/>
  <c r="H1047" i="4" s="1"/>
  <c r="I1047" i="4" s="1"/>
  <c r="E1055" i="4"/>
  <c r="G1055" i="4" s="1"/>
  <c r="H1055" i="4" s="1"/>
  <c r="I1055" i="4" s="1"/>
  <c r="E1063" i="4"/>
  <c r="G1063" i="4" s="1"/>
  <c r="H1063" i="4" s="1"/>
  <c r="I1063" i="4" s="1"/>
  <c r="E1071" i="4"/>
  <c r="G1071" i="4" s="1"/>
  <c r="H1071" i="4" s="1"/>
  <c r="I1071" i="4" s="1"/>
  <c r="E1079" i="4"/>
  <c r="G1079" i="4" s="1"/>
  <c r="H1079" i="4" s="1"/>
  <c r="I1079" i="4" s="1"/>
  <c r="E1087" i="4"/>
  <c r="G1087" i="4" s="1"/>
  <c r="H1087" i="4" s="1"/>
  <c r="I1087" i="4" s="1"/>
  <c r="E1095" i="4"/>
  <c r="G1095" i="4" s="1"/>
  <c r="H1095" i="4" s="1"/>
  <c r="I1095" i="4" s="1"/>
  <c r="E1103" i="4"/>
  <c r="G1103" i="4" s="1"/>
  <c r="H1103" i="4" s="1"/>
  <c r="I1103" i="4" s="1"/>
  <c r="E1111" i="4"/>
  <c r="G1111" i="4" s="1"/>
  <c r="H1111" i="4" s="1"/>
  <c r="I1111" i="4" s="1"/>
  <c r="E1119" i="4"/>
  <c r="G1119" i="4" s="1"/>
  <c r="H1119" i="4" s="1"/>
  <c r="I1119" i="4" s="1"/>
  <c r="E1127" i="4"/>
  <c r="G1127" i="4" s="1"/>
  <c r="H1127" i="4" s="1"/>
  <c r="I1127" i="4" s="1"/>
  <c r="E1135" i="4"/>
  <c r="E1143" i="4"/>
  <c r="G1143" i="4" s="1"/>
  <c r="H1143" i="4" s="1"/>
  <c r="I1143" i="4" s="1"/>
  <c r="E1151" i="4"/>
  <c r="G1151" i="4" s="1"/>
  <c r="H1151" i="4" s="1"/>
  <c r="I1151" i="4" s="1"/>
  <c r="E1159" i="4"/>
  <c r="G1159" i="4" s="1"/>
  <c r="H1159" i="4" s="1"/>
  <c r="I1159" i="4" s="1"/>
  <c r="E1167" i="4"/>
  <c r="G1167" i="4" s="1"/>
  <c r="H1167" i="4" s="1"/>
  <c r="I1167" i="4" s="1"/>
  <c r="E1175" i="4"/>
  <c r="G1175" i="4" s="1"/>
  <c r="H1175" i="4" s="1"/>
  <c r="I1175" i="4" s="1"/>
  <c r="E1183" i="4"/>
  <c r="G1183" i="4" s="1"/>
  <c r="H1183" i="4" s="1"/>
  <c r="I1183" i="4" s="1"/>
  <c r="E1191" i="4"/>
  <c r="E1199" i="4"/>
  <c r="G1199" i="4" s="1"/>
  <c r="H1199" i="4" s="1"/>
  <c r="I1199" i="4" s="1"/>
  <c r="E1207" i="4"/>
  <c r="G1207" i="4" s="1"/>
  <c r="H1207" i="4" s="1"/>
  <c r="I1207" i="4" s="1"/>
  <c r="E1215" i="4"/>
  <c r="G1215" i="4" s="1"/>
  <c r="H1215" i="4" s="1"/>
  <c r="I1215" i="4" s="1"/>
  <c r="E1223" i="4"/>
  <c r="G1223" i="4" s="1"/>
  <c r="H1223" i="4" s="1"/>
  <c r="I1223" i="4" s="1"/>
  <c r="E1231" i="4"/>
  <c r="G1231" i="4" s="1"/>
  <c r="H1231" i="4" s="1"/>
  <c r="I1231" i="4" s="1"/>
  <c r="E1239" i="4"/>
  <c r="G1239" i="4" s="1"/>
  <c r="H1239" i="4" s="1"/>
  <c r="I1239" i="4" s="1"/>
  <c r="E1247" i="4"/>
  <c r="G1247" i="4" s="1"/>
  <c r="H1247" i="4" s="1"/>
  <c r="I1247" i="4" s="1"/>
  <c r="E1255" i="4"/>
  <c r="G1255" i="4" s="1"/>
  <c r="H1255" i="4" s="1"/>
  <c r="I1255" i="4" s="1"/>
  <c r="E1263" i="4"/>
  <c r="G1263" i="4" s="1"/>
  <c r="H1263" i="4" s="1"/>
  <c r="I1263" i="4" s="1"/>
  <c r="E1271" i="4"/>
  <c r="G1271" i="4" s="1"/>
  <c r="H1271" i="4" s="1"/>
  <c r="I1271" i="4" s="1"/>
  <c r="E1279" i="4"/>
  <c r="G1279" i="4" s="1"/>
  <c r="H1279" i="4" s="1"/>
  <c r="I1279" i="4" s="1"/>
  <c r="E1287" i="4"/>
  <c r="G1287" i="4" s="1"/>
  <c r="H1287" i="4" s="1"/>
  <c r="I1287" i="4" s="1"/>
  <c r="E1295" i="4"/>
  <c r="G1295" i="4" s="1"/>
  <c r="H1295" i="4" s="1"/>
  <c r="I1295" i="4" s="1"/>
  <c r="E24" i="4"/>
  <c r="G24" i="4" s="1"/>
  <c r="H24" i="4" s="1"/>
  <c r="I24" i="4" s="1"/>
  <c r="E64" i="4"/>
  <c r="G64" i="4" s="1"/>
  <c r="H64" i="4" s="1"/>
  <c r="I64" i="4" s="1"/>
  <c r="E105" i="4"/>
  <c r="G105" i="4" s="1"/>
  <c r="H105" i="4" s="1"/>
  <c r="I105" i="4" s="1"/>
  <c r="E148" i="4"/>
  <c r="G148" i="4" s="1"/>
  <c r="H148" i="4" s="1"/>
  <c r="I148" i="4" s="1"/>
  <c r="E175" i="4"/>
  <c r="G175" i="4" s="1"/>
  <c r="H175" i="4" s="1"/>
  <c r="I175" i="4" s="1"/>
  <c r="E203" i="4"/>
  <c r="G203" i="4" s="1"/>
  <c r="H203" i="4" s="1"/>
  <c r="I203" i="4" s="1"/>
  <c r="E233" i="4"/>
  <c r="G233" i="4" s="1"/>
  <c r="H233" i="4" s="1"/>
  <c r="I233" i="4" s="1"/>
  <c r="E260" i="4"/>
  <c r="G260" i="4" s="1"/>
  <c r="H260" i="4" s="1"/>
  <c r="I260" i="4" s="1"/>
  <c r="E288" i="4"/>
  <c r="G288" i="4" s="1"/>
  <c r="H288" i="4" s="1"/>
  <c r="I288" i="4" s="1"/>
  <c r="E319" i="4"/>
  <c r="G319" i="4" s="1"/>
  <c r="H319" i="4" s="1"/>
  <c r="I319" i="4" s="1"/>
  <c r="E345" i="4"/>
  <c r="G345" i="4" s="1"/>
  <c r="H345" i="4" s="1"/>
  <c r="I345" i="4" s="1"/>
  <c r="E373" i="4"/>
  <c r="G373" i="4" s="1"/>
  <c r="H373" i="4" s="1"/>
  <c r="I373" i="4" s="1"/>
  <c r="E404" i="4"/>
  <c r="G404" i="4" s="1"/>
  <c r="H404" i="4" s="1"/>
  <c r="I404" i="4" s="1"/>
  <c r="E431" i="4"/>
  <c r="G431" i="4" s="1"/>
  <c r="H431" i="4" s="1"/>
  <c r="I431" i="4" s="1"/>
  <c r="E459" i="4"/>
  <c r="G459" i="4" s="1"/>
  <c r="H459" i="4" s="1"/>
  <c r="I459" i="4" s="1"/>
  <c r="E489" i="4"/>
  <c r="G489" i="4" s="1"/>
  <c r="H489" i="4" s="1"/>
  <c r="I489" i="4" s="1"/>
  <c r="E516" i="4"/>
  <c r="E544" i="4"/>
  <c r="G544" i="4" s="1"/>
  <c r="H544" i="4" s="1"/>
  <c r="I544" i="4" s="1"/>
  <c r="E575" i="4"/>
  <c r="G575" i="4" s="1"/>
  <c r="H575" i="4" s="1"/>
  <c r="I575" i="4" s="1"/>
  <c r="E601" i="4"/>
  <c r="G601" i="4" s="1"/>
  <c r="H601" i="4" s="1"/>
  <c r="I601" i="4" s="1"/>
  <c r="E629" i="4"/>
  <c r="G629" i="4" s="1"/>
  <c r="H629" i="4" s="1"/>
  <c r="I629" i="4" s="1"/>
  <c r="E660" i="4"/>
  <c r="G660" i="4" s="1"/>
  <c r="H660" i="4" s="1"/>
  <c r="I660" i="4" s="1"/>
  <c r="E687" i="4"/>
  <c r="G687" i="4" s="1"/>
  <c r="H687" i="4" s="1"/>
  <c r="I687" i="4" s="1"/>
  <c r="E710" i="4"/>
  <c r="E733" i="4"/>
  <c r="G733" i="4" s="1"/>
  <c r="H733" i="4" s="1"/>
  <c r="I733" i="4" s="1"/>
  <c r="E753" i="4"/>
  <c r="G753" i="4" s="1"/>
  <c r="H753" i="4" s="1"/>
  <c r="I753" i="4" s="1"/>
  <c r="E774" i="4"/>
  <c r="G774" i="4" s="1"/>
  <c r="H774" i="4" s="1"/>
  <c r="I774" i="4" s="1"/>
  <c r="E797" i="4"/>
  <c r="G797" i="4" s="1"/>
  <c r="H797" i="4" s="1"/>
  <c r="I797" i="4" s="1"/>
  <c r="E817" i="4"/>
  <c r="G817" i="4" s="1"/>
  <c r="H817" i="4" s="1"/>
  <c r="I817" i="4" s="1"/>
  <c r="E838" i="4"/>
  <c r="G838" i="4" s="1"/>
  <c r="H838" i="4" s="1"/>
  <c r="I838" i="4" s="1"/>
  <c r="E853" i="4"/>
  <c r="G853" i="4" s="1"/>
  <c r="H853" i="4" s="1"/>
  <c r="I853" i="4" s="1"/>
  <c r="E865" i="4"/>
  <c r="G865" i="4" s="1"/>
  <c r="H865" i="4" s="1"/>
  <c r="I865" i="4" s="1"/>
  <c r="E876" i="4"/>
  <c r="G876" i="4" s="1"/>
  <c r="H876" i="4" s="1"/>
  <c r="I876" i="4" s="1"/>
  <c r="E886" i="4"/>
  <c r="E896" i="4"/>
  <c r="G896" i="4" s="1"/>
  <c r="H896" i="4" s="1"/>
  <c r="I896" i="4" s="1"/>
  <c r="E904" i="4"/>
  <c r="G904" i="4" s="1"/>
  <c r="H904" i="4" s="1"/>
  <c r="I904" i="4" s="1"/>
  <c r="E912" i="4"/>
  <c r="G912" i="4" s="1"/>
  <c r="H912" i="4" s="1"/>
  <c r="I912" i="4" s="1"/>
  <c r="E920" i="4"/>
  <c r="G920" i="4" s="1"/>
  <c r="H920" i="4" s="1"/>
  <c r="I920" i="4" s="1"/>
  <c r="E928" i="4"/>
  <c r="E936" i="4"/>
  <c r="G936" i="4" s="1"/>
  <c r="H936" i="4" s="1"/>
  <c r="I936" i="4" s="1"/>
  <c r="E944" i="4"/>
  <c r="G944" i="4" s="1"/>
  <c r="H944" i="4" s="1"/>
  <c r="I944" i="4" s="1"/>
  <c r="E952" i="4"/>
  <c r="G952" i="4" s="1"/>
  <c r="H952" i="4" s="1"/>
  <c r="I952" i="4" s="1"/>
  <c r="E960" i="4"/>
  <c r="G960" i="4" s="1"/>
  <c r="H960" i="4" s="1"/>
  <c r="I960" i="4" s="1"/>
  <c r="E968" i="4"/>
  <c r="G968" i="4" s="1"/>
  <c r="H968" i="4" s="1"/>
  <c r="I968" i="4" s="1"/>
  <c r="E976" i="4"/>
  <c r="G976" i="4" s="1"/>
  <c r="H976" i="4" s="1"/>
  <c r="I976" i="4" s="1"/>
  <c r="E984" i="4"/>
  <c r="G984" i="4" s="1"/>
  <c r="H984" i="4" s="1"/>
  <c r="I984" i="4" s="1"/>
  <c r="E992" i="4"/>
  <c r="G992" i="4" s="1"/>
  <c r="H992" i="4" s="1"/>
  <c r="I992" i="4" s="1"/>
  <c r="E1000" i="4"/>
  <c r="G1000" i="4" s="1"/>
  <c r="H1000" i="4" s="1"/>
  <c r="I1000" i="4" s="1"/>
  <c r="E1008" i="4"/>
  <c r="G1008" i="4" s="1"/>
  <c r="H1008" i="4" s="1"/>
  <c r="I1008" i="4" s="1"/>
  <c r="E1016" i="4"/>
  <c r="G1016" i="4" s="1"/>
  <c r="H1016" i="4" s="1"/>
  <c r="I1016" i="4" s="1"/>
  <c r="E1024" i="4"/>
  <c r="G1024" i="4" s="1"/>
  <c r="H1024" i="4" s="1"/>
  <c r="I1024" i="4" s="1"/>
  <c r="E1032" i="4"/>
  <c r="G1032" i="4" s="1"/>
  <c r="H1032" i="4" s="1"/>
  <c r="I1032" i="4" s="1"/>
  <c r="E1040" i="4"/>
  <c r="G1040" i="4" s="1"/>
  <c r="H1040" i="4" s="1"/>
  <c r="I1040" i="4" s="1"/>
  <c r="E1048" i="4"/>
  <c r="G1048" i="4" s="1"/>
  <c r="H1048" i="4" s="1"/>
  <c r="I1048" i="4" s="1"/>
  <c r="E1056" i="4"/>
  <c r="G1056" i="4" s="1"/>
  <c r="H1056" i="4" s="1"/>
  <c r="I1056" i="4" s="1"/>
  <c r="E1064" i="4"/>
  <c r="G1064" i="4" s="1"/>
  <c r="H1064" i="4" s="1"/>
  <c r="I1064" i="4" s="1"/>
  <c r="E1072" i="4"/>
  <c r="G1072" i="4" s="1"/>
  <c r="H1072" i="4" s="1"/>
  <c r="I1072" i="4" s="1"/>
  <c r="E1080" i="4"/>
  <c r="E1088" i="4"/>
  <c r="E1096" i="4"/>
  <c r="G1096" i="4" s="1"/>
  <c r="H1096" i="4" s="1"/>
  <c r="I1096" i="4" s="1"/>
  <c r="E1104" i="4"/>
  <c r="G1104" i="4" s="1"/>
  <c r="H1104" i="4" s="1"/>
  <c r="I1104" i="4" s="1"/>
  <c r="E1112" i="4"/>
  <c r="G1112" i="4" s="1"/>
  <c r="H1112" i="4" s="1"/>
  <c r="I1112" i="4" s="1"/>
  <c r="E1120" i="4"/>
  <c r="G1120" i="4" s="1"/>
  <c r="H1120" i="4" s="1"/>
  <c r="I1120" i="4" s="1"/>
  <c r="E1128" i="4"/>
  <c r="G1128" i="4" s="1"/>
  <c r="H1128" i="4" s="1"/>
  <c r="I1128" i="4" s="1"/>
  <c r="E1136" i="4"/>
  <c r="G1136" i="4" s="1"/>
  <c r="H1136" i="4" s="1"/>
  <c r="I1136" i="4" s="1"/>
  <c r="E1144" i="4"/>
  <c r="G1144" i="4" s="1"/>
  <c r="H1144" i="4" s="1"/>
  <c r="I1144" i="4" s="1"/>
  <c r="E1152" i="4"/>
  <c r="G1152" i="4" s="1"/>
  <c r="H1152" i="4" s="1"/>
  <c r="I1152" i="4" s="1"/>
  <c r="E1160" i="4"/>
  <c r="G1160" i="4" s="1"/>
  <c r="H1160" i="4" s="1"/>
  <c r="I1160" i="4" s="1"/>
  <c r="E1168" i="4"/>
  <c r="G1168" i="4" s="1"/>
  <c r="H1168" i="4" s="1"/>
  <c r="I1168" i="4" s="1"/>
  <c r="E1176" i="4"/>
  <c r="G1176" i="4" s="1"/>
  <c r="H1176" i="4" s="1"/>
  <c r="I1176" i="4" s="1"/>
  <c r="E1184" i="4"/>
  <c r="G1184" i="4" s="1"/>
  <c r="H1184" i="4" s="1"/>
  <c r="I1184" i="4" s="1"/>
  <c r="E25" i="4"/>
  <c r="G25" i="4" s="1"/>
  <c r="H25" i="4" s="1"/>
  <c r="I25" i="4" s="1"/>
  <c r="E72" i="4"/>
  <c r="G72" i="4" s="1"/>
  <c r="H72" i="4" s="1"/>
  <c r="I72" i="4" s="1"/>
  <c r="E112" i="4"/>
  <c r="G112" i="4" s="1"/>
  <c r="H112" i="4" s="1"/>
  <c r="I112" i="4" s="1"/>
  <c r="E149" i="4"/>
  <c r="E180" i="4"/>
  <c r="G180" i="4" s="1"/>
  <c r="H180" i="4" s="1"/>
  <c r="I180" i="4" s="1"/>
  <c r="E207" i="4"/>
  <c r="G207" i="4" s="1"/>
  <c r="H207" i="4" s="1"/>
  <c r="I207" i="4" s="1"/>
  <c r="E235" i="4"/>
  <c r="G235" i="4" s="1"/>
  <c r="H235" i="4" s="1"/>
  <c r="I235" i="4" s="1"/>
  <c r="E265" i="4"/>
  <c r="G265" i="4" s="1"/>
  <c r="H265" i="4" s="1"/>
  <c r="I265" i="4" s="1"/>
  <c r="E292" i="4"/>
  <c r="G292" i="4" s="1"/>
  <c r="H292" i="4" s="1"/>
  <c r="I292" i="4" s="1"/>
  <c r="E320" i="4"/>
  <c r="G320" i="4" s="1"/>
  <c r="H320" i="4" s="1"/>
  <c r="I320" i="4" s="1"/>
  <c r="E351" i="4"/>
  <c r="G351" i="4" s="1"/>
  <c r="H351" i="4" s="1"/>
  <c r="I351" i="4" s="1"/>
  <c r="E377" i="4"/>
  <c r="G377" i="4" s="1"/>
  <c r="H377" i="4" s="1"/>
  <c r="I377" i="4" s="1"/>
  <c r="E405" i="4"/>
  <c r="G405" i="4" s="1"/>
  <c r="H405" i="4" s="1"/>
  <c r="I405" i="4" s="1"/>
  <c r="E436" i="4"/>
  <c r="G436" i="4" s="1"/>
  <c r="H436" i="4" s="1"/>
  <c r="I436" i="4" s="1"/>
  <c r="E463" i="4"/>
  <c r="G463" i="4" s="1"/>
  <c r="H463" i="4" s="1"/>
  <c r="I463" i="4" s="1"/>
  <c r="E491" i="4"/>
  <c r="G491" i="4" s="1"/>
  <c r="H491" i="4" s="1"/>
  <c r="I491" i="4" s="1"/>
  <c r="E521" i="4"/>
  <c r="G521" i="4" s="1"/>
  <c r="H521" i="4" s="1"/>
  <c r="I521" i="4" s="1"/>
  <c r="E548" i="4"/>
  <c r="G548" i="4" s="1"/>
  <c r="H548" i="4" s="1"/>
  <c r="I548" i="4" s="1"/>
  <c r="E576" i="4"/>
  <c r="G576" i="4" s="1"/>
  <c r="H576" i="4" s="1"/>
  <c r="I576" i="4" s="1"/>
  <c r="E607" i="4"/>
  <c r="G607" i="4" s="1"/>
  <c r="H607" i="4" s="1"/>
  <c r="I607" i="4" s="1"/>
  <c r="E633" i="4"/>
  <c r="G633" i="4" s="1"/>
  <c r="H633" i="4" s="1"/>
  <c r="I633" i="4" s="1"/>
  <c r="E661" i="4"/>
  <c r="G661" i="4" s="1"/>
  <c r="H661" i="4" s="1"/>
  <c r="I661" i="4" s="1"/>
  <c r="E692" i="4"/>
  <c r="G692" i="4" s="1"/>
  <c r="H692" i="4" s="1"/>
  <c r="I692" i="4" s="1"/>
  <c r="E713" i="4"/>
  <c r="G713" i="4" s="1"/>
  <c r="H713" i="4" s="1"/>
  <c r="I713" i="4" s="1"/>
  <c r="E734" i="4"/>
  <c r="E757" i="4"/>
  <c r="G757" i="4" s="1"/>
  <c r="H757" i="4" s="1"/>
  <c r="I757" i="4" s="1"/>
  <c r="E777" i="4"/>
  <c r="G777" i="4" s="1"/>
  <c r="H777" i="4" s="1"/>
  <c r="I777" i="4" s="1"/>
  <c r="E798" i="4"/>
  <c r="G798" i="4" s="1"/>
  <c r="H798" i="4" s="1"/>
  <c r="I798" i="4" s="1"/>
  <c r="E821" i="4"/>
  <c r="G821" i="4" s="1"/>
  <c r="H821" i="4" s="1"/>
  <c r="I821" i="4" s="1"/>
  <c r="E841" i="4"/>
  <c r="E854" i="4"/>
  <c r="G854" i="4" s="1"/>
  <c r="H854" i="4" s="1"/>
  <c r="I854" i="4" s="1"/>
  <c r="E866" i="4"/>
  <c r="E877" i="4"/>
  <c r="G877" i="4" s="1"/>
  <c r="H877" i="4" s="1"/>
  <c r="I877" i="4" s="1"/>
  <c r="E888" i="4"/>
  <c r="G888" i="4" s="1"/>
  <c r="H888" i="4" s="1"/>
  <c r="I888" i="4" s="1"/>
  <c r="E897" i="4"/>
  <c r="G897" i="4" s="1"/>
  <c r="H897" i="4" s="1"/>
  <c r="I897" i="4" s="1"/>
  <c r="E905" i="4"/>
  <c r="G905" i="4" s="1"/>
  <c r="H905" i="4" s="1"/>
  <c r="I905" i="4" s="1"/>
  <c r="E913" i="4"/>
  <c r="E921" i="4"/>
  <c r="G921" i="4" s="1"/>
  <c r="H921" i="4" s="1"/>
  <c r="I921" i="4" s="1"/>
  <c r="E929" i="4"/>
  <c r="G929" i="4" s="1"/>
  <c r="H929" i="4" s="1"/>
  <c r="I929" i="4" s="1"/>
  <c r="E937" i="4"/>
  <c r="G937" i="4" s="1"/>
  <c r="H937" i="4" s="1"/>
  <c r="I937" i="4" s="1"/>
  <c r="E945" i="4"/>
  <c r="G945" i="4" s="1"/>
  <c r="H945" i="4" s="1"/>
  <c r="I945" i="4" s="1"/>
  <c r="E953" i="4"/>
  <c r="G953" i="4" s="1"/>
  <c r="H953" i="4" s="1"/>
  <c r="I953" i="4" s="1"/>
  <c r="E961" i="4"/>
  <c r="G961" i="4" s="1"/>
  <c r="H961" i="4" s="1"/>
  <c r="I961" i="4" s="1"/>
  <c r="E969" i="4"/>
  <c r="G969" i="4" s="1"/>
  <c r="H969" i="4" s="1"/>
  <c r="I969" i="4" s="1"/>
  <c r="E977" i="4"/>
  <c r="G977" i="4" s="1"/>
  <c r="H977" i="4" s="1"/>
  <c r="I977" i="4" s="1"/>
  <c r="E985" i="4"/>
  <c r="G985" i="4" s="1"/>
  <c r="H985" i="4" s="1"/>
  <c r="I985" i="4" s="1"/>
  <c r="E993" i="4"/>
  <c r="G993" i="4" s="1"/>
  <c r="H993" i="4" s="1"/>
  <c r="I993" i="4" s="1"/>
  <c r="E1001" i="4"/>
  <c r="G1001" i="4" s="1"/>
  <c r="H1001" i="4" s="1"/>
  <c r="I1001" i="4" s="1"/>
  <c r="E1009" i="4"/>
  <c r="G1009" i="4" s="1"/>
  <c r="H1009" i="4" s="1"/>
  <c r="I1009" i="4" s="1"/>
  <c r="E1017" i="4"/>
  <c r="G1017" i="4" s="1"/>
  <c r="H1017" i="4" s="1"/>
  <c r="I1017" i="4" s="1"/>
  <c r="E1025" i="4"/>
  <c r="G1025" i="4" s="1"/>
  <c r="H1025" i="4" s="1"/>
  <c r="I1025" i="4" s="1"/>
  <c r="E1033" i="4"/>
  <c r="G1033" i="4" s="1"/>
  <c r="H1033" i="4" s="1"/>
  <c r="I1033" i="4" s="1"/>
  <c r="E1041" i="4"/>
  <c r="G1041" i="4" s="1"/>
  <c r="H1041" i="4" s="1"/>
  <c r="I1041" i="4" s="1"/>
  <c r="E1049" i="4"/>
  <c r="E1057" i="4"/>
  <c r="G1057" i="4" s="1"/>
  <c r="H1057" i="4" s="1"/>
  <c r="I1057" i="4" s="1"/>
  <c r="E1065" i="4"/>
  <c r="G1065" i="4" s="1"/>
  <c r="H1065" i="4" s="1"/>
  <c r="I1065" i="4" s="1"/>
  <c r="E1073" i="4"/>
  <c r="G1073" i="4" s="1"/>
  <c r="H1073" i="4" s="1"/>
  <c r="I1073" i="4" s="1"/>
  <c r="E1081" i="4"/>
  <c r="G1081" i="4" s="1"/>
  <c r="H1081" i="4" s="1"/>
  <c r="I1081" i="4" s="1"/>
  <c r="E1089" i="4"/>
  <c r="G1089" i="4" s="1"/>
  <c r="H1089" i="4" s="1"/>
  <c r="I1089" i="4" s="1"/>
  <c r="E1097" i="4"/>
  <c r="G1097" i="4" s="1"/>
  <c r="H1097" i="4" s="1"/>
  <c r="I1097" i="4" s="1"/>
  <c r="E1105" i="4"/>
  <c r="G1105" i="4" s="1"/>
  <c r="H1105" i="4" s="1"/>
  <c r="I1105" i="4" s="1"/>
  <c r="E1113" i="4"/>
  <c r="E1121" i="4"/>
  <c r="G1121" i="4" s="1"/>
  <c r="H1121" i="4" s="1"/>
  <c r="I1121" i="4" s="1"/>
  <c r="E1129" i="4"/>
  <c r="G1129" i="4" s="1"/>
  <c r="H1129" i="4" s="1"/>
  <c r="I1129" i="4" s="1"/>
  <c r="E1137" i="4"/>
  <c r="G1137" i="4" s="1"/>
  <c r="H1137" i="4" s="1"/>
  <c r="I1137" i="4" s="1"/>
  <c r="E1145" i="4"/>
  <c r="G1145" i="4" s="1"/>
  <c r="H1145" i="4" s="1"/>
  <c r="I1145" i="4" s="1"/>
  <c r="E1153" i="4"/>
  <c r="G1153" i="4" s="1"/>
  <c r="H1153" i="4" s="1"/>
  <c r="I1153" i="4" s="1"/>
  <c r="E1161" i="4"/>
  <c r="G1161" i="4" s="1"/>
  <c r="H1161" i="4" s="1"/>
  <c r="I1161" i="4" s="1"/>
  <c r="E1169" i="4"/>
  <c r="G1169" i="4" s="1"/>
  <c r="H1169" i="4" s="1"/>
  <c r="I1169" i="4" s="1"/>
  <c r="E1177" i="4"/>
  <c r="E1185" i="4"/>
  <c r="G1185" i="4" s="1"/>
  <c r="H1185" i="4" s="1"/>
  <c r="I1185" i="4" s="1"/>
  <c r="E1193" i="4"/>
  <c r="G1193" i="4" s="1"/>
  <c r="H1193" i="4" s="1"/>
  <c r="I1193" i="4" s="1"/>
  <c r="E1201" i="4"/>
  <c r="G1201" i="4" s="1"/>
  <c r="H1201" i="4" s="1"/>
  <c r="I1201" i="4" s="1"/>
  <c r="E1209" i="4"/>
  <c r="G1209" i="4" s="1"/>
  <c r="H1209" i="4" s="1"/>
  <c r="I1209" i="4" s="1"/>
  <c r="E1217" i="4"/>
  <c r="G1217" i="4" s="1"/>
  <c r="H1217" i="4" s="1"/>
  <c r="I1217" i="4" s="1"/>
  <c r="E40" i="4"/>
  <c r="E80" i="4"/>
  <c r="G80" i="4" s="1"/>
  <c r="H80" i="4" s="1"/>
  <c r="I80" i="4" s="1"/>
  <c r="E121" i="4"/>
  <c r="E159" i="4"/>
  <c r="G159" i="4" s="1"/>
  <c r="H159" i="4" s="1"/>
  <c r="I159" i="4" s="1"/>
  <c r="E185" i="4"/>
  <c r="G185" i="4" s="1"/>
  <c r="H185" i="4" s="1"/>
  <c r="I185" i="4" s="1"/>
  <c r="E213" i="4"/>
  <c r="G213" i="4" s="1"/>
  <c r="H213" i="4" s="1"/>
  <c r="I213" i="4" s="1"/>
  <c r="E244" i="4"/>
  <c r="G244" i="4" s="1"/>
  <c r="H244" i="4" s="1"/>
  <c r="I244" i="4" s="1"/>
  <c r="E271" i="4"/>
  <c r="G271" i="4" s="1"/>
  <c r="H271" i="4" s="1"/>
  <c r="I271" i="4" s="1"/>
  <c r="E299" i="4"/>
  <c r="E329" i="4"/>
  <c r="G329" i="4" s="1"/>
  <c r="H329" i="4" s="1"/>
  <c r="I329" i="4" s="1"/>
  <c r="E356" i="4"/>
  <c r="G356" i="4" s="1"/>
  <c r="H356" i="4" s="1"/>
  <c r="I356" i="4" s="1"/>
  <c r="E384" i="4"/>
  <c r="G384" i="4" s="1"/>
  <c r="H384" i="4" s="1"/>
  <c r="I384" i="4" s="1"/>
  <c r="E415" i="4"/>
  <c r="G415" i="4" s="1"/>
  <c r="H415" i="4" s="1"/>
  <c r="I415" i="4" s="1"/>
  <c r="E441" i="4"/>
  <c r="G441" i="4" s="1"/>
  <c r="H441" i="4" s="1"/>
  <c r="I441" i="4" s="1"/>
  <c r="E469" i="4"/>
  <c r="G469" i="4" s="1"/>
  <c r="H469" i="4" s="1"/>
  <c r="I469" i="4" s="1"/>
  <c r="E500" i="4"/>
  <c r="G500" i="4" s="1"/>
  <c r="H500" i="4" s="1"/>
  <c r="I500" i="4" s="1"/>
  <c r="E527" i="4"/>
  <c r="E555" i="4"/>
  <c r="G555" i="4" s="1"/>
  <c r="H555" i="4" s="1"/>
  <c r="I555" i="4" s="1"/>
  <c r="E585" i="4"/>
  <c r="G585" i="4" s="1"/>
  <c r="H585" i="4" s="1"/>
  <c r="I585" i="4" s="1"/>
  <c r="E612" i="4"/>
  <c r="G612" i="4" s="1"/>
  <c r="H612" i="4" s="1"/>
  <c r="I612" i="4" s="1"/>
  <c r="E640" i="4"/>
  <c r="E671" i="4"/>
  <c r="G671" i="4" s="1"/>
  <c r="H671" i="4" s="1"/>
  <c r="I671" i="4" s="1"/>
  <c r="E697" i="4"/>
  <c r="G697" i="4" s="1"/>
  <c r="H697" i="4" s="1"/>
  <c r="I697" i="4" s="1"/>
  <c r="E718" i="4"/>
  <c r="G718" i="4" s="1"/>
  <c r="H718" i="4" s="1"/>
  <c r="I718" i="4" s="1"/>
  <c r="E741" i="4"/>
  <c r="G741" i="4" s="1"/>
  <c r="H741" i="4" s="1"/>
  <c r="I741" i="4" s="1"/>
  <c r="E761" i="4"/>
  <c r="G761" i="4" s="1"/>
  <c r="H761" i="4" s="1"/>
  <c r="I761" i="4" s="1"/>
  <c r="E782" i="4"/>
  <c r="G782" i="4" s="1"/>
  <c r="H782" i="4" s="1"/>
  <c r="I782" i="4" s="1"/>
  <c r="E805" i="4"/>
  <c r="G805" i="4" s="1"/>
  <c r="H805" i="4" s="1"/>
  <c r="I805" i="4" s="1"/>
  <c r="E825" i="4"/>
  <c r="G825" i="4" s="1"/>
  <c r="H825" i="4" s="1"/>
  <c r="I825" i="4" s="1"/>
  <c r="E845" i="4"/>
  <c r="G845" i="4" s="1"/>
  <c r="H845" i="4" s="1"/>
  <c r="I845" i="4" s="1"/>
  <c r="E857" i="4"/>
  <c r="G857" i="4" s="1"/>
  <c r="H857" i="4" s="1"/>
  <c r="I857" i="4" s="1"/>
  <c r="E869" i="4"/>
  <c r="G869" i="4" s="1"/>
  <c r="H869" i="4" s="1"/>
  <c r="I869" i="4" s="1"/>
  <c r="E880" i="4"/>
  <c r="E890" i="4"/>
  <c r="G890" i="4" s="1"/>
  <c r="H890" i="4" s="1"/>
  <c r="I890" i="4" s="1"/>
  <c r="E899" i="4"/>
  <c r="G899" i="4" s="1"/>
  <c r="H899" i="4" s="1"/>
  <c r="I899" i="4" s="1"/>
  <c r="E907" i="4"/>
  <c r="G907" i="4" s="1"/>
  <c r="H907" i="4" s="1"/>
  <c r="I907" i="4" s="1"/>
  <c r="E915" i="4"/>
  <c r="G915" i="4" s="1"/>
  <c r="H915" i="4" s="1"/>
  <c r="I915" i="4" s="1"/>
  <c r="E923" i="4"/>
  <c r="G923" i="4" s="1"/>
  <c r="H923" i="4" s="1"/>
  <c r="I923" i="4" s="1"/>
  <c r="E931" i="4"/>
  <c r="G931" i="4" s="1"/>
  <c r="H931" i="4" s="1"/>
  <c r="I931" i="4" s="1"/>
  <c r="E939" i="4"/>
  <c r="G939" i="4" s="1"/>
  <c r="H939" i="4" s="1"/>
  <c r="I939" i="4" s="1"/>
  <c r="E947" i="4"/>
  <c r="G947" i="4" s="1"/>
  <c r="H947" i="4" s="1"/>
  <c r="I947" i="4" s="1"/>
  <c r="E955" i="4"/>
  <c r="E963" i="4"/>
  <c r="G963" i="4" s="1"/>
  <c r="H963" i="4" s="1"/>
  <c r="I963" i="4" s="1"/>
  <c r="E971" i="4"/>
  <c r="G971" i="4" s="1"/>
  <c r="H971" i="4" s="1"/>
  <c r="I971" i="4" s="1"/>
  <c r="E979" i="4"/>
  <c r="G979" i="4" s="1"/>
  <c r="H979" i="4" s="1"/>
  <c r="I979" i="4" s="1"/>
  <c r="E987" i="4"/>
  <c r="G987" i="4" s="1"/>
  <c r="H987" i="4" s="1"/>
  <c r="I987" i="4" s="1"/>
  <c r="E995" i="4"/>
  <c r="G995" i="4" s="1"/>
  <c r="H995" i="4" s="1"/>
  <c r="I995" i="4" s="1"/>
  <c r="E1003" i="4"/>
  <c r="G1003" i="4" s="1"/>
  <c r="H1003" i="4" s="1"/>
  <c r="I1003" i="4" s="1"/>
  <c r="E1011" i="4"/>
  <c r="G1011" i="4" s="1"/>
  <c r="H1011" i="4" s="1"/>
  <c r="I1011" i="4" s="1"/>
  <c r="E1019" i="4"/>
  <c r="E1027" i="4"/>
  <c r="E1035" i="4"/>
  <c r="G1035" i="4" s="1"/>
  <c r="H1035" i="4" s="1"/>
  <c r="I1035" i="4" s="1"/>
  <c r="E1043" i="4"/>
  <c r="G1043" i="4" s="1"/>
  <c r="H1043" i="4" s="1"/>
  <c r="I1043" i="4" s="1"/>
  <c r="E1051" i="4"/>
  <c r="G1051" i="4" s="1"/>
  <c r="H1051" i="4" s="1"/>
  <c r="I1051" i="4" s="1"/>
  <c r="E1059" i="4"/>
  <c r="G1059" i="4" s="1"/>
  <c r="H1059" i="4" s="1"/>
  <c r="I1059" i="4" s="1"/>
  <c r="E1067" i="4"/>
  <c r="G1067" i="4" s="1"/>
  <c r="H1067" i="4" s="1"/>
  <c r="I1067" i="4" s="1"/>
  <c r="E1075" i="4"/>
  <c r="G1075" i="4" s="1"/>
  <c r="H1075" i="4" s="1"/>
  <c r="I1075" i="4" s="1"/>
  <c r="E1083" i="4"/>
  <c r="G1083" i="4" s="1"/>
  <c r="H1083" i="4" s="1"/>
  <c r="I1083" i="4" s="1"/>
  <c r="E1091" i="4"/>
  <c r="G1091" i="4" s="1"/>
  <c r="H1091" i="4" s="1"/>
  <c r="I1091" i="4" s="1"/>
  <c r="E1099" i="4"/>
  <c r="G1099" i="4" s="1"/>
  <c r="H1099" i="4" s="1"/>
  <c r="I1099" i="4" s="1"/>
  <c r="E1107" i="4"/>
  <c r="G1107" i="4" s="1"/>
  <c r="H1107" i="4" s="1"/>
  <c r="I1107" i="4" s="1"/>
  <c r="E1115" i="4"/>
  <c r="G1115" i="4" s="1"/>
  <c r="H1115" i="4" s="1"/>
  <c r="I1115" i="4" s="1"/>
  <c r="E1123" i="4"/>
  <c r="E1131" i="4"/>
  <c r="G1131" i="4" s="1"/>
  <c r="H1131" i="4" s="1"/>
  <c r="I1131" i="4" s="1"/>
  <c r="E1139" i="4"/>
  <c r="G1139" i="4" s="1"/>
  <c r="H1139" i="4" s="1"/>
  <c r="I1139" i="4" s="1"/>
  <c r="E1147" i="4"/>
  <c r="G1147" i="4" s="1"/>
  <c r="H1147" i="4" s="1"/>
  <c r="I1147" i="4" s="1"/>
  <c r="E1155" i="4"/>
  <c r="G1155" i="4" s="1"/>
  <c r="H1155" i="4" s="1"/>
  <c r="I1155" i="4" s="1"/>
  <c r="E1163" i="4"/>
  <c r="G1163" i="4" s="1"/>
  <c r="H1163" i="4" s="1"/>
  <c r="I1163" i="4" s="1"/>
  <c r="E1171" i="4"/>
  <c r="G1171" i="4" s="1"/>
  <c r="H1171" i="4" s="1"/>
  <c r="I1171" i="4" s="1"/>
  <c r="E56" i="4"/>
  <c r="G56" i="4" s="1"/>
  <c r="H56" i="4" s="1"/>
  <c r="I56" i="4" s="1"/>
  <c r="E96" i="4"/>
  <c r="G96" i="4" s="1"/>
  <c r="H96" i="4" s="1"/>
  <c r="I96" i="4" s="1"/>
  <c r="E137" i="4"/>
  <c r="G137" i="4" s="1"/>
  <c r="H137" i="4" s="1"/>
  <c r="I137" i="4" s="1"/>
  <c r="E169" i="4"/>
  <c r="G169" i="4" s="1"/>
  <c r="H169" i="4" s="1"/>
  <c r="I169" i="4" s="1"/>
  <c r="E196" i="4"/>
  <c r="G196" i="4" s="1"/>
  <c r="H196" i="4" s="1"/>
  <c r="I196" i="4" s="1"/>
  <c r="E224" i="4"/>
  <c r="G224" i="4" s="1"/>
  <c r="H224" i="4" s="1"/>
  <c r="I224" i="4" s="1"/>
  <c r="E255" i="4"/>
  <c r="G255" i="4" s="1"/>
  <c r="H255" i="4" s="1"/>
  <c r="I255" i="4" s="1"/>
  <c r="E281" i="4"/>
  <c r="G281" i="4" s="1"/>
  <c r="H281" i="4" s="1"/>
  <c r="I281" i="4" s="1"/>
  <c r="E309" i="4"/>
  <c r="G309" i="4" s="1"/>
  <c r="H309" i="4" s="1"/>
  <c r="I309" i="4" s="1"/>
  <c r="E340" i="4"/>
  <c r="G340" i="4" s="1"/>
  <c r="H340" i="4" s="1"/>
  <c r="I340" i="4" s="1"/>
  <c r="E367" i="4"/>
  <c r="G367" i="4" s="1"/>
  <c r="H367" i="4" s="1"/>
  <c r="I367" i="4" s="1"/>
  <c r="E395" i="4"/>
  <c r="G395" i="4" s="1"/>
  <c r="H395" i="4" s="1"/>
  <c r="I395" i="4" s="1"/>
  <c r="E425" i="4"/>
  <c r="G425" i="4" s="1"/>
  <c r="H425" i="4" s="1"/>
  <c r="I425" i="4" s="1"/>
  <c r="E452" i="4"/>
  <c r="G452" i="4" s="1"/>
  <c r="H452" i="4" s="1"/>
  <c r="I452" i="4" s="1"/>
  <c r="E480" i="4"/>
  <c r="G480" i="4" s="1"/>
  <c r="H480" i="4" s="1"/>
  <c r="I480" i="4" s="1"/>
  <c r="E511" i="4"/>
  <c r="G511" i="4" s="1"/>
  <c r="H511" i="4" s="1"/>
  <c r="I511" i="4" s="1"/>
  <c r="E537" i="4"/>
  <c r="G537" i="4" s="1"/>
  <c r="H537" i="4" s="1"/>
  <c r="I537" i="4" s="1"/>
  <c r="E565" i="4"/>
  <c r="G565" i="4" s="1"/>
  <c r="H565" i="4" s="1"/>
  <c r="I565" i="4" s="1"/>
  <c r="E596" i="4"/>
  <c r="G596" i="4" s="1"/>
  <c r="H596" i="4" s="1"/>
  <c r="I596" i="4" s="1"/>
  <c r="E623" i="4"/>
  <c r="G623" i="4" s="1"/>
  <c r="H623" i="4" s="1"/>
  <c r="I623" i="4" s="1"/>
  <c r="E651" i="4"/>
  <c r="G651" i="4" s="1"/>
  <c r="H651" i="4" s="1"/>
  <c r="I651" i="4" s="1"/>
  <c r="E681" i="4"/>
  <c r="G681" i="4" s="1"/>
  <c r="H681" i="4" s="1"/>
  <c r="I681" i="4" s="1"/>
  <c r="E705" i="4"/>
  <c r="G705" i="4" s="1"/>
  <c r="H705" i="4" s="1"/>
  <c r="I705" i="4" s="1"/>
  <c r="E726" i="4"/>
  <c r="G726" i="4" s="1"/>
  <c r="H726" i="4" s="1"/>
  <c r="I726" i="4" s="1"/>
  <c r="E749" i="4"/>
  <c r="G749" i="4" s="1"/>
  <c r="H749" i="4" s="1"/>
  <c r="I749" i="4" s="1"/>
  <c r="E769" i="4"/>
  <c r="G769" i="4" s="1"/>
  <c r="H769" i="4" s="1"/>
  <c r="I769" i="4" s="1"/>
  <c r="E790" i="4"/>
  <c r="G790" i="4" s="1"/>
  <c r="H790" i="4" s="1"/>
  <c r="I790" i="4" s="1"/>
  <c r="E813" i="4"/>
  <c r="G813" i="4" s="1"/>
  <c r="H813" i="4" s="1"/>
  <c r="I813" i="4" s="1"/>
  <c r="E833" i="4"/>
  <c r="G833" i="4" s="1"/>
  <c r="H833" i="4" s="1"/>
  <c r="I833" i="4" s="1"/>
  <c r="E849" i="4"/>
  <c r="G849" i="4" s="1"/>
  <c r="H849" i="4" s="1"/>
  <c r="I849" i="4" s="1"/>
  <c r="E862" i="4"/>
  <c r="G862" i="4" s="1"/>
  <c r="H862" i="4" s="1"/>
  <c r="I862" i="4" s="1"/>
  <c r="E873" i="4"/>
  <c r="G873" i="4" s="1"/>
  <c r="H873" i="4" s="1"/>
  <c r="I873" i="4" s="1"/>
  <c r="E884" i="4"/>
  <c r="G884" i="4" s="1"/>
  <c r="H884" i="4" s="1"/>
  <c r="I884" i="4" s="1"/>
  <c r="E894" i="4"/>
  <c r="G894" i="4" s="1"/>
  <c r="H894" i="4" s="1"/>
  <c r="I894" i="4" s="1"/>
  <c r="E902" i="4"/>
  <c r="G902" i="4" s="1"/>
  <c r="H902" i="4" s="1"/>
  <c r="I902" i="4" s="1"/>
  <c r="E910" i="4"/>
  <c r="G910" i="4" s="1"/>
  <c r="H910" i="4" s="1"/>
  <c r="I910" i="4" s="1"/>
  <c r="E918" i="4"/>
  <c r="G918" i="4" s="1"/>
  <c r="H918" i="4" s="1"/>
  <c r="I918" i="4" s="1"/>
  <c r="E926" i="4"/>
  <c r="G926" i="4" s="1"/>
  <c r="H926" i="4" s="1"/>
  <c r="I926" i="4" s="1"/>
  <c r="E934" i="4"/>
  <c r="G934" i="4" s="1"/>
  <c r="H934" i="4" s="1"/>
  <c r="I934" i="4" s="1"/>
  <c r="E942" i="4"/>
  <c r="G942" i="4" s="1"/>
  <c r="H942" i="4" s="1"/>
  <c r="I942" i="4" s="1"/>
  <c r="E950" i="4"/>
  <c r="G950" i="4" s="1"/>
  <c r="H950" i="4" s="1"/>
  <c r="I950" i="4" s="1"/>
  <c r="E958" i="4"/>
  <c r="G958" i="4" s="1"/>
  <c r="H958" i="4" s="1"/>
  <c r="I958" i="4" s="1"/>
  <c r="E966" i="4"/>
  <c r="G966" i="4" s="1"/>
  <c r="H966" i="4" s="1"/>
  <c r="I966" i="4" s="1"/>
  <c r="E974" i="4"/>
  <c r="G974" i="4" s="1"/>
  <c r="H974" i="4" s="1"/>
  <c r="I974" i="4" s="1"/>
  <c r="E982" i="4"/>
  <c r="G982" i="4" s="1"/>
  <c r="H982" i="4" s="1"/>
  <c r="I982" i="4" s="1"/>
  <c r="E990" i="4"/>
  <c r="G990" i="4" s="1"/>
  <c r="H990" i="4" s="1"/>
  <c r="I990" i="4" s="1"/>
  <c r="E998" i="4"/>
  <c r="G998" i="4" s="1"/>
  <c r="H998" i="4" s="1"/>
  <c r="I998" i="4" s="1"/>
  <c r="E1006" i="4"/>
  <c r="G1006" i="4" s="1"/>
  <c r="H1006" i="4" s="1"/>
  <c r="I1006" i="4" s="1"/>
  <c r="E1014" i="4"/>
  <c r="G1014" i="4" s="1"/>
  <c r="H1014" i="4" s="1"/>
  <c r="I1014" i="4" s="1"/>
  <c r="E1022" i="4"/>
  <c r="G1022" i="4" s="1"/>
  <c r="H1022" i="4" s="1"/>
  <c r="I1022" i="4" s="1"/>
  <c r="E1030" i="4"/>
  <c r="G1030" i="4" s="1"/>
  <c r="H1030" i="4" s="1"/>
  <c r="I1030" i="4" s="1"/>
  <c r="E1038" i="4"/>
  <c r="G1038" i="4" s="1"/>
  <c r="H1038" i="4" s="1"/>
  <c r="I1038" i="4" s="1"/>
  <c r="E1046" i="4"/>
  <c r="G1046" i="4" s="1"/>
  <c r="H1046" i="4" s="1"/>
  <c r="I1046" i="4" s="1"/>
  <c r="E1054" i="4"/>
  <c r="G1054" i="4" s="1"/>
  <c r="H1054" i="4" s="1"/>
  <c r="I1054" i="4" s="1"/>
  <c r="E1062" i="4"/>
  <c r="G1062" i="4" s="1"/>
  <c r="H1062" i="4" s="1"/>
  <c r="I1062" i="4" s="1"/>
  <c r="E1070" i="4"/>
  <c r="E1078" i="4"/>
  <c r="G1078" i="4" s="1"/>
  <c r="H1078" i="4" s="1"/>
  <c r="I1078" i="4" s="1"/>
  <c r="E1086" i="4"/>
  <c r="G1086" i="4" s="1"/>
  <c r="H1086" i="4" s="1"/>
  <c r="I1086" i="4" s="1"/>
  <c r="E1094" i="4"/>
  <c r="G1094" i="4" s="1"/>
  <c r="H1094" i="4" s="1"/>
  <c r="I1094" i="4" s="1"/>
  <c r="E1102" i="4"/>
  <c r="G1102" i="4" s="1"/>
  <c r="H1102" i="4" s="1"/>
  <c r="I1102" i="4" s="1"/>
  <c r="E1110" i="4"/>
  <c r="G1110" i="4" s="1"/>
  <c r="H1110" i="4" s="1"/>
  <c r="I1110" i="4" s="1"/>
  <c r="E1118" i="4"/>
  <c r="E1126" i="4"/>
  <c r="G1126" i="4" s="1"/>
  <c r="H1126" i="4" s="1"/>
  <c r="I1126" i="4" s="1"/>
  <c r="E1134" i="4"/>
  <c r="G1134" i="4" s="1"/>
  <c r="H1134" i="4" s="1"/>
  <c r="I1134" i="4" s="1"/>
  <c r="E1142" i="4"/>
  <c r="G1142" i="4" s="1"/>
  <c r="H1142" i="4" s="1"/>
  <c r="I1142" i="4" s="1"/>
  <c r="E1150" i="4"/>
  <c r="G1150" i="4" s="1"/>
  <c r="H1150" i="4" s="1"/>
  <c r="I1150" i="4" s="1"/>
  <c r="E1158" i="4"/>
  <c r="G1158" i="4" s="1"/>
  <c r="H1158" i="4" s="1"/>
  <c r="I1158" i="4" s="1"/>
  <c r="E1166" i="4"/>
  <c r="G1166" i="4" s="1"/>
  <c r="H1166" i="4" s="1"/>
  <c r="I1166" i="4" s="1"/>
  <c r="E1174" i="4"/>
  <c r="G1174" i="4" s="1"/>
  <c r="H1174" i="4" s="1"/>
  <c r="I1174" i="4" s="1"/>
  <c r="E1182" i="4"/>
  <c r="G1182" i="4" s="1"/>
  <c r="H1182" i="4" s="1"/>
  <c r="I1182" i="4" s="1"/>
  <c r="E1190" i="4"/>
  <c r="G1190" i="4" s="1"/>
  <c r="H1190" i="4" s="1"/>
  <c r="I1190" i="4" s="1"/>
  <c r="E1198" i="4"/>
  <c r="G1198" i="4" s="1"/>
  <c r="H1198" i="4" s="1"/>
  <c r="I1198" i="4" s="1"/>
  <c r="E1206" i="4"/>
  <c r="G1206" i="4" s="1"/>
  <c r="H1206" i="4" s="1"/>
  <c r="I1206" i="4" s="1"/>
  <c r="E1214" i="4"/>
  <c r="G1214" i="4" s="1"/>
  <c r="H1214" i="4" s="1"/>
  <c r="I1214" i="4" s="1"/>
  <c r="E1222" i="4"/>
  <c r="G1222" i="4" s="1"/>
  <c r="H1222" i="4" s="1"/>
  <c r="I1222" i="4" s="1"/>
  <c r="E32" i="4"/>
  <c r="G32" i="4" s="1"/>
  <c r="H32" i="4" s="1"/>
  <c r="I32" i="4" s="1"/>
  <c r="E48" i="4"/>
  <c r="G48" i="4" s="1"/>
  <c r="H48" i="4" s="1"/>
  <c r="I48" i="4" s="1"/>
  <c r="E160" i="4"/>
  <c r="G160" i="4" s="1"/>
  <c r="H160" i="4" s="1"/>
  <c r="I160" i="4" s="1"/>
  <c r="E239" i="4"/>
  <c r="G239" i="4" s="1"/>
  <c r="H239" i="4" s="1"/>
  <c r="I239" i="4" s="1"/>
  <c r="E308" i="4"/>
  <c r="G308" i="4" s="1"/>
  <c r="H308" i="4" s="1"/>
  <c r="I308" i="4" s="1"/>
  <c r="E388" i="4"/>
  <c r="G388" i="4" s="1"/>
  <c r="H388" i="4" s="1"/>
  <c r="I388" i="4" s="1"/>
  <c r="E468" i="4"/>
  <c r="G468" i="4" s="1"/>
  <c r="H468" i="4" s="1"/>
  <c r="I468" i="4" s="1"/>
  <c r="E533" i="4"/>
  <c r="G533" i="4" s="1"/>
  <c r="H533" i="4" s="1"/>
  <c r="I533" i="4" s="1"/>
  <c r="E617" i="4"/>
  <c r="G617" i="4" s="1"/>
  <c r="H617" i="4" s="1"/>
  <c r="I617" i="4" s="1"/>
  <c r="E693" i="4"/>
  <c r="G693" i="4" s="1"/>
  <c r="H693" i="4" s="1"/>
  <c r="I693" i="4" s="1"/>
  <c r="E745" i="4"/>
  <c r="G745" i="4" s="1"/>
  <c r="H745" i="4" s="1"/>
  <c r="I745" i="4" s="1"/>
  <c r="E806" i="4"/>
  <c r="G806" i="4" s="1"/>
  <c r="H806" i="4" s="1"/>
  <c r="I806" i="4" s="1"/>
  <c r="E856" i="4"/>
  <c r="G856" i="4" s="1"/>
  <c r="H856" i="4" s="1"/>
  <c r="I856" i="4" s="1"/>
  <c r="E882" i="4"/>
  <c r="G882" i="4" s="1"/>
  <c r="H882" i="4" s="1"/>
  <c r="I882" i="4" s="1"/>
  <c r="E908" i="4"/>
  <c r="G908" i="4" s="1"/>
  <c r="H908" i="4" s="1"/>
  <c r="I908" i="4" s="1"/>
  <c r="E930" i="4"/>
  <c r="E949" i="4"/>
  <c r="G949" i="4" s="1"/>
  <c r="H949" i="4" s="1"/>
  <c r="I949" i="4" s="1"/>
  <c r="E972" i="4"/>
  <c r="G972" i="4" s="1"/>
  <c r="H972" i="4" s="1"/>
  <c r="I972" i="4" s="1"/>
  <c r="E994" i="4"/>
  <c r="E1013" i="4"/>
  <c r="G1013" i="4" s="1"/>
  <c r="H1013" i="4" s="1"/>
  <c r="I1013" i="4" s="1"/>
  <c r="E1036" i="4"/>
  <c r="G1036" i="4" s="1"/>
  <c r="H1036" i="4" s="1"/>
  <c r="I1036" i="4" s="1"/>
  <c r="E1058" i="4"/>
  <c r="G1058" i="4" s="1"/>
  <c r="H1058" i="4" s="1"/>
  <c r="I1058" i="4" s="1"/>
  <c r="E1077" i="4"/>
  <c r="G1077" i="4" s="1"/>
  <c r="H1077" i="4" s="1"/>
  <c r="I1077" i="4" s="1"/>
  <c r="E1100" i="4"/>
  <c r="G1100" i="4" s="1"/>
  <c r="H1100" i="4" s="1"/>
  <c r="I1100" i="4" s="1"/>
  <c r="E1122" i="4"/>
  <c r="G1122" i="4" s="1"/>
  <c r="H1122" i="4" s="1"/>
  <c r="I1122" i="4" s="1"/>
  <c r="E1141" i="4"/>
  <c r="G1141" i="4" s="1"/>
  <c r="H1141" i="4" s="1"/>
  <c r="I1141" i="4" s="1"/>
  <c r="E1164" i="4"/>
  <c r="G1164" i="4" s="1"/>
  <c r="H1164" i="4" s="1"/>
  <c r="I1164" i="4" s="1"/>
  <c r="E1181" i="4"/>
  <c r="G1181" i="4" s="1"/>
  <c r="H1181" i="4" s="1"/>
  <c r="I1181" i="4" s="1"/>
  <c r="E1196" i="4"/>
  <c r="G1196" i="4" s="1"/>
  <c r="H1196" i="4" s="1"/>
  <c r="I1196" i="4" s="1"/>
  <c r="E1210" i="4"/>
  <c r="G1210" i="4" s="1"/>
  <c r="H1210" i="4" s="1"/>
  <c r="I1210" i="4" s="1"/>
  <c r="E1221" i="4"/>
  <c r="E1232" i="4"/>
  <c r="G1232" i="4" s="1"/>
  <c r="H1232" i="4" s="1"/>
  <c r="I1232" i="4" s="1"/>
  <c r="E1241" i="4"/>
  <c r="E1250" i="4"/>
  <c r="G1250" i="4" s="1"/>
  <c r="H1250" i="4" s="1"/>
  <c r="I1250" i="4" s="1"/>
  <c r="E1259" i="4"/>
  <c r="G1259" i="4" s="1"/>
  <c r="H1259" i="4" s="1"/>
  <c r="I1259" i="4" s="1"/>
  <c r="E1268" i="4"/>
  <c r="G1268" i="4" s="1"/>
  <c r="H1268" i="4" s="1"/>
  <c r="I1268" i="4" s="1"/>
  <c r="E1277" i="4"/>
  <c r="G1277" i="4" s="1"/>
  <c r="H1277" i="4" s="1"/>
  <c r="I1277" i="4" s="1"/>
  <c r="E1286" i="4"/>
  <c r="G1286" i="4" s="1"/>
  <c r="H1286" i="4" s="1"/>
  <c r="I1286" i="4" s="1"/>
  <c r="E1296" i="4"/>
  <c r="G1296" i="4" s="1"/>
  <c r="H1296" i="4" s="1"/>
  <c r="I1296" i="4" s="1"/>
  <c r="E1304" i="4"/>
  <c r="G1304" i="4" s="1"/>
  <c r="H1304" i="4" s="1"/>
  <c r="I1304" i="4" s="1"/>
  <c r="E1312" i="4"/>
  <c r="G1312" i="4" s="1"/>
  <c r="H1312" i="4" s="1"/>
  <c r="I1312" i="4" s="1"/>
  <c r="E1320" i="4"/>
  <c r="G1320" i="4" s="1"/>
  <c r="H1320" i="4" s="1"/>
  <c r="I1320" i="4" s="1"/>
  <c r="E1328" i="4"/>
  <c r="E1336" i="4"/>
  <c r="G1336" i="4" s="1"/>
  <c r="H1336" i="4" s="1"/>
  <c r="I1336" i="4" s="1"/>
  <c r="E1344" i="4"/>
  <c r="G1344" i="4" s="1"/>
  <c r="H1344" i="4" s="1"/>
  <c r="I1344" i="4" s="1"/>
  <c r="E1352" i="4"/>
  <c r="G1352" i="4" s="1"/>
  <c r="H1352" i="4" s="1"/>
  <c r="I1352" i="4" s="1"/>
  <c r="E1360" i="4"/>
  <c r="E1368" i="4"/>
  <c r="G1368" i="4" s="1"/>
  <c r="H1368" i="4" s="1"/>
  <c r="I1368" i="4" s="1"/>
  <c r="E1376" i="4"/>
  <c r="G1376" i="4" s="1"/>
  <c r="H1376" i="4" s="1"/>
  <c r="I1376" i="4" s="1"/>
  <c r="E1384" i="4"/>
  <c r="G1384" i="4" s="1"/>
  <c r="H1384" i="4" s="1"/>
  <c r="I1384" i="4" s="1"/>
  <c r="E1392" i="4"/>
  <c r="G1392" i="4" s="1"/>
  <c r="H1392" i="4" s="1"/>
  <c r="I1392" i="4" s="1"/>
  <c r="E1400" i="4"/>
  <c r="G1400" i="4" s="1"/>
  <c r="H1400" i="4" s="1"/>
  <c r="I1400" i="4" s="1"/>
  <c r="E1408" i="4"/>
  <c r="G1408" i="4" s="1"/>
  <c r="H1408" i="4" s="1"/>
  <c r="I1408" i="4" s="1"/>
  <c r="E1416" i="4"/>
  <c r="G1416" i="4" s="1"/>
  <c r="H1416" i="4" s="1"/>
  <c r="I1416" i="4" s="1"/>
  <c r="E1424" i="4"/>
  <c r="E1432" i="4"/>
  <c r="G1432" i="4" s="1"/>
  <c r="H1432" i="4" s="1"/>
  <c r="I1432" i="4" s="1"/>
  <c r="E1440" i="4"/>
  <c r="G1440" i="4" s="1"/>
  <c r="H1440" i="4" s="1"/>
  <c r="I1440" i="4" s="1"/>
  <c r="E1448" i="4"/>
  <c r="G1448" i="4" s="1"/>
  <c r="H1448" i="4" s="1"/>
  <c r="I1448" i="4" s="1"/>
  <c r="E1456" i="4"/>
  <c r="G1456" i="4" s="1"/>
  <c r="H1456" i="4" s="1"/>
  <c r="I1456" i="4" s="1"/>
  <c r="E1464" i="4"/>
  <c r="G1464" i="4" s="1"/>
  <c r="H1464" i="4" s="1"/>
  <c r="I1464" i="4" s="1"/>
  <c r="E1472" i="4"/>
  <c r="G1472" i="4" s="1"/>
  <c r="H1472" i="4" s="1"/>
  <c r="I1472" i="4" s="1"/>
  <c r="E1480" i="4"/>
  <c r="G1480" i="4" s="1"/>
  <c r="H1480" i="4" s="1"/>
  <c r="I1480" i="4" s="1"/>
  <c r="E1488" i="4"/>
  <c r="E1496" i="4"/>
  <c r="G1496" i="4" s="1"/>
  <c r="H1496" i="4" s="1"/>
  <c r="I1496" i="4" s="1"/>
  <c r="E1504" i="4"/>
  <c r="G1504" i="4" s="1"/>
  <c r="H1504" i="4" s="1"/>
  <c r="I1504" i="4" s="1"/>
  <c r="E1512" i="4"/>
  <c r="G1512" i="4" s="1"/>
  <c r="H1512" i="4" s="1"/>
  <c r="I1512" i="4" s="1"/>
  <c r="E1520" i="4"/>
  <c r="G1520" i="4" s="1"/>
  <c r="H1520" i="4" s="1"/>
  <c r="I1520" i="4" s="1"/>
  <c r="E1528" i="4"/>
  <c r="G1528" i="4" s="1"/>
  <c r="H1528" i="4" s="1"/>
  <c r="I1528" i="4" s="1"/>
  <c r="E1536" i="4"/>
  <c r="G1536" i="4" s="1"/>
  <c r="H1536" i="4" s="1"/>
  <c r="I1536" i="4" s="1"/>
  <c r="E1544" i="4"/>
  <c r="G1544" i="4" s="1"/>
  <c r="H1544" i="4" s="1"/>
  <c r="I1544" i="4" s="1"/>
  <c r="E1552" i="4"/>
  <c r="E1560" i="4"/>
  <c r="G1560" i="4" s="1"/>
  <c r="H1560" i="4" s="1"/>
  <c r="I1560" i="4" s="1"/>
  <c r="E1568" i="4"/>
  <c r="G1568" i="4" s="1"/>
  <c r="H1568" i="4" s="1"/>
  <c r="I1568" i="4" s="1"/>
  <c r="E1576" i="4"/>
  <c r="G1576" i="4" s="1"/>
  <c r="H1576" i="4" s="1"/>
  <c r="I1576" i="4" s="1"/>
  <c r="E1584" i="4"/>
  <c r="G1584" i="4" s="1"/>
  <c r="H1584" i="4" s="1"/>
  <c r="I1584" i="4" s="1"/>
  <c r="E1592" i="4"/>
  <c r="G1592" i="4" s="1"/>
  <c r="H1592" i="4" s="1"/>
  <c r="I1592" i="4" s="1"/>
  <c r="E1600" i="4"/>
  <c r="G1600" i="4" s="1"/>
  <c r="H1600" i="4" s="1"/>
  <c r="I1600" i="4" s="1"/>
  <c r="E1608" i="4"/>
  <c r="G1608" i="4" s="1"/>
  <c r="H1608" i="4" s="1"/>
  <c r="I1608" i="4" s="1"/>
  <c r="E1616" i="4"/>
  <c r="E1624" i="4"/>
  <c r="G1624" i="4" s="1"/>
  <c r="H1624" i="4" s="1"/>
  <c r="I1624" i="4" s="1"/>
  <c r="E1632" i="4"/>
  <c r="G1632" i="4" s="1"/>
  <c r="H1632" i="4" s="1"/>
  <c r="I1632" i="4" s="1"/>
  <c r="E1640" i="4"/>
  <c r="E1648" i="4"/>
  <c r="G1648" i="4" s="1"/>
  <c r="H1648" i="4" s="1"/>
  <c r="I1648" i="4" s="1"/>
  <c r="E1656" i="4"/>
  <c r="G1656" i="4" s="1"/>
  <c r="H1656" i="4" s="1"/>
  <c r="I1656" i="4" s="1"/>
  <c r="E1664" i="4"/>
  <c r="G1664" i="4" s="1"/>
  <c r="H1664" i="4" s="1"/>
  <c r="I1664" i="4" s="1"/>
  <c r="E1672" i="4"/>
  <c r="G1672" i="4" s="1"/>
  <c r="H1672" i="4" s="1"/>
  <c r="I1672" i="4" s="1"/>
  <c r="E1680" i="4"/>
  <c r="E73" i="4"/>
  <c r="G73" i="4" s="1"/>
  <c r="H73" i="4" s="1"/>
  <c r="I73" i="4" s="1"/>
  <c r="E164" i="4"/>
  <c r="G164" i="4" s="1"/>
  <c r="H164" i="4" s="1"/>
  <c r="I164" i="4" s="1"/>
  <c r="E245" i="4"/>
  <c r="G245" i="4" s="1"/>
  <c r="H245" i="4" s="1"/>
  <c r="I245" i="4" s="1"/>
  <c r="E324" i="4"/>
  <c r="G324" i="4" s="1"/>
  <c r="H324" i="4" s="1"/>
  <c r="I324" i="4" s="1"/>
  <c r="E393" i="4"/>
  <c r="G393" i="4" s="1"/>
  <c r="H393" i="4" s="1"/>
  <c r="I393" i="4" s="1"/>
  <c r="E473" i="4"/>
  <c r="G473" i="4" s="1"/>
  <c r="H473" i="4" s="1"/>
  <c r="I473" i="4" s="1"/>
  <c r="E553" i="4"/>
  <c r="G553" i="4" s="1"/>
  <c r="H553" i="4" s="1"/>
  <c r="I553" i="4" s="1"/>
  <c r="E619" i="4"/>
  <c r="G619" i="4" s="1"/>
  <c r="H619" i="4" s="1"/>
  <c r="I619" i="4" s="1"/>
  <c r="E701" i="4"/>
  <c r="G701" i="4" s="1"/>
  <c r="H701" i="4" s="1"/>
  <c r="I701" i="4" s="1"/>
  <c r="E758" i="4"/>
  <c r="G758" i="4" s="1"/>
  <c r="H758" i="4" s="1"/>
  <c r="I758" i="4" s="1"/>
  <c r="E809" i="4"/>
  <c r="G809" i="4" s="1"/>
  <c r="H809" i="4" s="1"/>
  <c r="I809" i="4" s="1"/>
  <c r="E860" i="4"/>
  <c r="G860" i="4" s="1"/>
  <c r="H860" i="4" s="1"/>
  <c r="I860" i="4" s="1"/>
  <c r="E889" i="4"/>
  <c r="G889" i="4" s="1"/>
  <c r="H889" i="4" s="1"/>
  <c r="I889" i="4" s="1"/>
  <c r="E909" i="4"/>
  <c r="G909" i="4" s="1"/>
  <c r="H909" i="4" s="1"/>
  <c r="I909" i="4" s="1"/>
  <c r="E932" i="4"/>
  <c r="G932" i="4" s="1"/>
  <c r="H932" i="4" s="1"/>
  <c r="I932" i="4" s="1"/>
  <c r="E954" i="4"/>
  <c r="G954" i="4" s="1"/>
  <c r="H954" i="4" s="1"/>
  <c r="I954" i="4" s="1"/>
  <c r="E973" i="4"/>
  <c r="G973" i="4" s="1"/>
  <c r="H973" i="4" s="1"/>
  <c r="I973" i="4" s="1"/>
  <c r="E996" i="4"/>
  <c r="G996" i="4" s="1"/>
  <c r="H996" i="4" s="1"/>
  <c r="I996" i="4" s="1"/>
  <c r="E1018" i="4"/>
  <c r="G1018" i="4" s="1"/>
  <c r="H1018" i="4" s="1"/>
  <c r="I1018" i="4" s="1"/>
  <c r="E1037" i="4"/>
  <c r="G1037" i="4" s="1"/>
  <c r="H1037" i="4" s="1"/>
  <c r="I1037" i="4" s="1"/>
  <c r="E1060" i="4"/>
  <c r="G1060" i="4" s="1"/>
  <c r="H1060" i="4" s="1"/>
  <c r="I1060" i="4" s="1"/>
  <c r="E1082" i="4"/>
  <c r="G1082" i="4" s="1"/>
  <c r="H1082" i="4" s="1"/>
  <c r="I1082" i="4" s="1"/>
  <c r="E1101" i="4"/>
  <c r="G1101" i="4" s="1"/>
  <c r="H1101" i="4" s="1"/>
  <c r="I1101" i="4" s="1"/>
  <c r="E1124" i="4"/>
  <c r="G1124" i="4" s="1"/>
  <c r="H1124" i="4" s="1"/>
  <c r="I1124" i="4" s="1"/>
  <c r="E1146" i="4"/>
  <c r="G1146" i="4" s="1"/>
  <c r="H1146" i="4" s="1"/>
  <c r="I1146" i="4" s="1"/>
  <c r="E1165" i="4"/>
  <c r="E1186" i="4"/>
  <c r="G1186" i="4" s="1"/>
  <c r="H1186" i="4" s="1"/>
  <c r="I1186" i="4" s="1"/>
  <c r="E1197" i="4"/>
  <c r="E1211" i="4"/>
  <c r="G1211" i="4" s="1"/>
  <c r="H1211" i="4" s="1"/>
  <c r="I1211" i="4" s="1"/>
  <c r="E1224" i="4"/>
  <c r="G1224" i="4" s="1"/>
  <c r="H1224" i="4" s="1"/>
  <c r="I1224" i="4" s="1"/>
  <c r="E1233" i="4"/>
  <c r="G1233" i="4" s="1"/>
  <c r="H1233" i="4" s="1"/>
  <c r="I1233" i="4" s="1"/>
  <c r="E1242" i="4"/>
  <c r="G1242" i="4" s="1"/>
  <c r="H1242" i="4" s="1"/>
  <c r="I1242" i="4" s="1"/>
  <c r="E1251" i="4"/>
  <c r="G1251" i="4" s="1"/>
  <c r="H1251" i="4" s="1"/>
  <c r="I1251" i="4" s="1"/>
  <c r="E1260" i="4"/>
  <c r="G1260" i="4" s="1"/>
  <c r="H1260" i="4" s="1"/>
  <c r="I1260" i="4" s="1"/>
  <c r="E1269" i="4"/>
  <c r="G1269" i="4" s="1"/>
  <c r="H1269" i="4" s="1"/>
  <c r="I1269" i="4" s="1"/>
  <c r="E1278" i="4"/>
  <c r="G1278" i="4" s="1"/>
  <c r="H1278" i="4" s="1"/>
  <c r="I1278" i="4" s="1"/>
  <c r="E1288" i="4"/>
  <c r="G1288" i="4" s="1"/>
  <c r="H1288" i="4" s="1"/>
  <c r="I1288" i="4" s="1"/>
  <c r="E1297" i="4"/>
  <c r="G1297" i="4" s="1"/>
  <c r="H1297" i="4" s="1"/>
  <c r="I1297" i="4" s="1"/>
  <c r="E1305" i="4"/>
  <c r="E1313" i="4"/>
  <c r="G1313" i="4" s="1"/>
  <c r="H1313" i="4" s="1"/>
  <c r="I1313" i="4" s="1"/>
  <c r="E1321" i="4"/>
  <c r="G1321" i="4" s="1"/>
  <c r="H1321" i="4" s="1"/>
  <c r="I1321" i="4" s="1"/>
  <c r="E1329" i="4"/>
  <c r="G1329" i="4" s="1"/>
  <c r="H1329" i="4" s="1"/>
  <c r="I1329" i="4" s="1"/>
  <c r="E1337" i="4"/>
  <c r="G1337" i="4" s="1"/>
  <c r="H1337" i="4" s="1"/>
  <c r="I1337" i="4" s="1"/>
  <c r="E1345" i="4"/>
  <c r="E1353" i="4"/>
  <c r="G1353" i="4" s="1"/>
  <c r="H1353" i="4" s="1"/>
  <c r="I1353" i="4" s="1"/>
  <c r="E1361" i="4"/>
  <c r="G1361" i="4" s="1"/>
  <c r="H1361" i="4" s="1"/>
  <c r="I1361" i="4" s="1"/>
  <c r="E1369" i="4"/>
  <c r="G1369" i="4" s="1"/>
  <c r="H1369" i="4" s="1"/>
  <c r="I1369" i="4" s="1"/>
  <c r="E1377" i="4"/>
  <c r="G1377" i="4" s="1"/>
  <c r="H1377" i="4" s="1"/>
  <c r="I1377" i="4" s="1"/>
  <c r="E1385" i="4"/>
  <c r="G1385" i="4" s="1"/>
  <c r="H1385" i="4" s="1"/>
  <c r="I1385" i="4" s="1"/>
  <c r="E1393" i="4"/>
  <c r="G1393" i="4" s="1"/>
  <c r="H1393" i="4" s="1"/>
  <c r="I1393" i="4" s="1"/>
  <c r="E1401" i="4"/>
  <c r="G1401" i="4" s="1"/>
  <c r="H1401" i="4" s="1"/>
  <c r="I1401" i="4" s="1"/>
  <c r="E1409" i="4"/>
  <c r="G1409" i="4" s="1"/>
  <c r="H1409" i="4" s="1"/>
  <c r="I1409" i="4" s="1"/>
  <c r="E1417" i="4"/>
  <c r="G1417" i="4" s="1"/>
  <c r="H1417" i="4" s="1"/>
  <c r="I1417" i="4" s="1"/>
  <c r="E1425" i="4"/>
  <c r="G1425" i="4" s="1"/>
  <c r="H1425" i="4" s="1"/>
  <c r="I1425" i="4" s="1"/>
  <c r="E1433" i="4"/>
  <c r="G1433" i="4" s="1"/>
  <c r="H1433" i="4" s="1"/>
  <c r="I1433" i="4" s="1"/>
  <c r="E1441" i="4"/>
  <c r="G1441" i="4" s="1"/>
  <c r="H1441" i="4" s="1"/>
  <c r="I1441" i="4" s="1"/>
  <c r="E1449" i="4"/>
  <c r="G1449" i="4" s="1"/>
  <c r="H1449" i="4" s="1"/>
  <c r="I1449" i="4" s="1"/>
  <c r="E1457" i="4"/>
  <c r="G1457" i="4" s="1"/>
  <c r="H1457" i="4" s="1"/>
  <c r="I1457" i="4" s="1"/>
  <c r="E1465" i="4"/>
  <c r="G1465" i="4" s="1"/>
  <c r="H1465" i="4" s="1"/>
  <c r="I1465" i="4" s="1"/>
  <c r="E1473" i="4"/>
  <c r="G1473" i="4" s="1"/>
  <c r="H1473" i="4" s="1"/>
  <c r="I1473" i="4" s="1"/>
  <c r="E1481" i="4"/>
  <c r="G1481" i="4" s="1"/>
  <c r="H1481" i="4" s="1"/>
  <c r="I1481" i="4" s="1"/>
  <c r="E1489" i="4"/>
  <c r="G1489" i="4" s="1"/>
  <c r="H1489" i="4" s="1"/>
  <c r="I1489" i="4" s="1"/>
  <c r="E1497" i="4"/>
  <c r="G1497" i="4" s="1"/>
  <c r="H1497" i="4" s="1"/>
  <c r="I1497" i="4" s="1"/>
  <c r="E1505" i="4"/>
  <c r="G1505" i="4" s="1"/>
  <c r="H1505" i="4" s="1"/>
  <c r="I1505" i="4" s="1"/>
  <c r="E1513" i="4"/>
  <c r="G1513" i="4" s="1"/>
  <c r="H1513" i="4" s="1"/>
  <c r="I1513" i="4" s="1"/>
  <c r="E1521" i="4"/>
  <c r="G1521" i="4" s="1"/>
  <c r="H1521" i="4" s="1"/>
  <c r="I1521" i="4" s="1"/>
  <c r="E1529" i="4"/>
  <c r="G1529" i="4" s="1"/>
  <c r="H1529" i="4" s="1"/>
  <c r="I1529" i="4" s="1"/>
  <c r="E1537" i="4"/>
  <c r="G1537" i="4" s="1"/>
  <c r="H1537" i="4" s="1"/>
  <c r="I1537" i="4" s="1"/>
  <c r="E1545" i="4"/>
  <c r="G1545" i="4" s="1"/>
  <c r="H1545" i="4" s="1"/>
  <c r="I1545" i="4" s="1"/>
  <c r="E1553" i="4"/>
  <c r="G1553" i="4" s="1"/>
  <c r="H1553" i="4" s="1"/>
  <c r="I1553" i="4" s="1"/>
  <c r="E1561" i="4"/>
  <c r="E1569" i="4"/>
  <c r="G1569" i="4" s="1"/>
  <c r="H1569" i="4" s="1"/>
  <c r="I1569" i="4" s="1"/>
  <c r="E1577" i="4"/>
  <c r="G1577" i="4" s="1"/>
  <c r="H1577" i="4" s="1"/>
  <c r="I1577" i="4" s="1"/>
  <c r="E1585" i="4"/>
  <c r="G1585" i="4" s="1"/>
  <c r="H1585" i="4" s="1"/>
  <c r="I1585" i="4" s="1"/>
  <c r="E1593" i="4"/>
  <c r="G1593" i="4" s="1"/>
  <c r="H1593" i="4" s="1"/>
  <c r="I1593" i="4" s="1"/>
  <c r="E1601" i="4"/>
  <c r="G1601" i="4" s="1"/>
  <c r="H1601" i="4" s="1"/>
  <c r="I1601" i="4" s="1"/>
  <c r="E1609" i="4"/>
  <c r="G1609" i="4" s="1"/>
  <c r="H1609" i="4" s="1"/>
  <c r="I1609" i="4" s="1"/>
  <c r="E1617" i="4"/>
  <c r="G1617" i="4" s="1"/>
  <c r="H1617" i="4" s="1"/>
  <c r="I1617" i="4" s="1"/>
  <c r="E1625" i="4"/>
  <c r="G1625" i="4" s="1"/>
  <c r="H1625" i="4" s="1"/>
  <c r="I1625" i="4" s="1"/>
  <c r="E1633" i="4"/>
  <c r="G1633" i="4" s="1"/>
  <c r="H1633" i="4" s="1"/>
  <c r="I1633" i="4" s="1"/>
  <c r="E1641" i="4"/>
  <c r="G1641" i="4" s="1"/>
  <c r="H1641" i="4" s="1"/>
  <c r="I1641" i="4" s="1"/>
  <c r="E1649" i="4"/>
  <c r="G1649" i="4" s="1"/>
  <c r="H1649" i="4" s="1"/>
  <c r="I1649" i="4" s="1"/>
  <c r="E88" i="4"/>
  <c r="G88" i="4" s="1"/>
  <c r="H88" i="4" s="1"/>
  <c r="I88" i="4" s="1"/>
  <c r="E120" i="4"/>
  <c r="G120" i="4" s="1"/>
  <c r="H120" i="4" s="1"/>
  <c r="I120" i="4" s="1"/>
  <c r="E192" i="4"/>
  <c r="G192" i="4" s="1"/>
  <c r="H192" i="4" s="1"/>
  <c r="I192" i="4" s="1"/>
  <c r="E276" i="4"/>
  <c r="G276" i="4" s="1"/>
  <c r="H276" i="4" s="1"/>
  <c r="I276" i="4" s="1"/>
  <c r="E352" i="4"/>
  <c r="G352" i="4" s="1"/>
  <c r="H352" i="4" s="1"/>
  <c r="I352" i="4" s="1"/>
  <c r="E420" i="4"/>
  <c r="E501" i="4"/>
  <c r="G501" i="4" s="1"/>
  <c r="H501" i="4" s="1"/>
  <c r="I501" i="4" s="1"/>
  <c r="E580" i="4"/>
  <c r="G580" i="4" s="1"/>
  <c r="H580" i="4" s="1"/>
  <c r="I580" i="4" s="1"/>
  <c r="E649" i="4"/>
  <c r="G649" i="4" s="1"/>
  <c r="H649" i="4" s="1"/>
  <c r="I649" i="4" s="1"/>
  <c r="E721" i="4"/>
  <c r="E781" i="4"/>
  <c r="G781" i="4" s="1"/>
  <c r="H781" i="4" s="1"/>
  <c r="I781" i="4" s="1"/>
  <c r="E830" i="4"/>
  <c r="G830" i="4" s="1"/>
  <c r="H830" i="4" s="1"/>
  <c r="I830" i="4" s="1"/>
  <c r="E870" i="4"/>
  <c r="G870" i="4" s="1"/>
  <c r="H870" i="4" s="1"/>
  <c r="I870" i="4" s="1"/>
  <c r="E898" i="4"/>
  <c r="G898" i="4" s="1"/>
  <c r="H898" i="4" s="1"/>
  <c r="I898" i="4" s="1"/>
  <c r="E917" i="4"/>
  <c r="G917" i="4" s="1"/>
  <c r="H917" i="4" s="1"/>
  <c r="I917" i="4" s="1"/>
  <c r="E940" i="4"/>
  <c r="G940" i="4" s="1"/>
  <c r="H940" i="4" s="1"/>
  <c r="I940" i="4" s="1"/>
  <c r="E962" i="4"/>
  <c r="G962" i="4" s="1"/>
  <c r="H962" i="4" s="1"/>
  <c r="I962" i="4" s="1"/>
  <c r="E981" i="4"/>
  <c r="G981" i="4" s="1"/>
  <c r="H981" i="4" s="1"/>
  <c r="I981" i="4" s="1"/>
  <c r="E1004" i="4"/>
  <c r="G1004" i="4" s="1"/>
  <c r="H1004" i="4" s="1"/>
  <c r="I1004" i="4" s="1"/>
  <c r="E1026" i="4"/>
  <c r="G1026" i="4" s="1"/>
  <c r="H1026" i="4" s="1"/>
  <c r="I1026" i="4" s="1"/>
  <c r="E1045" i="4"/>
  <c r="G1045" i="4" s="1"/>
  <c r="H1045" i="4" s="1"/>
  <c r="I1045" i="4" s="1"/>
  <c r="E1068" i="4"/>
  <c r="G1068" i="4" s="1"/>
  <c r="H1068" i="4" s="1"/>
  <c r="I1068" i="4" s="1"/>
  <c r="E1090" i="4"/>
  <c r="G1090" i="4" s="1"/>
  <c r="H1090" i="4" s="1"/>
  <c r="I1090" i="4" s="1"/>
  <c r="E1109" i="4"/>
  <c r="G1109" i="4" s="1"/>
  <c r="H1109" i="4" s="1"/>
  <c r="I1109" i="4" s="1"/>
  <c r="E1132" i="4"/>
  <c r="G1132" i="4" s="1"/>
  <c r="H1132" i="4" s="1"/>
  <c r="I1132" i="4" s="1"/>
  <c r="E1154" i="4"/>
  <c r="G1154" i="4" s="1"/>
  <c r="H1154" i="4" s="1"/>
  <c r="I1154" i="4" s="1"/>
  <c r="E1173" i="4"/>
  <c r="G1173" i="4" s="1"/>
  <c r="H1173" i="4" s="1"/>
  <c r="I1173" i="4" s="1"/>
  <c r="E1189" i="4"/>
  <c r="G1189" i="4" s="1"/>
  <c r="H1189" i="4" s="1"/>
  <c r="I1189" i="4" s="1"/>
  <c r="E1203" i="4"/>
  <c r="G1203" i="4" s="1"/>
  <c r="H1203" i="4" s="1"/>
  <c r="I1203" i="4" s="1"/>
  <c r="E1216" i="4"/>
  <c r="G1216" i="4" s="1"/>
  <c r="H1216" i="4" s="1"/>
  <c r="I1216" i="4" s="1"/>
  <c r="E1227" i="4"/>
  <c r="E1236" i="4"/>
  <c r="E1245" i="4"/>
  <c r="E1254" i="4"/>
  <c r="G1254" i="4" s="1"/>
  <c r="H1254" i="4" s="1"/>
  <c r="I1254" i="4" s="1"/>
  <c r="E1264" i="4"/>
  <c r="G1264" i="4" s="1"/>
  <c r="H1264" i="4" s="1"/>
  <c r="I1264" i="4" s="1"/>
  <c r="E1273" i="4"/>
  <c r="G1273" i="4" s="1"/>
  <c r="H1273" i="4" s="1"/>
  <c r="I1273" i="4" s="1"/>
  <c r="E1282" i="4"/>
  <c r="G1282" i="4" s="1"/>
  <c r="H1282" i="4" s="1"/>
  <c r="I1282" i="4" s="1"/>
  <c r="E1291" i="4"/>
  <c r="G1291" i="4" s="1"/>
  <c r="H1291" i="4" s="1"/>
  <c r="I1291" i="4" s="1"/>
  <c r="E1300" i="4"/>
  <c r="E1308" i="4"/>
  <c r="G1308" i="4" s="1"/>
  <c r="H1308" i="4" s="1"/>
  <c r="I1308" i="4" s="1"/>
  <c r="E1316" i="4"/>
  <c r="G1316" i="4" s="1"/>
  <c r="H1316" i="4" s="1"/>
  <c r="I1316" i="4" s="1"/>
  <c r="E1324" i="4"/>
  <c r="G1324" i="4" s="1"/>
  <c r="H1324" i="4" s="1"/>
  <c r="I1324" i="4" s="1"/>
  <c r="E1332" i="4"/>
  <c r="G1332" i="4" s="1"/>
  <c r="H1332" i="4" s="1"/>
  <c r="I1332" i="4" s="1"/>
  <c r="E1340" i="4"/>
  <c r="G1340" i="4" s="1"/>
  <c r="H1340" i="4" s="1"/>
  <c r="I1340" i="4" s="1"/>
  <c r="E1348" i="4"/>
  <c r="G1348" i="4" s="1"/>
  <c r="H1348" i="4" s="1"/>
  <c r="I1348" i="4" s="1"/>
  <c r="E1356" i="4"/>
  <c r="G1356" i="4" s="1"/>
  <c r="H1356" i="4" s="1"/>
  <c r="I1356" i="4" s="1"/>
  <c r="E1364" i="4"/>
  <c r="G1364" i="4" s="1"/>
  <c r="H1364" i="4" s="1"/>
  <c r="I1364" i="4" s="1"/>
  <c r="E1372" i="4"/>
  <c r="E1380" i="4"/>
  <c r="G1380" i="4" s="1"/>
  <c r="H1380" i="4" s="1"/>
  <c r="I1380" i="4" s="1"/>
  <c r="E1388" i="4"/>
  <c r="G1388" i="4" s="1"/>
  <c r="H1388" i="4" s="1"/>
  <c r="I1388" i="4" s="1"/>
  <c r="E1396" i="4"/>
  <c r="G1396" i="4" s="1"/>
  <c r="H1396" i="4" s="1"/>
  <c r="I1396" i="4" s="1"/>
  <c r="E1404" i="4"/>
  <c r="G1404" i="4" s="1"/>
  <c r="H1404" i="4" s="1"/>
  <c r="I1404" i="4" s="1"/>
  <c r="E1412" i="4"/>
  <c r="G1412" i="4" s="1"/>
  <c r="H1412" i="4" s="1"/>
  <c r="I1412" i="4" s="1"/>
  <c r="E1420" i="4"/>
  <c r="G1420" i="4" s="1"/>
  <c r="H1420" i="4" s="1"/>
  <c r="I1420" i="4" s="1"/>
  <c r="E1428" i="4"/>
  <c r="G1428" i="4" s="1"/>
  <c r="H1428" i="4" s="1"/>
  <c r="I1428" i="4" s="1"/>
  <c r="E1436" i="4"/>
  <c r="E1444" i="4"/>
  <c r="G1444" i="4" s="1"/>
  <c r="H1444" i="4" s="1"/>
  <c r="I1444" i="4" s="1"/>
  <c r="E1452" i="4"/>
  <c r="G1452" i="4" s="1"/>
  <c r="H1452" i="4" s="1"/>
  <c r="I1452" i="4" s="1"/>
  <c r="E1460" i="4"/>
  <c r="G1460" i="4" s="1"/>
  <c r="H1460" i="4" s="1"/>
  <c r="I1460" i="4" s="1"/>
  <c r="E1468" i="4"/>
  <c r="G1468" i="4" s="1"/>
  <c r="H1468" i="4" s="1"/>
  <c r="I1468" i="4" s="1"/>
  <c r="E1476" i="4"/>
  <c r="G1476" i="4" s="1"/>
  <c r="H1476" i="4" s="1"/>
  <c r="I1476" i="4" s="1"/>
  <c r="E1484" i="4"/>
  <c r="G1484" i="4" s="1"/>
  <c r="H1484" i="4" s="1"/>
  <c r="I1484" i="4" s="1"/>
  <c r="E1492" i="4"/>
  <c r="G1492" i="4" s="1"/>
  <c r="H1492" i="4" s="1"/>
  <c r="I1492" i="4" s="1"/>
  <c r="E1500" i="4"/>
  <c r="E1508" i="4"/>
  <c r="G1508" i="4" s="1"/>
  <c r="H1508" i="4" s="1"/>
  <c r="I1508" i="4" s="1"/>
  <c r="E1516" i="4"/>
  <c r="G1516" i="4" s="1"/>
  <c r="H1516" i="4" s="1"/>
  <c r="I1516" i="4" s="1"/>
  <c r="E1524" i="4"/>
  <c r="G1524" i="4" s="1"/>
  <c r="H1524" i="4" s="1"/>
  <c r="I1524" i="4" s="1"/>
  <c r="E1532" i="4"/>
  <c r="G1532" i="4" s="1"/>
  <c r="H1532" i="4" s="1"/>
  <c r="I1532" i="4" s="1"/>
  <c r="E1540" i="4"/>
  <c r="G1540" i="4" s="1"/>
  <c r="H1540" i="4" s="1"/>
  <c r="I1540" i="4" s="1"/>
  <c r="E1548" i="4"/>
  <c r="G1548" i="4" s="1"/>
  <c r="H1548" i="4" s="1"/>
  <c r="I1548" i="4" s="1"/>
  <c r="E1556" i="4"/>
  <c r="G1556" i="4" s="1"/>
  <c r="H1556" i="4" s="1"/>
  <c r="I1556" i="4" s="1"/>
  <c r="E1564" i="4"/>
  <c r="E1572" i="4"/>
  <c r="G1572" i="4" s="1"/>
  <c r="H1572" i="4" s="1"/>
  <c r="I1572" i="4" s="1"/>
  <c r="E1580" i="4"/>
  <c r="G1580" i="4" s="1"/>
  <c r="H1580" i="4" s="1"/>
  <c r="I1580" i="4" s="1"/>
  <c r="E1588" i="4"/>
  <c r="G1588" i="4" s="1"/>
  <c r="H1588" i="4" s="1"/>
  <c r="I1588" i="4" s="1"/>
  <c r="E1596" i="4"/>
  <c r="G1596" i="4" s="1"/>
  <c r="H1596" i="4" s="1"/>
  <c r="I1596" i="4" s="1"/>
  <c r="E1604" i="4"/>
  <c r="G1604" i="4" s="1"/>
  <c r="H1604" i="4" s="1"/>
  <c r="I1604" i="4" s="1"/>
  <c r="E1612" i="4"/>
  <c r="G1612" i="4" s="1"/>
  <c r="H1612" i="4" s="1"/>
  <c r="I1612" i="4" s="1"/>
  <c r="E1620" i="4"/>
  <c r="G1620" i="4" s="1"/>
  <c r="H1620" i="4" s="1"/>
  <c r="I1620" i="4" s="1"/>
  <c r="E1628" i="4"/>
  <c r="E1636" i="4"/>
  <c r="G1636" i="4" s="1"/>
  <c r="H1636" i="4" s="1"/>
  <c r="I1636" i="4" s="1"/>
  <c r="E1644" i="4"/>
  <c r="G1644" i="4" s="1"/>
  <c r="H1644" i="4" s="1"/>
  <c r="I1644" i="4" s="1"/>
  <c r="E1652" i="4"/>
  <c r="G1652" i="4" s="1"/>
  <c r="H1652" i="4" s="1"/>
  <c r="I1652" i="4" s="1"/>
  <c r="E1660" i="4"/>
  <c r="G1660" i="4" s="1"/>
  <c r="H1660" i="4" s="1"/>
  <c r="I1660" i="4" s="1"/>
  <c r="E1668" i="4"/>
  <c r="G1668" i="4" s="1"/>
  <c r="H1668" i="4" s="1"/>
  <c r="I1668" i="4" s="1"/>
  <c r="E1676" i="4"/>
  <c r="G1676" i="4" s="1"/>
  <c r="H1676" i="4" s="1"/>
  <c r="I1676" i="4" s="1"/>
  <c r="E153" i="4"/>
  <c r="G153" i="4" s="1"/>
  <c r="H153" i="4" s="1"/>
  <c r="I153" i="4" s="1"/>
  <c r="E277" i="4"/>
  <c r="G277" i="4" s="1"/>
  <c r="H277" i="4" s="1"/>
  <c r="I277" i="4" s="1"/>
  <c r="E409" i="4"/>
  <c r="E523" i="4"/>
  <c r="E644" i="4"/>
  <c r="G644" i="4" s="1"/>
  <c r="H644" i="4" s="1"/>
  <c r="I644" i="4" s="1"/>
  <c r="E742" i="4"/>
  <c r="G742" i="4" s="1"/>
  <c r="H742" i="4" s="1"/>
  <c r="I742" i="4" s="1"/>
  <c r="E844" i="4"/>
  <c r="G844" i="4" s="1"/>
  <c r="H844" i="4" s="1"/>
  <c r="I844" i="4" s="1"/>
  <c r="E892" i="4"/>
  <c r="G892" i="4" s="1"/>
  <c r="H892" i="4" s="1"/>
  <c r="I892" i="4" s="1"/>
  <c r="E924" i="4"/>
  <c r="G924" i="4" s="1"/>
  <c r="H924" i="4" s="1"/>
  <c r="I924" i="4" s="1"/>
  <c r="E957" i="4"/>
  <c r="E989" i="4"/>
  <c r="G989" i="4" s="1"/>
  <c r="H989" i="4" s="1"/>
  <c r="I989" i="4" s="1"/>
  <c r="E1028" i="4"/>
  <c r="G1028" i="4" s="1"/>
  <c r="H1028" i="4" s="1"/>
  <c r="I1028" i="4" s="1"/>
  <c r="E1061" i="4"/>
  <c r="G1061" i="4" s="1"/>
  <c r="H1061" i="4" s="1"/>
  <c r="I1061" i="4" s="1"/>
  <c r="E1093" i="4"/>
  <c r="G1093" i="4" s="1"/>
  <c r="H1093" i="4" s="1"/>
  <c r="I1093" i="4" s="1"/>
  <c r="E1130" i="4"/>
  <c r="E1162" i="4"/>
  <c r="G1162" i="4" s="1"/>
  <c r="H1162" i="4" s="1"/>
  <c r="I1162" i="4" s="1"/>
  <c r="E1192" i="4"/>
  <c r="G1192" i="4" s="1"/>
  <c r="H1192" i="4" s="1"/>
  <c r="I1192" i="4" s="1"/>
  <c r="E1212" i="4"/>
  <c r="G1212" i="4" s="1"/>
  <c r="H1212" i="4" s="1"/>
  <c r="I1212" i="4" s="1"/>
  <c r="E1229" i="4"/>
  <c r="G1229" i="4" s="1"/>
  <c r="H1229" i="4" s="1"/>
  <c r="I1229" i="4" s="1"/>
  <c r="E1244" i="4"/>
  <c r="G1244" i="4" s="1"/>
  <c r="H1244" i="4" s="1"/>
  <c r="I1244" i="4" s="1"/>
  <c r="E1258" i="4"/>
  <c r="G1258" i="4" s="1"/>
  <c r="H1258" i="4" s="1"/>
  <c r="I1258" i="4" s="1"/>
  <c r="E1274" i="4"/>
  <c r="G1274" i="4" s="1"/>
  <c r="H1274" i="4" s="1"/>
  <c r="I1274" i="4" s="1"/>
  <c r="E1289" i="4"/>
  <c r="G1289" i="4" s="1"/>
  <c r="H1289" i="4" s="1"/>
  <c r="I1289" i="4" s="1"/>
  <c r="E1302" i="4"/>
  <c r="E1315" i="4"/>
  <c r="G1315" i="4" s="1"/>
  <c r="H1315" i="4" s="1"/>
  <c r="I1315" i="4" s="1"/>
  <c r="E1327" i="4"/>
  <c r="G1327" i="4" s="1"/>
  <c r="H1327" i="4" s="1"/>
  <c r="I1327" i="4" s="1"/>
  <c r="E1341" i="4"/>
  <c r="G1341" i="4" s="1"/>
  <c r="H1341" i="4" s="1"/>
  <c r="I1341" i="4" s="1"/>
  <c r="E1354" i="4"/>
  <c r="G1354" i="4" s="1"/>
  <c r="H1354" i="4" s="1"/>
  <c r="I1354" i="4" s="1"/>
  <c r="E1366" i="4"/>
  <c r="G1366" i="4" s="1"/>
  <c r="H1366" i="4" s="1"/>
  <c r="I1366" i="4" s="1"/>
  <c r="E1379" i="4"/>
  <c r="G1379" i="4" s="1"/>
  <c r="H1379" i="4" s="1"/>
  <c r="I1379" i="4" s="1"/>
  <c r="E1391" i="4"/>
  <c r="G1391" i="4" s="1"/>
  <c r="H1391" i="4" s="1"/>
  <c r="I1391" i="4" s="1"/>
  <c r="E1405" i="4"/>
  <c r="G1405" i="4" s="1"/>
  <c r="H1405" i="4" s="1"/>
  <c r="I1405" i="4" s="1"/>
  <c r="E1418" i="4"/>
  <c r="G1418" i="4" s="1"/>
  <c r="H1418" i="4" s="1"/>
  <c r="I1418" i="4" s="1"/>
  <c r="E1430" i="4"/>
  <c r="G1430" i="4" s="1"/>
  <c r="H1430" i="4" s="1"/>
  <c r="I1430" i="4" s="1"/>
  <c r="E1443" i="4"/>
  <c r="G1443" i="4" s="1"/>
  <c r="H1443" i="4" s="1"/>
  <c r="I1443" i="4" s="1"/>
  <c r="E1455" i="4"/>
  <c r="G1455" i="4" s="1"/>
  <c r="H1455" i="4" s="1"/>
  <c r="I1455" i="4" s="1"/>
  <c r="E1469" i="4"/>
  <c r="G1469" i="4" s="1"/>
  <c r="H1469" i="4" s="1"/>
  <c r="I1469" i="4" s="1"/>
  <c r="E1482" i="4"/>
  <c r="G1482" i="4" s="1"/>
  <c r="H1482" i="4" s="1"/>
  <c r="I1482" i="4" s="1"/>
  <c r="E1494" i="4"/>
  <c r="G1494" i="4" s="1"/>
  <c r="H1494" i="4" s="1"/>
  <c r="I1494" i="4" s="1"/>
  <c r="E1507" i="4"/>
  <c r="G1507" i="4" s="1"/>
  <c r="H1507" i="4" s="1"/>
  <c r="I1507" i="4" s="1"/>
  <c r="E1519" i="4"/>
  <c r="E1533" i="4"/>
  <c r="G1533" i="4" s="1"/>
  <c r="H1533" i="4" s="1"/>
  <c r="I1533" i="4" s="1"/>
  <c r="E1546" i="4"/>
  <c r="G1546" i="4" s="1"/>
  <c r="H1546" i="4" s="1"/>
  <c r="I1546" i="4" s="1"/>
  <c r="E1558" i="4"/>
  <c r="G1558" i="4" s="1"/>
  <c r="H1558" i="4" s="1"/>
  <c r="I1558" i="4" s="1"/>
  <c r="E1571" i="4"/>
  <c r="G1571" i="4" s="1"/>
  <c r="H1571" i="4" s="1"/>
  <c r="I1571" i="4" s="1"/>
  <c r="E1583" i="4"/>
  <c r="G1583" i="4" s="1"/>
  <c r="H1583" i="4" s="1"/>
  <c r="I1583" i="4" s="1"/>
  <c r="E1597" i="4"/>
  <c r="G1597" i="4" s="1"/>
  <c r="H1597" i="4" s="1"/>
  <c r="I1597" i="4" s="1"/>
  <c r="E1610" i="4"/>
  <c r="G1610" i="4" s="1"/>
  <c r="H1610" i="4" s="1"/>
  <c r="I1610" i="4" s="1"/>
  <c r="E1622" i="4"/>
  <c r="G1622" i="4" s="1"/>
  <c r="H1622" i="4" s="1"/>
  <c r="I1622" i="4" s="1"/>
  <c r="E1635" i="4"/>
  <c r="G1635" i="4" s="1"/>
  <c r="H1635" i="4" s="1"/>
  <c r="I1635" i="4" s="1"/>
  <c r="E1647" i="4"/>
  <c r="G1647" i="4" s="1"/>
  <c r="H1647" i="4" s="1"/>
  <c r="I1647" i="4" s="1"/>
  <c r="E1659" i="4"/>
  <c r="G1659" i="4" s="1"/>
  <c r="H1659" i="4" s="1"/>
  <c r="I1659" i="4" s="1"/>
  <c r="E1670" i="4"/>
  <c r="G1670" i="4" s="1"/>
  <c r="H1670" i="4" s="1"/>
  <c r="I1670" i="4" s="1"/>
  <c r="E1681" i="4"/>
  <c r="G1681" i="4" s="1"/>
  <c r="H1681" i="4" s="1"/>
  <c r="I1681" i="4" s="1"/>
  <c r="E1689" i="4"/>
  <c r="G1689" i="4" s="1"/>
  <c r="H1689" i="4" s="1"/>
  <c r="I1689" i="4" s="1"/>
  <c r="E1697" i="4"/>
  <c r="G1697" i="4" s="1"/>
  <c r="H1697" i="4" s="1"/>
  <c r="I1697" i="4" s="1"/>
  <c r="E1705" i="4"/>
  <c r="G1705" i="4" s="1"/>
  <c r="H1705" i="4" s="1"/>
  <c r="I1705" i="4" s="1"/>
  <c r="E1713" i="4"/>
  <c r="G1713" i="4" s="1"/>
  <c r="H1713" i="4" s="1"/>
  <c r="I1713" i="4" s="1"/>
  <c r="E1721" i="4"/>
  <c r="G1721" i="4" s="1"/>
  <c r="H1721" i="4" s="1"/>
  <c r="I1721" i="4" s="1"/>
  <c r="E1729" i="4"/>
  <c r="G1729" i="4" s="1"/>
  <c r="H1729" i="4" s="1"/>
  <c r="I1729" i="4" s="1"/>
  <c r="E1737" i="4"/>
  <c r="G1737" i="4" s="1"/>
  <c r="H1737" i="4" s="1"/>
  <c r="I1737" i="4" s="1"/>
  <c r="E1745" i="4"/>
  <c r="G1745" i="4" s="1"/>
  <c r="H1745" i="4" s="1"/>
  <c r="I1745" i="4" s="1"/>
  <c r="E1753" i="4"/>
  <c r="G1753" i="4" s="1"/>
  <c r="H1753" i="4" s="1"/>
  <c r="I1753" i="4" s="1"/>
  <c r="E1761" i="4"/>
  <c r="E1769" i="4"/>
  <c r="G1769" i="4" s="1"/>
  <c r="H1769" i="4" s="1"/>
  <c r="I1769" i="4" s="1"/>
  <c r="E1777" i="4"/>
  <c r="E1785" i="4"/>
  <c r="G1785" i="4" s="1"/>
  <c r="H1785" i="4" s="1"/>
  <c r="I1785" i="4" s="1"/>
  <c r="E1793" i="4"/>
  <c r="G1793" i="4" s="1"/>
  <c r="H1793" i="4" s="1"/>
  <c r="I1793" i="4" s="1"/>
  <c r="E1801" i="4"/>
  <c r="G1801" i="4" s="1"/>
  <c r="H1801" i="4" s="1"/>
  <c r="I1801" i="4" s="1"/>
  <c r="E1809" i="4"/>
  <c r="G1809" i="4" s="1"/>
  <c r="H1809" i="4" s="1"/>
  <c r="I1809" i="4" s="1"/>
  <c r="E1817" i="4"/>
  <c r="G1817" i="4" s="1"/>
  <c r="H1817" i="4" s="1"/>
  <c r="I1817" i="4" s="1"/>
  <c r="E1825" i="4"/>
  <c r="G1825" i="4" s="1"/>
  <c r="H1825" i="4" s="1"/>
  <c r="I1825" i="4" s="1"/>
  <c r="E1833" i="4"/>
  <c r="G1833" i="4" s="1"/>
  <c r="H1833" i="4" s="1"/>
  <c r="I1833" i="4" s="1"/>
  <c r="E1841" i="4"/>
  <c r="E1849" i="4"/>
  <c r="G1849" i="4" s="1"/>
  <c r="H1849" i="4" s="1"/>
  <c r="I1849" i="4" s="1"/>
  <c r="E1857" i="4"/>
  <c r="E1865" i="4"/>
  <c r="G1865" i="4" s="1"/>
  <c r="H1865" i="4" s="1"/>
  <c r="I1865" i="4" s="1"/>
  <c r="E1873" i="4"/>
  <c r="E1881" i="4"/>
  <c r="G1881" i="4" s="1"/>
  <c r="H1881" i="4" s="1"/>
  <c r="I1881" i="4" s="1"/>
  <c r="E1889" i="4"/>
  <c r="E1897" i="4"/>
  <c r="G1897" i="4" s="1"/>
  <c r="H1897" i="4" s="1"/>
  <c r="I1897" i="4" s="1"/>
  <c r="E1905" i="4"/>
  <c r="G1905" i="4" s="1"/>
  <c r="H1905" i="4" s="1"/>
  <c r="I1905" i="4" s="1"/>
  <c r="E1913" i="4"/>
  <c r="G1913" i="4" s="1"/>
  <c r="H1913" i="4" s="1"/>
  <c r="I1913" i="4" s="1"/>
  <c r="E1921" i="4"/>
  <c r="G1921" i="4" s="1"/>
  <c r="H1921" i="4" s="1"/>
  <c r="I1921" i="4" s="1"/>
  <c r="E1929" i="4"/>
  <c r="G1929" i="4" s="1"/>
  <c r="H1929" i="4" s="1"/>
  <c r="I1929" i="4" s="1"/>
  <c r="E181" i="4"/>
  <c r="E297" i="4"/>
  <c r="G297" i="4" s="1"/>
  <c r="H297" i="4" s="1"/>
  <c r="I297" i="4" s="1"/>
  <c r="E416" i="4"/>
  <c r="G416" i="4" s="1"/>
  <c r="H416" i="4" s="1"/>
  <c r="I416" i="4" s="1"/>
  <c r="E532" i="4"/>
  <c r="G532" i="4" s="1"/>
  <c r="H532" i="4" s="1"/>
  <c r="I532" i="4" s="1"/>
  <c r="E665" i="4"/>
  <c r="G665" i="4" s="1"/>
  <c r="H665" i="4" s="1"/>
  <c r="I665" i="4" s="1"/>
  <c r="E765" i="4"/>
  <c r="G765" i="4" s="1"/>
  <c r="H765" i="4" s="1"/>
  <c r="I765" i="4" s="1"/>
  <c r="E846" i="4"/>
  <c r="G846" i="4" s="1"/>
  <c r="H846" i="4" s="1"/>
  <c r="I846" i="4" s="1"/>
  <c r="E893" i="4"/>
  <c r="G893" i="4" s="1"/>
  <c r="H893" i="4" s="1"/>
  <c r="I893" i="4" s="1"/>
  <c r="E925" i="4"/>
  <c r="G925" i="4" s="1"/>
  <c r="H925" i="4" s="1"/>
  <c r="I925" i="4" s="1"/>
  <c r="E964" i="4"/>
  <c r="G964" i="4" s="1"/>
  <c r="H964" i="4" s="1"/>
  <c r="I964" i="4" s="1"/>
  <c r="E997" i="4"/>
  <c r="G997" i="4" s="1"/>
  <c r="H997" i="4" s="1"/>
  <c r="I997" i="4" s="1"/>
  <c r="E1029" i="4"/>
  <c r="G1029" i="4" s="1"/>
  <c r="H1029" i="4" s="1"/>
  <c r="I1029" i="4" s="1"/>
  <c r="E1066" i="4"/>
  <c r="E1098" i="4"/>
  <c r="G1098" i="4" s="1"/>
  <c r="H1098" i="4" s="1"/>
  <c r="I1098" i="4" s="1"/>
  <c r="E1133" i="4"/>
  <c r="G1133" i="4" s="1"/>
  <c r="H1133" i="4" s="1"/>
  <c r="I1133" i="4" s="1"/>
  <c r="E1170" i="4"/>
  <c r="G1170" i="4" s="1"/>
  <c r="H1170" i="4" s="1"/>
  <c r="I1170" i="4" s="1"/>
  <c r="E1194" i="4"/>
  <c r="E1213" i="4"/>
  <c r="E1230" i="4"/>
  <c r="G1230" i="4" s="1"/>
  <c r="H1230" i="4" s="1"/>
  <c r="I1230" i="4" s="1"/>
  <c r="E1246" i="4"/>
  <c r="G1246" i="4" s="1"/>
  <c r="H1246" i="4" s="1"/>
  <c r="I1246" i="4" s="1"/>
  <c r="E1261" i="4"/>
  <c r="G1261" i="4" s="1"/>
  <c r="H1261" i="4" s="1"/>
  <c r="I1261" i="4" s="1"/>
  <c r="E1275" i="4"/>
  <c r="E1290" i="4"/>
  <c r="G1290" i="4" s="1"/>
  <c r="H1290" i="4" s="1"/>
  <c r="I1290" i="4" s="1"/>
  <c r="E1303" i="4"/>
  <c r="G1303" i="4" s="1"/>
  <c r="H1303" i="4" s="1"/>
  <c r="I1303" i="4" s="1"/>
  <c r="E1317" i="4"/>
  <c r="G1317" i="4" s="1"/>
  <c r="H1317" i="4" s="1"/>
  <c r="I1317" i="4" s="1"/>
  <c r="E1330" i="4"/>
  <c r="G1330" i="4" s="1"/>
  <c r="H1330" i="4" s="1"/>
  <c r="I1330" i="4" s="1"/>
  <c r="E1342" i="4"/>
  <c r="G1342" i="4" s="1"/>
  <c r="H1342" i="4" s="1"/>
  <c r="I1342" i="4" s="1"/>
  <c r="E1355" i="4"/>
  <c r="E1367" i="4"/>
  <c r="G1367" i="4" s="1"/>
  <c r="H1367" i="4" s="1"/>
  <c r="I1367" i="4" s="1"/>
  <c r="E1381" i="4"/>
  <c r="E1394" i="4"/>
  <c r="E1406" i="4"/>
  <c r="G1406" i="4" s="1"/>
  <c r="H1406" i="4" s="1"/>
  <c r="I1406" i="4" s="1"/>
  <c r="E1419" i="4"/>
  <c r="E1431" i="4"/>
  <c r="G1431" i="4" s="1"/>
  <c r="H1431" i="4" s="1"/>
  <c r="I1431" i="4" s="1"/>
  <c r="E1445" i="4"/>
  <c r="G1445" i="4" s="1"/>
  <c r="H1445" i="4" s="1"/>
  <c r="I1445" i="4" s="1"/>
  <c r="E1458" i="4"/>
  <c r="E1470" i="4"/>
  <c r="G1470" i="4" s="1"/>
  <c r="H1470" i="4" s="1"/>
  <c r="I1470" i="4" s="1"/>
  <c r="E1483" i="4"/>
  <c r="E1495" i="4"/>
  <c r="G1495" i="4" s="1"/>
  <c r="H1495" i="4" s="1"/>
  <c r="I1495" i="4" s="1"/>
  <c r="E1509" i="4"/>
  <c r="G1509" i="4" s="1"/>
  <c r="H1509" i="4" s="1"/>
  <c r="I1509" i="4" s="1"/>
  <c r="E1522" i="4"/>
  <c r="E1534" i="4"/>
  <c r="G1534" i="4" s="1"/>
  <c r="H1534" i="4" s="1"/>
  <c r="I1534" i="4" s="1"/>
  <c r="E1547" i="4"/>
  <c r="E1559" i="4"/>
  <c r="G1559" i="4" s="1"/>
  <c r="H1559" i="4" s="1"/>
  <c r="I1559" i="4" s="1"/>
  <c r="E1573" i="4"/>
  <c r="G1573" i="4" s="1"/>
  <c r="H1573" i="4" s="1"/>
  <c r="I1573" i="4" s="1"/>
  <c r="E1586" i="4"/>
  <c r="E1598" i="4"/>
  <c r="G1598" i="4" s="1"/>
  <c r="H1598" i="4" s="1"/>
  <c r="I1598" i="4" s="1"/>
  <c r="E1611" i="4"/>
  <c r="G1611" i="4" s="1"/>
  <c r="H1611" i="4" s="1"/>
  <c r="I1611" i="4" s="1"/>
  <c r="E1623" i="4"/>
  <c r="G1623" i="4" s="1"/>
  <c r="H1623" i="4" s="1"/>
  <c r="I1623" i="4" s="1"/>
  <c r="E1637" i="4"/>
  <c r="G1637" i="4" s="1"/>
  <c r="H1637" i="4" s="1"/>
  <c r="I1637" i="4" s="1"/>
  <c r="E1650" i="4"/>
  <c r="G1650" i="4" s="1"/>
  <c r="H1650" i="4" s="1"/>
  <c r="I1650" i="4" s="1"/>
  <c r="E1661" i="4"/>
  <c r="G1661" i="4" s="1"/>
  <c r="H1661" i="4" s="1"/>
  <c r="I1661" i="4" s="1"/>
  <c r="E1671" i="4"/>
  <c r="G1671" i="4" s="1"/>
  <c r="H1671" i="4" s="1"/>
  <c r="I1671" i="4" s="1"/>
  <c r="E1682" i="4"/>
  <c r="G1682" i="4" s="1"/>
  <c r="H1682" i="4" s="1"/>
  <c r="I1682" i="4" s="1"/>
  <c r="E1690" i="4"/>
  <c r="G1690" i="4" s="1"/>
  <c r="H1690" i="4" s="1"/>
  <c r="I1690" i="4" s="1"/>
  <c r="E1698" i="4"/>
  <c r="G1698" i="4" s="1"/>
  <c r="H1698" i="4" s="1"/>
  <c r="I1698" i="4" s="1"/>
  <c r="E1706" i="4"/>
  <c r="G1706" i="4" s="1"/>
  <c r="H1706" i="4" s="1"/>
  <c r="I1706" i="4" s="1"/>
  <c r="E1714" i="4"/>
  <c r="G1714" i="4" s="1"/>
  <c r="H1714" i="4" s="1"/>
  <c r="I1714" i="4" s="1"/>
  <c r="E1722" i="4"/>
  <c r="G1722" i="4" s="1"/>
  <c r="H1722" i="4" s="1"/>
  <c r="I1722" i="4" s="1"/>
  <c r="E1730" i="4"/>
  <c r="G1730" i="4" s="1"/>
  <c r="H1730" i="4" s="1"/>
  <c r="I1730" i="4" s="1"/>
  <c r="E1738" i="4"/>
  <c r="G1738" i="4" s="1"/>
  <c r="H1738" i="4" s="1"/>
  <c r="I1738" i="4" s="1"/>
  <c r="E1746" i="4"/>
  <c r="G1746" i="4" s="1"/>
  <c r="H1746" i="4" s="1"/>
  <c r="I1746" i="4" s="1"/>
  <c r="E1754" i="4"/>
  <c r="G1754" i="4" s="1"/>
  <c r="H1754" i="4" s="1"/>
  <c r="I1754" i="4" s="1"/>
  <c r="E1762" i="4"/>
  <c r="G1762" i="4" s="1"/>
  <c r="H1762" i="4" s="1"/>
  <c r="I1762" i="4" s="1"/>
  <c r="E1770" i="4"/>
  <c r="G1770" i="4" s="1"/>
  <c r="H1770" i="4" s="1"/>
  <c r="I1770" i="4" s="1"/>
  <c r="E1778" i="4"/>
  <c r="G1778" i="4" s="1"/>
  <c r="H1778" i="4" s="1"/>
  <c r="I1778" i="4" s="1"/>
  <c r="E1786" i="4"/>
  <c r="G1786" i="4" s="1"/>
  <c r="H1786" i="4" s="1"/>
  <c r="I1786" i="4" s="1"/>
  <c r="E1794" i="4"/>
  <c r="G1794" i="4" s="1"/>
  <c r="H1794" i="4" s="1"/>
  <c r="I1794" i="4" s="1"/>
  <c r="E1802" i="4"/>
  <c r="G1802" i="4" s="1"/>
  <c r="H1802" i="4" s="1"/>
  <c r="I1802" i="4" s="1"/>
  <c r="E1810" i="4"/>
  <c r="E1818" i="4"/>
  <c r="G1818" i="4" s="1"/>
  <c r="H1818" i="4" s="1"/>
  <c r="I1818" i="4" s="1"/>
  <c r="E1826" i="4"/>
  <c r="G1826" i="4" s="1"/>
  <c r="H1826" i="4" s="1"/>
  <c r="I1826" i="4" s="1"/>
  <c r="E1834" i="4"/>
  <c r="G1834" i="4" s="1"/>
  <c r="H1834" i="4" s="1"/>
  <c r="I1834" i="4" s="1"/>
  <c r="E1842" i="4"/>
  <c r="G1842" i="4" s="1"/>
  <c r="H1842" i="4" s="1"/>
  <c r="I1842" i="4" s="1"/>
  <c r="E1850" i="4"/>
  <c r="G1850" i="4" s="1"/>
  <c r="H1850" i="4" s="1"/>
  <c r="I1850" i="4" s="1"/>
  <c r="E1858" i="4"/>
  <c r="G1858" i="4" s="1"/>
  <c r="H1858" i="4" s="1"/>
  <c r="I1858" i="4" s="1"/>
  <c r="E1866" i="4"/>
  <c r="G1866" i="4" s="1"/>
  <c r="H1866" i="4" s="1"/>
  <c r="I1866" i="4" s="1"/>
  <c r="E1874" i="4"/>
  <c r="G1874" i="4" s="1"/>
  <c r="H1874" i="4" s="1"/>
  <c r="I1874" i="4" s="1"/>
  <c r="E191" i="4"/>
  <c r="G191" i="4" s="1"/>
  <c r="H191" i="4" s="1"/>
  <c r="I191" i="4" s="1"/>
  <c r="E303" i="4"/>
  <c r="G303" i="4" s="1"/>
  <c r="H303" i="4" s="1"/>
  <c r="I303" i="4" s="1"/>
  <c r="E437" i="4"/>
  <c r="G437" i="4" s="1"/>
  <c r="H437" i="4" s="1"/>
  <c r="I437" i="4" s="1"/>
  <c r="E559" i="4"/>
  <c r="G559" i="4" s="1"/>
  <c r="H559" i="4" s="1"/>
  <c r="I559" i="4" s="1"/>
  <c r="E672" i="4"/>
  <c r="G672" i="4" s="1"/>
  <c r="H672" i="4" s="1"/>
  <c r="I672" i="4" s="1"/>
  <c r="E766" i="4"/>
  <c r="G766" i="4" s="1"/>
  <c r="H766" i="4" s="1"/>
  <c r="I766" i="4" s="1"/>
  <c r="E848" i="4"/>
  <c r="G848" i="4" s="1"/>
  <c r="H848" i="4" s="1"/>
  <c r="I848" i="4" s="1"/>
  <c r="E900" i="4"/>
  <c r="G900" i="4" s="1"/>
  <c r="H900" i="4" s="1"/>
  <c r="I900" i="4" s="1"/>
  <c r="E933" i="4"/>
  <c r="G933" i="4" s="1"/>
  <c r="H933" i="4" s="1"/>
  <c r="I933" i="4" s="1"/>
  <c r="E965" i="4"/>
  <c r="G965" i="4" s="1"/>
  <c r="H965" i="4" s="1"/>
  <c r="I965" i="4" s="1"/>
  <c r="E1002" i="4"/>
  <c r="G1002" i="4" s="1"/>
  <c r="H1002" i="4" s="1"/>
  <c r="I1002" i="4" s="1"/>
  <c r="E1034" i="4"/>
  <c r="G1034" i="4" s="1"/>
  <c r="H1034" i="4" s="1"/>
  <c r="I1034" i="4" s="1"/>
  <c r="E1069" i="4"/>
  <c r="G1069" i="4" s="1"/>
  <c r="H1069" i="4" s="1"/>
  <c r="I1069" i="4" s="1"/>
  <c r="E1106" i="4"/>
  <c r="G1106" i="4" s="1"/>
  <c r="H1106" i="4" s="1"/>
  <c r="I1106" i="4" s="1"/>
  <c r="E1138" i="4"/>
  <c r="G1138" i="4" s="1"/>
  <c r="H1138" i="4" s="1"/>
  <c r="I1138" i="4" s="1"/>
  <c r="E1172" i="4"/>
  <c r="E1195" i="4"/>
  <c r="G1195" i="4" s="1"/>
  <c r="H1195" i="4" s="1"/>
  <c r="I1195" i="4" s="1"/>
  <c r="E1218" i="4"/>
  <c r="G1218" i="4" s="1"/>
  <c r="H1218" i="4" s="1"/>
  <c r="I1218" i="4" s="1"/>
  <c r="E1234" i="4"/>
  <c r="G1234" i="4" s="1"/>
  <c r="H1234" i="4" s="1"/>
  <c r="I1234" i="4" s="1"/>
  <c r="E1248" i="4"/>
  <c r="G1248" i="4" s="1"/>
  <c r="H1248" i="4" s="1"/>
  <c r="I1248" i="4" s="1"/>
  <c r="E1262" i="4"/>
  <c r="G1262" i="4" s="1"/>
  <c r="H1262" i="4" s="1"/>
  <c r="I1262" i="4" s="1"/>
  <c r="E1276" i="4"/>
  <c r="G1276" i="4" s="1"/>
  <c r="H1276" i="4" s="1"/>
  <c r="I1276" i="4" s="1"/>
  <c r="E1292" i="4"/>
  <c r="G1292" i="4" s="1"/>
  <c r="H1292" i="4" s="1"/>
  <c r="I1292" i="4" s="1"/>
  <c r="E1306" i="4"/>
  <c r="G1306" i="4" s="1"/>
  <c r="H1306" i="4" s="1"/>
  <c r="I1306" i="4" s="1"/>
  <c r="E1318" i="4"/>
  <c r="G1318" i="4" s="1"/>
  <c r="H1318" i="4" s="1"/>
  <c r="I1318" i="4" s="1"/>
  <c r="E1331" i="4"/>
  <c r="G1331" i="4" s="1"/>
  <c r="H1331" i="4" s="1"/>
  <c r="I1331" i="4" s="1"/>
  <c r="E1343" i="4"/>
  <c r="G1343" i="4" s="1"/>
  <c r="H1343" i="4" s="1"/>
  <c r="I1343" i="4" s="1"/>
  <c r="E1357" i="4"/>
  <c r="G1357" i="4" s="1"/>
  <c r="H1357" i="4" s="1"/>
  <c r="I1357" i="4" s="1"/>
  <c r="E1370" i="4"/>
  <c r="G1370" i="4" s="1"/>
  <c r="H1370" i="4" s="1"/>
  <c r="I1370" i="4" s="1"/>
  <c r="E1382" i="4"/>
  <c r="G1382" i="4" s="1"/>
  <c r="H1382" i="4" s="1"/>
  <c r="I1382" i="4" s="1"/>
  <c r="E1395" i="4"/>
  <c r="G1395" i="4" s="1"/>
  <c r="H1395" i="4" s="1"/>
  <c r="I1395" i="4" s="1"/>
  <c r="E1407" i="4"/>
  <c r="G1407" i="4" s="1"/>
  <c r="H1407" i="4" s="1"/>
  <c r="I1407" i="4" s="1"/>
  <c r="E1421" i="4"/>
  <c r="G1421" i="4" s="1"/>
  <c r="H1421" i="4" s="1"/>
  <c r="I1421" i="4" s="1"/>
  <c r="E1434" i="4"/>
  <c r="G1434" i="4" s="1"/>
  <c r="H1434" i="4" s="1"/>
  <c r="I1434" i="4" s="1"/>
  <c r="E1446" i="4"/>
  <c r="G1446" i="4" s="1"/>
  <c r="H1446" i="4" s="1"/>
  <c r="I1446" i="4" s="1"/>
  <c r="E1459" i="4"/>
  <c r="G1459" i="4" s="1"/>
  <c r="H1459" i="4" s="1"/>
  <c r="I1459" i="4" s="1"/>
  <c r="E1471" i="4"/>
  <c r="G1471" i="4" s="1"/>
  <c r="H1471" i="4" s="1"/>
  <c r="I1471" i="4" s="1"/>
  <c r="E1485" i="4"/>
  <c r="E1498" i="4"/>
  <c r="G1498" i="4" s="1"/>
  <c r="H1498" i="4" s="1"/>
  <c r="I1498" i="4" s="1"/>
  <c r="E1510" i="4"/>
  <c r="G1510" i="4" s="1"/>
  <c r="H1510" i="4" s="1"/>
  <c r="I1510" i="4" s="1"/>
  <c r="E1523" i="4"/>
  <c r="G1523" i="4" s="1"/>
  <c r="H1523" i="4" s="1"/>
  <c r="I1523" i="4" s="1"/>
  <c r="E1535" i="4"/>
  <c r="G1535" i="4" s="1"/>
  <c r="H1535" i="4" s="1"/>
  <c r="I1535" i="4" s="1"/>
  <c r="E1549" i="4"/>
  <c r="G1549" i="4" s="1"/>
  <c r="H1549" i="4" s="1"/>
  <c r="I1549" i="4" s="1"/>
  <c r="E1562" i="4"/>
  <c r="G1562" i="4" s="1"/>
  <c r="H1562" i="4" s="1"/>
  <c r="I1562" i="4" s="1"/>
  <c r="E1574" i="4"/>
  <c r="G1574" i="4" s="1"/>
  <c r="H1574" i="4" s="1"/>
  <c r="I1574" i="4" s="1"/>
  <c r="E1587" i="4"/>
  <c r="G1587" i="4" s="1"/>
  <c r="H1587" i="4" s="1"/>
  <c r="I1587" i="4" s="1"/>
  <c r="E1599" i="4"/>
  <c r="E1613" i="4"/>
  <c r="G1613" i="4" s="1"/>
  <c r="H1613" i="4" s="1"/>
  <c r="I1613" i="4" s="1"/>
  <c r="E1626" i="4"/>
  <c r="G1626" i="4" s="1"/>
  <c r="H1626" i="4" s="1"/>
  <c r="I1626" i="4" s="1"/>
  <c r="E1638" i="4"/>
  <c r="G1638" i="4" s="1"/>
  <c r="H1638" i="4" s="1"/>
  <c r="I1638" i="4" s="1"/>
  <c r="E1651" i="4"/>
  <c r="G1651" i="4" s="1"/>
  <c r="H1651" i="4" s="1"/>
  <c r="I1651" i="4" s="1"/>
  <c r="E1662" i="4"/>
  <c r="G1662" i="4" s="1"/>
  <c r="H1662" i="4" s="1"/>
  <c r="I1662" i="4" s="1"/>
  <c r="E1673" i="4"/>
  <c r="G1673" i="4" s="1"/>
  <c r="H1673" i="4" s="1"/>
  <c r="I1673" i="4" s="1"/>
  <c r="E1683" i="4"/>
  <c r="G1683" i="4" s="1"/>
  <c r="H1683" i="4" s="1"/>
  <c r="I1683" i="4" s="1"/>
  <c r="E1691" i="4"/>
  <c r="G1691" i="4" s="1"/>
  <c r="H1691" i="4" s="1"/>
  <c r="I1691" i="4" s="1"/>
  <c r="E1699" i="4"/>
  <c r="G1699" i="4" s="1"/>
  <c r="H1699" i="4" s="1"/>
  <c r="I1699" i="4" s="1"/>
  <c r="E1707" i="4"/>
  <c r="G1707" i="4" s="1"/>
  <c r="H1707" i="4" s="1"/>
  <c r="I1707" i="4" s="1"/>
  <c r="E1715" i="4"/>
  <c r="G1715" i="4" s="1"/>
  <c r="H1715" i="4" s="1"/>
  <c r="I1715" i="4" s="1"/>
  <c r="E1723" i="4"/>
  <c r="G1723" i="4" s="1"/>
  <c r="H1723" i="4" s="1"/>
  <c r="I1723" i="4" s="1"/>
  <c r="E1731" i="4"/>
  <c r="G1731" i="4" s="1"/>
  <c r="H1731" i="4" s="1"/>
  <c r="I1731" i="4" s="1"/>
  <c r="E1739" i="4"/>
  <c r="E1747" i="4"/>
  <c r="G1747" i="4" s="1"/>
  <c r="H1747" i="4" s="1"/>
  <c r="I1747" i="4" s="1"/>
  <c r="E1755" i="4"/>
  <c r="G1755" i="4" s="1"/>
  <c r="H1755" i="4" s="1"/>
  <c r="I1755" i="4" s="1"/>
  <c r="E1763" i="4"/>
  <c r="G1763" i="4" s="1"/>
  <c r="H1763" i="4" s="1"/>
  <c r="I1763" i="4" s="1"/>
  <c r="E1771" i="4"/>
  <c r="G1771" i="4" s="1"/>
  <c r="H1771" i="4" s="1"/>
  <c r="I1771" i="4" s="1"/>
  <c r="E1779" i="4"/>
  <c r="G1779" i="4" s="1"/>
  <c r="H1779" i="4" s="1"/>
  <c r="I1779" i="4" s="1"/>
  <c r="E1787" i="4"/>
  <c r="G1787" i="4" s="1"/>
  <c r="H1787" i="4" s="1"/>
  <c r="I1787" i="4" s="1"/>
  <c r="E1795" i="4"/>
  <c r="G1795" i="4" s="1"/>
  <c r="H1795" i="4" s="1"/>
  <c r="I1795" i="4" s="1"/>
  <c r="E1803" i="4"/>
  <c r="E1811" i="4"/>
  <c r="G1811" i="4" s="1"/>
  <c r="H1811" i="4" s="1"/>
  <c r="I1811" i="4" s="1"/>
  <c r="E1819" i="4"/>
  <c r="G1819" i="4" s="1"/>
  <c r="H1819" i="4" s="1"/>
  <c r="I1819" i="4" s="1"/>
  <c r="E1827" i="4"/>
  <c r="G1827" i="4" s="1"/>
  <c r="H1827" i="4" s="1"/>
  <c r="I1827" i="4" s="1"/>
  <c r="E1835" i="4"/>
  <c r="G1835" i="4" s="1"/>
  <c r="H1835" i="4" s="1"/>
  <c r="I1835" i="4" s="1"/>
  <c r="E1843" i="4"/>
  <c r="G1843" i="4" s="1"/>
  <c r="H1843" i="4" s="1"/>
  <c r="I1843" i="4" s="1"/>
  <c r="E1851" i="4"/>
  <c r="G1851" i="4" s="1"/>
  <c r="H1851" i="4" s="1"/>
  <c r="I1851" i="4" s="1"/>
  <c r="E1859" i="4"/>
  <c r="G1859" i="4" s="1"/>
  <c r="H1859" i="4" s="1"/>
  <c r="I1859" i="4" s="1"/>
  <c r="E1867" i="4"/>
  <c r="G1867" i="4" s="1"/>
  <c r="H1867" i="4" s="1"/>
  <c r="I1867" i="4" s="1"/>
  <c r="E1875" i="4"/>
  <c r="G1875" i="4" s="1"/>
  <c r="H1875" i="4" s="1"/>
  <c r="I1875" i="4" s="1"/>
  <c r="E41" i="4"/>
  <c r="G41" i="4" s="1"/>
  <c r="H41" i="4" s="1"/>
  <c r="I41" i="4" s="1"/>
  <c r="E267" i="4"/>
  <c r="G267" i="4" s="1"/>
  <c r="H267" i="4" s="1"/>
  <c r="I267" i="4" s="1"/>
  <c r="E479" i="4"/>
  <c r="G479" i="4" s="1"/>
  <c r="H479" i="4" s="1"/>
  <c r="I479" i="4" s="1"/>
  <c r="E676" i="4"/>
  <c r="G676" i="4" s="1"/>
  <c r="H676" i="4" s="1"/>
  <c r="I676" i="4" s="1"/>
  <c r="E822" i="4"/>
  <c r="E906" i="4"/>
  <c r="G906" i="4" s="1"/>
  <c r="H906" i="4" s="1"/>
  <c r="I906" i="4" s="1"/>
  <c r="E956" i="4"/>
  <c r="E1012" i="4"/>
  <c r="G1012" i="4" s="1"/>
  <c r="H1012" i="4" s="1"/>
  <c r="I1012" i="4" s="1"/>
  <c r="E1074" i="4"/>
  <c r="G1074" i="4" s="1"/>
  <c r="H1074" i="4" s="1"/>
  <c r="I1074" i="4" s="1"/>
  <c r="E1117" i="4"/>
  <c r="G1117" i="4" s="1"/>
  <c r="H1117" i="4" s="1"/>
  <c r="I1117" i="4" s="1"/>
  <c r="E1179" i="4"/>
  <c r="G1179" i="4" s="1"/>
  <c r="H1179" i="4" s="1"/>
  <c r="I1179" i="4" s="1"/>
  <c r="E1208" i="4"/>
  <c r="G1208" i="4" s="1"/>
  <c r="H1208" i="4" s="1"/>
  <c r="I1208" i="4" s="1"/>
  <c r="E1238" i="4"/>
  <c r="G1238" i="4" s="1"/>
  <c r="H1238" i="4" s="1"/>
  <c r="I1238" i="4" s="1"/>
  <c r="E1265" i="4"/>
  <c r="G1265" i="4" s="1"/>
  <c r="H1265" i="4" s="1"/>
  <c r="I1265" i="4" s="1"/>
  <c r="E1284" i="4"/>
  <c r="G1284" i="4" s="1"/>
  <c r="H1284" i="4" s="1"/>
  <c r="I1284" i="4" s="1"/>
  <c r="E1309" i="4"/>
  <c r="G1309" i="4" s="1"/>
  <c r="H1309" i="4" s="1"/>
  <c r="I1309" i="4" s="1"/>
  <c r="E1326" i="4"/>
  <c r="G1326" i="4" s="1"/>
  <c r="H1326" i="4" s="1"/>
  <c r="I1326" i="4" s="1"/>
  <c r="E1349" i="4"/>
  <c r="G1349" i="4" s="1"/>
  <c r="H1349" i="4" s="1"/>
  <c r="I1349" i="4" s="1"/>
  <c r="E1371" i="4"/>
  <c r="G1371" i="4" s="1"/>
  <c r="H1371" i="4" s="1"/>
  <c r="I1371" i="4" s="1"/>
  <c r="E1389" i="4"/>
  <c r="G1389" i="4" s="1"/>
  <c r="H1389" i="4" s="1"/>
  <c r="I1389" i="4" s="1"/>
  <c r="E1411" i="4"/>
  <c r="G1411" i="4" s="1"/>
  <c r="H1411" i="4" s="1"/>
  <c r="I1411" i="4" s="1"/>
  <c r="E1429" i="4"/>
  <c r="E1451" i="4"/>
  <c r="G1451" i="4" s="1"/>
  <c r="H1451" i="4" s="1"/>
  <c r="I1451" i="4" s="1"/>
  <c r="E1474" i="4"/>
  <c r="G1474" i="4" s="1"/>
  <c r="H1474" i="4" s="1"/>
  <c r="I1474" i="4" s="1"/>
  <c r="E1491" i="4"/>
  <c r="G1491" i="4" s="1"/>
  <c r="H1491" i="4" s="1"/>
  <c r="I1491" i="4" s="1"/>
  <c r="E1514" i="4"/>
  <c r="G1514" i="4" s="1"/>
  <c r="H1514" i="4" s="1"/>
  <c r="I1514" i="4" s="1"/>
  <c r="E1531" i="4"/>
  <c r="G1531" i="4" s="1"/>
  <c r="H1531" i="4" s="1"/>
  <c r="I1531" i="4" s="1"/>
  <c r="E1554" i="4"/>
  <c r="G1554" i="4" s="1"/>
  <c r="H1554" i="4" s="1"/>
  <c r="I1554" i="4" s="1"/>
  <c r="E1575" i="4"/>
  <c r="G1575" i="4" s="1"/>
  <c r="H1575" i="4" s="1"/>
  <c r="I1575" i="4" s="1"/>
  <c r="E1594" i="4"/>
  <c r="G1594" i="4" s="1"/>
  <c r="H1594" i="4" s="1"/>
  <c r="I1594" i="4" s="1"/>
  <c r="E1615" i="4"/>
  <c r="G1615" i="4" s="1"/>
  <c r="H1615" i="4" s="1"/>
  <c r="I1615" i="4" s="1"/>
  <c r="E1634" i="4"/>
  <c r="G1634" i="4" s="1"/>
  <c r="H1634" i="4" s="1"/>
  <c r="I1634" i="4" s="1"/>
  <c r="E1655" i="4"/>
  <c r="G1655" i="4" s="1"/>
  <c r="H1655" i="4" s="1"/>
  <c r="I1655" i="4" s="1"/>
  <c r="E1674" i="4"/>
  <c r="E1687" i="4"/>
  <c r="G1687" i="4" s="1"/>
  <c r="H1687" i="4" s="1"/>
  <c r="I1687" i="4" s="1"/>
  <c r="E1701" i="4"/>
  <c r="G1701" i="4" s="1"/>
  <c r="H1701" i="4" s="1"/>
  <c r="I1701" i="4" s="1"/>
  <c r="E1712" i="4"/>
  <c r="G1712" i="4" s="1"/>
  <c r="H1712" i="4" s="1"/>
  <c r="I1712" i="4" s="1"/>
  <c r="E1726" i="4"/>
  <c r="G1726" i="4" s="1"/>
  <c r="H1726" i="4" s="1"/>
  <c r="I1726" i="4" s="1"/>
  <c r="E1740" i="4"/>
  <c r="G1740" i="4" s="1"/>
  <c r="H1740" i="4" s="1"/>
  <c r="I1740" i="4" s="1"/>
  <c r="E1751" i="4"/>
  <c r="G1751" i="4" s="1"/>
  <c r="H1751" i="4" s="1"/>
  <c r="I1751" i="4" s="1"/>
  <c r="E1765" i="4"/>
  <c r="G1765" i="4" s="1"/>
  <c r="H1765" i="4" s="1"/>
  <c r="I1765" i="4" s="1"/>
  <c r="E1776" i="4"/>
  <c r="G1776" i="4" s="1"/>
  <c r="H1776" i="4" s="1"/>
  <c r="I1776" i="4" s="1"/>
  <c r="E1790" i="4"/>
  <c r="G1790" i="4" s="1"/>
  <c r="H1790" i="4" s="1"/>
  <c r="I1790" i="4" s="1"/>
  <c r="E1804" i="4"/>
  <c r="G1804" i="4" s="1"/>
  <c r="H1804" i="4" s="1"/>
  <c r="I1804" i="4" s="1"/>
  <c r="E1815" i="4"/>
  <c r="G1815" i="4" s="1"/>
  <c r="H1815" i="4" s="1"/>
  <c r="I1815" i="4" s="1"/>
  <c r="E1829" i="4"/>
  <c r="G1829" i="4" s="1"/>
  <c r="H1829" i="4" s="1"/>
  <c r="I1829" i="4" s="1"/>
  <c r="E1840" i="4"/>
  <c r="G1840" i="4" s="1"/>
  <c r="H1840" i="4" s="1"/>
  <c r="I1840" i="4" s="1"/>
  <c r="E1854" i="4"/>
  <c r="G1854" i="4" s="1"/>
  <c r="H1854" i="4" s="1"/>
  <c r="I1854" i="4" s="1"/>
  <c r="E1868" i="4"/>
  <c r="G1868" i="4" s="1"/>
  <c r="H1868" i="4" s="1"/>
  <c r="I1868" i="4" s="1"/>
  <c r="E1879" i="4"/>
  <c r="G1879" i="4" s="1"/>
  <c r="H1879" i="4" s="1"/>
  <c r="I1879" i="4" s="1"/>
  <c r="E1888" i="4"/>
  <c r="G1888" i="4" s="1"/>
  <c r="H1888" i="4" s="1"/>
  <c r="I1888" i="4" s="1"/>
  <c r="E1898" i="4"/>
  <c r="G1898" i="4" s="1"/>
  <c r="H1898" i="4" s="1"/>
  <c r="I1898" i="4" s="1"/>
  <c r="E1907" i="4"/>
  <c r="G1907" i="4" s="1"/>
  <c r="H1907" i="4" s="1"/>
  <c r="I1907" i="4" s="1"/>
  <c r="E1916" i="4"/>
  <c r="G1916" i="4" s="1"/>
  <c r="H1916" i="4" s="1"/>
  <c r="I1916" i="4" s="1"/>
  <c r="E1925" i="4"/>
  <c r="G1925" i="4" s="1"/>
  <c r="H1925" i="4" s="1"/>
  <c r="I1925" i="4" s="1"/>
  <c r="E1934" i="4"/>
  <c r="G1934" i="4" s="1"/>
  <c r="H1934" i="4" s="1"/>
  <c r="I1934" i="4" s="1"/>
  <c r="E1942" i="4"/>
  <c r="G1942" i="4" s="1"/>
  <c r="H1942" i="4" s="1"/>
  <c r="I1942" i="4" s="1"/>
  <c r="E1950" i="4"/>
  <c r="G1950" i="4" s="1"/>
  <c r="H1950" i="4" s="1"/>
  <c r="I1950" i="4" s="1"/>
  <c r="E1958" i="4"/>
  <c r="G1958" i="4" s="1"/>
  <c r="H1958" i="4" s="1"/>
  <c r="I1958" i="4" s="1"/>
  <c r="E1966" i="4"/>
  <c r="G1966" i="4" s="1"/>
  <c r="H1966" i="4" s="1"/>
  <c r="I1966" i="4" s="1"/>
  <c r="E1974" i="4"/>
  <c r="G1974" i="4" s="1"/>
  <c r="H1974" i="4" s="1"/>
  <c r="I1974" i="4" s="1"/>
  <c r="E1982" i="4"/>
  <c r="G1982" i="4" s="1"/>
  <c r="H1982" i="4" s="1"/>
  <c r="I1982" i="4" s="1"/>
  <c r="E1990" i="4"/>
  <c r="E1998" i="4"/>
  <c r="G1998" i="4" s="1"/>
  <c r="H1998" i="4" s="1"/>
  <c r="I1998" i="4" s="1"/>
  <c r="E2006" i="4"/>
  <c r="G2006" i="4" s="1"/>
  <c r="H2006" i="4" s="1"/>
  <c r="I2006" i="4" s="1"/>
  <c r="E1010" i="4"/>
  <c r="G1010" i="4" s="1"/>
  <c r="H1010" i="4" s="1"/>
  <c r="I1010" i="4" s="1"/>
  <c r="E89" i="4"/>
  <c r="G89" i="4" s="1"/>
  <c r="H89" i="4" s="1"/>
  <c r="I89" i="4" s="1"/>
  <c r="E331" i="4"/>
  <c r="G331" i="4" s="1"/>
  <c r="H331" i="4" s="1"/>
  <c r="I331" i="4" s="1"/>
  <c r="E495" i="4"/>
  <c r="G495" i="4" s="1"/>
  <c r="H495" i="4" s="1"/>
  <c r="I495" i="4" s="1"/>
  <c r="E702" i="4"/>
  <c r="G702" i="4" s="1"/>
  <c r="H702" i="4" s="1"/>
  <c r="I702" i="4" s="1"/>
  <c r="E829" i="4"/>
  <c r="G829" i="4" s="1"/>
  <c r="H829" i="4" s="1"/>
  <c r="I829" i="4" s="1"/>
  <c r="E914" i="4"/>
  <c r="G914" i="4" s="1"/>
  <c r="H914" i="4" s="1"/>
  <c r="I914" i="4" s="1"/>
  <c r="E970" i="4"/>
  <c r="G970" i="4" s="1"/>
  <c r="H970" i="4" s="1"/>
  <c r="I970" i="4" s="1"/>
  <c r="E1020" i="4"/>
  <c r="G1020" i="4" s="1"/>
  <c r="H1020" i="4" s="1"/>
  <c r="I1020" i="4" s="1"/>
  <c r="E1076" i="4"/>
  <c r="G1076" i="4" s="1"/>
  <c r="H1076" i="4" s="1"/>
  <c r="I1076" i="4" s="1"/>
  <c r="E1125" i="4"/>
  <c r="G1125" i="4" s="1"/>
  <c r="H1125" i="4" s="1"/>
  <c r="I1125" i="4" s="1"/>
  <c r="E1180" i="4"/>
  <c r="G1180" i="4" s="1"/>
  <c r="H1180" i="4" s="1"/>
  <c r="I1180" i="4" s="1"/>
  <c r="E1219" i="4"/>
  <c r="G1219" i="4" s="1"/>
  <c r="H1219" i="4" s="1"/>
  <c r="I1219" i="4" s="1"/>
  <c r="E1240" i="4"/>
  <c r="G1240" i="4" s="1"/>
  <c r="H1240" i="4" s="1"/>
  <c r="I1240" i="4" s="1"/>
  <c r="E1266" i="4"/>
  <c r="G1266" i="4" s="1"/>
  <c r="H1266" i="4" s="1"/>
  <c r="I1266" i="4" s="1"/>
  <c r="E1285" i="4"/>
  <c r="G1285" i="4" s="1"/>
  <c r="H1285" i="4" s="1"/>
  <c r="I1285" i="4" s="1"/>
  <c r="E1310" i="4"/>
  <c r="G1310" i="4" s="1"/>
  <c r="H1310" i="4" s="1"/>
  <c r="I1310" i="4" s="1"/>
  <c r="E1333" i="4"/>
  <c r="G1333" i="4" s="1"/>
  <c r="H1333" i="4" s="1"/>
  <c r="I1333" i="4" s="1"/>
  <c r="E1350" i="4"/>
  <c r="G1350" i="4" s="1"/>
  <c r="H1350" i="4" s="1"/>
  <c r="I1350" i="4" s="1"/>
  <c r="E1373" i="4"/>
  <c r="E1390" i="4"/>
  <c r="E1413" i="4"/>
  <c r="G1413" i="4" s="1"/>
  <c r="H1413" i="4" s="1"/>
  <c r="I1413" i="4" s="1"/>
  <c r="E1435" i="4"/>
  <c r="G1435" i="4" s="1"/>
  <c r="H1435" i="4" s="1"/>
  <c r="I1435" i="4" s="1"/>
  <c r="E1453" i="4"/>
  <c r="G1453" i="4" s="1"/>
  <c r="H1453" i="4" s="1"/>
  <c r="I1453" i="4" s="1"/>
  <c r="E1475" i="4"/>
  <c r="G1475" i="4" s="1"/>
  <c r="H1475" i="4" s="1"/>
  <c r="I1475" i="4" s="1"/>
  <c r="E1493" i="4"/>
  <c r="G1493" i="4" s="1"/>
  <c r="H1493" i="4" s="1"/>
  <c r="I1493" i="4" s="1"/>
  <c r="E1515" i="4"/>
  <c r="G1515" i="4" s="1"/>
  <c r="H1515" i="4" s="1"/>
  <c r="I1515" i="4" s="1"/>
  <c r="E1538" i="4"/>
  <c r="G1538" i="4" s="1"/>
  <c r="H1538" i="4" s="1"/>
  <c r="I1538" i="4" s="1"/>
  <c r="E1555" i="4"/>
  <c r="G1555" i="4" s="1"/>
  <c r="H1555" i="4" s="1"/>
  <c r="I1555" i="4" s="1"/>
  <c r="E1578" i="4"/>
  <c r="G1578" i="4" s="1"/>
  <c r="H1578" i="4" s="1"/>
  <c r="I1578" i="4" s="1"/>
  <c r="E1595" i="4"/>
  <c r="G1595" i="4" s="1"/>
  <c r="H1595" i="4" s="1"/>
  <c r="I1595" i="4" s="1"/>
  <c r="E1618" i="4"/>
  <c r="G1618" i="4" s="1"/>
  <c r="H1618" i="4" s="1"/>
  <c r="I1618" i="4" s="1"/>
  <c r="E1639" i="4"/>
  <c r="G1639" i="4" s="1"/>
  <c r="H1639" i="4" s="1"/>
  <c r="I1639" i="4" s="1"/>
  <c r="E1657" i="4"/>
  <c r="G1657" i="4" s="1"/>
  <c r="H1657" i="4" s="1"/>
  <c r="I1657" i="4" s="1"/>
  <c r="E1675" i="4"/>
  <c r="G1675" i="4" s="1"/>
  <c r="H1675" i="4" s="1"/>
  <c r="I1675" i="4" s="1"/>
  <c r="E1688" i="4"/>
  <c r="G1688" i="4" s="1"/>
  <c r="H1688" i="4" s="1"/>
  <c r="I1688" i="4" s="1"/>
  <c r="E1702" i="4"/>
  <c r="G1702" i="4" s="1"/>
  <c r="H1702" i="4" s="1"/>
  <c r="I1702" i="4" s="1"/>
  <c r="E1716" i="4"/>
  <c r="G1716" i="4" s="1"/>
  <c r="H1716" i="4" s="1"/>
  <c r="I1716" i="4" s="1"/>
  <c r="E1727" i="4"/>
  <c r="G1727" i="4" s="1"/>
  <c r="H1727" i="4" s="1"/>
  <c r="I1727" i="4" s="1"/>
  <c r="E1741" i="4"/>
  <c r="G1741" i="4" s="1"/>
  <c r="H1741" i="4" s="1"/>
  <c r="I1741" i="4" s="1"/>
  <c r="E1752" i="4"/>
  <c r="G1752" i="4" s="1"/>
  <c r="H1752" i="4" s="1"/>
  <c r="I1752" i="4" s="1"/>
  <c r="E1766" i="4"/>
  <c r="G1766" i="4" s="1"/>
  <c r="H1766" i="4" s="1"/>
  <c r="I1766" i="4" s="1"/>
  <c r="E1780" i="4"/>
  <c r="G1780" i="4" s="1"/>
  <c r="H1780" i="4" s="1"/>
  <c r="I1780" i="4" s="1"/>
  <c r="E1791" i="4"/>
  <c r="G1791" i="4" s="1"/>
  <c r="H1791" i="4" s="1"/>
  <c r="I1791" i="4" s="1"/>
  <c r="E1805" i="4"/>
  <c r="E1816" i="4"/>
  <c r="G1816" i="4" s="1"/>
  <c r="H1816" i="4" s="1"/>
  <c r="I1816" i="4" s="1"/>
  <c r="E1830" i="4"/>
  <c r="G1830" i="4" s="1"/>
  <c r="H1830" i="4" s="1"/>
  <c r="I1830" i="4" s="1"/>
  <c r="E1844" i="4"/>
  <c r="G1844" i="4" s="1"/>
  <c r="H1844" i="4" s="1"/>
  <c r="I1844" i="4" s="1"/>
  <c r="E1855" i="4"/>
  <c r="G1855" i="4" s="1"/>
  <c r="H1855" i="4" s="1"/>
  <c r="I1855" i="4" s="1"/>
  <c r="E1869" i="4"/>
  <c r="E1880" i="4"/>
  <c r="G1880" i="4" s="1"/>
  <c r="H1880" i="4" s="1"/>
  <c r="I1880" i="4" s="1"/>
  <c r="E1890" i="4"/>
  <c r="G1890" i="4" s="1"/>
  <c r="H1890" i="4" s="1"/>
  <c r="I1890" i="4" s="1"/>
  <c r="E1899" i="4"/>
  <c r="G1899" i="4" s="1"/>
  <c r="H1899" i="4" s="1"/>
  <c r="I1899" i="4" s="1"/>
  <c r="E1908" i="4"/>
  <c r="G1908" i="4" s="1"/>
  <c r="H1908" i="4" s="1"/>
  <c r="I1908" i="4" s="1"/>
  <c r="E1917" i="4"/>
  <c r="G1917" i="4" s="1"/>
  <c r="H1917" i="4" s="1"/>
  <c r="I1917" i="4" s="1"/>
  <c r="E1926" i="4"/>
  <c r="E1935" i="4"/>
  <c r="G1935" i="4" s="1"/>
  <c r="H1935" i="4" s="1"/>
  <c r="I1935" i="4" s="1"/>
  <c r="E1943" i="4"/>
  <c r="G1943" i="4" s="1"/>
  <c r="H1943" i="4" s="1"/>
  <c r="I1943" i="4" s="1"/>
  <c r="E1951" i="4"/>
  <c r="G1951" i="4" s="1"/>
  <c r="H1951" i="4" s="1"/>
  <c r="I1951" i="4" s="1"/>
  <c r="E1959" i="4"/>
  <c r="G1959" i="4" s="1"/>
  <c r="H1959" i="4" s="1"/>
  <c r="I1959" i="4" s="1"/>
  <c r="E1967" i="4"/>
  <c r="G1967" i="4" s="1"/>
  <c r="H1967" i="4" s="1"/>
  <c r="I1967" i="4" s="1"/>
  <c r="E1975" i="4"/>
  <c r="E1983" i="4"/>
  <c r="G1983" i="4" s="1"/>
  <c r="H1983" i="4" s="1"/>
  <c r="I1983" i="4" s="1"/>
  <c r="E1991" i="4"/>
  <c r="G1991" i="4" s="1"/>
  <c r="H1991" i="4" s="1"/>
  <c r="I1991" i="4" s="1"/>
  <c r="E1999" i="4"/>
  <c r="G1999" i="4" s="1"/>
  <c r="H1999" i="4" s="1"/>
  <c r="I1999" i="4" s="1"/>
  <c r="E2007" i="4"/>
  <c r="G2007" i="4" s="1"/>
  <c r="H2007" i="4" s="1"/>
  <c r="I2007" i="4" s="1"/>
  <c r="E901" i="4"/>
  <c r="G901" i="4" s="1"/>
  <c r="H901" i="4" s="1"/>
  <c r="I901" i="4" s="1"/>
  <c r="E1307" i="4"/>
  <c r="G1307" i="4" s="1"/>
  <c r="H1307" i="4" s="1"/>
  <c r="I1307" i="4" s="1"/>
  <c r="E1427" i="4"/>
  <c r="G1427" i="4" s="1"/>
  <c r="H1427" i="4" s="1"/>
  <c r="I1427" i="4" s="1"/>
  <c r="E1551" i="4"/>
  <c r="E1631" i="4"/>
  <c r="G1631" i="4" s="1"/>
  <c r="H1631" i="4" s="1"/>
  <c r="I1631" i="4" s="1"/>
  <c r="E1700" i="4"/>
  <c r="G1700" i="4" s="1"/>
  <c r="H1700" i="4" s="1"/>
  <c r="I1700" i="4" s="1"/>
  <c r="E1764" i="4"/>
  <c r="G1764" i="4" s="1"/>
  <c r="H1764" i="4" s="1"/>
  <c r="I1764" i="4" s="1"/>
  <c r="E1839" i="4"/>
  <c r="G1839" i="4" s="1"/>
  <c r="H1839" i="4" s="1"/>
  <c r="I1839" i="4" s="1"/>
  <c r="E1896" i="4"/>
  <c r="G1896" i="4" s="1"/>
  <c r="H1896" i="4" s="1"/>
  <c r="I1896" i="4" s="1"/>
  <c r="E1949" i="4"/>
  <c r="G1949" i="4" s="1"/>
  <c r="H1949" i="4" s="1"/>
  <c r="I1949" i="4" s="1"/>
  <c r="E1997" i="4"/>
  <c r="G1997" i="4" s="1"/>
  <c r="H1997" i="4" s="1"/>
  <c r="I1997" i="4" s="1"/>
  <c r="E128" i="4"/>
  <c r="G128" i="4" s="1"/>
  <c r="H128" i="4" s="1"/>
  <c r="I128" i="4" s="1"/>
  <c r="E335" i="4"/>
  <c r="G335" i="4" s="1"/>
  <c r="H335" i="4" s="1"/>
  <c r="I335" i="4" s="1"/>
  <c r="E505" i="4"/>
  <c r="G505" i="4" s="1"/>
  <c r="H505" i="4" s="1"/>
  <c r="I505" i="4" s="1"/>
  <c r="E717" i="4"/>
  <c r="G717" i="4" s="1"/>
  <c r="H717" i="4" s="1"/>
  <c r="I717" i="4" s="1"/>
  <c r="E861" i="4"/>
  <c r="G861" i="4" s="1"/>
  <c r="H861" i="4" s="1"/>
  <c r="I861" i="4" s="1"/>
  <c r="E916" i="4"/>
  <c r="G916" i="4" s="1"/>
  <c r="H916" i="4" s="1"/>
  <c r="I916" i="4" s="1"/>
  <c r="E978" i="4"/>
  <c r="G978" i="4" s="1"/>
  <c r="H978" i="4" s="1"/>
  <c r="I978" i="4" s="1"/>
  <c r="E1021" i="4"/>
  <c r="E1084" i="4"/>
  <c r="G1084" i="4" s="1"/>
  <c r="H1084" i="4" s="1"/>
  <c r="I1084" i="4" s="1"/>
  <c r="E1140" i="4"/>
  <c r="G1140" i="4" s="1"/>
  <c r="H1140" i="4" s="1"/>
  <c r="I1140" i="4" s="1"/>
  <c r="E1187" i="4"/>
  <c r="G1187" i="4" s="1"/>
  <c r="H1187" i="4" s="1"/>
  <c r="I1187" i="4" s="1"/>
  <c r="E1220" i="4"/>
  <c r="G1220" i="4" s="1"/>
  <c r="H1220" i="4" s="1"/>
  <c r="I1220" i="4" s="1"/>
  <c r="E1243" i="4"/>
  <c r="G1243" i="4" s="1"/>
  <c r="H1243" i="4" s="1"/>
  <c r="I1243" i="4" s="1"/>
  <c r="E1267" i="4"/>
  <c r="G1267" i="4" s="1"/>
  <c r="H1267" i="4" s="1"/>
  <c r="I1267" i="4" s="1"/>
  <c r="E1293" i="4"/>
  <c r="G1293" i="4" s="1"/>
  <c r="H1293" i="4" s="1"/>
  <c r="I1293" i="4" s="1"/>
  <c r="E1311" i="4"/>
  <c r="G1311" i="4" s="1"/>
  <c r="H1311" i="4" s="1"/>
  <c r="I1311" i="4" s="1"/>
  <c r="E1334" i="4"/>
  <c r="G1334" i="4" s="1"/>
  <c r="H1334" i="4" s="1"/>
  <c r="I1334" i="4" s="1"/>
  <c r="E1351" i="4"/>
  <c r="G1351" i="4" s="1"/>
  <c r="H1351" i="4" s="1"/>
  <c r="I1351" i="4" s="1"/>
  <c r="E1374" i="4"/>
  <c r="G1374" i="4" s="1"/>
  <c r="H1374" i="4" s="1"/>
  <c r="I1374" i="4" s="1"/>
  <c r="E1397" i="4"/>
  <c r="G1397" i="4" s="1"/>
  <c r="H1397" i="4" s="1"/>
  <c r="I1397" i="4" s="1"/>
  <c r="E1414" i="4"/>
  <c r="G1414" i="4" s="1"/>
  <c r="H1414" i="4" s="1"/>
  <c r="I1414" i="4" s="1"/>
  <c r="E1437" i="4"/>
  <c r="G1437" i="4" s="1"/>
  <c r="H1437" i="4" s="1"/>
  <c r="I1437" i="4" s="1"/>
  <c r="E1454" i="4"/>
  <c r="E1477" i="4"/>
  <c r="E1499" i="4"/>
  <c r="G1499" i="4" s="1"/>
  <c r="H1499" i="4" s="1"/>
  <c r="I1499" i="4" s="1"/>
  <c r="E1517" i="4"/>
  <c r="E1539" i="4"/>
  <c r="G1539" i="4" s="1"/>
  <c r="H1539" i="4" s="1"/>
  <c r="I1539" i="4" s="1"/>
  <c r="E1557" i="4"/>
  <c r="G1557" i="4" s="1"/>
  <c r="H1557" i="4" s="1"/>
  <c r="I1557" i="4" s="1"/>
  <c r="E1579" i="4"/>
  <c r="G1579" i="4" s="1"/>
  <c r="H1579" i="4" s="1"/>
  <c r="I1579" i="4" s="1"/>
  <c r="E1602" i="4"/>
  <c r="G1602" i="4" s="1"/>
  <c r="H1602" i="4" s="1"/>
  <c r="I1602" i="4" s="1"/>
  <c r="E1619" i="4"/>
  <c r="G1619" i="4" s="1"/>
  <c r="H1619" i="4" s="1"/>
  <c r="I1619" i="4" s="1"/>
  <c r="E1642" i="4"/>
  <c r="G1642" i="4" s="1"/>
  <c r="H1642" i="4" s="1"/>
  <c r="I1642" i="4" s="1"/>
  <c r="E1658" i="4"/>
  <c r="E1677" i="4"/>
  <c r="G1677" i="4" s="1"/>
  <c r="H1677" i="4" s="1"/>
  <c r="I1677" i="4" s="1"/>
  <c r="E1692" i="4"/>
  <c r="E1703" i="4"/>
  <c r="E1717" i="4"/>
  <c r="G1717" i="4" s="1"/>
  <c r="H1717" i="4" s="1"/>
  <c r="I1717" i="4" s="1"/>
  <c r="E1728" i="4"/>
  <c r="G1728" i="4" s="1"/>
  <c r="H1728" i="4" s="1"/>
  <c r="I1728" i="4" s="1"/>
  <c r="E1742" i="4"/>
  <c r="G1742" i="4" s="1"/>
  <c r="H1742" i="4" s="1"/>
  <c r="I1742" i="4" s="1"/>
  <c r="E1756" i="4"/>
  <c r="E1767" i="4"/>
  <c r="G1767" i="4" s="1"/>
  <c r="H1767" i="4" s="1"/>
  <c r="I1767" i="4" s="1"/>
  <c r="E1781" i="4"/>
  <c r="G1781" i="4" s="1"/>
  <c r="H1781" i="4" s="1"/>
  <c r="I1781" i="4" s="1"/>
  <c r="E1792" i="4"/>
  <c r="G1792" i="4" s="1"/>
  <c r="H1792" i="4" s="1"/>
  <c r="I1792" i="4" s="1"/>
  <c r="E1806" i="4"/>
  <c r="G1806" i="4" s="1"/>
  <c r="H1806" i="4" s="1"/>
  <c r="I1806" i="4" s="1"/>
  <c r="E1820" i="4"/>
  <c r="E1831" i="4"/>
  <c r="G1831" i="4" s="1"/>
  <c r="H1831" i="4" s="1"/>
  <c r="I1831" i="4" s="1"/>
  <c r="E1845" i="4"/>
  <c r="G1845" i="4" s="1"/>
  <c r="H1845" i="4" s="1"/>
  <c r="I1845" i="4" s="1"/>
  <c r="E1856" i="4"/>
  <c r="G1856" i="4" s="1"/>
  <c r="H1856" i="4" s="1"/>
  <c r="I1856" i="4" s="1"/>
  <c r="E1870" i="4"/>
  <c r="E1882" i="4"/>
  <c r="G1882" i="4" s="1"/>
  <c r="H1882" i="4" s="1"/>
  <c r="I1882" i="4" s="1"/>
  <c r="E1891" i="4"/>
  <c r="G1891" i="4" s="1"/>
  <c r="H1891" i="4" s="1"/>
  <c r="I1891" i="4" s="1"/>
  <c r="E1900" i="4"/>
  <c r="E1909" i="4"/>
  <c r="G1909" i="4" s="1"/>
  <c r="H1909" i="4" s="1"/>
  <c r="I1909" i="4" s="1"/>
  <c r="E1918" i="4"/>
  <c r="G1918" i="4" s="1"/>
  <c r="H1918" i="4" s="1"/>
  <c r="I1918" i="4" s="1"/>
  <c r="E1927" i="4"/>
  <c r="G1927" i="4" s="1"/>
  <c r="H1927" i="4" s="1"/>
  <c r="I1927" i="4" s="1"/>
  <c r="E1936" i="4"/>
  <c r="E1944" i="4"/>
  <c r="G1944" i="4" s="1"/>
  <c r="H1944" i="4" s="1"/>
  <c r="I1944" i="4" s="1"/>
  <c r="E1952" i="4"/>
  <c r="G1952" i="4" s="1"/>
  <c r="H1952" i="4" s="1"/>
  <c r="I1952" i="4" s="1"/>
  <c r="E1960" i="4"/>
  <c r="G1960" i="4" s="1"/>
  <c r="H1960" i="4" s="1"/>
  <c r="I1960" i="4" s="1"/>
  <c r="E1968" i="4"/>
  <c r="G1968" i="4" s="1"/>
  <c r="H1968" i="4" s="1"/>
  <c r="I1968" i="4" s="1"/>
  <c r="E1976" i="4"/>
  <c r="G1976" i="4" s="1"/>
  <c r="H1976" i="4" s="1"/>
  <c r="I1976" i="4" s="1"/>
  <c r="E1984" i="4"/>
  <c r="G1984" i="4" s="1"/>
  <c r="H1984" i="4" s="1"/>
  <c r="I1984" i="4" s="1"/>
  <c r="E1992" i="4"/>
  <c r="G1992" i="4" s="1"/>
  <c r="H1992" i="4" s="1"/>
  <c r="I1992" i="4" s="1"/>
  <c r="E2000" i="4"/>
  <c r="E2008" i="4"/>
  <c r="G2008" i="4" s="1"/>
  <c r="H2008" i="4" s="1"/>
  <c r="I2008" i="4" s="1"/>
  <c r="E801" i="4"/>
  <c r="G801" i="4" s="1"/>
  <c r="H801" i="4" s="1"/>
  <c r="I801" i="4" s="1"/>
  <c r="E1941" i="4"/>
  <c r="G1941" i="4" s="1"/>
  <c r="H1941" i="4" s="1"/>
  <c r="I1941" i="4" s="1"/>
  <c r="E136" i="4"/>
  <c r="G136" i="4" s="1"/>
  <c r="H136" i="4" s="1"/>
  <c r="I136" i="4" s="1"/>
  <c r="E361" i="4"/>
  <c r="G361" i="4" s="1"/>
  <c r="H361" i="4" s="1"/>
  <c r="I361" i="4" s="1"/>
  <c r="E564" i="4"/>
  <c r="G564" i="4" s="1"/>
  <c r="H564" i="4" s="1"/>
  <c r="I564" i="4" s="1"/>
  <c r="E725" i="4"/>
  <c r="G725" i="4" s="1"/>
  <c r="H725" i="4" s="1"/>
  <c r="I725" i="4" s="1"/>
  <c r="E868" i="4"/>
  <c r="G868" i="4" s="1"/>
  <c r="H868" i="4" s="1"/>
  <c r="I868" i="4" s="1"/>
  <c r="E922" i="4"/>
  <c r="G922" i="4" s="1"/>
  <c r="H922" i="4" s="1"/>
  <c r="I922" i="4" s="1"/>
  <c r="E980" i="4"/>
  <c r="G980" i="4" s="1"/>
  <c r="H980" i="4" s="1"/>
  <c r="I980" i="4" s="1"/>
  <c r="E1042" i="4"/>
  <c r="G1042" i="4" s="1"/>
  <c r="H1042" i="4" s="1"/>
  <c r="I1042" i="4" s="1"/>
  <c r="E1085" i="4"/>
  <c r="G1085" i="4" s="1"/>
  <c r="H1085" i="4" s="1"/>
  <c r="I1085" i="4" s="1"/>
  <c r="E1148" i="4"/>
  <c r="G1148" i="4" s="1"/>
  <c r="H1148" i="4" s="1"/>
  <c r="I1148" i="4" s="1"/>
  <c r="E1188" i="4"/>
  <c r="G1188" i="4" s="1"/>
  <c r="H1188" i="4" s="1"/>
  <c r="I1188" i="4" s="1"/>
  <c r="E1225" i="4"/>
  <c r="G1225" i="4" s="1"/>
  <c r="H1225" i="4" s="1"/>
  <c r="I1225" i="4" s="1"/>
  <c r="E1249" i="4"/>
  <c r="G1249" i="4" s="1"/>
  <c r="H1249" i="4" s="1"/>
  <c r="I1249" i="4" s="1"/>
  <c r="E1270" i="4"/>
  <c r="G1270" i="4" s="1"/>
  <c r="H1270" i="4" s="1"/>
  <c r="I1270" i="4" s="1"/>
  <c r="E1294" i="4"/>
  <c r="E1314" i="4"/>
  <c r="G1314" i="4" s="1"/>
  <c r="H1314" i="4" s="1"/>
  <c r="I1314" i="4" s="1"/>
  <c r="E1335" i="4"/>
  <c r="G1335" i="4" s="1"/>
  <c r="H1335" i="4" s="1"/>
  <c r="I1335" i="4" s="1"/>
  <c r="E1358" i="4"/>
  <c r="G1358" i="4" s="1"/>
  <c r="H1358" i="4" s="1"/>
  <c r="I1358" i="4" s="1"/>
  <c r="E1375" i="4"/>
  <c r="G1375" i="4" s="1"/>
  <c r="H1375" i="4" s="1"/>
  <c r="I1375" i="4" s="1"/>
  <c r="E1398" i="4"/>
  <c r="G1398" i="4" s="1"/>
  <c r="H1398" i="4" s="1"/>
  <c r="I1398" i="4" s="1"/>
  <c r="E1415" i="4"/>
  <c r="G1415" i="4" s="1"/>
  <c r="H1415" i="4" s="1"/>
  <c r="I1415" i="4" s="1"/>
  <c r="E1438" i="4"/>
  <c r="G1438" i="4" s="1"/>
  <c r="H1438" i="4" s="1"/>
  <c r="I1438" i="4" s="1"/>
  <c r="E1461" i="4"/>
  <c r="G1461" i="4" s="1"/>
  <c r="H1461" i="4" s="1"/>
  <c r="I1461" i="4" s="1"/>
  <c r="E1478" i="4"/>
  <c r="G1478" i="4" s="1"/>
  <c r="H1478" i="4" s="1"/>
  <c r="I1478" i="4" s="1"/>
  <c r="E1501" i="4"/>
  <c r="G1501" i="4" s="1"/>
  <c r="H1501" i="4" s="1"/>
  <c r="I1501" i="4" s="1"/>
  <c r="E1518" i="4"/>
  <c r="E1541" i="4"/>
  <c r="G1541" i="4" s="1"/>
  <c r="H1541" i="4" s="1"/>
  <c r="I1541" i="4" s="1"/>
  <c r="E1563" i="4"/>
  <c r="G1563" i="4" s="1"/>
  <c r="H1563" i="4" s="1"/>
  <c r="I1563" i="4" s="1"/>
  <c r="E1581" i="4"/>
  <c r="G1581" i="4" s="1"/>
  <c r="H1581" i="4" s="1"/>
  <c r="I1581" i="4" s="1"/>
  <c r="E1603" i="4"/>
  <c r="G1603" i="4" s="1"/>
  <c r="H1603" i="4" s="1"/>
  <c r="I1603" i="4" s="1"/>
  <c r="E1621" i="4"/>
  <c r="G1621" i="4" s="1"/>
  <c r="H1621" i="4" s="1"/>
  <c r="I1621" i="4" s="1"/>
  <c r="E1643" i="4"/>
  <c r="G1643" i="4" s="1"/>
  <c r="H1643" i="4" s="1"/>
  <c r="I1643" i="4" s="1"/>
  <c r="E1663" i="4"/>
  <c r="G1663" i="4" s="1"/>
  <c r="H1663" i="4" s="1"/>
  <c r="I1663" i="4" s="1"/>
  <c r="E1678" i="4"/>
  <c r="G1678" i="4" s="1"/>
  <c r="H1678" i="4" s="1"/>
  <c r="I1678" i="4" s="1"/>
  <c r="E1693" i="4"/>
  <c r="G1693" i="4" s="1"/>
  <c r="H1693" i="4" s="1"/>
  <c r="I1693" i="4" s="1"/>
  <c r="E1704" i="4"/>
  <c r="G1704" i="4" s="1"/>
  <c r="H1704" i="4" s="1"/>
  <c r="I1704" i="4" s="1"/>
  <c r="E1718" i="4"/>
  <c r="G1718" i="4" s="1"/>
  <c r="H1718" i="4" s="1"/>
  <c r="I1718" i="4" s="1"/>
  <c r="E1732" i="4"/>
  <c r="G1732" i="4" s="1"/>
  <c r="H1732" i="4" s="1"/>
  <c r="I1732" i="4" s="1"/>
  <c r="E1743" i="4"/>
  <c r="E1757" i="4"/>
  <c r="G1757" i="4" s="1"/>
  <c r="H1757" i="4" s="1"/>
  <c r="I1757" i="4" s="1"/>
  <c r="E1768" i="4"/>
  <c r="G1768" i="4" s="1"/>
  <c r="H1768" i="4" s="1"/>
  <c r="I1768" i="4" s="1"/>
  <c r="E1782" i="4"/>
  <c r="G1782" i="4" s="1"/>
  <c r="H1782" i="4" s="1"/>
  <c r="I1782" i="4" s="1"/>
  <c r="E1796" i="4"/>
  <c r="G1796" i="4" s="1"/>
  <c r="H1796" i="4" s="1"/>
  <c r="I1796" i="4" s="1"/>
  <c r="E1807" i="4"/>
  <c r="G1807" i="4" s="1"/>
  <c r="H1807" i="4" s="1"/>
  <c r="I1807" i="4" s="1"/>
  <c r="E1821" i="4"/>
  <c r="G1821" i="4" s="1"/>
  <c r="H1821" i="4" s="1"/>
  <c r="I1821" i="4" s="1"/>
  <c r="E1832" i="4"/>
  <c r="G1832" i="4" s="1"/>
  <c r="H1832" i="4" s="1"/>
  <c r="I1832" i="4" s="1"/>
  <c r="E1846" i="4"/>
  <c r="G1846" i="4" s="1"/>
  <c r="H1846" i="4" s="1"/>
  <c r="I1846" i="4" s="1"/>
  <c r="E1860" i="4"/>
  <c r="G1860" i="4" s="1"/>
  <c r="H1860" i="4" s="1"/>
  <c r="I1860" i="4" s="1"/>
  <c r="E1871" i="4"/>
  <c r="G1871" i="4" s="1"/>
  <c r="H1871" i="4" s="1"/>
  <c r="I1871" i="4" s="1"/>
  <c r="E1883" i="4"/>
  <c r="G1883" i="4" s="1"/>
  <c r="H1883" i="4" s="1"/>
  <c r="I1883" i="4" s="1"/>
  <c r="E1892" i="4"/>
  <c r="G1892" i="4" s="1"/>
  <c r="H1892" i="4" s="1"/>
  <c r="I1892" i="4" s="1"/>
  <c r="E1901" i="4"/>
  <c r="G1901" i="4" s="1"/>
  <c r="H1901" i="4" s="1"/>
  <c r="I1901" i="4" s="1"/>
  <c r="E1910" i="4"/>
  <c r="G1910" i="4" s="1"/>
  <c r="H1910" i="4" s="1"/>
  <c r="I1910" i="4" s="1"/>
  <c r="E1919" i="4"/>
  <c r="G1919" i="4" s="1"/>
  <c r="H1919" i="4" s="1"/>
  <c r="I1919" i="4" s="1"/>
  <c r="E1928" i="4"/>
  <c r="G1928" i="4" s="1"/>
  <c r="H1928" i="4" s="1"/>
  <c r="I1928" i="4" s="1"/>
  <c r="E1937" i="4"/>
  <c r="G1937" i="4" s="1"/>
  <c r="H1937" i="4" s="1"/>
  <c r="I1937" i="4" s="1"/>
  <c r="E1945" i="4"/>
  <c r="G1945" i="4" s="1"/>
  <c r="H1945" i="4" s="1"/>
  <c r="I1945" i="4" s="1"/>
  <c r="E1953" i="4"/>
  <c r="E1961" i="4"/>
  <c r="G1961" i="4" s="1"/>
  <c r="H1961" i="4" s="1"/>
  <c r="I1961" i="4" s="1"/>
  <c r="E1969" i="4"/>
  <c r="G1969" i="4" s="1"/>
  <c r="H1969" i="4" s="1"/>
  <c r="I1969" i="4" s="1"/>
  <c r="E1977" i="4"/>
  <c r="G1977" i="4" s="1"/>
  <c r="H1977" i="4" s="1"/>
  <c r="I1977" i="4" s="1"/>
  <c r="E1985" i="4"/>
  <c r="G1985" i="4" s="1"/>
  <c r="H1985" i="4" s="1"/>
  <c r="I1985" i="4" s="1"/>
  <c r="E1993" i="4"/>
  <c r="G1993" i="4" s="1"/>
  <c r="H1993" i="4" s="1"/>
  <c r="I1993" i="4" s="1"/>
  <c r="E2001" i="4"/>
  <c r="G2001" i="4" s="1"/>
  <c r="H2001" i="4" s="1"/>
  <c r="I2001" i="4" s="1"/>
  <c r="E948" i="4"/>
  <c r="E1347" i="4"/>
  <c r="G1347" i="4" s="1"/>
  <c r="H1347" i="4" s="1"/>
  <c r="I1347" i="4" s="1"/>
  <c r="E1467" i="4"/>
  <c r="G1467" i="4" s="1"/>
  <c r="H1467" i="4" s="1"/>
  <c r="I1467" i="4" s="1"/>
  <c r="E1570" i="4"/>
  <c r="G1570" i="4" s="1"/>
  <c r="H1570" i="4" s="1"/>
  <c r="I1570" i="4" s="1"/>
  <c r="E1654" i="4"/>
  <c r="G1654" i="4" s="1"/>
  <c r="H1654" i="4" s="1"/>
  <c r="I1654" i="4" s="1"/>
  <c r="E1725" i="4"/>
  <c r="E1789" i="4"/>
  <c r="E1864" i="4"/>
  <c r="G1864" i="4" s="1"/>
  <c r="H1864" i="4" s="1"/>
  <c r="I1864" i="4" s="1"/>
  <c r="E1906" i="4"/>
  <c r="G1906" i="4" s="1"/>
  <c r="H1906" i="4" s="1"/>
  <c r="I1906" i="4" s="1"/>
  <c r="E1957" i="4"/>
  <c r="E2005" i="4"/>
  <c r="G2005" i="4" s="1"/>
  <c r="H2005" i="4" s="1"/>
  <c r="I2005" i="4" s="1"/>
  <c r="E212" i="4"/>
  <c r="G212" i="4" s="1"/>
  <c r="H212" i="4" s="1"/>
  <c r="I212" i="4" s="1"/>
  <c r="E363" i="4"/>
  <c r="E587" i="4"/>
  <c r="G587" i="4" s="1"/>
  <c r="H587" i="4" s="1"/>
  <c r="I587" i="4" s="1"/>
  <c r="E737" i="4"/>
  <c r="E872" i="4"/>
  <c r="G872" i="4" s="1"/>
  <c r="H872" i="4" s="1"/>
  <c r="I872" i="4" s="1"/>
  <c r="E938" i="4"/>
  <c r="G938" i="4" s="1"/>
  <c r="H938" i="4" s="1"/>
  <c r="I938" i="4" s="1"/>
  <c r="E986" i="4"/>
  <c r="G986" i="4" s="1"/>
  <c r="H986" i="4" s="1"/>
  <c r="I986" i="4" s="1"/>
  <c r="E1044" i="4"/>
  <c r="G1044" i="4" s="1"/>
  <c r="H1044" i="4" s="1"/>
  <c r="I1044" i="4" s="1"/>
  <c r="E1092" i="4"/>
  <c r="G1092" i="4" s="1"/>
  <c r="H1092" i="4" s="1"/>
  <c r="I1092" i="4" s="1"/>
  <c r="E1149" i="4"/>
  <c r="G1149" i="4" s="1"/>
  <c r="H1149" i="4" s="1"/>
  <c r="I1149" i="4" s="1"/>
  <c r="E1200" i="4"/>
  <c r="G1200" i="4" s="1"/>
  <c r="H1200" i="4" s="1"/>
  <c r="I1200" i="4" s="1"/>
  <c r="E1226" i="4"/>
  <c r="G1226" i="4" s="1"/>
  <c r="H1226" i="4" s="1"/>
  <c r="I1226" i="4" s="1"/>
  <c r="E1252" i="4"/>
  <c r="G1252" i="4" s="1"/>
  <c r="H1252" i="4" s="1"/>
  <c r="I1252" i="4" s="1"/>
  <c r="E1272" i="4"/>
  <c r="G1272" i="4" s="1"/>
  <c r="H1272" i="4" s="1"/>
  <c r="I1272" i="4" s="1"/>
  <c r="E1298" i="4"/>
  <c r="G1298" i="4" s="1"/>
  <c r="H1298" i="4" s="1"/>
  <c r="I1298" i="4" s="1"/>
  <c r="E1319" i="4"/>
  <c r="G1319" i="4" s="1"/>
  <c r="H1319" i="4" s="1"/>
  <c r="I1319" i="4" s="1"/>
  <c r="E1338" i="4"/>
  <c r="G1338" i="4" s="1"/>
  <c r="H1338" i="4" s="1"/>
  <c r="I1338" i="4" s="1"/>
  <c r="E1359" i="4"/>
  <c r="G1359" i="4" s="1"/>
  <c r="H1359" i="4" s="1"/>
  <c r="I1359" i="4" s="1"/>
  <c r="E1378" i="4"/>
  <c r="G1378" i="4" s="1"/>
  <c r="H1378" i="4" s="1"/>
  <c r="I1378" i="4" s="1"/>
  <c r="E1399" i="4"/>
  <c r="G1399" i="4" s="1"/>
  <c r="H1399" i="4" s="1"/>
  <c r="I1399" i="4" s="1"/>
  <c r="E1422" i="4"/>
  <c r="G1422" i="4" s="1"/>
  <c r="H1422" i="4" s="1"/>
  <c r="I1422" i="4" s="1"/>
  <c r="E1439" i="4"/>
  <c r="G1439" i="4" s="1"/>
  <c r="H1439" i="4" s="1"/>
  <c r="I1439" i="4" s="1"/>
  <c r="E1462" i="4"/>
  <c r="G1462" i="4" s="1"/>
  <c r="H1462" i="4" s="1"/>
  <c r="I1462" i="4" s="1"/>
  <c r="E1479" i="4"/>
  <c r="G1479" i="4" s="1"/>
  <c r="H1479" i="4" s="1"/>
  <c r="I1479" i="4" s="1"/>
  <c r="E1502" i="4"/>
  <c r="G1502" i="4" s="1"/>
  <c r="H1502" i="4" s="1"/>
  <c r="I1502" i="4" s="1"/>
  <c r="E1525" i="4"/>
  <c r="G1525" i="4" s="1"/>
  <c r="H1525" i="4" s="1"/>
  <c r="I1525" i="4" s="1"/>
  <c r="E1542" i="4"/>
  <c r="G1542" i="4" s="1"/>
  <c r="H1542" i="4" s="1"/>
  <c r="I1542" i="4" s="1"/>
  <c r="E1565" i="4"/>
  <c r="G1565" i="4" s="1"/>
  <c r="H1565" i="4" s="1"/>
  <c r="I1565" i="4" s="1"/>
  <c r="E1582" i="4"/>
  <c r="E1605" i="4"/>
  <c r="G1605" i="4" s="1"/>
  <c r="H1605" i="4" s="1"/>
  <c r="I1605" i="4" s="1"/>
  <c r="E1627" i="4"/>
  <c r="G1627" i="4" s="1"/>
  <c r="H1627" i="4" s="1"/>
  <c r="I1627" i="4" s="1"/>
  <c r="E1645" i="4"/>
  <c r="G1645" i="4" s="1"/>
  <c r="H1645" i="4" s="1"/>
  <c r="I1645" i="4" s="1"/>
  <c r="E1665" i="4"/>
  <c r="G1665" i="4" s="1"/>
  <c r="H1665" i="4" s="1"/>
  <c r="I1665" i="4" s="1"/>
  <c r="E1679" i="4"/>
  <c r="G1679" i="4" s="1"/>
  <c r="H1679" i="4" s="1"/>
  <c r="I1679" i="4" s="1"/>
  <c r="E1694" i="4"/>
  <c r="G1694" i="4" s="1"/>
  <c r="H1694" i="4" s="1"/>
  <c r="I1694" i="4" s="1"/>
  <c r="E1708" i="4"/>
  <c r="G1708" i="4" s="1"/>
  <c r="H1708" i="4" s="1"/>
  <c r="I1708" i="4" s="1"/>
  <c r="E1719" i="4"/>
  <c r="G1719" i="4" s="1"/>
  <c r="H1719" i="4" s="1"/>
  <c r="I1719" i="4" s="1"/>
  <c r="E1733" i="4"/>
  <c r="G1733" i="4" s="1"/>
  <c r="H1733" i="4" s="1"/>
  <c r="I1733" i="4" s="1"/>
  <c r="E1744" i="4"/>
  <c r="G1744" i="4" s="1"/>
  <c r="H1744" i="4" s="1"/>
  <c r="I1744" i="4" s="1"/>
  <c r="E1758" i="4"/>
  <c r="G1758" i="4" s="1"/>
  <c r="H1758" i="4" s="1"/>
  <c r="I1758" i="4" s="1"/>
  <c r="E1772" i="4"/>
  <c r="G1772" i="4" s="1"/>
  <c r="H1772" i="4" s="1"/>
  <c r="I1772" i="4" s="1"/>
  <c r="E1783" i="4"/>
  <c r="E1797" i="4"/>
  <c r="G1797" i="4" s="1"/>
  <c r="H1797" i="4" s="1"/>
  <c r="I1797" i="4" s="1"/>
  <c r="E1808" i="4"/>
  <c r="G1808" i="4" s="1"/>
  <c r="H1808" i="4" s="1"/>
  <c r="I1808" i="4" s="1"/>
  <c r="E1822" i="4"/>
  <c r="G1822" i="4" s="1"/>
  <c r="H1822" i="4" s="1"/>
  <c r="I1822" i="4" s="1"/>
  <c r="E1836" i="4"/>
  <c r="G1836" i="4" s="1"/>
  <c r="H1836" i="4" s="1"/>
  <c r="I1836" i="4" s="1"/>
  <c r="E1847" i="4"/>
  <c r="G1847" i="4" s="1"/>
  <c r="H1847" i="4" s="1"/>
  <c r="I1847" i="4" s="1"/>
  <c r="E1861" i="4"/>
  <c r="G1861" i="4" s="1"/>
  <c r="H1861" i="4" s="1"/>
  <c r="I1861" i="4" s="1"/>
  <c r="E1872" i="4"/>
  <c r="G1872" i="4" s="1"/>
  <c r="H1872" i="4" s="1"/>
  <c r="I1872" i="4" s="1"/>
  <c r="E1884" i="4"/>
  <c r="E1893" i="4"/>
  <c r="E1902" i="4"/>
  <c r="G1902" i="4" s="1"/>
  <c r="H1902" i="4" s="1"/>
  <c r="I1902" i="4" s="1"/>
  <c r="E1911" i="4"/>
  <c r="E1920" i="4"/>
  <c r="G1920" i="4" s="1"/>
  <c r="H1920" i="4" s="1"/>
  <c r="I1920" i="4" s="1"/>
  <c r="E1930" i="4"/>
  <c r="G1930" i="4" s="1"/>
  <c r="H1930" i="4" s="1"/>
  <c r="I1930" i="4" s="1"/>
  <c r="E1938" i="4"/>
  <c r="G1938" i="4" s="1"/>
  <c r="H1938" i="4" s="1"/>
  <c r="I1938" i="4" s="1"/>
  <c r="E1946" i="4"/>
  <c r="G1946" i="4" s="1"/>
  <c r="H1946" i="4" s="1"/>
  <c r="I1946" i="4" s="1"/>
  <c r="E1954" i="4"/>
  <c r="G1954" i="4" s="1"/>
  <c r="H1954" i="4" s="1"/>
  <c r="I1954" i="4" s="1"/>
  <c r="E1962" i="4"/>
  <c r="G1962" i="4" s="1"/>
  <c r="H1962" i="4" s="1"/>
  <c r="I1962" i="4" s="1"/>
  <c r="E1970" i="4"/>
  <c r="G1970" i="4" s="1"/>
  <c r="H1970" i="4" s="1"/>
  <c r="I1970" i="4" s="1"/>
  <c r="E1978" i="4"/>
  <c r="E1986" i="4"/>
  <c r="G1986" i="4" s="1"/>
  <c r="H1986" i="4" s="1"/>
  <c r="I1986" i="4" s="1"/>
  <c r="E1994" i="4"/>
  <c r="G1994" i="4" s="1"/>
  <c r="H1994" i="4" s="1"/>
  <c r="I1994" i="4" s="1"/>
  <c r="E2002" i="4"/>
  <c r="G2002" i="4" s="1"/>
  <c r="H2002" i="4" s="1"/>
  <c r="I2002" i="4" s="1"/>
  <c r="E639" i="4"/>
  <c r="G639" i="4" s="1"/>
  <c r="H639" i="4" s="1"/>
  <c r="I639" i="4" s="1"/>
  <c r="E1933" i="4"/>
  <c r="G1933" i="4" s="1"/>
  <c r="H1933" i="4" s="1"/>
  <c r="I1933" i="4" s="1"/>
  <c r="E217" i="4"/>
  <c r="G217" i="4" s="1"/>
  <c r="H217" i="4" s="1"/>
  <c r="I217" i="4" s="1"/>
  <c r="E383" i="4"/>
  <c r="G383" i="4" s="1"/>
  <c r="H383" i="4" s="1"/>
  <c r="I383" i="4" s="1"/>
  <c r="E591" i="4"/>
  <c r="G591" i="4" s="1"/>
  <c r="H591" i="4" s="1"/>
  <c r="I591" i="4" s="1"/>
  <c r="E785" i="4"/>
  <c r="G785" i="4" s="1"/>
  <c r="H785" i="4" s="1"/>
  <c r="I785" i="4" s="1"/>
  <c r="E878" i="4"/>
  <c r="G878" i="4" s="1"/>
  <c r="H878" i="4" s="1"/>
  <c r="I878" i="4" s="1"/>
  <c r="E941" i="4"/>
  <c r="G941" i="4" s="1"/>
  <c r="H941" i="4" s="1"/>
  <c r="I941" i="4" s="1"/>
  <c r="E988" i="4"/>
  <c r="G988" i="4" s="1"/>
  <c r="H988" i="4" s="1"/>
  <c r="I988" i="4" s="1"/>
  <c r="E1050" i="4"/>
  <c r="G1050" i="4" s="1"/>
  <c r="H1050" i="4" s="1"/>
  <c r="I1050" i="4" s="1"/>
  <c r="E1108" i="4"/>
  <c r="E1156" i="4"/>
  <c r="G1156" i="4" s="1"/>
  <c r="H1156" i="4" s="1"/>
  <c r="I1156" i="4" s="1"/>
  <c r="E1202" i="4"/>
  <c r="G1202" i="4" s="1"/>
  <c r="H1202" i="4" s="1"/>
  <c r="I1202" i="4" s="1"/>
  <c r="E1228" i="4"/>
  <c r="G1228" i="4" s="1"/>
  <c r="H1228" i="4" s="1"/>
  <c r="I1228" i="4" s="1"/>
  <c r="E1253" i="4"/>
  <c r="G1253" i="4" s="1"/>
  <c r="H1253" i="4" s="1"/>
  <c r="I1253" i="4" s="1"/>
  <c r="E1280" i="4"/>
  <c r="G1280" i="4" s="1"/>
  <c r="H1280" i="4" s="1"/>
  <c r="I1280" i="4" s="1"/>
  <c r="E1299" i="4"/>
  <c r="G1299" i="4" s="1"/>
  <c r="H1299" i="4" s="1"/>
  <c r="I1299" i="4" s="1"/>
  <c r="E1322" i="4"/>
  <c r="E1339" i="4"/>
  <c r="G1339" i="4" s="1"/>
  <c r="H1339" i="4" s="1"/>
  <c r="I1339" i="4" s="1"/>
  <c r="E1362" i="4"/>
  <c r="G1362" i="4" s="1"/>
  <c r="H1362" i="4" s="1"/>
  <c r="I1362" i="4" s="1"/>
  <c r="E1383" i="4"/>
  <c r="G1383" i="4" s="1"/>
  <c r="H1383" i="4" s="1"/>
  <c r="I1383" i="4" s="1"/>
  <c r="E1402" i="4"/>
  <c r="G1402" i="4" s="1"/>
  <c r="H1402" i="4" s="1"/>
  <c r="I1402" i="4" s="1"/>
  <c r="E1423" i="4"/>
  <c r="G1423" i="4" s="1"/>
  <c r="H1423" i="4" s="1"/>
  <c r="I1423" i="4" s="1"/>
  <c r="E1442" i="4"/>
  <c r="G1442" i="4" s="1"/>
  <c r="H1442" i="4" s="1"/>
  <c r="I1442" i="4" s="1"/>
  <c r="E1463" i="4"/>
  <c r="G1463" i="4" s="1"/>
  <c r="H1463" i="4" s="1"/>
  <c r="I1463" i="4" s="1"/>
  <c r="E1486" i="4"/>
  <c r="G1486" i="4" s="1"/>
  <c r="H1486" i="4" s="1"/>
  <c r="I1486" i="4" s="1"/>
  <c r="E1503" i="4"/>
  <c r="G1503" i="4" s="1"/>
  <c r="H1503" i="4" s="1"/>
  <c r="I1503" i="4" s="1"/>
  <c r="E1526" i="4"/>
  <c r="G1526" i="4" s="1"/>
  <c r="H1526" i="4" s="1"/>
  <c r="I1526" i="4" s="1"/>
  <c r="E1543" i="4"/>
  <c r="E1566" i="4"/>
  <c r="G1566" i="4" s="1"/>
  <c r="H1566" i="4" s="1"/>
  <c r="I1566" i="4" s="1"/>
  <c r="E1589" i="4"/>
  <c r="E1606" i="4"/>
  <c r="G1606" i="4" s="1"/>
  <c r="H1606" i="4" s="1"/>
  <c r="I1606" i="4" s="1"/>
  <c r="E1629" i="4"/>
  <c r="G1629" i="4" s="1"/>
  <c r="H1629" i="4" s="1"/>
  <c r="I1629" i="4" s="1"/>
  <c r="E1646" i="4"/>
  <c r="E1666" i="4"/>
  <c r="G1666" i="4" s="1"/>
  <c r="H1666" i="4" s="1"/>
  <c r="I1666" i="4" s="1"/>
  <c r="E1684" i="4"/>
  <c r="G1684" i="4" s="1"/>
  <c r="H1684" i="4" s="1"/>
  <c r="I1684" i="4" s="1"/>
  <c r="E1695" i="4"/>
  <c r="G1695" i="4" s="1"/>
  <c r="H1695" i="4" s="1"/>
  <c r="I1695" i="4" s="1"/>
  <c r="E1709" i="4"/>
  <c r="E1720" i="4"/>
  <c r="E1734" i="4"/>
  <c r="G1734" i="4" s="1"/>
  <c r="H1734" i="4" s="1"/>
  <c r="I1734" i="4" s="1"/>
  <c r="E1748" i="4"/>
  <c r="G1748" i="4" s="1"/>
  <c r="H1748" i="4" s="1"/>
  <c r="I1748" i="4" s="1"/>
  <c r="E1759" i="4"/>
  <c r="G1759" i="4" s="1"/>
  <c r="H1759" i="4" s="1"/>
  <c r="I1759" i="4" s="1"/>
  <c r="E1773" i="4"/>
  <c r="G1773" i="4" s="1"/>
  <c r="H1773" i="4" s="1"/>
  <c r="I1773" i="4" s="1"/>
  <c r="E1784" i="4"/>
  <c r="G1784" i="4" s="1"/>
  <c r="H1784" i="4" s="1"/>
  <c r="I1784" i="4" s="1"/>
  <c r="E1798" i="4"/>
  <c r="G1798" i="4" s="1"/>
  <c r="H1798" i="4" s="1"/>
  <c r="I1798" i="4" s="1"/>
  <c r="E1812" i="4"/>
  <c r="G1812" i="4" s="1"/>
  <c r="H1812" i="4" s="1"/>
  <c r="I1812" i="4" s="1"/>
  <c r="E1823" i="4"/>
  <c r="E1837" i="4"/>
  <c r="G1837" i="4" s="1"/>
  <c r="H1837" i="4" s="1"/>
  <c r="I1837" i="4" s="1"/>
  <c r="E1848" i="4"/>
  <c r="G1848" i="4" s="1"/>
  <c r="H1848" i="4" s="1"/>
  <c r="I1848" i="4" s="1"/>
  <c r="E1862" i="4"/>
  <c r="G1862" i="4" s="1"/>
  <c r="H1862" i="4" s="1"/>
  <c r="I1862" i="4" s="1"/>
  <c r="E1876" i="4"/>
  <c r="G1876" i="4" s="1"/>
  <c r="H1876" i="4" s="1"/>
  <c r="I1876" i="4" s="1"/>
  <c r="E1885" i="4"/>
  <c r="G1885" i="4" s="1"/>
  <c r="H1885" i="4" s="1"/>
  <c r="I1885" i="4" s="1"/>
  <c r="E1894" i="4"/>
  <c r="G1894" i="4" s="1"/>
  <c r="H1894" i="4" s="1"/>
  <c r="I1894" i="4" s="1"/>
  <c r="E1903" i="4"/>
  <c r="G1903" i="4" s="1"/>
  <c r="H1903" i="4" s="1"/>
  <c r="I1903" i="4" s="1"/>
  <c r="E1912" i="4"/>
  <c r="G1912" i="4" s="1"/>
  <c r="H1912" i="4" s="1"/>
  <c r="I1912" i="4" s="1"/>
  <c r="E1922" i="4"/>
  <c r="G1922" i="4" s="1"/>
  <c r="H1922" i="4" s="1"/>
  <c r="I1922" i="4" s="1"/>
  <c r="E1931" i="4"/>
  <c r="G1931" i="4" s="1"/>
  <c r="H1931" i="4" s="1"/>
  <c r="I1931" i="4" s="1"/>
  <c r="E1939" i="4"/>
  <c r="E1947" i="4"/>
  <c r="G1947" i="4" s="1"/>
  <c r="H1947" i="4" s="1"/>
  <c r="I1947" i="4" s="1"/>
  <c r="E1955" i="4"/>
  <c r="G1955" i="4" s="1"/>
  <c r="H1955" i="4" s="1"/>
  <c r="I1955" i="4" s="1"/>
  <c r="E1963" i="4"/>
  <c r="G1963" i="4" s="1"/>
  <c r="H1963" i="4" s="1"/>
  <c r="I1963" i="4" s="1"/>
  <c r="E1971" i="4"/>
  <c r="G1971" i="4" s="1"/>
  <c r="H1971" i="4" s="1"/>
  <c r="I1971" i="4" s="1"/>
  <c r="E1979" i="4"/>
  <c r="G1979" i="4" s="1"/>
  <c r="H1979" i="4" s="1"/>
  <c r="I1979" i="4" s="1"/>
  <c r="E1987" i="4"/>
  <c r="G1987" i="4" s="1"/>
  <c r="H1987" i="4" s="1"/>
  <c r="I1987" i="4" s="1"/>
  <c r="E1995" i="4"/>
  <c r="G1995" i="4" s="1"/>
  <c r="H1995" i="4" s="1"/>
  <c r="I1995" i="4" s="1"/>
  <c r="E2003" i="4"/>
  <c r="E448" i="4"/>
  <c r="G448" i="4" s="1"/>
  <c r="H448" i="4" s="1"/>
  <c r="I448" i="4" s="1"/>
  <c r="E1116" i="4"/>
  <c r="G1116" i="4" s="1"/>
  <c r="H1116" i="4" s="1"/>
  <c r="I1116" i="4" s="1"/>
  <c r="E1178" i="4"/>
  <c r="G1178" i="4" s="1"/>
  <c r="H1178" i="4" s="1"/>
  <c r="I1178" i="4" s="1"/>
  <c r="E1237" i="4"/>
  <c r="G1237" i="4" s="1"/>
  <c r="H1237" i="4" s="1"/>
  <c r="I1237" i="4" s="1"/>
  <c r="E1283" i="4"/>
  <c r="G1283" i="4" s="1"/>
  <c r="H1283" i="4" s="1"/>
  <c r="I1283" i="4" s="1"/>
  <c r="E1365" i="4"/>
  <c r="G1365" i="4" s="1"/>
  <c r="H1365" i="4" s="1"/>
  <c r="I1365" i="4" s="1"/>
  <c r="E1410" i="4"/>
  <c r="G1410" i="4" s="1"/>
  <c r="H1410" i="4" s="1"/>
  <c r="I1410" i="4" s="1"/>
  <c r="E1490" i="4"/>
  <c r="G1490" i="4" s="1"/>
  <c r="H1490" i="4" s="1"/>
  <c r="I1490" i="4" s="1"/>
  <c r="E1530" i="4"/>
  <c r="G1530" i="4" s="1"/>
  <c r="H1530" i="4" s="1"/>
  <c r="I1530" i="4" s="1"/>
  <c r="E1614" i="4"/>
  <c r="G1614" i="4" s="1"/>
  <c r="H1614" i="4" s="1"/>
  <c r="I1614" i="4" s="1"/>
  <c r="E1669" i="4"/>
  <c r="G1669" i="4" s="1"/>
  <c r="H1669" i="4" s="1"/>
  <c r="I1669" i="4" s="1"/>
  <c r="E1711" i="4"/>
  <c r="G1711" i="4" s="1"/>
  <c r="H1711" i="4" s="1"/>
  <c r="I1711" i="4" s="1"/>
  <c r="E1750" i="4"/>
  <c r="G1750" i="4" s="1"/>
  <c r="H1750" i="4" s="1"/>
  <c r="I1750" i="4" s="1"/>
  <c r="E1800" i="4"/>
  <c r="G1800" i="4" s="1"/>
  <c r="H1800" i="4" s="1"/>
  <c r="I1800" i="4" s="1"/>
  <c r="E1828" i="4"/>
  <c r="G1828" i="4" s="1"/>
  <c r="H1828" i="4" s="1"/>
  <c r="I1828" i="4" s="1"/>
  <c r="E1878" i="4"/>
  <c r="G1878" i="4" s="1"/>
  <c r="H1878" i="4" s="1"/>
  <c r="I1878" i="4" s="1"/>
  <c r="E1915" i="4"/>
  <c r="G1915" i="4" s="1"/>
  <c r="H1915" i="4" s="1"/>
  <c r="I1915" i="4" s="1"/>
  <c r="E1973" i="4"/>
  <c r="G1973" i="4" s="1"/>
  <c r="H1973" i="4" s="1"/>
  <c r="I1973" i="4" s="1"/>
  <c r="E1989" i="4"/>
  <c r="G1989" i="4" s="1"/>
  <c r="H1989" i="4" s="1"/>
  <c r="I1989" i="4" s="1"/>
  <c r="E223" i="4"/>
  <c r="G223" i="4" s="1"/>
  <c r="H223" i="4" s="1"/>
  <c r="I223" i="4" s="1"/>
  <c r="E447" i="4"/>
  <c r="G447" i="4" s="1"/>
  <c r="H447" i="4" s="1"/>
  <c r="I447" i="4" s="1"/>
  <c r="E608" i="4"/>
  <c r="G608" i="4" s="1"/>
  <c r="H608" i="4" s="1"/>
  <c r="I608" i="4" s="1"/>
  <c r="E789" i="4"/>
  <c r="G789" i="4" s="1"/>
  <c r="H789" i="4" s="1"/>
  <c r="I789" i="4" s="1"/>
  <c r="E881" i="4"/>
  <c r="G881" i="4" s="1"/>
  <c r="H881" i="4" s="1"/>
  <c r="I881" i="4" s="1"/>
  <c r="E946" i="4"/>
  <c r="G946" i="4" s="1"/>
  <c r="H946" i="4" s="1"/>
  <c r="I946" i="4" s="1"/>
  <c r="E1005" i="4"/>
  <c r="G1005" i="4" s="1"/>
  <c r="H1005" i="4" s="1"/>
  <c r="I1005" i="4" s="1"/>
  <c r="E1052" i="4"/>
  <c r="G1052" i="4" s="1"/>
  <c r="H1052" i="4" s="1"/>
  <c r="I1052" i="4" s="1"/>
  <c r="E1114" i="4"/>
  <c r="G1114" i="4" s="1"/>
  <c r="H1114" i="4" s="1"/>
  <c r="I1114" i="4" s="1"/>
  <c r="E1157" i="4"/>
  <c r="G1157" i="4" s="1"/>
  <c r="H1157" i="4" s="1"/>
  <c r="I1157" i="4" s="1"/>
  <c r="E1204" i="4"/>
  <c r="G1204" i="4" s="1"/>
  <c r="H1204" i="4" s="1"/>
  <c r="I1204" i="4" s="1"/>
  <c r="E1235" i="4"/>
  <c r="G1235" i="4" s="1"/>
  <c r="H1235" i="4" s="1"/>
  <c r="I1235" i="4" s="1"/>
  <c r="E1256" i="4"/>
  <c r="G1256" i="4" s="1"/>
  <c r="H1256" i="4" s="1"/>
  <c r="I1256" i="4" s="1"/>
  <c r="E1281" i="4"/>
  <c r="G1281" i="4" s="1"/>
  <c r="H1281" i="4" s="1"/>
  <c r="I1281" i="4" s="1"/>
  <c r="E1301" i="4"/>
  <c r="G1301" i="4" s="1"/>
  <c r="H1301" i="4" s="1"/>
  <c r="I1301" i="4" s="1"/>
  <c r="E1323" i="4"/>
  <c r="E1346" i="4"/>
  <c r="G1346" i="4" s="1"/>
  <c r="H1346" i="4" s="1"/>
  <c r="I1346" i="4" s="1"/>
  <c r="E1363" i="4"/>
  <c r="G1363" i="4" s="1"/>
  <c r="H1363" i="4" s="1"/>
  <c r="I1363" i="4" s="1"/>
  <c r="E1386" i="4"/>
  <c r="G1386" i="4" s="1"/>
  <c r="H1386" i="4" s="1"/>
  <c r="I1386" i="4" s="1"/>
  <c r="E1403" i="4"/>
  <c r="G1403" i="4" s="1"/>
  <c r="H1403" i="4" s="1"/>
  <c r="I1403" i="4" s="1"/>
  <c r="E1426" i="4"/>
  <c r="G1426" i="4" s="1"/>
  <c r="H1426" i="4" s="1"/>
  <c r="I1426" i="4" s="1"/>
  <c r="E1447" i="4"/>
  <c r="E1466" i="4"/>
  <c r="G1466" i="4" s="1"/>
  <c r="H1466" i="4" s="1"/>
  <c r="I1466" i="4" s="1"/>
  <c r="E1487" i="4"/>
  <c r="G1487" i="4" s="1"/>
  <c r="H1487" i="4" s="1"/>
  <c r="I1487" i="4" s="1"/>
  <c r="E1506" i="4"/>
  <c r="G1506" i="4" s="1"/>
  <c r="H1506" i="4" s="1"/>
  <c r="I1506" i="4" s="1"/>
  <c r="E1527" i="4"/>
  <c r="G1527" i="4" s="1"/>
  <c r="H1527" i="4" s="1"/>
  <c r="I1527" i="4" s="1"/>
  <c r="E1550" i="4"/>
  <c r="G1550" i="4" s="1"/>
  <c r="H1550" i="4" s="1"/>
  <c r="I1550" i="4" s="1"/>
  <c r="E1567" i="4"/>
  <c r="G1567" i="4" s="1"/>
  <c r="H1567" i="4" s="1"/>
  <c r="I1567" i="4" s="1"/>
  <c r="E1590" i="4"/>
  <c r="G1590" i="4" s="1"/>
  <c r="H1590" i="4" s="1"/>
  <c r="I1590" i="4" s="1"/>
  <c r="E1607" i="4"/>
  <c r="G1607" i="4" s="1"/>
  <c r="H1607" i="4" s="1"/>
  <c r="I1607" i="4" s="1"/>
  <c r="E1630" i="4"/>
  <c r="G1630" i="4" s="1"/>
  <c r="H1630" i="4" s="1"/>
  <c r="I1630" i="4" s="1"/>
  <c r="E1653" i="4"/>
  <c r="G1653" i="4" s="1"/>
  <c r="H1653" i="4" s="1"/>
  <c r="I1653" i="4" s="1"/>
  <c r="E1667" i="4"/>
  <c r="G1667" i="4" s="1"/>
  <c r="H1667" i="4" s="1"/>
  <c r="I1667" i="4" s="1"/>
  <c r="E1685" i="4"/>
  <c r="G1685" i="4" s="1"/>
  <c r="H1685" i="4" s="1"/>
  <c r="I1685" i="4" s="1"/>
  <c r="E1696" i="4"/>
  <c r="G1696" i="4" s="1"/>
  <c r="H1696" i="4" s="1"/>
  <c r="I1696" i="4" s="1"/>
  <c r="E1710" i="4"/>
  <c r="E1724" i="4"/>
  <c r="G1724" i="4" s="1"/>
  <c r="H1724" i="4" s="1"/>
  <c r="I1724" i="4" s="1"/>
  <c r="E1735" i="4"/>
  <c r="G1735" i="4" s="1"/>
  <c r="H1735" i="4" s="1"/>
  <c r="I1735" i="4" s="1"/>
  <c r="E1749" i="4"/>
  <c r="G1749" i="4" s="1"/>
  <c r="H1749" i="4" s="1"/>
  <c r="I1749" i="4" s="1"/>
  <c r="E1760" i="4"/>
  <c r="G1760" i="4" s="1"/>
  <c r="H1760" i="4" s="1"/>
  <c r="I1760" i="4" s="1"/>
  <c r="E1774" i="4"/>
  <c r="E1788" i="4"/>
  <c r="G1788" i="4" s="1"/>
  <c r="H1788" i="4" s="1"/>
  <c r="I1788" i="4" s="1"/>
  <c r="E1799" i="4"/>
  <c r="G1799" i="4" s="1"/>
  <c r="H1799" i="4" s="1"/>
  <c r="I1799" i="4" s="1"/>
  <c r="E1813" i="4"/>
  <c r="G1813" i="4" s="1"/>
  <c r="H1813" i="4" s="1"/>
  <c r="I1813" i="4" s="1"/>
  <c r="E1824" i="4"/>
  <c r="G1824" i="4" s="1"/>
  <c r="H1824" i="4" s="1"/>
  <c r="I1824" i="4" s="1"/>
  <c r="E1838" i="4"/>
  <c r="E1852" i="4"/>
  <c r="G1852" i="4" s="1"/>
  <c r="H1852" i="4" s="1"/>
  <c r="I1852" i="4" s="1"/>
  <c r="E1863" i="4"/>
  <c r="G1863" i="4" s="1"/>
  <c r="H1863" i="4" s="1"/>
  <c r="I1863" i="4" s="1"/>
  <c r="E1877" i="4"/>
  <c r="G1877" i="4" s="1"/>
  <c r="H1877" i="4" s="1"/>
  <c r="I1877" i="4" s="1"/>
  <c r="E1886" i="4"/>
  <c r="G1886" i="4" s="1"/>
  <c r="H1886" i="4" s="1"/>
  <c r="I1886" i="4" s="1"/>
  <c r="E1895" i="4"/>
  <c r="G1895" i="4" s="1"/>
  <c r="H1895" i="4" s="1"/>
  <c r="I1895" i="4" s="1"/>
  <c r="E1904" i="4"/>
  <c r="G1904" i="4" s="1"/>
  <c r="H1904" i="4" s="1"/>
  <c r="I1904" i="4" s="1"/>
  <c r="E1914" i="4"/>
  <c r="E1923" i="4"/>
  <c r="G1923" i="4" s="1"/>
  <c r="H1923" i="4" s="1"/>
  <c r="I1923" i="4" s="1"/>
  <c r="E1932" i="4"/>
  <c r="G1932" i="4" s="1"/>
  <c r="H1932" i="4" s="1"/>
  <c r="I1932" i="4" s="1"/>
  <c r="E1940" i="4"/>
  <c r="G1940" i="4" s="1"/>
  <c r="H1940" i="4" s="1"/>
  <c r="I1940" i="4" s="1"/>
  <c r="E1948" i="4"/>
  <c r="G1948" i="4" s="1"/>
  <c r="H1948" i="4" s="1"/>
  <c r="I1948" i="4" s="1"/>
  <c r="E1956" i="4"/>
  <c r="G1956" i="4" s="1"/>
  <c r="H1956" i="4" s="1"/>
  <c r="I1956" i="4" s="1"/>
  <c r="E1964" i="4"/>
  <c r="G1964" i="4" s="1"/>
  <c r="H1964" i="4" s="1"/>
  <c r="I1964" i="4" s="1"/>
  <c r="E1972" i="4"/>
  <c r="G1972" i="4" s="1"/>
  <c r="H1972" i="4" s="1"/>
  <c r="I1972" i="4" s="1"/>
  <c r="E1980" i="4"/>
  <c r="G1980" i="4" s="1"/>
  <c r="H1980" i="4" s="1"/>
  <c r="I1980" i="4" s="1"/>
  <c r="E1988" i="4"/>
  <c r="G1988" i="4" s="1"/>
  <c r="H1988" i="4" s="1"/>
  <c r="I1988" i="4" s="1"/>
  <c r="E1996" i="4"/>
  <c r="G1996" i="4" s="1"/>
  <c r="H1996" i="4" s="1"/>
  <c r="I1996" i="4" s="1"/>
  <c r="E2004" i="4"/>
  <c r="G2004" i="4" s="1"/>
  <c r="H2004" i="4" s="1"/>
  <c r="I2004" i="4" s="1"/>
  <c r="E249" i="4"/>
  <c r="G249" i="4" s="1"/>
  <c r="H249" i="4" s="1"/>
  <c r="I249" i="4" s="1"/>
  <c r="E1053" i="4"/>
  <c r="G1053" i="4" s="1"/>
  <c r="H1053" i="4" s="1"/>
  <c r="I1053" i="4" s="1"/>
  <c r="E1205" i="4"/>
  <c r="G1205" i="4" s="1"/>
  <c r="H1205" i="4" s="1"/>
  <c r="I1205" i="4" s="1"/>
  <c r="E1257" i="4"/>
  <c r="G1257" i="4" s="1"/>
  <c r="H1257" i="4" s="1"/>
  <c r="I1257" i="4" s="1"/>
  <c r="E1325" i="4"/>
  <c r="G1325" i="4" s="1"/>
  <c r="H1325" i="4" s="1"/>
  <c r="I1325" i="4" s="1"/>
  <c r="E1387" i="4"/>
  <c r="G1387" i="4" s="1"/>
  <c r="H1387" i="4" s="1"/>
  <c r="I1387" i="4" s="1"/>
  <c r="E1450" i="4"/>
  <c r="G1450" i="4" s="1"/>
  <c r="H1450" i="4" s="1"/>
  <c r="I1450" i="4" s="1"/>
  <c r="E1511" i="4"/>
  <c r="G1511" i="4" s="1"/>
  <c r="H1511" i="4" s="1"/>
  <c r="I1511" i="4" s="1"/>
  <c r="E1591" i="4"/>
  <c r="G1591" i="4" s="1"/>
  <c r="H1591" i="4" s="1"/>
  <c r="I1591" i="4" s="1"/>
  <c r="E1686" i="4"/>
  <c r="G1686" i="4" s="1"/>
  <c r="H1686" i="4" s="1"/>
  <c r="I1686" i="4" s="1"/>
  <c r="E1736" i="4"/>
  <c r="G1736" i="4" s="1"/>
  <c r="H1736" i="4" s="1"/>
  <c r="I1736" i="4" s="1"/>
  <c r="E1775" i="4"/>
  <c r="G1775" i="4" s="1"/>
  <c r="H1775" i="4" s="1"/>
  <c r="I1775" i="4" s="1"/>
  <c r="E1814" i="4"/>
  <c r="G1814" i="4" s="1"/>
  <c r="H1814" i="4" s="1"/>
  <c r="I1814" i="4" s="1"/>
  <c r="E1853" i="4"/>
  <c r="G1853" i="4" s="1"/>
  <c r="H1853" i="4" s="1"/>
  <c r="I1853" i="4" s="1"/>
  <c r="E1887" i="4"/>
  <c r="G1887" i="4" s="1"/>
  <c r="H1887" i="4" s="1"/>
  <c r="I1887" i="4" s="1"/>
  <c r="E1924" i="4"/>
  <c r="G1924" i="4" s="1"/>
  <c r="H1924" i="4" s="1"/>
  <c r="I1924" i="4" s="1"/>
  <c r="E1965" i="4"/>
  <c r="G1965" i="4" s="1"/>
  <c r="H1965" i="4" s="1"/>
  <c r="I1965" i="4" s="1"/>
  <c r="E1981" i="4"/>
  <c r="G1981" i="4" s="1"/>
  <c r="H1981" i="4" s="1"/>
  <c r="I1981" i="4" s="1"/>
  <c r="G312" i="4" l="1"/>
  <c r="H312" i="4" s="1"/>
  <c r="I312" i="4" s="1"/>
  <c r="G804" i="4"/>
  <c r="H804" i="4" s="1"/>
  <c r="I804" i="4" s="1"/>
  <c r="G117" i="4"/>
  <c r="H117" i="4" s="1"/>
  <c r="I117" i="4" s="1"/>
  <c r="G540" i="4"/>
  <c r="H540" i="4" s="1"/>
  <c r="I540" i="4" s="1"/>
  <c r="G714" i="4"/>
  <c r="H714" i="4" s="1"/>
  <c r="I714" i="4" s="1"/>
  <c r="G379" i="4"/>
  <c r="H379" i="4" s="1"/>
  <c r="I379" i="4" s="1"/>
  <c r="G539" i="4"/>
  <c r="H539" i="4" s="1"/>
  <c r="I539" i="4" s="1"/>
  <c r="G197" i="4"/>
  <c r="H197" i="4" s="1"/>
  <c r="I197" i="4" s="1"/>
  <c r="G552" i="4"/>
  <c r="H552" i="4" s="1"/>
  <c r="I552" i="4" s="1"/>
  <c r="G433" i="4"/>
  <c r="H433" i="4" s="1"/>
  <c r="I433" i="4" s="1"/>
  <c r="G139" i="4"/>
  <c r="H139" i="4" s="1"/>
  <c r="I139" i="4" s="1"/>
  <c r="G747" i="4"/>
  <c r="H747" i="4" s="1"/>
  <c r="I747" i="4" s="1"/>
  <c r="G423" i="4"/>
  <c r="H423" i="4" s="1"/>
  <c r="I423" i="4" s="1"/>
  <c r="G261" i="4"/>
  <c r="H261" i="4" s="1"/>
  <c r="I261" i="4" s="1"/>
  <c r="G764" i="4"/>
  <c r="H764" i="4" s="1"/>
  <c r="I764" i="4" s="1"/>
  <c r="G616" i="4"/>
  <c r="H616" i="4" s="1"/>
  <c r="I616" i="4" s="1"/>
  <c r="G360" i="4"/>
  <c r="H360" i="4" s="1"/>
  <c r="I360" i="4" s="1"/>
  <c r="G141" i="4"/>
  <c r="H141" i="4" s="1"/>
  <c r="I141" i="4" s="1"/>
  <c r="G1823" i="4"/>
  <c r="H1823" i="4" s="1"/>
  <c r="I1823" i="4" s="1"/>
  <c r="G1720" i="4"/>
  <c r="H1720" i="4" s="1"/>
  <c r="I1720" i="4" s="1"/>
  <c r="G1589" i="4"/>
  <c r="H1589" i="4" s="1"/>
  <c r="I1589" i="4" s="1"/>
  <c r="G1957" i="4"/>
  <c r="H1957" i="4" s="1"/>
  <c r="I1957" i="4" s="1"/>
  <c r="G1953" i="4"/>
  <c r="H1953" i="4" s="1"/>
  <c r="I1953" i="4" s="1"/>
  <c r="G1518" i="4"/>
  <c r="H1518" i="4" s="1"/>
  <c r="I1518" i="4" s="1"/>
  <c r="G1820" i="4"/>
  <c r="H1820" i="4" s="1"/>
  <c r="I1820" i="4" s="1"/>
  <c r="G1869" i="4"/>
  <c r="H1869" i="4" s="1"/>
  <c r="I1869" i="4" s="1"/>
  <c r="G1394" i="4"/>
  <c r="H1394" i="4" s="1"/>
  <c r="I1394" i="4" s="1"/>
  <c r="G1857" i="4"/>
  <c r="H1857" i="4" s="1"/>
  <c r="I1857" i="4" s="1"/>
  <c r="G523" i="4"/>
  <c r="H523" i="4" s="1"/>
  <c r="I523" i="4" s="1"/>
  <c r="G721" i="4"/>
  <c r="H721" i="4" s="1"/>
  <c r="I721" i="4" s="1"/>
  <c r="G1345" i="4"/>
  <c r="H1345" i="4" s="1"/>
  <c r="I1345" i="4" s="1"/>
  <c r="G1197" i="4"/>
  <c r="H1197" i="4" s="1"/>
  <c r="I1197" i="4" s="1"/>
  <c r="G1328" i="4"/>
  <c r="H1328" i="4" s="1"/>
  <c r="I1328" i="4" s="1"/>
  <c r="G994" i="4"/>
  <c r="H994" i="4" s="1"/>
  <c r="I994" i="4" s="1"/>
  <c r="G1118" i="4"/>
  <c r="H1118" i="4" s="1"/>
  <c r="I1118" i="4" s="1"/>
  <c r="G1027" i="4"/>
  <c r="H1027" i="4" s="1"/>
  <c r="I1027" i="4" s="1"/>
  <c r="G121" i="4"/>
  <c r="H121" i="4" s="1"/>
  <c r="I121" i="4" s="1"/>
  <c r="G1177" i="4"/>
  <c r="H1177" i="4" s="1"/>
  <c r="I1177" i="4" s="1"/>
  <c r="G1113" i="4"/>
  <c r="H1113" i="4" s="1"/>
  <c r="I1113" i="4" s="1"/>
  <c r="G1049" i="4"/>
  <c r="H1049" i="4" s="1"/>
  <c r="I1049" i="4" s="1"/>
  <c r="G841" i="4"/>
  <c r="H841" i="4" s="1"/>
  <c r="I841" i="4" s="1"/>
  <c r="G1015" i="4"/>
  <c r="H1015" i="4" s="1"/>
  <c r="I1015" i="4" s="1"/>
  <c r="G543" i="4"/>
  <c r="H543" i="4" s="1"/>
  <c r="I543" i="4" s="1"/>
  <c r="G413" i="4"/>
  <c r="H413" i="4" s="1"/>
  <c r="I413" i="4" s="1"/>
  <c r="G843" i="4"/>
  <c r="H843" i="4" s="1"/>
  <c r="I843" i="4" s="1"/>
  <c r="G636" i="4"/>
  <c r="H636" i="4" s="1"/>
  <c r="I636" i="4" s="1"/>
  <c r="G295" i="4"/>
  <c r="H295" i="4" s="1"/>
  <c r="I295" i="4" s="1"/>
  <c r="G219" i="4"/>
  <c r="H219" i="4" s="1"/>
  <c r="I219" i="4" s="1"/>
  <c r="G1774" i="4"/>
  <c r="H1774" i="4" s="1"/>
  <c r="I1774" i="4" s="1"/>
  <c r="G1709" i="4"/>
  <c r="H1709" i="4" s="1"/>
  <c r="I1709" i="4" s="1"/>
  <c r="G948" i="4"/>
  <c r="H948" i="4" s="1"/>
  <c r="I948" i="4" s="1"/>
  <c r="G1900" i="4"/>
  <c r="H1900" i="4" s="1"/>
  <c r="I1900" i="4" s="1"/>
  <c r="G1703" i="4"/>
  <c r="H1703" i="4" s="1"/>
  <c r="I1703" i="4" s="1"/>
  <c r="G1674" i="4"/>
  <c r="H1674" i="4" s="1"/>
  <c r="I1674" i="4" s="1"/>
  <c r="G1172" i="4"/>
  <c r="H1172" i="4" s="1"/>
  <c r="I1172" i="4" s="1"/>
  <c r="G1810" i="4"/>
  <c r="H1810" i="4" s="1"/>
  <c r="I1810" i="4" s="1"/>
  <c r="G1586" i="4"/>
  <c r="H1586" i="4" s="1"/>
  <c r="I1586" i="4" s="1"/>
  <c r="G1483" i="4"/>
  <c r="H1483" i="4" s="1"/>
  <c r="I1483" i="4" s="1"/>
  <c r="G1381" i="4"/>
  <c r="H1381" i="4" s="1"/>
  <c r="I1381" i="4" s="1"/>
  <c r="G1275" i="4"/>
  <c r="H1275" i="4" s="1"/>
  <c r="I1275" i="4" s="1"/>
  <c r="G409" i="4"/>
  <c r="H409" i="4" s="1"/>
  <c r="I409" i="4" s="1"/>
  <c r="G1245" i="4"/>
  <c r="H1245" i="4" s="1"/>
  <c r="I1245" i="4" s="1"/>
  <c r="G1640" i="4"/>
  <c r="H1640" i="4" s="1"/>
  <c r="I1640" i="4" s="1"/>
  <c r="G1019" i="4"/>
  <c r="H1019" i="4" s="1"/>
  <c r="I1019" i="4" s="1"/>
  <c r="G955" i="4"/>
  <c r="H955" i="4" s="1"/>
  <c r="I955" i="4" s="1"/>
  <c r="G913" i="4"/>
  <c r="H913" i="4" s="1"/>
  <c r="I913" i="4" s="1"/>
  <c r="G1135" i="4"/>
  <c r="H1135" i="4" s="1"/>
  <c r="I1135" i="4" s="1"/>
  <c r="G287" i="4"/>
  <c r="H287" i="4" s="1"/>
  <c r="I287" i="4" s="1"/>
  <c r="G720" i="4"/>
  <c r="H720" i="4" s="1"/>
  <c r="I720" i="4" s="1"/>
  <c r="G732" i="4"/>
  <c r="H732" i="4" s="1"/>
  <c r="I732" i="4" s="1"/>
  <c r="G835" i="4"/>
  <c r="H835" i="4" s="1"/>
  <c r="I835" i="4" s="1"/>
  <c r="G99" i="4"/>
  <c r="H99" i="4" s="1"/>
  <c r="I99" i="4" s="1"/>
  <c r="G45" i="4"/>
  <c r="H45" i="4" s="1"/>
  <c r="I45" i="4" s="1"/>
  <c r="G1323" i="4"/>
  <c r="H1323" i="4" s="1"/>
  <c r="I1323" i="4" s="1"/>
  <c r="G1543" i="4"/>
  <c r="H1543" i="4" s="1"/>
  <c r="I1543" i="4" s="1"/>
  <c r="G1978" i="4"/>
  <c r="H1978" i="4" s="1"/>
  <c r="I1978" i="4" s="1"/>
  <c r="G1911" i="4"/>
  <c r="H1911" i="4" s="1"/>
  <c r="I1911" i="4" s="1"/>
  <c r="G1582" i="4"/>
  <c r="H1582" i="4" s="1"/>
  <c r="I1582" i="4" s="1"/>
  <c r="G1692" i="4"/>
  <c r="H1692" i="4" s="1"/>
  <c r="I1692" i="4" s="1"/>
  <c r="G1926" i="4"/>
  <c r="H1926" i="4" s="1"/>
  <c r="I1926" i="4" s="1"/>
  <c r="G1599" i="4"/>
  <c r="H1599" i="4" s="1"/>
  <c r="I1599" i="4" s="1"/>
  <c r="G1066" i="4"/>
  <c r="H1066" i="4" s="1"/>
  <c r="I1066" i="4" s="1"/>
  <c r="G1841" i="4"/>
  <c r="H1841" i="4" s="1"/>
  <c r="I1841" i="4" s="1"/>
  <c r="G1777" i="4"/>
  <c r="H1777" i="4" s="1"/>
  <c r="I1777" i="4" s="1"/>
  <c r="G957" i="4"/>
  <c r="H957" i="4" s="1"/>
  <c r="I957" i="4" s="1"/>
  <c r="G1628" i="4"/>
  <c r="H1628" i="4" s="1"/>
  <c r="I1628" i="4" s="1"/>
  <c r="G1564" i="4"/>
  <c r="H1564" i="4" s="1"/>
  <c r="I1564" i="4" s="1"/>
  <c r="G1500" i="4"/>
  <c r="H1500" i="4" s="1"/>
  <c r="I1500" i="4" s="1"/>
  <c r="G1436" i="4"/>
  <c r="H1436" i="4" s="1"/>
  <c r="I1436" i="4" s="1"/>
  <c r="G1372" i="4"/>
  <c r="H1372" i="4" s="1"/>
  <c r="I1372" i="4" s="1"/>
  <c r="G1236" i="4"/>
  <c r="H1236" i="4" s="1"/>
  <c r="I1236" i="4" s="1"/>
  <c r="G1165" i="4"/>
  <c r="H1165" i="4" s="1"/>
  <c r="I1165" i="4" s="1"/>
  <c r="G1241" i="4"/>
  <c r="H1241" i="4" s="1"/>
  <c r="I1241" i="4" s="1"/>
  <c r="G880" i="4"/>
  <c r="H880" i="4" s="1"/>
  <c r="I880" i="4" s="1"/>
  <c r="G527" i="4"/>
  <c r="H527" i="4" s="1"/>
  <c r="I527" i="4" s="1"/>
  <c r="G299" i="4"/>
  <c r="H299" i="4" s="1"/>
  <c r="I299" i="4" s="1"/>
  <c r="G40" i="4"/>
  <c r="H40" i="4" s="1"/>
  <c r="I40" i="4" s="1"/>
  <c r="G149" i="4"/>
  <c r="H149" i="4" s="1"/>
  <c r="I149" i="4" s="1"/>
  <c r="G1088" i="4"/>
  <c r="H1088" i="4" s="1"/>
  <c r="I1088" i="4" s="1"/>
  <c r="G1191" i="4"/>
  <c r="H1191" i="4" s="1"/>
  <c r="I1191" i="4" s="1"/>
  <c r="G709" i="4"/>
  <c r="H709" i="4" s="1"/>
  <c r="I709" i="4" s="1"/>
  <c r="G547" i="4"/>
  <c r="H547" i="4" s="1"/>
  <c r="I547" i="4" s="1"/>
  <c r="G461" i="4"/>
  <c r="H461" i="4" s="1"/>
  <c r="I461" i="4" s="1"/>
  <c r="G788" i="4"/>
  <c r="H788" i="4" s="1"/>
  <c r="I788" i="4" s="1"/>
  <c r="G477" i="4"/>
  <c r="H477" i="4" s="1"/>
  <c r="I477" i="4" s="1"/>
  <c r="G891" i="4"/>
  <c r="H891" i="4" s="1"/>
  <c r="I891" i="4" s="1"/>
  <c r="G135" i="4"/>
  <c r="H135" i="4" s="1"/>
  <c r="I135" i="4" s="1"/>
  <c r="G737" i="4"/>
  <c r="H737" i="4" s="1"/>
  <c r="I737" i="4" s="1"/>
  <c r="G1789" i="4"/>
  <c r="H1789" i="4" s="1"/>
  <c r="I1789" i="4" s="1"/>
  <c r="G1743" i="4"/>
  <c r="H1743" i="4" s="1"/>
  <c r="I1743" i="4" s="1"/>
  <c r="G1294" i="4"/>
  <c r="H1294" i="4" s="1"/>
  <c r="I1294" i="4" s="1"/>
  <c r="G1517" i="4"/>
  <c r="H1517" i="4" s="1"/>
  <c r="I1517" i="4" s="1"/>
  <c r="G1485" i="4"/>
  <c r="H1485" i="4" s="1"/>
  <c r="I1485" i="4" s="1"/>
  <c r="G1458" i="4"/>
  <c r="H1458" i="4" s="1"/>
  <c r="I1458" i="4" s="1"/>
  <c r="G1355" i="4"/>
  <c r="H1355" i="4" s="1"/>
  <c r="I1355" i="4" s="1"/>
  <c r="G1519" i="4"/>
  <c r="H1519" i="4" s="1"/>
  <c r="I1519" i="4" s="1"/>
  <c r="G1300" i="4"/>
  <c r="H1300" i="4" s="1"/>
  <c r="I1300" i="4" s="1"/>
  <c r="G1227" i="4"/>
  <c r="H1227" i="4" s="1"/>
  <c r="I1227" i="4" s="1"/>
  <c r="G930" i="4"/>
  <c r="H930" i="4" s="1"/>
  <c r="I930" i="4" s="1"/>
  <c r="G1080" i="4"/>
  <c r="H1080" i="4" s="1"/>
  <c r="I1080" i="4" s="1"/>
  <c r="G886" i="4"/>
  <c r="H886" i="4" s="1"/>
  <c r="I886" i="4" s="1"/>
  <c r="G927" i="4"/>
  <c r="H927" i="4" s="1"/>
  <c r="I927" i="4" s="1"/>
  <c r="G852" i="4"/>
  <c r="H852" i="4" s="1"/>
  <c r="I852" i="4" s="1"/>
  <c r="G457" i="4"/>
  <c r="H457" i="4" s="1"/>
  <c r="I457" i="4" s="1"/>
  <c r="G704" i="4"/>
  <c r="H704" i="4" s="1"/>
  <c r="I704" i="4" s="1"/>
  <c r="G365" i="4"/>
  <c r="H365" i="4" s="1"/>
  <c r="I365" i="4" s="1"/>
  <c r="G799" i="4"/>
  <c r="H799" i="4" s="1"/>
  <c r="I799" i="4" s="1"/>
  <c r="G735" i="4"/>
  <c r="H735" i="4" s="1"/>
  <c r="I735" i="4" s="1"/>
  <c r="G663" i="4"/>
  <c r="H663" i="4" s="1"/>
  <c r="I663" i="4" s="1"/>
  <c r="G577" i="4"/>
  <c r="H577" i="4" s="1"/>
  <c r="I577" i="4" s="1"/>
  <c r="G492" i="4"/>
  <c r="H492" i="4" s="1"/>
  <c r="I492" i="4" s="1"/>
  <c r="G407" i="4"/>
  <c r="H407" i="4" s="1"/>
  <c r="I407" i="4" s="1"/>
  <c r="G321" i="4"/>
  <c r="H321" i="4" s="1"/>
  <c r="I321" i="4" s="1"/>
  <c r="G236" i="4"/>
  <c r="H236" i="4" s="1"/>
  <c r="I236" i="4" s="1"/>
  <c r="G151" i="4"/>
  <c r="H151" i="4" s="1"/>
  <c r="I151" i="4" s="1"/>
  <c r="G780" i="4"/>
  <c r="H780" i="4" s="1"/>
  <c r="I780" i="4" s="1"/>
  <c r="G116" i="4"/>
  <c r="H116" i="4" s="1"/>
  <c r="I116" i="4" s="1"/>
  <c r="G755" i="4"/>
  <c r="H755" i="4" s="1"/>
  <c r="I755" i="4" s="1"/>
  <c r="G348" i="4"/>
  <c r="H348" i="4" s="1"/>
  <c r="I348" i="4" s="1"/>
  <c r="G613" i="4"/>
  <c r="H613" i="4" s="1"/>
  <c r="I613" i="4" s="1"/>
  <c r="G1447" i="4"/>
  <c r="H1447" i="4" s="1"/>
  <c r="I1447" i="4" s="1"/>
  <c r="G1108" i="4"/>
  <c r="H1108" i="4" s="1"/>
  <c r="I1108" i="4" s="1"/>
  <c r="G1893" i="4"/>
  <c r="H1893" i="4" s="1"/>
  <c r="I1893" i="4" s="1"/>
  <c r="G1725" i="4"/>
  <c r="H1725" i="4" s="1"/>
  <c r="I1725" i="4" s="1"/>
  <c r="G1870" i="4"/>
  <c r="H1870" i="4" s="1"/>
  <c r="I1870" i="4" s="1"/>
  <c r="G1658" i="4"/>
  <c r="H1658" i="4" s="1"/>
  <c r="I1658" i="4" s="1"/>
  <c r="G1551" i="4"/>
  <c r="H1551" i="4" s="1"/>
  <c r="I1551" i="4" s="1"/>
  <c r="G1975" i="4"/>
  <c r="H1975" i="4" s="1"/>
  <c r="I1975" i="4" s="1"/>
  <c r="G1990" i="4"/>
  <c r="H1990" i="4" s="1"/>
  <c r="I1990" i="4" s="1"/>
  <c r="G956" i="4"/>
  <c r="H956" i="4" s="1"/>
  <c r="I956" i="4" s="1"/>
  <c r="G1803" i="4"/>
  <c r="H1803" i="4" s="1"/>
  <c r="I1803" i="4" s="1"/>
  <c r="G1739" i="4"/>
  <c r="H1739" i="4" s="1"/>
  <c r="I1739" i="4" s="1"/>
  <c r="G1547" i="4"/>
  <c r="H1547" i="4" s="1"/>
  <c r="I1547" i="4" s="1"/>
  <c r="G1889" i="4"/>
  <c r="H1889" i="4" s="1"/>
  <c r="I1889" i="4" s="1"/>
  <c r="G1761" i="4"/>
  <c r="H1761" i="4" s="1"/>
  <c r="I1761" i="4" s="1"/>
  <c r="G1302" i="4"/>
  <c r="H1302" i="4" s="1"/>
  <c r="I1302" i="4" s="1"/>
  <c r="G420" i="4"/>
  <c r="H420" i="4" s="1"/>
  <c r="I420" i="4" s="1"/>
  <c r="G1680" i="4"/>
  <c r="H1680" i="4" s="1"/>
  <c r="I1680" i="4" s="1"/>
  <c r="G1616" i="4"/>
  <c r="H1616" i="4" s="1"/>
  <c r="I1616" i="4" s="1"/>
  <c r="G1552" i="4"/>
  <c r="H1552" i="4" s="1"/>
  <c r="I1552" i="4" s="1"/>
  <c r="G1488" i="4"/>
  <c r="H1488" i="4" s="1"/>
  <c r="I1488" i="4" s="1"/>
  <c r="G1424" i="4"/>
  <c r="H1424" i="4" s="1"/>
  <c r="I1424" i="4" s="1"/>
  <c r="G1360" i="4"/>
  <c r="H1360" i="4" s="1"/>
  <c r="I1360" i="4" s="1"/>
  <c r="G1221" i="4"/>
  <c r="H1221" i="4" s="1"/>
  <c r="I1221" i="4" s="1"/>
  <c r="G1123" i="4"/>
  <c r="H1123" i="4" s="1"/>
  <c r="I1123" i="4" s="1"/>
  <c r="G516" i="4"/>
  <c r="H516" i="4" s="1"/>
  <c r="I516" i="4" s="1"/>
  <c r="G983" i="4"/>
  <c r="H983" i="4" s="1"/>
  <c r="I983" i="4" s="1"/>
  <c r="G837" i="4"/>
  <c r="H837" i="4" s="1"/>
  <c r="I837" i="4" s="1"/>
  <c r="G201" i="4"/>
  <c r="H201" i="4" s="1"/>
  <c r="I201" i="4" s="1"/>
  <c r="G824" i="4"/>
  <c r="H824" i="4" s="1"/>
  <c r="I824" i="4" s="1"/>
  <c r="G440" i="4"/>
  <c r="H440" i="4" s="1"/>
  <c r="I440" i="4" s="1"/>
  <c r="G708" i="4"/>
  <c r="H708" i="4" s="1"/>
  <c r="I708" i="4" s="1"/>
  <c r="G100" i="4"/>
  <c r="H100" i="4" s="1"/>
  <c r="I100" i="4" s="1"/>
  <c r="G176" i="4"/>
  <c r="H176" i="4" s="1"/>
  <c r="I176" i="4" s="1"/>
  <c r="G65" i="4"/>
  <c r="H65" i="4" s="1"/>
  <c r="I65" i="4" s="1"/>
  <c r="G662" i="4"/>
  <c r="H662" i="4" s="1"/>
  <c r="I662" i="4" s="1"/>
  <c r="G598" i="4"/>
  <c r="H598" i="4" s="1"/>
  <c r="I598" i="4" s="1"/>
  <c r="G534" i="4"/>
  <c r="H534" i="4" s="1"/>
  <c r="I534" i="4" s="1"/>
  <c r="G470" i="4"/>
  <c r="H470" i="4" s="1"/>
  <c r="I470" i="4" s="1"/>
  <c r="G406" i="4"/>
  <c r="H406" i="4" s="1"/>
  <c r="I406" i="4" s="1"/>
  <c r="G342" i="4"/>
  <c r="H342" i="4" s="1"/>
  <c r="I342" i="4" s="1"/>
  <c r="G278" i="4"/>
  <c r="H278" i="4" s="1"/>
  <c r="I278" i="4" s="1"/>
  <c r="G214" i="4"/>
  <c r="H214" i="4" s="1"/>
  <c r="I214" i="4" s="1"/>
  <c r="G150" i="4"/>
  <c r="H150" i="4" s="1"/>
  <c r="I150" i="4" s="1"/>
  <c r="G86" i="4"/>
  <c r="H86" i="4" s="1"/>
  <c r="I86" i="4" s="1"/>
  <c r="G22" i="4"/>
  <c r="H22" i="4" s="1"/>
  <c r="I22" i="4" s="1"/>
  <c r="G634" i="4"/>
  <c r="H634" i="4" s="1"/>
  <c r="I634" i="4" s="1"/>
  <c r="G570" i="4"/>
  <c r="H570" i="4" s="1"/>
  <c r="I570" i="4" s="1"/>
  <c r="G506" i="4"/>
  <c r="H506" i="4" s="1"/>
  <c r="I506" i="4" s="1"/>
  <c r="G442" i="4"/>
  <c r="H442" i="4" s="1"/>
  <c r="I442" i="4" s="1"/>
  <c r="G378" i="4"/>
  <c r="H378" i="4" s="1"/>
  <c r="I378" i="4" s="1"/>
  <c r="G314" i="4"/>
  <c r="H314" i="4" s="1"/>
  <c r="I314" i="4" s="1"/>
  <c r="G250" i="4"/>
  <c r="H250" i="4" s="1"/>
  <c r="I250" i="4" s="1"/>
  <c r="G186" i="4"/>
  <c r="H186" i="4" s="1"/>
  <c r="I186" i="4" s="1"/>
  <c r="G122" i="4"/>
  <c r="H122" i="4" s="1"/>
  <c r="I122" i="4" s="1"/>
  <c r="G58" i="4"/>
  <c r="H58" i="4" s="1"/>
  <c r="I58" i="4" s="1"/>
  <c r="G1838" i="4"/>
  <c r="H1838" i="4" s="1"/>
  <c r="I1838" i="4" s="1"/>
  <c r="G1914" i="4"/>
  <c r="H1914" i="4" s="1"/>
  <c r="I1914" i="4" s="1"/>
  <c r="G2003" i="4"/>
  <c r="H2003" i="4" s="1"/>
  <c r="I2003" i="4" s="1"/>
  <c r="G1939" i="4"/>
  <c r="H1939" i="4" s="1"/>
  <c r="I1939" i="4" s="1"/>
  <c r="G1646" i="4"/>
  <c r="H1646" i="4" s="1"/>
  <c r="I1646" i="4" s="1"/>
  <c r="G1322" i="4"/>
  <c r="H1322" i="4" s="1"/>
  <c r="I1322" i="4" s="1"/>
  <c r="G1884" i="4"/>
  <c r="H1884" i="4" s="1"/>
  <c r="I1884" i="4" s="1"/>
  <c r="G1783" i="4"/>
  <c r="H1783" i="4" s="1"/>
  <c r="I1783" i="4" s="1"/>
  <c r="G363" i="4"/>
  <c r="H363" i="4" s="1"/>
  <c r="I363" i="4" s="1"/>
  <c r="G2000" i="4"/>
  <c r="H2000" i="4" s="1"/>
  <c r="I2000" i="4" s="1"/>
  <c r="G1936" i="4"/>
  <c r="H1936" i="4" s="1"/>
  <c r="I1936" i="4" s="1"/>
  <c r="G1756" i="4"/>
  <c r="H1756" i="4" s="1"/>
  <c r="I1756" i="4" s="1"/>
  <c r="G1477" i="4"/>
  <c r="H1477" i="4" s="1"/>
  <c r="I1477" i="4" s="1"/>
  <c r="G1021" i="4"/>
  <c r="H1021" i="4" s="1"/>
  <c r="I1021" i="4" s="1"/>
  <c r="G1805" i="4"/>
  <c r="H1805" i="4" s="1"/>
  <c r="I1805" i="4" s="1"/>
  <c r="G1390" i="4"/>
  <c r="H1390" i="4" s="1"/>
  <c r="I1390" i="4" s="1"/>
  <c r="G1429" i="4"/>
  <c r="H1429" i="4" s="1"/>
  <c r="I1429" i="4" s="1"/>
  <c r="G1213" i="4"/>
  <c r="H1213" i="4" s="1"/>
  <c r="I1213" i="4" s="1"/>
  <c r="G1130" i="4"/>
  <c r="H1130" i="4" s="1"/>
  <c r="I1130" i="4" s="1"/>
  <c r="G1561" i="4"/>
  <c r="H1561" i="4" s="1"/>
  <c r="I1561" i="4" s="1"/>
  <c r="G1305" i="4"/>
  <c r="H1305" i="4" s="1"/>
  <c r="I1305" i="4" s="1"/>
  <c r="G734" i="4"/>
  <c r="H734" i="4" s="1"/>
  <c r="I734" i="4" s="1"/>
  <c r="G710" i="4"/>
  <c r="H710" i="4" s="1"/>
  <c r="I710" i="4" s="1"/>
  <c r="G628" i="4"/>
  <c r="H628" i="4" s="1"/>
  <c r="I628" i="4" s="1"/>
  <c r="G600" i="4"/>
  <c r="H600" i="4" s="1"/>
  <c r="I600" i="4" s="1"/>
  <c r="G847" i="4"/>
  <c r="H847" i="4" s="1"/>
  <c r="I847" i="4" s="1"/>
  <c r="G123" i="4"/>
  <c r="H123" i="4" s="1"/>
  <c r="I123" i="4" s="1"/>
  <c r="G531" i="4"/>
  <c r="H531" i="4" s="1"/>
  <c r="I531" i="4" s="1"/>
  <c r="G739" i="4"/>
  <c r="H739" i="4" s="1"/>
  <c r="I739" i="4" s="1"/>
  <c r="G412" i="4"/>
  <c r="H412" i="4" s="1"/>
  <c r="I412" i="4" s="1"/>
  <c r="G592" i="4"/>
  <c r="H592" i="4" s="1"/>
  <c r="I592" i="4" s="1"/>
  <c r="G251" i="4"/>
  <c r="H251" i="4" s="1"/>
  <c r="I251" i="4" s="1"/>
  <c r="G49" i="4"/>
  <c r="H49" i="4" s="1"/>
  <c r="I49" i="4" s="1"/>
  <c r="G1710" i="4"/>
  <c r="H1710" i="4" s="1"/>
  <c r="I1710" i="4" s="1"/>
  <c r="G1454" i="4"/>
  <c r="H1454" i="4" s="1"/>
  <c r="I1454" i="4" s="1"/>
  <c r="G1373" i="4"/>
  <c r="H1373" i="4" s="1"/>
  <c r="I1373" i="4" s="1"/>
  <c r="G822" i="4"/>
  <c r="H822" i="4" s="1"/>
  <c r="I822" i="4" s="1"/>
  <c r="G1522" i="4"/>
  <c r="H1522" i="4" s="1"/>
  <c r="I1522" i="4" s="1"/>
  <c r="G1419" i="4"/>
  <c r="H1419" i="4" s="1"/>
  <c r="I1419" i="4" s="1"/>
  <c r="G1194" i="4"/>
  <c r="H1194" i="4" s="1"/>
  <c r="I1194" i="4" s="1"/>
  <c r="G181" i="4"/>
  <c r="H181" i="4" s="1"/>
  <c r="I181" i="4" s="1"/>
  <c r="G1873" i="4"/>
  <c r="H1873" i="4" s="1"/>
  <c r="I1873" i="4" s="1"/>
  <c r="G1070" i="4"/>
  <c r="H1070" i="4" s="1"/>
  <c r="I1070" i="4" s="1"/>
  <c r="G640" i="4"/>
  <c r="H640" i="4" s="1"/>
  <c r="I640" i="4" s="1"/>
  <c r="G866" i="4"/>
  <c r="H866" i="4" s="1"/>
  <c r="I866" i="4" s="1"/>
  <c r="G928" i="4"/>
  <c r="H928" i="4" s="1"/>
  <c r="I928" i="4" s="1"/>
  <c r="G372" i="4"/>
  <c r="H372" i="4" s="1"/>
  <c r="I372" i="4" s="1"/>
  <c r="G589" i="4"/>
  <c r="H589" i="4" s="1"/>
  <c r="I589" i="4" s="1"/>
  <c r="G859" i="4"/>
  <c r="H859" i="4" s="1"/>
  <c r="I859" i="4" s="1"/>
  <c r="G231" i="4"/>
  <c r="H231" i="4" s="1"/>
  <c r="I231" i="4" s="1"/>
  <c r="G19" i="4"/>
  <c r="H19" i="4" s="1"/>
  <c r="I19" i="4" s="1"/>
  <c r="G69" i="4"/>
  <c r="H69" i="4" s="1"/>
  <c r="I69" i="4" s="1"/>
  <c r="F11" i="4"/>
  <c r="H6" i="1"/>
  <c r="D5" i="3" l="1"/>
  <c r="D4" i="3" s="1"/>
  <c r="D8" i="3" s="1"/>
  <c r="D9" i="3" l="1"/>
  <c r="J16" i="4"/>
  <c r="J24" i="4"/>
  <c r="J32" i="4"/>
  <c r="J40" i="4"/>
  <c r="J48" i="4"/>
  <c r="J56" i="4"/>
  <c r="J64" i="4"/>
  <c r="J72" i="4"/>
  <c r="J80" i="4"/>
  <c r="J88" i="4"/>
  <c r="J96" i="4"/>
  <c r="J104" i="4"/>
  <c r="J112" i="4"/>
  <c r="J120" i="4"/>
  <c r="J128" i="4"/>
  <c r="J136" i="4"/>
  <c r="J144" i="4"/>
  <c r="J152" i="4"/>
  <c r="J160" i="4"/>
  <c r="J168" i="4"/>
  <c r="J176" i="4"/>
  <c r="J184" i="4"/>
  <c r="J192" i="4"/>
  <c r="J200" i="4"/>
  <c r="J208" i="4"/>
  <c r="J216" i="4"/>
  <c r="J224" i="4"/>
  <c r="J232" i="4"/>
  <c r="J240" i="4"/>
  <c r="J248" i="4"/>
  <c r="J256" i="4"/>
  <c r="J264" i="4"/>
  <c r="J272" i="4"/>
  <c r="J280" i="4"/>
  <c r="J288" i="4"/>
  <c r="J296" i="4"/>
  <c r="J304" i="4"/>
  <c r="J312" i="4"/>
  <c r="J320" i="4"/>
  <c r="J328" i="4"/>
  <c r="J336" i="4"/>
  <c r="J344" i="4"/>
  <c r="J352" i="4"/>
  <c r="J360" i="4"/>
  <c r="J368" i="4"/>
  <c r="J376" i="4"/>
  <c r="J384" i="4"/>
  <c r="J392" i="4"/>
  <c r="J400" i="4"/>
  <c r="J408" i="4"/>
  <c r="J416" i="4"/>
  <c r="J424" i="4"/>
  <c r="J432" i="4"/>
  <c r="J440" i="4"/>
  <c r="J448" i="4"/>
  <c r="J456" i="4"/>
  <c r="J464" i="4"/>
  <c r="J472" i="4"/>
  <c r="J480" i="4"/>
  <c r="J488" i="4"/>
  <c r="J496" i="4"/>
  <c r="J504" i="4"/>
  <c r="J512" i="4"/>
  <c r="J520" i="4"/>
  <c r="J528" i="4"/>
  <c r="J536" i="4"/>
  <c r="J544" i="4"/>
  <c r="J552" i="4"/>
  <c r="J560" i="4"/>
  <c r="J568" i="4"/>
  <c r="J576" i="4"/>
  <c r="J584" i="4"/>
  <c r="J592" i="4"/>
  <c r="J600" i="4"/>
  <c r="J608" i="4"/>
  <c r="J616" i="4"/>
  <c r="J624" i="4"/>
  <c r="J632" i="4"/>
  <c r="J640" i="4"/>
  <c r="J648" i="4"/>
  <c r="J656" i="4"/>
  <c r="J664" i="4"/>
  <c r="J672" i="4"/>
  <c r="J680" i="4"/>
  <c r="J18" i="4"/>
  <c r="J26" i="4"/>
  <c r="J34" i="4"/>
  <c r="J42" i="4"/>
  <c r="J50" i="4"/>
  <c r="J58" i="4"/>
  <c r="J66" i="4"/>
  <c r="J74" i="4"/>
  <c r="J82" i="4"/>
  <c r="J90" i="4"/>
  <c r="J98" i="4"/>
  <c r="J106" i="4"/>
  <c r="J114" i="4"/>
  <c r="J122" i="4"/>
  <c r="J130" i="4"/>
  <c r="J138" i="4"/>
  <c r="J146" i="4"/>
  <c r="J154" i="4"/>
  <c r="J162" i="4"/>
  <c r="J170" i="4"/>
  <c r="J178" i="4"/>
  <c r="J186" i="4"/>
  <c r="J194" i="4"/>
  <c r="J202" i="4"/>
  <c r="J210" i="4"/>
  <c r="J218" i="4"/>
  <c r="J226" i="4"/>
  <c r="J234" i="4"/>
  <c r="J242" i="4"/>
  <c r="J250" i="4"/>
  <c r="J258" i="4"/>
  <c r="J266" i="4"/>
  <c r="J274" i="4"/>
  <c r="J282" i="4"/>
  <c r="J290" i="4"/>
  <c r="J298" i="4"/>
  <c r="J306" i="4"/>
  <c r="J314" i="4"/>
  <c r="J322" i="4"/>
  <c r="J330" i="4"/>
  <c r="J338" i="4"/>
  <c r="J346" i="4"/>
  <c r="J354" i="4"/>
  <c r="J362" i="4"/>
  <c r="J370" i="4"/>
  <c r="J378" i="4"/>
  <c r="J386" i="4"/>
  <c r="J394" i="4"/>
  <c r="J402" i="4"/>
  <c r="J410" i="4"/>
  <c r="J418" i="4"/>
  <c r="J426" i="4"/>
  <c r="J434" i="4"/>
  <c r="J442" i="4"/>
  <c r="J450" i="4"/>
  <c r="J458" i="4"/>
  <c r="J466" i="4"/>
  <c r="J474" i="4"/>
  <c r="J482" i="4"/>
  <c r="J490" i="4"/>
  <c r="J498" i="4"/>
  <c r="J506" i="4"/>
  <c r="J514" i="4"/>
  <c r="J522" i="4"/>
  <c r="J530" i="4"/>
  <c r="J538" i="4"/>
  <c r="J546" i="4"/>
  <c r="J554" i="4"/>
  <c r="J562" i="4"/>
  <c r="J570" i="4"/>
  <c r="J578" i="4"/>
  <c r="J586" i="4"/>
  <c r="J594" i="4"/>
  <c r="J602" i="4"/>
  <c r="J610" i="4"/>
  <c r="J618" i="4"/>
  <c r="J626" i="4"/>
  <c r="J634" i="4"/>
  <c r="J642" i="4"/>
  <c r="J650" i="4"/>
  <c r="J658" i="4"/>
  <c r="J666" i="4"/>
  <c r="J674" i="4"/>
  <c r="J19" i="4"/>
  <c r="J27" i="4"/>
  <c r="J35" i="4"/>
  <c r="J43" i="4"/>
  <c r="J51" i="4"/>
  <c r="J59" i="4"/>
  <c r="J67" i="4"/>
  <c r="J75" i="4"/>
  <c r="J83" i="4"/>
  <c r="J91" i="4"/>
  <c r="J99" i="4"/>
  <c r="J107" i="4"/>
  <c r="J115" i="4"/>
  <c r="J123" i="4"/>
  <c r="J131" i="4"/>
  <c r="J139" i="4"/>
  <c r="J147" i="4"/>
  <c r="J155" i="4"/>
  <c r="J163" i="4"/>
  <c r="J171" i="4"/>
  <c r="J179" i="4"/>
  <c r="J187" i="4"/>
  <c r="J195" i="4"/>
  <c r="J203" i="4"/>
  <c r="J211" i="4"/>
  <c r="J219" i="4"/>
  <c r="J227" i="4"/>
  <c r="J235" i="4"/>
  <c r="J243" i="4"/>
  <c r="J251" i="4"/>
  <c r="J259" i="4"/>
  <c r="J267" i="4"/>
  <c r="J275" i="4"/>
  <c r="J283" i="4"/>
  <c r="J291" i="4"/>
  <c r="J299" i="4"/>
  <c r="J307" i="4"/>
  <c r="J315" i="4"/>
  <c r="J323" i="4"/>
  <c r="J331" i="4"/>
  <c r="J339" i="4"/>
  <c r="J347" i="4"/>
  <c r="J355" i="4"/>
  <c r="J363" i="4"/>
  <c r="J371" i="4"/>
  <c r="J379" i="4"/>
  <c r="J387" i="4"/>
  <c r="J395" i="4"/>
  <c r="J403" i="4"/>
  <c r="J411" i="4"/>
  <c r="J419" i="4"/>
  <c r="J427" i="4"/>
  <c r="J435" i="4"/>
  <c r="J443" i="4"/>
  <c r="J451" i="4"/>
  <c r="J459" i="4"/>
  <c r="J467" i="4"/>
  <c r="J475" i="4"/>
  <c r="J483" i="4"/>
  <c r="J491" i="4"/>
  <c r="J499" i="4"/>
  <c r="J507" i="4"/>
  <c r="J515" i="4"/>
  <c r="J523" i="4"/>
  <c r="J531" i="4"/>
  <c r="J539" i="4"/>
  <c r="J547" i="4"/>
  <c r="J555" i="4"/>
  <c r="J563" i="4"/>
  <c r="J571" i="4"/>
  <c r="J579" i="4"/>
  <c r="J587" i="4"/>
  <c r="J595" i="4"/>
  <c r="J603" i="4"/>
  <c r="J611" i="4"/>
  <c r="J619" i="4"/>
  <c r="J627" i="4"/>
  <c r="J635" i="4"/>
  <c r="J643" i="4"/>
  <c r="J651" i="4"/>
  <c r="J659" i="4"/>
  <c r="J667" i="4"/>
  <c r="J675" i="4"/>
  <c r="J20" i="4"/>
  <c r="J28" i="4"/>
  <c r="J36" i="4"/>
  <c r="J44" i="4"/>
  <c r="J52" i="4"/>
  <c r="J60" i="4"/>
  <c r="J68" i="4"/>
  <c r="J76" i="4"/>
  <c r="J84" i="4"/>
  <c r="J92" i="4"/>
  <c r="J100" i="4"/>
  <c r="J108" i="4"/>
  <c r="J116" i="4"/>
  <c r="J124" i="4"/>
  <c r="J132" i="4"/>
  <c r="J140" i="4"/>
  <c r="J148" i="4"/>
  <c r="J156" i="4"/>
  <c r="J164" i="4"/>
  <c r="J172" i="4"/>
  <c r="J180" i="4"/>
  <c r="J188" i="4"/>
  <c r="J196" i="4"/>
  <c r="J204" i="4"/>
  <c r="J212" i="4"/>
  <c r="J220" i="4"/>
  <c r="J228" i="4"/>
  <c r="J236" i="4"/>
  <c r="J244" i="4"/>
  <c r="J252" i="4"/>
  <c r="J260" i="4"/>
  <c r="J268" i="4"/>
  <c r="J276" i="4"/>
  <c r="J284" i="4"/>
  <c r="J292" i="4"/>
  <c r="J300" i="4"/>
  <c r="J308" i="4"/>
  <c r="J316" i="4"/>
  <c r="J324" i="4"/>
  <c r="J332" i="4"/>
  <c r="J340" i="4"/>
  <c r="J348" i="4"/>
  <c r="J356" i="4"/>
  <c r="J364" i="4"/>
  <c r="J372" i="4"/>
  <c r="J380" i="4"/>
  <c r="J388" i="4"/>
  <c r="J396" i="4"/>
  <c r="J404" i="4"/>
  <c r="J412" i="4"/>
  <c r="J420" i="4"/>
  <c r="J428" i="4"/>
  <c r="J436" i="4"/>
  <c r="J444" i="4"/>
  <c r="J452" i="4"/>
  <c r="J460" i="4"/>
  <c r="J468" i="4"/>
  <c r="J476" i="4"/>
  <c r="J484" i="4"/>
  <c r="J492" i="4"/>
  <c r="J500" i="4"/>
  <c r="J508" i="4"/>
  <c r="J516" i="4"/>
  <c r="J524" i="4"/>
  <c r="J532" i="4"/>
  <c r="J540" i="4"/>
  <c r="J548" i="4"/>
  <c r="J556" i="4"/>
  <c r="J564" i="4"/>
  <c r="J572" i="4"/>
  <c r="J580" i="4"/>
  <c r="J588" i="4"/>
  <c r="J596" i="4"/>
  <c r="J604" i="4"/>
  <c r="J612" i="4"/>
  <c r="J620" i="4"/>
  <c r="J628" i="4"/>
  <c r="J636" i="4"/>
  <c r="J644" i="4"/>
  <c r="J652" i="4"/>
  <c r="J660" i="4"/>
  <c r="J668" i="4"/>
  <c r="J676" i="4"/>
  <c r="J21" i="4"/>
  <c r="J29" i="4"/>
  <c r="J37" i="4"/>
  <c r="J45" i="4"/>
  <c r="J53" i="4"/>
  <c r="J61" i="4"/>
  <c r="J69" i="4"/>
  <c r="J77" i="4"/>
  <c r="J85" i="4"/>
  <c r="J93" i="4"/>
  <c r="J101" i="4"/>
  <c r="J109" i="4"/>
  <c r="J117" i="4"/>
  <c r="J125" i="4"/>
  <c r="J133" i="4"/>
  <c r="J141" i="4"/>
  <c r="J149" i="4"/>
  <c r="J157" i="4"/>
  <c r="J165" i="4"/>
  <c r="J173" i="4"/>
  <c r="J181" i="4"/>
  <c r="J189" i="4"/>
  <c r="J197" i="4"/>
  <c r="J205" i="4"/>
  <c r="J213" i="4"/>
  <c r="J221" i="4"/>
  <c r="J229" i="4"/>
  <c r="J237" i="4"/>
  <c r="J245" i="4"/>
  <c r="J253" i="4"/>
  <c r="J261" i="4"/>
  <c r="J269" i="4"/>
  <c r="J277" i="4"/>
  <c r="J285" i="4"/>
  <c r="J293" i="4"/>
  <c r="J301" i="4"/>
  <c r="J309" i="4"/>
  <c r="J317" i="4"/>
  <c r="J325" i="4"/>
  <c r="J333" i="4"/>
  <c r="J341" i="4"/>
  <c r="J349" i="4"/>
  <c r="J357" i="4"/>
  <c r="J365" i="4"/>
  <c r="J373" i="4"/>
  <c r="J381" i="4"/>
  <c r="J389" i="4"/>
  <c r="J397" i="4"/>
  <c r="J405" i="4"/>
  <c r="J413" i="4"/>
  <c r="J421" i="4"/>
  <c r="J429" i="4"/>
  <c r="J437" i="4"/>
  <c r="J445" i="4"/>
  <c r="J453" i="4"/>
  <c r="J461" i="4"/>
  <c r="J469" i="4"/>
  <c r="J477" i="4"/>
  <c r="J485" i="4"/>
  <c r="J493" i="4"/>
  <c r="J501" i="4"/>
  <c r="J509" i="4"/>
  <c r="J517" i="4"/>
  <c r="J525" i="4"/>
  <c r="J533" i="4"/>
  <c r="J541" i="4"/>
  <c r="J549" i="4"/>
  <c r="J557" i="4"/>
  <c r="J565" i="4"/>
  <c r="J573" i="4"/>
  <c r="J581" i="4"/>
  <c r="J589" i="4"/>
  <c r="J597" i="4"/>
  <c r="J605" i="4"/>
  <c r="J613" i="4"/>
  <c r="J621" i="4"/>
  <c r="J629" i="4"/>
  <c r="J637" i="4"/>
  <c r="J645" i="4"/>
  <c r="J653" i="4"/>
  <c r="J661" i="4"/>
  <c r="J669" i="4"/>
  <c r="J677" i="4"/>
  <c r="J685" i="4"/>
  <c r="J693" i="4"/>
  <c r="J17" i="4"/>
  <c r="J39" i="4"/>
  <c r="J62" i="4"/>
  <c r="J81" i="4"/>
  <c r="J103" i="4"/>
  <c r="J126" i="4"/>
  <c r="J145" i="4"/>
  <c r="J167" i="4"/>
  <c r="J190" i="4"/>
  <c r="J209" i="4"/>
  <c r="J231" i="4"/>
  <c r="J254" i="4"/>
  <c r="J273" i="4"/>
  <c r="J295" i="4"/>
  <c r="J318" i="4"/>
  <c r="J337" i="4"/>
  <c r="J359" i="4"/>
  <c r="J382" i="4"/>
  <c r="J401" i="4"/>
  <c r="J423" i="4"/>
  <c r="J446" i="4"/>
  <c r="J465" i="4"/>
  <c r="J487" i="4"/>
  <c r="J510" i="4"/>
  <c r="J529" i="4"/>
  <c r="J551" i="4"/>
  <c r="J574" i="4"/>
  <c r="J593" i="4"/>
  <c r="J615" i="4"/>
  <c r="J638" i="4"/>
  <c r="J657" i="4"/>
  <c r="J679" i="4"/>
  <c r="J689" i="4"/>
  <c r="J698" i="4"/>
  <c r="J706" i="4"/>
  <c r="J714" i="4"/>
  <c r="J722" i="4"/>
  <c r="J730" i="4"/>
  <c r="J738" i="4"/>
  <c r="J746" i="4"/>
  <c r="J754" i="4"/>
  <c r="J762" i="4"/>
  <c r="J770" i="4"/>
  <c r="J778" i="4"/>
  <c r="J786" i="4"/>
  <c r="J794" i="4"/>
  <c r="J802" i="4"/>
  <c r="J810" i="4"/>
  <c r="J818" i="4"/>
  <c r="J826" i="4"/>
  <c r="J834" i="4"/>
  <c r="J842" i="4"/>
  <c r="J850" i="4"/>
  <c r="J858" i="4"/>
  <c r="J866" i="4"/>
  <c r="J874" i="4"/>
  <c r="J882" i="4"/>
  <c r="J890" i="4"/>
  <c r="J898" i="4"/>
  <c r="J906" i="4"/>
  <c r="J914" i="4"/>
  <c r="J922" i="4"/>
  <c r="J930" i="4"/>
  <c r="J938" i="4"/>
  <c r="J946" i="4"/>
  <c r="J954" i="4"/>
  <c r="J962" i="4"/>
  <c r="J970" i="4"/>
  <c r="J978" i="4"/>
  <c r="J986" i="4"/>
  <c r="J994" i="4"/>
  <c r="J1002" i="4"/>
  <c r="J1010" i="4"/>
  <c r="J1018" i="4"/>
  <c r="J1026" i="4"/>
  <c r="J1034" i="4"/>
  <c r="J1042" i="4"/>
  <c r="J1050" i="4"/>
  <c r="J1058" i="4"/>
  <c r="J1066" i="4"/>
  <c r="J1074" i="4"/>
  <c r="J1082" i="4"/>
  <c r="J1090" i="4"/>
  <c r="J1098" i="4"/>
  <c r="J1106" i="4"/>
  <c r="J23" i="4"/>
  <c r="J46" i="4"/>
  <c r="J65" i="4"/>
  <c r="J87" i="4"/>
  <c r="J110" i="4"/>
  <c r="J129" i="4"/>
  <c r="J151" i="4"/>
  <c r="J174" i="4"/>
  <c r="J193" i="4"/>
  <c r="J215" i="4"/>
  <c r="J238" i="4"/>
  <c r="J257" i="4"/>
  <c r="J279" i="4"/>
  <c r="J302" i="4"/>
  <c r="J321" i="4"/>
  <c r="J343" i="4"/>
  <c r="J366" i="4"/>
  <c r="J385" i="4"/>
  <c r="J407" i="4"/>
  <c r="J430" i="4"/>
  <c r="J449" i="4"/>
  <c r="J471" i="4"/>
  <c r="J494" i="4"/>
  <c r="J513" i="4"/>
  <c r="J535" i="4"/>
  <c r="J558" i="4"/>
  <c r="J577" i="4"/>
  <c r="J599" i="4"/>
  <c r="J622" i="4"/>
  <c r="J641" i="4"/>
  <c r="J663" i="4"/>
  <c r="J682" i="4"/>
  <c r="J691" i="4"/>
  <c r="J700" i="4"/>
  <c r="J708" i="4"/>
  <c r="J716" i="4"/>
  <c r="J724" i="4"/>
  <c r="J732" i="4"/>
  <c r="J740" i="4"/>
  <c r="J748" i="4"/>
  <c r="J756" i="4"/>
  <c r="J764" i="4"/>
  <c r="J772" i="4"/>
  <c r="J780" i="4"/>
  <c r="J788" i="4"/>
  <c r="J796" i="4"/>
  <c r="J804" i="4"/>
  <c r="J812" i="4"/>
  <c r="J820" i="4"/>
  <c r="J828" i="4"/>
  <c r="J836" i="4"/>
  <c r="J844" i="4"/>
  <c r="J852" i="4"/>
  <c r="J860" i="4"/>
  <c r="J868" i="4"/>
  <c r="J876" i="4"/>
  <c r="J884" i="4"/>
  <c r="J892" i="4"/>
  <c r="J900" i="4"/>
  <c r="J908" i="4"/>
  <c r="J916" i="4"/>
  <c r="J924" i="4"/>
  <c r="J932" i="4"/>
  <c r="J940" i="4"/>
  <c r="J948" i="4"/>
  <c r="J956" i="4"/>
  <c r="J964" i="4"/>
  <c r="J972" i="4"/>
  <c r="J980" i="4"/>
  <c r="J988" i="4"/>
  <c r="J996" i="4"/>
  <c r="J1004" i="4"/>
  <c r="J1012" i="4"/>
  <c r="J1020" i="4"/>
  <c r="J1028" i="4"/>
  <c r="J25" i="4"/>
  <c r="J47" i="4"/>
  <c r="J70" i="4"/>
  <c r="J89" i="4"/>
  <c r="J111" i="4"/>
  <c r="J134" i="4"/>
  <c r="J153" i="4"/>
  <c r="J175" i="4"/>
  <c r="J198" i="4"/>
  <c r="J217" i="4"/>
  <c r="J239" i="4"/>
  <c r="J262" i="4"/>
  <c r="J281" i="4"/>
  <c r="J303" i="4"/>
  <c r="J326" i="4"/>
  <c r="J345" i="4"/>
  <c r="J367" i="4"/>
  <c r="J390" i="4"/>
  <c r="J409" i="4"/>
  <c r="J431" i="4"/>
  <c r="J454" i="4"/>
  <c r="J473" i="4"/>
  <c r="J495" i="4"/>
  <c r="J518" i="4"/>
  <c r="J537" i="4"/>
  <c r="J559" i="4"/>
  <c r="J582" i="4"/>
  <c r="J601" i="4"/>
  <c r="J623" i="4"/>
  <c r="J646" i="4"/>
  <c r="J665" i="4"/>
  <c r="J683" i="4"/>
  <c r="J692" i="4"/>
  <c r="J701" i="4"/>
  <c r="J709" i="4"/>
  <c r="J717" i="4"/>
  <c r="J725" i="4"/>
  <c r="J733" i="4"/>
  <c r="J741" i="4"/>
  <c r="J749" i="4"/>
  <c r="J757" i="4"/>
  <c r="J765" i="4"/>
  <c r="J773" i="4"/>
  <c r="J781" i="4"/>
  <c r="J789" i="4"/>
  <c r="J797" i="4"/>
  <c r="J805" i="4"/>
  <c r="J813" i="4"/>
  <c r="J821" i="4"/>
  <c r="J829" i="4"/>
  <c r="J837" i="4"/>
  <c r="J845" i="4"/>
  <c r="J853" i="4"/>
  <c r="J861" i="4"/>
  <c r="J869" i="4"/>
  <c r="J877" i="4"/>
  <c r="J885" i="4"/>
  <c r="J893" i="4"/>
  <c r="J901" i="4"/>
  <c r="J909" i="4"/>
  <c r="J917" i="4"/>
  <c r="J925" i="4"/>
  <c r="J933" i="4"/>
  <c r="J941" i="4"/>
  <c r="J949" i="4"/>
  <c r="J957" i="4"/>
  <c r="J965" i="4"/>
  <c r="J973" i="4"/>
  <c r="J30" i="4"/>
  <c r="J49" i="4"/>
  <c r="J71" i="4"/>
  <c r="J94" i="4"/>
  <c r="J113" i="4"/>
  <c r="J135" i="4"/>
  <c r="J158" i="4"/>
  <c r="J177" i="4"/>
  <c r="J199" i="4"/>
  <c r="J222" i="4"/>
  <c r="J241" i="4"/>
  <c r="J263" i="4"/>
  <c r="J286" i="4"/>
  <c r="J305" i="4"/>
  <c r="J327" i="4"/>
  <c r="J350" i="4"/>
  <c r="J369" i="4"/>
  <c r="J391" i="4"/>
  <c r="J414" i="4"/>
  <c r="J433" i="4"/>
  <c r="J455" i="4"/>
  <c r="J478" i="4"/>
  <c r="J497" i="4"/>
  <c r="J519" i="4"/>
  <c r="J542" i="4"/>
  <c r="J561" i="4"/>
  <c r="J583" i="4"/>
  <c r="J606" i="4"/>
  <c r="J625" i="4"/>
  <c r="J647" i="4"/>
  <c r="J670" i="4"/>
  <c r="J684" i="4"/>
  <c r="J694" i="4"/>
  <c r="J702" i="4"/>
  <c r="J710" i="4"/>
  <c r="J718" i="4"/>
  <c r="J726" i="4"/>
  <c r="J734" i="4"/>
  <c r="J742" i="4"/>
  <c r="J750" i="4"/>
  <c r="J758" i="4"/>
  <c r="J766" i="4"/>
  <c r="J774" i="4"/>
  <c r="J782" i="4"/>
  <c r="J790" i="4"/>
  <c r="J798" i="4"/>
  <c r="J806" i="4"/>
  <c r="J814" i="4"/>
  <c r="J822" i="4"/>
  <c r="J830" i="4"/>
  <c r="J838" i="4"/>
  <c r="J846" i="4"/>
  <c r="J854" i="4"/>
  <c r="J862" i="4"/>
  <c r="J870" i="4"/>
  <c r="J878" i="4"/>
  <c r="J886" i="4"/>
  <c r="J894" i="4"/>
  <c r="J902" i="4"/>
  <c r="J910" i="4"/>
  <c r="J918" i="4"/>
  <c r="J926" i="4"/>
  <c r="J934" i="4"/>
  <c r="J942" i="4"/>
  <c r="J950" i="4"/>
  <c r="J958" i="4"/>
  <c r="J966" i="4"/>
  <c r="J974" i="4"/>
  <c r="J982" i="4"/>
  <c r="J990" i="4"/>
  <c r="J31" i="4"/>
  <c r="J54" i="4"/>
  <c r="J73" i="4"/>
  <c r="J95" i="4"/>
  <c r="J118" i="4"/>
  <c r="J137" i="4"/>
  <c r="J159" i="4"/>
  <c r="J182" i="4"/>
  <c r="J201" i="4"/>
  <c r="J223" i="4"/>
  <c r="J246" i="4"/>
  <c r="J265" i="4"/>
  <c r="J287" i="4"/>
  <c r="J310" i="4"/>
  <c r="J329" i="4"/>
  <c r="J351" i="4"/>
  <c r="J374" i="4"/>
  <c r="J393" i="4"/>
  <c r="J415" i="4"/>
  <c r="J438" i="4"/>
  <c r="J457" i="4"/>
  <c r="J479" i="4"/>
  <c r="J502" i="4"/>
  <c r="J521" i="4"/>
  <c r="J543" i="4"/>
  <c r="J566" i="4"/>
  <c r="J585" i="4"/>
  <c r="J607" i="4"/>
  <c r="J630" i="4"/>
  <c r="J649" i="4"/>
  <c r="J671" i="4"/>
  <c r="J686" i="4"/>
  <c r="J695" i="4"/>
  <c r="J703" i="4"/>
  <c r="J711" i="4"/>
  <c r="J719" i="4"/>
  <c r="J727" i="4"/>
  <c r="J735" i="4"/>
  <c r="J743" i="4"/>
  <c r="J751" i="4"/>
  <c r="J759" i="4"/>
  <c r="J767" i="4"/>
  <c r="J775" i="4"/>
  <c r="J783" i="4"/>
  <c r="J791" i="4"/>
  <c r="J799" i="4"/>
  <c r="J807" i="4"/>
  <c r="J815" i="4"/>
  <c r="J823" i="4"/>
  <c r="J831" i="4"/>
  <c r="J839" i="4"/>
  <c r="J847" i="4"/>
  <c r="J855" i="4"/>
  <c r="J863" i="4"/>
  <c r="J871" i="4"/>
  <c r="J879" i="4"/>
  <c r="J887" i="4"/>
  <c r="J895" i="4"/>
  <c r="J903" i="4"/>
  <c r="J911" i="4"/>
  <c r="J919" i="4"/>
  <c r="J927" i="4"/>
  <c r="J935" i="4"/>
  <c r="J943" i="4"/>
  <c r="J951" i="4"/>
  <c r="J959" i="4"/>
  <c r="J967" i="4"/>
  <c r="J975" i="4"/>
  <c r="J983" i="4"/>
  <c r="J991" i="4"/>
  <c r="J999" i="4"/>
  <c r="J1007" i="4"/>
  <c r="J1015" i="4"/>
  <c r="J1023" i="4"/>
  <c r="J22" i="4"/>
  <c r="J79" i="4"/>
  <c r="J142" i="4"/>
  <c r="J191" i="4"/>
  <c r="J249" i="4"/>
  <c r="J311" i="4"/>
  <c r="J361" i="4"/>
  <c r="J422" i="4"/>
  <c r="J481" i="4"/>
  <c r="J534" i="4"/>
  <c r="J591" i="4"/>
  <c r="J654" i="4"/>
  <c r="J690" i="4"/>
  <c r="J713" i="4"/>
  <c r="J736" i="4"/>
  <c r="J755" i="4"/>
  <c r="J777" i="4"/>
  <c r="J800" i="4"/>
  <c r="J819" i="4"/>
  <c r="J841" i="4"/>
  <c r="J864" i="4"/>
  <c r="J883" i="4"/>
  <c r="J905" i="4"/>
  <c r="J928" i="4"/>
  <c r="J947" i="4"/>
  <c r="J969" i="4"/>
  <c r="J987" i="4"/>
  <c r="J1001" i="4"/>
  <c r="J1014" i="4"/>
  <c r="J1027" i="4"/>
  <c r="J1037" i="4"/>
  <c r="J1046" i="4"/>
  <c r="J1055" i="4"/>
  <c r="J1064" i="4"/>
  <c r="J1073" i="4"/>
  <c r="J1083" i="4"/>
  <c r="J1092" i="4"/>
  <c r="J1101" i="4"/>
  <c r="J1110" i="4"/>
  <c r="J1118" i="4"/>
  <c r="J1126" i="4"/>
  <c r="J1134" i="4"/>
  <c r="J1142" i="4"/>
  <c r="J1150" i="4"/>
  <c r="J1158" i="4"/>
  <c r="J1166" i="4"/>
  <c r="J1174" i="4"/>
  <c r="J1182" i="4"/>
  <c r="J1190" i="4"/>
  <c r="J1198" i="4"/>
  <c r="J1206" i="4"/>
  <c r="J1214" i="4"/>
  <c r="J1222" i="4"/>
  <c r="J1230" i="4"/>
  <c r="J1238" i="4"/>
  <c r="J1246" i="4"/>
  <c r="J1254" i="4"/>
  <c r="J1262" i="4"/>
  <c r="J1270" i="4"/>
  <c r="J1278" i="4"/>
  <c r="J1286" i="4"/>
  <c r="J1294" i="4"/>
  <c r="J1302" i="4"/>
  <c r="J1310" i="4"/>
  <c r="J1318" i="4"/>
  <c r="J1326" i="4"/>
  <c r="J1334" i="4"/>
  <c r="J1342" i="4"/>
  <c r="J1350" i="4"/>
  <c r="J1358" i="4"/>
  <c r="J1366" i="4"/>
  <c r="J1374" i="4"/>
  <c r="J1382" i="4"/>
  <c r="J1390" i="4"/>
  <c r="J1398" i="4"/>
  <c r="J1406" i="4"/>
  <c r="J1414" i="4"/>
  <c r="J1422" i="4"/>
  <c r="J1430" i="4"/>
  <c r="J1438" i="4"/>
  <c r="J1446" i="4"/>
  <c r="J1454" i="4"/>
  <c r="J1462" i="4"/>
  <c r="J1470" i="4"/>
  <c r="J1478" i="4"/>
  <c r="J1486" i="4"/>
  <c r="J1494" i="4"/>
  <c r="J1502" i="4"/>
  <c r="J1510" i="4"/>
  <c r="J38" i="4"/>
  <c r="J97" i="4"/>
  <c r="J150" i="4"/>
  <c r="J207" i="4"/>
  <c r="J270" i="4"/>
  <c r="J319" i="4"/>
  <c r="J377" i="4"/>
  <c r="J439" i="4"/>
  <c r="J489" i="4"/>
  <c r="J550" i="4"/>
  <c r="J609" i="4"/>
  <c r="J662" i="4"/>
  <c r="J697" i="4"/>
  <c r="J720" i="4"/>
  <c r="J739" i="4"/>
  <c r="J761" i="4"/>
  <c r="J784" i="4"/>
  <c r="J803" i="4"/>
  <c r="J825" i="4"/>
  <c r="J848" i="4"/>
  <c r="J867" i="4"/>
  <c r="J889" i="4"/>
  <c r="J912" i="4"/>
  <c r="J931" i="4"/>
  <c r="J953" i="4"/>
  <c r="J976" i="4"/>
  <c r="J992" i="4"/>
  <c r="J1005" i="4"/>
  <c r="J1017" i="4"/>
  <c r="J1030" i="4"/>
  <c r="J1039" i="4"/>
  <c r="J1048" i="4"/>
  <c r="J1057" i="4"/>
  <c r="J1067" i="4"/>
  <c r="J1076" i="4"/>
  <c r="J1085" i="4"/>
  <c r="J1094" i="4"/>
  <c r="J1103" i="4"/>
  <c r="J1112" i="4"/>
  <c r="J1120" i="4"/>
  <c r="J1128" i="4"/>
  <c r="J1136" i="4"/>
  <c r="J1144" i="4"/>
  <c r="J1152" i="4"/>
  <c r="J1160" i="4"/>
  <c r="J1168" i="4"/>
  <c r="J1176" i="4"/>
  <c r="J1184" i="4"/>
  <c r="J1192" i="4"/>
  <c r="J1200" i="4"/>
  <c r="J1208" i="4"/>
  <c r="J1216" i="4"/>
  <c r="J1224" i="4"/>
  <c r="J1232" i="4"/>
  <c r="J1240" i="4"/>
  <c r="J1248" i="4"/>
  <c r="J1256" i="4"/>
  <c r="J1264" i="4"/>
  <c r="J1272" i="4"/>
  <c r="J1280" i="4"/>
  <c r="J1288" i="4"/>
  <c r="J1296" i="4"/>
  <c r="J1304" i="4"/>
  <c r="J1312" i="4"/>
  <c r="J1320" i="4"/>
  <c r="J1328" i="4"/>
  <c r="J1336" i="4"/>
  <c r="J1344" i="4"/>
  <c r="J1352" i="4"/>
  <c r="J1360" i="4"/>
  <c r="J1368" i="4"/>
  <c r="J1376" i="4"/>
  <c r="J1384" i="4"/>
  <c r="J1392" i="4"/>
  <c r="J1400" i="4"/>
  <c r="J1408" i="4"/>
  <c r="J1416" i="4"/>
  <c r="J1424" i="4"/>
  <c r="J1432" i="4"/>
  <c r="J1440" i="4"/>
  <c r="J1448" i="4"/>
  <c r="J1456" i="4"/>
  <c r="J1464" i="4"/>
  <c r="J1472" i="4"/>
  <c r="J1480" i="4"/>
  <c r="J41" i="4"/>
  <c r="J102" i="4"/>
  <c r="J161" i="4"/>
  <c r="J214" i="4"/>
  <c r="J271" i="4"/>
  <c r="J334" i="4"/>
  <c r="J383" i="4"/>
  <c r="J441" i="4"/>
  <c r="J503" i="4"/>
  <c r="J553" i="4"/>
  <c r="J614" i="4"/>
  <c r="J673" i="4"/>
  <c r="J699" i="4"/>
  <c r="J721" i="4"/>
  <c r="J744" i="4"/>
  <c r="J763" i="4"/>
  <c r="J785" i="4"/>
  <c r="J808" i="4"/>
  <c r="J827" i="4"/>
  <c r="J849" i="4"/>
  <c r="J872" i="4"/>
  <c r="J891" i="4"/>
  <c r="J913" i="4"/>
  <c r="J936" i="4"/>
  <c r="J955" i="4"/>
  <c r="J977" i="4"/>
  <c r="J993" i="4"/>
  <c r="J1006" i="4"/>
  <c r="J1019" i="4"/>
  <c r="J1031" i="4"/>
  <c r="J1040" i="4"/>
  <c r="J1049" i="4"/>
  <c r="J1059" i="4"/>
  <c r="J1068" i="4"/>
  <c r="J1077" i="4"/>
  <c r="J1086" i="4"/>
  <c r="J1095" i="4"/>
  <c r="J1104" i="4"/>
  <c r="J1113" i="4"/>
  <c r="J1121" i="4"/>
  <c r="J1129" i="4"/>
  <c r="J1137" i="4"/>
  <c r="J1145" i="4"/>
  <c r="J1153" i="4"/>
  <c r="J1161" i="4"/>
  <c r="J1169" i="4"/>
  <c r="J1177" i="4"/>
  <c r="J1185" i="4"/>
  <c r="J1193" i="4"/>
  <c r="J1201" i="4"/>
  <c r="J1209" i="4"/>
  <c r="J1217" i="4"/>
  <c r="J1225" i="4"/>
  <c r="J1233" i="4"/>
  <c r="J1241" i="4"/>
  <c r="J1249" i="4"/>
  <c r="J1257" i="4"/>
  <c r="J1265" i="4"/>
  <c r="J1273" i="4"/>
  <c r="J1281" i="4"/>
  <c r="J1289" i="4"/>
  <c r="J1297" i="4"/>
  <c r="J1305" i="4"/>
  <c r="J1313" i="4"/>
  <c r="J1321" i="4"/>
  <c r="J1329" i="4"/>
  <c r="J1337" i="4"/>
  <c r="J1345" i="4"/>
  <c r="J1353" i="4"/>
  <c r="J1361" i="4"/>
  <c r="J1369" i="4"/>
  <c r="J1377" i="4"/>
  <c r="J55" i="4"/>
  <c r="J105" i="4"/>
  <c r="J166" i="4"/>
  <c r="J225" i="4"/>
  <c r="J278" i="4"/>
  <c r="J335" i="4"/>
  <c r="J398" i="4"/>
  <c r="J447" i="4"/>
  <c r="J505" i="4"/>
  <c r="J567" i="4"/>
  <c r="J617" i="4"/>
  <c r="J678" i="4"/>
  <c r="J704" i="4"/>
  <c r="J723" i="4"/>
  <c r="J745" i="4"/>
  <c r="J768" i="4"/>
  <c r="J787" i="4"/>
  <c r="J809" i="4"/>
  <c r="J832" i="4"/>
  <c r="J851" i="4"/>
  <c r="J873" i="4"/>
  <c r="J896" i="4"/>
  <c r="J915" i="4"/>
  <c r="J937" i="4"/>
  <c r="J960" i="4"/>
  <c r="J979" i="4"/>
  <c r="J995" i="4"/>
  <c r="J1008" i="4"/>
  <c r="J1021" i="4"/>
  <c r="J1032" i="4"/>
  <c r="J1041" i="4"/>
  <c r="J1051" i="4"/>
  <c r="J1060" i="4"/>
  <c r="J1069" i="4"/>
  <c r="J1078" i="4"/>
  <c r="J1087" i="4"/>
  <c r="J1096" i="4"/>
  <c r="J1105" i="4"/>
  <c r="J1114" i="4"/>
  <c r="J1122" i="4"/>
  <c r="J1130" i="4"/>
  <c r="J1138" i="4"/>
  <c r="J1146" i="4"/>
  <c r="J1154" i="4"/>
  <c r="J1162" i="4"/>
  <c r="J1170" i="4"/>
  <c r="J1178" i="4"/>
  <c r="J1186" i="4"/>
  <c r="J1194" i="4"/>
  <c r="J1202" i="4"/>
  <c r="J1210" i="4"/>
  <c r="J1218" i="4"/>
  <c r="J1226" i="4"/>
  <c r="J1234" i="4"/>
  <c r="J1242" i="4"/>
  <c r="J1250" i="4"/>
  <c r="J1258" i="4"/>
  <c r="J1266" i="4"/>
  <c r="J1274" i="4"/>
  <c r="J1282" i="4"/>
  <c r="J1290" i="4"/>
  <c r="J1298" i="4"/>
  <c r="J1306" i="4"/>
  <c r="J1314" i="4"/>
  <c r="J1322" i="4"/>
  <c r="J1330" i="4"/>
  <c r="J1338" i="4"/>
  <c r="J1346" i="4"/>
  <c r="J1354" i="4"/>
  <c r="J1362" i="4"/>
  <c r="J1370" i="4"/>
  <c r="J1378" i="4"/>
  <c r="J57" i="4"/>
  <c r="J119" i="4"/>
  <c r="J169" i="4"/>
  <c r="J230" i="4"/>
  <c r="J289" i="4"/>
  <c r="J342" i="4"/>
  <c r="J399" i="4"/>
  <c r="J462" i="4"/>
  <c r="J511" i="4"/>
  <c r="J569" i="4"/>
  <c r="J631" i="4"/>
  <c r="J681" i="4"/>
  <c r="J705" i="4"/>
  <c r="J728" i="4"/>
  <c r="J747" i="4"/>
  <c r="J769" i="4"/>
  <c r="J792" i="4"/>
  <c r="J811" i="4"/>
  <c r="J833" i="4"/>
  <c r="J856" i="4"/>
  <c r="J875" i="4"/>
  <c r="J897" i="4"/>
  <c r="J920" i="4"/>
  <c r="J939" i="4"/>
  <c r="J961" i="4"/>
  <c r="J981" i="4"/>
  <c r="J997" i="4"/>
  <c r="J1009" i="4"/>
  <c r="J1022" i="4"/>
  <c r="J1033" i="4"/>
  <c r="J1043" i="4"/>
  <c r="J1052" i="4"/>
  <c r="J1061" i="4"/>
  <c r="J1070" i="4"/>
  <c r="J1079" i="4"/>
  <c r="J1088" i="4"/>
  <c r="J1097" i="4"/>
  <c r="J1107" i="4"/>
  <c r="J1115" i="4"/>
  <c r="J1123" i="4"/>
  <c r="J1131" i="4"/>
  <c r="J1139" i="4"/>
  <c r="J1147" i="4"/>
  <c r="J1155" i="4"/>
  <c r="J1163" i="4"/>
  <c r="J1171" i="4"/>
  <c r="J1179" i="4"/>
  <c r="J1187" i="4"/>
  <c r="J1195" i="4"/>
  <c r="J1203" i="4"/>
  <c r="J1211" i="4"/>
  <c r="J1219" i="4"/>
  <c r="J1227" i="4"/>
  <c r="J1235" i="4"/>
  <c r="J1243" i="4"/>
  <c r="J1251" i="4"/>
  <c r="J1259" i="4"/>
  <c r="J1267" i="4"/>
  <c r="J1275" i="4"/>
  <c r="J1283" i="4"/>
  <c r="J1291" i="4"/>
  <c r="J1299" i="4"/>
  <c r="J1307" i="4"/>
  <c r="J1315" i="4"/>
  <c r="J1323" i="4"/>
  <c r="J1331" i="4"/>
  <c r="J1339" i="4"/>
  <c r="J1347" i="4"/>
  <c r="J1355" i="4"/>
  <c r="J1363" i="4"/>
  <c r="J1371" i="4"/>
  <c r="J1379" i="4"/>
  <c r="J1387" i="4"/>
  <c r="J1395" i="4"/>
  <c r="J1403" i="4"/>
  <c r="J1411" i="4"/>
  <c r="J1419" i="4"/>
  <c r="J1427" i="4"/>
  <c r="J1435" i="4"/>
  <c r="J1443" i="4"/>
  <c r="J1451" i="4"/>
  <c r="J1459" i="4"/>
  <c r="J1467" i="4"/>
  <c r="J1475" i="4"/>
  <c r="J1483" i="4"/>
  <c r="J1491" i="4"/>
  <c r="J33" i="4"/>
  <c r="J185" i="4"/>
  <c r="J353" i="4"/>
  <c r="J486" i="4"/>
  <c r="J639" i="4"/>
  <c r="J729" i="4"/>
  <c r="J779" i="4"/>
  <c r="J840" i="4"/>
  <c r="J899" i="4"/>
  <c r="J952" i="4"/>
  <c r="J1000" i="4"/>
  <c r="J1035" i="4"/>
  <c r="J1056" i="4"/>
  <c r="J1081" i="4"/>
  <c r="J1108" i="4"/>
  <c r="J1127" i="4"/>
  <c r="J1149" i="4"/>
  <c r="J1172" i="4"/>
  <c r="J1191" i="4"/>
  <c r="J1213" i="4"/>
  <c r="J1236" i="4"/>
  <c r="J1255" i="4"/>
  <c r="J1277" i="4"/>
  <c r="J1300" i="4"/>
  <c r="J1319" i="4"/>
  <c r="J1341" i="4"/>
  <c r="J1364" i="4"/>
  <c r="J1383" i="4"/>
  <c r="J1396" i="4"/>
  <c r="J1409" i="4"/>
  <c r="J1421" i="4"/>
  <c r="J1434" i="4"/>
  <c r="J1447" i="4"/>
  <c r="J1460" i="4"/>
  <c r="J1473" i="4"/>
  <c r="J1485" i="4"/>
  <c r="J1496" i="4"/>
  <c r="J1505" i="4"/>
  <c r="J1514" i="4"/>
  <c r="J1522" i="4"/>
  <c r="J1530" i="4"/>
  <c r="J1538" i="4"/>
  <c r="J1546" i="4"/>
  <c r="J1554" i="4"/>
  <c r="J1562" i="4"/>
  <c r="J1570" i="4"/>
  <c r="J1578" i="4"/>
  <c r="J1586" i="4"/>
  <c r="J1594" i="4"/>
  <c r="J1602" i="4"/>
  <c r="J1610" i="4"/>
  <c r="J1618" i="4"/>
  <c r="J1626" i="4"/>
  <c r="J1634" i="4"/>
  <c r="J1642" i="4"/>
  <c r="J1650" i="4"/>
  <c r="J1658" i="4"/>
  <c r="J1666" i="4"/>
  <c r="J1674" i="4"/>
  <c r="J1682" i="4"/>
  <c r="J1690" i="4"/>
  <c r="J1698" i="4"/>
  <c r="J1706" i="4"/>
  <c r="J1714" i="4"/>
  <c r="J1722" i="4"/>
  <c r="J1730" i="4"/>
  <c r="J1738" i="4"/>
  <c r="J1746" i="4"/>
  <c r="J1754" i="4"/>
  <c r="J1762" i="4"/>
  <c r="J1770" i="4"/>
  <c r="J1778" i="4"/>
  <c r="J1786" i="4"/>
  <c r="J1794" i="4"/>
  <c r="J1802" i="4"/>
  <c r="J1810" i="4"/>
  <c r="J1818" i="4"/>
  <c r="J1826" i="4"/>
  <c r="J1834" i="4"/>
  <c r="J1842" i="4"/>
  <c r="J1850" i="4"/>
  <c r="J1858" i="4"/>
  <c r="J1866" i="4"/>
  <c r="J1874" i="4"/>
  <c r="J1882" i="4"/>
  <c r="J1890" i="4"/>
  <c r="J1898" i="4"/>
  <c r="J1906" i="4"/>
  <c r="J78" i="4"/>
  <c r="J233" i="4"/>
  <c r="J375" i="4"/>
  <c r="J527" i="4"/>
  <c r="J687" i="4"/>
  <c r="J737" i="4"/>
  <c r="J795" i="4"/>
  <c r="J857" i="4"/>
  <c r="J907" i="4"/>
  <c r="J968" i="4"/>
  <c r="J1011" i="4"/>
  <c r="J1038" i="4"/>
  <c r="J1063" i="4"/>
  <c r="J1089" i="4"/>
  <c r="J1111" i="4"/>
  <c r="J1133" i="4"/>
  <c r="J1156" i="4"/>
  <c r="J1175" i="4"/>
  <c r="J1197" i="4"/>
  <c r="J1220" i="4"/>
  <c r="J1239" i="4"/>
  <c r="J1261" i="4"/>
  <c r="J1284" i="4"/>
  <c r="J1303" i="4"/>
  <c r="J1325" i="4"/>
  <c r="J1348" i="4"/>
  <c r="J1367" i="4"/>
  <c r="J1386" i="4"/>
  <c r="J1399" i="4"/>
  <c r="J1412" i="4"/>
  <c r="J1425" i="4"/>
  <c r="J1437" i="4"/>
  <c r="J1450" i="4"/>
  <c r="J1463" i="4"/>
  <c r="J1476" i="4"/>
  <c r="J1488" i="4"/>
  <c r="J1498" i="4"/>
  <c r="J1507" i="4"/>
  <c r="J1516" i="4"/>
  <c r="J1524" i="4"/>
  <c r="J1532" i="4"/>
  <c r="J1540" i="4"/>
  <c r="J1548" i="4"/>
  <c r="J1556" i="4"/>
  <c r="J1564" i="4"/>
  <c r="J1572" i="4"/>
  <c r="J1580" i="4"/>
  <c r="J1588" i="4"/>
  <c r="J1596" i="4"/>
  <c r="J1604" i="4"/>
  <c r="J1612" i="4"/>
  <c r="J1620" i="4"/>
  <c r="J1628" i="4"/>
  <c r="J1636" i="4"/>
  <c r="J1644" i="4"/>
  <c r="J1652" i="4"/>
  <c r="J1660" i="4"/>
  <c r="J1668" i="4"/>
  <c r="J1676" i="4"/>
  <c r="J1684" i="4"/>
  <c r="J1692" i="4"/>
  <c r="J1700" i="4"/>
  <c r="J1708" i="4"/>
  <c r="J1716" i="4"/>
  <c r="J1724" i="4"/>
  <c r="J1732" i="4"/>
  <c r="J1740" i="4"/>
  <c r="J1748" i="4"/>
  <c r="J1756" i="4"/>
  <c r="J1764" i="4"/>
  <c r="J1772" i="4"/>
  <c r="J1780" i="4"/>
  <c r="J1788" i="4"/>
  <c r="J1796" i="4"/>
  <c r="J1804" i="4"/>
  <c r="J1812" i="4"/>
  <c r="J1820" i="4"/>
  <c r="J1828" i="4"/>
  <c r="J1836" i="4"/>
  <c r="J1844" i="4"/>
  <c r="J1852" i="4"/>
  <c r="J1860" i="4"/>
  <c r="J1868" i="4"/>
  <c r="J1876" i="4"/>
  <c r="J1884" i="4"/>
  <c r="J1892" i="4"/>
  <c r="J1900" i="4"/>
  <c r="J86" i="4"/>
  <c r="J247" i="4"/>
  <c r="J406" i="4"/>
  <c r="J545" i="4"/>
  <c r="J688" i="4"/>
  <c r="J752" i="4"/>
  <c r="J801" i="4"/>
  <c r="J859" i="4"/>
  <c r="J921" i="4"/>
  <c r="J971" i="4"/>
  <c r="J1013" i="4"/>
  <c r="J1044" i="4"/>
  <c r="J1065" i="4"/>
  <c r="J1091" i="4"/>
  <c r="J1116" i="4"/>
  <c r="J1135" i="4"/>
  <c r="J1157" i="4"/>
  <c r="J1180" i="4"/>
  <c r="J1199" i="4"/>
  <c r="J1221" i="4"/>
  <c r="J1244" i="4"/>
  <c r="J1263" i="4"/>
  <c r="J1285" i="4"/>
  <c r="J1308" i="4"/>
  <c r="J1327" i="4"/>
  <c r="J1349" i="4"/>
  <c r="J1372" i="4"/>
  <c r="J1388" i="4"/>
  <c r="J1401" i="4"/>
  <c r="J1413" i="4"/>
  <c r="J1426" i="4"/>
  <c r="J1439" i="4"/>
  <c r="J1452" i="4"/>
  <c r="J1465" i="4"/>
  <c r="J1477" i="4"/>
  <c r="J1489" i="4"/>
  <c r="J1499" i="4"/>
  <c r="J1508" i="4"/>
  <c r="J1517" i="4"/>
  <c r="J1525" i="4"/>
  <c r="J1533" i="4"/>
  <c r="J1541" i="4"/>
  <c r="J1549" i="4"/>
  <c r="J1557" i="4"/>
  <c r="J1565" i="4"/>
  <c r="J1573" i="4"/>
  <c r="J1581" i="4"/>
  <c r="J1589" i="4"/>
  <c r="J1597" i="4"/>
  <c r="J1605" i="4"/>
  <c r="J1613" i="4"/>
  <c r="J1621" i="4"/>
  <c r="J1629" i="4"/>
  <c r="J1637" i="4"/>
  <c r="J1645" i="4"/>
  <c r="J1653" i="4"/>
  <c r="J1661" i="4"/>
  <c r="J1669" i="4"/>
  <c r="J1677" i="4"/>
  <c r="J1685" i="4"/>
  <c r="J1693" i="4"/>
  <c r="J1701" i="4"/>
  <c r="J1709" i="4"/>
  <c r="J1717" i="4"/>
  <c r="J1725" i="4"/>
  <c r="J1733" i="4"/>
  <c r="J1741" i="4"/>
  <c r="J1749" i="4"/>
  <c r="J1757" i="4"/>
  <c r="J1765" i="4"/>
  <c r="J1773" i="4"/>
  <c r="J1781" i="4"/>
  <c r="J1789" i="4"/>
  <c r="J1797" i="4"/>
  <c r="J1805" i="4"/>
  <c r="J1813" i="4"/>
  <c r="J1821" i="4"/>
  <c r="J1829" i="4"/>
  <c r="J1837" i="4"/>
  <c r="J1845" i="4"/>
  <c r="J1853" i="4"/>
  <c r="J1861" i="4"/>
  <c r="J1869" i="4"/>
  <c r="J1877" i="4"/>
  <c r="J1885" i="4"/>
  <c r="J121" i="4"/>
  <c r="J255" i="4"/>
  <c r="J417" i="4"/>
  <c r="J575" i="4"/>
  <c r="J696" i="4"/>
  <c r="J753" i="4"/>
  <c r="J816" i="4"/>
  <c r="J865" i="4"/>
  <c r="J923" i="4"/>
  <c r="J984" i="4"/>
  <c r="J1016" i="4"/>
  <c r="J1045" i="4"/>
  <c r="J1071" i="4"/>
  <c r="J1093" i="4"/>
  <c r="J1117" i="4"/>
  <c r="J1140" i="4"/>
  <c r="J1159" i="4"/>
  <c r="J1181" i="4"/>
  <c r="J1204" i="4"/>
  <c r="J1223" i="4"/>
  <c r="J1245" i="4"/>
  <c r="J1268" i="4"/>
  <c r="J1287" i="4"/>
  <c r="J1309" i="4"/>
  <c r="J1332" i="4"/>
  <c r="J1351" i="4"/>
  <c r="J1373" i="4"/>
  <c r="J1389" i="4"/>
  <c r="J1402" i="4"/>
  <c r="J1415" i="4"/>
  <c r="J1428" i="4"/>
  <c r="J1441" i="4"/>
  <c r="J1453" i="4"/>
  <c r="J1466" i="4"/>
  <c r="J1479" i="4"/>
  <c r="J1490" i="4"/>
  <c r="J1500" i="4"/>
  <c r="J1509" i="4"/>
  <c r="J1518" i="4"/>
  <c r="J1526" i="4"/>
  <c r="J1534" i="4"/>
  <c r="J1542" i="4"/>
  <c r="J1550" i="4"/>
  <c r="J1558" i="4"/>
  <c r="J1566" i="4"/>
  <c r="J1574" i="4"/>
  <c r="J1582" i="4"/>
  <c r="J1590" i="4"/>
  <c r="J1598" i="4"/>
  <c r="J1606" i="4"/>
  <c r="J1614" i="4"/>
  <c r="J1622" i="4"/>
  <c r="J1630" i="4"/>
  <c r="J1638" i="4"/>
  <c r="J1646" i="4"/>
  <c r="J1654" i="4"/>
  <c r="J1662" i="4"/>
  <c r="J1670" i="4"/>
  <c r="J1678" i="4"/>
  <c r="J1686" i="4"/>
  <c r="J1694" i="4"/>
  <c r="J1702" i="4"/>
  <c r="J1710" i="4"/>
  <c r="J1718" i="4"/>
  <c r="J1726" i="4"/>
  <c r="J1734" i="4"/>
  <c r="J1742" i="4"/>
  <c r="J1750" i="4"/>
  <c r="J1758" i="4"/>
  <c r="J1766" i="4"/>
  <c r="J1774" i="4"/>
  <c r="J1782" i="4"/>
  <c r="J1790" i="4"/>
  <c r="J1798" i="4"/>
  <c r="J1806" i="4"/>
  <c r="J1814" i="4"/>
  <c r="J1822" i="4"/>
  <c r="J1830" i="4"/>
  <c r="J1838" i="4"/>
  <c r="J1846" i="4"/>
  <c r="J1854" i="4"/>
  <c r="J1862" i="4"/>
  <c r="J1870" i="4"/>
  <c r="J1878" i="4"/>
  <c r="J1886" i="4"/>
  <c r="J127" i="4"/>
  <c r="J294" i="4"/>
  <c r="J425" i="4"/>
  <c r="J590" i="4"/>
  <c r="J707" i="4"/>
  <c r="J760" i="4"/>
  <c r="J817" i="4"/>
  <c r="J880" i="4"/>
  <c r="J929" i="4"/>
  <c r="J985" i="4"/>
  <c r="J1024" i="4"/>
  <c r="J1047" i="4"/>
  <c r="J1072" i="4"/>
  <c r="J1099" i="4"/>
  <c r="J1119" i="4"/>
  <c r="J1141" i="4"/>
  <c r="J1164" i="4"/>
  <c r="J1183" i="4"/>
  <c r="J1205" i="4"/>
  <c r="J1228" i="4"/>
  <c r="J1247" i="4"/>
  <c r="J1269" i="4"/>
  <c r="J1292" i="4"/>
  <c r="J1311" i="4"/>
  <c r="J1333" i="4"/>
  <c r="J1356" i="4"/>
  <c r="J1375" i="4"/>
  <c r="J1391" i="4"/>
  <c r="J1404" i="4"/>
  <c r="J1417" i="4"/>
  <c r="J1429" i="4"/>
  <c r="J1442" i="4"/>
  <c r="J1455" i="4"/>
  <c r="J1468" i="4"/>
  <c r="J1481" i="4"/>
  <c r="J1492" i="4"/>
  <c r="J1501" i="4"/>
  <c r="J1511" i="4"/>
  <c r="J1519" i="4"/>
  <c r="J1527" i="4"/>
  <c r="J1535" i="4"/>
  <c r="J1543" i="4"/>
  <c r="J1551" i="4"/>
  <c r="J1559" i="4"/>
  <c r="J1567" i="4"/>
  <c r="J1575" i="4"/>
  <c r="J1583" i="4"/>
  <c r="J1591" i="4"/>
  <c r="J1599" i="4"/>
  <c r="J1607" i="4"/>
  <c r="J1615" i="4"/>
  <c r="J1623" i="4"/>
  <c r="J1631" i="4"/>
  <c r="J1639" i="4"/>
  <c r="J1647" i="4"/>
  <c r="J1655" i="4"/>
  <c r="J1663" i="4"/>
  <c r="J1671" i="4"/>
  <c r="J1679" i="4"/>
  <c r="J1687" i="4"/>
  <c r="J1695" i="4"/>
  <c r="J1703" i="4"/>
  <c r="J1711" i="4"/>
  <c r="J1719" i="4"/>
  <c r="J1727" i="4"/>
  <c r="J1735" i="4"/>
  <c r="J1743" i="4"/>
  <c r="J1751" i="4"/>
  <c r="J1759" i="4"/>
  <c r="J1767" i="4"/>
  <c r="J1775" i="4"/>
  <c r="J1783" i="4"/>
  <c r="J1791" i="4"/>
  <c r="J1799" i="4"/>
  <c r="J1807" i="4"/>
  <c r="J1815" i="4"/>
  <c r="J1823" i="4"/>
  <c r="J1831" i="4"/>
  <c r="J1839" i="4"/>
  <c r="J1847" i="4"/>
  <c r="J1855" i="4"/>
  <c r="J1863" i="4"/>
  <c r="J1871" i="4"/>
  <c r="J1879" i="4"/>
  <c r="J1887" i="4"/>
  <c r="J1895" i="4"/>
  <c r="J1903" i="4"/>
  <c r="J15" i="4"/>
  <c r="J463" i="4"/>
  <c r="J731" i="4"/>
  <c r="J888" i="4"/>
  <c r="J1025" i="4"/>
  <c r="J1084" i="4"/>
  <c r="J1148" i="4"/>
  <c r="J1207" i="4"/>
  <c r="J1260" i="4"/>
  <c r="J1317" i="4"/>
  <c r="J1380" i="4"/>
  <c r="J1410" i="4"/>
  <c r="J1445" i="4"/>
  <c r="J1482" i="4"/>
  <c r="J1506" i="4"/>
  <c r="J1529" i="4"/>
  <c r="J1552" i="4"/>
  <c r="J1571" i="4"/>
  <c r="J1593" i="4"/>
  <c r="J1616" i="4"/>
  <c r="J1635" i="4"/>
  <c r="J1657" i="4"/>
  <c r="J1680" i="4"/>
  <c r="J1699" i="4"/>
  <c r="J1721" i="4"/>
  <c r="J1744" i="4"/>
  <c r="J1763" i="4"/>
  <c r="J1785" i="4"/>
  <c r="J1808" i="4"/>
  <c r="J1827" i="4"/>
  <c r="J1849" i="4"/>
  <c r="J1872" i="4"/>
  <c r="J1891" i="4"/>
  <c r="J1904" i="4"/>
  <c r="J1913" i="4"/>
  <c r="J1921" i="4"/>
  <c r="J1929" i="4"/>
  <c r="J1937" i="4"/>
  <c r="J1945" i="4"/>
  <c r="J1953" i="4"/>
  <c r="J1961" i="4"/>
  <c r="J1969" i="4"/>
  <c r="J1977" i="4"/>
  <c r="J1985" i="4"/>
  <c r="J1993" i="4"/>
  <c r="J2001" i="4"/>
  <c r="J14" i="4"/>
  <c r="J63" i="4"/>
  <c r="J470" i="4"/>
  <c r="J771" i="4"/>
  <c r="J904" i="4"/>
  <c r="J1029" i="4"/>
  <c r="J1100" i="4"/>
  <c r="J1151" i="4"/>
  <c r="J1212" i="4"/>
  <c r="J1271" i="4"/>
  <c r="J1324" i="4"/>
  <c r="J1381" i="4"/>
  <c r="J1418" i="4"/>
  <c r="J1449" i="4"/>
  <c r="J1484" i="4"/>
  <c r="J1512" i="4"/>
  <c r="J1531" i="4"/>
  <c r="J1553" i="4"/>
  <c r="J1576" i="4"/>
  <c r="J1595" i="4"/>
  <c r="J1617" i="4"/>
  <c r="J1640" i="4"/>
  <c r="J1659" i="4"/>
  <c r="J1681" i="4"/>
  <c r="J1704" i="4"/>
  <c r="J1723" i="4"/>
  <c r="J1745" i="4"/>
  <c r="J1768" i="4"/>
  <c r="J1787" i="4"/>
  <c r="J1809" i="4"/>
  <c r="J1832" i="4"/>
  <c r="J1851" i="4"/>
  <c r="J1873" i="4"/>
  <c r="J1893" i="4"/>
  <c r="J1905" i="4"/>
  <c r="J1914" i="4"/>
  <c r="J1922" i="4"/>
  <c r="J1930" i="4"/>
  <c r="J1938" i="4"/>
  <c r="J1946" i="4"/>
  <c r="J1954" i="4"/>
  <c r="J1962" i="4"/>
  <c r="J1970" i="4"/>
  <c r="J1978" i="4"/>
  <c r="J1986" i="4"/>
  <c r="J143" i="4"/>
  <c r="J526" i="4"/>
  <c r="J776" i="4"/>
  <c r="J944" i="4"/>
  <c r="J1036" i="4"/>
  <c r="J1102" i="4"/>
  <c r="J1165" i="4"/>
  <c r="J1215" i="4"/>
  <c r="J1276" i="4"/>
  <c r="J1335" i="4"/>
  <c r="J1385" i="4"/>
  <c r="J1420" i="4"/>
  <c r="J1457" i="4"/>
  <c r="J1487" i="4"/>
  <c r="J1513" i="4"/>
  <c r="J1536" i="4"/>
  <c r="J1555" i="4"/>
  <c r="J1577" i="4"/>
  <c r="J1600" i="4"/>
  <c r="J1619" i="4"/>
  <c r="J1641" i="4"/>
  <c r="J1664" i="4"/>
  <c r="J1683" i="4"/>
  <c r="J1705" i="4"/>
  <c r="J1728" i="4"/>
  <c r="J1747" i="4"/>
  <c r="J1769" i="4"/>
  <c r="J1792" i="4"/>
  <c r="J1811" i="4"/>
  <c r="J1833" i="4"/>
  <c r="J1856" i="4"/>
  <c r="J1875" i="4"/>
  <c r="J1894" i="4"/>
  <c r="J1907" i="4"/>
  <c r="J1915" i="4"/>
  <c r="J1923" i="4"/>
  <c r="J1931" i="4"/>
  <c r="J1939" i="4"/>
  <c r="J1947" i="4"/>
  <c r="J1955" i="4"/>
  <c r="J1963" i="4"/>
  <c r="J1971" i="4"/>
  <c r="J1979" i="4"/>
  <c r="J1987" i="4"/>
  <c r="J183" i="4"/>
  <c r="J598" i="4"/>
  <c r="J793" i="4"/>
  <c r="J945" i="4"/>
  <c r="J1053" i="4"/>
  <c r="J1109" i="4"/>
  <c r="J1167" i="4"/>
  <c r="J1229" i="4"/>
  <c r="J1279" i="4"/>
  <c r="J1340" i="4"/>
  <c r="J1393" i="4"/>
  <c r="J1423" i="4"/>
  <c r="J1458" i="4"/>
  <c r="J1493" i="4"/>
  <c r="J1515" i="4"/>
  <c r="J1537" i="4"/>
  <c r="J1560" i="4"/>
  <c r="J1579" i="4"/>
  <c r="J1601" i="4"/>
  <c r="J1624" i="4"/>
  <c r="J1643" i="4"/>
  <c r="J1665" i="4"/>
  <c r="J1688" i="4"/>
  <c r="J1707" i="4"/>
  <c r="J1729" i="4"/>
  <c r="J1752" i="4"/>
  <c r="J1771" i="4"/>
  <c r="J1793" i="4"/>
  <c r="J1816" i="4"/>
  <c r="J1835" i="4"/>
  <c r="J1857" i="4"/>
  <c r="J1880" i="4"/>
  <c r="J1896" i="4"/>
  <c r="J1908" i="4"/>
  <c r="J1916" i="4"/>
  <c r="J1924" i="4"/>
  <c r="J1932" i="4"/>
  <c r="J1940" i="4"/>
  <c r="J1948" i="4"/>
  <c r="J1956" i="4"/>
  <c r="J1964" i="4"/>
  <c r="J1972" i="4"/>
  <c r="J1980" i="4"/>
  <c r="J1988" i="4"/>
  <c r="J1996" i="4"/>
  <c r="J2004" i="4"/>
  <c r="J206" i="4"/>
  <c r="J633" i="4"/>
  <c r="J824" i="4"/>
  <c r="J963" i="4"/>
  <c r="J1054" i="4"/>
  <c r="J1124" i="4"/>
  <c r="J1173" i="4"/>
  <c r="J1231" i="4"/>
  <c r="J1293" i="4"/>
  <c r="J1343" i="4"/>
  <c r="J1394" i="4"/>
  <c r="J1431" i="4"/>
  <c r="J1461" i="4"/>
  <c r="J1495" i="4"/>
  <c r="J1520" i="4"/>
  <c r="J1539" i="4"/>
  <c r="J1561" i="4"/>
  <c r="J1584" i="4"/>
  <c r="J1603" i="4"/>
  <c r="J1625" i="4"/>
  <c r="J1648" i="4"/>
  <c r="J1667" i="4"/>
  <c r="J1689" i="4"/>
  <c r="J1712" i="4"/>
  <c r="J1731" i="4"/>
  <c r="J1753" i="4"/>
  <c r="J1776" i="4"/>
  <c r="J1795" i="4"/>
  <c r="J1817" i="4"/>
  <c r="J1840" i="4"/>
  <c r="J1859" i="4"/>
  <c r="J1881" i="4"/>
  <c r="J1897" i="4"/>
  <c r="J1909" i="4"/>
  <c r="J1917" i="4"/>
  <c r="J1925" i="4"/>
  <c r="J1933" i="4"/>
  <c r="J1941" i="4"/>
  <c r="J1949" i="4"/>
  <c r="J1957" i="4"/>
  <c r="J1965" i="4"/>
  <c r="J1973" i="4"/>
  <c r="J1981" i="4"/>
  <c r="J1989" i="4"/>
  <c r="J1997" i="4"/>
  <c r="J2005" i="4"/>
  <c r="J297" i="4"/>
  <c r="J655" i="4"/>
  <c r="J835" i="4"/>
  <c r="J989" i="4"/>
  <c r="J1062" i="4"/>
  <c r="J1125" i="4"/>
  <c r="J1188" i="4"/>
  <c r="J1237" i="4"/>
  <c r="J1295" i="4"/>
  <c r="J1357" i="4"/>
  <c r="J1397" i="4"/>
  <c r="J1433" i="4"/>
  <c r="J1469" i="4"/>
  <c r="J1497" i="4"/>
  <c r="J1521" i="4"/>
  <c r="J1544" i="4"/>
  <c r="J1563" i="4"/>
  <c r="J1585" i="4"/>
  <c r="J1608" i="4"/>
  <c r="J1627" i="4"/>
  <c r="J1649" i="4"/>
  <c r="J1672" i="4"/>
  <c r="J1691" i="4"/>
  <c r="J1713" i="4"/>
  <c r="J1736" i="4"/>
  <c r="J1755" i="4"/>
  <c r="J1777" i="4"/>
  <c r="J1800" i="4"/>
  <c r="J1819" i="4"/>
  <c r="J1841" i="4"/>
  <c r="J1864" i="4"/>
  <c r="J1883" i="4"/>
  <c r="J1899" i="4"/>
  <c r="J1910" i="4"/>
  <c r="J1918" i="4"/>
  <c r="J1926" i="4"/>
  <c r="J1934" i="4"/>
  <c r="J1942" i="4"/>
  <c r="J1950" i="4"/>
  <c r="J1958" i="4"/>
  <c r="J1966" i="4"/>
  <c r="J1974" i="4"/>
  <c r="J1982" i="4"/>
  <c r="J1990" i="4"/>
  <c r="J1998" i="4"/>
  <c r="J2006" i="4"/>
  <c r="J313" i="4"/>
  <c r="J712" i="4"/>
  <c r="J843" i="4"/>
  <c r="J998" i="4"/>
  <c r="J1075" i="4"/>
  <c r="J1132" i="4"/>
  <c r="J1189" i="4"/>
  <c r="J1252" i="4"/>
  <c r="J1301" i="4"/>
  <c r="J1359" i="4"/>
  <c r="J1405" i="4"/>
  <c r="J1436" i="4"/>
  <c r="J1471" i="4"/>
  <c r="J1503" i="4"/>
  <c r="J1523" i="4"/>
  <c r="J1545" i="4"/>
  <c r="J1568" i="4"/>
  <c r="J1587" i="4"/>
  <c r="J1609" i="4"/>
  <c r="J1632" i="4"/>
  <c r="J1651" i="4"/>
  <c r="J1673" i="4"/>
  <c r="J1696" i="4"/>
  <c r="J1715" i="4"/>
  <c r="J1737" i="4"/>
  <c r="J1760" i="4"/>
  <c r="J1779" i="4"/>
  <c r="J1801" i="4"/>
  <c r="J1824" i="4"/>
  <c r="J1843" i="4"/>
  <c r="J1865" i="4"/>
  <c r="J1888" i="4"/>
  <c r="J1901" i="4"/>
  <c r="J1911" i="4"/>
  <c r="J1919" i="4"/>
  <c r="J1927" i="4"/>
  <c r="J1935" i="4"/>
  <c r="J1943" i="4"/>
  <c r="J1951" i="4"/>
  <c r="J1959" i="4"/>
  <c r="J1967" i="4"/>
  <c r="J1975" i="4"/>
  <c r="J1983" i="4"/>
  <c r="J1991" i="4"/>
  <c r="J1999" i="4"/>
  <c r="J2007" i="4"/>
  <c r="J358" i="4"/>
  <c r="J1316" i="4"/>
  <c r="J1569" i="4"/>
  <c r="J1739" i="4"/>
  <c r="J1902" i="4"/>
  <c r="J1968" i="4"/>
  <c r="J2003" i="4"/>
  <c r="J715" i="4"/>
  <c r="J1365" i="4"/>
  <c r="J1592" i="4"/>
  <c r="J1761" i="4"/>
  <c r="J1912" i="4"/>
  <c r="J1976" i="4"/>
  <c r="J2008" i="4"/>
  <c r="J881" i="4"/>
  <c r="J1407" i="4"/>
  <c r="J1611" i="4"/>
  <c r="J1784" i="4"/>
  <c r="J1920" i="4"/>
  <c r="J1984" i="4"/>
  <c r="J1003" i="4"/>
  <c r="J1444" i="4"/>
  <c r="J1633" i="4"/>
  <c r="J1803" i="4"/>
  <c r="J1928" i="4"/>
  <c r="J1992" i="4"/>
  <c r="J1080" i="4"/>
  <c r="J1474" i="4"/>
  <c r="J1656" i="4"/>
  <c r="J1825" i="4"/>
  <c r="J1936" i="4"/>
  <c r="J1994" i="4"/>
  <c r="J1143" i="4"/>
  <c r="J1504" i="4"/>
  <c r="J1675" i="4"/>
  <c r="J1848" i="4"/>
  <c r="J1944" i="4"/>
  <c r="J1995" i="4"/>
  <c r="J1196" i="4"/>
  <c r="J1528" i="4"/>
  <c r="J1697" i="4"/>
  <c r="J1867" i="4"/>
  <c r="J1952" i="4"/>
  <c r="J2000" i="4"/>
  <c r="J1253" i="4"/>
  <c r="J1547" i="4"/>
  <c r="J1720" i="4"/>
  <c r="J1889" i="4"/>
  <c r="J1960" i="4"/>
  <c r="J2002" i="4"/>
  <c r="K32" i="4"/>
  <c r="L32" i="4" s="1"/>
  <c r="M32" i="4"/>
  <c r="K16" i="4"/>
  <c r="L16" i="4" s="1"/>
  <c r="M16" i="4"/>
  <c r="M18" i="4"/>
  <c r="M15" i="4"/>
  <c r="G14" i="4" l="1"/>
  <c r="H14" i="4" s="1"/>
  <c r="N32" i="4"/>
  <c r="N16" i="4"/>
  <c r="O16" i="4" s="1"/>
  <c r="K513" i="4"/>
  <c r="L513" i="4" s="1"/>
  <c r="M513" i="4"/>
  <c r="K139" i="4"/>
  <c r="L139" i="4" s="1"/>
  <c r="M139" i="4"/>
  <c r="K651" i="4"/>
  <c r="L651" i="4" s="1"/>
  <c r="M651" i="4"/>
  <c r="K471" i="4"/>
  <c r="L471" i="4" s="1"/>
  <c r="M471" i="4"/>
  <c r="K684" i="4"/>
  <c r="L684" i="4" s="1"/>
  <c r="M684" i="4"/>
  <c r="K473" i="4"/>
  <c r="L473" i="4" s="1"/>
  <c r="M473" i="4"/>
  <c r="K320" i="4"/>
  <c r="L320" i="4" s="1"/>
  <c r="M320" i="4"/>
  <c r="K911" i="4"/>
  <c r="L911" i="4" s="1"/>
  <c r="M911" i="4"/>
  <c r="K547" i="4"/>
  <c r="L547" i="4" s="1"/>
  <c r="M547" i="4"/>
  <c r="K313" i="4"/>
  <c r="L313" i="4" s="1"/>
  <c r="M313" i="4"/>
  <c r="K520" i="4"/>
  <c r="L520" i="4" s="1"/>
  <c r="M520" i="4"/>
  <c r="K175" i="4"/>
  <c r="L175" i="4" s="1"/>
  <c r="M175" i="4"/>
  <c r="K919" i="4"/>
  <c r="L919" i="4" s="1"/>
  <c r="M919" i="4"/>
  <c r="K380" i="4"/>
  <c r="L380" i="4" s="1"/>
  <c r="M380" i="4"/>
  <c r="K455" i="4"/>
  <c r="L455" i="4" s="1"/>
  <c r="M455" i="4"/>
  <c r="K655" i="4"/>
  <c r="L655" i="4" s="1"/>
  <c r="M655" i="4"/>
  <c r="K799" i="4"/>
  <c r="L799" i="4" s="1"/>
  <c r="M799" i="4"/>
  <c r="K912" i="4"/>
  <c r="L912" i="4" s="1"/>
  <c r="M912" i="4"/>
  <c r="K619" i="4"/>
  <c r="L619" i="4" s="1"/>
  <c r="M619" i="4"/>
  <c r="K190" i="4"/>
  <c r="L190" i="4" s="1"/>
  <c r="M190" i="4"/>
  <c r="K1138" i="4"/>
  <c r="L1138" i="4" s="1"/>
  <c r="M1138" i="4"/>
  <c r="K38" i="4"/>
  <c r="L38" i="4" s="1"/>
  <c r="M38" i="4"/>
  <c r="K430" i="4"/>
  <c r="L430" i="4" s="1"/>
  <c r="M430" i="4"/>
  <c r="K1080" i="4"/>
  <c r="L1080" i="4" s="1"/>
  <c r="M1080" i="4"/>
  <c r="K1238" i="4"/>
  <c r="L1238" i="4" s="1"/>
  <c r="M1238" i="4"/>
  <c r="K1651" i="4"/>
  <c r="L1651" i="4" s="1"/>
  <c r="M1651" i="4"/>
  <c r="K1404" i="4"/>
  <c r="L1404" i="4" s="1"/>
  <c r="M1404" i="4"/>
  <c r="K1187" i="4"/>
  <c r="L1187" i="4" s="1"/>
  <c r="M1187" i="4"/>
  <c r="K1792" i="4"/>
  <c r="L1792" i="4" s="1"/>
  <c r="M1792" i="4"/>
  <c r="K1271" i="4"/>
  <c r="L1271" i="4" s="1"/>
  <c r="M1271" i="4"/>
  <c r="K592" i="4"/>
  <c r="L592" i="4" s="1"/>
  <c r="M592" i="4"/>
  <c r="K1564" i="4"/>
  <c r="L1564" i="4" s="1"/>
  <c r="M1564" i="4"/>
  <c r="K1196" i="4"/>
  <c r="L1196" i="4" s="1"/>
  <c r="M1196" i="4"/>
  <c r="K1465" i="4"/>
  <c r="L1465" i="4" s="1"/>
  <c r="M1465" i="4"/>
  <c r="K1673" i="4"/>
  <c r="L1673" i="4" s="1"/>
  <c r="M1673" i="4"/>
  <c r="K1006" i="4"/>
  <c r="L1006" i="4" s="1"/>
  <c r="M1006" i="4"/>
  <c r="K1322" i="4"/>
  <c r="L1322" i="4" s="1"/>
  <c r="M1322" i="4"/>
  <c r="K1466" i="4"/>
  <c r="L1466" i="4" s="1"/>
  <c r="M1466" i="4"/>
  <c r="K23" i="4"/>
  <c r="L23" i="4" s="1"/>
  <c r="M23" i="4"/>
  <c r="K548" i="4"/>
  <c r="L548" i="4" s="1"/>
  <c r="M548" i="4"/>
  <c r="K236" i="4"/>
  <c r="L236" i="4" s="1"/>
  <c r="M236" i="4"/>
  <c r="K578" i="4"/>
  <c r="L578" i="4" s="1"/>
  <c r="M578" i="4"/>
  <c r="K280" i="4"/>
  <c r="L280" i="4" s="1"/>
  <c r="M280" i="4"/>
  <c r="K25" i="4"/>
  <c r="L25" i="4" s="1"/>
  <c r="M25" i="4"/>
  <c r="K179" i="4"/>
  <c r="L179" i="4" s="1"/>
  <c r="M179" i="4"/>
  <c r="K379" i="4"/>
  <c r="L379" i="4" s="1"/>
  <c r="M379" i="4"/>
  <c r="K110" i="4"/>
  <c r="L110" i="4" s="1"/>
  <c r="M110" i="4"/>
  <c r="K1227" i="4"/>
  <c r="L1227" i="4" s="1"/>
  <c r="M1227" i="4"/>
  <c r="K1089" i="4"/>
  <c r="L1089" i="4" s="1"/>
  <c r="M1089" i="4"/>
  <c r="K903" i="4"/>
  <c r="L903" i="4" s="1"/>
  <c r="M903" i="4"/>
  <c r="K53" i="4"/>
  <c r="L53" i="4" s="1"/>
  <c r="M53" i="4"/>
  <c r="K1015" i="4"/>
  <c r="L1015" i="4" s="1"/>
  <c r="M1015" i="4"/>
  <c r="K1323" i="4"/>
  <c r="L1323" i="4" s="1"/>
  <c r="M1323" i="4"/>
  <c r="K708" i="4"/>
  <c r="L708" i="4" s="1"/>
  <c r="M708" i="4"/>
  <c r="K982" i="4"/>
  <c r="L982" i="4" s="1"/>
  <c r="M982" i="4"/>
  <c r="K1503" i="4"/>
  <c r="L1503" i="4" s="1"/>
  <c r="M1503" i="4"/>
  <c r="K734" i="4"/>
  <c r="L734" i="4" s="1"/>
  <c r="M734" i="4"/>
  <c r="K1621" i="4"/>
  <c r="L1621" i="4" s="1"/>
  <c r="M1621" i="4"/>
  <c r="K1547" i="4"/>
  <c r="L1547" i="4" s="1"/>
  <c r="M1547" i="4"/>
  <c r="K1044" i="4"/>
  <c r="L1044" i="4" s="1"/>
  <c r="M1044" i="4"/>
  <c r="K348" i="4"/>
  <c r="L348" i="4" s="1"/>
  <c r="M348" i="4"/>
  <c r="K1304" i="4"/>
  <c r="L1304" i="4" s="1"/>
  <c r="M1304" i="4"/>
  <c r="K1757" i="4"/>
  <c r="L1757" i="4" s="1"/>
  <c r="M1757" i="4"/>
  <c r="K1918" i="4"/>
  <c r="L1918" i="4" s="1"/>
  <c r="M1918" i="4"/>
  <c r="K1774" i="4"/>
  <c r="L1774" i="4" s="1"/>
  <c r="M1774" i="4"/>
  <c r="K1927" i="4"/>
  <c r="L1927" i="4" s="1"/>
  <c r="M1927" i="4"/>
  <c r="K1795" i="4"/>
  <c r="L1795" i="4" s="1"/>
  <c r="M1795" i="4"/>
  <c r="K1944" i="4"/>
  <c r="L1944" i="4" s="1"/>
  <c r="M1944" i="4"/>
  <c r="K1817" i="4"/>
  <c r="L1817" i="4" s="1"/>
  <c r="M1817" i="4"/>
  <c r="K633" i="4"/>
  <c r="L633" i="4" s="1"/>
  <c r="M633" i="4"/>
  <c r="K607" i="4"/>
  <c r="L607" i="4" s="1"/>
  <c r="M607" i="4"/>
  <c r="K295" i="4"/>
  <c r="L295" i="4" s="1"/>
  <c r="M295" i="4"/>
  <c r="K653" i="4"/>
  <c r="L653" i="4" s="1"/>
  <c r="M653" i="4"/>
  <c r="K308" i="4"/>
  <c r="L308" i="4" s="1"/>
  <c r="M308" i="4"/>
  <c r="K330" i="4"/>
  <c r="L330" i="4" s="1"/>
  <c r="M330" i="4"/>
  <c r="K82" i="4"/>
  <c r="L82" i="4" s="1"/>
  <c r="M82" i="4"/>
  <c r="K76" i="4"/>
  <c r="L76" i="4" s="1"/>
  <c r="M76" i="4"/>
  <c r="K276" i="4"/>
  <c r="L276" i="4" s="1"/>
  <c r="M276" i="4"/>
  <c r="K259" i="4"/>
  <c r="L259" i="4" s="1"/>
  <c r="M259" i="4"/>
  <c r="K1116" i="4"/>
  <c r="L1116" i="4" s="1"/>
  <c r="M1116" i="4"/>
  <c r="K1066" i="4"/>
  <c r="L1066" i="4" s="1"/>
  <c r="M1066" i="4"/>
  <c r="K928" i="4"/>
  <c r="L928" i="4" s="1"/>
  <c r="M928" i="4"/>
  <c r="K927" i="4"/>
  <c r="L927" i="4" s="1"/>
  <c r="M927" i="4"/>
  <c r="K1008" i="4"/>
  <c r="L1008" i="4" s="1"/>
  <c r="M1008" i="4"/>
  <c r="K324" i="4"/>
  <c r="L324" i="4" s="1"/>
  <c r="M324" i="4"/>
  <c r="K673" i="4"/>
  <c r="L673" i="4" s="1"/>
  <c r="M673" i="4"/>
  <c r="K951" i="4"/>
  <c r="L951" i="4" s="1"/>
  <c r="M951" i="4"/>
  <c r="K995" i="4"/>
  <c r="L995" i="4" s="1"/>
  <c r="M995" i="4"/>
  <c r="K1720" i="4"/>
  <c r="L1720" i="4" s="1"/>
  <c r="M1720" i="4"/>
  <c r="K1630" i="4"/>
  <c r="L1630" i="4" s="1"/>
  <c r="M1630" i="4"/>
  <c r="K1548" i="4"/>
  <c r="L1548" i="4" s="1"/>
  <c r="M1548" i="4"/>
  <c r="K1403" i="4"/>
  <c r="L1403" i="4" s="1"/>
  <c r="M1403" i="4"/>
  <c r="K724" i="4"/>
  <c r="L724" i="4" s="1"/>
  <c r="M724" i="4"/>
  <c r="K1170" i="4"/>
  <c r="L1170" i="4" s="1"/>
  <c r="M1170" i="4"/>
  <c r="K1832" i="4"/>
  <c r="L1832" i="4" s="1"/>
  <c r="M1832" i="4"/>
  <c r="K1968" i="4"/>
  <c r="L1968" i="4" s="1"/>
  <c r="M1968" i="4"/>
  <c r="K1841" i="4"/>
  <c r="L1841" i="4" s="1"/>
  <c r="M1841" i="4"/>
  <c r="K1977" i="4"/>
  <c r="L1977" i="4" s="1"/>
  <c r="M1977" i="4"/>
  <c r="K941" i="4"/>
  <c r="L941" i="4" s="1"/>
  <c r="M941" i="4"/>
  <c r="K1572" i="4"/>
  <c r="L1572" i="4" s="1"/>
  <c r="M1572" i="4"/>
  <c r="K159" i="4"/>
  <c r="L159" i="4" s="1"/>
  <c r="M159" i="4"/>
  <c r="K517" i="4"/>
  <c r="L517" i="4" s="1"/>
  <c r="M517" i="4"/>
  <c r="K205" i="4"/>
  <c r="L205" i="4" s="1"/>
  <c r="M205" i="4"/>
  <c r="K539" i="4"/>
  <c r="L539" i="4" s="1"/>
  <c r="M539" i="4"/>
  <c r="K401" i="4"/>
  <c r="L401" i="4" s="1"/>
  <c r="M401" i="4"/>
  <c r="K153" i="4"/>
  <c r="L153" i="4" s="1"/>
  <c r="M153" i="4"/>
  <c r="K307" i="4"/>
  <c r="L307" i="4" s="1"/>
  <c r="M307" i="4"/>
  <c r="K507" i="4"/>
  <c r="L507" i="4" s="1"/>
  <c r="M507" i="4"/>
  <c r="K707" i="4"/>
  <c r="L707" i="4" s="1"/>
  <c r="M707" i="4"/>
  <c r="K630" i="4"/>
  <c r="L630" i="4" s="1"/>
  <c r="M630" i="4"/>
  <c r="K422" i="4"/>
  <c r="L422" i="4" s="1"/>
  <c r="M422" i="4"/>
  <c r="K1079" i="4"/>
  <c r="L1079" i="4" s="1"/>
  <c r="M1079" i="4"/>
  <c r="K357" i="4"/>
  <c r="L357" i="4" s="1"/>
  <c r="M357" i="4"/>
  <c r="K1191" i="4"/>
  <c r="L1191" i="4" s="1"/>
  <c r="M1191" i="4"/>
  <c r="K1451" i="4"/>
  <c r="L1451" i="4" s="1"/>
  <c r="M1451" i="4"/>
  <c r="K836" i="4"/>
  <c r="L836" i="4" s="1"/>
  <c r="M836" i="4"/>
  <c r="K1303" i="4"/>
  <c r="L1303" i="4" s="1"/>
  <c r="M1303" i="4"/>
  <c r="K298" i="4"/>
  <c r="L298" i="4" s="1"/>
  <c r="M298" i="4"/>
  <c r="K1272" i="4"/>
  <c r="L1272" i="4" s="1"/>
  <c r="M1272" i="4"/>
  <c r="K1038" i="4"/>
  <c r="L1038" i="4" s="1"/>
  <c r="M1038" i="4"/>
  <c r="K1675" i="4"/>
  <c r="L1675" i="4" s="1"/>
  <c r="M1675" i="4"/>
  <c r="K797" i="4"/>
  <c r="L797" i="4" s="1"/>
  <c r="M797" i="4"/>
  <c r="K640" i="4"/>
  <c r="L640" i="4" s="1"/>
  <c r="M640" i="4"/>
  <c r="K1432" i="4"/>
  <c r="L1432" i="4" s="1"/>
  <c r="M1432" i="4"/>
  <c r="K1910" i="4"/>
  <c r="L1910" i="4" s="1"/>
  <c r="M1910" i="4"/>
  <c r="K1758" i="4"/>
  <c r="L1758" i="4" s="1"/>
  <c r="M1758" i="4"/>
  <c r="K1919" i="4"/>
  <c r="L1919" i="4" s="1"/>
  <c r="M1919" i="4"/>
  <c r="K1779" i="4"/>
  <c r="L1779" i="4" s="1"/>
  <c r="M1779" i="4"/>
  <c r="K1928" i="4"/>
  <c r="L1928" i="4" s="1"/>
  <c r="M1928" i="4"/>
  <c r="K1809" i="4"/>
  <c r="L1809" i="4" s="1"/>
  <c r="M1809" i="4"/>
  <c r="K1945" i="4"/>
  <c r="L1945" i="4" s="1"/>
  <c r="M1945" i="4"/>
  <c r="K215" i="4"/>
  <c r="L215" i="4" s="1"/>
  <c r="M215" i="4"/>
  <c r="K69" i="4"/>
  <c r="L69" i="4" s="1"/>
  <c r="M69" i="4"/>
  <c r="K428" i="4"/>
  <c r="L428" i="4" s="1"/>
  <c r="M428" i="4"/>
  <c r="K91" i="4"/>
  <c r="L91" i="4" s="1"/>
  <c r="M91" i="4"/>
  <c r="K472" i="4"/>
  <c r="L472" i="4" s="1"/>
  <c r="M472" i="4"/>
  <c r="K224" i="4"/>
  <c r="L224" i="4" s="1"/>
  <c r="M224" i="4"/>
  <c r="K538" i="4"/>
  <c r="L538" i="4" s="1"/>
  <c r="M538" i="4"/>
  <c r="K59" i="4"/>
  <c r="L59" i="4" s="1"/>
  <c r="M59" i="4"/>
  <c r="K858" i="4"/>
  <c r="L858" i="4" s="1"/>
  <c r="M858" i="4"/>
  <c r="K907" i="4"/>
  <c r="L907" i="4" s="1"/>
  <c r="M907" i="4"/>
  <c r="K769" i="4"/>
  <c r="L769" i="4" s="1"/>
  <c r="M769" i="4"/>
  <c r="K573" i="4"/>
  <c r="L573" i="4" s="1"/>
  <c r="M573" i="4"/>
  <c r="K618" i="4"/>
  <c r="L618" i="4" s="1"/>
  <c r="M618" i="4"/>
  <c r="K142" i="4"/>
  <c r="L142" i="4" s="1"/>
  <c r="M142" i="4"/>
  <c r="K1125" i="4"/>
  <c r="L1125" i="4" s="1"/>
  <c r="M1125" i="4"/>
  <c r="K1075" i="4"/>
  <c r="L1075" i="4" s="1"/>
  <c r="M1075" i="4"/>
  <c r="K1414" i="4"/>
  <c r="L1414" i="4" s="1"/>
  <c r="M1414" i="4"/>
  <c r="K1046" i="4"/>
  <c r="L1046" i="4" s="1"/>
  <c r="M1046" i="4"/>
  <c r="K1511" i="4"/>
  <c r="L1511" i="4" s="1"/>
  <c r="M1511" i="4"/>
  <c r="K1301" i="4"/>
  <c r="L1301" i="4" s="1"/>
  <c r="M1301" i="4"/>
  <c r="K1205" i="4"/>
  <c r="L1205" i="4" s="1"/>
  <c r="M1205" i="4"/>
  <c r="K891" i="4"/>
  <c r="L891" i="4" s="1"/>
  <c r="M891" i="4"/>
  <c r="K1680" i="4"/>
  <c r="L1680" i="4" s="1"/>
  <c r="M1680" i="4"/>
  <c r="K1671" i="4"/>
  <c r="L1671" i="4" s="1"/>
  <c r="M1671" i="4"/>
  <c r="K1988" i="4"/>
  <c r="L1988" i="4" s="1"/>
  <c r="M1988" i="4"/>
  <c r="K1861" i="4"/>
  <c r="L1861" i="4" s="1"/>
  <c r="M1861" i="4"/>
  <c r="K1997" i="4"/>
  <c r="L1997" i="4" s="1"/>
  <c r="M1997" i="4"/>
  <c r="K178" i="4"/>
  <c r="L178" i="4" s="1"/>
  <c r="M178" i="4"/>
  <c r="K385" i="4"/>
  <c r="L385" i="4" s="1"/>
  <c r="M385" i="4"/>
  <c r="K559" i="4"/>
  <c r="L559" i="4" s="1"/>
  <c r="M559" i="4"/>
  <c r="K791" i="4"/>
  <c r="L791" i="4" s="1"/>
  <c r="M791" i="4"/>
  <c r="K252" i="4"/>
  <c r="L252" i="4" s="1"/>
  <c r="M252" i="4"/>
  <c r="K327" i="4"/>
  <c r="L327" i="4" s="1"/>
  <c r="M327" i="4"/>
  <c r="K527" i="4"/>
  <c r="L527" i="4" s="1"/>
  <c r="M527" i="4"/>
  <c r="K462" i="4"/>
  <c r="L462" i="4" s="1"/>
  <c r="M462" i="4"/>
  <c r="K768" i="4"/>
  <c r="L768" i="4" s="1"/>
  <c r="M768" i="4"/>
  <c r="K490" i="4"/>
  <c r="L490" i="4" s="1"/>
  <c r="M490" i="4"/>
  <c r="K1060" i="4"/>
  <c r="L1060" i="4" s="1"/>
  <c r="M1060" i="4"/>
  <c r="K1010" i="4"/>
  <c r="L1010" i="4" s="1"/>
  <c r="M1010" i="4"/>
  <c r="K1041" i="4"/>
  <c r="L1041" i="4" s="1"/>
  <c r="M1041" i="4"/>
  <c r="K1090" i="4"/>
  <c r="L1090" i="4" s="1"/>
  <c r="M1090" i="4"/>
  <c r="K952" i="4"/>
  <c r="L952" i="4" s="1"/>
  <c r="M952" i="4"/>
  <c r="K1149" i="4"/>
  <c r="L1149" i="4" s="1"/>
  <c r="M1149" i="4"/>
  <c r="K1523" i="4"/>
  <c r="L1523" i="4" s="1"/>
  <c r="M1523" i="4"/>
  <c r="K1276" i="4"/>
  <c r="L1276" i="4" s="1"/>
  <c r="M1276" i="4"/>
  <c r="K763" i="4"/>
  <c r="L763" i="4" s="1"/>
  <c r="M763" i="4"/>
  <c r="K1664" i="4"/>
  <c r="L1664" i="4" s="1"/>
  <c r="M1664" i="4"/>
  <c r="K726" i="4"/>
  <c r="L726" i="4" s="1"/>
  <c r="M726" i="4"/>
  <c r="K1573" i="4"/>
  <c r="L1573" i="4" s="1"/>
  <c r="M1573" i="4"/>
  <c r="K1436" i="4"/>
  <c r="L1436" i="4" s="1"/>
  <c r="M1436" i="4"/>
  <c r="K1568" i="4"/>
  <c r="L1568" i="4" s="1"/>
  <c r="M1568" i="4"/>
  <c r="K1209" i="4"/>
  <c r="L1209" i="4" s="1"/>
  <c r="M1209" i="4"/>
  <c r="K1473" i="4"/>
  <c r="L1473" i="4" s="1"/>
  <c r="M1473" i="4"/>
  <c r="K1697" i="4"/>
  <c r="L1697" i="4" s="1"/>
  <c r="M1697" i="4"/>
  <c r="K1070" i="4"/>
  <c r="L1070" i="4" s="1"/>
  <c r="M1070" i="4"/>
  <c r="K1338" i="4"/>
  <c r="L1338" i="4" s="1"/>
  <c r="M1338" i="4"/>
  <c r="K1474" i="4"/>
  <c r="L1474" i="4" s="1"/>
  <c r="M1474" i="4"/>
  <c r="K1971" i="4"/>
  <c r="L1971" i="4" s="1"/>
  <c r="M1971" i="4"/>
  <c r="K1586" i="4"/>
  <c r="L1586" i="4" s="1"/>
  <c r="M1586" i="4"/>
  <c r="K587" i="4"/>
  <c r="L587" i="4" s="1"/>
  <c r="M587" i="4"/>
  <c r="K275" i="4"/>
  <c r="L275" i="4" s="1"/>
  <c r="M275" i="4"/>
  <c r="K457" i="4"/>
  <c r="L457" i="4" s="1"/>
  <c r="M457" i="4"/>
  <c r="K311" i="4"/>
  <c r="L311" i="4" s="1"/>
  <c r="M311" i="4"/>
  <c r="K63" i="4"/>
  <c r="L63" i="4" s="1"/>
  <c r="M63" i="4"/>
  <c r="K225" i="4"/>
  <c r="L225" i="4" s="1"/>
  <c r="M225" i="4"/>
  <c r="K425" i="4"/>
  <c r="L425" i="4" s="1"/>
  <c r="M425" i="4"/>
  <c r="K478" i="4"/>
  <c r="L478" i="4" s="1"/>
  <c r="M478" i="4"/>
  <c r="K646" i="4"/>
  <c r="L646" i="4" s="1"/>
  <c r="M646" i="4"/>
  <c r="K1151" i="4"/>
  <c r="L1151" i="4" s="1"/>
  <c r="M1151" i="4"/>
  <c r="K1427" i="4"/>
  <c r="L1427" i="4" s="1"/>
  <c r="M1427" i="4"/>
  <c r="K812" i="4"/>
  <c r="L812" i="4" s="1"/>
  <c r="M812" i="4"/>
  <c r="K184" i="4"/>
  <c r="L184" i="4" s="1"/>
  <c r="M184" i="4"/>
  <c r="K892" i="4"/>
  <c r="L892" i="4" s="1"/>
  <c r="M892" i="4"/>
  <c r="K842" i="4"/>
  <c r="L842" i="4" s="1"/>
  <c r="M842" i="4"/>
  <c r="K774" i="4"/>
  <c r="L774" i="4" s="1"/>
  <c r="M774" i="4"/>
  <c r="K1477" i="4"/>
  <c r="L1477" i="4" s="1"/>
  <c r="M1477" i="4"/>
  <c r="K1230" i="4"/>
  <c r="L1230" i="4" s="1"/>
  <c r="M1230" i="4"/>
  <c r="K1603" i="4"/>
  <c r="L1603" i="4" s="1"/>
  <c r="M1603" i="4"/>
  <c r="K1001" i="4"/>
  <c r="L1001" i="4" s="1"/>
  <c r="M1001" i="4"/>
  <c r="K1544" i="4"/>
  <c r="L1544" i="4" s="1"/>
  <c r="M1544" i="4"/>
  <c r="K1535" i="4"/>
  <c r="L1535" i="4" s="1"/>
  <c r="M1535" i="4"/>
  <c r="K1398" i="4"/>
  <c r="L1398" i="4" s="1"/>
  <c r="M1398" i="4"/>
  <c r="K1738" i="4"/>
  <c r="L1738" i="4" s="1"/>
  <c r="M1738" i="4"/>
  <c r="K1818" i="4"/>
  <c r="L1818" i="4" s="1"/>
  <c r="M1818" i="4"/>
  <c r="K1954" i="4"/>
  <c r="L1954" i="4" s="1"/>
  <c r="M1954" i="4"/>
  <c r="K1827" i="4"/>
  <c r="L1827" i="4" s="1"/>
  <c r="M1827" i="4"/>
  <c r="K1963" i="4"/>
  <c r="L1963" i="4" s="1"/>
  <c r="M1963" i="4"/>
  <c r="K1844" i="4"/>
  <c r="L1844" i="4" s="1"/>
  <c r="M1844" i="4"/>
  <c r="K1980" i="4"/>
  <c r="L1980" i="4" s="1"/>
  <c r="M1980" i="4"/>
  <c r="K1726" i="4"/>
  <c r="L1726" i="4" s="1"/>
  <c r="M1726" i="4"/>
  <c r="K598" i="4"/>
  <c r="L598" i="4" s="1"/>
  <c r="M598" i="4"/>
  <c r="K757" i="4"/>
  <c r="L757" i="4" s="1"/>
  <c r="M757" i="4"/>
  <c r="K1224" i="4"/>
  <c r="L1224" i="4" s="1"/>
  <c r="M1224" i="4"/>
  <c r="K1765" i="4"/>
  <c r="L1765" i="4" s="1"/>
  <c r="M1765" i="4"/>
  <c r="K22" i="4"/>
  <c r="L22" i="4" s="1"/>
  <c r="M22" i="4"/>
  <c r="K1244" i="4"/>
  <c r="L1244" i="4" s="1"/>
  <c r="M1244" i="4"/>
  <c r="K1325" i="4"/>
  <c r="L1325" i="4" s="1"/>
  <c r="M1325" i="4"/>
  <c r="K1461" i="4"/>
  <c r="L1461" i="4" s="1"/>
  <c r="M1461" i="4"/>
  <c r="K536" i="4"/>
  <c r="L536" i="4" s="1"/>
  <c r="M536" i="4"/>
  <c r="K241" i="4"/>
  <c r="L241" i="4" s="1"/>
  <c r="M241" i="4"/>
  <c r="K1433" i="4"/>
  <c r="L1433" i="4" s="1"/>
  <c r="M1433" i="4"/>
  <c r="K1377" i="4"/>
  <c r="L1377" i="4" s="1"/>
  <c r="M1377" i="4"/>
  <c r="K1983" i="4"/>
  <c r="L1983" i="4" s="1"/>
  <c r="M1983" i="4"/>
  <c r="K1578" i="4"/>
  <c r="L1578" i="4" s="1"/>
  <c r="M1578" i="4"/>
  <c r="K1873" i="4"/>
  <c r="L1873" i="4" s="1"/>
  <c r="M1873" i="4"/>
  <c r="K304" i="4"/>
  <c r="L304" i="4" s="1"/>
  <c r="M304" i="4"/>
  <c r="K1221" i="4"/>
  <c r="L1221" i="4" s="1"/>
  <c r="M1221" i="4"/>
  <c r="K1123" i="4"/>
  <c r="L1123" i="4" s="1"/>
  <c r="M1123" i="4"/>
  <c r="K1556" i="4"/>
  <c r="L1556" i="4" s="1"/>
  <c r="M1556" i="4"/>
  <c r="K1920" i="4"/>
  <c r="L1920" i="4" s="1"/>
  <c r="M1920" i="4"/>
  <c r="K24" i="4"/>
  <c r="L24" i="4" s="1"/>
  <c r="M24" i="4"/>
  <c r="K657" i="4"/>
  <c r="L657" i="4" s="1"/>
  <c r="M657" i="4"/>
  <c r="K1475" i="4"/>
  <c r="L1475" i="4" s="1"/>
  <c r="M1475" i="4"/>
  <c r="K1760" i="4"/>
  <c r="L1760" i="4" s="1"/>
  <c r="M1760" i="4"/>
  <c r="K1409" i="4"/>
  <c r="L1409" i="4" s="1"/>
  <c r="M1409" i="4"/>
  <c r="K459" i="4"/>
  <c r="L459" i="4" s="1"/>
  <c r="M459" i="4"/>
  <c r="K147" i="4"/>
  <c r="L147" i="4" s="1"/>
  <c r="M147" i="4"/>
  <c r="K329" i="4"/>
  <c r="L329" i="4" s="1"/>
  <c r="M329" i="4"/>
  <c r="K188" i="4"/>
  <c r="L188" i="4" s="1"/>
  <c r="M188" i="4"/>
  <c r="K263" i="4"/>
  <c r="L263" i="4" s="1"/>
  <c r="M263" i="4"/>
  <c r="K555" i="4"/>
  <c r="L555" i="4" s="1"/>
  <c r="M555" i="4"/>
  <c r="K245" i="4"/>
  <c r="L245" i="4" s="1"/>
  <c r="M245" i="4"/>
  <c r="K1407" i="4"/>
  <c r="L1407" i="4" s="1"/>
  <c r="M1407" i="4"/>
  <c r="K1965" i="4"/>
  <c r="L1965" i="4" s="1"/>
  <c r="M1965" i="4"/>
  <c r="K1172" i="4"/>
  <c r="L1172" i="4" s="1"/>
  <c r="M1172" i="4"/>
  <c r="K1915" i="4"/>
  <c r="L1915" i="4" s="1"/>
  <c r="M1915" i="4"/>
  <c r="K1943" i="4"/>
  <c r="L1943" i="4" s="1"/>
  <c r="M1943" i="4"/>
  <c r="K760" i="4"/>
  <c r="L760" i="4" s="1"/>
  <c r="M760" i="4"/>
  <c r="K685" i="4"/>
  <c r="L685" i="4" s="1"/>
  <c r="M685" i="4"/>
  <c r="K1101" i="4"/>
  <c r="L1101" i="4" s="1"/>
  <c r="M1101" i="4"/>
  <c r="K1051" i="4"/>
  <c r="L1051" i="4" s="1"/>
  <c r="M1051" i="4"/>
  <c r="K1082" i="4"/>
  <c r="L1082" i="4" s="1"/>
  <c r="M1082" i="4"/>
  <c r="K1131" i="4"/>
  <c r="L1131" i="4" s="1"/>
  <c r="M1131" i="4"/>
  <c r="K993" i="4"/>
  <c r="L993" i="4" s="1"/>
  <c r="M993" i="4"/>
  <c r="K1260" i="4"/>
  <c r="L1260" i="4" s="1"/>
  <c r="M1260" i="4"/>
  <c r="K1588" i="4"/>
  <c r="L1588" i="4" s="1"/>
  <c r="M1588" i="4"/>
  <c r="K1357" i="4"/>
  <c r="L1357" i="4" s="1"/>
  <c r="M1357" i="4"/>
  <c r="K1085" i="4"/>
  <c r="L1085" i="4" s="1"/>
  <c r="M1085" i="4"/>
  <c r="K1625" i="4"/>
  <c r="L1625" i="4" s="1"/>
  <c r="M1625" i="4"/>
  <c r="K1783" i="4"/>
  <c r="L1783" i="4" s="1"/>
  <c r="M1783" i="4"/>
  <c r="K1646" i="4"/>
  <c r="L1646" i="4" s="1"/>
  <c r="M1646" i="4"/>
  <c r="K1517" i="4"/>
  <c r="L1517" i="4" s="1"/>
  <c r="M1517" i="4"/>
  <c r="K1290" i="4"/>
  <c r="L1290" i="4" s="1"/>
  <c r="M1290" i="4"/>
  <c r="K1426" i="4"/>
  <c r="L1426" i="4" s="1"/>
  <c r="M1426" i="4"/>
  <c r="K1562" i="4"/>
  <c r="L1562" i="4" s="1"/>
  <c r="M1562" i="4"/>
  <c r="K1698" i="4"/>
  <c r="L1698" i="4" s="1"/>
  <c r="M1698" i="4"/>
  <c r="K1749" i="4"/>
  <c r="L1749" i="4" s="1"/>
  <c r="M1749" i="4"/>
  <c r="K1922" i="4"/>
  <c r="L1922" i="4" s="1"/>
  <c r="M1922" i="4"/>
  <c r="K31" i="4"/>
  <c r="L31" i="4" s="1"/>
  <c r="M31" i="4"/>
  <c r="K389" i="4"/>
  <c r="L389" i="4" s="1"/>
  <c r="M389" i="4"/>
  <c r="K77" i="4"/>
  <c r="L77" i="4" s="1"/>
  <c r="M77" i="4"/>
  <c r="K411" i="4"/>
  <c r="L411" i="4" s="1"/>
  <c r="M411" i="4"/>
  <c r="K273" i="4"/>
  <c r="L273" i="4" s="1"/>
  <c r="M273" i="4"/>
  <c r="K691" i="4"/>
  <c r="L691" i="4" s="1"/>
  <c r="M691" i="4"/>
  <c r="K212" i="4"/>
  <c r="L212" i="4" s="1"/>
  <c r="M212" i="4"/>
  <c r="K426" i="4"/>
  <c r="L426" i="4" s="1"/>
  <c r="M426" i="4"/>
  <c r="K1052" i="4"/>
  <c r="L1052" i="4" s="1"/>
  <c r="M1052" i="4"/>
  <c r="K1002" i="4"/>
  <c r="L1002" i="4" s="1"/>
  <c r="M1002" i="4"/>
  <c r="K856" i="4"/>
  <c r="L856" i="4" s="1"/>
  <c r="M856" i="4"/>
  <c r="K831" i="4"/>
  <c r="L831" i="4" s="1"/>
  <c r="M831" i="4"/>
  <c r="K944" i="4"/>
  <c r="L944" i="4" s="1"/>
  <c r="M944" i="4"/>
  <c r="K68" i="4"/>
  <c r="L68" i="4" s="1"/>
  <c r="M68" i="4"/>
  <c r="K446" i="4"/>
  <c r="L446" i="4" s="1"/>
  <c r="M446" i="4"/>
  <c r="K253" i="4"/>
  <c r="L253" i="4" s="1"/>
  <c r="M253" i="4"/>
  <c r="K699" i="4"/>
  <c r="L699" i="4" s="1"/>
  <c r="M699" i="4"/>
  <c r="K1656" i="4"/>
  <c r="L1656" i="4" s="1"/>
  <c r="M1656" i="4"/>
  <c r="K1566" i="4"/>
  <c r="L1566" i="4" s="1"/>
  <c r="M1566" i="4"/>
  <c r="K1484" i="4"/>
  <c r="L1484" i="4" s="1"/>
  <c r="M1484" i="4"/>
  <c r="K1307" i="4"/>
  <c r="L1307" i="4" s="1"/>
  <c r="M1307" i="4"/>
  <c r="K1251" i="4"/>
  <c r="L1251" i="4" s="1"/>
  <c r="M1251" i="4"/>
  <c r="K656" i="4"/>
  <c r="L656" i="4" s="1"/>
  <c r="M656" i="4"/>
  <c r="K1731" i="4"/>
  <c r="L1731" i="4" s="1"/>
  <c r="M1731" i="4"/>
  <c r="K1904" i="4"/>
  <c r="L1904" i="4" s="1"/>
  <c r="M1904" i="4"/>
  <c r="K1748" i="4"/>
  <c r="L1748" i="4" s="1"/>
  <c r="M1748" i="4"/>
  <c r="K1913" i="4"/>
  <c r="L1913" i="4" s="1"/>
  <c r="M1913" i="4"/>
  <c r="K931" i="4"/>
  <c r="L931" i="4" s="1"/>
  <c r="M931" i="4"/>
  <c r="K1635" i="4"/>
  <c r="L1635" i="4" s="1"/>
  <c r="M1635" i="4"/>
  <c r="K1822" i="4"/>
  <c r="L1822" i="4" s="1"/>
  <c r="M1822" i="4"/>
  <c r="K1198" i="4"/>
  <c r="L1198" i="4" s="1"/>
  <c r="M1198" i="4"/>
  <c r="K448" i="4"/>
  <c r="L448" i="4" s="1"/>
  <c r="M448" i="4"/>
  <c r="K136" i="4"/>
  <c r="L136" i="4" s="1"/>
  <c r="M136" i="4"/>
  <c r="K1039" i="4"/>
  <c r="L1039" i="4" s="1"/>
  <c r="M1039" i="4"/>
  <c r="K149" i="4"/>
  <c r="L149" i="4" s="1"/>
  <c r="M149" i="4"/>
  <c r="K163" i="4"/>
  <c r="L163" i="4" s="1"/>
  <c r="M163" i="4"/>
  <c r="K594" i="4"/>
  <c r="L594" i="4" s="1"/>
  <c r="M594" i="4"/>
  <c r="K588" i="4"/>
  <c r="L588" i="4" s="1"/>
  <c r="M588" i="4"/>
  <c r="K369" i="4"/>
  <c r="L369" i="4" s="1"/>
  <c r="M369" i="4"/>
  <c r="K557" i="4"/>
  <c r="L557" i="4" s="1"/>
  <c r="M557" i="4"/>
  <c r="K1029" i="4"/>
  <c r="L1029" i="4" s="1"/>
  <c r="M1029" i="4"/>
  <c r="K979" i="4"/>
  <c r="L979" i="4" s="1"/>
  <c r="M979" i="4"/>
  <c r="K841" i="4"/>
  <c r="L841" i="4" s="1"/>
  <c r="M841" i="4"/>
  <c r="K864" i="4"/>
  <c r="L864" i="4" s="1"/>
  <c r="M864" i="4"/>
  <c r="K921" i="4"/>
  <c r="L921" i="4" s="1"/>
  <c r="M921" i="4"/>
  <c r="K680" i="4"/>
  <c r="L680" i="4" s="1"/>
  <c r="M680" i="4"/>
  <c r="K601" i="4"/>
  <c r="L601" i="4" s="1"/>
  <c r="M601" i="4"/>
  <c r="K788" i="4"/>
  <c r="L788" i="4" s="1"/>
  <c r="M788" i="4"/>
  <c r="K981" i="4"/>
  <c r="L981" i="4" s="1"/>
  <c r="M981" i="4"/>
  <c r="K1553" i="4"/>
  <c r="L1553" i="4" s="1"/>
  <c r="M1553" i="4"/>
  <c r="K1583" i="4"/>
  <c r="L1583" i="4" s="1"/>
  <c r="M1583" i="4"/>
  <c r="K1501" i="4"/>
  <c r="L1501" i="4" s="1"/>
  <c r="M1501" i="4"/>
  <c r="K1364" i="4"/>
  <c r="L1364" i="4" s="1"/>
  <c r="M1364" i="4"/>
  <c r="K1237" i="4"/>
  <c r="L1237" i="4" s="1"/>
  <c r="M1237" i="4"/>
  <c r="K1713" i="4"/>
  <c r="L1713" i="4" s="1"/>
  <c r="M1713" i="4"/>
  <c r="K756" i="4"/>
  <c r="L756" i="4" s="1"/>
  <c r="M756" i="4"/>
  <c r="K1252" i="4"/>
  <c r="L1252" i="4" s="1"/>
  <c r="M1252" i="4"/>
  <c r="K1192" i="4"/>
  <c r="L1192" i="4" s="1"/>
  <c r="M1192" i="4"/>
  <c r="K1631" i="4"/>
  <c r="L1631" i="4" s="1"/>
  <c r="M1631" i="4"/>
  <c r="K1328" i="4"/>
  <c r="L1328" i="4" s="1"/>
  <c r="M1328" i="4"/>
  <c r="K1704" i="4"/>
  <c r="L1704" i="4" s="1"/>
  <c r="M1704" i="4"/>
  <c r="K671" i="4"/>
  <c r="L671" i="4" s="1"/>
  <c r="M671" i="4"/>
  <c r="K359" i="4"/>
  <c r="L359" i="4" s="1"/>
  <c r="M359" i="4"/>
  <c r="K206" i="4"/>
  <c r="L206" i="4" s="1"/>
  <c r="M206" i="4"/>
  <c r="K372" i="4"/>
  <c r="L372" i="4" s="1"/>
  <c r="M372" i="4"/>
  <c r="K394" i="4"/>
  <c r="L394" i="4" s="1"/>
  <c r="M394" i="4"/>
  <c r="K146" i="4"/>
  <c r="L146" i="4" s="1"/>
  <c r="M146" i="4"/>
  <c r="K140" i="4"/>
  <c r="L140" i="4" s="1"/>
  <c r="M140" i="4"/>
  <c r="K340" i="4"/>
  <c r="L340" i="4" s="1"/>
  <c r="M340" i="4"/>
  <c r="K579" i="4"/>
  <c r="L579" i="4" s="1"/>
  <c r="M579" i="4"/>
  <c r="K126" i="4"/>
  <c r="L126" i="4" s="1"/>
  <c r="M126" i="4"/>
  <c r="K1130" i="4"/>
  <c r="L1130" i="4" s="1"/>
  <c r="M1130" i="4"/>
  <c r="K992" i="4"/>
  <c r="L992" i="4" s="1"/>
  <c r="M992" i="4"/>
  <c r="K1007" i="4"/>
  <c r="L1007" i="4" s="1"/>
  <c r="M1007" i="4"/>
  <c r="K1072" i="4"/>
  <c r="L1072" i="4" s="1"/>
  <c r="M1072" i="4"/>
  <c r="K580" i="4"/>
  <c r="L580" i="4" s="1"/>
  <c r="M580" i="4"/>
  <c r="K749" i="4"/>
  <c r="L749" i="4" s="1"/>
  <c r="M749" i="4"/>
  <c r="K896" i="4"/>
  <c r="L896" i="4" s="1"/>
  <c r="M896" i="4"/>
  <c r="K1155" i="4"/>
  <c r="L1155" i="4" s="1"/>
  <c r="M1155" i="4"/>
  <c r="K1784" i="4"/>
  <c r="L1784" i="4" s="1"/>
  <c r="M1784" i="4"/>
  <c r="K614" i="4"/>
  <c r="L614" i="4" s="1"/>
  <c r="M614" i="4"/>
  <c r="K1612" i="4"/>
  <c r="L1612" i="4" s="1"/>
  <c r="M1612" i="4"/>
  <c r="K1491" i="4"/>
  <c r="L1491" i="4" s="1"/>
  <c r="M1491" i="4"/>
  <c r="K908" i="4"/>
  <c r="L908" i="4" s="1"/>
  <c r="M908" i="4"/>
  <c r="K1265" i="4"/>
  <c r="L1265" i="4" s="1"/>
  <c r="M1265" i="4"/>
  <c r="K1896" i="4"/>
  <c r="L1896" i="4" s="1"/>
  <c r="M1896" i="4"/>
  <c r="K1732" i="4"/>
  <c r="L1732" i="4" s="1"/>
  <c r="M1732" i="4"/>
  <c r="K1905" i="4"/>
  <c r="L1905" i="4" s="1"/>
  <c r="M1905" i="4"/>
  <c r="K230" i="4"/>
  <c r="L230" i="4" s="1"/>
  <c r="M230" i="4"/>
  <c r="K1571" i="4"/>
  <c r="L1571" i="4" s="1"/>
  <c r="M1571" i="4"/>
  <c r="K1525" i="4"/>
  <c r="L1525" i="4" s="1"/>
  <c r="M1525" i="4"/>
  <c r="K1850" i="4"/>
  <c r="L1850" i="4" s="1"/>
  <c r="M1850" i="4"/>
  <c r="K223" i="4"/>
  <c r="L223" i="4" s="1"/>
  <c r="M223" i="4"/>
  <c r="K581" i="4"/>
  <c r="L581" i="4" s="1"/>
  <c r="M581" i="4"/>
  <c r="K269" i="4"/>
  <c r="L269" i="4" s="1"/>
  <c r="M269" i="4"/>
  <c r="K603" i="4"/>
  <c r="L603" i="4" s="1"/>
  <c r="M603" i="4"/>
  <c r="K465" i="4"/>
  <c r="L465" i="4" s="1"/>
  <c r="M465" i="4"/>
  <c r="K217" i="4"/>
  <c r="L217" i="4" s="1"/>
  <c r="M217" i="4"/>
  <c r="K371" i="4"/>
  <c r="L371" i="4" s="1"/>
  <c r="M371" i="4"/>
  <c r="K571" i="4"/>
  <c r="L571" i="4" s="1"/>
  <c r="M571" i="4"/>
  <c r="K771" i="4"/>
  <c r="L771" i="4" s="1"/>
  <c r="M771" i="4"/>
  <c r="K732" i="4"/>
  <c r="L732" i="4" s="1"/>
  <c r="M732" i="4"/>
  <c r="K665" i="4"/>
  <c r="L665" i="4" s="1"/>
  <c r="M665" i="4"/>
  <c r="K1159" i="4"/>
  <c r="L1159" i="4" s="1"/>
  <c r="M1159" i="4"/>
  <c r="K485" i="4"/>
  <c r="L485" i="4" s="1"/>
  <c r="M485" i="4"/>
  <c r="K150" i="4"/>
  <c r="L150" i="4" s="1"/>
  <c r="M150" i="4"/>
  <c r="K248" i="4"/>
  <c r="L248" i="4" s="1"/>
  <c r="M248" i="4"/>
  <c r="K900" i="4"/>
  <c r="L900" i="4" s="1"/>
  <c r="M900" i="4"/>
  <c r="K1367" i="4"/>
  <c r="L1367" i="4" s="1"/>
  <c r="M1367" i="4"/>
  <c r="K381" i="4"/>
  <c r="L381" i="4" s="1"/>
  <c r="M381" i="4"/>
  <c r="K1336" i="4"/>
  <c r="L1336" i="4" s="1"/>
  <c r="M1336" i="4"/>
  <c r="K1242" i="4"/>
  <c r="L1242" i="4" s="1"/>
  <c r="M1242" i="4"/>
  <c r="K894" i="4"/>
  <c r="L894" i="4" s="1"/>
  <c r="M894" i="4"/>
  <c r="K917" i="4"/>
  <c r="L917" i="4" s="1"/>
  <c r="M917" i="4"/>
  <c r="K414" i="4"/>
  <c r="L414" i="4" s="1"/>
  <c r="M414" i="4"/>
  <c r="K1496" i="4"/>
  <c r="L1496" i="4" s="1"/>
  <c r="M1496" i="4"/>
  <c r="K1974" i="4"/>
  <c r="L1974" i="4" s="1"/>
  <c r="M1974" i="4"/>
  <c r="K1847" i="4"/>
  <c r="L1847" i="4" s="1"/>
  <c r="M1847" i="4"/>
  <c r="K1969" i="4"/>
  <c r="L1969" i="4" s="1"/>
  <c r="M1969" i="4"/>
  <c r="K690" i="4"/>
  <c r="L690" i="4" s="1"/>
  <c r="M690" i="4"/>
  <c r="K378" i="4"/>
  <c r="L378" i="4" s="1"/>
  <c r="M378" i="4"/>
  <c r="K400" i="4"/>
  <c r="L400" i="4" s="1"/>
  <c r="M400" i="4"/>
  <c r="K406" i="4"/>
  <c r="L406" i="4" s="1"/>
  <c r="M406" i="4"/>
  <c r="K93" i="4"/>
  <c r="L93" i="4" s="1"/>
  <c r="M93" i="4"/>
  <c r="K168" i="4"/>
  <c r="L168" i="4" s="1"/>
  <c r="M168" i="4"/>
  <c r="K368" i="4"/>
  <c r="L368" i="4" s="1"/>
  <c r="M368" i="4"/>
  <c r="K342" i="4"/>
  <c r="L342" i="4" s="1"/>
  <c r="M342" i="4"/>
  <c r="K697" i="4"/>
  <c r="L697" i="4" s="1"/>
  <c r="M697" i="4"/>
  <c r="K437" i="4"/>
  <c r="L437" i="4" s="1"/>
  <c r="M437" i="4"/>
  <c r="K973" i="4"/>
  <c r="L973" i="4" s="1"/>
  <c r="M973" i="4"/>
  <c r="K923" i="4"/>
  <c r="L923" i="4" s="1"/>
  <c r="M923" i="4"/>
  <c r="K954" i="4"/>
  <c r="L954" i="4" s="1"/>
  <c r="M954" i="4"/>
  <c r="K1003" i="4"/>
  <c r="L1003" i="4" s="1"/>
  <c r="M1003" i="4"/>
  <c r="K865" i="4"/>
  <c r="L865" i="4" s="1"/>
  <c r="M865" i="4"/>
  <c r="K550" i="4"/>
  <c r="L550" i="4" s="1"/>
  <c r="M550" i="4"/>
  <c r="K1460" i="4"/>
  <c r="L1460" i="4" s="1"/>
  <c r="M1460" i="4"/>
  <c r="K1216" i="4"/>
  <c r="L1216" i="4" s="1"/>
  <c r="M1216" i="4"/>
  <c r="K885" i="4"/>
  <c r="L885" i="4" s="1"/>
  <c r="M885" i="4"/>
  <c r="K1497" i="4"/>
  <c r="L1497" i="4" s="1"/>
  <c r="M1497" i="4"/>
  <c r="K1655" i="4"/>
  <c r="L1655" i="4" s="1"/>
  <c r="M1655" i="4"/>
  <c r="K1518" i="4"/>
  <c r="L1518" i="4" s="1"/>
  <c r="M1518" i="4"/>
  <c r="K1389" i="4"/>
  <c r="L1389" i="4" s="1"/>
  <c r="M1389" i="4"/>
  <c r="K814" i="4"/>
  <c r="L814" i="4" s="1"/>
  <c r="M814" i="4"/>
  <c r="K1298" i="4"/>
  <c r="L1298" i="4" s="1"/>
  <c r="M1298" i="4"/>
  <c r="K1434" i="4"/>
  <c r="L1434" i="4" s="1"/>
  <c r="M1434" i="4"/>
  <c r="K1570" i="4"/>
  <c r="L1570" i="4" s="1"/>
  <c r="M1570" i="4"/>
  <c r="K1706" i="4"/>
  <c r="L1706" i="4" s="1"/>
  <c r="M1706" i="4"/>
  <c r="K1781" i="4"/>
  <c r="L1781" i="4" s="1"/>
  <c r="M1781" i="4"/>
  <c r="K1930" i="4"/>
  <c r="L1930" i="4" s="1"/>
  <c r="M1930" i="4"/>
  <c r="K1907" i="4"/>
  <c r="L1907" i="4" s="1"/>
  <c r="M1907" i="4"/>
  <c r="K1737" i="4"/>
  <c r="L1737" i="4" s="1"/>
  <c r="M1737" i="4"/>
  <c r="K420" i="4"/>
  <c r="L420" i="4" s="1"/>
  <c r="M420" i="4"/>
  <c r="K108" i="4"/>
  <c r="L108" i="4" s="1"/>
  <c r="M108" i="4"/>
  <c r="K450" i="4"/>
  <c r="L450" i="4" s="1"/>
  <c r="M450" i="4"/>
  <c r="K152" i="4"/>
  <c r="L152" i="4" s="1"/>
  <c r="M152" i="4"/>
  <c r="K575" i="4"/>
  <c r="L575" i="4" s="1"/>
  <c r="M575" i="4"/>
  <c r="K218" i="4"/>
  <c r="L218" i="4" s="1"/>
  <c r="M218" i="4"/>
  <c r="K418" i="4"/>
  <c r="L418" i="4" s="1"/>
  <c r="M418" i="4"/>
  <c r="K1137" i="4"/>
  <c r="L1137" i="4" s="1"/>
  <c r="M1137" i="4"/>
  <c r="K174" i="4"/>
  <c r="L174" i="4" s="1"/>
  <c r="M174" i="4"/>
  <c r="K1048" i="4"/>
  <c r="L1048" i="4" s="1"/>
  <c r="M1048" i="4"/>
  <c r="K476" i="4"/>
  <c r="L476" i="4" s="1"/>
  <c r="M476" i="4"/>
  <c r="K725" i="4"/>
  <c r="L725" i="4" s="1"/>
  <c r="M725" i="4"/>
  <c r="K61" i="4"/>
  <c r="L61" i="4" s="1"/>
  <c r="M61" i="4"/>
  <c r="K805" i="4"/>
  <c r="L805" i="4" s="1"/>
  <c r="M805" i="4"/>
  <c r="K755" i="4"/>
  <c r="L755" i="4" s="1"/>
  <c r="M755" i="4"/>
  <c r="K1661" i="4"/>
  <c r="L1661" i="4" s="1"/>
  <c r="M1661" i="4"/>
  <c r="K1422" i="4"/>
  <c r="L1422" i="4" s="1"/>
  <c r="M1422" i="4"/>
  <c r="K1110" i="4"/>
  <c r="L1110" i="4" s="1"/>
  <c r="M1110" i="4"/>
  <c r="K1540" i="4"/>
  <c r="L1540" i="4" s="1"/>
  <c r="M1540" i="4"/>
  <c r="K318" i="4"/>
  <c r="L318" i="4" s="1"/>
  <c r="M318" i="4"/>
  <c r="K398" i="4"/>
  <c r="L398" i="4" s="1"/>
  <c r="M398" i="4"/>
  <c r="K1360" i="4"/>
  <c r="L1360" i="4" s="1"/>
  <c r="M1360" i="4"/>
  <c r="K1351" i="4"/>
  <c r="L1351" i="4" s="1"/>
  <c r="M1351" i="4"/>
  <c r="K1931" i="4"/>
  <c r="L1931" i="4" s="1"/>
  <c r="M1931" i="4"/>
  <c r="K1803" i="4"/>
  <c r="L1803" i="4" s="1"/>
  <c r="M1803" i="4"/>
  <c r="K1940" i="4"/>
  <c r="L1940" i="4" s="1"/>
  <c r="M1940" i="4"/>
  <c r="K1813" i="4"/>
  <c r="L1813" i="4" s="1"/>
  <c r="M1813" i="4"/>
  <c r="K1949" i="4"/>
  <c r="L1949" i="4" s="1"/>
  <c r="M1949" i="4"/>
  <c r="K1830" i="4"/>
  <c r="L1830" i="4" s="1"/>
  <c r="M1830" i="4"/>
  <c r="K1966" i="4"/>
  <c r="L1966" i="4" s="1"/>
  <c r="M1966" i="4"/>
  <c r="K155" i="4"/>
  <c r="L155" i="4" s="1"/>
  <c r="M155" i="4"/>
  <c r="K654" i="4"/>
  <c r="L654" i="4" s="1"/>
  <c r="M654" i="4"/>
  <c r="K1600" i="4"/>
  <c r="L1600" i="4" s="1"/>
  <c r="M1600" i="4"/>
  <c r="K1662" i="4"/>
  <c r="L1662" i="4" s="1"/>
  <c r="M1662" i="4"/>
  <c r="K1444" i="4"/>
  <c r="L1444" i="4" s="1"/>
  <c r="M1444" i="4"/>
  <c r="K254" i="4"/>
  <c r="L254" i="4" s="1"/>
  <c r="M254" i="4"/>
  <c r="K902" i="4"/>
  <c r="L902" i="4" s="1"/>
  <c r="M902" i="4"/>
  <c r="K1141" i="4"/>
  <c r="L1141" i="4" s="1"/>
  <c r="M1141" i="4"/>
  <c r="K1951" i="4"/>
  <c r="L1951" i="4" s="1"/>
  <c r="M1951" i="4"/>
  <c r="K497" i="4"/>
  <c r="L497" i="4" s="1"/>
  <c r="M497" i="4"/>
  <c r="K714" i="4"/>
  <c r="L714" i="4" s="1"/>
  <c r="M714" i="4"/>
  <c r="K198" i="4"/>
  <c r="L198" i="4" s="1"/>
  <c r="M198" i="4"/>
  <c r="K1763" i="4"/>
  <c r="L1763" i="4" s="1"/>
  <c r="M1763" i="4"/>
  <c r="K1898" i="4"/>
  <c r="L1898" i="4" s="1"/>
  <c r="M1898" i="4"/>
  <c r="K1734" i="4"/>
  <c r="L1734" i="4" s="1"/>
  <c r="M1734" i="4"/>
  <c r="K1337" i="4"/>
  <c r="L1337" i="4" s="1"/>
  <c r="M1337" i="4"/>
  <c r="K290" i="4"/>
  <c r="L290" i="4" s="1"/>
  <c r="M290" i="4"/>
  <c r="K920" i="4"/>
  <c r="L920" i="4" s="1"/>
  <c r="M920" i="4"/>
  <c r="K1431" i="4"/>
  <c r="L1431" i="4" s="1"/>
  <c r="M1431" i="4"/>
  <c r="K1129" i="4"/>
  <c r="L1129" i="4" s="1"/>
  <c r="M1129" i="4"/>
  <c r="K1821" i="4"/>
  <c r="L1821" i="4" s="1"/>
  <c r="M1821" i="4"/>
  <c r="K1096" i="4"/>
  <c r="L1096" i="4" s="1"/>
  <c r="M1096" i="4"/>
  <c r="K764" i="4"/>
  <c r="L764" i="4" s="1"/>
  <c r="M764" i="4"/>
  <c r="K1775" i="4"/>
  <c r="L1775" i="4" s="1"/>
  <c r="M1775" i="4"/>
  <c r="K1911" i="4"/>
  <c r="L1911" i="4" s="1"/>
  <c r="M1911" i="4"/>
  <c r="K1964" i="4"/>
  <c r="L1964" i="4" s="1"/>
  <c r="M1964" i="4"/>
  <c r="K292" i="4"/>
  <c r="L292" i="4" s="1"/>
  <c r="M292" i="4"/>
  <c r="K659" i="4"/>
  <c r="L659" i="4" s="1"/>
  <c r="M659" i="4"/>
  <c r="K322" i="4"/>
  <c r="L322" i="4" s="1"/>
  <c r="M322" i="4"/>
  <c r="K29" i="4"/>
  <c r="L29" i="4" s="1"/>
  <c r="M29" i="4"/>
  <c r="K104" i="4"/>
  <c r="L104" i="4" s="1"/>
  <c r="M104" i="4"/>
  <c r="K922" i="4"/>
  <c r="L922" i="4" s="1"/>
  <c r="M922" i="4"/>
  <c r="K1139" i="4"/>
  <c r="L1139" i="4" s="1"/>
  <c r="M1139" i="4"/>
  <c r="K1270" i="4"/>
  <c r="L1270" i="4" s="1"/>
  <c r="M1270" i="4"/>
  <c r="K1824" i="4"/>
  <c r="L1824" i="4" s="1"/>
  <c r="M1824" i="4"/>
  <c r="K1801" i="4"/>
  <c r="L1801" i="4" s="1"/>
  <c r="M1801" i="4"/>
  <c r="K1887" i="4"/>
  <c r="L1887" i="4" s="1"/>
  <c r="M1887" i="4"/>
  <c r="K1950" i="4"/>
  <c r="L1950" i="4" s="1"/>
  <c r="M1950" i="4"/>
  <c r="K528" i="4"/>
  <c r="L528" i="4" s="1"/>
  <c r="M528" i="4"/>
  <c r="K506" i="4"/>
  <c r="L506" i="4" s="1"/>
  <c r="M506" i="4"/>
  <c r="K289" i="4"/>
  <c r="L289" i="4" s="1"/>
  <c r="M289" i="4"/>
  <c r="K489" i="4"/>
  <c r="L489" i="4" s="1"/>
  <c r="M489" i="4"/>
  <c r="K686" i="4"/>
  <c r="L686" i="4" s="1"/>
  <c r="M686" i="4"/>
  <c r="K738" i="4"/>
  <c r="L738" i="4" s="1"/>
  <c r="M738" i="4"/>
  <c r="K1247" i="4"/>
  <c r="L1247" i="4" s="1"/>
  <c r="M1247" i="4"/>
  <c r="K56" i="4"/>
  <c r="L56" i="4" s="1"/>
  <c r="M56" i="4"/>
  <c r="K876" i="4"/>
  <c r="L876" i="4" s="1"/>
  <c r="M876" i="4"/>
  <c r="K177" i="4"/>
  <c r="L177" i="4" s="1"/>
  <c r="M177" i="4"/>
  <c r="K956" i="4"/>
  <c r="L956" i="4" s="1"/>
  <c r="M956" i="4"/>
  <c r="K906" i="4"/>
  <c r="L906" i="4" s="1"/>
  <c r="M906" i="4"/>
  <c r="K1190" i="4"/>
  <c r="L1190" i="4" s="1"/>
  <c r="M1190" i="4"/>
  <c r="K1541" i="4"/>
  <c r="L1541" i="4" s="1"/>
  <c r="M1541" i="4"/>
  <c r="K1302" i="4"/>
  <c r="L1302" i="4" s="1"/>
  <c r="M1302" i="4"/>
  <c r="K1667" i="4"/>
  <c r="L1667" i="4" s="1"/>
  <c r="M1667" i="4"/>
  <c r="K914" i="4"/>
  <c r="L914" i="4" s="1"/>
  <c r="M914" i="4"/>
  <c r="K1608" i="4"/>
  <c r="L1608" i="4" s="1"/>
  <c r="M1608" i="4"/>
  <c r="K1599" i="4"/>
  <c r="L1599" i="4" s="1"/>
  <c r="M1599" i="4"/>
  <c r="K1462" i="4"/>
  <c r="L1462" i="4" s="1"/>
  <c r="M1462" i="4"/>
  <c r="K1802" i="4"/>
  <c r="L1802" i="4" s="1"/>
  <c r="M1802" i="4"/>
  <c r="K1882" i="4"/>
  <c r="L1882" i="4" s="1"/>
  <c r="M1882" i="4"/>
  <c r="K1702" i="4"/>
  <c r="L1702" i="4" s="1"/>
  <c r="M1702" i="4"/>
  <c r="K1891" i="4"/>
  <c r="L1891" i="4" s="1"/>
  <c r="M1891" i="4"/>
  <c r="K1723" i="4"/>
  <c r="L1723" i="4" s="1"/>
  <c r="M1723" i="4"/>
  <c r="K1908" i="4"/>
  <c r="L1908" i="4" s="1"/>
  <c r="M1908" i="4"/>
  <c r="K543" i="4"/>
  <c r="L543" i="4" s="1"/>
  <c r="M543" i="4"/>
  <c r="K231" i="4"/>
  <c r="L231" i="4" s="1"/>
  <c r="M231" i="4"/>
  <c r="K589" i="4"/>
  <c r="L589" i="4" s="1"/>
  <c r="M589" i="4"/>
  <c r="K244" i="4"/>
  <c r="L244" i="4" s="1"/>
  <c r="M244" i="4"/>
  <c r="K266" i="4"/>
  <c r="L266" i="4" s="1"/>
  <c r="M266" i="4"/>
  <c r="K530" i="4"/>
  <c r="L530" i="4" s="1"/>
  <c r="M530" i="4"/>
  <c r="K524" i="4"/>
  <c r="L524" i="4" s="1"/>
  <c r="M524" i="4"/>
  <c r="K376" i="4"/>
  <c r="L376" i="4" s="1"/>
  <c r="M376" i="4"/>
  <c r="K429" i="4"/>
  <c r="L429" i="4" s="1"/>
  <c r="M429" i="4"/>
  <c r="K965" i="4"/>
  <c r="L965" i="4" s="1"/>
  <c r="M965" i="4"/>
  <c r="K915" i="4"/>
  <c r="L915" i="4" s="1"/>
  <c r="M915" i="4"/>
  <c r="K777" i="4"/>
  <c r="L777" i="4" s="1"/>
  <c r="M777" i="4"/>
  <c r="K792" i="4"/>
  <c r="L792" i="4" s="1"/>
  <c r="M792" i="4"/>
  <c r="K857" i="4"/>
  <c r="L857" i="4" s="1"/>
  <c r="M857" i="4"/>
  <c r="K334" i="4"/>
  <c r="L334" i="4" s="1"/>
  <c r="M334" i="4"/>
  <c r="K745" i="4"/>
  <c r="L745" i="4" s="1"/>
  <c r="M745" i="4"/>
  <c r="K502" i="4"/>
  <c r="L502" i="4" s="1"/>
  <c r="M502" i="4"/>
  <c r="K877" i="4"/>
  <c r="L877" i="4" s="1"/>
  <c r="M877" i="4"/>
  <c r="K1489" i="4"/>
  <c r="L1489" i="4" s="1"/>
  <c r="M1489" i="4"/>
  <c r="K1519" i="4"/>
  <c r="L1519" i="4" s="1"/>
  <c r="M1519" i="4"/>
  <c r="K1437" i="4"/>
  <c r="L1437" i="4" s="1"/>
  <c r="M1437" i="4"/>
  <c r="K1300" i="4"/>
  <c r="L1300" i="4" s="1"/>
  <c r="M1300" i="4"/>
  <c r="K1133" i="4"/>
  <c r="L1133" i="4" s="1"/>
  <c r="M1133" i="4"/>
  <c r="K1649" i="4"/>
  <c r="L1649" i="4" s="1"/>
  <c r="M1649" i="4"/>
  <c r="K775" i="4"/>
  <c r="L775" i="4" s="1"/>
  <c r="M775" i="4"/>
  <c r="K1200" i="4"/>
  <c r="L1200" i="4" s="1"/>
  <c r="M1200" i="4"/>
  <c r="K1269" i="4"/>
  <c r="L1269" i="4" s="1"/>
  <c r="M1269" i="4"/>
  <c r="K1218" i="4"/>
  <c r="L1218" i="4" s="1"/>
  <c r="M1218" i="4"/>
  <c r="K1054" i="4"/>
  <c r="L1054" i="4" s="1"/>
  <c r="M1054" i="4"/>
  <c r="K1520" i="4"/>
  <c r="L1520" i="4" s="1"/>
  <c r="M1520" i="4"/>
  <c r="K1993" i="4"/>
  <c r="L1993" i="4" s="1"/>
  <c r="M1993" i="4"/>
  <c r="K1923" i="4"/>
  <c r="L1923" i="4" s="1"/>
  <c r="M1923" i="4"/>
  <c r="K441" i="4"/>
  <c r="L441" i="4" s="1"/>
  <c r="M441" i="4"/>
  <c r="K129" i="4"/>
  <c r="L129" i="4" s="1"/>
  <c r="M129" i="4"/>
  <c r="K303" i="4"/>
  <c r="L303" i="4" s="1"/>
  <c r="M303" i="4"/>
  <c r="K661" i="4"/>
  <c r="L661" i="4" s="1"/>
  <c r="M661" i="4"/>
  <c r="K675" i="4"/>
  <c r="L675" i="4" s="1"/>
  <c r="M675" i="4"/>
  <c r="K71" i="4"/>
  <c r="L71" i="4" s="1"/>
  <c r="M71" i="4"/>
  <c r="K271" i="4"/>
  <c r="L271" i="4" s="1"/>
  <c r="M271" i="4"/>
  <c r="K293" i="4"/>
  <c r="L293" i="4" s="1"/>
  <c r="M293" i="4"/>
  <c r="K1143" i="4"/>
  <c r="L1143" i="4" s="1"/>
  <c r="M1143" i="4"/>
  <c r="K1419" i="4"/>
  <c r="L1419" i="4" s="1"/>
  <c r="M1419" i="4"/>
  <c r="K804" i="4"/>
  <c r="L804" i="4" s="1"/>
  <c r="M804" i="4"/>
  <c r="K754" i="4"/>
  <c r="L754" i="4" s="1"/>
  <c r="M754" i="4"/>
  <c r="K785" i="4"/>
  <c r="L785" i="4" s="1"/>
  <c r="M785" i="4"/>
  <c r="K834" i="4"/>
  <c r="L834" i="4" s="1"/>
  <c r="M834" i="4"/>
  <c r="K617" i="4"/>
  <c r="L617" i="4" s="1"/>
  <c r="M617" i="4"/>
  <c r="K692" i="4"/>
  <c r="L692" i="4" s="1"/>
  <c r="M692" i="4"/>
  <c r="K758" i="4"/>
  <c r="L758" i="4" s="1"/>
  <c r="M758" i="4"/>
  <c r="K1595" i="4"/>
  <c r="L1595" i="4" s="1"/>
  <c r="M1595" i="4"/>
  <c r="K1127" i="4"/>
  <c r="L1127" i="4" s="1"/>
  <c r="M1127" i="4"/>
  <c r="K1408" i="4"/>
  <c r="L1408" i="4" s="1"/>
  <c r="M1408" i="4"/>
  <c r="K1446" i="4"/>
  <c r="L1446" i="4" s="1"/>
  <c r="M1446" i="4"/>
  <c r="K1317" i="4"/>
  <c r="L1317" i="4" s="1"/>
  <c r="M1317" i="4"/>
  <c r="K1022" i="4"/>
  <c r="L1022" i="4" s="1"/>
  <c r="M1022" i="4"/>
  <c r="K1487" i="4"/>
  <c r="L1487" i="4" s="1"/>
  <c r="M1487" i="4"/>
  <c r="K1246" i="4"/>
  <c r="L1246" i="4" s="1"/>
  <c r="M1246" i="4"/>
  <c r="K1584" i="4"/>
  <c r="L1584" i="4" s="1"/>
  <c r="M1584" i="4"/>
  <c r="K1281" i="4"/>
  <c r="L1281" i="4" s="1"/>
  <c r="M1281" i="4"/>
  <c r="K1505" i="4"/>
  <c r="L1505" i="4" s="1"/>
  <c r="M1505" i="4"/>
  <c r="K1729" i="4"/>
  <c r="L1729" i="4" s="1"/>
  <c r="M1729" i="4"/>
  <c r="K1730" i="4"/>
  <c r="L1730" i="4" s="1"/>
  <c r="M1730" i="4"/>
  <c r="K512" i="4"/>
  <c r="L512" i="4" s="1"/>
  <c r="M512" i="4"/>
  <c r="K200" i="4"/>
  <c r="L200" i="4" s="1"/>
  <c r="M200" i="4"/>
  <c r="K1103" i="4"/>
  <c r="L1103" i="4" s="1"/>
  <c r="M1103" i="4"/>
  <c r="K213" i="4"/>
  <c r="L213" i="4" s="1"/>
  <c r="M213" i="4"/>
  <c r="K227" i="4"/>
  <c r="L227" i="4" s="1"/>
  <c r="M227" i="4"/>
  <c r="K658" i="4"/>
  <c r="L658" i="4" s="1"/>
  <c r="M658" i="4"/>
  <c r="K652" i="4"/>
  <c r="L652" i="4" s="1"/>
  <c r="M652" i="4"/>
  <c r="K362" i="4"/>
  <c r="L362" i="4" s="1"/>
  <c r="M362" i="4"/>
  <c r="K677" i="4"/>
  <c r="L677" i="4" s="1"/>
  <c r="M677" i="4"/>
  <c r="K1093" i="4"/>
  <c r="L1093" i="4" s="1"/>
  <c r="M1093" i="4"/>
  <c r="K1043" i="4"/>
  <c r="L1043" i="4" s="1"/>
  <c r="M1043" i="4"/>
  <c r="K905" i="4"/>
  <c r="L905" i="4" s="1"/>
  <c r="M905" i="4"/>
  <c r="K936" i="4"/>
  <c r="L936" i="4" s="1"/>
  <c r="M936" i="4"/>
  <c r="K985" i="4"/>
  <c r="L985" i="4" s="1"/>
  <c r="M985" i="4"/>
  <c r="K767" i="4"/>
  <c r="L767" i="4" s="1"/>
  <c r="M767" i="4"/>
  <c r="K46" i="4"/>
  <c r="L46" i="4" s="1"/>
  <c r="M46" i="4"/>
  <c r="K972" i="4"/>
  <c r="L972" i="4" s="1"/>
  <c r="M972" i="4"/>
  <c r="K1077" i="4"/>
  <c r="L1077" i="4" s="1"/>
  <c r="M1077" i="4"/>
  <c r="K1617" i="4"/>
  <c r="L1617" i="4" s="1"/>
  <c r="M1617" i="4"/>
  <c r="K1647" i="4"/>
  <c r="L1647" i="4" s="1"/>
  <c r="M1647" i="4"/>
  <c r="K1565" i="4"/>
  <c r="L1565" i="4" s="1"/>
  <c r="M1565" i="4"/>
  <c r="K1428" i="4"/>
  <c r="L1428" i="4" s="1"/>
  <c r="M1428" i="4"/>
  <c r="K1186" i="4"/>
  <c r="L1186" i="4" s="1"/>
  <c r="M1186" i="4"/>
  <c r="K604" i="4"/>
  <c r="L604" i="4" s="1"/>
  <c r="M604" i="4"/>
  <c r="K1245" i="4"/>
  <c r="L1245" i="4" s="1"/>
  <c r="M1245" i="4"/>
  <c r="K1177" i="4"/>
  <c r="L1177" i="4" s="1"/>
  <c r="M1177" i="4"/>
  <c r="K918" i="4"/>
  <c r="L918" i="4" s="1"/>
  <c r="M918" i="4"/>
  <c r="K326" i="4"/>
  <c r="L326" i="4" s="1"/>
  <c r="M326" i="4"/>
  <c r="K1512" i="4"/>
  <c r="L1512" i="4" s="1"/>
  <c r="M1512" i="4"/>
  <c r="K1184" i="4"/>
  <c r="L1184" i="4" s="1"/>
  <c r="M1184" i="4"/>
  <c r="K1709" i="4"/>
  <c r="L1709" i="4" s="1"/>
  <c r="M1709" i="4"/>
  <c r="K64" i="4"/>
  <c r="L64" i="4" s="1"/>
  <c r="M64" i="4"/>
  <c r="K423" i="4"/>
  <c r="L423" i="4" s="1"/>
  <c r="M423" i="4"/>
  <c r="K593" i="4"/>
  <c r="L593" i="4" s="1"/>
  <c r="M593" i="4"/>
  <c r="K436" i="4"/>
  <c r="L436" i="4" s="1"/>
  <c r="M436" i="4"/>
  <c r="K458" i="4"/>
  <c r="L458" i="4" s="1"/>
  <c r="M458" i="4"/>
  <c r="K210" i="4"/>
  <c r="L210" i="4" s="1"/>
  <c r="M210" i="4"/>
  <c r="K204" i="4"/>
  <c r="L204" i="4" s="1"/>
  <c r="M204" i="4"/>
  <c r="K404" i="4"/>
  <c r="L404" i="4" s="1"/>
  <c r="M404" i="4"/>
  <c r="K156" i="4"/>
  <c r="L156" i="4" s="1"/>
  <c r="M156" i="4"/>
  <c r="K568" i="4"/>
  <c r="L568" i="4" s="1"/>
  <c r="M568" i="4"/>
  <c r="K238" i="4"/>
  <c r="L238" i="4" s="1"/>
  <c r="M238" i="4"/>
  <c r="K1056" i="4"/>
  <c r="L1056" i="4" s="1"/>
  <c r="M1056" i="4"/>
  <c r="K1087" i="4"/>
  <c r="L1087" i="4" s="1"/>
  <c r="M1087" i="4"/>
  <c r="K1136" i="4"/>
  <c r="L1136" i="4" s="1"/>
  <c r="M1136" i="4"/>
  <c r="K101" i="4"/>
  <c r="L101" i="4" s="1"/>
  <c r="M101" i="4"/>
  <c r="K813" i="4"/>
  <c r="L813" i="4" s="1"/>
  <c r="M813" i="4"/>
  <c r="K809" i="4"/>
  <c r="L809" i="4" s="1"/>
  <c r="M809" i="4"/>
  <c r="K585" i="4"/>
  <c r="L585" i="4" s="1"/>
  <c r="M585" i="4"/>
  <c r="K934" i="4"/>
  <c r="L934" i="4" s="1"/>
  <c r="M934" i="4"/>
  <c r="K1168" i="4"/>
  <c r="L1168" i="4" s="1"/>
  <c r="M1168" i="4"/>
  <c r="K1676" i="4"/>
  <c r="L1676" i="4" s="1"/>
  <c r="M1676" i="4"/>
  <c r="K1555" i="4"/>
  <c r="L1555" i="4" s="1"/>
  <c r="M1555" i="4"/>
  <c r="K1076" i="4"/>
  <c r="L1076" i="4" s="1"/>
  <c r="M1076" i="4"/>
  <c r="K1329" i="4"/>
  <c r="L1329" i="4" s="1"/>
  <c r="M1329" i="4"/>
  <c r="K1960" i="4"/>
  <c r="L1960" i="4" s="1"/>
  <c r="M1960" i="4"/>
  <c r="K1833" i="4"/>
  <c r="L1833" i="4" s="1"/>
  <c r="M1833" i="4"/>
  <c r="K1623" i="4"/>
  <c r="L1623" i="4" s="1"/>
  <c r="M1623" i="4"/>
  <c r="K523" i="4"/>
  <c r="L523" i="4" s="1"/>
  <c r="M523" i="4"/>
  <c r="K211" i="4"/>
  <c r="L211" i="4" s="1"/>
  <c r="M211" i="4"/>
  <c r="K393" i="4"/>
  <c r="L393" i="4" s="1"/>
  <c r="M393" i="4"/>
  <c r="K247" i="4"/>
  <c r="L247" i="4" s="1"/>
  <c r="M247" i="4"/>
  <c r="K605" i="4"/>
  <c r="L605" i="4" s="1"/>
  <c r="M605" i="4"/>
  <c r="K161" i="4"/>
  <c r="L161" i="4" s="1"/>
  <c r="M161" i="4"/>
  <c r="K361" i="4"/>
  <c r="L361" i="4" s="1"/>
  <c r="M361" i="4"/>
  <c r="K1160" i="4"/>
  <c r="L1160" i="4" s="1"/>
  <c r="M1160" i="4"/>
  <c r="K358" i="4"/>
  <c r="L358" i="4" s="1"/>
  <c r="M358" i="4"/>
  <c r="K1071" i="4"/>
  <c r="L1071" i="4" s="1"/>
  <c r="M1071" i="4"/>
  <c r="K1363" i="4"/>
  <c r="L1363" i="4" s="1"/>
  <c r="M1363" i="4"/>
  <c r="K748" i="4"/>
  <c r="L748" i="4" s="1"/>
  <c r="M748" i="4"/>
  <c r="K867" i="4"/>
  <c r="L867" i="4" s="1"/>
  <c r="M867" i="4"/>
  <c r="K828" i="4"/>
  <c r="L828" i="4" s="1"/>
  <c r="M828" i="4"/>
  <c r="K778" i="4"/>
  <c r="L778" i="4" s="1"/>
  <c r="M778" i="4"/>
  <c r="K1644" i="4"/>
  <c r="L1644" i="4" s="1"/>
  <c r="M1644" i="4"/>
  <c r="K1413" i="4"/>
  <c r="L1413" i="4" s="1"/>
  <c r="M1413" i="4"/>
  <c r="K974" i="4"/>
  <c r="L974" i="4" s="1"/>
  <c r="M974" i="4"/>
  <c r="K1539" i="4"/>
  <c r="L1539" i="4" s="1"/>
  <c r="M1539" i="4"/>
  <c r="K1088" i="4"/>
  <c r="L1088" i="4" s="1"/>
  <c r="M1088" i="4"/>
  <c r="K1480" i="4"/>
  <c r="L1480" i="4" s="1"/>
  <c r="M1480" i="4"/>
  <c r="K1471" i="4"/>
  <c r="L1471" i="4" s="1"/>
  <c r="M1471" i="4"/>
  <c r="K1334" i="4"/>
  <c r="L1334" i="4" s="1"/>
  <c r="M1334" i="4"/>
  <c r="K1674" i="4"/>
  <c r="L1674" i="4" s="1"/>
  <c r="M1674" i="4"/>
  <c r="K1701" i="4"/>
  <c r="L1701" i="4" s="1"/>
  <c r="M1701" i="4"/>
  <c r="K1890" i="4"/>
  <c r="L1890" i="4" s="1"/>
  <c r="M1890" i="4"/>
  <c r="K1718" i="4"/>
  <c r="L1718" i="4" s="1"/>
  <c r="M1718" i="4"/>
  <c r="K1899" i="4"/>
  <c r="L1899" i="4" s="1"/>
  <c r="M1899" i="4"/>
  <c r="K1755" i="4"/>
  <c r="L1755" i="4" s="1"/>
  <c r="M1755" i="4"/>
  <c r="K1916" i="4"/>
  <c r="L1916" i="4" s="1"/>
  <c r="M1916" i="4"/>
  <c r="K1843" i="4"/>
  <c r="L1843" i="4" s="1"/>
  <c r="M1843" i="4"/>
  <c r="K407" i="4"/>
  <c r="L407" i="4" s="1"/>
  <c r="M407" i="4"/>
  <c r="K261" i="4"/>
  <c r="L261" i="4" s="1"/>
  <c r="M261" i="4"/>
  <c r="K620" i="4"/>
  <c r="L620" i="4" s="1"/>
  <c r="M620" i="4"/>
  <c r="K283" i="4"/>
  <c r="L283" i="4" s="1"/>
  <c r="M283" i="4"/>
  <c r="K145" i="4"/>
  <c r="L145" i="4" s="1"/>
  <c r="M145" i="4"/>
  <c r="K416" i="4"/>
  <c r="L416" i="4" s="1"/>
  <c r="M416" i="4"/>
  <c r="K51" i="4"/>
  <c r="L51" i="4" s="1"/>
  <c r="M51" i="4"/>
  <c r="K251" i="4"/>
  <c r="L251" i="4" s="1"/>
  <c r="M251" i="4"/>
  <c r="K1050" i="4"/>
  <c r="L1050" i="4" s="1"/>
  <c r="M1050" i="4"/>
  <c r="K1099" i="4"/>
  <c r="L1099" i="4" s="1"/>
  <c r="M1099" i="4"/>
  <c r="K961" i="4"/>
  <c r="L961" i="4" s="1"/>
  <c r="M961" i="4"/>
  <c r="K743" i="4"/>
  <c r="L743" i="4" s="1"/>
  <c r="M743" i="4"/>
  <c r="K260" i="4"/>
  <c r="L260" i="4" s="1"/>
  <c r="M260" i="4"/>
  <c r="K839" i="4"/>
  <c r="L839" i="4" s="1"/>
  <c r="M839" i="4"/>
  <c r="K1142" i="4"/>
  <c r="L1142" i="4" s="1"/>
  <c r="M1142" i="4"/>
  <c r="K118" i="4"/>
  <c r="L118" i="4" s="1"/>
  <c r="M118" i="4"/>
  <c r="K1606" i="4"/>
  <c r="L1606" i="4" s="1"/>
  <c r="M1606" i="4"/>
  <c r="K1375" i="4"/>
  <c r="L1375" i="4" s="1"/>
  <c r="M1375" i="4"/>
  <c r="K1703" i="4"/>
  <c r="L1703" i="4" s="1"/>
  <c r="M1703" i="4"/>
  <c r="K1493" i="4"/>
  <c r="L1493" i="4" s="1"/>
  <c r="M1493" i="4"/>
  <c r="K1395" i="4"/>
  <c r="L1395" i="4" s="1"/>
  <c r="M1395" i="4"/>
  <c r="K716" i="4"/>
  <c r="L716" i="4" s="1"/>
  <c r="M716" i="4"/>
  <c r="K1126" i="4"/>
  <c r="L1126" i="4" s="1"/>
  <c r="M1126" i="4"/>
  <c r="K990" i="4"/>
  <c r="L990" i="4" s="1"/>
  <c r="M990" i="4"/>
  <c r="K1917" i="4"/>
  <c r="L1917" i="4" s="1"/>
  <c r="M1917" i="4"/>
  <c r="K1773" i="4"/>
  <c r="L1773" i="4" s="1"/>
  <c r="M1773" i="4"/>
  <c r="K1926" i="4"/>
  <c r="L1926" i="4" s="1"/>
  <c r="M1926" i="4"/>
  <c r="K1790" i="4"/>
  <c r="L1790" i="4" s="1"/>
  <c r="M1790" i="4"/>
  <c r="K1935" i="4"/>
  <c r="L1935" i="4" s="1"/>
  <c r="M1935" i="4"/>
  <c r="K1816" i="4"/>
  <c r="L1816" i="4" s="1"/>
  <c r="M1816" i="4"/>
  <c r="K1952" i="4"/>
  <c r="L1952" i="4" s="1"/>
  <c r="M1952" i="4"/>
  <c r="K412" i="4"/>
  <c r="L412" i="4" s="1"/>
  <c r="M412" i="4"/>
  <c r="K801" i="4"/>
  <c r="L801" i="4" s="1"/>
  <c r="M801" i="4"/>
  <c r="K1030" i="4"/>
  <c r="L1030" i="4" s="1"/>
  <c r="M1030" i="4"/>
  <c r="K1789" i="4"/>
  <c r="L1789" i="4" s="1"/>
  <c r="M1789" i="4"/>
  <c r="K1815" i="4"/>
  <c r="L1815" i="4" s="1"/>
  <c r="M1815" i="4"/>
  <c r="K890" i="4"/>
  <c r="L890" i="4" s="1"/>
  <c r="M890" i="4"/>
  <c r="K1745" i="4"/>
  <c r="L1745" i="4" s="1"/>
  <c r="M1745" i="4"/>
  <c r="K1742" i="4"/>
  <c r="L1742" i="4" s="1"/>
  <c r="M1742" i="4"/>
  <c r="K1866" i="4"/>
  <c r="L1866" i="4" s="1"/>
  <c r="M1866" i="4"/>
  <c r="K833" i="4"/>
  <c r="L833" i="4" s="1"/>
  <c r="M833" i="4"/>
  <c r="K1053" i="4"/>
  <c r="L1053" i="4" s="1"/>
  <c r="M1053" i="4"/>
  <c r="K1619" i="4"/>
  <c r="L1619" i="4" s="1"/>
  <c r="M1619" i="4"/>
  <c r="K1948" i="4"/>
  <c r="L1948" i="4" s="1"/>
  <c r="M1948" i="4"/>
  <c r="K1884" i="4"/>
  <c r="L1884" i="4" s="1"/>
  <c r="M1884" i="4"/>
  <c r="K1708" i="4"/>
  <c r="L1708" i="4" s="1"/>
  <c r="M1708" i="4"/>
  <c r="K1797" i="4"/>
  <c r="L1797" i="4" s="1"/>
  <c r="M1797" i="4"/>
  <c r="K123" i="4"/>
  <c r="L123" i="4" s="1"/>
  <c r="M123" i="4"/>
  <c r="K1299" i="4"/>
  <c r="L1299" i="4" s="1"/>
  <c r="M1299" i="4"/>
  <c r="K1349" i="4"/>
  <c r="L1349" i="4" s="1"/>
  <c r="M1349" i="4"/>
  <c r="K1206" i="4"/>
  <c r="L1206" i="4" s="1"/>
  <c r="M1206" i="4"/>
  <c r="K1786" i="4"/>
  <c r="L1786" i="4" s="1"/>
  <c r="M1786" i="4"/>
  <c r="K1145" i="4"/>
  <c r="L1145" i="4" s="1"/>
  <c r="M1145" i="4"/>
  <c r="K943" i="4"/>
  <c r="L943" i="4" s="1"/>
  <c r="M943" i="4"/>
  <c r="K1214" i="4"/>
  <c r="L1214" i="4" s="1"/>
  <c r="M1214" i="4"/>
  <c r="K1812" i="4"/>
  <c r="L1812" i="4" s="1"/>
  <c r="M1812" i="4"/>
  <c r="K279" i="4"/>
  <c r="L279" i="4" s="1"/>
  <c r="M279" i="4"/>
  <c r="K133" i="4"/>
  <c r="L133" i="4" s="1"/>
  <c r="M133" i="4"/>
  <c r="K492" i="4"/>
  <c r="L492" i="4" s="1"/>
  <c r="M492" i="4"/>
  <c r="K341" i="4"/>
  <c r="L341" i="4" s="1"/>
  <c r="M341" i="4"/>
  <c r="K541" i="4"/>
  <c r="L541" i="4" s="1"/>
  <c r="M541" i="4"/>
  <c r="K97" i="4"/>
  <c r="L97" i="4" s="1"/>
  <c r="M97" i="4"/>
  <c r="K696" i="4"/>
  <c r="L696" i="4" s="1"/>
  <c r="M696" i="4"/>
  <c r="K1478" i="4"/>
  <c r="L1478" i="4" s="1"/>
  <c r="M1478" i="4"/>
  <c r="K1761" i="4"/>
  <c r="L1761" i="4" s="1"/>
  <c r="M1761" i="4"/>
  <c r="K1724" i="4"/>
  <c r="L1724" i="4" s="1"/>
  <c r="M1724" i="4"/>
  <c r="K1721" i="4"/>
  <c r="L1721" i="4" s="1"/>
  <c r="M1721" i="4"/>
  <c r="K1470" i="4"/>
  <c r="L1470" i="4" s="1"/>
  <c r="M1470" i="4"/>
  <c r="K500" i="4"/>
  <c r="L500" i="4" s="1"/>
  <c r="M500" i="4"/>
  <c r="K744" i="4"/>
  <c r="L744" i="4" s="1"/>
  <c r="M744" i="4"/>
  <c r="K339" i="4"/>
  <c r="L339" i="4" s="1"/>
  <c r="M339" i="4"/>
  <c r="K514" i="4"/>
  <c r="L514" i="4" s="1"/>
  <c r="M514" i="4"/>
  <c r="K216" i="4"/>
  <c r="L216" i="4" s="1"/>
  <c r="M216" i="4"/>
  <c r="K639" i="4"/>
  <c r="L639" i="4" s="1"/>
  <c r="M639" i="4"/>
  <c r="K282" i="4"/>
  <c r="L282" i="4" s="1"/>
  <c r="M282" i="4"/>
  <c r="K482" i="4"/>
  <c r="L482" i="4" s="1"/>
  <c r="M482" i="4"/>
  <c r="K294" i="4"/>
  <c r="L294" i="4" s="1"/>
  <c r="M294" i="4"/>
  <c r="K584" i="4"/>
  <c r="L584" i="4" s="1"/>
  <c r="M584" i="4"/>
  <c r="K1112" i="4"/>
  <c r="L1112" i="4" s="1"/>
  <c r="M1112" i="4"/>
  <c r="K37" i="4"/>
  <c r="L37" i="4" s="1"/>
  <c r="M37" i="4"/>
  <c r="K789" i="4"/>
  <c r="L789" i="4" s="1"/>
  <c r="M789" i="4"/>
  <c r="K237" i="4"/>
  <c r="L237" i="4" s="1"/>
  <c r="M237" i="4"/>
  <c r="K869" i="4"/>
  <c r="L869" i="4" s="1"/>
  <c r="M869" i="4"/>
  <c r="K819" i="4"/>
  <c r="L819" i="4" s="1"/>
  <c r="M819" i="4"/>
  <c r="K846" i="4"/>
  <c r="L846" i="4" s="1"/>
  <c r="M846" i="4"/>
  <c r="K1486" i="4"/>
  <c r="L1486" i="4" s="1"/>
  <c r="M1486" i="4"/>
  <c r="K1255" i="4"/>
  <c r="L1255" i="4" s="1"/>
  <c r="M1255" i="4"/>
  <c r="K1604" i="4"/>
  <c r="L1604" i="4" s="1"/>
  <c r="M1604" i="4"/>
  <c r="K765" i="4"/>
  <c r="L765" i="4" s="1"/>
  <c r="M765" i="4"/>
  <c r="K278" i="4"/>
  <c r="L278" i="4" s="1"/>
  <c r="M278" i="4"/>
  <c r="K1424" i="4"/>
  <c r="L1424" i="4" s="1"/>
  <c r="M1424" i="4"/>
  <c r="K1415" i="4"/>
  <c r="L1415" i="4" s="1"/>
  <c r="M1415" i="4"/>
  <c r="K1995" i="4"/>
  <c r="L1995" i="4" s="1"/>
  <c r="M1995" i="4"/>
  <c r="K1868" i="4"/>
  <c r="L1868" i="4" s="1"/>
  <c r="M1868" i="4"/>
  <c r="K2004" i="4"/>
  <c r="L2004" i="4" s="1"/>
  <c r="M2004" i="4"/>
  <c r="K1877" i="4"/>
  <c r="L1877" i="4" s="1"/>
  <c r="M1877" i="4"/>
  <c r="K1693" i="4"/>
  <c r="L1693" i="4" s="1"/>
  <c r="M1693" i="4"/>
  <c r="K1894" i="4"/>
  <c r="L1894" i="4" s="1"/>
  <c r="M1894" i="4"/>
  <c r="K384" i="4"/>
  <c r="L384" i="4" s="1"/>
  <c r="M384" i="4"/>
  <c r="K72" i="4"/>
  <c r="L72" i="4" s="1"/>
  <c r="M72" i="4"/>
  <c r="K975" i="4"/>
  <c r="L975" i="4" s="1"/>
  <c r="M975" i="4"/>
  <c r="K85" i="4"/>
  <c r="L85" i="4" s="1"/>
  <c r="M85" i="4"/>
  <c r="K99" i="4"/>
  <c r="L99" i="4" s="1"/>
  <c r="M99" i="4"/>
  <c r="K363" i="4"/>
  <c r="L363" i="4" s="1"/>
  <c r="M363" i="4"/>
  <c r="K207" i="4"/>
  <c r="L207" i="4" s="1"/>
  <c r="M207" i="4"/>
  <c r="K125" i="4"/>
  <c r="L125" i="4" s="1"/>
  <c r="M125" i="4"/>
  <c r="K1063" i="4"/>
  <c r="L1063" i="4" s="1"/>
  <c r="M1063" i="4"/>
  <c r="K1355" i="4"/>
  <c r="L1355" i="4" s="1"/>
  <c r="M1355" i="4"/>
  <c r="K740" i="4"/>
  <c r="L740" i="4" s="1"/>
  <c r="M740" i="4"/>
  <c r="K687" i="4"/>
  <c r="L687" i="4" s="1"/>
  <c r="M687" i="4"/>
  <c r="K721" i="4"/>
  <c r="L721" i="4" s="1"/>
  <c r="M721" i="4"/>
  <c r="K770" i="4"/>
  <c r="L770" i="4" s="1"/>
  <c r="M770" i="4"/>
  <c r="K214" i="4"/>
  <c r="L214" i="4" s="1"/>
  <c r="M214" i="4"/>
  <c r="K1108" i="4"/>
  <c r="L1108" i="4" s="1"/>
  <c r="M1108" i="4"/>
  <c r="K1173" i="4"/>
  <c r="L1173" i="4" s="1"/>
  <c r="M1173" i="4"/>
  <c r="K1531" i="4"/>
  <c r="L1531" i="4" s="1"/>
  <c r="M1531" i="4"/>
  <c r="K509" i="4"/>
  <c r="L509" i="4" s="1"/>
  <c r="M509" i="4"/>
  <c r="K1344" i="4"/>
  <c r="L1344" i="4" s="1"/>
  <c r="M1344" i="4"/>
  <c r="K1382" i="4"/>
  <c r="L1382" i="4" s="1"/>
  <c r="M1382" i="4"/>
  <c r="K1253" i="4"/>
  <c r="L1253" i="4" s="1"/>
  <c r="M1253" i="4"/>
  <c r="K1691" i="4"/>
  <c r="L1691" i="4" s="1"/>
  <c r="M1691" i="4"/>
  <c r="K1534" i="4"/>
  <c r="L1534" i="4" s="1"/>
  <c r="M1534" i="4"/>
  <c r="K1751" i="4"/>
  <c r="L1751" i="4" s="1"/>
  <c r="M1751" i="4"/>
  <c r="K1440" i="4"/>
  <c r="L1440" i="4" s="1"/>
  <c r="M1440" i="4"/>
  <c r="K1776" i="4"/>
  <c r="L1776" i="4" s="1"/>
  <c r="M1776" i="4"/>
  <c r="K1401" i="4"/>
  <c r="L1401" i="4" s="1"/>
  <c r="M1401" i="4"/>
  <c r="K1633" i="4"/>
  <c r="L1633" i="4" s="1"/>
  <c r="M1633" i="4"/>
  <c r="K750" i="4"/>
  <c r="L750" i="4" s="1"/>
  <c r="M750" i="4"/>
  <c r="K1900" i="4"/>
  <c r="L1900" i="4" s="1"/>
  <c r="M1900" i="4"/>
  <c r="K1895" i="4"/>
  <c r="L1895" i="4" s="1"/>
  <c r="M1895" i="4"/>
  <c r="K434" i="4"/>
  <c r="L434" i="4" s="1"/>
  <c r="M434" i="4"/>
  <c r="K122" i="4"/>
  <c r="L122" i="4" s="1"/>
  <c r="M122" i="4"/>
  <c r="K144" i="4"/>
  <c r="L144" i="4" s="1"/>
  <c r="M144" i="4"/>
  <c r="K1047" i="4"/>
  <c r="L1047" i="4" s="1"/>
  <c r="M1047" i="4"/>
  <c r="K508" i="4"/>
  <c r="L508" i="4" s="1"/>
  <c r="M508" i="4"/>
  <c r="K583" i="4"/>
  <c r="L583" i="4" s="1"/>
  <c r="M583" i="4"/>
  <c r="K112" i="4"/>
  <c r="L112" i="4" s="1"/>
  <c r="M112" i="4"/>
  <c r="K959" i="4"/>
  <c r="L959" i="4" s="1"/>
  <c r="M959" i="4"/>
  <c r="K1040" i="4"/>
  <c r="L1040" i="4" s="1"/>
  <c r="M1040" i="4"/>
  <c r="K452" i="4"/>
  <c r="L452" i="4" s="1"/>
  <c r="M452" i="4"/>
  <c r="K717" i="4"/>
  <c r="L717" i="4" s="1"/>
  <c r="M717" i="4"/>
  <c r="K625" i="4"/>
  <c r="L625" i="4" s="1"/>
  <c r="M625" i="4"/>
  <c r="K698" i="4"/>
  <c r="L698" i="4" s="1"/>
  <c r="M698" i="4"/>
  <c r="K747" i="4"/>
  <c r="L747" i="4" s="1"/>
  <c r="M747" i="4"/>
  <c r="K350" i="4"/>
  <c r="L350" i="4" s="1"/>
  <c r="M350" i="4"/>
  <c r="K1443" i="4"/>
  <c r="L1443" i="4" s="1"/>
  <c r="M1443" i="4"/>
  <c r="K1176" i="4"/>
  <c r="L1176" i="4" s="1"/>
  <c r="M1176" i="4"/>
  <c r="K1532" i="4"/>
  <c r="L1532" i="4" s="1"/>
  <c r="M1532" i="4"/>
  <c r="K844" i="4"/>
  <c r="L844" i="4" s="1"/>
  <c r="M844" i="4"/>
  <c r="K1234" i="4"/>
  <c r="L1234" i="4" s="1"/>
  <c r="M1234" i="4"/>
  <c r="K1399" i="4"/>
  <c r="L1399" i="4" s="1"/>
  <c r="M1399" i="4"/>
  <c r="K1262" i="4"/>
  <c r="L1262" i="4" s="1"/>
  <c r="M1262" i="4"/>
  <c r="K569" i="4"/>
  <c r="L569" i="4" s="1"/>
  <c r="M569" i="4"/>
  <c r="K1449" i="4"/>
  <c r="L1449" i="4" s="1"/>
  <c r="M1449" i="4"/>
  <c r="K1665" i="4"/>
  <c r="L1665" i="4" s="1"/>
  <c r="M1665" i="4"/>
  <c r="K942" i="4"/>
  <c r="L942" i="4" s="1"/>
  <c r="M942" i="4"/>
  <c r="K1314" i="4"/>
  <c r="L1314" i="4" s="1"/>
  <c r="M1314" i="4"/>
  <c r="K1450" i="4"/>
  <c r="L1450" i="4" s="1"/>
  <c r="M1450" i="4"/>
  <c r="K1594" i="4"/>
  <c r="L1594" i="4" s="1"/>
  <c r="M1594" i="4"/>
  <c r="K1909" i="4"/>
  <c r="L1909" i="4" s="1"/>
  <c r="M1909" i="4"/>
  <c r="K505" i="4"/>
  <c r="L505" i="4" s="1"/>
  <c r="M505" i="4"/>
  <c r="K193" i="4"/>
  <c r="L193" i="4" s="1"/>
  <c r="M193" i="4"/>
  <c r="K367" i="4"/>
  <c r="L367" i="4" s="1"/>
  <c r="M367" i="4"/>
  <c r="K270" i="4"/>
  <c r="L270" i="4" s="1"/>
  <c r="M270" i="4"/>
  <c r="K60" i="4"/>
  <c r="L60" i="4" s="1"/>
  <c r="M60" i="4"/>
  <c r="K135" i="4"/>
  <c r="L135" i="4" s="1"/>
  <c r="M135" i="4"/>
  <c r="K335" i="4"/>
  <c r="L335" i="4" s="1"/>
  <c r="M335" i="4"/>
  <c r="K421" i="4"/>
  <c r="L421" i="4" s="1"/>
  <c r="M421" i="4"/>
  <c r="K1223" i="4"/>
  <c r="L1223" i="4" s="1"/>
  <c r="M1223" i="4"/>
  <c r="K663" i="4"/>
  <c r="L663" i="4" s="1"/>
  <c r="M663" i="4"/>
  <c r="K868" i="4"/>
  <c r="L868" i="4" s="1"/>
  <c r="M868" i="4"/>
  <c r="K818" i="4"/>
  <c r="L818" i="4" s="1"/>
  <c r="M818" i="4"/>
  <c r="K849" i="4"/>
  <c r="L849" i="4" s="1"/>
  <c r="M849" i="4"/>
  <c r="K898" i="4"/>
  <c r="L898" i="4" s="1"/>
  <c r="M898" i="4"/>
  <c r="K736" i="4"/>
  <c r="L736" i="4" s="1"/>
  <c r="M736" i="4"/>
  <c r="K853" i="4"/>
  <c r="L853" i="4" s="1"/>
  <c r="M853" i="4"/>
  <c r="K1250" i="4"/>
  <c r="L1250" i="4" s="1"/>
  <c r="M1250" i="4"/>
  <c r="K1659" i="4"/>
  <c r="L1659" i="4" s="1"/>
  <c r="M1659" i="4"/>
  <c r="K1024" i="4"/>
  <c r="L1024" i="4" s="1"/>
  <c r="M1024" i="4"/>
  <c r="K1472" i="4"/>
  <c r="L1472" i="4" s="1"/>
  <c r="M1472" i="4"/>
  <c r="K1510" i="4"/>
  <c r="L1510" i="4" s="1"/>
  <c r="M1510" i="4"/>
  <c r="K1381" i="4"/>
  <c r="L1381" i="4" s="1"/>
  <c r="M1381" i="4"/>
  <c r="K1240" i="4"/>
  <c r="L1240" i="4" s="1"/>
  <c r="M1240" i="4"/>
  <c r="K1743" i="4"/>
  <c r="L1743" i="4" s="1"/>
  <c r="M1743" i="4"/>
  <c r="K1392" i="4"/>
  <c r="L1392" i="4" s="1"/>
  <c r="M1392" i="4"/>
  <c r="K1768" i="4"/>
  <c r="L1768" i="4" s="1"/>
  <c r="M1768" i="4"/>
  <c r="K1385" i="4"/>
  <c r="L1385" i="4" s="1"/>
  <c r="M1385" i="4"/>
  <c r="K1601" i="4"/>
  <c r="L1601" i="4" s="1"/>
  <c r="M1601" i="4"/>
  <c r="K678" i="4"/>
  <c r="L678" i="4" s="1"/>
  <c r="M678" i="4"/>
  <c r="K1282" i="4"/>
  <c r="L1282" i="4" s="1"/>
  <c r="M1282" i="4"/>
  <c r="K1929" i="4"/>
  <c r="L1929" i="4" s="1"/>
  <c r="M1929" i="4"/>
  <c r="K57" i="4"/>
  <c r="L57" i="4" s="1"/>
  <c r="M57" i="4"/>
  <c r="K264" i="4"/>
  <c r="L264" i="4" s="1"/>
  <c r="M264" i="4"/>
  <c r="K1167" i="4"/>
  <c r="L1167" i="4" s="1"/>
  <c r="M1167" i="4"/>
  <c r="K277" i="4"/>
  <c r="L277" i="4" s="1"/>
  <c r="M277" i="4"/>
  <c r="K291" i="4"/>
  <c r="L291" i="4" s="1"/>
  <c r="M291" i="4"/>
  <c r="K43" i="4"/>
  <c r="L43" i="4" s="1"/>
  <c r="M43" i="4"/>
  <c r="K45" i="4"/>
  <c r="L45" i="4" s="1"/>
  <c r="M45" i="4"/>
  <c r="K195" i="4"/>
  <c r="L195" i="4" s="1"/>
  <c r="M195" i="4"/>
  <c r="K526" i="4"/>
  <c r="L526" i="4" s="1"/>
  <c r="M526" i="4"/>
  <c r="K1157" i="4"/>
  <c r="L1157" i="4" s="1"/>
  <c r="M1157" i="4"/>
  <c r="K1107" i="4"/>
  <c r="L1107" i="4" s="1"/>
  <c r="M1107" i="4"/>
  <c r="K969" i="4"/>
  <c r="L969" i="4" s="1"/>
  <c r="M969" i="4"/>
  <c r="K1000" i="4"/>
  <c r="L1000" i="4" s="1"/>
  <c r="M1000" i="4"/>
  <c r="K1049" i="4"/>
  <c r="L1049" i="4" s="1"/>
  <c r="M1049" i="4"/>
  <c r="K863" i="4"/>
  <c r="L863" i="4" s="1"/>
  <c r="M863" i="4"/>
  <c r="K955" i="4"/>
  <c r="L955" i="4" s="1"/>
  <c r="M955" i="4"/>
  <c r="K1140" i="4"/>
  <c r="L1140" i="4" s="1"/>
  <c r="M1140" i="4"/>
  <c r="K1181" i="4"/>
  <c r="L1181" i="4" s="1"/>
  <c r="M1181" i="4"/>
  <c r="K1681" i="4"/>
  <c r="L1681" i="4" s="1"/>
  <c r="M1681" i="4"/>
  <c r="K1711" i="4"/>
  <c r="L1711" i="4" s="1"/>
  <c r="M1711" i="4"/>
  <c r="K1629" i="4"/>
  <c r="L1629" i="4" s="1"/>
  <c r="M1629" i="4"/>
  <c r="K1492" i="4"/>
  <c r="L1492" i="4" s="1"/>
  <c r="M1492" i="4"/>
  <c r="K1315" i="4"/>
  <c r="L1315" i="4" s="1"/>
  <c r="M1315" i="4"/>
  <c r="K182" i="4"/>
  <c r="L182" i="4" s="1"/>
  <c r="M182" i="4"/>
  <c r="K1086" i="4"/>
  <c r="L1086" i="4" s="1"/>
  <c r="M1086" i="4"/>
  <c r="K782" i="4"/>
  <c r="L782" i="4" s="1"/>
  <c r="M782" i="4"/>
  <c r="K1481" i="4"/>
  <c r="L1481" i="4" s="1"/>
  <c r="M1481" i="4"/>
  <c r="K356" i="4"/>
  <c r="L356" i="4" s="1"/>
  <c r="M356" i="4"/>
  <c r="K44" i="4"/>
  <c r="L44" i="4" s="1"/>
  <c r="M44" i="4"/>
  <c r="K386" i="4"/>
  <c r="L386" i="4" s="1"/>
  <c r="M386" i="4"/>
  <c r="K88" i="4"/>
  <c r="L88" i="4" s="1"/>
  <c r="M88" i="4"/>
  <c r="K511" i="4"/>
  <c r="L511" i="4" s="1"/>
  <c r="M511" i="4"/>
  <c r="K154" i="4"/>
  <c r="L154" i="4" s="1"/>
  <c r="M154" i="4"/>
  <c r="K354" i="4"/>
  <c r="L354" i="4" s="1"/>
  <c r="M354" i="4"/>
  <c r="K1073" i="4"/>
  <c r="L1073" i="4" s="1"/>
  <c r="M1073" i="4"/>
  <c r="K1122" i="4"/>
  <c r="L1122" i="4" s="1"/>
  <c r="M1122" i="4"/>
  <c r="K984" i="4"/>
  <c r="L984" i="4" s="1"/>
  <c r="M984" i="4"/>
  <c r="K220" i="4"/>
  <c r="L220" i="4" s="1"/>
  <c r="M220" i="4"/>
  <c r="K609" i="4"/>
  <c r="L609" i="4" s="1"/>
  <c r="M609" i="4"/>
  <c r="K540" i="4"/>
  <c r="L540" i="4" s="1"/>
  <c r="M540" i="4"/>
  <c r="K741" i="4"/>
  <c r="L741" i="4" s="1"/>
  <c r="M741" i="4"/>
  <c r="K688" i="4"/>
  <c r="L688" i="4" s="1"/>
  <c r="M688" i="4"/>
  <c r="K1597" i="4"/>
  <c r="L1597" i="4" s="1"/>
  <c r="M1597" i="4"/>
  <c r="K1358" i="4"/>
  <c r="L1358" i="4" s="1"/>
  <c r="M1358" i="4"/>
  <c r="K262" i="4"/>
  <c r="L262" i="4" s="1"/>
  <c r="M262" i="4"/>
  <c r="K1476" i="4"/>
  <c r="L1476" i="4" s="1"/>
  <c r="M1476" i="4"/>
  <c r="K1036" i="4"/>
  <c r="L1036" i="4" s="1"/>
  <c r="M1036" i="4"/>
  <c r="K92" i="4"/>
  <c r="L92" i="4" s="1"/>
  <c r="M92" i="4"/>
  <c r="K1296" i="4"/>
  <c r="L1296" i="4" s="1"/>
  <c r="M1296" i="4"/>
  <c r="K1287" i="4"/>
  <c r="L1287" i="4" s="1"/>
  <c r="M1287" i="4"/>
  <c r="K1867" i="4"/>
  <c r="L1867" i="4" s="1"/>
  <c r="M1867" i="4"/>
  <c r="K2003" i="4"/>
  <c r="L2003" i="4" s="1"/>
  <c r="M2003" i="4"/>
  <c r="K1876" i="4"/>
  <c r="L1876" i="4" s="1"/>
  <c r="M1876" i="4"/>
  <c r="K1692" i="4"/>
  <c r="L1692" i="4" s="1"/>
  <c r="M1692" i="4"/>
  <c r="K1885" i="4"/>
  <c r="L1885" i="4" s="1"/>
  <c r="M1885" i="4"/>
  <c r="K1725" i="4"/>
  <c r="L1725" i="4" s="1"/>
  <c r="M1725" i="4"/>
  <c r="K1902" i="4"/>
  <c r="L1902" i="4" s="1"/>
  <c r="M1902" i="4"/>
  <c r="K1750" i="4"/>
  <c r="L1750" i="4" s="1"/>
  <c r="M1750" i="4"/>
  <c r="K415" i="4"/>
  <c r="L415" i="4" s="1"/>
  <c r="M415" i="4"/>
  <c r="K103" i="4"/>
  <c r="L103" i="4" s="1"/>
  <c r="M103" i="4"/>
  <c r="K461" i="4"/>
  <c r="L461" i="4" s="1"/>
  <c r="M461" i="4"/>
  <c r="K116" i="4"/>
  <c r="L116" i="4" s="1"/>
  <c r="M116" i="4"/>
  <c r="K138" i="4"/>
  <c r="L138" i="4" s="1"/>
  <c r="M138" i="4"/>
  <c r="K409" i="4"/>
  <c r="L409" i="4" s="1"/>
  <c r="M409" i="4"/>
  <c r="K563" i="4"/>
  <c r="L563" i="4" s="1"/>
  <c r="M563" i="4"/>
  <c r="K84" i="4"/>
  <c r="L84" i="4" s="1"/>
  <c r="M84" i="4"/>
  <c r="K440" i="4"/>
  <c r="L440" i="4" s="1"/>
  <c r="M440" i="4"/>
  <c r="K924" i="4"/>
  <c r="L924" i="4" s="1"/>
  <c r="M924" i="4"/>
  <c r="K874" i="4"/>
  <c r="L874" i="4" s="1"/>
  <c r="M874" i="4"/>
  <c r="K712" i="4"/>
  <c r="L712" i="4" s="1"/>
  <c r="M712" i="4"/>
  <c r="K638" i="4"/>
  <c r="L638" i="4" s="1"/>
  <c r="M638" i="4"/>
  <c r="K800" i="4"/>
  <c r="L800" i="4" s="1"/>
  <c r="M800" i="4"/>
  <c r="K67" i="4"/>
  <c r="L67" i="4" s="1"/>
  <c r="M67" i="4"/>
  <c r="K1092" i="4"/>
  <c r="L1092" i="4" s="1"/>
  <c r="M1092" i="4"/>
  <c r="K1559" i="4"/>
  <c r="L1559" i="4" s="1"/>
  <c r="M1559" i="4"/>
  <c r="K873" i="4"/>
  <c r="L873" i="4" s="1"/>
  <c r="M873" i="4"/>
  <c r="K1528" i="4"/>
  <c r="L1528" i="4" s="1"/>
  <c r="M1528" i="4"/>
  <c r="K1438" i="4"/>
  <c r="L1438" i="4" s="1"/>
  <c r="M1438" i="4"/>
  <c r="K1356" i="4"/>
  <c r="L1356" i="4" s="1"/>
  <c r="M1356" i="4"/>
  <c r="K1213" i="4"/>
  <c r="L1213" i="4" s="1"/>
  <c r="M1213" i="4"/>
  <c r="K899" i="4"/>
  <c r="L899" i="4" s="1"/>
  <c r="M899" i="4"/>
  <c r="K1688" i="4"/>
  <c r="L1688" i="4" s="1"/>
  <c r="M1688" i="4"/>
  <c r="K1903" i="4"/>
  <c r="L1903" i="4" s="1"/>
  <c r="M1903" i="4"/>
  <c r="K1747" i="4"/>
  <c r="L1747" i="4" s="1"/>
  <c r="M1747" i="4"/>
  <c r="K1912" i="4"/>
  <c r="L1912" i="4" s="1"/>
  <c r="M1912" i="4"/>
  <c r="K1764" i="4"/>
  <c r="L1764" i="4" s="1"/>
  <c r="M1764" i="4"/>
  <c r="K1921" i="4"/>
  <c r="L1921" i="4" s="1"/>
  <c r="M1921" i="4"/>
  <c r="K1091" i="4"/>
  <c r="L1091" i="4" s="1"/>
  <c r="M1091" i="4"/>
  <c r="K1886" i="4"/>
  <c r="L1886" i="4" s="1"/>
  <c r="M1886" i="4"/>
  <c r="K709" i="4"/>
  <c r="L709" i="4" s="1"/>
  <c r="M709" i="4"/>
  <c r="K312" i="4"/>
  <c r="L312" i="4" s="1"/>
  <c r="M312" i="4"/>
  <c r="K1059" i="4"/>
  <c r="L1059" i="4" s="1"/>
  <c r="M1059" i="4"/>
  <c r="K1962" i="4"/>
  <c r="L1962" i="4" s="1"/>
  <c r="M1962" i="4"/>
  <c r="K667" i="4"/>
  <c r="L667" i="4" s="1"/>
  <c r="M667" i="4"/>
  <c r="K1113" i="4"/>
  <c r="L1113" i="4" s="1"/>
  <c r="M1113" i="4"/>
  <c r="K1365" i="4"/>
  <c r="L1365" i="4" s="1"/>
  <c r="M1365" i="4"/>
  <c r="K1939" i="4"/>
  <c r="L1939" i="4" s="1"/>
  <c r="M1939" i="4"/>
  <c r="K1957" i="4"/>
  <c r="L1957" i="4" s="1"/>
  <c r="M1957" i="4"/>
  <c r="K909" i="4"/>
  <c r="L909" i="4" s="1"/>
  <c r="M909" i="4"/>
  <c r="K722" i="4"/>
  <c r="L722" i="4" s="1"/>
  <c r="M722" i="4"/>
  <c r="K1744" i="4"/>
  <c r="L1744" i="4" s="1"/>
  <c r="M1744" i="4"/>
  <c r="K1642" i="4"/>
  <c r="L1642" i="4" s="1"/>
  <c r="M1642" i="4"/>
  <c r="K1870" i="4"/>
  <c r="L1870" i="4" s="1"/>
  <c r="M1870" i="4"/>
  <c r="K1992" i="4"/>
  <c r="L1992" i="4" s="1"/>
  <c r="M1992" i="4"/>
  <c r="K1715" i="4"/>
  <c r="L1715" i="4" s="1"/>
  <c r="M1715" i="4"/>
  <c r="K468" i="4"/>
  <c r="L468" i="4" s="1"/>
  <c r="M468" i="4"/>
  <c r="K946" i="4"/>
  <c r="L946" i="4" s="1"/>
  <c r="M946" i="4"/>
  <c r="K1677" i="4"/>
  <c r="L1677" i="4" s="1"/>
  <c r="M1677" i="4"/>
  <c r="K1384" i="4"/>
  <c r="L1384" i="4" s="1"/>
  <c r="M1384" i="4"/>
  <c r="K1441" i="4"/>
  <c r="L1441" i="4" s="1"/>
  <c r="M1441" i="4"/>
  <c r="K309" i="4"/>
  <c r="L309" i="4" s="1"/>
  <c r="M309" i="4"/>
  <c r="K964" i="4"/>
  <c r="L964" i="4" s="1"/>
  <c r="M964" i="4"/>
  <c r="K1248" i="4"/>
  <c r="L1248" i="4" s="1"/>
  <c r="M1248" i="4"/>
  <c r="K1506" i="4"/>
  <c r="L1506" i="4" s="1"/>
  <c r="M1506" i="4"/>
  <c r="K287" i="4"/>
  <c r="L287" i="4" s="1"/>
  <c r="M287" i="4"/>
  <c r="K645" i="4"/>
  <c r="L645" i="4" s="1"/>
  <c r="M645" i="4"/>
  <c r="K333" i="4"/>
  <c r="L333" i="4" s="1"/>
  <c r="M333" i="4"/>
  <c r="K1239" i="4"/>
  <c r="L1239" i="4" s="1"/>
  <c r="M1239" i="4"/>
  <c r="K447" i="4"/>
  <c r="L447" i="4" s="1"/>
  <c r="M447" i="4"/>
  <c r="K602" i="4"/>
  <c r="L602" i="4" s="1"/>
  <c r="M602" i="4"/>
  <c r="K796" i="4"/>
  <c r="L796" i="4" s="1"/>
  <c r="M796" i="4"/>
  <c r="K1031" i="4"/>
  <c r="L1031" i="4" s="1"/>
  <c r="M1031" i="4"/>
  <c r="K710" i="4"/>
  <c r="L710" i="4" s="1"/>
  <c r="M710" i="4"/>
  <c r="K1756" i="4"/>
  <c r="L1756" i="4" s="1"/>
  <c r="M1756" i="4"/>
  <c r="K1609" i="4"/>
  <c r="L1609" i="4" s="1"/>
  <c r="M1609" i="4"/>
  <c r="K1346" i="4"/>
  <c r="L1346" i="4" s="1"/>
  <c r="M1346" i="4"/>
  <c r="K1700" i="4"/>
  <c r="L1700" i="4" s="1"/>
  <c r="M1700" i="4"/>
  <c r="K306" i="4"/>
  <c r="L306" i="4" s="1"/>
  <c r="M306" i="4"/>
  <c r="K825" i="4"/>
  <c r="L825" i="4" s="1"/>
  <c r="M825" i="4"/>
  <c r="K209" i="4"/>
  <c r="L209" i="4" s="1"/>
  <c r="M209" i="4"/>
  <c r="K480" i="4"/>
  <c r="L480" i="4" s="1"/>
  <c r="M480" i="4"/>
  <c r="K115" i="4"/>
  <c r="L115" i="4" s="1"/>
  <c r="M115" i="4"/>
  <c r="K315" i="4"/>
  <c r="L315" i="4" s="1"/>
  <c r="M315" i="4"/>
  <c r="K1114" i="4"/>
  <c r="L1114" i="4" s="1"/>
  <c r="M1114" i="4"/>
  <c r="K1163" i="4"/>
  <c r="L1163" i="4" s="1"/>
  <c r="M1163" i="4"/>
  <c r="K1025" i="4"/>
  <c r="L1025" i="4" s="1"/>
  <c r="M1025" i="4"/>
  <c r="K823" i="4"/>
  <c r="L823" i="4" s="1"/>
  <c r="M823" i="4"/>
  <c r="K516" i="4"/>
  <c r="L516" i="4" s="1"/>
  <c r="M516" i="4"/>
  <c r="K935" i="4"/>
  <c r="L935" i="4" s="1"/>
  <c r="M935" i="4"/>
  <c r="K1259" i="4"/>
  <c r="L1259" i="4" s="1"/>
  <c r="M1259" i="4"/>
  <c r="K566" i="4"/>
  <c r="L566" i="4" s="1"/>
  <c r="M566" i="4"/>
  <c r="K1670" i="4"/>
  <c r="L1670" i="4" s="1"/>
  <c r="M1670" i="4"/>
  <c r="K1439" i="4"/>
  <c r="L1439" i="4" s="1"/>
  <c r="M1439" i="4"/>
  <c r="K1767" i="4"/>
  <c r="L1767" i="4" s="1"/>
  <c r="M1767" i="4"/>
  <c r="K1557" i="4"/>
  <c r="L1557" i="4" s="1"/>
  <c r="M1557" i="4"/>
  <c r="K1483" i="4"/>
  <c r="L1483" i="4" s="1"/>
  <c r="M1483" i="4"/>
  <c r="K884" i="4"/>
  <c r="L884" i="4" s="1"/>
  <c r="M884" i="4"/>
  <c r="K1257" i="4"/>
  <c r="L1257" i="4" s="1"/>
  <c r="M1257" i="4"/>
  <c r="K1233" i="4"/>
  <c r="L1233" i="4" s="1"/>
  <c r="M1233" i="4"/>
  <c r="K1981" i="4"/>
  <c r="L1981" i="4" s="1"/>
  <c r="M1981" i="4"/>
  <c r="K1854" i="4"/>
  <c r="L1854" i="4" s="1"/>
  <c r="M1854" i="4"/>
  <c r="K1990" i="4"/>
  <c r="L1990" i="4" s="1"/>
  <c r="M1990" i="4"/>
  <c r="K1863" i="4"/>
  <c r="L1863" i="4" s="1"/>
  <c r="M1863" i="4"/>
  <c r="K1999" i="4"/>
  <c r="L1999" i="4" s="1"/>
  <c r="M1999" i="4"/>
  <c r="K1880" i="4"/>
  <c r="L1880" i="4" s="1"/>
  <c r="M1880" i="4"/>
  <c r="K377" i="4"/>
  <c r="L377" i="4" s="1"/>
  <c r="M377" i="4"/>
  <c r="K65" i="4"/>
  <c r="L65" i="4" s="1"/>
  <c r="M65" i="4"/>
  <c r="K239" i="4"/>
  <c r="L239" i="4" s="1"/>
  <c r="M239" i="4"/>
  <c r="K597" i="4"/>
  <c r="L597" i="4" s="1"/>
  <c r="M597" i="4"/>
  <c r="K611" i="4"/>
  <c r="L611" i="4" s="1"/>
  <c r="M611" i="4"/>
  <c r="K519" i="4"/>
  <c r="L519" i="4" s="1"/>
  <c r="M519" i="4"/>
  <c r="K48" i="4"/>
  <c r="L48" i="4" s="1"/>
  <c r="M48" i="4"/>
  <c r="K879" i="4"/>
  <c r="L879" i="4" s="1"/>
  <c r="M879" i="4"/>
  <c r="K976" i="4"/>
  <c r="L976" i="4" s="1"/>
  <c r="M976" i="4"/>
  <c r="K196" i="4"/>
  <c r="L196" i="4" s="1"/>
  <c r="M196" i="4"/>
  <c r="K590" i="4"/>
  <c r="L590" i="4" s="1"/>
  <c r="M590" i="4"/>
  <c r="K302" i="4"/>
  <c r="L302" i="4" s="1"/>
  <c r="M302" i="4"/>
  <c r="K537" i="4"/>
  <c r="L537" i="4" s="1"/>
  <c r="M537" i="4"/>
  <c r="K670" i="4"/>
  <c r="L670" i="4" s="1"/>
  <c r="M670" i="4"/>
  <c r="K1144" i="4"/>
  <c r="L1144" i="4" s="1"/>
  <c r="M1144" i="4"/>
  <c r="K1339" i="4"/>
  <c r="L1339" i="4" s="1"/>
  <c r="M1339" i="4"/>
  <c r="K702" i="4"/>
  <c r="L702" i="4" s="1"/>
  <c r="M702" i="4"/>
  <c r="K1468" i="4"/>
  <c r="L1468" i="4" s="1"/>
  <c r="M1468" i="4"/>
  <c r="K608" i="4"/>
  <c r="L608" i="4" s="1"/>
  <c r="M608" i="4"/>
  <c r="K998" i="4"/>
  <c r="L998" i="4" s="1"/>
  <c r="M998" i="4"/>
  <c r="K1335" i="4"/>
  <c r="L1335" i="4" s="1"/>
  <c r="M1335" i="4"/>
  <c r="K1166" i="4"/>
  <c r="L1166" i="4" s="1"/>
  <c r="M1166" i="4"/>
  <c r="K1628" i="4"/>
  <c r="L1628" i="4" s="1"/>
  <c r="M1628" i="4"/>
  <c r="K1345" i="4"/>
  <c r="L1345" i="4" s="1"/>
  <c r="M1345" i="4"/>
  <c r="K1569" i="4"/>
  <c r="L1569" i="4" s="1"/>
  <c r="M1569" i="4"/>
  <c r="K1777" i="4"/>
  <c r="L1777" i="4" s="1"/>
  <c r="M1777" i="4"/>
  <c r="K1249" i="4"/>
  <c r="L1249" i="4" s="1"/>
  <c r="M1249" i="4"/>
  <c r="K1386" i="4"/>
  <c r="L1386" i="4" s="1"/>
  <c r="M1386" i="4"/>
  <c r="K1530" i="4"/>
  <c r="L1530" i="4" s="1"/>
  <c r="M1530" i="4"/>
  <c r="K1666" i="4"/>
  <c r="L1666" i="4" s="1"/>
  <c r="M1666" i="4"/>
  <c r="K806" i="4"/>
  <c r="L806" i="4" s="1"/>
  <c r="M806" i="4"/>
  <c r="K1836" i="4"/>
  <c r="L1836" i="4" s="1"/>
  <c r="M1836" i="4"/>
  <c r="K267" i="4"/>
  <c r="L267" i="4" s="1"/>
  <c r="M267" i="4"/>
  <c r="K634" i="4"/>
  <c r="L634" i="4" s="1"/>
  <c r="M634" i="4"/>
  <c r="K137" i="4"/>
  <c r="L137" i="4" s="1"/>
  <c r="M137" i="4"/>
  <c r="K872" i="4"/>
  <c r="L872" i="4" s="1"/>
  <c r="M872" i="4"/>
  <c r="K349" i="4"/>
  <c r="L349" i="4" s="1"/>
  <c r="M349" i="4"/>
  <c r="K424" i="4"/>
  <c r="L424" i="4" s="1"/>
  <c r="M424" i="4"/>
  <c r="K105" i="4"/>
  <c r="L105" i="4" s="1"/>
  <c r="M105" i="4"/>
  <c r="K904" i="4"/>
  <c r="L904" i="4" s="1"/>
  <c r="M904" i="4"/>
  <c r="K953" i="4"/>
  <c r="L953" i="4" s="1"/>
  <c r="M953" i="4"/>
  <c r="K735" i="4"/>
  <c r="L735" i="4" s="1"/>
  <c r="M735" i="4"/>
  <c r="K1229" i="4"/>
  <c r="L1229" i="4" s="1"/>
  <c r="M1229" i="4"/>
  <c r="K1179" i="4"/>
  <c r="L1179" i="4" s="1"/>
  <c r="M1179" i="4"/>
  <c r="K366" i="4"/>
  <c r="L366" i="4" s="1"/>
  <c r="M366" i="4"/>
  <c r="K54" i="4"/>
  <c r="L54" i="4" s="1"/>
  <c r="M54" i="4"/>
  <c r="K1121" i="4"/>
  <c r="L1121" i="4" s="1"/>
  <c r="M1121" i="4"/>
  <c r="K1388" i="4"/>
  <c r="L1388" i="4" s="1"/>
  <c r="M1388" i="4"/>
  <c r="K838" i="4"/>
  <c r="L838" i="4" s="1"/>
  <c r="M838" i="4"/>
  <c r="K1485" i="4"/>
  <c r="L1485" i="4" s="1"/>
  <c r="M1485" i="4"/>
  <c r="K1014" i="4"/>
  <c r="L1014" i="4" s="1"/>
  <c r="M1014" i="4"/>
  <c r="K1753" i="4"/>
  <c r="L1753" i="4" s="1"/>
  <c r="M1753" i="4"/>
  <c r="K1208" i="4"/>
  <c r="L1208" i="4" s="1"/>
  <c r="M1208" i="4"/>
  <c r="K1193" i="4"/>
  <c r="L1193" i="4" s="1"/>
  <c r="M1193" i="4"/>
  <c r="K1645" i="4"/>
  <c r="L1645" i="4" s="1"/>
  <c r="M1645" i="4"/>
  <c r="K1418" i="4"/>
  <c r="L1418" i="4" s="1"/>
  <c r="M1418" i="4"/>
  <c r="K1554" i="4"/>
  <c r="L1554" i="4" s="1"/>
  <c r="M1554" i="4"/>
  <c r="K1690" i="4"/>
  <c r="L1690" i="4" s="1"/>
  <c r="M1690" i="4"/>
  <c r="K1733" i="4"/>
  <c r="L1733" i="4" s="1"/>
  <c r="M1733" i="4"/>
  <c r="K1906" i="4"/>
  <c r="L1906" i="4" s="1"/>
  <c r="M1906" i="4"/>
  <c r="K1766" i="4"/>
  <c r="L1766" i="4" s="1"/>
  <c r="M1766" i="4"/>
  <c r="K1881" i="4"/>
  <c r="L1881" i="4" s="1"/>
  <c r="M1881" i="4"/>
  <c r="K498" i="4"/>
  <c r="L498" i="4" s="1"/>
  <c r="M498" i="4"/>
  <c r="K186" i="4"/>
  <c r="L186" i="4" s="1"/>
  <c r="M186" i="4"/>
  <c r="K208" i="4"/>
  <c r="L208" i="4" s="1"/>
  <c r="M208" i="4"/>
  <c r="K1111" i="4"/>
  <c r="L1111" i="4" s="1"/>
  <c r="M1111" i="4"/>
  <c r="K572" i="4"/>
  <c r="L572" i="4" s="1"/>
  <c r="M572" i="4"/>
  <c r="K647" i="4"/>
  <c r="L647" i="4" s="1"/>
  <c r="M647" i="4"/>
  <c r="K176" i="4"/>
  <c r="L176" i="4" s="1"/>
  <c r="M176" i="4"/>
  <c r="K1055" i="4"/>
  <c r="L1055" i="4" s="1"/>
  <c r="M1055" i="4"/>
  <c r="K1104" i="4"/>
  <c r="L1104" i="4" s="1"/>
  <c r="M1104" i="4"/>
  <c r="K668" i="4"/>
  <c r="L668" i="4" s="1"/>
  <c r="M668" i="4"/>
  <c r="K781" i="4"/>
  <c r="L781" i="4" s="1"/>
  <c r="M781" i="4"/>
  <c r="K731" i="4"/>
  <c r="L731" i="4" s="1"/>
  <c r="M731" i="4"/>
  <c r="K762" i="4"/>
  <c r="L762" i="4" s="1"/>
  <c r="M762" i="4"/>
  <c r="K811" i="4"/>
  <c r="L811" i="4" s="1"/>
  <c r="M811" i="4"/>
  <c r="K641" i="4"/>
  <c r="L641" i="4" s="1"/>
  <c r="M641" i="4"/>
  <c r="K1515" i="4"/>
  <c r="L1515" i="4" s="1"/>
  <c r="M1515" i="4"/>
  <c r="K1268" i="4"/>
  <c r="L1268" i="4" s="1"/>
  <c r="M1268" i="4"/>
  <c r="K1596" i="4"/>
  <c r="L1596" i="4" s="1"/>
  <c r="M1596" i="4"/>
  <c r="K1012" i="4"/>
  <c r="L1012" i="4" s="1"/>
  <c r="M1012" i="4"/>
  <c r="K1305" i="4"/>
  <c r="L1305" i="4" s="1"/>
  <c r="M1305" i="4"/>
  <c r="K1463" i="4"/>
  <c r="L1463" i="4" s="1"/>
  <c r="M1463" i="4"/>
  <c r="K1326" i="4"/>
  <c r="L1326" i="4" s="1"/>
  <c r="M1326" i="4"/>
  <c r="K1158" i="4"/>
  <c r="L1158" i="4" s="1"/>
  <c r="M1158" i="4"/>
  <c r="K1545" i="4"/>
  <c r="L1545" i="4" s="1"/>
  <c r="M1545" i="4"/>
  <c r="K1769" i="4"/>
  <c r="L1769" i="4" s="1"/>
  <c r="M1769" i="4"/>
  <c r="K1236" i="4"/>
  <c r="L1236" i="4" s="1"/>
  <c r="M1236" i="4"/>
  <c r="K1378" i="4"/>
  <c r="L1378" i="4" s="1"/>
  <c r="M1378" i="4"/>
  <c r="K1514" i="4"/>
  <c r="L1514" i="4" s="1"/>
  <c r="M1514" i="4"/>
  <c r="K1658" i="4"/>
  <c r="L1658" i="4" s="1"/>
  <c r="M1658" i="4"/>
  <c r="K1794" i="4"/>
  <c r="L1794" i="4" s="1"/>
  <c r="M1794" i="4"/>
  <c r="K1865" i="4"/>
  <c r="L1865" i="4" s="1"/>
  <c r="M1865" i="4"/>
  <c r="K50" i="4"/>
  <c r="L50" i="4" s="1"/>
  <c r="M50" i="4"/>
  <c r="K257" i="4"/>
  <c r="L257" i="4" s="1"/>
  <c r="M257" i="4"/>
  <c r="K431" i="4"/>
  <c r="L431" i="4" s="1"/>
  <c r="M431" i="4"/>
  <c r="K616" i="4"/>
  <c r="L616" i="4" s="1"/>
  <c r="M616" i="4"/>
  <c r="K124" i="4"/>
  <c r="L124" i="4" s="1"/>
  <c r="M124" i="4"/>
  <c r="K199" i="4"/>
  <c r="L199" i="4" s="1"/>
  <c r="M199" i="4"/>
  <c r="K399" i="4"/>
  <c r="L399" i="4" s="1"/>
  <c r="M399" i="4"/>
  <c r="K549" i="4"/>
  <c r="L549" i="4" s="1"/>
  <c r="M549" i="4"/>
  <c r="K470" i="4"/>
  <c r="L470" i="4" s="1"/>
  <c r="M470" i="4"/>
  <c r="K504" i="4"/>
  <c r="L504" i="4" s="1"/>
  <c r="M504" i="4"/>
  <c r="K932" i="4"/>
  <c r="L932" i="4" s="1"/>
  <c r="M932" i="4"/>
  <c r="K882" i="4"/>
  <c r="L882" i="4" s="1"/>
  <c r="M882" i="4"/>
  <c r="K913" i="4"/>
  <c r="L913" i="4" s="1"/>
  <c r="M913" i="4"/>
  <c r="K962" i="4"/>
  <c r="L962" i="4" s="1"/>
  <c r="M962" i="4"/>
  <c r="K816" i="4"/>
  <c r="L816" i="4" s="1"/>
  <c r="M816" i="4"/>
  <c r="K949" i="4"/>
  <c r="L949" i="4" s="1"/>
  <c r="M949" i="4"/>
  <c r="K1347" i="4"/>
  <c r="L1347" i="4" s="1"/>
  <c r="M1347" i="4"/>
  <c r="K766" i="4"/>
  <c r="L766" i="4" s="1"/>
  <c r="M766" i="4"/>
  <c r="K937" i="4"/>
  <c r="L937" i="4" s="1"/>
  <c r="M937" i="4"/>
  <c r="K1536" i="4"/>
  <c r="L1536" i="4" s="1"/>
  <c r="M1536" i="4"/>
  <c r="K1574" i="4"/>
  <c r="L1574" i="4" s="1"/>
  <c r="M1574" i="4"/>
  <c r="K1445" i="4"/>
  <c r="L1445" i="4" s="1"/>
  <c r="M1445" i="4"/>
  <c r="K1308" i="4"/>
  <c r="L1308" i="4" s="1"/>
  <c r="M1308" i="4"/>
  <c r="K1169" i="4"/>
  <c r="L1169" i="4" s="1"/>
  <c r="M1169" i="4"/>
  <c r="K1576" i="4"/>
  <c r="L1576" i="4" s="1"/>
  <c r="M1576" i="4"/>
  <c r="K1273" i="4"/>
  <c r="L1273" i="4" s="1"/>
  <c r="M1273" i="4"/>
  <c r="K343" i="4"/>
  <c r="L343" i="4" s="1"/>
  <c r="M343" i="4"/>
  <c r="K197" i="4"/>
  <c r="L197" i="4" s="1"/>
  <c r="M197" i="4"/>
  <c r="K556" i="4"/>
  <c r="L556" i="4" s="1"/>
  <c r="M556" i="4"/>
  <c r="K219" i="4"/>
  <c r="L219" i="4" s="1"/>
  <c r="M219" i="4"/>
  <c r="K81" i="4"/>
  <c r="L81" i="4" s="1"/>
  <c r="M81" i="4"/>
  <c r="K352" i="4"/>
  <c r="L352" i="4" s="1"/>
  <c r="M352" i="4"/>
  <c r="K666" i="4"/>
  <c r="L666" i="4" s="1"/>
  <c r="M666" i="4"/>
  <c r="K187" i="4"/>
  <c r="L187" i="4" s="1"/>
  <c r="M187" i="4"/>
  <c r="K986" i="4"/>
  <c r="L986" i="4" s="1"/>
  <c r="M986" i="4"/>
  <c r="K1035" i="4"/>
  <c r="L1035" i="4" s="1"/>
  <c r="M1035" i="4"/>
  <c r="K897" i="4"/>
  <c r="L897" i="4" s="1"/>
  <c r="M897" i="4"/>
  <c r="K574" i="4"/>
  <c r="L574" i="4" s="1"/>
  <c r="M574" i="4"/>
  <c r="K683" i="4"/>
  <c r="L683" i="4" s="1"/>
  <c r="M683" i="4"/>
  <c r="K759" i="4"/>
  <c r="L759" i="4" s="1"/>
  <c r="M759" i="4"/>
  <c r="K518" i="4"/>
  <c r="L518" i="4" s="1"/>
  <c r="M518" i="4"/>
  <c r="K1203" i="4"/>
  <c r="L1203" i="4" s="1"/>
  <c r="M1203" i="4"/>
  <c r="K1542" i="4"/>
  <c r="L1542" i="4" s="1"/>
  <c r="M1542" i="4"/>
  <c r="K1311" i="4"/>
  <c r="L1311" i="4" s="1"/>
  <c r="M1311" i="4"/>
  <c r="K1639" i="4"/>
  <c r="L1639" i="4" s="1"/>
  <c r="M1639" i="4"/>
  <c r="K1429" i="4"/>
  <c r="L1429" i="4" s="1"/>
  <c r="M1429" i="4"/>
  <c r="K1283" i="4"/>
  <c r="L1283" i="4" s="1"/>
  <c r="M1283" i="4"/>
  <c r="K1219" i="4"/>
  <c r="L1219" i="4" s="1"/>
  <c r="M1219" i="4"/>
  <c r="K390" i="4"/>
  <c r="L390" i="4" s="1"/>
  <c r="M390" i="4"/>
  <c r="K1799" i="4"/>
  <c r="L1799" i="4" s="1"/>
  <c r="M1799" i="4"/>
  <c r="K1853" i="4"/>
  <c r="L1853" i="4" s="1"/>
  <c r="M1853" i="4"/>
  <c r="K1989" i="4"/>
  <c r="L1989" i="4" s="1"/>
  <c r="M1989" i="4"/>
  <c r="K1862" i="4"/>
  <c r="L1862" i="4" s="1"/>
  <c r="M1862" i="4"/>
  <c r="K1998" i="4"/>
  <c r="L1998" i="4" s="1"/>
  <c r="M1998" i="4"/>
  <c r="K1871" i="4"/>
  <c r="L1871" i="4" s="1"/>
  <c r="M1871" i="4"/>
  <c r="K1699" i="4"/>
  <c r="L1699" i="4" s="1"/>
  <c r="M1699" i="4"/>
  <c r="K1888" i="4"/>
  <c r="L1888" i="4" s="1"/>
  <c r="M1888" i="4"/>
  <c r="K1978" i="4"/>
  <c r="L1978" i="4" s="1"/>
  <c r="M1978" i="4"/>
  <c r="K256" i="4"/>
  <c r="L256" i="4" s="1"/>
  <c r="M256" i="4"/>
  <c r="K615" i="4"/>
  <c r="L615" i="4" s="1"/>
  <c r="M615" i="4"/>
  <c r="K847" i="4"/>
  <c r="L847" i="4" s="1"/>
  <c r="M847" i="4"/>
  <c r="K628" i="4"/>
  <c r="L628" i="4" s="1"/>
  <c r="M628" i="4"/>
  <c r="K650" i="4"/>
  <c r="L650" i="4" s="1"/>
  <c r="M650" i="4"/>
  <c r="K402" i="4"/>
  <c r="L402" i="4" s="1"/>
  <c r="M402" i="4"/>
  <c r="K396" i="4"/>
  <c r="L396" i="4" s="1"/>
  <c r="M396" i="4"/>
  <c r="K596" i="4"/>
  <c r="L596" i="4" s="1"/>
  <c r="M596" i="4"/>
  <c r="K165" i="4"/>
  <c r="L165" i="4" s="1"/>
  <c r="M165" i="4"/>
  <c r="K837" i="4"/>
  <c r="L837" i="4" s="1"/>
  <c r="M837" i="4"/>
  <c r="K787" i="4"/>
  <c r="L787" i="4" s="1"/>
  <c r="M787" i="4"/>
  <c r="K577" i="4"/>
  <c r="L577" i="4" s="1"/>
  <c r="M577" i="4"/>
  <c r="K576" i="4"/>
  <c r="L576" i="4" s="1"/>
  <c r="M576" i="4"/>
  <c r="K729" i="4"/>
  <c r="L729" i="4" s="1"/>
  <c r="M729" i="4"/>
  <c r="K501" i="4"/>
  <c r="L501" i="4" s="1"/>
  <c r="M501" i="4"/>
  <c r="K871" i="4"/>
  <c r="L871" i="4" s="1"/>
  <c r="M871" i="4"/>
  <c r="K963" i="4"/>
  <c r="L963" i="4" s="1"/>
  <c r="M963" i="4"/>
  <c r="K1164" i="4"/>
  <c r="L1164" i="4" s="1"/>
  <c r="M1164" i="4"/>
  <c r="K1361" i="4"/>
  <c r="L1361" i="4" s="1"/>
  <c r="M1361" i="4"/>
  <c r="K1391" i="4"/>
  <c r="L1391" i="4" s="1"/>
  <c r="M1391" i="4"/>
  <c r="K1309" i="4"/>
  <c r="L1309" i="4" s="1"/>
  <c r="M1309" i="4"/>
  <c r="K958" i="4"/>
  <c r="L958" i="4" s="1"/>
  <c r="M958" i="4"/>
  <c r="K925" i="4"/>
  <c r="L925" i="4" s="1"/>
  <c r="M925" i="4"/>
  <c r="K1521" i="4"/>
  <c r="L1521" i="4" s="1"/>
  <c r="M1521" i="4"/>
  <c r="K1889" i="4"/>
  <c r="L1889" i="4" s="1"/>
  <c r="M1889" i="4"/>
  <c r="K752" i="4"/>
  <c r="L752" i="4" s="1"/>
  <c r="M752" i="4"/>
  <c r="K1331" i="4"/>
  <c r="L1331" i="4" s="1"/>
  <c r="M1331" i="4"/>
  <c r="K1333" i="4"/>
  <c r="L1333" i="4" s="1"/>
  <c r="M1333" i="4"/>
  <c r="K1359" i="4"/>
  <c r="L1359" i="4" s="1"/>
  <c r="M1359" i="4"/>
  <c r="K1118" i="4"/>
  <c r="L1118" i="4" s="1"/>
  <c r="M1118" i="4"/>
  <c r="K1778" i="4"/>
  <c r="L1778" i="4" s="1"/>
  <c r="M1778" i="4"/>
  <c r="K1171" i="4"/>
  <c r="L1171" i="4" s="1"/>
  <c r="M1171" i="4"/>
  <c r="K1533" i="4"/>
  <c r="L1533" i="4" s="1"/>
  <c r="M1533" i="4"/>
  <c r="K1454" i="4"/>
  <c r="L1454" i="4" s="1"/>
  <c r="M1454" i="4"/>
  <c r="K1835" i="4"/>
  <c r="L1835" i="4" s="1"/>
  <c r="M1835" i="4"/>
  <c r="K835" i="4"/>
  <c r="L835" i="4" s="1"/>
  <c r="M835" i="4"/>
  <c r="K1189" i="4"/>
  <c r="L1189" i="4" s="1"/>
  <c r="M1189" i="4"/>
  <c r="K1207" i="4"/>
  <c r="L1207" i="4" s="1"/>
  <c r="M1207" i="4"/>
  <c r="K1370" i="4"/>
  <c r="L1370" i="4" s="1"/>
  <c r="M1370" i="4"/>
  <c r="K1507" i="4"/>
  <c r="L1507" i="4" s="1"/>
  <c r="M1507" i="4"/>
  <c r="K1033" i="4"/>
  <c r="L1033" i="4" s="1"/>
  <c r="M1033" i="4"/>
  <c r="K1294" i="4"/>
  <c r="L1294" i="4" s="1"/>
  <c r="M1294" i="4"/>
  <c r="K1372" i="4"/>
  <c r="L1372" i="4" s="1"/>
  <c r="M1372" i="4"/>
  <c r="K870" i="4"/>
  <c r="L870" i="4" s="1"/>
  <c r="M870" i="4"/>
  <c r="K1856" i="4"/>
  <c r="L1856" i="4" s="1"/>
  <c r="M1856" i="4"/>
  <c r="K1508" i="4"/>
  <c r="L1508" i="4" s="1"/>
  <c r="M1508" i="4"/>
  <c r="K727" i="4"/>
  <c r="L727" i="4" s="1"/>
  <c r="M727" i="4"/>
  <c r="K669" i="4"/>
  <c r="L669" i="4" s="1"/>
  <c r="M669" i="4"/>
  <c r="K1183" i="4"/>
  <c r="L1183" i="4" s="1"/>
  <c r="M1183" i="4"/>
  <c r="K850" i="4"/>
  <c r="L850" i="4" s="1"/>
  <c r="M850" i="4"/>
  <c r="K1716" i="4"/>
  <c r="L1716" i="4" s="1"/>
  <c r="M1716" i="4"/>
  <c r="K1872" i="4"/>
  <c r="L1872" i="4" s="1"/>
  <c r="M1872" i="4"/>
  <c r="K606" i="4"/>
  <c r="L606" i="4" s="1"/>
  <c r="M606" i="4"/>
  <c r="K1580" i="4"/>
  <c r="L1580" i="4" s="1"/>
  <c r="M1580" i="4"/>
  <c r="K1509" i="4"/>
  <c r="L1509" i="4" s="1"/>
  <c r="M1509" i="4"/>
  <c r="K1456" i="4"/>
  <c r="L1456" i="4" s="1"/>
  <c r="M1456" i="4"/>
  <c r="K128" i="4"/>
  <c r="L128" i="4" s="1"/>
  <c r="M128" i="4"/>
  <c r="K487" i="4"/>
  <c r="L487" i="4" s="1"/>
  <c r="M487" i="4"/>
  <c r="K719" i="4"/>
  <c r="L719" i="4" s="1"/>
  <c r="M719" i="4"/>
  <c r="K183" i="4"/>
  <c r="L183" i="4" s="1"/>
  <c r="M183" i="4"/>
  <c r="K288" i="4"/>
  <c r="L288" i="4" s="1"/>
  <c r="M288" i="4"/>
  <c r="K268" i="4"/>
  <c r="L268" i="4" s="1"/>
  <c r="M268" i="4"/>
  <c r="K746" i="4"/>
  <c r="L746" i="4" s="1"/>
  <c r="M746" i="4"/>
  <c r="K1400" i="4"/>
  <c r="L1400" i="4" s="1"/>
  <c r="M1400" i="4"/>
  <c r="K1897" i="4"/>
  <c r="L1897" i="4" s="1"/>
  <c r="M1897" i="4"/>
  <c r="K1808" i="4"/>
  <c r="L1808" i="4" s="1"/>
  <c r="M1808" i="4"/>
  <c r="K829" i="4"/>
  <c r="L829" i="4" s="1"/>
  <c r="M829" i="4"/>
  <c r="K1771" i="4"/>
  <c r="L1771" i="4" s="1"/>
  <c r="M1771" i="4"/>
  <c r="K221" i="4"/>
  <c r="L221" i="4" s="1"/>
  <c r="M221" i="4"/>
  <c r="K521" i="4"/>
  <c r="L521" i="4" s="1"/>
  <c r="M521" i="4"/>
  <c r="K172" i="4"/>
  <c r="L172" i="4" s="1"/>
  <c r="M172" i="4"/>
  <c r="K202" i="4"/>
  <c r="L202" i="4" s="1"/>
  <c r="M202" i="4"/>
  <c r="K433" i="4"/>
  <c r="L433" i="4" s="1"/>
  <c r="M433" i="4"/>
  <c r="K988" i="4"/>
  <c r="L988" i="4" s="1"/>
  <c r="M988" i="4"/>
  <c r="K938" i="4"/>
  <c r="L938" i="4" s="1"/>
  <c r="M938" i="4"/>
  <c r="K784" i="4"/>
  <c r="L784" i="4" s="1"/>
  <c r="M784" i="4"/>
  <c r="K751" i="4"/>
  <c r="L751" i="4" s="1"/>
  <c r="M751" i="4"/>
  <c r="K880" i="4"/>
  <c r="L880" i="4" s="1"/>
  <c r="M880" i="4"/>
  <c r="K491" i="4"/>
  <c r="L491" i="4" s="1"/>
  <c r="M491" i="4"/>
  <c r="K1156" i="4"/>
  <c r="L1156" i="4" s="1"/>
  <c r="M1156" i="4"/>
  <c r="K305" i="4"/>
  <c r="L305" i="4" s="1"/>
  <c r="M305" i="4"/>
  <c r="K786" i="4"/>
  <c r="L786" i="4" s="1"/>
  <c r="M786" i="4"/>
  <c r="K1592" i="4"/>
  <c r="L1592" i="4" s="1"/>
  <c r="M1592" i="4"/>
  <c r="K1502" i="4"/>
  <c r="L1502" i="4" s="1"/>
  <c r="M1502" i="4"/>
  <c r="K1420" i="4"/>
  <c r="L1420" i="4" s="1"/>
  <c r="M1420" i="4"/>
  <c r="K1174" i="4"/>
  <c r="L1174" i="4" s="1"/>
  <c r="M1174" i="4"/>
  <c r="K1083" i="4"/>
  <c r="L1083" i="4" s="1"/>
  <c r="M1083" i="4"/>
  <c r="K1752" i="4"/>
  <c r="L1752" i="4" s="1"/>
  <c r="M1752" i="4"/>
  <c r="K1967" i="4"/>
  <c r="L1967" i="4" s="1"/>
  <c r="M1967" i="4"/>
  <c r="K1840" i="4"/>
  <c r="L1840" i="4" s="1"/>
  <c r="M1840" i="4"/>
  <c r="K1976" i="4"/>
  <c r="L1976" i="4" s="1"/>
  <c r="M1976" i="4"/>
  <c r="K1849" i="4"/>
  <c r="L1849" i="4" s="1"/>
  <c r="M1849" i="4"/>
  <c r="K1985" i="4"/>
  <c r="L1985" i="4" s="1"/>
  <c r="M1985" i="4"/>
  <c r="K1045" i="4"/>
  <c r="L1045" i="4" s="1"/>
  <c r="M1045" i="4"/>
  <c r="K370" i="4"/>
  <c r="L370" i="4" s="1"/>
  <c r="M370" i="4"/>
  <c r="K58" i="4"/>
  <c r="L58" i="4" s="1"/>
  <c r="M58" i="4"/>
  <c r="K80" i="4"/>
  <c r="L80" i="4" s="1"/>
  <c r="M80" i="4"/>
  <c r="K983" i="4"/>
  <c r="L983" i="4" s="1"/>
  <c r="M983" i="4"/>
  <c r="K444" i="4"/>
  <c r="L444" i="4" s="1"/>
  <c r="M444" i="4"/>
  <c r="K360" i="4"/>
  <c r="L360" i="4" s="1"/>
  <c r="M360" i="4"/>
  <c r="K41" i="4"/>
  <c r="L41" i="4" s="1"/>
  <c r="M41" i="4"/>
  <c r="K832" i="4"/>
  <c r="L832" i="4" s="1"/>
  <c r="M832" i="4"/>
  <c r="K889" i="4"/>
  <c r="L889" i="4" s="1"/>
  <c r="M889" i="4"/>
  <c r="K552" i="4"/>
  <c r="L552" i="4" s="1"/>
  <c r="M552" i="4"/>
  <c r="K1165" i="4"/>
  <c r="L1165" i="4" s="1"/>
  <c r="M1165" i="4"/>
  <c r="K1115" i="4"/>
  <c r="L1115" i="4" s="1"/>
  <c r="M1115" i="4"/>
  <c r="K1146" i="4"/>
  <c r="L1146" i="4" s="1"/>
  <c r="M1146" i="4"/>
  <c r="K1195" i="4"/>
  <c r="L1195" i="4" s="1"/>
  <c r="M1195" i="4"/>
  <c r="K1057" i="4"/>
  <c r="L1057" i="4" s="1"/>
  <c r="M1057" i="4"/>
  <c r="K1324" i="4"/>
  <c r="L1324" i="4" s="1"/>
  <c r="M1324" i="4"/>
  <c r="K1652" i="4"/>
  <c r="L1652" i="4" s="1"/>
  <c r="M1652" i="4"/>
  <c r="K1421" i="4"/>
  <c r="L1421" i="4" s="1"/>
  <c r="M1421" i="4"/>
  <c r="K1197" i="4"/>
  <c r="L1197" i="4" s="1"/>
  <c r="M1197" i="4"/>
  <c r="K1689" i="4"/>
  <c r="L1689" i="4" s="1"/>
  <c r="M1689" i="4"/>
  <c r="K862" i="4"/>
  <c r="L862" i="4" s="1"/>
  <c r="M862" i="4"/>
  <c r="K790" i="4"/>
  <c r="L790" i="4" s="1"/>
  <c r="M790" i="4"/>
  <c r="K1581" i="4"/>
  <c r="L1581" i="4" s="1"/>
  <c r="M1581" i="4"/>
  <c r="K1354" i="4"/>
  <c r="L1354" i="4" s="1"/>
  <c r="M1354" i="4"/>
  <c r="K1490" i="4"/>
  <c r="L1490" i="4" s="1"/>
  <c r="M1490" i="4"/>
  <c r="K1626" i="4"/>
  <c r="L1626" i="4" s="1"/>
  <c r="M1626" i="4"/>
  <c r="K1762" i="4"/>
  <c r="L1762" i="4" s="1"/>
  <c r="M1762" i="4"/>
  <c r="K1842" i="4"/>
  <c r="L1842" i="4" s="1"/>
  <c r="M1842" i="4"/>
  <c r="K1986" i="4"/>
  <c r="L1986" i="4" s="1"/>
  <c r="M1986" i="4"/>
  <c r="K1859" i="4"/>
  <c r="L1859" i="4" s="1"/>
  <c r="M1859" i="4"/>
  <c r="K1648" i="4"/>
  <c r="L1648" i="4" s="1"/>
  <c r="M1648" i="4"/>
  <c r="K1513" i="4"/>
  <c r="L1513" i="4" s="1"/>
  <c r="M1513" i="4"/>
  <c r="K100" i="4"/>
  <c r="L100" i="4" s="1"/>
  <c r="M100" i="4"/>
  <c r="K467" i="4"/>
  <c r="L467" i="4" s="1"/>
  <c r="M467" i="4"/>
  <c r="K130" i="4"/>
  <c r="L130" i="4" s="1"/>
  <c r="M130" i="4"/>
  <c r="K503" i="4"/>
  <c r="L503" i="4" s="1"/>
  <c r="M503" i="4"/>
  <c r="K255" i="4"/>
  <c r="L255" i="4" s="1"/>
  <c r="M255" i="4"/>
  <c r="K417" i="4"/>
  <c r="L417" i="4" s="1"/>
  <c r="M417" i="4"/>
  <c r="K98" i="4"/>
  <c r="L98" i="4" s="1"/>
  <c r="M98" i="4"/>
  <c r="K817" i="4"/>
  <c r="L817" i="4" s="1"/>
  <c r="M817" i="4"/>
  <c r="K866" i="4"/>
  <c r="L866" i="4" s="1"/>
  <c r="M866" i="4"/>
  <c r="K704" i="4"/>
  <c r="L704" i="4" s="1"/>
  <c r="M704" i="4"/>
  <c r="K42" i="4"/>
  <c r="L42" i="4" s="1"/>
  <c r="M42" i="4"/>
  <c r="K1004" i="4"/>
  <c r="L1004" i="4" s="1"/>
  <c r="M1004" i="4"/>
  <c r="K682" i="4"/>
  <c r="L682" i="4" s="1"/>
  <c r="M682" i="4"/>
  <c r="K1084" i="4"/>
  <c r="L1084" i="4" s="1"/>
  <c r="M1084" i="4"/>
  <c r="K1034" i="4"/>
  <c r="L1034" i="4" s="1"/>
  <c r="M1034" i="4"/>
  <c r="K1341" i="4"/>
  <c r="L1341" i="4" s="1"/>
  <c r="M1341" i="4"/>
  <c r="K1669" i="4"/>
  <c r="L1669" i="4" s="1"/>
  <c r="M1669" i="4"/>
  <c r="K1430" i="4"/>
  <c r="L1430" i="4" s="1"/>
  <c r="M1430" i="4"/>
  <c r="K1201" i="4"/>
  <c r="L1201" i="4" s="1"/>
  <c r="M1201" i="4"/>
  <c r="K1027" i="4"/>
  <c r="L1027" i="4" s="1"/>
  <c r="M1027" i="4"/>
  <c r="K1736" i="4"/>
  <c r="L1736" i="4" s="1"/>
  <c r="M1736" i="4"/>
  <c r="K1727" i="4"/>
  <c r="L1727" i="4" s="1"/>
  <c r="M1727" i="4"/>
  <c r="K1590" i="4"/>
  <c r="L1590" i="4" s="1"/>
  <c r="M1590" i="4"/>
  <c r="K1874" i="4"/>
  <c r="L1874" i="4" s="1"/>
  <c r="M1874" i="4"/>
  <c r="K1684" i="4"/>
  <c r="L1684" i="4" s="1"/>
  <c r="M1684" i="4"/>
  <c r="K1883" i="4"/>
  <c r="L1883" i="4" s="1"/>
  <c r="M1883" i="4"/>
  <c r="K1707" i="4"/>
  <c r="L1707" i="4" s="1"/>
  <c r="M1707" i="4"/>
  <c r="K1892" i="4"/>
  <c r="L1892" i="4" s="1"/>
  <c r="M1892" i="4"/>
  <c r="K1740" i="4"/>
  <c r="L1740" i="4" s="1"/>
  <c r="M1740" i="4"/>
  <c r="K2007" i="4"/>
  <c r="L2007" i="4" s="1"/>
  <c r="M2007" i="4"/>
  <c r="K331" i="4"/>
  <c r="L331" i="4" s="1"/>
  <c r="M331" i="4"/>
  <c r="K19" i="4"/>
  <c r="L19" i="4" s="1"/>
  <c r="M19" i="4"/>
  <c r="K201" i="4"/>
  <c r="L201" i="4" s="1"/>
  <c r="M201" i="4"/>
  <c r="K55" i="4"/>
  <c r="L55" i="4" s="1"/>
  <c r="M55" i="4"/>
  <c r="K413" i="4"/>
  <c r="L413" i="4" s="1"/>
  <c r="M413" i="4"/>
  <c r="K488" i="4"/>
  <c r="L488" i="4" s="1"/>
  <c r="M488" i="4"/>
  <c r="K169" i="4"/>
  <c r="L169" i="4" s="1"/>
  <c r="M169" i="4"/>
  <c r="K968" i="4"/>
  <c r="L968" i="4" s="1"/>
  <c r="M968" i="4"/>
  <c r="K1017" i="4"/>
  <c r="L1017" i="4" s="1"/>
  <c r="M1017" i="4"/>
  <c r="K815" i="4"/>
  <c r="L815" i="4" s="1"/>
  <c r="M815" i="4"/>
  <c r="K950" i="4"/>
  <c r="L950" i="4" s="1"/>
  <c r="M950" i="4"/>
  <c r="K1243" i="4"/>
  <c r="L1243" i="4" s="1"/>
  <c r="M1243" i="4"/>
  <c r="K648" i="4"/>
  <c r="L648" i="4" s="1"/>
  <c r="M648" i="4"/>
  <c r="K544" i="4"/>
  <c r="L544" i="4" s="1"/>
  <c r="M544" i="4"/>
  <c r="K166" i="4"/>
  <c r="L166" i="4" s="1"/>
  <c r="M166" i="4"/>
  <c r="K1452" i="4"/>
  <c r="L1452" i="4" s="1"/>
  <c r="M1452" i="4"/>
  <c r="K1202" i="4"/>
  <c r="L1202" i="4" s="1"/>
  <c r="M1202" i="4"/>
  <c r="K1549" i="4"/>
  <c r="L1549" i="4" s="1"/>
  <c r="M1549" i="4"/>
  <c r="K1275" i="4"/>
  <c r="L1275" i="4" s="1"/>
  <c r="M1275" i="4"/>
  <c r="K515" i="4"/>
  <c r="L515" i="4" s="1"/>
  <c r="M515" i="4"/>
  <c r="K1288" i="4"/>
  <c r="L1288" i="4" s="1"/>
  <c r="M1288" i="4"/>
  <c r="K1279" i="4"/>
  <c r="L1279" i="4" s="1"/>
  <c r="M1279" i="4"/>
  <c r="K718" i="4"/>
  <c r="L718" i="4" s="1"/>
  <c r="M718" i="4"/>
  <c r="K1482" i="4"/>
  <c r="L1482" i="4" s="1"/>
  <c r="M1482" i="4"/>
  <c r="K1618" i="4"/>
  <c r="L1618" i="4" s="1"/>
  <c r="M1618" i="4"/>
  <c r="K1754" i="4"/>
  <c r="L1754" i="4" s="1"/>
  <c r="M1754" i="4"/>
  <c r="K1834" i="4"/>
  <c r="L1834" i="4" s="1"/>
  <c r="M1834" i="4"/>
  <c r="K1970" i="4"/>
  <c r="L1970" i="4" s="1"/>
  <c r="M1970" i="4"/>
  <c r="K1851" i="4"/>
  <c r="L1851" i="4" s="1"/>
  <c r="M1851" i="4"/>
  <c r="K1987" i="4"/>
  <c r="L1987" i="4" s="1"/>
  <c r="M1987" i="4"/>
  <c r="K1796" i="4"/>
  <c r="L1796" i="4" s="1"/>
  <c r="M1796" i="4"/>
  <c r="K562" i="4"/>
  <c r="L562" i="4" s="1"/>
  <c r="M562" i="4"/>
  <c r="K250" i="4"/>
  <c r="L250" i="4" s="1"/>
  <c r="M250" i="4"/>
  <c r="K272" i="4"/>
  <c r="L272" i="4" s="1"/>
  <c r="M272" i="4"/>
  <c r="K1175" i="4"/>
  <c r="L1175" i="4" s="1"/>
  <c r="M1175" i="4"/>
  <c r="K636" i="4"/>
  <c r="L636" i="4" s="1"/>
  <c r="M636" i="4"/>
  <c r="K40" i="4"/>
  <c r="L40" i="4" s="1"/>
  <c r="M40" i="4"/>
  <c r="K240" i="4"/>
  <c r="L240" i="4" s="1"/>
  <c r="M240" i="4"/>
  <c r="K1135" i="4"/>
  <c r="L1135" i="4" s="1"/>
  <c r="M1135" i="4"/>
  <c r="K30" i="4"/>
  <c r="L30" i="4" s="1"/>
  <c r="M30" i="4"/>
  <c r="K181" i="4"/>
  <c r="L181" i="4" s="1"/>
  <c r="M181" i="4"/>
  <c r="K845" i="4"/>
  <c r="L845" i="4" s="1"/>
  <c r="M845" i="4"/>
  <c r="K795" i="4"/>
  <c r="L795" i="4" s="1"/>
  <c r="M795" i="4"/>
  <c r="K826" i="4"/>
  <c r="L826" i="4" s="1"/>
  <c r="M826" i="4"/>
  <c r="K875" i="4"/>
  <c r="L875" i="4" s="1"/>
  <c r="M875" i="4"/>
  <c r="K737" i="4"/>
  <c r="L737" i="4" s="1"/>
  <c r="M737" i="4"/>
  <c r="K1579" i="4"/>
  <c r="L1579" i="4" s="1"/>
  <c r="M1579" i="4"/>
  <c r="K1332" i="4"/>
  <c r="L1332" i="4" s="1"/>
  <c r="M1332" i="4"/>
  <c r="K1660" i="4"/>
  <c r="L1660" i="4" s="1"/>
  <c r="M1660" i="4"/>
  <c r="K62" i="4"/>
  <c r="L62" i="4" s="1"/>
  <c r="M62" i="4"/>
  <c r="K1369" i="4"/>
  <c r="L1369" i="4" s="1"/>
  <c r="M1369" i="4"/>
  <c r="K1527" i="4"/>
  <c r="L1527" i="4" s="1"/>
  <c r="M1527" i="4"/>
  <c r="K1390" i="4"/>
  <c r="L1390" i="4" s="1"/>
  <c r="M1390" i="4"/>
  <c r="K1261" i="4"/>
  <c r="L1261" i="4" s="1"/>
  <c r="M1261" i="4"/>
  <c r="K1657" i="4"/>
  <c r="L1657" i="4" s="1"/>
  <c r="M1657" i="4"/>
  <c r="K878" i="4"/>
  <c r="L878" i="4" s="1"/>
  <c r="M878" i="4"/>
  <c r="K1306" i="4"/>
  <c r="L1306" i="4" s="1"/>
  <c r="M1306" i="4"/>
  <c r="K351" i="4"/>
  <c r="L351" i="4" s="1"/>
  <c r="M351" i="4"/>
  <c r="K39" i="4"/>
  <c r="L39" i="4" s="1"/>
  <c r="M39" i="4"/>
  <c r="K397" i="4"/>
  <c r="L397" i="4" s="1"/>
  <c r="M397" i="4"/>
  <c r="K52" i="4"/>
  <c r="L52" i="4" s="1"/>
  <c r="M52" i="4"/>
  <c r="K74" i="4"/>
  <c r="L74" i="4" s="1"/>
  <c r="M74" i="4"/>
  <c r="K345" i="4"/>
  <c r="L345" i="4" s="1"/>
  <c r="M345" i="4"/>
  <c r="K499" i="4"/>
  <c r="L499" i="4" s="1"/>
  <c r="M499" i="4"/>
  <c r="K20" i="4"/>
  <c r="L20" i="4" s="1"/>
  <c r="M20" i="4"/>
  <c r="K599" i="4"/>
  <c r="L599" i="4" s="1"/>
  <c r="M599" i="4"/>
  <c r="K860" i="4"/>
  <c r="L860" i="4" s="1"/>
  <c r="M860" i="4"/>
  <c r="K810" i="4"/>
  <c r="L810" i="4" s="1"/>
  <c r="M810" i="4"/>
  <c r="K553" i="4"/>
  <c r="L553" i="4" s="1"/>
  <c r="M553" i="4"/>
  <c r="K78" i="4"/>
  <c r="L78" i="4" s="1"/>
  <c r="M78" i="4"/>
  <c r="K728" i="4"/>
  <c r="L728" i="4" s="1"/>
  <c r="M728" i="4"/>
  <c r="K234" i="4"/>
  <c r="L234" i="4" s="1"/>
  <c r="M234" i="4"/>
  <c r="K1028" i="4"/>
  <c r="L1028" i="4" s="1"/>
  <c r="M1028" i="4"/>
  <c r="K1495" i="4"/>
  <c r="L1495" i="4" s="1"/>
  <c r="M1495" i="4"/>
  <c r="K960" i="4"/>
  <c r="L960" i="4" s="1"/>
  <c r="M960" i="4"/>
  <c r="K1464" i="4"/>
  <c r="L1464" i="4" s="1"/>
  <c r="M1464" i="4"/>
  <c r="K1374" i="4"/>
  <c r="L1374" i="4" s="1"/>
  <c r="M1374" i="4"/>
  <c r="K1292" i="4"/>
  <c r="L1292" i="4" s="1"/>
  <c r="M1292" i="4"/>
  <c r="K1117" i="4"/>
  <c r="L1117" i="4" s="1"/>
  <c r="M1117" i="4"/>
  <c r="K1042" i="4"/>
  <c r="L1042" i="4" s="1"/>
  <c r="M1042" i="4"/>
  <c r="K1624" i="4"/>
  <c r="L1624" i="4" s="1"/>
  <c r="M1624" i="4"/>
  <c r="K1839" i="4"/>
  <c r="L1839" i="4" s="1"/>
  <c r="M1839" i="4"/>
  <c r="K1975" i="4"/>
  <c r="L1975" i="4" s="1"/>
  <c r="M1975" i="4"/>
  <c r="K1848" i="4"/>
  <c r="L1848" i="4" s="1"/>
  <c r="M1848" i="4"/>
  <c r="K1984" i="4"/>
  <c r="L1984" i="4" s="1"/>
  <c r="M1984" i="4"/>
  <c r="K1857" i="4"/>
  <c r="L1857" i="4" s="1"/>
  <c r="M1857" i="4"/>
  <c r="K2001" i="4"/>
  <c r="L2001" i="4" s="1"/>
  <c r="M2001" i="4"/>
  <c r="K1914" i="4"/>
  <c r="L1914" i="4" s="1"/>
  <c r="M1914" i="4"/>
  <c r="K1458" i="4"/>
  <c r="L1458" i="4" s="1"/>
  <c r="M1458" i="4"/>
  <c r="K249" i="4"/>
  <c r="L249" i="4" s="1"/>
  <c r="M249" i="4"/>
  <c r="K456" i="4"/>
  <c r="L456" i="4" s="1"/>
  <c r="M456" i="4"/>
  <c r="K111" i="4"/>
  <c r="L111" i="4" s="1"/>
  <c r="M111" i="4"/>
  <c r="K469" i="4"/>
  <c r="L469" i="4" s="1"/>
  <c r="M469" i="4"/>
  <c r="K483" i="4"/>
  <c r="L483" i="4" s="1"/>
  <c r="M483" i="4"/>
  <c r="K235" i="4"/>
  <c r="L235" i="4" s="1"/>
  <c r="M235" i="4"/>
  <c r="K79" i="4"/>
  <c r="L79" i="4" s="1"/>
  <c r="M79" i="4"/>
  <c r="K388" i="4"/>
  <c r="L388" i="4" s="1"/>
  <c r="M388" i="4"/>
  <c r="K887" i="4"/>
  <c r="L887" i="4" s="1"/>
  <c r="M887" i="4"/>
  <c r="K1212" i="4"/>
  <c r="L1212" i="4" s="1"/>
  <c r="M1212" i="4"/>
  <c r="K374" i="4"/>
  <c r="L374" i="4" s="1"/>
  <c r="M374" i="4"/>
  <c r="K1161" i="4"/>
  <c r="L1161" i="4" s="1"/>
  <c r="M1161" i="4"/>
  <c r="K222" i="4"/>
  <c r="L222" i="4" s="1"/>
  <c r="M222" i="4"/>
  <c r="K560" i="4"/>
  <c r="L560" i="4" s="1"/>
  <c r="M560" i="4"/>
  <c r="K1119" i="4"/>
  <c r="L1119" i="4" s="1"/>
  <c r="M1119" i="4"/>
  <c r="K780" i="4"/>
  <c r="L780" i="4" s="1"/>
  <c r="M780" i="4"/>
  <c r="K957" i="4"/>
  <c r="L957" i="4" s="1"/>
  <c r="M957" i="4"/>
  <c r="K1371" i="4"/>
  <c r="L1371" i="4" s="1"/>
  <c r="M1371" i="4"/>
  <c r="K1134" i="4"/>
  <c r="L1134" i="4" s="1"/>
  <c r="M1134" i="4"/>
  <c r="K1194" i="4"/>
  <c r="L1194" i="4" s="1"/>
  <c r="M1194" i="4"/>
  <c r="K1254" i="4"/>
  <c r="L1254" i="4" s="1"/>
  <c r="M1254" i="4"/>
  <c r="K134" i="4"/>
  <c r="L134" i="4" s="1"/>
  <c r="M134" i="4"/>
  <c r="K1563" i="4"/>
  <c r="L1563" i="4" s="1"/>
  <c r="M1563" i="4"/>
  <c r="K1636" i="4"/>
  <c r="L1636" i="4" s="1"/>
  <c r="M1636" i="4"/>
  <c r="K1598" i="4"/>
  <c r="L1598" i="4" s="1"/>
  <c r="M1598" i="4"/>
  <c r="K1759" i="4"/>
  <c r="L1759" i="4" s="1"/>
  <c r="M1759" i="4"/>
  <c r="K1448" i="4"/>
  <c r="L1448" i="4" s="1"/>
  <c r="M1448" i="4"/>
  <c r="K742" i="4"/>
  <c r="L742" i="4" s="1"/>
  <c r="M742" i="4"/>
  <c r="K1417" i="4"/>
  <c r="L1417" i="4" s="1"/>
  <c r="M1417" i="4"/>
  <c r="K1641" i="4"/>
  <c r="L1641" i="4" s="1"/>
  <c r="M1641" i="4"/>
  <c r="K1650" i="4"/>
  <c r="L1650" i="4" s="1"/>
  <c r="M1650" i="4"/>
  <c r="K693" i="4"/>
  <c r="L693" i="4" s="1"/>
  <c r="M693" i="4"/>
  <c r="K1396" i="4"/>
  <c r="L1396" i="4" s="1"/>
  <c r="M1396" i="4"/>
  <c r="K1411" i="4"/>
  <c r="L1411" i="4" s="1"/>
  <c r="M1411" i="4"/>
  <c r="K1274" i="4"/>
  <c r="L1274" i="4" s="1"/>
  <c r="M1274" i="4"/>
  <c r="K971" i="4"/>
  <c r="L971" i="4" s="1"/>
  <c r="M971" i="4"/>
  <c r="K494" i="4"/>
  <c r="L494" i="4" s="1"/>
  <c r="M494" i="4"/>
  <c r="K1638" i="4"/>
  <c r="L1638" i="4" s="1"/>
  <c r="M1638" i="4"/>
  <c r="K664" i="4"/>
  <c r="L664" i="4" s="1"/>
  <c r="M664" i="4"/>
  <c r="K1694" i="4"/>
  <c r="L1694" i="4" s="1"/>
  <c r="M1694" i="4"/>
  <c r="K427" i="4"/>
  <c r="L427" i="4" s="1"/>
  <c r="M427" i="4"/>
  <c r="K1188" i="4"/>
  <c r="L1188" i="4" s="1"/>
  <c r="M1188" i="4"/>
  <c r="K1393" i="4"/>
  <c r="L1393" i="4" s="1"/>
  <c r="M1393" i="4"/>
  <c r="K1937" i="4"/>
  <c r="L1937" i="4" s="1"/>
  <c r="M1937" i="4"/>
  <c r="K632" i="4"/>
  <c r="L632" i="4" s="1"/>
  <c r="M632" i="4"/>
  <c r="K1696" i="4"/>
  <c r="L1696" i="4" s="1"/>
  <c r="M1696" i="4"/>
  <c r="K90" i="4"/>
  <c r="L90" i="4" s="1"/>
  <c r="M90" i="4"/>
  <c r="K1009" i="4"/>
  <c r="L1009" i="4" s="1"/>
  <c r="M1009" i="4"/>
  <c r="K284" i="4"/>
  <c r="L284" i="4" s="1"/>
  <c r="M284" i="4"/>
  <c r="K1263" i="4"/>
  <c r="L1263" i="4" s="1"/>
  <c r="M1263" i="4"/>
  <c r="K1925" i="4"/>
  <c r="L1925" i="4" s="1"/>
  <c r="M1925" i="4"/>
  <c r="K1829" i="4"/>
  <c r="L1829" i="4" s="1"/>
  <c r="M1829" i="4"/>
  <c r="K643" i="4"/>
  <c r="L643" i="4" s="1"/>
  <c r="M643" i="4"/>
  <c r="K1459" i="4"/>
  <c r="L1459" i="4" s="1"/>
  <c r="M1459" i="4"/>
  <c r="K545" i="4"/>
  <c r="L545" i="4" s="1"/>
  <c r="M545" i="4"/>
  <c r="K1780" i="4"/>
  <c r="L1780" i="4" s="1"/>
  <c r="M1780" i="4"/>
  <c r="K121" i="4"/>
  <c r="L121" i="4" s="1"/>
  <c r="M121" i="4"/>
  <c r="K328" i="4"/>
  <c r="L328" i="4" s="1"/>
  <c r="M328" i="4"/>
  <c r="K1231" i="4"/>
  <c r="L1231" i="4" s="1"/>
  <c r="M1231" i="4"/>
  <c r="K529" i="4"/>
  <c r="L529" i="4" s="1"/>
  <c r="M529" i="4"/>
  <c r="K281" i="4"/>
  <c r="L281" i="4" s="1"/>
  <c r="M281" i="4"/>
  <c r="K463" i="4"/>
  <c r="L463" i="4" s="1"/>
  <c r="M463" i="4"/>
  <c r="K1120" i="4"/>
  <c r="L1120" i="4" s="1"/>
  <c r="M1120" i="4"/>
  <c r="K1310" i="4"/>
  <c r="L1310" i="4" s="1"/>
  <c r="M1310" i="4"/>
  <c r="K1807" i="4"/>
  <c r="L1807" i="4" s="1"/>
  <c r="M1807" i="4"/>
  <c r="K1679" i="4"/>
  <c r="L1679" i="4" s="1"/>
  <c r="M1679" i="4"/>
  <c r="K1106" i="4"/>
  <c r="L1106" i="4" s="1"/>
  <c r="M1106" i="4"/>
  <c r="K1741" i="4"/>
  <c r="L1741" i="4" s="1"/>
  <c r="M1741" i="4"/>
  <c r="K496" i="4"/>
  <c r="L496" i="4" s="1"/>
  <c r="M496" i="4"/>
  <c r="K375" i="4"/>
  <c r="L375" i="4" s="1"/>
  <c r="M375" i="4"/>
  <c r="K347" i="4"/>
  <c r="L347" i="4" s="1"/>
  <c r="M347" i="4"/>
  <c r="K180" i="4"/>
  <c r="L180" i="4" s="1"/>
  <c r="M180" i="4"/>
  <c r="K627" i="4"/>
  <c r="L627" i="4" s="1"/>
  <c r="M627" i="4"/>
  <c r="K479" i="4"/>
  <c r="L479" i="4" s="1"/>
  <c r="M479" i="4"/>
  <c r="K167" i="4"/>
  <c r="L167" i="4" s="1"/>
  <c r="M167" i="4"/>
  <c r="K525" i="4"/>
  <c r="L525" i="4" s="1"/>
  <c r="M525" i="4"/>
  <c r="K21" i="4"/>
  <c r="L21" i="4" s="1"/>
  <c r="M21" i="4"/>
  <c r="K35" i="4"/>
  <c r="L35" i="4" s="1"/>
  <c r="M35" i="4"/>
  <c r="K466" i="4"/>
  <c r="L466" i="4" s="1"/>
  <c r="M466" i="4"/>
  <c r="K460" i="4"/>
  <c r="L460" i="4" s="1"/>
  <c r="M460" i="4"/>
  <c r="K535" i="4"/>
  <c r="L535" i="4" s="1"/>
  <c r="M535" i="4"/>
  <c r="K301" i="4"/>
  <c r="L301" i="4" s="1"/>
  <c r="M301" i="4"/>
  <c r="K901" i="4"/>
  <c r="L901" i="4" s="1"/>
  <c r="M901" i="4"/>
  <c r="K851" i="4"/>
  <c r="L851" i="4" s="1"/>
  <c r="M851" i="4"/>
  <c r="K713" i="4"/>
  <c r="L713" i="4" s="1"/>
  <c r="M713" i="4"/>
  <c r="K720" i="4"/>
  <c r="L720" i="4" s="1"/>
  <c r="M720" i="4"/>
  <c r="K793" i="4"/>
  <c r="L793" i="4" s="1"/>
  <c r="M793" i="4"/>
  <c r="K629" i="4"/>
  <c r="L629" i="4" s="1"/>
  <c r="M629" i="4"/>
  <c r="K824" i="4"/>
  <c r="L824" i="4" s="1"/>
  <c r="M824" i="4"/>
  <c r="K1147" i="4"/>
  <c r="L1147" i="4" s="1"/>
  <c r="M1147" i="4"/>
  <c r="K733" i="4"/>
  <c r="L733" i="4" s="1"/>
  <c r="M733" i="4"/>
  <c r="K1425" i="4"/>
  <c r="L1425" i="4" s="1"/>
  <c r="M1425" i="4"/>
  <c r="K1455" i="4"/>
  <c r="L1455" i="4" s="1"/>
  <c r="M1455" i="4"/>
  <c r="K1373" i="4"/>
  <c r="L1373" i="4" s="1"/>
  <c r="M1373" i="4"/>
  <c r="K1226" i="4"/>
  <c r="L1226" i="4" s="1"/>
  <c r="M1226" i="4"/>
  <c r="K1021" i="4"/>
  <c r="L1021" i="4" s="1"/>
  <c r="M1021" i="4"/>
  <c r="K1585" i="4"/>
  <c r="L1585" i="4" s="1"/>
  <c r="M1585" i="4"/>
  <c r="K1953" i="4"/>
  <c r="L1953" i="4" s="1"/>
  <c r="M1953" i="4"/>
  <c r="K916" i="4"/>
  <c r="L916" i="4" s="1"/>
  <c r="M916" i="4"/>
  <c r="K1316" i="4"/>
  <c r="L1316" i="4" s="1"/>
  <c r="M1316" i="4"/>
  <c r="K1278" i="4"/>
  <c r="L1278" i="4" s="1"/>
  <c r="M1278" i="4"/>
  <c r="K1687" i="4"/>
  <c r="L1687" i="4" s="1"/>
  <c r="M1687" i="4"/>
  <c r="K1376" i="4"/>
  <c r="L1376" i="4" s="1"/>
  <c r="M1376" i="4"/>
  <c r="K203" i="4"/>
  <c r="L203" i="4" s="1"/>
  <c r="M203" i="4"/>
  <c r="K570" i="4"/>
  <c r="L570" i="4" s="1"/>
  <c r="M570" i="4"/>
  <c r="K73" i="4"/>
  <c r="L73" i="4" s="1"/>
  <c r="M73" i="4"/>
  <c r="K808" i="4"/>
  <c r="L808" i="4" s="1"/>
  <c r="M808" i="4"/>
  <c r="K285" i="4"/>
  <c r="L285" i="4" s="1"/>
  <c r="M285" i="4"/>
  <c r="K353" i="4"/>
  <c r="L353" i="4" s="1"/>
  <c r="M353" i="4"/>
  <c r="K34" i="4"/>
  <c r="L34" i="4" s="1"/>
  <c r="M34" i="4"/>
  <c r="K753" i="4"/>
  <c r="L753" i="4" s="1"/>
  <c r="M753" i="4"/>
  <c r="K802" i="4"/>
  <c r="L802" i="4" s="1"/>
  <c r="M802" i="4"/>
  <c r="K534" i="4"/>
  <c r="L534" i="4" s="1"/>
  <c r="M534" i="4"/>
  <c r="K49" i="4"/>
  <c r="L49" i="4" s="1"/>
  <c r="M49" i="4"/>
  <c r="K940" i="4"/>
  <c r="L940" i="4" s="1"/>
  <c r="M940" i="4"/>
  <c r="K170" i="4"/>
  <c r="L170" i="4" s="1"/>
  <c r="M170" i="4"/>
  <c r="K1020" i="4"/>
  <c r="L1020" i="4" s="1"/>
  <c r="M1020" i="4"/>
  <c r="K970" i="4"/>
  <c r="L970" i="4" s="1"/>
  <c r="M970" i="4"/>
  <c r="K1277" i="4"/>
  <c r="L1277" i="4" s="1"/>
  <c r="M1277" i="4"/>
  <c r="K1605" i="4"/>
  <c r="L1605" i="4" s="1"/>
  <c r="M1605" i="4"/>
  <c r="K1366" i="4"/>
  <c r="L1366" i="4" s="1"/>
  <c r="M1366" i="4"/>
  <c r="K830" i="4"/>
  <c r="L830" i="4" s="1"/>
  <c r="M830" i="4"/>
  <c r="K827" i="4"/>
  <c r="L827" i="4" s="1"/>
  <c r="M827" i="4"/>
  <c r="K1672" i="4"/>
  <c r="L1672" i="4" s="1"/>
  <c r="M1672" i="4"/>
  <c r="K1663" i="4"/>
  <c r="L1663" i="4" s="1"/>
  <c r="M1663" i="4"/>
  <c r="K1526" i="4"/>
  <c r="L1526" i="4" s="1"/>
  <c r="M1526" i="4"/>
  <c r="K1810" i="4"/>
  <c r="L1810" i="4" s="1"/>
  <c r="M1810" i="4"/>
  <c r="K1946" i="4"/>
  <c r="L1946" i="4" s="1"/>
  <c r="M1946" i="4"/>
  <c r="K1819" i="4"/>
  <c r="L1819" i="4" s="1"/>
  <c r="M1819" i="4"/>
  <c r="K1955" i="4"/>
  <c r="L1955" i="4" s="1"/>
  <c r="M1955" i="4"/>
  <c r="K1828" i="4"/>
  <c r="L1828" i="4" s="1"/>
  <c r="M1828" i="4"/>
  <c r="K1972" i="4"/>
  <c r="L1972" i="4" s="1"/>
  <c r="M1972" i="4"/>
  <c r="K1845" i="4"/>
  <c r="L1845" i="4" s="1"/>
  <c r="M1845" i="4"/>
  <c r="K1504" i="4"/>
  <c r="L1504" i="4" s="1"/>
  <c r="M1504" i="4"/>
  <c r="K87" i="4"/>
  <c r="L87" i="4" s="1"/>
  <c r="M87" i="4"/>
  <c r="K612" i="4"/>
  <c r="L612" i="4" s="1"/>
  <c r="M612" i="4"/>
  <c r="K300" i="4"/>
  <c r="L300" i="4" s="1"/>
  <c r="M300" i="4"/>
  <c r="K642" i="4"/>
  <c r="L642" i="4" s="1"/>
  <c r="M642" i="4"/>
  <c r="K344" i="4"/>
  <c r="L344" i="4" s="1"/>
  <c r="M344" i="4"/>
  <c r="K96" i="4"/>
  <c r="L96" i="4" s="1"/>
  <c r="M96" i="4"/>
  <c r="K410" i="4"/>
  <c r="L410" i="4" s="1"/>
  <c r="M410" i="4"/>
  <c r="K610" i="4"/>
  <c r="L610" i="4" s="1"/>
  <c r="M610" i="4"/>
  <c r="K730" i="4"/>
  <c r="L730" i="4" s="1"/>
  <c r="M730" i="4"/>
  <c r="K779" i="4"/>
  <c r="L779" i="4" s="1"/>
  <c r="M779" i="4"/>
  <c r="K558" i="4"/>
  <c r="L558" i="4" s="1"/>
  <c r="M558" i="4"/>
  <c r="K317" i="4"/>
  <c r="L317" i="4" s="1"/>
  <c r="M317" i="4"/>
  <c r="K113" i="4"/>
  <c r="L113" i="4" s="1"/>
  <c r="M113" i="4"/>
  <c r="K493" i="4"/>
  <c r="L493" i="4" s="1"/>
  <c r="M493" i="4"/>
  <c r="K997" i="4"/>
  <c r="L997" i="4" s="1"/>
  <c r="M997" i="4"/>
  <c r="K947" i="4"/>
  <c r="L947" i="4" s="1"/>
  <c r="M947" i="4"/>
  <c r="K1286" i="4"/>
  <c r="L1286" i="4" s="1"/>
  <c r="M1286" i="4"/>
  <c r="K1614" i="4"/>
  <c r="L1614" i="4" s="1"/>
  <c r="M1614" i="4"/>
  <c r="K1383" i="4"/>
  <c r="L1383" i="4" s="1"/>
  <c r="M1383" i="4"/>
  <c r="K966" i="4"/>
  <c r="L966" i="4" s="1"/>
  <c r="M966" i="4"/>
  <c r="K1005" i="4"/>
  <c r="L1005" i="4" s="1"/>
  <c r="M1005" i="4"/>
  <c r="K1065" i="4"/>
  <c r="L1065" i="4" s="1"/>
  <c r="M1065" i="4"/>
  <c r="K1552" i="4"/>
  <c r="L1552" i="4" s="1"/>
  <c r="M1552" i="4"/>
  <c r="K1543" i="4"/>
  <c r="L1543" i="4" s="1"/>
  <c r="M1543" i="4"/>
  <c r="K1860" i="4"/>
  <c r="L1860" i="4" s="1"/>
  <c r="M1860" i="4"/>
  <c r="K1996" i="4"/>
  <c r="L1996" i="4" s="1"/>
  <c r="M1996" i="4"/>
  <c r="K1869" i="4"/>
  <c r="L1869" i="4" s="1"/>
  <c r="M1869" i="4"/>
  <c r="K2005" i="4"/>
  <c r="L2005" i="4" s="1"/>
  <c r="M2005" i="4"/>
  <c r="K1878" i="4"/>
  <c r="L1878" i="4" s="1"/>
  <c r="M1878" i="4"/>
  <c r="K1710" i="4"/>
  <c r="L1710" i="4" s="1"/>
  <c r="M1710" i="4"/>
  <c r="K1397" i="4"/>
  <c r="L1397" i="4" s="1"/>
  <c r="M1397" i="4"/>
  <c r="K164" i="4"/>
  <c r="L164" i="4" s="1"/>
  <c r="M164" i="4"/>
  <c r="K531" i="4"/>
  <c r="L531" i="4" s="1"/>
  <c r="M531" i="4"/>
  <c r="K194" i="4"/>
  <c r="L194" i="4" s="1"/>
  <c r="M194" i="4"/>
  <c r="K567" i="4"/>
  <c r="L567" i="4" s="1"/>
  <c r="M567" i="4"/>
  <c r="K319" i="4"/>
  <c r="L319" i="4" s="1"/>
  <c r="M319" i="4"/>
  <c r="K481" i="4"/>
  <c r="L481" i="4" s="1"/>
  <c r="M481" i="4"/>
  <c r="K162" i="4"/>
  <c r="L162" i="4" s="1"/>
  <c r="M162" i="4"/>
  <c r="K881" i="4"/>
  <c r="L881" i="4" s="1"/>
  <c r="M881" i="4"/>
  <c r="K930" i="4"/>
  <c r="L930" i="4" s="1"/>
  <c r="M930" i="4"/>
  <c r="K776" i="4"/>
  <c r="L776" i="4" s="1"/>
  <c r="M776" i="4"/>
  <c r="K554" i="4"/>
  <c r="L554" i="4" s="1"/>
  <c r="M554" i="4"/>
  <c r="K1068" i="4"/>
  <c r="L1068" i="4" s="1"/>
  <c r="M1068" i="4"/>
  <c r="K451" i="4"/>
  <c r="L451" i="4" s="1"/>
  <c r="M451" i="4"/>
  <c r="K1148" i="4"/>
  <c r="L1148" i="4" s="1"/>
  <c r="M1148" i="4"/>
  <c r="K1098" i="4"/>
  <c r="L1098" i="4" s="1"/>
  <c r="M1098" i="4"/>
  <c r="K1405" i="4"/>
  <c r="L1405" i="4" s="1"/>
  <c r="M1405" i="4"/>
  <c r="K910" i="4"/>
  <c r="L910" i="4" s="1"/>
  <c r="M910" i="4"/>
  <c r="K1494" i="4"/>
  <c r="L1494" i="4" s="1"/>
  <c r="M1494" i="4"/>
  <c r="K1284" i="4"/>
  <c r="L1284" i="4" s="1"/>
  <c r="M1284" i="4"/>
  <c r="K1211" i="4"/>
  <c r="L1211" i="4" s="1"/>
  <c r="M1211" i="4"/>
  <c r="K1800" i="4"/>
  <c r="L1800" i="4" s="1"/>
  <c r="M1800" i="4"/>
  <c r="K1791" i="4"/>
  <c r="L1791" i="4" s="1"/>
  <c r="M1791" i="4"/>
  <c r="K1654" i="4"/>
  <c r="L1654" i="4" s="1"/>
  <c r="M1654" i="4"/>
  <c r="K1938" i="4"/>
  <c r="L1938" i="4" s="1"/>
  <c r="M1938" i="4"/>
  <c r="K1811" i="4"/>
  <c r="L1811" i="4" s="1"/>
  <c r="M1811" i="4"/>
  <c r="K1947" i="4"/>
  <c r="L1947" i="4" s="1"/>
  <c r="M1947" i="4"/>
  <c r="K1820" i="4"/>
  <c r="L1820" i="4" s="1"/>
  <c r="M1820" i="4"/>
  <c r="K1956" i="4"/>
  <c r="L1956" i="4" s="1"/>
  <c r="M1956" i="4"/>
  <c r="K1837" i="4"/>
  <c r="L1837" i="4" s="1"/>
  <c r="M1837" i="4"/>
  <c r="K1973" i="4"/>
  <c r="L1973" i="4" s="1"/>
  <c r="M1973" i="4"/>
  <c r="K2000" i="4"/>
  <c r="L2000" i="4" s="1"/>
  <c r="M2000" i="4"/>
  <c r="K395" i="4"/>
  <c r="L395" i="4" s="1"/>
  <c r="M395" i="4"/>
  <c r="K83" i="4"/>
  <c r="L83" i="4" s="1"/>
  <c r="M83" i="4"/>
  <c r="K265" i="4"/>
  <c r="L265" i="4" s="1"/>
  <c r="M265" i="4"/>
  <c r="K119" i="4"/>
  <c r="L119" i="4" s="1"/>
  <c r="M119" i="4"/>
  <c r="K477" i="4"/>
  <c r="L477" i="4" s="1"/>
  <c r="M477" i="4"/>
  <c r="K33" i="4"/>
  <c r="L33" i="4" s="1"/>
  <c r="M33" i="4"/>
  <c r="K233" i="4"/>
  <c r="L233" i="4" s="1"/>
  <c r="M233" i="4"/>
  <c r="K1032" i="4"/>
  <c r="L1032" i="4" s="1"/>
  <c r="M1032" i="4"/>
  <c r="K1081" i="4"/>
  <c r="L1081" i="4" s="1"/>
  <c r="M1081" i="4"/>
  <c r="K895" i="4"/>
  <c r="L895" i="4" s="1"/>
  <c r="M895" i="4"/>
  <c r="K1225" i="4"/>
  <c r="L1225" i="4" s="1"/>
  <c r="M1225" i="4"/>
  <c r="K438" i="4"/>
  <c r="L438" i="4" s="1"/>
  <c r="M438" i="4"/>
  <c r="K739" i="4"/>
  <c r="L739" i="4" s="1"/>
  <c r="M739" i="4"/>
  <c r="K700" i="4"/>
  <c r="L700" i="4" s="1"/>
  <c r="M700" i="4"/>
  <c r="K582" i="4"/>
  <c r="L582" i="4" s="1"/>
  <c r="M582" i="4"/>
  <c r="K1516" i="4"/>
  <c r="L1516" i="4" s="1"/>
  <c r="M1516" i="4"/>
  <c r="K1285" i="4"/>
  <c r="L1285" i="4" s="1"/>
  <c r="M1285" i="4"/>
  <c r="K1613" i="4"/>
  <c r="L1613" i="4" s="1"/>
  <c r="M1613" i="4"/>
  <c r="K1379" i="4"/>
  <c r="L1379" i="4" s="1"/>
  <c r="M1379" i="4"/>
  <c r="K637" i="4"/>
  <c r="L637" i="4" s="1"/>
  <c r="M637" i="4"/>
  <c r="K1352" i="4"/>
  <c r="L1352" i="4" s="1"/>
  <c r="M1352" i="4"/>
  <c r="K1343" i="4"/>
  <c r="L1343" i="4" s="1"/>
  <c r="M1343" i="4"/>
  <c r="K1178" i="4"/>
  <c r="L1178" i="4" s="1"/>
  <c r="M1178" i="4"/>
  <c r="K1546" i="4"/>
  <c r="L1546" i="4" s="1"/>
  <c r="M1546" i="4"/>
  <c r="K1682" i="4"/>
  <c r="L1682" i="4" s="1"/>
  <c r="M1682" i="4"/>
  <c r="K1717" i="4"/>
  <c r="L1717" i="4" s="1"/>
  <c r="M1717" i="4"/>
  <c r="K192" i="4"/>
  <c r="L192" i="4" s="1"/>
  <c r="M192" i="4"/>
  <c r="K551" i="4"/>
  <c r="L551" i="4" s="1"/>
  <c r="M551" i="4"/>
  <c r="K783" i="4"/>
  <c r="L783" i="4" s="1"/>
  <c r="M783" i="4"/>
  <c r="K564" i="4"/>
  <c r="L564" i="4" s="1"/>
  <c r="M564" i="4"/>
  <c r="K586" i="4"/>
  <c r="L586" i="4" s="1"/>
  <c r="M586" i="4"/>
  <c r="K338" i="4"/>
  <c r="L338" i="4" s="1"/>
  <c r="M338" i="4"/>
  <c r="K332" i="4"/>
  <c r="L332" i="4" s="1"/>
  <c r="M332" i="4"/>
  <c r="K532" i="4"/>
  <c r="L532" i="4" s="1"/>
  <c r="M532" i="4"/>
  <c r="K660" i="4"/>
  <c r="L660" i="4" s="1"/>
  <c r="M660" i="4"/>
  <c r="K773" i="4"/>
  <c r="L773" i="4" s="1"/>
  <c r="M773" i="4"/>
  <c r="K723" i="4"/>
  <c r="L723" i="4" s="1"/>
  <c r="M723" i="4"/>
  <c r="K158" i="4"/>
  <c r="L158" i="4" s="1"/>
  <c r="M158" i="4"/>
  <c r="K86" i="4"/>
  <c r="L86" i="4" s="1"/>
  <c r="M86" i="4"/>
  <c r="K622" i="4"/>
  <c r="L622" i="4" s="1"/>
  <c r="M622" i="4"/>
  <c r="K373" i="4"/>
  <c r="L373" i="4" s="1"/>
  <c r="M373" i="4"/>
  <c r="K117" i="4"/>
  <c r="L117" i="4" s="1"/>
  <c r="M117" i="4"/>
  <c r="K542" i="4"/>
  <c r="L542" i="4" s="1"/>
  <c r="M542" i="4"/>
  <c r="K980" i="4"/>
  <c r="L980" i="4" s="1"/>
  <c r="M980" i="4"/>
  <c r="K1297" i="4"/>
  <c r="L1297" i="4" s="1"/>
  <c r="M1297" i="4"/>
  <c r="K1327" i="4"/>
  <c r="L1327" i="4" s="1"/>
  <c r="M1327" i="4"/>
  <c r="K1241" i="4"/>
  <c r="L1241" i="4" s="1"/>
  <c r="M1241" i="4"/>
  <c r="K1683" i="4"/>
  <c r="L1683" i="4" s="1"/>
  <c r="M1683" i="4"/>
  <c r="K821" i="4"/>
  <c r="L821" i="4" s="1"/>
  <c r="M821" i="4"/>
  <c r="K1457" i="4"/>
  <c r="L1457" i="4" s="1"/>
  <c r="M1457" i="4"/>
  <c r="K1825" i="4"/>
  <c r="L1825" i="4" s="1"/>
  <c r="M1825" i="4"/>
  <c r="K1961" i="4"/>
  <c r="L1961" i="4" s="1"/>
  <c r="M1961" i="4"/>
  <c r="K1100" i="4"/>
  <c r="L1100" i="4" s="1"/>
  <c r="M1100" i="4"/>
  <c r="K1380" i="4"/>
  <c r="L1380" i="4" s="1"/>
  <c r="M1380" i="4"/>
  <c r="K1406" i="4"/>
  <c r="L1406" i="4" s="1"/>
  <c r="M1406" i="4"/>
  <c r="K1695" i="4"/>
  <c r="L1695" i="4" s="1"/>
  <c r="M1695" i="4"/>
  <c r="K1295" i="4"/>
  <c r="L1295" i="4" s="1"/>
  <c r="M1295" i="4"/>
  <c r="K1313" i="4"/>
  <c r="L1313" i="4" s="1"/>
  <c r="M1313" i="4"/>
  <c r="K242" i="4"/>
  <c r="L242" i="4" s="1"/>
  <c r="M242" i="4"/>
  <c r="K449" i="4"/>
  <c r="L449" i="4" s="1"/>
  <c r="M449" i="4"/>
  <c r="K623" i="4"/>
  <c r="L623" i="4" s="1"/>
  <c r="M623" i="4"/>
  <c r="K855" i="4"/>
  <c r="L855" i="4" s="1"/>
  <c r="M855" i="4"/>
  <c r="K316" i="4"/>
  <c r="L316" i="4" s="1"/>
  <c r="M316" i="4"/>
  <c r="K391" i="4"/>
  <c r="L391" i="4" s="1"/>
  <c r="M391" i="4"/>
  <c r="K591" i="4"/>
  <c r="L591" i="4" s="1"/>
  <c r="M591" i="4"/>
  <c r="K703" i="4"/>
  <c r="L703" i="4" s="1"/>
  <c r="M703" i="4"/>
  <c r="K840" i="4"/>
  <c r="L840" i="4" s="1"/>
  <c r="M840" i="4"/>
  <c r="K323" i="4"/>
  <c r="L323" i="4" s="1"/>
  <c r="M323" i="4"/>
  <c r="K1124" i="4"/>
  <c r="L1124" i="4" s="1"/>
  <c r="M1124" i="4"/>
  <c r="K1074" i="4"/>
  <c r="L1074" i="4" s="1"/>
  <c r="M1074" i="4"/>
  <c r="K1105" i="4"/>
  <c r="L1105" i="4" s="1"/>
  <c r="M1105" i="4"/>
  <c r="K1154" i="4"/>
  <c r="L1154" i="4" s="1"/>
  <c r="M1154" i="4"/>
  <c r="K1016" i="4"/>
  <c r="L1016" i="4" s="1"/>
  <c r="M1016" i="4"/>
  <c r="K694" i="4"/>
  <c r="L694" i="4" s="1"/>
  <c r="M694" i="4"/>
  <c r="K1587" i="4"/>
  <c r="L1587" i="4" s="1"/>
  <c r="M1587" i="4"/>
  <c r="K1340" i="4"/>
  <c r="L1340" i="4" s="1"/>
  <c r="M1340" i="4"/>
  <c r="K1019" i="4"/>
  <c r="L1019" i="4" s="1"/>
  <c r="M1019" i="4"/>
  <c r="K1728" i="4"/>
  <c r="L1728" i="4" s="1"/>
  <c r="M1728" i="4"/>
  <c r="K1180" i="4"/>
  <c r="L1180" i="4" s="1"/>
  <c r="M1180" i="4"/>
  <c r="K1637" i="4"/>
  <c r="L1637" i="4" s="1"/>
  <c r="M1637" i="4"/>
  <c r="K1500" i="4"/>
  <c r="L1500" i="4" s="1"/>
  <c r="M1500" i="4"/>
  <c r="K1712" i="4"/>
  <c r="L1712" i="4" s="1"/>
  <c r="M1712" i="4"/>
  <c r="K1353" i="4"/>
  <c r="L1353" i="4" s="1"/>
  <c r="M1353" i="4"/>
  <c r="K1577" i="4"/>
  <c r="L1577" i="4" s="1"/>
  <c r="M1577" i="4"/>
  <c r="K1785" i="4"/>
  <c r="L1785" i="4" s="1"/>
  <c r="M1785" i="4"/>
  <c r="K1258" i="4"/>
  <c r="L1258" i="4" s="1"/>
  <c r="M1258" i="4"/>
  <c r="K1402" i="4"/>
  <c r="L1402" i="4" s="1"/>
  <c r="M1402" i="4"/>
  <c r="K1538" i="4"/>
  <c r="L1538" i="4" s="1"/>
  <c r="M1538" i="4"/>
  <c r="K1522" i="4"/>
  <c r="L1522" i="4" s="1"/>
  <c r="M1522" i="4"/>
  <c r="K672" i="4"/>
  <c r="L672" i="4" s="1"/>
  <c r="M672" i="4"/>
  <c r="K822" i="4"/>
  <c r="L822" i="4" s="1"/>
  <c r="M822" i="4"/>
  <c r="K1560" i="4"/>
  <c r="L1560" i="4" s="1"/>
  <c r="M1560" i="4"/>
  <c r="K1423" i="4"/>
  <c r="L1423" i="4" s="1"/>
  <c r="M1423" i="4"/>
  <c r="K991" i="4"/>
  <c r="L991" i="4" s="1"/>
  <c r="M991" i="4"/>
  <c r="K1643" i="4"/>
  <c r="L1643" i="4" s="1"/>
  <c r="M1643" i="4"/>
  <c r="K1013" i="4"/>
  <c r="L1013" i="4" s="1"/>
  <c r="M1013" i="4"/>
  <c r="K1934" i="4"/>
  <c r="L1934" i="4" s="1"/>
  <c r="M1934" i="4"/>
  <c r="K17" i="4"/>
  <c r="L17" i="4" s="1"/>
  <c r="M17" i="4"/>
  <c r="K803" i="4"/>
  <c r="L803" i="4" s="1"/>
  <c r="M803" i="4"/>
  <c r="K1222" i="4"/>
  <c r="L1222" i="4" s="1"/>
  <c r="M1222" i="4"/>
  <c r="K1772" i="4"/>
  <c r="L1772" i="4" s="1"/>
  <c r="M1772" i="4"/>
  <c r="K1852" i="4"/>
  <c r="L1852" i="4" s="1"/>
  <c r="M1852" i="4"/>
  <c r="K1312" i="4"/>
  <c r="L1312" i="4" s="1"/>
  <c r="M1312" i="4"/>
  <c r="K1722" i="4"/>
  <c r="L1722" i="4" s="1"/>
  <c r="M1722" i="4"/>
  <c r="K435" i="4"/>
  <c r="L435" i="4" s="1"/>
  <c r="M435" i="4"/>
  <c r="K711" i="4"/>
  <c r="L711" i="4" s="1"/>
  <c r="M711" i="4"/>
  <c r="K939" i="4"/>
  <c r="L939" i="4" s="1"/>
  <c r="M939" i="4"/>
  <c r="K852" i="4"/>
  <c r="L852" i="4" s="1"/>
  <c r="M852" i="4"/>
  <c r="K1826" i="4"/>
  <c r="L1826" i="4" s="1"/>
  <c r="M1826" i="4"/>
  <c r="K1442" i="4"/>
  <c r="L1442" i="4" s="1"/>
  <c r="M1442" i="4"/>
  <c r="K859" i="4"/>
  <c r="L859" i="4" s="1"/>
  <c r="M859" i="4"/>
  <c r="K820" i="4"/>
  <c r="L820" i="4" s="1"/>
  <c r="M820" i="4"/>
  <c r="K1735" i="4"/>
  <c r="L1735" i="4" s="1"/>
  <c r="M1735" i="4"/>
  <c r="K1979" i="4"/>
  <c r="L1979" i="4" s="1"/>
  <c r="M1979" i="4"/>
  <c r="K114" i="4"/>
  <c r="L114" i="4" s="1"/>
  <c r="M114" i="4"/>
  <c r="K321" i="4"/>
  <c r="L321" i="4" s="1"/>
  <c r="M321" i="4"/>
  <c r="K495" i="4"/>
  <c r="L495" i="4" s="1"/>
  <c r="M495" i="4"/>
  <c r="K522" i="4"/>
  <c r="L522" i="4" s="1"/>
  <c r="M522" i="4"/>
  <c r="K274" i="4"/>
  <c r="L274" i="4" s="1"/>
  <c r="M274" i="4"/>
  <c r="K297" i="4"/>
  <c r="L297" i="4" s="1"/>
  <c r="M297" i="4"/>
  <c r="K613" i="4"/>
  <c r="L613" i="4" s="1"/>
  <c r="M613" i="4"/>
  <c r="K1078" i="4"/>
  <c r="L1078" i="4" s="1"/>
  <c r="M1078" i="4"/>
  <c r="K1435" i="4"/>
  <c r="L1435" i="4" s="1"/>
  <c r="M1435" i="4"/>
  <c r="K1342" i="4"/>
  <c r="L1342" i="4" s="1"/>
  <c r="M1342" i="4"/>
  <c r="K2006" i="4"/>
  <c r="L2006" i="4" s="1"/>
  <c r="M2006" i="4"/>
  <c r="K1394" i="4"/>
  <c r="L1394" i="4" s="1"/>
  <c r="M1394" i="4"/>
  <c r="O32" i="4"/>
  <c r="K296" i="4"/>
  <c r="L296" i="4" s="1"/>
  <c r="M296" i="4"/>
  <c r="N296" i="4" s="1"/>
  <c r="K127" i="4"/>
  <c r="L127" i="4" s="1"/>
  <c r="M127" i="4"/>
  <c r="N127" i="4" s="1"/>
  <c r="K484" i="4"/>
  <c r="L484" i="4" s="1"/>
  <c r="M484" i="4"/>
  <c r="K325" i="4"/>
  <c r="L325" i="4" s="1"/>
  <c r="M325" i="4"/>
  <c r="N325" i="4" s="1"/>
  <c r="K148" i="4"/>
  <c r="L148" i="4" s="1"/>
  <c r="M148" i="4"/>
  <c r="K679" i="4"/>
  <c r="L679" i="4" s="1"/>
  <c r="M679" i="4"/>
  <c r="N679" i="4" s="1"/>
  <c r="K533" i="4"/>
  <c r="L533" i="4" s="1"/>
  <c r="M533" i="4"/>
  <c r="K299" i="4"/>
  <c r="L299" i="4" s="1"/>
  <c r="M299" i="4"/>
  <c r="N299" i="4" s="1"/>
  <c r="K143" i="4"/>
  <c r="L143" i="4" s="1"/>
  <c r="M143" i="4"/>
  <c r="N143" i="4" s="1"/>
  <c r="K644" i="4"/>
  <c r="L644" i="4" s="1"/>
  <c r="M644" i="4"/>
  <c r="N644" i="4" s="1"/>
  <c r="K967" i="4"/>
  <c r="L967" i="4" s="1"/>
  <c r="M967" i="4"/>
  <c r="K1291" i="4"/>
  <c r="L1291" i="4" s="1"/>
  <c r="M1291" i="4"/>
  <c r="N1291" i="4" s="1"/>
  <c r="K649" i="4"/>
  <c r="L649" i="4" s="1"/>
  <c r="M649" i="4"/>
  <c r="N649" i="4" s="1"/>
  <c r="K486" i="4"/>
  <c r="L486" i="4" s="1"/>
  <c r="M486" i="4"/>
  <c r="N486" i="4" s="1"/>
  <c r="K600" i="4"/>
  <c r="L600" i="4" s="1"/>
  <c r="M600" i="4"/>
  <c r="K706" i="4"/>
  <c r="L706" i="4" s="1"/>
  <c r="M706" i="4"/>
  <c r="N706" i="4" s="1"/>
  <c r="K1199" i="4"/>
  <c r="L1199" i="4" s="1"/>
  <c r="M1199" i="4"/>
  <c r="N1199" i="4" s="1"/>
  <c r="K948" i="4"/>
  <c r="L948" i="4" s="1"/>
  <c r="M948" i="4"/>
  <c r="N948" i="4" s="1"/>
  <c r="K1069" i="4"/>
  <c r="L1069" i="4" s="1"/>
  <c r="M1069" i="4"/>
  <c r="K1467" i="4"/>
  <c r="L1467" i="4" s="1"/>
  <c r="M1467" i="4"/>
  <c r="N1467" i="4" s="1"/>
  <c r="K131" i="4"/>
  <c r="L131" i="4" s="1"/>
  <c r="M131" i="4"/>
  <c r="N131" i="4" s="1"/>
  <c r="K1280" i="4"/>
  <c r="L1280" i="4" s="1"/>
  <c r="M1280" i="4"/>
  <c r="N1280" i="4" s="1"/>
  <c r="K1318" i="4"/>
  <c r="L1318" i="4" s="1"/>
  <c r="M1318" i="4"/>
  <c r="K1094" i="4"/>
  <c r="L1094" i="4" s="1"/>
  <c r="M1094" i="4"/>
  <c r="N1094" i="4" s="1"/>
  <c r="K1627" i="4"/>
  <c r="L1627" i="4" s="1"/>
  <c r="M1627" i="4"/>
  <c r="N1627" i="4" s="1"/>
  <c r="K1589" i="4"/>
  <c r="L1589" i="4" s="1"/>
  <c r="M1589" i="4"/>
  <c r="N1589" i="4" s="1"/>
  <c r="K1551" i="4"/>
  <c r="L1551" i="4" s="1"/>
  <c r="M1551" i="4"/>
  <c r="K1256" i="4"/>
  <c r="L1256" i="4" s="1"/>
  <c r="M1256" i="4"/>
  <c r="N1256" i="4" s="1"/>
  <c r="K1632" i="4"/>
  <c r="L1632" i="4" s="1"/>
  <c r="M1632" i="4"/>
  <c r="N1632" i="4" s="1"/>
  <c r="K1289" i="4"/>
  <c r="L1289" i="4" s="1"/>
  <c r="M1289" i="4"/>
  <c r="N1289" i="4" s="1"/>
  <c r="K1529" i="4"/>
  <c r="L1529" i="4" s="1"/>
  <c r="M1529" i="4"/>
  <c r="K1782" i="4"/>
  <c r="L1782" i="4" s="1"/>
  <c r="M1782" i="4"/>
  <c r="N1782" i="4" s="1"/>
  <c r="K36" i="4"/>
  <c r="L36" i="4" s="1"/>
  <c r="M36" i="4"/>
  <c r="N36" i="4" s="1"/>
  <c r="K403" i="4"/>
  <c r="L403" i="4" s="1"/>
  <c r="M403" i="4"/>
  <c r="N403" i="4" s="1"/>
  <c r="K66" i="4"/>
  <c r="L66" i="4" s="1"/>
  <c r="M66" i="4"/>
  <c r="K439" i="4"/>
  <c r="L439" i="4" s="1"/>
  <c r="M439" i="4"/>
  <c r="N439" i="4" s="1"/>
  <c r="K191" i="4"/>
  <c r="L191" i="4" s="1"/>
  <c r="M191" i="4"/>
  <c r="N191" i="4" s="1"/>
  <c r="K346" i="4"/>
  <c r="L346" i="4" s="1"/>
  <c r="M346" i="4"/>
  <c r="N346" i="4" s="1"/>
  <c r="K546" i="4"/>
  <c r="L546" i="4" s="1"/>
  <c r="M546" i="4"/>
  <c r="K624" i="4"/>
  <c r="L624" i="4" s="1"/>
  <c r="M624" i="4"/>
  <c r="N624" i="4" s="1"/>
  <c r="K715" i="4"/>
  <c r="L715" i="4" s="1"/>
  <c r="M715" i="4"/>
  <c r="N715" i="4" s="1"/>
  <c r="K94" i="4"/>
  <c r="L94" i="4" s="1"/>
  <c r="M94" i="4"/>
  <c r="N94" i="4" s="1"/>
  <c r="K189" i="4"/>
  <c r="L189" i="4" s="1"/>
  <c r="M189" i="4"/>
  <c r="K120" i="4"/>
  <c r="L120" i="4" s="1"/>
  <c r="M120" i="4"/>
  <c r="N120" i="4" s="1"/>
  <c r="K365" i="4"/>
  <c r="L365" i="4" s="1"/>
  <c r="M365" i="4"/>
  <c r="N365" i="4" s="1"/>
  <c r="K933" i="4"/>
  <c r="L933" i="4" s="1"/>
  <c r="M933" i="4"/>
  <c r="N933" i="4" s="1"/>
  <c r="K883" i="4"/>
  <c r="L883" i="4" s="1"/>
  <c r="M883" i="4"/>
  <c r="K1204" i="4"/>
  <c r="L1204" i="4" s="1"/>
  <c r="M1204" i="4"/>
  <c r="N1204" i="4" s="1"/>
  <c r="K1550" i="4"/>
  <c r="L1550" i="4" s="1"/>
  <c r="M1550" i="4"/>
  <c r="N1550" i="4" s="1"/>
  <c r="K1319" i="4"/>
  <c r="L1319" i="4" s="1"/>
  <c r="M1319" i="4"/>
  <c r="N1319" i="4" s="1"/>
  <c r="K1668" i="4"/>
  <c r="L1668" i="4" s="1"/>
  <c r="M1668" i="4"/>
  <c r="K893" i="4"/>
  <c r="L893" i="4" s="1"/>
  <c r="M893" i="4"/>
  <c r="N893" i="4" s="1"/>
  <c r="K1152" i="4"/>
  <c r="L1152" i="4" s="1"/>
  <c r="M1152" i="4"/>
  <c r="N1152" i="4" s="1"/>
  <c r="K1488" i="4"/>
  <c r="L1488" i="4" s="1"/>
  <c r="M1488" i="4"/>
  <c r="N1488" i="4" s="1"/>
  <c r="K1479" i="4"/>
  <c r="L1479" i="4" s="1"/>
  <c r="M1479" i="4"/>
  <c r="K1787" i="4"/>
  <c r="L1787" i="4" s="1"/>
  <c r="M1787" i="4"/>
  <c r="N1787" i="4" s="1"/>
  <c r="K1932" i="4"/>
  <c r="L1932" i="4" s="1"/>
  <c r="M1932" i="4"/>
  <c r="N1932" i="4" s="1"/>
  <c r="K1804" i="4"/>
  <c r="L1804" i="4" s="1"/>
  <c r="M1804" i="4"/>
  <c r="N1804" i="4" s="1"/>
  <c r="K1941" i="4"/>
  <c r="L1941" i="4" s="1"/>
  <c r="M1941" i="4"/>
  <c r="K1814" i="4"/>
  <c r="L1814" i="4" s="1"/>
  <c r="M1814" i="4"/>
  <c r="N1814" i="4" s="1"/>
  <c r="K1958" i="4"/>
  <c r="L1958" i="4" s="1"/>
  <c r="M1958" i="4"/>
  <c r="N1958" i="4" s="1"/>
  <c r="K1831" i="4"/>
  <c r="L1831" i="4" s="1"/>
  <c r="M1831" i="4"/>
  <c r="N1831" i="4" s="1"/>
  <c r="K1320" i="4"/>
  <c r="L1320" i="4" s="1"/>
  <c r="M1320" i="4"/>
  <c r="K95" i="4"/>
  <c r="L95" i="4" s="1"/>
  <c r="M95" i="4"/>
  <c r="N95" i="4" s="1"/>
  <c r="K453" i="4"/>
  <c r="L453" i="4" s="1"/>
  <c r="M453" i="4"/>
  <c r="N453" i="4" s="1"/>
  <c r="K141" i="4"/>
  <c r="L141" i="4" s="1"/>
  <c r="M141" i="4"/>
  <c r="N141" i="4" s="1"/>
  <c r="K475" i="4"/>
  <c r="L475" i="4" s="1"/>
  <c r="M475" i="4"/>
  <c r="K337" i="4"/>
  <c r="L337" i="4" s="1"/>
  <c r="M337" i="4"/>
  <c r="N337" i="4" s="1"/>
  <c r="K89" i="4"/>
  <c r="L89" i="4" s="1"/>
  <c r="M89" i="4"/>
  <c r="N89" i="4" s="1"/>
  <c r="K243" i="4"/>
  <c r="L243" i="4" s="1"/>
  <c r="M243" i="4"/>
  <c r="N243" i="4" s="1"/>
  <c r="K443" i="4"/>
  <c r="L443" i="4" s="1"/>
  <c r="M443" i="4"/>
  <c r="K561" i="4"/>
  <c r="L561" i="4" s="1"/>
  <c r="M561" i="4"/>
  <c r="N561" i="4" s="1"/>
  <c r="K310" i="4"/>
  <c r="L310" i="4" s="1"/>
  <c r="M310" i="4"/>
  <c r="N310" i="4" s="1"/>
  <c r="K1153" i="4"/>
  <c r="L1153" i="4" s="1"/>
  <c r="M1153" i="4"/>
  <c r="N1153" i="4" s="1"/>
  <c r="K999" i="4"/>
  <c r="L999" i="4" s="1"/>
  <c r="M999" i="4"/>
  <c r="K229" i="4"/>
  <c r="L229" i="4" s="1"/>
  <c r="M229" i="4"/>
  <c r="N229" i="4" s="1"/>
  <c r="K1095" i="4"/>
  <c r="L1095" i="4" s="1"/>
  <c r="M1095" i="4"/>
  <c r="N1095" i="4" s="1"/>
  <c r="K1387" i="4"/>
  <c r="L1387" i="4" s="1"/>
  <c r="M1387" i="4"/>
  <c r="N1387" i="4" s="1"/>
  <c r="K772" i="4"/>
  <c r="L772" i="4" s="1"/>
  <c r="M772" i="4"/>
  <c r="K1232" i="4"/>
  <c r="L1232" i="4" s="1"/>
  <c r="M1232" i="4"/>
  <c r="N1232" i="4" s="1"/>
  <c r="K1567" i="4"/>
  <c r="L1567" i="4" s="1"/>
  <c r="M1567" i="4"/>
  <c r="N1567" i="4" s="1"/>
  <c r="K1182" i="4"/>
  <c r="L1182" i="4" s="1"/>
  <c r="M1182" i="4"/>
  <c r="N1182" i="4" s="1"/>
  <c r="K1685" i="4"/>
  <c r="L1685" i="4" s="1"/>
  <c r="M1685" i="4"/>
  <c r="K1611" i="4"/>
  <c r="L1611" i="4" s="1"/>
  <c r="M1611" i="4"/>
  <c r="N1611" i="4" s="1"/>
  <c r="K510" i="4"/>
  <c r="L510" i="4" s="1"/>
  <c r="M510" i="4"/>
  <c r="N510" i="4" s="1"/>
  <c r="K695" i="4"/>
  <c r="L695" i="4" s="1"/>
  <c r="M695" i="4"/>
  <c r="N695" i="4" s="1"/>
  <c r="K1368" i="4"/>
  <c r="L1368" i="4" s="1"/>
  <c r="M1368" i="4"/>
  <c r="K1846" i="4"/>
  <c r="L1846" i="4" s="1"/>
  <c r="M1846" i="4"/>
  <c r="N1846" i="4" s="1"/>
  <c r="K1982" i="4"/>
  <c r="L1982" i="4" s="1"/>
  <c r="M1982" i="4"/>
  <c r="N1982" i="4" s="1"/>
  <c r="K1855" i="4"/>
  <c r="L1855" i="4" s="1"/>
  <c r="M1855" i="4"/>
  <c r="N1855" i="4" s="1"/>
  <c r="K1991" i="4"/>
  <c r="L1991" i="4" s="1"/>
  <c r="M1991" i="4"/>
  <c r="K1864" i="4"/>
  <c r="L1864" i="4" s="1"/>
  <c r="M1864" i="4"/>
  <c r="N1864" i="4" s="1"/>
  <c r="K2008" i="4"/>
  <c r="L2008" i="4" s="1"/>
  <c r="M2008" i="4"/>
  <c r="N2008" i="4" s="1"/>
  <c r="K151" i="4"/>
  <c r="L151" i="4" s="1"/>
  <c r="M151" i="4"/>
  <c r="N151" i="4" s="1"/>
  <c r="K676" i="4"/>
  <c r="L676" i="4" s="1"/>
  <c r="M676" i="4"/>
  <c r="K364" i="4"/>
  <c r="L364" i="4" s="1"/>
  <c r="M364" i="4"/>
  <c r="N364" i="4" s="1"/>
  <c r="K27" i="4"/>
  <c r="L27" i="4" s="1"/>
  <c r="M27" i="4"/>
  <c r="N27" i="4" s="1"/>
  <c r="K408" i="4"/>
  <c r="L408" i="4" s="1"/>
  <c r="M408" i="4"/>
  <c r="N408" i="4" s="1"/>
  <c r="K160" i="4"/>
  <c r="L160" i="4" s="1"/>
  <c r="M160" i="4"/>
  <c r="K474" i="4"/>
  <c r="L474" i="4" s="1"/>
  <c r="M474" i="4"/>
  <c r="N474" i="4" s="1"/>
  <c r="K674" i="4"/>
  <c r="L674" i="4" s="1"/>
  <c r="M674" i="4"/>
  <c r="N674" i="4" s="1"/>
  <c r="K794" i="4"/>
  <c r="L794" i="4" s="1"/>
  <c r="M794" i="4"/>
  <c r="N794" i="4" s="1"/>
  <c r="K843" i="4"/>
  <c r="L843" i="4" s="1"/>
  <c r="M843" i="4"/>
  <c r="K705" i="4"/>
  <c r="L705" i="4" s="1"/>
  <c r="M705" i="4"/>
  <c r="N705" i="4" s="1"/>
  <c r="K445" i="4"/>
  <c r="L445" i="4" s="1"/>
  <c r="M445" i="4"/>
  <c r="N445" i="4" s="1"/>
  <c r="K106" i="4"/>
  <c r="L106" i="4" s="1"/>
  <c r="M106" i="4"/>
  <c r="N106" i="4" s="1"/>
  <c r="K621" i="4"/>
  <c r="L621" i="4" s="1"/>
  <c r="M621" i="4"/>
  <c r="K1061" i="4"/>
  <c r="L1061" i="4" s="1"/>
  <c r="M1061" i="4"/>
  <c r="N1061" i="4" s="1"/>
  <c r="K1011" i="4"/>
  <c r="L1011" i="4" s="1"/>
  <c r="M1011" i="4"/>
  <c r="N1011" i="4" s="1"/>
  <c r="K1350" i="4"/>
  <c r="L1350" i="4" s="1"/>
  <c r="M1350" i="4"/>
  <c r="N1350" i="4" s="1"/>
  <c r="K1678" i="4"/>
  <c r="L1678" i="4" s="1"/>
  <c r="M1678" i="4"/>
  <c r="K1447" i="4"/>
  <c r="L1447" i="4" s="1"/>
  <c r="M1447" i="4"/>
  <c r="N1447" i="4" s="1"/>
  <c r="K1228" i="4"/>
  <c r="L1228" i="4" s="1"/>
  <c r="M1228" i="4"/>
  <c r="N1228" i="4" s="1"/>
  <c r="K1109" i="4"/>
  <c r="L1109" i="4" s="1"/>
  <c r="M1109" i="4"/>
  <c r="N1109" i="4" s="1"/>
  <c r="K978" i="4"/>
  <c r="L978" i="4" s="1"/>
  <c r="M978" i="4"/>
  <c r="K1616" i="4"/>
  <c r="L1616" i="4" s="1"/>
  <c r="M1616" i="4"/>
  <c r="N1616" i="4" s="1"/>
  <c r="K1607" i="4"/>
  <c r="L1607" i="4" s="1"/>
  <c r="M1607" i="4"/>
  <c r="N1607" i="4" s="1"/>
  <c r="K1924" i="4"/>
  <c r="L1924" i="4" s="1"/>
  <c r="M1924" i="4"/>
  <c r="N1924" i="4" s="1"/>
  <c r="K1788" i="4"/>
  <c r="L1788" i="4" s="1"/>
  <c r="M1788" i="4"/>
  <c r="K1933" i="4"/>
  <c r="L1933" i="4" s="1"/>
  <c r="M1933" i="4"/>
  <c r="N1933" i="4" s="1"/>
  <c r="K1805" i="4"/>
  <c r="L1805" i="4" s="1"/>
  <c r="M1805" i="4"/>
  <c r="K1942" i="4"/>
  <c r="L1942" i="4" s="1"/>
  <c r="M1942" i="4"/>
  <c r="N1942" i="4" s="1"/>
  <c r="K1823" i="4"/>
  <c r="L1823" i="4" s="1"/>
  <c r="M1823" i="4"/>
  <c r="K1959" i="4"/>
  <c r="L1959" i="4" s="1"/>
  <c r="M1959" i="4"/>
  <c r="N1959" i="4" s="1"/>
  <c r="K1936" i="4"/>
  <c r="L1936" i="4" s="1"/>
  <c r="M1936" i="4"/>
  <c r="N1936" i="4" s="1"/>
  <c r="K228" i="4"/>
  <c r="L228" i="4" s="1"/>
  <c r="M228" i="4"/>
  <c r="N228" i="4" s="1"/>
  <c r="K595" i="4"/>
  <c r="L595" i="4" s="1"/>
  <c r="M595" i="4"/>
  <c r="K258" i="4"/>
  <c r="L258" i="4" s="1"/>
  <c r="M258" i="4"/>
  <c r="N258" i="4" s="1"/>
  <c r="K631" i="4"/>
  <c r="L631" i="4" s="1"/>
  <c r="M631" i="4"/>
  <c r="N631" i="4" s="1"/>
  <c r="K383" i="4"/>
  <c r="L383" i="4" s="1"/>
  <c r="M383" i="4"/>
  <c r="N383" i="4" s="1"/>
  <c r="K26" i="4"/>
  <c r="L26" i="4" s="1"/>
  <c r="M26" i="4"/>
  <c r="K226" i="4"/>
  <c r="L226" i="4" s="1"/>
  <c r="M226" i="4"/>
  <c r="N226" i="4" s="1"/>
  <c r="K945" i="4"/>
  <c r="L945" i="4" s="1"/>
  <c r="M945" i="4"/>
  <c r="N945" i="4" s="1"/>
  <c r="K994" i="4"/>
  <c r="L994" i="4" s="1"/>
  <c r="M994" i="4"/>
  <c r="N994" i="4" s="1"/>
  <c r="K848" i="4"/>
  <c r="L848" i="4" s="1"/>
  <c r="M848" i="4"/>
  <c r="K387" i="4"/>
  <c r="L387" i="4" s="1"/>
  <c r="M387" i="4"/>
  <c r="N387" i="4" s="1"/>
  <c r="K1132" i="4"/>
  <c r="L1132" i="4" s="1"/>
  <c r="M1132" i="4"/>
  <c r="N1132" i="4" s="1"/>
  <c r="K28" i="4"/>
  <c r="L28" i="4" s="1"/>
  <c r="M28" i="4"/>
  <c r="N28" i="4" s="1"/>
  <c r="K382" i="4"/>
  <c r="L382" i="4" s="1"/>
  <c r="M382" i="4"/>
  <c r="K1162" i="4"/>
  <c r="L1162" i="4" s="1"/>
  <c r="M1162" i="4"/>
  <c r="N1162" i="4" s="1"/>
  <c r="K1469" i="4"/>
  <c r="L1469" i="4" s="1"/>
  <c r="M1469" i="4"/>
  <c r="N1469" i="4" s="1"/>
  <c r="K1217" i="4"/>
  <c r="L1217" i="4" s="1"/>
  <c r="M1217" i="4"/>
  <c r="N1217" i="4" s="1"/>
  <c r="K1558" i="4"/>
  <c r="L1558" i="4" s="1"/>
  <c r="M1558" i="4"/>
  <c r="K1348" i="4"/>
  <c r="L1348" i="4" s="1"/>
  <c r="M1348" i="4"/>
  <c r="N1348" i="4" s="1"/>
  <c r="K689" i="4"/>
  <c r="L689" i="4" s="1"/>
  <c r="M689" i="4"/>
  <c r="N689" i="4" s="1"/>
  <c r="K1062" i="4"/>
  <c r="L1062" i="4" s="1"/>
  <c r="M1062" i="4"/>
  <c r="N1062" i="4" s="1"/>
  <c r="K926" i="4"/>
  <c r="L926" i="4" s="1"/>
  <c r="M926" i="4"/>
  <c r="K854" i="4"/>
  <c r="L854" i="4" s="1"/>
  <c r="M854" i="4"/>
  <c r="N854" i="4" s="1"/>
  <c r="K2002" i="4"/>
  <c r="L2002" i="4" s="1"/>
  <c r="M2002" i="4"/>
  <c r="N2002" i="4" s="1"/>
  <c r="K1875" i="4"/>
  <c r="L1875" i="4" s="1"/>
  <c r="M1875" i="4"/>
  <c r="N1875" i="4" s="1"/>
  <c r="K1686" i="4"/>
  <c r="L1686" i="4" s="1"/>
  <c r="M1686" i="4"/>
  <c r="K185" i="4"/>
  <c r="L185" i="4" s="1"/>
  <c r="M185" i="4"/>
  <c r="N185" i="4" s="1"/>
  <c r="K392" i="4"/>
  <c r="L392" i="4" s="1"/>
  <c r="M392" i="4"/>
  <c r="N392" i="4" s="1"/>
  <c r="K47" i="4"/>
  <c r="L47" i="4" s="1"/>
  <c r="M47" i="4"/>
  <c r="N47" i="4" s="1"/>
  <c r="K405" i="4"/>
  <c r="L405" i="4" s="1"/>
  <c r="M405" i="4"/>
  <c r="K419" i="4"/>
  <c r="L419" i="4" s="1"/>
  <c r="M419" i="4"/>
  <c r="N419" i="4" s="1"/>
  <c r="K171" i="4"/>
  <c r="L171" i="4" s="1"/>
  <c r="M171" i="4"/>
  <c r="N171" i="4" s="1"/>
  <c r="K173" i="4"/>
  <c r="L173" i="4" s="1"/>
  <c r="M173" i="4"/>
  <c r="N173" i="4" s="1"/>
  <c r="K132" i="4"/>
  <c r="L132" i="4" s="1"/>
  <c r="M132" i="4"/>
  <c r="K807" i="4"/>
  <c r="L807" i="4" s="1"/>
  <c r="M807" i="4"/>
  <c r="N807" i="4" s="1"/>
  <c r="K886" i="4"/>
  <c r="L886" i="4" s="1"/>
  <c r="M886" i="4"/>
  <c r="N886" i="4" s="1"/>
  <c r="K1235" i="4"/>
  <c r="L1235" i="4" s="1"/>
  <c r="M1235" i="4"/>
  <c r="N1235" i="4" s="1"/>
  <c r="K1097" i="4"/>
  <c r="L1097" i="4" s="1"/>
  <c r="M1097" i="4"/>
  <c r="K1128" i="4"/>
  <c r="L1128" i="4" s="1"/>
  <c r="M1128" i="4"/>
  <c r="N1128" i="4" s="1"/>
  <c r="K102" i="4"/>
  <c r="L102" i="4" s="1"/>
  <c r="M102" i="4"/>
  <c r="N102" i="4" s="1"/>
  <c r="K1023" i="4"/>
  <c r="L1023" i="4" s="1"/>
  <c r="M1023" i="4"/>
  <c r="N1023" i="4" s="1"/>
  <c r="K246" i="4"/>
  <c r="L246" i="4" s="1"/>
  <c r="M246" i="4"/>
  <c r="K861" i="4"/>
  <c r="L861" i="4" s="1"/>
  <c r="M861" i="4"/>
  <c r="N861" i="4" s="1"/>
  <c r="K1267" i="4"/>
  <c r="L1267" i="4" s="1"/>
  <c r="M1267" i="4"/>
  <c r="N1267" i="4" s="1"/>
  <c r="K454" i="4"/>
  <c r="L454" i="4" s="1"/>
  <c r="M454" i="4"/>
  <c r="N454" i="4" s="1"/>
  <c r="K798" i="4"/>
  <c r="L798" i="4" s="1"/>
  <c r="M798" i="4"/>
  <c r="K1102" i="4"/>
  <c r="L1102" i="4" s="1"/>
  <c r="M1102" i="4"/>
  <c r="N1102" i="4" s="1"/>
  <c r="K1620" i="4"/>
  <c r="L1620" i="4" s="1"/>
  <c r="M1620" i="4"/>
  <c r="N1620" i="4" s="1"/>
  <c r="K1499" i="4"/>
  <c r="L1499" i="4" s="1"/>
  <c r="M1499" i="4"/>
  <c r="N1499" i="4" s="1"/>
  <c r="K70" i="4"/>
  <c r="L70" i="4" s="1"/>
  <c r="M70" i="4"/>
  <c r="K1653" i="4"/>
  <c r="L1653" i="4" s="1"/>
  <c r="M1653" i="4"/>
  <c r="N1653" i="4" s="1"/>
  <c r="K1615" i="4"/>
  <c r="L1615" i="4" s="1"/>
  <c r="M1615" i="4"/>
  <c r="N1615" i="4" s="1"/>
  <c r="K1264" i="4"/>
  <c r="L1264" i="4" s="1"/>
  <c r="M1264" i="4"/>
  <c r="N1264" i="4" s="1"/>
  <c r="K1640" i="4"/>
  <c r="L1640" i="4" s="1"/>
  <c r="M1640" i="4"/>
  <c r="K1321" i="4"/>
  <c r="L1321" i="4" s="1"/>
  <c r="M1321" i="4"/>
  <c r="N1321" i="4" s="1"/>
  <c r="K1537" i="4"/>
  <c r="L1537" i="4" s="1"/>
  <c r="M1537" i="4"/>
  <c r="N1537" i="4" s="1"/>
  <c r="K1330" i="4"/>
  <c r="L1330" i="4" s="1"/>
  <c r="M1330" i="4"/>
  <c r="N1330" i="4" s="1"/>
  <c r="K1714" i="4"/>
  <c r="L1714" i="4" s="1"/>
  <c r="M1714" i="4"/>
  <c r="K75" i="4"/>
  <c r="L75" i="4" s="1"/>
  <c r="M75" i="4"/>
  <c r="N75" i="4" s="1"/>
  <c r="K442" i="4"/>
  <c r="L442" i="4" s="1"/>
  <c r="M442" i="4"/>
  <c r="N442" i="4" s="1"/>
  <c r="K464" i="4"/>
  <c r="L464" i="4" s="1"/>
  <c r="M464" i="4"/>
  <c r="N464" i="4" s="1"/>
  <c r="K662" i="4"/>
  <c r="L662" i="4" s="1"/>
  <c r="M662" i="4"/>
  <c r="K157" i="4"/>
  <c r="L157" i="4" s="1"/>
  <c r="M157" i="4"/>
  <c r="N157" i="4" s="1"/>
  <c r="K232" i="4"/>
  <c r="L232" i="4" s="1"/>
  <c r="M232" i="4"/>
  <c r="N232" i="4" s="1"/>
  <c r="K432" i="4"/>
  <c r="L432" i="4" s="1"/>
  <c r="M432" i="4"/>
  <c r="N432" i="4" s="1"/>
  <c r="K681" i="4"/>
  <c r="L681" i="4" s="1"/>
  <c r="M681" i="4"/>
  <c r="K761" i="4"/>
  <c r="L761" i="4" s="1"/>
  <c r="M761" i="4"/>
  <c r="N761" i="4" s="1"/>
  <c r="K565" i="4"/>
  <c r="L565" i="4" s="1"/>
  <c r="M565" i="4"/>
  <c r="N565" i="4" s="1"/>
  <c r="K1037" i="4"/>
  <c r="L1037" i="4" s="1"/>
  <c r="M1037" i="4"/>
  <c r="N1037" i="4" s="1"/>
  <c r="K987" i="4"/>
  <c r="L987" i="4" s="1"/>
  <c r="M987" i="4"/>
  <c r="K1018" i="4"/>
  <c r="L1018" i="4" s="1"/>
  <c r="M1018" i="4"/>
  <c r="N1018" i="4" s="1"/>
  <c r="K1067" i="4"/>
  <c r="L1067" i="4" s="1"/>
  <c r="M1067" i="4"/>
  <c r="N1067" i="4" s="1"/>
  <c r="K929" i="4"/>
  <c r="L929" i="4" s="1"/>
  <c r="M929" i="4"/>
  <c r="N929" i="4" s="1"/>
  <c r="K1150" i="4"/>
  <c r="L1150" i="4" s="1"/>
  <c r="M1150" i="4"/>
  <c r="K1524" i="4"/>
  <c r="L1524" i="4" s="1"/>
  <c r="M1524" i="4"/>
  <c r="N1524" i="4" s="1"/>
  <c r="K1293" i="4"/>
  <c r="L1293" i="4" s="1"/>
  <c r="M1293" i="4"/>
  <c r="N1293" i="4" s="1"/>
  <c r="K989" i="4"/>
  <c r="L989" i="4" s="1"/>
  <c r="M989" i="4"/>
  <c r="N989" i="4" s="1"/>
  <c r="K1561" i="4"/>
  <c r="L1561" i="4" s="1"/>
  <c r="M1561" i="4"/>
  <c r="K1719" i="4"/>
  <c r="L1719" i="4" s="1"/>
  <c r="M1719" i="4"/>
  <c r="N1719" i="4" s="1"/>
  <c r="K1582" i="4"/>
  <c r="L1582" i="4" s="1"/>
  <c r="M1582" i="4"/>
  <c r="N1582" i="4" s="1"/>
  <c r="K1453" i="4"/>
  <c r="L1453" i="4" s="1"/>
  <c r="M1453" i="4"/>
  <c r="N1453" i="4" s="1"/>
  <c r="K1210" i="4"/>
  <c r="L1210" i="4" s="1"/>
  <c r="M1210" i="4"/>
  <c r="K1362" i="4"/>
  <c r="L1362" i="4" s="1"/>
  <c r="M1362" i="4"/>
  <c r="N1362" i="4" s="1"/>
  <c r="K1498" i="4"/>
  <c r="L1498" i="4" s="1"/>
  <c r="M1498" i="4"/>
  <c r="N1498" i="4" s="1"/>
  <c r="K1634" i="4"/>
  <c r="L1634" i="4" s="1"/>
  <c r="M1634" i="4"/>
  <c r="N1634" i="4" s="1"/>
  <c r="K1770" i="4"/>
  <c r="L1770" i="4" s="1"/>
  <c r="M1770" i="4"/>
  <c r="K1858" i="4"/>
  <c r="L1858" i="4" s="1"/>
  <c r="M1858" i="4"/>
  <c r="N1858" i="4" s="1"/>
  <c r="K1994" i="4"/>
  <c r="L1994" i="4" s="1"/>
  <c r="M1994" i="4"/>
  <c r="N1994" i="4" s="1"/>
  <c r="K1602" i="4"/>
  <c r="L1602" i="4" s="1"/>
  <c r="M1602" i="4"/>
  <c r="N1602" i="4" s="1"/>
  <c r="K977" i="4"/>
  <c r="L977" i="4" s="1"/>
  <c r="M977" i="4"/>
  <c r="K1575" i="4"/>
  <c r="L1575" i="4" s="1"/>
  <c r="M1575" i="4"/>
  <c r="N1575" i="4" s="1"/>
  <c r="K1798" i="4"/>
  <c r="L1798" i="4" s="1"/>
  <c r="M1798" i="4"/>
  <c r="N1798" i="4" s="1"/>
  <c r="K1838" i="4"/>
  <c r="L1838" i="4" s="1"/>
  <c r="M1838" i="4"/>
  <c r="N1838" i="4" s="1"/>
  <c r="K996" i="4"/>
  <c r="L996" i="4" s="1"/>
  <c r="M996" i="4"/>
  <c r="K701" i="4"/>
  <c r="L701" i="4" s="1"/>
  <c r="M701" i="4"/>
  <c r="N701" i="4" s="1"/>
  <c r="K1220" i="4"/>
  <c r="L1220" i="4" s="1"/>
  <c r="M1220" i="4"/>
  <c r="N1220" i="4" s="1"/>
  <c r="K1793" i="4"/>
  <c r="L1793" i="4" s="1"/>
  <c r="M1793" i="4"/>
  <c r="N1793" i="4" s="1"/>
  <c r="K1215" i="4"/>
  <c r="L1215" i="4" s="1"/>
  <c r="M1215" i="4"/>
  <c r="K1026" i="4"/>
  <c r="L1026" i="4" s="1"/>
  <c r="M1026" i="4"/>
  <c r="N1026" i="4" s="1"/>
  <c r="K1412" i="4"/>
  <c r="L1412" i="4" s="1"/>
  <c r="M1412" i="4"/>
  <c r="N1412" i="4" s="1"/>
  <c r="K1746" i="4"/>
  <c r="L1746" i="4" s="1"/>
  <c r="M1746" i="4"/>
  <c r="N1746" i="4" s="1"/>
  <c r="K1893" i="4"/>
  <c r="L1893" i="4" s="1"/>
  <c r="M1893" i="4"/>
  <c r="K1705" i="4"/>
  <c r="L1705" i="4" s="1"/>
  <c r="M1705" i="4"/>
  <c r="N1705" i="4" s="1"/>
  <c r="K1901" i="4"/>
  <c r="L1901" i="4" s="1"/>
  <c r="M1901" i="4"/>
  <c r="N1901" i="4" s="1"/>
  <c r="K109" i="4"/>
  <c r="L109" i="4" s="1"/>
  <c r="M109" i="4"/>
  <c r="N109" i="4" s="1"/>
  <c r="K1058" i="4"/>
  <c r="L1058" i="4" s="1"/>
  <c r="M1058" i="4"/>
  <c r="K888" i="4"/>
  <c r="L888" i="4" s="1"/>
  <c r="M888" i="4"/>
  <c r="N888" i="4" s="1"/>
  <c r="K1591" i="4"/>
  <c r="L1591" i="4" s="1"/>
  <c r="M1591" i="4"/>
  <c r="N1591" i="4" s="1"/>
  <c r="K1593" i="4"/>
  <c r="L1593" i="4" s="1"/>
  <c r="M1593" i="4"/>
  <c r="N1593" i="4" s="1"/>
  <c r="K1879" i="4"/>
  <c r="L1879" i="4" s="1"/>
  <c r="M1879" i="4"/>
  <c r="K1064" i="4"/>
  <c r="L1064" i="4" s="1"/>
  <c r="M1064" i="4"/>
  <c r="N1064" i="4" s="1"/>
  <c r="K1622" i="4"/>
  <c r="L1622" i="4" s="1"/>
  <c r="M1622" i="4"/>
  <c r="N1622" i="4" s="1"/>
  <c r="K1610" i="4"/>
  <c r="L1610" i="4" s="1"/>
  <c r="M1610" i="4"/>
  <c r="N1610" i="4" s="1"/>
  <c r="K1410" i="4"/>
  <c r="L1410" i="4" s="1"/>
  <c r="M1410" i="4"/>
  <c r="K626" i="4"/>
  <c r="L626" i="4" s="1"/>
  <c r="M626" i="4"/>
  <c r="N626" i="4" s="1"/>
  <c r="K314" i="4"/>
  <c r="L314" i="4" s="1"/>
  <c r="M314" i="4"/>
  <c r="N314" i="4" s="1"/>
  <c r="K336" i="4"/>
  <c r="L336" i="4" s="1"/>
  <c r="M336" i="4"/>
  <c r="N336" i="4" s="1"/>
  <c r="K355" i="4"/>
  <c r="L355" i="4" s="1"/>
  <c r="M355" i="4"/>
  <c r="K107" i="4"/>
  <c r="L107" i="4" s="1"/>
  <c r="M107" i="4"/>
  <c r="N107" i="4" s="1"/>
  <c r="K635" i="4"/>
  <c r="L635" i="4" s="1"/>
  <c r="M635" i="4"/>
  <c r="N635" i="4" s="1"/>
  <c r="K286" i="4"/>
  <c r="L286" i="4" s="1"/>
  <c r="M286" i="4"/>
  <c r="N286" i="4" s="1"/>
  <c r="K1416" i="4"/>
  <c r="L1416" i="4" s="1"/>
  <c r="M1416" i="4"/>
  <c r="K1806" i="4"/>
  <c r="L1806" i="4" s="1"/>
  <c r="M1806" i="4"/>
  <c r="N1806" i="4" s="1"/>
  <c r="K1266" i="4"/>
  <c r="L1266" i="4" s="1"/>
  <c r="M1266" i="4"/>
  <c r="N1266" i="4" s="1"/>
  <c r="K1185" i="4"/>
  <c r="L1185" i="4" s="1"/>
  <c r="M1185" i="4"/>
  <c r="N1185" i="4" s="1"/>
  <c r="K1739" i="4"/>
  <c r="L1739" i="4" s="1"/>
  <c r="M1739" i="4"/>
  <c r="K18" i="4"/>
  <c r="L18" i="4" s="1"/>
  <c r="N18" i="4" s="1"/>
  <c r="K15" i="4"/>
  <c r="L15" i="4" s="1"/>
  <c r="I14" i="4" l="1"/>
  <c r="M14" i="4"/>
  <c r="N1805" i="4"/>
  <c r="N1739" i="4"/>
  <c r="N1416" i="4"/>
  <c r="N355" i="4"/>
  <c r="N1410" i="4"/>
  <c r="N1879" i="4"/>
  <c r="O1879" i="4" s="1"/>
  <c r="N1058" i="4"/>
  <c r="O1058" i="4" s="1"/>
  <c r="N1893" i="4"/>
  <c r="N1215" i="4"/>
  <c r="O1215" i="4" s="1"/>
  <c r="N996" i="4"/>
  <c r="N977" i="4"/>
  <c r="O977" i="4" s="1"/>
  <c r="N1770" i="4"/>
  <c r="O1770" i="4" s="1"/>
  <c r="N1210" i="4"/>
  <c r="N1561" i="4"/>
  <c r="O1561" i="4" s="1"/>
  <c r="N1150" i="4"/>
  <c r="O1150" i="4" s="1"/>
  <c r="N987" i="4"/>
  <c r="N681" i="4"/>
  <c r="O681" i="4" s="1"/>
  <c r="N662" i="4"/>
  <c r="N1714" i="4"/>
  <c r="O1714" i="4" s="1"/>
  <c r="N1640" i="4"/>
  <c r="O1640" i="4" s="1"/>
  <c r="N70" i="4"/>
  <c r="N798" i="4"/>
  <c r="O798" i="4" s="1"/>
  <c r="N246" i="4"/>
  <c r="O246" i="4" s="1"/>
  <c r="N1097" i="4"/>
  <c r="N132" i="4"/>
  <c r="O132" i="4" s="1"/>
  <c r="N405" i="4"/>
  <c r="N1686" i="4"/>
  <c r="N926" i="4"/>
  <c r="N1558" i="4"/>
  <c r="N382" i="4"/>
  <c r="O382" i="4" s="1"/>
  <c r="N848" i="4"/>
  <c r="O848" i="4" s="1"/>
  <c r="N26" i="4"/>
  <c r="O26" i="4" s="1"/>
  <c r="N595" i="4"/>
  <c r="O595" i="4" s="1"/>
  <c r="N1823" i="4"/>
  <c r="N1788" i="4"/>
  <c r="N978" i="4"/>
  <c r="O978" i="4" s="1"/>
  <c r="N1678" i="4"/>
  <c r="N621" i="4"/>
  <c r="O621" i="4" s="1"/>
  <c r="N843" i="4"/>
  <c r="O843" i="4" s="1"/>
  <c r="N160" i="4"/>
  <c r="O160" i="4" s="1"/>
  <c r="N676" i="4"/>
  <c r="O676" i="4" s="1"/>
  <c r="N1991" i="4"/>
  <c r="N1368" i="4"/>
  <c r="O1368" i="4" s="1"/>
  <c r="N1685" i="4"/>
  <c r="N772" i="4"/>
  <c r="N999" i="4"/>
  <c r="O999" i="4" s="1"/>
  <c r="N443" i="4"/>
  <c r="O443" i="4" s="1"/>
  <c r="N475" i="4"/>
  <c r="O475" i="4" s="1"/>
  <c r="N1320" i="4"/>
  <c r="O1320" i="4" s="1"/>
  <c r="N1941" i="4"/>
  <c r="N1479" i="4"/>
  <c r="N1668" i="4"/>
  <c r="O1668" i="4" s="1"/>
  <c r="N883" i="4"/>
  <c r="N189" i="4"/>
  <c r="N546" i="4"/>
  <c r="O546" i="4" s="1"/>
  <c r="N66" i="4"/>
  <c r="N1529" i="4"/>
  <c r="O1529" i="4" s="1"/>
  <c r="N1551" i="4"/>
  <c r="N1318" i="4"/>
  <c r="O1318" i="4" s="1"/>
  <c r="N1069" i="4"/>
  <c r="N600" i="4"/>
  <c r="N967" i="4"/>
  <c r="O967" i="4" s="1"/>
  <c r="N533" i="4"/>
  <c r="O533" i="4" s="1"/>
  <c r="N484" i="4"/>
  <c r="K14" i="4"/>
  <c r="L14" i="4" s="1"/>
  <c r="D15" i="7"/>
  <c r="F15" i="7" s="1"/>
  <c r="J15" i="7" s="1"/>
  <c r="D17" i="9" s="1"/>
  <c r="D16" i="7"/>
  <c r="F16" i="7" s="1"/>
  <c r="J16" i="7" s="1"/>
  <c r="D19" i="9" s="1"/>
  <c r="D13" i="7"/>
  <c r="D14" i="7"/>
  <c r="D17" i="7"/>
  <c r="F17" i="7" s="1"/>
  <c r="J17" i="7" s="1"/>
  <c r="K9" i="9" s="1"/>
  <c r="N1080" i="4"/>
  <c r="O1080" i="4" s="1"/>
  <c r="N190" i="4"/>
  <c r="O190" i="4" s="1"/>
  <c r="N655" i="4"/>
  <c r="O655" i="4" s="1"/>
  <c r="N175" i="4"/>
  <c r="O175" i="4" s="1"/>
  <c r="N911" i="4"/>
  <c r="O911" i="4" s="1"/>
  <c r="N471" i="4"/>
  <c r="O471" i="4" s="1"/>
  <c r="E14" i="7"/>
  <c r="F14" i="7" s="1"/>
  <c r="G14" i="7" s="1"/>
  <c r="N148" i="4"/>
  <c r="O148" i="4" s="1"/>
  <c r="N1918" i="4"/>
  <c r="O1918" i="4" s="1"/>
  <c r="N1044" i="4"/>
  <c r="O1044" i="4" s="1"/>
  <c r="N1503" i="4"/>
  <c r="O1503" i="4" s="1"/>
  <c r="N1015" i="4"/>
  <c r="O1015" i="4" s="1"/>
  <c r="N1227" i="4"/>
  <c r="O1227" i="4" s="1"/>
  <c r="N25" i="4"/>
  <c r="O25" i="4" s="1"/>
  <c r="N548" i="4"/>
  <c r="O548" i="4" s="1"/>
  <c r="N1006" i="4"/>
  <c r="O1006" i="4" s="1"/>
  <c r="N1564" i="4"/>
  <c r="O1564" i="4" s="1"/>
  <c r="N1187" i="4"/>
  <c r="O1187" i="4" s="1"/>
  <c r="N82" i="4"/>
  <c r="O82" i="4" s="1"/>
  <c r="N295" i="4"/>
  <c r="O295" i="4" s="1"/>
  <c r="N1944" i="4"/>
  <c r="O1944" i="4" s="1"/>
  <c r="N455" i="4"/>
  <c r="O455" i="4" s="1"/>
  <c r="N520" i="4"/>
  <c r="O520" i="4" s="1"/>
  <c r="N320" i="4"/>
  <c r="O320" i="4" s="1"/>
  <c r="N651" i="4"/>
  <c r="O651" i="4" s="1"/>
  <c r="N1852" i="4"/>
  <c r="O1852" i="4" s="1"/>
  <c r="N17" i="4"/>
  <c r="O17" i="4" s="1"/>
  <c r="N991" i="4"/>
  <c r="O991" i="4" s="1"/>
  <c r="N672" i="4"/>
  <c r="O672" i="4" s="1"/>
  <c r="N1258" i="4"/>
  <c r="O1258" i="4" s="1"/>
  <c r="N1712" i="4"/>
  <c r="O1712" i="4" s="1"/>
  <c r="N1728" i="4"/>
  <c r="O1728" i="4" s="1"/>
  <c r="N694" i="4"/>
  <c r="O694" i="4" s="1"/>
  <c r="N1074" i="4"/>
  <c r="O1074" i="4" s="1"/>
  <c r="N703" i="4"/>
  <c r="O703" i="4" s="1"/>
  <c r="N855" i="4"/>
  <c r="O855" i="4" s="1"/>
  <c r="N1313" i="4"/>
  <c r="O1313" i="4" s="1"/>
  <c r="N1380" i="4"/>
  <c r="O1380" i="4" s="1"/>
  <c r="N1457" i="4"/>
  <c r="O1457" i="4" s="1"/>
  <c r="N1327" i="4"/>
  <c r="O1327" i="4" s="1"/>
  <c r="N117" i="4"/>
  <c r="O117" i="4" s="1"/>
  <c r="N158" i="4"/>
  <c r="O158" i="4" s="1"/>
  <c r="N532" i="4"/>
  <c r="O532" i="4" s="1"/>
  <c r="N564" i="4"/>
  <c r="O564" i="4" s="1"/>
  <c r="N1717" i="4"/>
  <c r="O1717" i="4" s="1"/>
  <c r="N1343" i="4"/>
  <c r="O1343" i="4" s="1"/>
  <c r="N1613" i="4"/>
  <c r="O1613" i="4" s="1"/>
  <c r="N700" i="4"/>
  <c r="O700" i="4" s="1"/>
  <c r="N895" i="4"/>
  <c r="O895" i="4" s="1"/>
  <c r="N33" i="4"/>
  <c r="O33" i="4" s="1"/>
  <c r="N83" i="4"/>
  <c r="O83" i="4" s="1"/>
  <c r="N1837" i="4"/>
  <c r="O1837" i="4" s="1"/>
  <c r="N1811" i="4"/>
  <c r="O1811" i="4" s="1"/>
  <c r="N1800" i="4"/>
  <c r="O1800" i="4" s="1"/>
  <c r="N910" i="4"/>
  <c r="O910" i="4" s="1"/>
  <c r="N451" i="4"/>
  <c r="O451" i="4" s="1"/>
  <c r="N930" i="4"/>
  <c r="O930" i="4" s="1"/>
  <c r="N319" i="4"/>
  <c r="O319" i="4" s="1"/>
  <c r="N164" i="4"/>
  <c r="O164" i="4" s="1"/>
  <c r="N2005" i="4"/>
  <c r="O2005" i="4" s="1"/>
  <c r="N1543" i="4"/>
  <c r="O1543" i="4" s="1"/>
  <c r="N966" i="4"/>
  <c r="O966" i="4" s="1"/>
  <c r="N947" i="4"/>
  <c r="O947" i="4" s="1"/>
  <c r="N317" i="4"/>
  <c r="O317" i="4" s="1"/>
  <c r="N610" i="4"/>
  <c r="O610" i="4" s="1"/>
  <c r="N642" i="4"/>
  <c r="O642" i="4" s="1"/>
  <c r="N1504" i="4"/>
  <c r="O1504" i="4" s="1"/>
  <c r="N1955" i="4"/>
  <c r="O1955" i="4" s="1"/>
  <c r="N1526" i="4"/>
  <c r="O1526" i="4" s="1"/>
  <c r="N830" i="4"/>
  <c r="O830" i="4" s="1"/>
  <c r="N970" i="4"/>
  <c r="O970" i="4" s="1"/>
  <c r="N49" i="4"/>
  <c r="O49" i="4" s="1"/>
  <c r="N34" i="4"/>
  <c r="O34" i="4" s="1"/>
  <c r="N73" i="4"/>
  <c r="O73" i="4" s="1"/>
  <c r="N1687" i="4"/>
  <c r="O1687" i="4" s="1"/>
  <c r="N1953" i="4"/>
  <c r="O1953" i="4" s="1"/>
  <c r="N1373" i="4"/>
  <c r="O1373" i="4" s="1"/>
  <c r="N1147" i="4"/>
  <c r="O1147" i="4" s="1"/>
  <c r="N720" i="4"/>
  <c r="O720" i="4" s="1"/>
  <c r="N301" i="4"/>
  <c r="O301" i="4" s="1"/>
  <c r="N35" i="4"/>
  <c r="O35" i="4" s="1"/>
  <c r="N479" i="4"/>
  <c r="O479" i="4" s="1"/>
  <c r="N375" i="4"/>
  <c r="O375" i="4" s="1"/>
  <c r="N1679" i="4"/>
  <c r="O1679" i="4" s="1"/>
  <c r="N463" i="4"/>
  <c r="O463" i="4" s="1"/>
  <c r="N328" i="4"/>
  <c r="O328" i="4" s="1"/>
  <c r="N1459" i="4"/>
  <c r="O1459" i="4" s="1"/>
  <c r="N1263" i="4"/>
  <c r="O1263" i="4" s="1"/>
  <c r="N1696" i="4"/>
  <c r="O1696" i="4" s="1"/>
  <c r="N1188" i="4"/>
  <c r="O1188" i="4" s="1"/>
  <c r="N1638" i="4"/>
  <c r="O1638" i="4" s="1"/>
  <c r="N1411" i="4"/>
  <c r="O1411" i="4" s="1"/>
  <c r="N1641" i="4"/>
  <c r="O1641" i="4" s="1"/>
  <c r="N1759" i="4"/>
  <c r="O1759" i="4" s="1"/>
  <c r="N134" i="4"/>
  <c r="O134" i="4" s="1"/>
  <c r="N1371" i="4"/>
  <c r="O1371" i="4" s="1"/>
  <c r="N560" i="4"/>
  <c r="O560" i="4" s="1"/>
  <c r="N1212" i="4"/>
  <c r="O1212" i="4" s="1"/>
  <c r="N235" i="4"/>
  <c r="O235" i="4" s="1"/>
  <c r="N456" i="4"/>
  <c r="O456" i="4" s="1"/>
  <c r="N2001" i="4"/>
  <c r="O2001" i="4" s="1"/>
  <c r="N1975" i="4"/>
  <c r="O1975" i="4" s="1"/>
  <c r="N1117" i="4"/>
  <c r="O1117" i="4" s="1"/>
  <c r="N960" i="4"/>
  <c r="O960" i="4" s="1"/>
  <c r="N728" i="4"/>
  <c r="O728" i="4" s="1"/>
  <c r="N860" i="4"/>
  <c r="O860" i="4" s="1"/>
  <c r="N345" i="4"/>
  <c r="O345" i="4" s="1"/>
  <c r="N39" i="4"/>
  <c r="O39" i="4" s="1"/>
  <c r="N1657" i="4"/>
  <c r="O1657" i="4" s="1"/>
  <c r="N1369" i="4"/>
  <c r="O1369" i="4" s="1"/>
  <c r="N1579" i="4"/>
  <c r="O1579" i="4" s="1"/>
  <c r="N795" i="4"/>
  <c r="O795" i="4" s="1"/>
  <c r="N1135" i="4"/>
  <c r="O1135" i="4" s="1"/>
  <c r="N1175" i="4"/>
  <c r="O1175" i="4" s="1"/>
  <c r="N1796" i="4"/>
  <c r="O1796" i="4" s="1"/>
  <c r="N1834" i="4"/>
  <c r="O1834" i="4" s="1"/>
  <c r="N718" i="4"/>
  <c r="O718" i="4" s="1"/>
  <c r="N1275" i="4"/>
  <c r="O1275" i="4" s="1"/>
  <c r="N166" i="4"/>
  <c r="O166" i="4" s="1"/>
  <c r="N950" i="4"/>
  <c r="O950" i="4" s="1"/>
  <c r="N169" i="4"/>
  <c r="O169" i="4" s="1"/>
  <c r="N201" i="4"/>
  <c r="O201" i="4" s="1"/>
  <c r="N1740" i="4"/>
  <c r="O1740" i="4" s="1"/>
  <c r="N1684" i="4"/>
  <c r="O1684" i="4" s="1"/>
  <c r="N1736" i="4"/>
  <c r="O1736" i="4" s="1"/>
  <c r="N1669" i="4"/>
  <c r="O1669" i="4" s="1"/>
  <c r="N682" i="4"/>
  <c r="O682" i="4" s="1"/>
  <c r="N866" i="4"/>
  <c r="O866" i="4" s="1"/>
  <c r="N2006" i="4"/>
  <c r="O2006" i="4" s="1"/>
  <c r="N613" i="4"/>
  <c r="O613" i="4" s="1"/>
  <c r="N495" i="4"/>
  <c r="O495" i="4" s="1"/>
  <c r="N1735" i="4"/>
  <c r="O1735" i="4" s="1"/>
  <c r="N1826" i="4"/>
  <c r="O1826" i="4" s="1"/>
  <c r="N435" i="4"/>
  <c r="O435" i="4" s="1"/>
  <c r="N1772" i="4"/>
  <c r="O1772" i="4" s="1"/>
  <c r="N1934" i="4"/>
  <c r="O1934" i="4" s="1"/>
  <c r="N1423" i="4"/>
  <c r="O1423" i="4" s="1"/>
  <c r="N1522" i="4"/>
  <c r="O1522" i="4" s="1"/>
  <c r="N1785" i="4"/>
  <c r="O1785" i="4" s="1"/>
  <c r="N1500" i="4"/>
  <c r="O1500" i="4" s="1"/>
  <c r="N1019" i="4"/>
  <c r="O1019" i="4" s="1"/>
  <c r="N1016" i="4"/>
  <c r="O1016" i="4" s="1"/>
  <c r="N1124" i="4"/>
  <c r="O1124" i="4" s="1"/>
  <c r="N591" i="4"/>
  <c r="O591" i="4" s="1"/>
  <c r="N623" i="4"/>
  <c r="O623" i="4" s="1"/>
  <c r="N1295" i="4"/>
  <c r="O1295" i="4" s="1"/>
  <c r="N1100" i="4"/>
  <c r="O1100" i="4" s="1"/>
  <c r="N821" i="4"/>
  <c r="O821" i="4" s="1"/>
  <c r="N1297" i="4"/>
  <c r="O1297" i="4" s="1"/>
  <c r="N373" i="4"/>
  <c r="O373" i="4" s="1"/>
  <c r="N723" i="4"/>
  <c r="O723" i="4" s="1"/>
  <c r="N332" i="4"/>
  <c r="O332" i="4" s="1"/>
  <c r="N783" i="4"/>
  <c r="O783" i="4" s="1"/>
  <c r="N1682" i="4"/>
  <c r="O1682" i="4" s="1"/>
  <c r="N1352" i="4"/>
  <c r="O1352" i="4" s="1"/>
  <c r="N1285" i="4"/>
  <c r="O1285" i="4" s="1"/>
  <c r="N739" i="4"/>
  <c r="O739" i="4" s="1"/>
  <c r="N1081" i="4"/>
  <c r="O1081" i="4" s="1"/>
  <c r="N477" i="4"/>
  <c r="O477" i="4" s="1"/>
  <c r="N395" i="4"/>
  <c r="O395" i="4" s="1"/>
  <c r="N1956" i="4"/>
  <c r="O1956" i="4" s="1"/>
  <c r="N1938" i="4"/>
  <c r="O1938" i="4" s="1"/>
  <c r="N1211" i="4"/>
  <c r="O1211" i="4" s="1"/>
  <c r="N1405" i="4"/>
  <c r="O1405" i="4" s="1"/>
  <c r="N1068" i="4"/>
  <c r="O1068" i="4" s="1"/>
  <c r="N881" i="4"/>
  <c r="O881" i="4" s="1"/>
  <c r="N567" i="4"/>
  <c r="O567" i="4" s="1"/>
  <c r="N1397" i="4"/>
  <c r="O1397" i="4" s="1"/>
  <c r="N1869" i="4"/>
  <c r="O1869" i="4" s="1"/>
  <c r="N1552" i="4"/>
  <c r="O1552" i="4" s="1"/>
  <c r="N1383" i="4"/>
  <c r="O1383" i="4" s="1"/>
  <c r="N997" i="4"/>
  <c r="O997" i="4" s="1"/>
  <c r="N558" i="4"/>
  <c r="O558" i="4" s="1"/>
  <c r="N410" i="4"/>
  <c r="O410" i="4" s="1"/>
  <c r="N300" i="4"/>
  <c r="O300" i="4" s="1"/>
  <c r="N1845" i="4"/>
  <c r="O1845" i="4" s="1"/>
  <c r="N1819" i="4"/>
  <c r="O1819" i="4" s="1"/>
  <c r="N1663" i="4"/>
  <c r="O1663" i="4" s="1"/>
  <c r="N1366" i="4"/>
  <c r="O1366" i="4" s="1"/>
  <c r="N1020" i="4"/>
  <c r="O1020" i="4" s="1"/>
  <c r="N534" i="4"/>
  <c r="O534" i="4" s="1"/>
  <c r="N353" i="4"/>
  <c r="O353" i="4" s="1"/>
  <c r="N570" i="4"/>
  <c r="O570" i="4" s="1"/>
  <c r="N1278" i="4"/>
  <c r="O1278" i="4" s="1"/>
  <c r="N1585" i="4"/>
  <c r="O1585" i="4" s="1"/>
  <c r="N1455" i="4"/>
  <c r="O1455" i="4" s="1"/>
  <c r="N824" i="4"/>
  <c r="O824" i="4" s="1"/>
  <c r="N713" i="4"/>
  <c r="O713" i="4" s="1"/>
  <c r="N535" i="4"/>
  <c r="O535" i="4" s="1"/>
  <c r="N21" i="4"/>
  <c r="O21" i="4" s="1"/>
  <c r="N627" i="4"/>
  <c r="O627" i="4" s="1"/>
  <c r="N496" i="4"/>
  <c r="O496" i="4" s="1"/>
  <c r="N1807" i="4"/>
  <c r="O1807" i="4" s="1"/>
  <c r="N281" i="4"/>
  <c r="O281" i="4" s="1"/>
  <c r="N121" i="4"/>
  <c r="O121" i="4" s="1"/>
  <c r="N643" i="4"/>
  <c r="O643" i="4" s="1"/>
  <c r="N284" i="4"/>
  <c r="O284" i="4" s="1"/>
  <c r="N632" i="4"/>
  <c r="O632" i="4" s="1"/>
  <c r="N427" i="4"/>
  <c r="O427" i="4" s="1"/>
  <c r="N494" i="4"/>
  <c r="O494" i="4" s="1"/>
  <c r="N1396" i="4"/>
  <c r="O1396" i="4" s="1"/>
  <c r="N1417" i="4"/>
  <c r="O1417" i="4" s="1"/>
  <c r="N1598" i="4"/>
  <c r="O1598" i="4" s="1"/>
  <c r="N1254" i="4"/>
  <c r="O1254" i="4" s="1"/>
  <c r="N957" i="4"/>
  <c r="O957" i="4" s="1"/>
  <c r="N222" i="4"/>
  <c r="O222" i="4" s="1"/>
  <c r="N887" i="4"/>
  <c r="O887" i="4" s="1"/>
  <c r="N483" i="4"/>
  <c r="O483" i="4" s="1"/>
  <c r="N249" i="4"/>
  <c r="O249" i="4" s="1"/>
  <c r="N1857" i="4"/>
  <c r="O1857" i="4" s="1"/>
  <c r="N1839" i="4"/>
  <c r="O1839" i="4" s="1"/>
  <c r="N1292" i="4"/>
  <c r="O1292" i="4" s="1"/>
  <c r="N1495" i="4"/>
  <c r="O1495" i="4" s="1"/>
  <c r="N78" i="4"/>
  <c r="O78" i="4" s="1"/>
  <c r="N599" i="4"/>
  <c r="O599" i="4" s="1"/>
  <c r="N74" i="4"/>
  <c r="O74" i="4" s="1"/>
  <c r="N351" i="4"/>
  <c r="O351" i="4" s="1"/>
  <c r="N1261" i="4"/>
  <c r="O1261" i="4" s="1"/>
  <c r="N62" i="4"/>
  <c r="O62" i="4" s="1"/>
  <c r="N737" i="4"/>
  <c r="O737" i="4" s="1"/>
  <c r="N845" i="4"/>
  <c r="O845" i="4" s="1"/>
  <c r="N240" i="4"/>
  <c r="O240" i="4" s="1"/>
  <c r="N272" i="4"/>
  <c r="O272" i="4" s="1"/>
  <c r="N1987" i="4"/>
  <c r="O1987" i="4" s="1"/>
  <c r="N1754" i="4"/>
  <c r="O1754" i="4" s="1"/>
  <c r="N1279" i="4"/>
  <c r="O1279" i="4" s="1"/>
  <c r="N1549" i="4"/>
  <c r="O1549" i="4" s="1"/>
  <c r="N1342" i="4"/>
  <c r="O1342" i="4" s="1"/>
  <c r="N297" i="4"/>
  <c r="O297" i="4" s="1"/>
  <c r="N321" i="4"/>
  <c r="O321" i="4" s="1"/>
  <c r="N820" i="4"/>
  <c r="O820" i="4" s="1"/>
  <c r="N852" i="4"/>
  <c r="O852" i="4" s="1"/>
  <c r="N1722" i="4"/>
  <c r="O1722" i="4" s="1"/>
  <c r="N1222" i="4"/>
  <c r="O1222" i="4" s="1"/>
  <c r="N1013" i="4"/>
  <c r="O1013" i="4" s="1"/>
  <c r="N1560" i="4"/>
  <c r="O1560" i="4" s="1"/>
  <c r="N1538" i="4"/>
  <c r="O1538" i="4" s="1"/>
  <c r="N1577" i="4"/>
  <c r="O1577" i="4" s="1"/>
  <c r="N1637" i="4"/>
  <c r="O1637" i="4" s="1"/>
  <c r="N1340" i="4"/>
  <c r="O1340" i="4" s="1"/>
  <c r="N1154" i="4"/>
  <c r="O1154" i="4" s="1"/>
  <c r="N323" i="4"/>
  <c r="O323" i="4" s="1"/>
  <c r="N391" i="4"/>
  <c r="O391" i="4" s="1"/>
  <c r="N449" i="4"/>
  <c r="O449" i="4" s="1"/>
  <c r="N1695" i="4"/>
  <c r="O1695" i="4" s="1"/>
  <c r="N1961" i="4"/>
  <c r="O1961" i="4" s="1"/>
  <c r="N1683" i="4"/>
  <c r="O1683" i="4" s="1"/>
  <c r="N980" i="4"/>
  <c r="O980" i="4" s="1"/>
  <c r="N622" i="4"/>
  <c r="O622" i="4" s="1"/>
  <c r="N773" i="4"/>
  <c r="O773" i="4" s="1"/>
  <c r="N338" i="4"/>
  <c r="O338" i="4" s="1"/>
  <c r="N551" i="4"/>
  <c r="O551" i="4" s="1"/>
  <c r="N1546" i="4"/>
  <c r="O1546" i="4" s="1"/>
  <c r="N637" i="4"/>
  <c r="O637" i="4" s="1"/>
  <c r="N1516" i="4"/>
  <c r="O1516" i="4" s="1"/>
  <c r="N438" i="4"/>
  <c r="O438" i="4" s="1"/>
  <c r="N1032" i="4"/>
  <c r="O1032" i="4" s="1"/>
  <c r="N119" i="4"/>
  <c r="O119" i="4" s="1"/>
  <c r="N2000" i="4"/>
  <c r="O2000" i="4" s="1"/>
  <c r="N1820" i="4"/>
  <c r="O1820" i="4" s="1"/>
  <c r="N1654" i="4"/>
  <c r="O1654" i="4" s="1"/>
  <c r="N1284" i="4"/>
  <c r="O1284" i="4" s="1"/>
  <c r="N1098" i="4"/>
  <c r="O1098" i="4" s="1"/>
  <c r="N554" i="4"/>
  <c r="O554" i="4" s="1"/>
  <c r="N162" i="4"/>
  <c r="O162" i="4" s="1"/>
  <c r="N194" i="4"/>
  <c r="O194" i="4" s="1"/>
  <c r="N1710" i="4"/>
  <c r="O1710" i="4" s="1"/>
  <c r="N1996" i="4"/>
  <c r="O1996" i="4" s="1"/>
  <c r="N1065" i="4"/>
  <c r="O1065" i="4" s="1"/>
  <c r="N1614" i="4"/>
  <c r="O1614" i="4" s="1"/>
  <c r="N493" i="4"/>
  <c r="O493" i="4" s="1"/>
  <c r="N779" i="4"/>
  <c r="O779" i="4" s="1"/>
  <c r="N96" i="4"/>
  <c r="O96" i="4" s="1"/>
  <c r="N612" i="4"/>
  <c r="O612" i="4" s="1"/>
  <c r="N1972" i="4"/>
  <c r="O1972" i="4" s="1"/>
  <c r="N1946" i="4"/>
  <c r="O1946" i="4" s="1"/>
  <c r="N1672" i="4"/>
  <c r="O1672" i="4" s="1"/>
  <c r="N20" i="4"/>
  <c r="O20" i="4" s="1"/>
  <c r="N1435" i="4"/>
  <c r="O1435" i="4" s="1"/>
  <c r="N274" i="4"/>
  <c r="O274" i="4" s="1"/>
  <c r="N114" i="4"/>
  <c r="O114" i="4" s="1"/>
  <c r="N859" i="4"/>
  <c r="O859" i="4" s="1"/>
  <c r="N939" i="4"/>
  <c r="O939" i="4" s="1"/>
  <c r="N1312" i="4"/>
  <c r="O1312" i="4" s="1"/>
  <c r="N803" i="4"/>
  <c r="O803" i="4" s="1"/>
  <c r="N1643" i="4"/>
  <c r="O1643" i="4" s="1"/>
  <c r="N822" i="4"/>
  <c r="O822" i="4" s="1"/>
  <c r="N1402" i="4"/>
  <c r="O1402" i="4" s="1"/>
  <c r="N1353" i="4"/>
  <c r="O1353" i="4" s="1"/>
  <c r="N1180" i="4"/>
  <c r="O1180" i="4" s="1"/>
  <c r="N1587" i="4"/>
  <c r="O1587" i="4" s="1"/>
  <c r="N1105" i="4"/>
  <c r="O1105" i="4" s="1"/>
  <c r="N840" i="4"/>
  <c r="O840" i="4" s="1"/>
  <c r="N316" i="4"/>
  <c r="O316" i="4" s="1"/>
  <c r="N242" i="4"/>
  <c r="O242" i="4" s="1"/>
  <c r="N1406" i="4"/>
  <c r="O1406" i="4" s="1"/>
  <c r="N1825" i="4"/>
  <c r="O1825" i="4" s="1"/>
  <c r="N1241" i="4"/>
  <c r="O1241" i="4" s="1"/>
  <c r="N542" i="4"/>
  <c r="O542" i="4" s="1"/>
  <c r="N86" i="4"/>
  <c r="O86" i="4" s="1"/>
  <c r="N660" i="4"/>
  <c r="O660" i="4" s="1"/>
  <c r="N586" i="4"/>
  <c r="O586" i="4" s="1"/>
  <c r="N192" i="4"/>
  <c r="O192" i="4" s="1"/>
  <c r="N1178" i="4"/>
  <c r="O1178" i="4" s="1"/>
  <c r="N1379" i="4"/>
  <c r="O1379" i="4" s="1"/>
  <c r="N582" i="4"/>
  <c r="O582" i="4" s="1"/>
  <c r="N1225" i="4"/>
  <c r="O1225" i="4" s="1"/>
  <c r="N233" i="4"/>
  <c r="O233" i="4" s="1"/>
  <c r="N265" i="4"/>
  <c r="O265" i="4" s="1"/>
  <c r="N1973" i="4"/>
  <c r="O1973" i="4" s="1"/>
  <c r="N1947" i="4"/>
  <c r="O1947" i="4" s="1"/>
  <c r="N1791" i="4"/>
  <c r="O1791" i="4" s="1"/>
  <c r="N1494" i="4"/>
  <c r="O1494" i="4" s="1"/>
  <c r="N1148" i="4"/>
  <c r="O1148" i="4" s="1"/>
  <c r="N776" i="4"/>
  <c r="O776" i="4" s="1"/>
  <c r="N481" i="4"/>
  <c r="O481" i="4" s="1"/>
  <c r="N531" i="4"/>
  <c r="O531" i="4" s="1"/>
  <c r="N1878" i="4"/>
  <c r="O1878" i="4" s="1"/>
  <c r="N1860" i="4"/>
  <c r="O1860" i="4" s="1"/>
  <c r="N1005" i="4"/>
  <c r="O1005" i="4" s="1"/>
  <c r="N1286" i="4"/>
  <c r="O1286" i="4" s="1"/>
  <c r="N113" i="4"/>
  <c r="O113" i="4" s="1"/>
  <c r="N730" i="4"/>
  <c r="O730" i="4" s="1"/>
  <c r="N344" i="4"/>
  <c r="O344" i="4" s="1"/>
  <c r="N87" i="4"/>
  <c r="O87" i="4" s="1"/>
  <c r="N1828" i="4"/>
  <c r="O1828" i="4" s="1"/>
  <c r="N1810" i="4"/>
  <c r="O1810" i="4" s="1"/>
  <c r="N827" i="4"/>
  <c r="O827" i="4" s="1"/>
  <c r="N1277" i="4"/>
  <c r="O1277" i="4" s="1"/>
  <c r="N940" i="4"/>
  <c r="O940" i="4" s="1"/>
  <c r="N753" i="4"/>
  <c r="O753" i="4" s="1"/>
  <c r="N808" i="4"/>
  <c r="O808" i="4" s="1"/>
  <c r="N1376" i="4"/>
  <c r="O1376" i="4" s="1"/>
  <c r="N916" i="4"/>
  <c r="O916" i="4" s="1"/>
  <c r="N1226" i="4"/>
  <c r="O1226" i="4" s="1"/>
  <c r="N733" i="4"/>
  <c r="O733" i="4" s="1"/>
  <c r="N793" i="4"/>
  <c r="O793" i="4" s="1"/>
  <c r="N901" i="4"/>
  <c r="O901" i="4" s="1"/>
  <c r="N466" i="4"/>
  <c r="O466" i="4" s="1"/>
  <c r="N167" i="4"/>
  <c r="O167" i="4" s="1"/>
  <c r="N347" i="4"/>
  <c r="O347" i="4" s="1"/>
  <c r="N1106" i="4"/>
  <c r="O1106" i="4" s="1"/>
  <c r="N1120" i="4"/>
  <c r="O1120" i="4" s="1"/>
  <c r="N1231" i="4"/>
  <c r="O1231" i="4" s="1"/>
  <c r="N545" i="4"/>
  <c r="O545" i="4" s="1"/>
  <c r="N1925" i="4"/>
  <c r="O1925" i="4" s="1"/>
  <c r="N90" i="4"/>
  <c r="O90" i="4" s="1"/>
  <c r="N1393" i="4"/>
  <c r="O1393" i="4" s="1"/>
  <c r="N664" i="4"/>
  <c r="O664" i="4" s="1"/>
  <c r="N1274" i="4"/>
  <c r="O1274" i="4" s="1"/>
  <c r="N1650" i="4"/>
  <c r="O1650" i="4" s="1"/>
  <c r="N1448" i="4"/>
  <c r="O1448" i="4" s="1"/>
  <c r="N1563" i="4"/>
  <c r="O1563" i="4" s="1"/>
  <c r="N1134" i="4"/>
  <c r="O1134" i="4" s="1"/>
  <c r="N1119" i="4"/>
  <c r="O1119" i="4" s="1"/>
  <c r="N374" i="4"/>
  <c r="O374" i="4" s="1"/>
  <c r="N79" i="4"/>
  <c r="O79" i="4" s="1"/>
  <c r="N111" i="4"/>
  <c r="O111" i="4" s="1"/>
  <c r="N1914" i="4"/>
  <c r="O1914" i="4" s="1"/>
  <c r="N1848" i="4"/>
  <c r="O1848" i="4" s="1"/>
  <c r="N1042" i="4"/>
  <c r="O1042" i="4" s="1"/>
  <c r="N1464" i="4"/>
  <c r="O1464" i="4" s="1"/>
  <c r="N234" i="4"/>
  <c r="O234" i="4" s="1"/>
  <c r="N810" i="4"/>
  <c r="O810" i="4" s="1"/>
  <c r="N499" i="4"/>
  <c r="O499" i="4" s="1"/>
  <c r="N397" i="4"/>
  <c r="O397" i="4" s="1"/>
  <c r="N878" i="4"/>
  <c r="O878" i="4" s="1"/>
  <c r="N1527" i="4"/>
  <c r="O1527" i="4" s="1"/>
  <c r="N1332" i="4"/>
  <c r="O1332" i="4" s="1"/>
  <c r="N826" i="4"/>
  <c r="O826" i="4" s="1"/>
  <c r="N30" i="4"/>
  <c r="O30" i="4" s="1"/>
  <c r="N636" i="4"/>
  <c r="O636" i="4" s="1"/>
  <c r="N562" i="4"/>
  <c r="O562" i="4" s="1"/>
  <c r="N1970" i="4"/>
  <c r="O1970" i="4" s="1"/>
  <c r="N1482" i="4"/>
  <c r="O1482" i="4" s="1"/>
  <c r="N515" i="4"/>
  <c r="O515" i="4" s="1"/>
  <c r="N1452" i="4"/>
  <c r="O1452" i="4" s="1"/>
  <c r="N1243" i="4"/>
  <c r="O1243" i="4" s="1"/>
  <c r="N968" i="4"/>
  <c r="O968" i="4" s="1"/>
  <c r="N55" i="4"/>
  <c r="O55" i="4" s="1"/>
  <c r="N2007" i="4"/>
  <c r="O2007" i="4" s="1"/>
  <c r="N1883" i="4"/>
  <c r="O1883" i="4" s="1"/>
  <c r="N1727" i="4"/>
  <c r="O1727" i="4" s="1"/>
  <c r="N1430" i="4"/>
  <c r="O1430" i="4" s="1"/>
  <c r="N1084" i="4"/>
  <c r="O1084" i="4" s="1"/>
  <c r="N704" i="4"/>
  <c r="O704" i="4" s="1"/>
  <c r="N417" i="4"/>
  <c r="O417" i="4" s="1"/>
  <c r="N467" i="4"/>
  <c r="O467" i="4" s="1"/>
  <c r="N1859" i="4"/>
  <c r="O1859" i="4" s="1"/>
  <c r="N1626" i="4"/>
  <c r="O1626" i="4" s="1"/>
  <c r="N790" i="4"/>
  <c r="O790" i="4" s="1"/>
  <c r="N1421" i="4"/>
  <c r="O1421" i="4" s="1"/>
  <c r="N1195" i="4"/>
  <c r="O1195" i="4" s="1"/>
  <c r="N552" i="4"/>
  <c r="O552" i="4" s="1"/>
  <c r="N360" i="4"/>
  <c r="O360" i="4" s="1"/>
  <c r="N58" i="4"/>
  <c r="O58" i="4" s="1"/>
  <c r="N1849" i="4"/>
  <c r="O1849" i="4" s="1"/>
  <c r="N1752" i="4"/>
  <c r="O1752" i="4" s="1"/>
  <c r="N1502" i="4"/>
  <c r="O1502" i="4" s="1"/>
  <c r="N1156" i="4"/>
  <c r="O1156" i="4" s="1"/>
  <c r="N784" i="4"/>
  <c r="O784" i="4" s="1"/>
  <c r="N202" i="4"/>
  <c r="O202" i="4" s="1"/>
  <c r="N1771" i="4"/>
  <c r="O1771" i="4" s="1"/>
  <c r="N1400" i="4"/>
  <c r="O1400" i="4" s="1"/>
  <c r="N183" i="4"/>
  <c r="O183" i="4" s="1"/>
  <c r="N1456" i="4"/>
  <c r="O1456" i="4" s="1"/>
  <c r="N1872" i="4"/>
  <c r="O1872" i="4" s="1"/>
  <c r="N669" i="4"/>
  <c r="O669" i="4" s="1"/>
  <c r="N870" i="4"/>
  <c r="O870" i="4" s="1"/>
  <c r="N1507" i="4"/>
  <c r="O1507" i="4" s="1"/>
  <c r="N835" i="4"/>
  <c r="O835" i="4" s="1"/>
  <c r="N1171" i="4"/>
  <c r="O1171" i="4" s="1"/>
  <c r="N1333" i="4"/>
  <c r="O1333" i="4" s="1"/>
  <c r="N1521" i="4"/>
  <c r="O1521" i="4" s="1"/>
  <c r="N1391" i="4"/>
  <c r="O1391" i="4" s="1"/>
  <c r="N871" i="4"/>
  <c r="O871" i="4" s="1"/>
  <c r="N577" i="4"/>
  <c r="O577" i="4" s="1"/>
  <c r="N596" i="4"/>
  <c r="O596" i="4" s="1"/>
  <c r="N628" i="4"/>
  <c r="O628" i="4" s="1"/>
  <c r="N1978" i="4"/>
  <c r="O1978" i="4" s="1"/>
  <c r="N1998" i="4"/>
  <c r="O1998" i="4" s="1"/>
  <c r="N1799" i="4"/>
  <c r="O1799" i="4" s="1"/>
  <c r="N1429" i="4"/>
  <c r="O1429" i="4" s="1"/>
  <c r="N1203" i="4"/>
  <c r="O1203" i="4" s="1"/>
  <c r="N574" i="4"/>
  <c r="O574" i="4" s="1"/>
  <c r="N187" i="4"/>
  <c r="O187" i="4" s="1"/>
  <c r="N219" i="4"/>
  <c r="O219" i="4" s="1"/>
  <c r="N1273" i="4"/>
  <c r="O1273" i="4" s="1"/>
  <c r="N1445" i="4"/>
  <c r="O1445" i="4" s="1"/>
  <c r="N766" i="4"/>
  <c r="O766" i="4" s="1"/>
  <c r="N962" i="4"/>
  <c r="O962" i="4" s="1"/>
  <c r="N504" i="4"/>
  <c r="O504" i="4" s="1"/>
  <c r="N199" i="4"/>
  <c r="O199" i="4" s="1"/>
  <c r="N257" i="4"/>
  <c r="O257" i="4" s="1"/>
  <c r="N1658" i="4"/>
  <c r="O1658" i="4" s="1"/>
  <c r="N1769" i="4"/>
  <c r="O1769" i="4" s="1"/>
  <c r="N1463" i="4"/>
  <c r="O1463" i="4" s="1"/>
  <c r="N1268" i="4"/>
  <c r="O1268" i="4" s="1"/>
  <c r="N762" i="4"/>
  <c r="O762" i="4" s="1"/>
  <c r="N1104" i="4"/>
  <c r="O1104" i="4" s="1"/>
  <c r="N572" i="4"/>
  <c r="O572" i="4" s="1"/>
  <c r="N498" i="4"/>
  <c r="O498" i="4" s="1"/>
  <c r="N1733" i="4"/>
  <c r="O1733" i="4" s="1"/>
  <c r="N1645" i="4"/>
  <c r="O1645" i="4" s="1"/>
  <c r="N1014" i="4"/>
  <c r="O1014" i="4" s="1"/>
  <c r="N1121" i="4"/>
  <c r="O1121" i="4" s="1"/>
  <c r="N1229" i="4"/>
  <c r="O1229" i="4" s="1"/>
  <c r="N105" i="4"/>
  <c r="O105" i="4" s="1"/>
  <c r="N137" i="4"/>
  <c r="O137" i="4" s="1"/>
  <c r="N806" i="4"/>
  <c r="O806" i="4" s="1"/>
  <c r="N1249" i="4"/>
  <c r="O1249" i="4" s="1"/>
  <c r="N1628" i="4"/>
  <c r="O1628" i="4" s="1"/>
  <c r="N608" i="4"/>
  <c r="O608" i="4" s="1"/>
  <c r="N1144" i="4"/>
  <c r="O1144" i="4" s="1"/>
  <c r="N590" i="4"/>
  <c r="O590" i="4" s="1"/>
  <c r="N48" i="4"/>
  <c r="O48" i="4" s="1"/>
  <c r="N239" i="4"/>
  <c r="O239" i="4" s="1"/>
  <c r="N1999" i="4"/>
  <c r="O1999" i="4" s="1"/>
  <c r="N1981" i="4"/>
  <c r="O1981" i="4" s="1"/>
  <c r="N1483" i="4"/>
  <c r="O1483" i="4" s="1"/>
  <c r="N1670" i="4"/>
  <c r="O1670" i="4" s="1"/>
  <c r="N516" i="4"/>
  <c r="O516" i="4" s="1"/>
  <c r="N1114" i="4"/>
  <c r="O1114" i="4" s="1"/>
  <c r="N209" i="4"/>
  <c r="O209" i="4" s="1"/>
  <c r="N1346" i="4"/>
  <c r="O1346" i="4" s="1"/>
  <c r="N1031" i="4"/>
  <c r="O1031" i="4" s="1"/>
  <c r="N1239" i="4"/>
  <c r="O1239" i="4" s="1"/>
  <c r="N1506" i="4"/>
  <c r="O1506" i="4" s="1"/>
  <c r="N1441" i="4"/>
  <c r="O1441" i="4" s="1"/>
  <c r="N468" i="4"/>
  <c r="O468" i="4" s="1"/>
  <c r="N1642" i="4"/>
  <c r="O1642" i="4" s="1"/>
  <c r="N1957" i="4"/>
  <c r="O1957" i="4" s="1"/>
  <c r="N667" i="4"/>
  <c r="O667" i="4" s="1"/>
  <c r="N709" i="4"/>
  <c r="O709" i="4" s="1"/>
  <c r="N1764" i="4"/>
  <c r="O1764" i="4" s="1"/>
  <c r="N1688" i="4"/>
  <c r="O1688" i="4" s="1"/>
  <c r="N1438" i="4"/>
  <c r="O1438" i="4" s="1"/>
  <c r="N1092" i="4"/>
  <c r="O1092" i="4" s="1"/>
  <c r="N712" i="4"/>
  <c r="O712" i="4" s="1"/>
  <c r="N84" i="4"/>
  <c r="O84" i="4" s="1"/>
  <c r="N116" i="4"/>
  <c r="O116" i="4" s="1"/>
  <c r="N1750" i="4"/>
  <c r="O1750" i="4" s="1"/>
  <c r="N1692" i="4"/>
  <c r="O1692" i="4" s="1"/>
  <c r="N1287" i="4"/>
  <c r="O1287" i="4" s="1"/>
  <c r="N1476" i="4"/>
  <c r="O1476" i="4" s="1"/>
  <c r="N688" i="4"/>
  <c r="O688" i="4" s="1"/>
  <c r="N220" i="4"/>
  <c r="O220" i="4" s="1"/>
  <c r="N354" i="4"/>
  <c r="O354" i="4" s="1"/>
  <c r="N386" i="4"/>
  <c r="O386" i="4" s="1"/>
  <c r="N782" i="4"/>
  <c r="O782" i="4" s="1"/>
  <c r="N1492" i="4"/>
  <c r="O1492" i="4" s="1"/>
  <c r="N1181" i="4"/>
  <c r="O1181" i="4" s="1"/>
  <c r="N1049" i="4"/>
  <c r="O1049" i="4" s="1"/>
  <c r="N1157" i="4"/>
  <c r="O1157" i="4" s="1"/>
  <c r="N255" i="4"/>
  <c r="O255" i="4" s="1"/>
  <c r="N100" i="4"/>
  <c r="O100" i="4" s="1"/>
  <c r="N1986" i="4"/>
  <c r="O1986" i="4" s="1"/>
  <c r="N1490" i="4"/>
  <c r="O1490" i="4" s="1"/>
  <c r="N862" i="4"/>
  <c r="O862" i="4" s="1"/>
  <c r="N1652" i="4"/>
  <c r="O1652" i="4" s="1"/>
  <c r="N1146" i="4"/>
  <c r="O1146" i="4" s="1"/>
  <c r="N889" i="4"/>
  <c r="O889" i="4" s="1"/>
  <c r="N444" i="4"/>
  <c r="O444" i="4" s="1"/>
  <c r="N370" i="4"/>
  <c r="O370" i="4" s="1"/>
  <c r="N1976" i="4"/>
  <c r="O1976" i="4" s="1"/>
  <c r="N1083" i="4"/>
  <c r="O1083" i="4" s="1"/>
  <c r="N1592" i="4"/>
  <c r="O1592" i="4" s="1"/>
  <c r="N491" i="4"/>
  <c r="O491" i="4" s="1"/>
  <c r="N938" i="4"/>
  <c r="O938" i="4" s="1"/>
  <c r="N172" i="4"/>
  <c r="O172" i="4" s="1"/>
  <c r="N829" i="4"/>
  <c r="O829" i="4" s="1"/>
  <c r="N746" i="4"/>
  <c r="O746" i="4" s="1"/>
  <c r="N719" i="4"/>
  <c r="O719" i="4" s="1"/>
  <c r="N1509" i="4"/>
  <c r="O1509" i="4" s="1"/>
  <c r="N1716" i="4"/>
  <c r="O1716" i="4" s="1"/>
  <c r="N727" i="4"/>
  <c r="O727" i="4" s="1"/>
  <c r="N1372" i="4"/>
  <c r="O1372" i="4" s="1"/>
  <c r="N1370" i="4"/>
  <c r="O1370" i="4" s="1"/>
  <c r="N1835" i="4"/>
  <c r="O1835" i="4" s="1"/>
  <c r="N1778" i="4"/>
  <c r="O1778" i="4" s="1"/>
  <c r="N1331" i="4"/>
  <c r="O1331" i="4" s="1"/>
  <c r="N925" i="4"/>
  <c r="O925" i="4" s="1"/>
  <c r="N1361" i="4"/>
  <c r="O1361" i="4" s="1"/>
  <c r="N501" i="4"/>
  <c r="O501" i="4" s="1"/>
  <c r="N787" i="4"/>
  <c r="O787" i="4" s="1"/>
  <c r="N396" i="4"/>
  <c r="O396" i="4" s="1"/>
  <c r="N847" i="4"/>
  <c r="O847" i="4" s="1"/>
  <c r="N1888" i="4"/>
  <c r="O1888" i="4" s="1"/>
  <c r="N1862" i="4"/>
  <c r="O1862" i="4" s="1"/>
  <c r="N390" i="4"/>
  <c r="O390" i="4" s="1"/>
  <c r="N1639" i="4"/>
  <c r="O1639" i="4" s="1"/>
  <c r="N518" i="4"/>
  <c r="O518" i="4" s="1"/>
  <c r="N897" i="4"/>
  <c r="O897" i="4" s="1"/>
  <c r="N666" i="4"/>
  <c r="O666" i="4" s="1"/>
  <c r="N556" i="4"/>
  <c r="O556" i="4" s="1"/>
  <c r="N1576" i="4"/>
  <c r="O1576" i="4" s="1"/>
  <c r="N1574" i="4"/>
  <c r="O1574" i="4" s="1"/>
  <c r="N1347" i="4"/>
  <c r="O1347" i="4" s="1"/>
  <c r="N913" i="4"/>
  <c r="O913" i="4" s="1"/>
  <c r="N470" i="4"/>
  <c r="O470" i="4" s="1"/>
  <c r="N124" i="4"/>
  <c r="O124" i="4" s="1"/>
  <c r="N50" i="4"/>
  <c r="O50" i="4" s="1"/>
  <c r="N1514" i="4"/>
  <c r="O1514" i="4" s="1"/>
  <c r="N1545" i="4"/>
  <c r="O1545" i="4" s="1"/>
  <c r="N1305" i="4"/>
  <c r="O1305" i="4" s="1"/>
  <c r="N1515" i="4"/>
  <c r="O1515" i="4" s="1"/>
  <c r="N731" i="4"/>
  <c r="O731" i="4" s="1"/>
  <c r="N1055" i="4"/>
  <c r="O1055" i="4" s="1"/>
  <c r="N1111" i="4"/>
  <c r="O1111" i="4" s="1"/>
  <c r="N1881" i="4"/>
  <c r="O1881" i="4" s="1"/>
  <c r="N1690" i="4"/>
  <c r="O1690" i="4" s="1"/>
  <c r="N1193" i="4"/>
  <c r="O1193" i="4" s="1"/>
  <c r="N1485" i="4"/>
  <c r="O1485" i="4" s="1"/>
  <c r="N54" i="4"/>
  <c r="O54" i="4" s="1"/>
  <c r="N735" i="4"/>
  <c r="O735" i="4" s="1"/>
  <c r="N424" i="4"/>
  <c r="O424" i="4" s="1"/>
  <c r="N634" i="4"/>
  <c r="O634" i="4" s="1"/>
  <c r="N1666" i="4"/>
  <c r="O1666" i="4" s="1"/>
  <c r="N1777" i="4"/>
  <c r="O1777" i="4" s="1"/>
  <c r="N1166" i="4"/>
  <c r="O1166" i="4" s="1"/>
  <c r="N1468" i="4"/>
  <c r="O1468" i="4" s="1"/>
  <c r="N670" i="4"/>
  <c r="O670" i="4" s="1"/>
  <c r="N196" i="4"/>
  <c r="O196" i="4" s="1"/>
  <c r="N519" i="4"/>
  <c r="O519" i="4" s="1"/>
  <c r="N65" i="4"/>
  <c r="O65" i="4" s="1"/>
  <c r="N1863" i="4"/>
  <c r="O1863" i="4" s="1"/>
  <c r="N1233" i="4"/>
  <c r="O1233" i="4" s="1"/>
  <c r="N1557" i="4"/>
  <c r="O1557" i="4" s="1"/>
  <c r="N566" i="4"/>
  <c r="O566" i="4" s="1"/>
  <c r="N823" i="4"/>
  <c r="O823" i="4" s="1"/>
  <c r="N315" i="4"/>
  <c r="O315" i="4" s="1"/>
  <c r="N825" i="4"/>
  <c r="O825" i="4" s="1"/>
  <c r="N1609" i="4"/>
  <c r="O1609" i="4" s="1"/>
  <c r="N796" i="4"/>
  <c r="O796" i="4" s="1"/>
  <c r="N333" i="4"/>
  <c r="O333" i="4" s="1"/>
  <c r="N1248" i="4"/>
  <c r="O1248" i="4" s="1"/>
  <c r="N1384" i="4"/>
  <c r="O1384" i="4" s="1"/>
  <c r="N1715" i="4"/>
  <c r="O1715" i="4" s="1"/>
  <c r="N1744" i="4"/>
  <c r="O1744" i="4" s="1"/>
  <c r="N1939" i="4"/>
  <c r="O1939" i="4" s="1"/>
  <c r="N1962" i="4"/>
  <c r="O1962" i="4" s="1"/>
  <c r="N1886" i="4"/>
  <c r="O1886" i="4" s="1"/>
  <c r="N1912" i="4"/>
  <c r="O1912" i="4" s="1"/>
  <c r="N899" i="4"/>
  <c r="O899" i="4" s="1"/>
  <c r="N1528" i="4"/>
  <c r="O1528" i="4" s="1"/>
  <c r="N67" i="4"/>
  <c r="O67" i="4" s="1"/>
  <c r="N874" i="4"/>
  <c r="O874" i="4" s="1"/>
  <c r="N563" i="4"/>
  <c r="O563" i="4" s="1"/>
  <c r="N461" i="4"/>
  <c r="O461" i="4" s="1"/>
  <c r="N1902" i="4"/>
  <c r="O1902" i="4" s="1"/>
  <c r="N1876" i="4"/>
  <c r="O1876" i="4" s="1"/>
  <c r="N1296" i="4"/>
  <c r="O1296" i="4" s="1"/>
  <c r="N262" i="4"/>
  <c r="O262" i="4" s="1"/>
  <c r="N741" i="4"/>
  <c r="O741" i="4" s="1"/>
  <c r="N984" i="4"/>
  <c r="O984" i="4" s="1"/>
  <c r="N154" i="4"/>
  <c r="O154" i="4" s="1"/>
  <c r="N44" i="4"/>
  <c r="O44" i="4" s="1"/>
  <c r="N1086" i="4"/>
  <c r="O1086" i="4" s="1"/>
  <c r="N1629" i="4"/>
  <c r="O1629" i="4" s="1"/>
  <c r="N1140" i="4"/>
  <c r="O1140" i="4" s="1"/>
  <c r="N1000" i="4"/>
  <c r="O1000" i="4" s="1"/>
  <c r="N526" i="4"/>
  <c r="O526" i="4" s="1"/>
  <c r="N291" i="4"/>
  <c r="O291" i="4" s="1"/>
  <c r="N57" i="4"/>
  <c r="O57" i="4" s="1"/>
  <c r="N1601" i="4"/>
  <c r="O1601" i="4" s="1"/>
  <c r="N1743" i="4"/>
  <c r="O1743" i="4" s="1"/>
  <c r="N1472" i="4"/>
  <c r="O1472" i="4" s="1"/>
  <c r="N853" i="4"/>
  <c r="O853" i="4" s="1"/>
  <c r="N818" i="4"/>
  <c r="O818" i="4" s="1"/>
  <c r="N421" i="4"/>
  <c r="O421" i="4" s="1"/>
  <c r="N270" i="4"/>
  <c r="O270" i="4" s="1"/>
  <c r="N1909" i="4"/>
  <c r="O1909" i="4" s="1"/>
  <c r="N942" i="4"/>
  <c r="O942" i="4" s="1"/>
  <c r="N1262" i="4"/>
  <c r="O1262" i="4" s="1"/>
  <c r="N1532" i="4"/>
  <c r="O1532" i="4" s="1"/>
  <c r="N747" i="4"/>
  <c r="O747" i="4" s="1"/>
  <c r="N452" i="4"/>
  <c r="O452" i="4" s="1"/>
  <c r="N583" i="4"/>
  <c r="O583" i="4" s="1"/>
  <c r="N122" i="4"/>
  <c r="O122" i="4" s="1"/>
  <c r="N750" i="4"/>
  <c r="O750" i="4" s="1"/>
  <c r="N1440" i="4"/>
  <c r="O1440" i="4" s="1"/>
  <c r="N1253" i="4"/>
  <c r="O1253" i="4" s="1"/>
  <c r="N1531" i="4"/>
  <c r="O1531" i="4" s="1"/>
  <c r="N770" i="4"/>
  <c r="O770" i="4" s="1"/>
  <c r="N1355" i="4"/>
  <c r="O1355" i="4" s="1"/>
  <c r="N363" i="4"/>
  <c r="O363" i="4" s="1"/>
  <c r="N72" i="4"/>
  <c r="O72" i="4" s="1"/>
  <c r="N1877" i="4"/>
  <c r="O1877" i="4" s="1"/>
  <c r="N1415" i="4"/>
  <c r="O1415" i="4" s="1"/>
  <c r="N1604" i="4"/>
  <c r="O1604" i="4" s="1"/>
  <c r="N819" i="4"/>
  <c r="O819" i="4" s="1"/>
  <c r="N37" i="4"/>
  <c r="O37" i="4" s="1"/>
  <c r="N482" i="4"/>
  <c r="O482" i="4" s="1"/>
  <c r="N514" i="4"/>
  <c r="O514" i="4" s="1"/>
  <c r="N1470" i="4"/>
  <c r="O1470" i="4" s="1"/>
  <c r="N1478" i="4"/>
  <c r="O1478" i="4" s="1"/>
  <c r="N341" i="4"/>
  <c r="O341" i="4" s="1"/>
  <c r="N1812" i="4"/>
  <c r="O1812" i="4" s="1"/>
  <c r="N1786" i="4"/>
  <c r="O1786" i="4" s="1"/>
  <c r="N123" i="4"/>
  <c r="O123" i="4" s="1"/>
  <c r="N1948" i="4"/>
  <c r="O1948" i="4" s="1"/>
  <c r="N1866" i="4"/>
  <c r="O1866" i="4" s="1"/>
  <c r="N1815" i="4"/>
  <c r="O1815" i="4" s="1"/>
  <c r="N412" i="4"/>
  <c r="O412" i="4" s="1"/>
  <c r="N1790" i="4"/>
  <c r="O1790" i="4" s="1"/>
  <c r="N990" i="4"/>
  <c r="O990" i="4" s="1"/>
  <c r="N1493" i="4"/>
  <c r="O1493" i="4" s="1"/>
  <c r="N118" i="4"/>
  <c r="O118" i="4" s="1"/>
  <c r="N743" i="4"/>
  <c r="O743" i="4" s="1"/>
  <c r="N251" i="4"/>
  <c r="O251" i="4" s="1"/>
  <c r="N283" i="4"/>
  <c r="O283" i="4" s="1"/>
  <c r="N1843" i="4"/>
  <c r="O1843" i="4" s="1"/>
  <c r="N1718" i="4"/>
  <c r="O1718" i="4" s="1"/>
  <c r="N1334" i="4"/>
  <c r="O1334" i="4" s="1"/>
  <c r="N1539" i="4"/>
  <c r="O1539" i="4" s="1"/>
  <c r="N778" i="4"/>
  <c r="O778" i="4" s="1"/>
  <c r="N1363" i="4"/>
  <c r="O1363" i="4" s="1"/>
  <c r="N361" i="4"/>
  <c r="O361" i="4" s="1"/>
  <c r="N393" i="4"/>
  <c r="O393" i="4" s="1"/>
  <c r="N1833" i="4"/>
  <c r="O1833" i="4" s="1"/>
  <c r="N1555" i="4"/>
  <c r="O1555" i="4" s="1"/>
  <c r="N585" i="4"/>
  <c r="O585" i="4" s="1"/>
  <c r="N1136" i="4"/>
  <c r="O1136" i="4" s="1"/>
  <c r="N568" i="4"/>
  <c r="O568" i="4" s="1"/>
  <c r="N544" i="4"/>
  <c r="O544" i="4" s="1"/>
  <c r="N815" i="4"/>
  <c r="O815" i="4" s="1"/>
  <c r="N488" i="4"/>
  <c r="O488" i="4" s="1"/>
  <c r="N19" i="4"/>
  <c r="O19" i="4" s="1"/>
  <c r="N1892" i="4"/>
  <c r="O1892" i="4" s="1"/>
  <c r="N1874" i="4"/>
  <c r="O1874" i="4" s="1"/>
  <c r="N1027" i="4"/>
  <c r="O1027" i="4" s="1"/>
  <c r="N1341" i="4"/>
  <c r="O1341" i="4" s="1"/>
  <c r="N1004" i="4"/>
  <c r="O1004" i="4" s="1"/>
  <c r="N817" i="4"/>
  <c r="O817" i="4" s="1"/>
  <c r="N503" i="4"/>
  <c r="O503" i="4" s="1"/>
  <c r="N1513" i="4"/>
  <c r="O1513" i="4" s="1"/>
  <c r="N1842" i="4"/>
  <c r="O1842" i="4" s="1"/>
  <c r="N1354" i="4"/>
  <c r="O1354" i="4" s="1"/>
  <c r="N1689" i="4"/>
  <c r="O1689" i="4" s="1"/>
  <c r="N1324" i="4"/>
  <c r="O1324" i="4" s="1"/>
  <c r="N1115" i="4"/>
  <c r="O1115" i="4" s="1"/>
  <c r="N832" i="4"/>
  <c r="O832" i="4" s="1"/>
  <c r="N983" i="4"/>
  <c r="O983" i="4" s="1"/>
  <c r="N1045" i="4"/>
  <c r="O1045" i="4" s="1"/>
  <c r="N1840" i="4"/>
  <c r="O1840" i="4" s="1"/>
  <c r="N1174" i="4"/>
  <c r="O1174" i="4" s="1"/>
  <c r="N786" i="4"/>
  <c r="O786" i="4" s="1"/>
  <c r="N880" i="4"/>
  <c r="O880" i="4" s="1"/>
  <c r="N988" i="4"/>
  <c r="O988" i="4" s="1"/>
  <c r="N521" i="4"/>
  <c r="O521" i="4" s="1"/>
  <c r="N1808" i="4"/>
  <c r="O1808" i="4" s="1"/>
  <c r="N268" i="4"/>
  <c r="O268" i="4" s="1"/>
  <c r="N487" i="4"/>
  <c r="O487" i="4" s="1"/>
  <c r="N1580" i="4"/>
  <c r="O1580" i="4" s="1"/>
  <c r="N850" i="4"/>
  <c r="O850" i="4" s="1"/>
  <c r="N1508" i="4"/>
  <c r="O1508" i="4" s="1"/>
  <c r="N1294" i="4"/>
  <c r="O1294" i="4" s="1"/>
  <c r="N1207" i="4"/>
  <c r="O1207" i="4" s="1"/>
  <c r="N1454" i="4"/>
  <c r="O1454" i="4" s="1"/>
  <c r="N1118" i="4"/>
  <c r="O1118" i="4" s="1"/>
  <c r="N752" i="4"/>
  <c r="O752" i="4" s="1"/>
  <c r="N958" i="4"/>
  <c r="O958" i="4" s="1"/>
  <c r="N1164" i="4"/>
  <c r="O1164" i="4" s="1"/>
  <c r="N729" i="4"/>
  <c r="O729" i="4" s="1"/>
  <c r="N837" i="4"/>
  <c r="O837" i="4" s="1"/>
  <c r="N402" i="4"/>
  <c r="O402" i="4" s="1"/>
  <c r="N615" i="4"/>
  <c r="O615" i="4" s="1"/>
  <c r="N1699" i="4"/>
  <c r="O1699" i="4" s="1"/>
  <c r="N1989" i="4"/>
  <c r="O1989" i="4" s="1"/>
  <c r="N1219" i="4"/>
  <c r="O1219" i="4" s="1"/>
  <c r="N1311" i="4"/>
  <c r="O1311" i="4" s="1"/>
  <c r="N759" i="4"/>
  <c r="O759" i="4" s="1"/>
  <c r="N1035" i="4"/>
  <c r="O1035" i="4" s="1"/>
  <c r="N352" i="4"/>
  <c r="O352" i="4" s="1"/>
  <c r="N197" i="4"/>
  <c r="O197" i="4" s="1"/>
  <c r="N1169" i="4"/>
  <c r="O1169" i="4" s="1"/>
  <c r="N1536" i="4"/>
  <c r="O1536" i="4" s="1"/>
  <c r="N949" i="4"/>
  <c r="O949" i="4" s="1"/>
  <c r="N882" i="4"/>
  <c r="O882" i="4" s="1"/>
  <c r="N549" i="4"/>
  <c r="O549" i="4" s="1"/>
  <c r="N616" i="4"/>
  <c r="O616" i="4" s="1"/>
  <c r="N1865" i="4"/>
  <c r="O1865" i="4" s="1"/>
  <c r="N1378" i="4"/>
  <c r="O1378" i="4" s="1"/>
  <c r="N1158" i="4"/>
  <c r="O1158" i="4" s="1"/>
  <c r="N1012" i="4"/>
  <c r="O1012" i="4" s="1"/>
  <c r="N641" i="4"/>
  <c r="O641" i="4" s="1"/>
  <c r="N781" i="4"/>
  <c r="O781" i="4" s="1"/>
  <c r="N176" i="4"/>
  <c r="O176" i="4" s="1"/>
  <c r="N208" i="4"/>
  <c r="O208" i="4" s="1"/>
  <c r="N1766" i="4"/>
  <c r="O1766" i="4" s="1"/>
  <c r="N1554" i="4"/>
  <c r="O1554" i="4" s="1"/>
  <c r="N1208" i="4"/>
  <c r="O1208" i="4" s="1"/>
  <c r="N838" i="4"/>
  <c r="O838" i="4" s="1"/>
  <c r="N366" i="4"/>
  <c r="O366" i="4" s="1"/>
  <c r="N953" i="4"/>
  <c r="O953" i="4" s="1"/>
  <c r="N349" i="4"/>
  <c r="O349" i="4" s="1"/>
  <c r="N267" i="4"/>
  <c r="O267" i="4" s="1"/>
  <c r="N1530" i="4"/>
  <c r="O1530" i="4" s="1"/>
  <c r="N1569" i="4"/>
  <c r="O1569" i="4" s="1"/>
  <c r="N1335" i="4"/>
  <c r="O1335" i="4" s="1"/>
  <c r="N702" i="4"/>
  <c r="O702" i="4" s="1"/>
  <c r="N537" i="4"/>
  <c r="O537" i="4" s="1"/>
  <c r="N976" i="4"/>
  <c r="O976" i="4" s="1"/>
  <c r="N611" i="4"/>
  <c r="O611" i="4" s="1"/>
  <c r="N377" i="4"/>
  <c r="O377" i="4" s="1"/>
  <c r="N1990" i="4"/>
  <c r="O1990" i="4" s="1"/>
  <c r="N1257" i="4"/>
  <c r="O1257" i="4" s="1"/>
  <c r="N1767" i="4"/>
  <c r="O1767" i="4" s="1"/>
  <c r="N1259" i="4"/>
  <c r="O1259" i="4" s="1"/>
  <c r="N1025" i="4"/>
  <c r="O1025" i="4" s="1"/>
  <c r="N115" i="4"/>
  <c r="O115" i="4" s="1"/>
  <c r="N306" i="4"/>
  <c r="O306" i="4" s="1"/>
  <c r="N1756" i="4"/>
  <c r="O1756" i="4" s="1"/>
  <c r="N602" i="4"/>
  <c r="O602" i="4" s="1"/>
  <c r="N645" i="4"/>
  <c r="O645" i="4" s="1"/>
  <c r="N964" i="4"/>
  <c r="O964" i="4" s="1"/>
  <c r="N1677" i="4"/>
  <c r="O1677" i="4" s="1"/>
  <c r="N1992" i="4"/>
  <c r="O1992" i="4" s="1"/>
  <c r="N722" i="4"/>
  <c r="O722" i="4" s="1"/>
  <c r="N1365" i="4"/>
  <c r="O1365" i="4" s="1"/>
  <c r="N1059" i="4"/>
  <c r="O1059" i="4" s="1"/>
  <c r="N1091" i="4"/>
  <c r="O1091" i="4" s="1"/>
  <c r="N1747" i="4"/>
  <c r="O1747" i="4" s="1"/>
  <c r="N1213" i="4"/>
  <c r="O1213" i="4" s="1"/>
  <c r="N873" i="4"/>
  <c r="O873" i="4" s="1"/>
  <c r="N800" i="4"/>
  <c r="O800" i="4" s="1"/>
  <c r="N924" i="4"/>
  <c r="O924" i="4" s="1"/>
  <c r="N409" i="4"/>
  <c r="O409" i="4" s="1"/>
  <c r="N103" i="4"/>
  <c r="O103" i="4" s="1"/>
  <c r="N1725" i="4"/>
  <c r="O1725" i="4" s="1"/>
  <c r="N2003" i="4"/>
  <c r="O2003" i="4" s="1"/>
  <c r="N92" i="4"/>
  <c r="O92" i="4" s="1"/>
  <c r="N1358" i="4"/>
  <c r="O1358" i="4" s="1"/>
  <c r="N540" i="4"/>
  <c r="O540" i="4" s="1"/>
  <c r="N1122" i="4"/>
  <c r="O1122" i="4" s="1"/>
  <c r="N511" i="4"/>
  <c r="O511" i="4" s="1"/>
  <c r="N356" i="4"/>
  <c r="O356" i="4" s="1"/>
  <c r="N182" i="4"/>
  <c r="O182" i="4" s="1"/>
  <c r="N1711" i="4"/>
  <c r="O1711" i="4" s="1"/>
  <c r="N955" i="4"/>
  <c r="O955" i="4" s="1"/>
  <c r="N969" i="4"/>
  <c r="O969" i="4" s="1"/>
  <c r="N195" i="4"/>
  <c r="O195" i="4" s="1"/>
  <c r="N277" i="4"/>
  <c r="O277" i="4" s="1"/>
  <c r="N1929" i="4"/>
  <c r="O1929" i="4" s="1"/>
  <c r="N1385" i="4"/>
  <c r="O1385" i="4" s="1"/>
  <c r="N1240" i="4"/>
  <c r="O1240" i="4" s="1"/>
  <c r="N1024" i="4"/>
  <c r="O1024" i="4" s="1"/>
  <c r="N736" i="4"/>
  <c r="O736" i="4" s="1"/>
  <c r="N868" i="4"/>
  <c r="O868" i="4" s="1"/>
  <c r="N335" i="4"/>
  <c r="O335" i="4" s="1"/>
  <c r="N367" i="4"/>
  <c r="O367" i="4" s="1"/>
  <c r="N1594" i="4"/>
  <c r="O1594" i="4" s="1"/>
  <c r="N1665" i="4"/>
  <c r="O1665" i="4" s="1"/>
  <c r="N1399" i="4"/>
  <c r="O1399" i="4" s="1"/>
  <c r="N1176" i="4"/>
  <c r="O1176" i="4" s="1"/>
  <c r="N698" i="4"/>
  <c r="O698" i="4" s="1"/>
  <c r="N1040" i="4"/>
  <c r="O1040" i="4" s="1"/>
  <c r="N508" i="4"/>
  <c r="O508" i="4" s="1"/>
  <c r="N434" i="4"/>
  <c r="O434" i="4" s="1"/>
  <c r="N1633" i="4"/>
  <c r="O1633" i="4" s="1"/>
  <c r="N1751" i="4"/>
  <c r="O1751" i="4" s="1"/>
  <c r="N1382" i="4"/>
  <c r="O1382" i="4" s="1"/>
  <c r="N1173" i="4"/>
  <c r="O1173" i="4" s="1"/>
  <c r="N721" i="4"/>
  <c r="O721" i="4" s="1"/>
  <c r="N1063" i="4"/>
  <c r="O1063" i="4" s="1"/>
  <c r="N99" i="4"/>
  <c r="O99" i="4" s="1"/>
  <c r="N384" i="4"/>
  <c r="O384" i="4" s="1"/>
  <c r="N2004" i="4"/>
  <c r="O2004" i="4" s="1"/>
  <c r="N1424" i="4"/>
  <c r="O1424" i="4" s="1"/>
  <c r="N1255" i="4"/>
  <c r="O1255" i="4" s="1"/>
  <c r="N869" i="4"/>
  <c r="O869" i="4" s="1"/>
  <c r="N1112" i="4"/>
  <c r="O1112" i="4" s="1"/>
  <c r="N282" i="4"/>
  <c r="O282" i="4" s="1"/>
  <c r="N339" i="4"/>
  <c r="O339" i="4" s="1"/>
  <c r="N1721" i="4"/>
  <c r="O1721" i="4" s="1"/>
  <c r="N696" i="4"/>
  <c r="O696" i="4" s="1"/>
  <c r="N492" i="4"/>
  <c r="O492" i="4" s="1"/>
  <c r="N1214" i="4"/>
  <c r="O1214" i="4" s="1"/>
  <c r="N1206" i="4"/>
  <c r="O1206" i="4" s="1"/>
  <c r="N1797" i="4"/>
  <c r="O1797" i="4" s="1"/>
  <c r="N1619" i="4"/>
  <c r="O1619" i="4" s="1"/>
  <c r="N1742" i="4"/>
  <c r="O1742" i="4" s="1"/>
  <c r="N1789" i="4"/>
  <c r="O1789" i="4" s="1"/>
  <c r="N1952" i="4"/>
  <c r="O1952" i="4" s="1"/>
  <c r="N1926" i="4"/>
  <c r="O1926" i="4" s="1"/>
  <c r="N1126" i="4"/>
  <c r="O1126" i="4" s="1"/>
  <c r="N1703" i="4"/>
  <c r="O1703" i="4" s="1"/>
  <c r="N1142" i="4"/>
  <c r="O1142" i="4" s="1"/>
  <c r="N961" i="4"/>
  <c r="O961" i="4" s="1"/>
  <c r="N51" i="4"/>
  <c r="O51" i="4" s="1"/>
  <c r="N1897" i="4"/>
  <c r="O1897" i="4" s="1"/>
  <c r="N288" i="4"/>
  <c r="O288" i="4" s="1"/>
  <c r="N128" i="4"/>
  <c r="O128" i="4" s="1"/>
  <c r="N606" i="4"/>
  <c r="O606" i="4" s="1"/>
  <c r="N1183" i="4"/>
  <c r="O1183" i="4" s="1"/>
  <c r="N1856" i="4"/>
  <c r="O1856" i="4" s="1"/>
  <c r="N1033" i="4"/>
  <c r="O1033" i="4" s="1"/>
  <c r="N1189" i="4"/>
  <c r="O1189" i="4" s="1"/>
  <c r="N1533" i="4"/>
  <c r="O1533" i="4" s="1"/>
  <c r="N1359" i="4"/>
  <c r="O1359" i="4" s="1"/>
  <c r="N1889" i="4"/>
  <c r="O1889" i="4" s="1"/>
  <c r="N1309" i="4"/>
  <c r="O1309" i="4" s="1"/>
  <c r="N963" i="4"/>
  <c r="O963" i="4" s="1"/>
  <c r="N576" i="4"/>
  <c r="O576" i="4" s="1"/>
  <c r="N165" i="4"/>
  <c r="O165" i="4" s="1"/>
  <c r="N650" i="4"/>
  <c r="O650" i="4" s="1"/>
  <c r="N256" i="4"/>
  <c r="O256" i="4" s="1"/>
  <c r="N1871" i="4"/>
  <c r="O1871" i="4" s="1"/>
  <c r="N1853" i="4"/>
  <c r="O1853" i="4" s="1"/>
  <c r="N1283" i="4"/>
  <c r="O1283" i="4" s="1"/>
  <c r="N1542" i="4"/>
  <c r="O1542" i="4" s="1"/>
  <c r="N683" i="4"/>
  <c r="O683" i="4" s="1"/>
  <c r="N986" i="4"/>
  <c r="O986" i="4" s="1"/>
  <c r="N81" i="4"/>
  <c r="O81" i="4" s="1"/>
  <c r="N343" i="4"/>
  <c r="O343" i="4" s="1"/>
  <c r="N1308" i="4"/>
  <c r="O1308" i="4" s="1"/>
  <c r="N937" i="4"/>
  <c r="O937" i="4" s="1"/>
  <c r="N816" i="4"/>
  <c r="O816" i="4" s="1"/>
  <c r="N932" i="4"/>
  <c r="O932" i="4" s="1"/>
  <c r="N399" i="4"/>
  <c r="O399" i="4" s="1"/>
  <c r="N431" i="4"/>
  <c r="O431" i="4" s="1"/>
  <c r="N1794" i="4"/>
  <c r="O1794" i="4" s="1"/>
  <c r="N1236" i="4"/>
  <c r="O1236" i="4" s="1"/>
  <c r="N1326" i="4"/>
  <c r="O1326" i="4" s="1"/>
  <c r="N1596" i="4"/>
  <c r="O1596" i="4" s="1"/>
  <c r="N811" i="4"/>
  <c r="O811" i="4" s="1"/>
  <c r="N668" i="4"/>
  <c r="O668" i="4" s="1"/>
  <c r="N647" i="4"/>
  <c r="O647" i="4" s="1"/>
  <c r="N186" i="4"/>
  <c r="O186" i="4" s="1"/>
  <c r="N1906" i="4"/>
  <c r="O1906" i="4" s="1"/>
  <c r="N1418" i="4"/>
  <c r="O1418" i="4" s="1"/>
  <c r="N1753" i="4"/>
  <c r="O1753" i="4" s="1"/>
  <c r="N1388" i="4"/>
  <c r="O1388" i="4" s="1"/>
  <c r="N1179" i="4"/>
  <c r="O1179" i="4" s="1"/>
  <c r="N904" i="4"/>
  <c r="O904" i="4" s="1"/>
  <c r="N872" i="4"/>
  <c r="O872" i="4" s="1"/>
  <c r="N1836" i="4"/>
  <c r="O1836" i="4" s="1"/>
  <c r="N1386" i="4"/>
  <c r="O1386" i="4" s="1"/>
  <c r="N1345" i="4"/>
  <c r="O1345" i="4" s="1"/>
  <c r="N998" i="4"/>
  <c r="O998" i="4" s="1"/>
  <c r="N1339" i="4"/>
  <c r="O1339" i="4" s="1"/>
  <c r="N302" i="4"/>
  <c r="O302" i="4" s="1"/>
  <c r="N879" i="4"/>
  <c r="O879" i="4" s="1"/>
  <c r="N597" i="4"/>
  <c r="O597" i="4" s="1"/>
  <c r="N1880" i="4"/>
  <c r="O1880" i="4" s="1"/>
  <c r="N1854" i="4"/>
  <c r="O1854" i="4" s="1"/>
  <c r="N884" i="4"/>
  <c r="O884" i="4" s="1"/>
  <c r="N1439" i="4"/>
  <c r="O1439" i="4" s="1"/>
  <c r="N935" i="4"/>
  <c r="O935" i="4" s="1"/>
  <c r="N1163" i="4"/>
  <c r="O1163" i="4" s="1"/>
  <c r="N480" i="4"/>
  <c r="O480" i="4" s="1"/>
  <c r="N1700" i="4"/>
  <c r="O1700" i="4" s="1"/>
  <c r="N710" i="4"/>
  <c r="O710" i="4" s="1"/>
  <c r="N447" i="4"/>
  <c r="O447" i="4" s="1"/>
  <c r="N287" i="4"/>
  <c r="O287" i="4" s="1"/>
  <c r="N309" i="4"/>
  <c r="O309" i="4" s="1"/>
  <c r="N946" i="4"/>
  <c r="O946" i="4" s="1"/>
  <c r="N1870" i="4"/>
  <c r="O1870" i="4" s="1"/>
  <c r="N909" i="4"/>
  <c r="O909" i="4" s="1"/>
  <c r="N1113" i="4"/>
  <c r="O1113" i="4" s="1"/>
  <c r="N312" i="4"/>
  <c r="O312" i="4" s="1"/>
  <c r="N1921" i="4"/>
  <c r="O1921" i="4" s="1"/>
  <c r="N1903" i="4"/>
  <c r="O1903" i="4" s="1"/>
  <c r="N1356" i="4"/>
  <c r="O1356" i="4" s="1"/>
  <c r="N1559" i="4"/>
  <c r="O1559" i="4" s="1"/>
  <c r="N638" i="4"/>
  <c r="O638" i="4" s="1"/>
  <c r="N440" i="4"/>
  <c r="O440" i="4" s="1"/>
  <c r="N138" i="4"/>
  <c r="O138" i="4" s="1"/>
  <c r="N415" i="4"/>
  <c r="O415" i="4" s="1"/>
  <c r="N1885" i="4"/>
  <c r="O1885" i="4" s="1"/>
  <c r="N1867" i="4"/>
  <c r="O1867" i="4" s="1"/>
  <c r="N1036" i="4"/>
  <c r="O1036" i="4" s="1"/>
  <c r="N1597" i="4"/>
  <c r="O1597" i="4" s="1"/>
  <c r="N609" i="4"/>
  <c r="O609" i="4" s="1"/>
  <c r="N1073" i="4"/>
  <c r="O1073" i="4" s="1"/>
  <c r="N88" i="4"/>
  <c r="O88" i="4" s="1"/>
  <c r="N1481" i="4"/>
  <c r="O1481" i="4" s="1"/>
  <c r="N1315" i="4"/>
  <c r="O1315" i="4" s="1"/>
  <c r="N1681" i="4"/>
  <c r="O1681" i="4" s="1"/>
  <c r="N863" i="4"/>
  <c r="O863" i="4" s="1"/>
  <c r="N1107" i="4"/>
  <c r="O1107" i="4" s="1"/>
  <c r="N45" i="4"/>
  <c r="O45" i="4" s="1"/>
  <c r="N1167" i="4"/>
  <c r="O1167" i="4" s="1"/>
  <c r="N1282" i="4"/>
  <c r="O1282" i="4" s="1"/>
  <c r="N1768" i="4"/>
  <c r="O1768" i="4" s="1"/>
  <c r="N1381" i="4"/>
  <c r="O1381" i="4" s="1"/>
  <c r="N1659" i="4"/>
  <c r="O1659" i="4" s="1"/>
  <c r="N898" i="4"/>
  <c r="O898" i="4" s="1"/>
  <c r="N663" i="4"/>
  <c r="O663" i="4" s="1"/>
  <c r="N135" i="4"/>
  <c r="O135" i="4" s="1"/>
  <c r="N193" i="4"/>
  <c r="O193" i="4" s="1"/>
  <c r="N1450" i="4"/>
  <c r="O1450" i="4" s="1"/>
  <c r="N1449" i="4"/>
  <c r="O1449" i="4" s="1"/>
  <c r="N1234" i="4"/>
  <c r="O1234" i="4" s="1"/>
  <c r="N1443" i="4"/>
  <c r="O1443" i="4" s="1"/>
  <c r="N625" i="4"/>
  <c r="O625" i="4" s="1"/>
  <c r="N959" i="4"/>
  <c r="O959" i="4" s="1"/>
  <c r="N1047" i="4"/>
  <c r="O1047" i="4" s="1"/>
  <c r="N1895" i="4"/>
  <c r="O1895" i="4" s="1"/>
  <c r="N1401" i="4"/>
  <c r="O1401" i="4" s="1"/>
  <c r="N1534" i="4"/>
  <c r="O1534" i="4" s="1"/>
  <c r="N1344" i="4"/>
  <c r="O1344" i="4" s="1"/>
  <c r="N1108" i="4"/>
  <c r="O1108" i="4" s="1"/>
  <c r="N687" i="4"/>
  <c r="O687" i="4" s="1"/>
  <c r="N125" i="4"/>
  <c r="O125" i="4" s="1"/>
  <c r="N85" i="4"/>
  <c r="O85" i="4" s="1"/>
  <c r="N1894" i="4"/>
  <c r="O1894" i="4" s="1"/>
  <c r="N1868" i="4"/>
  <c r="O1868" i="4" s="1"/>
  <c r="N278" i="4"/>
  <c r="O278" i="4" s="1"/>
  <c r="N1486" i="4"/>
  <c r="O1486" i="4" s="1"/>
  <c r="N237" i="4"/>
  <c r="O237" i="4" s="1"/>
  <c r="N584" i="4"/>
  <c r="O584" i="4" s="1"/>
  <c r="N639" i="4"/>
  <c r="O639" i="4" s="1"/>
  <c r="N744" i="4"/>
  <c r="O744" i="4" s="1"/>
  <c r="N1724" i="4"/>
  <c r="O1724" i="4" s="1"/>
  <c r="N97" i="4"/>
  <c r="O97" i="4" s="1"/>
  <c r="N133" i="4"/>
  <c r="O133" i="4" s="1"/>
  <c r="N943" i="4"/>
  <c r="O943" i="4" s="1"/>
  <c r="N1349" i="4"/>
  <c r="O1349" i="4" s="1"/>
  <c r="N1708" i="4"/>
  <c r="O1708" i="4" s="1"/>
  <c r="N1053" i="4"/>
  <c r="O1053" i="4" s="1"/>
  <c r="N1745" i="4"/>
  <c r="O1745" i="4" s="1"/>
  <c r="N1030" i="4"/>
  <c r="O1030" i="4" s="1"/>
  <c r="N1816" i="4"/>
  <c r="O1816" i="4" s="1"/>
  <c r="N1773" i="4"/>
  <c r="O1773" i="4" s="1"/>
  <c r="N716" i="4"/>
  <c r="O716" i="4" s="1"/>
  <c r="N1375" i="4"/>
  <c r="O1375" i="4" s="1"/>
  <c r="N839" i="4"/>
  <c r="O839" i="4" s="1"/>
  <c r="N1099" i="4"/>
  <c r="O1099" i="4" s="1"/>
  <c r="N416" i="4"/>
  <c r="O416" i="4" s="1"/>
  <c r="N43" i="4"/>
  <c r="O43" i="4" s="1"/>
  <c r="N264" i="4"/>
  <c r="O264" i="4" s="1"/>
  <c r="N678" i="4"/>
  <c r="O678" i="4" s="1"/>
  <c r="N1392" i="4"/>
  <c r="O1392" i="4" s="1"/>
  <c r="N1510" i="4"/>
  <c r="O1510" i="4" s="1"/>
  <c r="N1250" i="4"/>
  <c r="O1250" i="4" s="1"/>
  <c r="N849" i="4"/>
  <c r="O849" i="4" s="1"/>
  <c r="N1223" i="4"/>
  <c r="O1223" i="4" s="1"/>
  <c r="N60" i="4"/>
  <c r="O60" i="4" s="1"/>
  <c r="N505" i="4"/>
  <c r="O505" i="4" s="1"/>
  <c r="N1314" i="4"/>
  <c r="O1314" i="4" s="1"/>
  <c r="N569" i="4"/>
  <c r="O569" i="4" s="1"/>
  <c r="N844" i="4"/>
  <c r="O844" i="4" s="1"/>
  <c r="N350" i="4"/>
  <c r="O350" i="4" s="1"/>
  <c r="N717" i="4"/>
  <c r="O717" i="4" s="1"/>
  <c r="N112" i="4"/>
  <c r="O112" i="4" s="1"/>
  <c r="N144" i="4"/>
  <c r="O144" i="4" s="1"/>
  <c r="N1900" i="4"/>
  <c r="O1900" i="4" s="1"/>
  <c r="N1776" i="4"/>
  <c r="O1776" i="4" s="1"/>
  <c r="N1691" i="4"/>
  <c r="O1691" i="4" s="1"/>
  <c r="N509" i="4"/>
  <c r="O509" i="4" s="1"/>
  <c r="N214" i="4"/>
  <c r="O214" i="4" s="1"/>
  <c r="N740" i="4"/>
  <c r="O740" i="4" s="1"/>
  <c r="N207" i="4"/>
  <c r="O207" i="4" s="1"/>
  <c r="N975" i="4"/>
  <c r="O975" i="4" s="1"/>
  <c r="N1693" i="4"/>
  <c r="O1693" i="4" s="1"/>
  <c r="N1995" i="4"/>
  <c r="O1995" i="4" s="1"/>
  <c r="N765" i="4"/>
  <c r="O765" i="4" s="1"/>
  <c r="N846" i="4"/>
  <c r="O846" i="4" s="1"/>
  <c r="N789" i="4"/>
  <c r="O789" i="4" s="1"/>
  <c r="N294" i="4"/>
  <c r="O294" i="4" s="1"/>
  <c r="N216" i="4"/>
  <c r="O216" i="4" s="1"/>
  <c r="N500" i="4"/>
  <c r="O500" i="4" s="1"/>
  <c r="N1761" i="4"/>
  <c r="O1761" i="4" s="1"/>
  <c r="N541" i="4"/>
  <c r="O541" i="4" s="1"/>
  <c r="N279" i="4"/>
  <c r="O279" i="4" s="1"/>
  <c r="N1145" i="4"/>
  <c r="O1145" i="4" s="1"/>
  <c r="N1299" i="4"/>
  <c r="O1299" i="4" s="1"/>
  <c r="N1884" i="4"/>
  <c r="O1884" i="4" s="1"/>
  <c r="N833" i="4"/>
  <c r="O833" i="4" s="1"/>
  <c r="N890" i="4"/>
  <c r="O890" i="4" s="1"/>
  <c r="N801" i="4"/>
  <c r="O801" i="4" s="1"/>
  <c r="N1935" i="4"/>
  <c r="O1935" i="4" s="1"/>
  <c r="N1917" i="4"/>
  <c r="O1917" i="4" s="1"/>
  <c r="N1395" i="4"/>
  <c r="O1395" i="4" s="1"/>
  <c r="N1606" i="4"/>
  <c r="O1606" i="4" s="1"/>
  <c r="N260" i="4"/>
  <c r="O260" i="4" s="1"/>
  <c r="N1050" i="4"/>
  <c r="O1050" i="4" s="1"/>
  <c r="N145" i="4"/>
  <c r="O145" i="4" s="1"/>
  <c r="N407" i="4"/>
  <c r="O407" i="4" s="1"/>
  <c r="N1899" i="4"/>
  <c r="O1899" i="4" s="1"/>
  <c r="N1674" i="4"/>
  <c r="O1674" i="4" s="1"/>
  <c r="N1088" i="4"/>
  <c r="O1088" i="4" s="1"/>
  <c r="N1644" i="4"/>
  <c r="O1644" i="4" s="1"/>
  <c r="N748" i="4"/>
  <c r="O748" i="4" s="1"/>
  <c r="N1160" i="4"/>
  <c r="O1160" i="4" s="1"/>
  <c r="N247" i="4"/>
  <c r="O247" i="4" s="1"/>
  <c r="N1623" i="4"/>
  <c r="O1623" i="4" s="1"/>
  <c r="N1076" i="4"/>
  <c r="O1076" i="4" s="1"/>
  <c r="N934" i="4"/>
  <c r="O934" i="4" s="1"/>
  <c r="N101" i="4"/>
  <c r="O101" i="4" s="1"/>
  <c r="N238" i="4"/>
  <c r="O238" i="4" s="1"/>
  <c r="N204" i="4"/>
  <c r="O204" i="4" s="1"/>
  <c r="N593" i="4"/>
  <c r="O593" i="4" s="1"/>
  <c r="N1184" i="4"/>
  <c r="O1184" i="4" s="1"/>
  <c r="N1177" i="4"/>
  <c r="O1177" i="4" s="1"/>
  <c r="N1428" i="4"/>
  <c r="O1428" i="4" s="1"/>
  <c r="N1077" i="4"/>
  <c r="O1077" i="4" s="1"/>
  <c r="N985" i="4"/>
  <c r="O985" i="4" s="1"/>
  <c r="N1093" i="4"/>
  <c r="O1093" i="4" s="1"/>
  <c r="N658" i="4"/>
  <c r="O658" i="4" s="1"/>
  <c r="N200" i="4"/>
  <c r="O200" i="4" s="1"/>
  <c r="N1505" i="4"/>
  <c r="O1505" i="4" s="1"/>
  <c r="N1487" i="4"/>
  <c r="O1487" i="4" s="1"/>
  <c r="N1408" i="4"/>
  <c r="O1408" i="4" s="1"/>
  <c r="N692" i="4"/>
  <c r="O692" i="4" s="1"/>
  <c r="N754" i="4"/>
  <c r="O754" i="4" s="1"/>
  <c r="N293" i="4"/>
  <c r="O293" i="4" s="1"/>
  <c r="N661" i="4"/>
  <c r="O661" i="4" s="1"/>
  <c r="N1923" i="4"/>
  <c r="O1923" i="4" s="1"/>
  <c r="N1218" i="4"/>
  <c r="O1218" i="4" s="1"/>
  <c r="N1649" i="4"/>
  <c r="O1649" i="4" s="1"/>
  <c r="N1519" i="4"/>
  <c r="O1519" i="4" s="1"/>
  <c r="N745" i="4"/>
  <c r="O745" i="4" s="1"/>
  <c r="N777" i="4"/>
  <c r="O777" i="4" s="1"/>
  <c r="N376" i="4"/>
  <c r="O376" i="4" s="1"/>
  <c r="N244" i="4"/>
  <c r="O244" i="4" s="1"/>
  <c r="N1908" i="4"/>
  <c r="O1908" i="4" s="1"/>
  <c r="N1882" i="4"/>
  <c r="O1882" i="4" s="1"/>
  <c r="N1608" i="4"/>
  <c r="O1608" i="4" s="1"/>
  <c r="N1541" i="4"/>
  <c r="O1541" i="4" s="1"/>
  <c r="N177" i="4"/>
  <c r="O177" i="4" s="1"/>
  <c r="N738" i="4"/>
  <c r="O738" i="4" s="1"/>
  <c r="N506" i="4"/>
  <c r="O506" i="4" s="1"/>
  <c r="N1801" i="4"/>
  <c r="O1801" i="4" s="1"/>
  <c r="N922" i="4"/>
  <c r="O922" i="4" s="1"/>
  <c r="N659" i="4"/>
  <c r="O659" i="4" s="1"/>
  <c r="N1775" i="4"/>
  <c r="O1775" i="4" s="1"/>
  <c r="N1129" i="4"/>
  <c r="O1129" i="4" s="1"/>
  <c r="N1337" i="4"/>
  <c r="O1337" i="4" s="1"/>
  <c r="N198" i="4"/>
  <c r="O198" i="4" s="1"/>
  <c r="N1141" i="4"/>
  <c r="O1141" i="4" s="1"/>
  <c r="N1662" i="4"/>
  <c r="O1662" i="4" s="1"/>
  <c r="N1966" i="4"/>
  <c r="O1966" i="4" s="1"/>
  <c r="N1940" i="4"/>
  <c r="O1940" i="4" s="1"/>
  <c r="N1360" i="4"/>
  <c r="O1360" i="4" s="1"/>
  <c r="N1110" i="4"/>
  <c r="O1110" i="4" s="1"/>
  <c r="N805" i="4"/>
  <c r="O805" i="4" s="1"/>
  <c r="N1048" i="4"/>
  <c r="O1048" i="4" s="1"/>
  <c r="N218" i="4"/>
  <c r="O218" i="4" s="1"/>
  <c r="N108" i="4"/>
  <c r="O108" i="4" s="1"/>
  <c r="N1930" i="4"/>
  <c r="O1930" i="4" s="1"/>
  <c r="N1434" i="4"/>
  <c r="O1434" i="4" s="1"/>
  <c r="N1518" i="4"/>
  <c r="O1518" i="4" s="1"/>
  <c r="N1216" i="4"/>
  <c r="O1216" i="4" s="1"/>
  <c r="N1003" i="4"/>
  <c r="O1003" i="4" s="1"/>
  <c r="N437" i="4"/>
  <c r="O437" i="4" s="1"/>
  <c r="N168" i="4"/>
  <c r="O168" i="4" s="1"/>
  <c r="N378" i="4"/>
  <c r="O378" i="4" s="1"/>
  <c r="N1974" i="4"/>
  <c r="O1974" i="4" s="1"/>
  <c r="N894" i="4"/>
  <c r="O894" i="4" s="1"/>
  <c r="N1367" i="4"/>
  <c r="O1367" i="4" s="1"/>
  <c r="N485" i="4"/>
  <c r="O485" i="4" s="1"/>
  <c r="N771" i="4"/>
  <c r="O771" i="4" s="1"/>
  <c r="N465" i="4"/>
  <c r="O465" i="4" s="1"/>
  <c r="N223" i="4"/>
  <c r="O223" i="4" s="1"/>
  <c r="N230" i="4"/>
  <c r="O230" i="4" s="1"/>
  <c r="N1265" i="4"/>
  <c r="O1265" i="4" s="1"/>
  <c r="N614" i="4"/>
  <c r="O614" i="4" s="1"/>
  <c r="N749" i="4"/>
  <c r="O749" i="4" s="1"/>
  <c r="N992" i="4"/>
  <c r="O992" i="4" s="1"/>
  <c r="N340" i="4"/>
  <c r="O340" i="4" s="1"/>
  <c r="N372" i="4"/>
  <c r="O372" i="4" s="1"/>
  <c r="N1704" i="4"/>
  <c r="O1704" i="4" s="1"/>
  <c r="N1252" i="4"/>
  <c r="O1252" i="4" s="1"/>
  <c r="N1364" i="4"/>
  <c r="O1364" i="4" s="1"/>
  <c r="N981" i="4"/>
  <c r="O981" i="4" s="1"/>
  <c r="N921" i="4"/>
  <c r="O921" i="4" s="1"/>
  <c r="N1029" i="4"/>
  <c r="O1029" i="4" s="1"/>
  <c r="N594" i="4"/>
  <c r="O594" i="4" s="1"/>
  <c r="N136" i="4"/>
  <c r="O136" i="4" s="1"/>
  <c r="N1635" i="4"/>
  <c r="O1635" i="4" s="1"/>
  <c r="N1904" i="4"/>
  <c r="O1904" i="4" s="1"/>
  <c r="N1307" i="4"/>
  <c r="O1307" i="4" s="1"/>
  <c r="N699" i="4"/>
  <c r="O699" i="4" s="1"/>
  <c r="N944" i="4"/>
  <c r="O944" i="4" s="1"/>
  <c r="N1052" i="4"/>
  <c r="O1052" i="4" s="1"/>
  <c r="N273" i="4"/>
  <c r="O273" i="4" s="1"/>
  <c r="N31" i="4"/>
  <c r="O31" i="4" s="1"/>
  <c r="N1562" i="4"/>
  <c r="O1562" i="4" s="1"/>
  <c r="N1646" i="4"/>
  <c r="O1646" i="4" s="1"/>
  <c r="N1357" i="4"/>
  <c r="O1357" i="4" s="1"/>
  <c r="N1131" i="4"/>
  <c r="O1131" i="4" s="1"/>
  <c r="N685" i="4"/>
  <c r="O685" i="4" s="1"/>
  <c r="N1172" i="4"/>
  <c r="O1172" i="4" s="1"/>
  <c r="N555" i="4"/>
  <c r="O555" i="4" s="1"/>
  <c r="N147" i="4"/>
  <c r="O147" i="4" s="1"/>
  <c r="N1475" i="4"/>
  <c r="O1475" i="4" s="1"/>
  <c r="N1556" i="4"/>
  <c r="O1556" i="4" s="1"/>
  <c r="N1873" i="4"/>
  <c r="O1873" i="4" s="1"/>
  <c r="N1433" i="4"/>
  <c r="O1433" i="4" s="1"/>
  <c r="N1325" i="4"/>
  <c r="O1325" i="4" s="1"/>
  <c r="N1224" i="4"/>
  <c r="O1224" i="4" s="1"/>
  <c r="N1980" i="4"/>
  <c r="O1980" i="4" s="1"/>
  <c r="N1954" i="4"/>
  <c r="O1954" i="4" s="1"/>
  <c r="N1535" i="4"/>
  <c r="O1535" i="4" s="1"/>
  <c r="N1230" i="4"/>
  <c r="O1230" i="4" s="1"/>
  <c r="N892" i="4"/>
  <c r="O892" i="4" s="1"/>
  <c r="N1151" i="4"/>
  <c r="O1151" i="4" s="1"/>
  <c r="N225" i="4"/>
  <c r="O225" i="4" s="1"/>
  <c r="N275" i="4"/>
  <c r="O275" i="4" s="1"/>
  <c r="N1474" i="4"/>
  <c r="O1474" i="4" s="1"/>
  <c r="N1473" i="4"/>
  <c r="O1473" i="4" s="1"/>
  <c r="N1573" i="4"/>
  <c r="O1573" i="4" s="1"/>
  <c r="N1276" i="4"/>
  <c r="O1276" i="4" s="1"/>
  <c r="N1090" i="4"/>
  <c r="O1090" i="4" s="1"/>
  <c r="N490" i="4"/>
  <c r="O490" i="4" s="1"/>
  <c r="N327" i="4"/>
  <c r="O327" i="4" s="1"/>
  <c r="N385" i="4"/>
  <c r="O385" i="4" s="1"/>
  <c r="N1988" i="4"/>
  <c r="O1988" i="4" s="1"/>
  <c r="N1205" i="4"/>
  <c r="O1205" i="4" s="1"/>
  <c r="N1414" i="4"/>
  <c r="O1414" i="4" s="1"/>
  <c r="N618" i="4"/>
  <c r="O618" i="4" s="1"/>
  <c r="N858" i="4"/>
  <c r="O858" i="4" s="1"/>
  <c r="N472" i="4"/>
  <c r="O472" i="4" s="1"/>
  <c r="N215" i="4"/>
  <c r="O215" i="4" s="1"/>
  <c r="N1779" i="4"/>
  <c r="O1779" i="4" s="1"/>
  <c r="N1432" i="4"/>
  <c r="O1432" i="4" s="1"/>
  <c r="N620" i="4"/>
  <c r="O620" i="4" s="1"/>
  <c r="N1916" i="4"/>
  <c r="O1916" i="4" s="1"/>
  <c r="N1890" i="4"/>
  <c r="O1890" i="4" s="1"/>
  <c r="N1471" i="4"/>
  <c r="O1471" i="4" s="1"/>
  <c r="N974" i="4"/>
  <c r="O974" i="4" s="1"/>
  <c r="N828" i="4"/>
  <c r="O828" i="4" s="1"/>
  <c r="N1071" i="4"/>
  <c r="O1071" i="4" s="1"/>
  <c r="N161" i="4"/>
  <c r="O161" i="4" s="1"/>
  <c r="N211" i="4"/>
  <c r="O211" i="4" s="1"/>
  <c r="N1960" i="4"/>
  <c r="O1960" i="4" s="1"/>
  <c r="N1676" i="4"/>
  <c r="O1676" i="4" s="1"/>
  <c r="N809" i="4"/>
  <c r="O809" i="4" s="1"/>
  <c r="N1087" i="4"/>
  <c r="O1087" i="4" s="1"/>
  <c r="N156" i="4"/>
  <c r="O156" i="4" s="1"/>
  <c r="N458" i="4"/>
  <c r="O458" i="4" s="1"/>
  <c r="N64" i="4"/>
  <c r="O64" i="4" s="1"/>
  <c r="N326" i="4"/>
  <c r="O326" i="4" s="1"/>
  <c r="N604" i="4"/>
  <c r="O604" i="4" s="1"/>
  <c r="N1647" i="4"/>
  <c r="O1647" i="4" s="1"/>
  <c r="N46" i="4"/>
  <c r="O46" i="4" s="1"/>
  <c r="N905" i="4"/>
  <c r="O905" i="4" s="1"/>
  <c r="N362" i="4"/>
  <c r="O362" i="4" s="1"/>
  <c r="N213" i="4"/>
  <c r="O213" i="4" s="1"/>
  <c r="N1730" i="4"/>
  <c r="O1730" i="4" s="1"/>
  <c r="N1584" i="4"/>
  <c r="O1584" i="4" s="1"/>
  <c r="N1317" i="4"/>
  <c r="O1317" i="4" s="1"/>
  <c r="N1595" i="4"/>
  <c r="O1595" i="4" s="1"/>
  <c r="N834" i="4"/>
  <c r="O834" i="4" s="1"/>
  <c r="N1419" i="4"/>
  <c r="O1419" i="4" s="1"/>
  <c r="N71" i="4"/>
  <c r="O71" i="4" s="1"/>
  <c r="N129" i="4"/>
  <c r="O129" i="4" s="1"/>
  <c r="N1520" i="4"/>
  <c r="O1520" i="4" s="1"/>
  <c r="N1200" i="4"/>
  <c r="O1200" i="4" s="1"/>
  <c r="N1300" i="4"/>
  <c r="O1300" i="4" s="1"/>
  <c r="N877" i="4"/>
  <c r="O877" i="4" s="1"/>
  <c r="N857" i="4"/>
  <c r="O857" i="4" s="1"/>
  <c r="N965" i="4"/>
  <c r="O965" i="4" s="1"/>
  <c r="N530" i="4"/>
  <c r="O530" i="4" s="1"/>
  <c r="N231" i="4"/>
  <c r="O231" i="4" s="1"/>
  <c r="N1891" i="4"/>
  <c r="O1891" i="4" s="1"/>
  <c r="N1462" i="4"/>
  <c r="O1462" i="4" s="1"/>
  <c r="N1667" i="4"/>
  <c r="O1667" i="4" s="1"/>
  <c r="N906" i="4"/>
  <c r="O906" i="4" s="1"/>
  <c r="N56" i="4"/>
  <c r="O56" i="4" s="1"/>
  <c r="N489" i="4"/>
  <c r="O489" i="4" s="1"/>
  <c r="N1950" i="4"/>
  <c r="O1950" i="4" s="1"/>
  <c r="N1270" i="4"/>
  <c r="O1270" i="4" s="1"/>
  <c r="N29" i="4"/>
  <c r="O29" i="4" s="1"/>
  <c r="N1964" i="4"/>
  <c r="O1964" i="4" s="1"/>
  <c r="N1096" i="4"/>
  <c r="O1096" i="4" s="1"/>
  <c r="N920" i="4"/>
  <c r="O920" i="4" s="1"/>
  <c r="N1898" i="4"/>
  <c r="O1898" i="4" s="1"/>
  <c r="N497" i="4"/>
  <c r="O497" i="4" s="1"/>
  <c r="N254" i="4"/>
  <c r="O254" i="4" s="1"/>
  <c r="N654" i="4"/>
  <c r="O654" i="4" s="1"/>
  <c r="N1949" i="4"/>
  <c r="O1949" i="4" s="1"/>
  <c r="N1931" i="4"/>
  <c r="O1931" i="4" s="1"/>
  <c r="N318" i="4"/>
  <c r="O318" i="4" s="1"/>
  <c r="N1661" i="4"/>
  <c r="O1661" i="4" s="1"/>
  <c r="N725" i="4"/>
  <c r="O725" i="4" s="1"/>
  <c r="N1137" i="4"/>
  <c r="O1137" i="4" s="1"/>
  <c r="N152" i="4"/>
  <c r="O152" i="4" s="1"/>
  <c r="N1737" i="4"/>
  <c r="O1737" i="4" s="1"/>
  <c r="N1706" i="4"/>
  <c r="O1706" i="4" s="1"/>
  <c r="N814" i="4"/>
  <c r="O814" i="4" s="1"/>
  <c r="N1497" i="4"/>
  <c r="O1497" i="4" s="1"/>
  <c r="N550" i="4"/>
  <c r="O550" i="4" s="1"/>
  <c r="N923" i="4"/>
  <c r="O923" i="4" s="1"/>
  <c r="N342" i="4"/>
  <c r="O342" i="4" s="1"/>
  <c r="N406" i="4"/>
  <c r="O406" i="4" s="1"/>
  <c r="N1969" i="4"/>
  <c r="O1969" i="4" s="1"/>
  <c r="N414" i="4"/>
  <c r="O414" i="4" s="1"/>
  <c r="N1336" i="4"/>
  <c r="O1336" i="4" s="1"/>
  <c r="N248" i="4"/>
  <c r="O248" i="4" s="1"/>
  <c r="N665" i="4"/>
  <c r="O665" i="4" s="1"/>
  <c r="N371" i="4"/>
  <c r="O371" i="4" s="1"/>
  <c r="N269" i="4"/>
  <c r="O269" i="4" s="1"/>
  <c r="N1525" i="4"/>
  <c r="O1525" i="4" s="1"/>
  <c r="N1732" i="4"/>
  <c r="O1732" i="4" s="1"/>
  <c r="N1491" i="4"/>
  <c r="O1491" i="4" s="1"/>
  <c r="N1155" i="4"/>
  <c r="O1155" i="4" s="1"/>
  <c r="N1072" i="4"/>
  <c r="O1072" i="4" s="1"/>
  <c r="N126" i="4"/>
  <c r="O126" i="4" s="1"/>
  <c r="N146" i="4"/>
  <c r="O146" i="4" s="1"/>
  <c r="N359" i="4"/>
  <c r="O359" i="4" s="1"/>
  <c r="N1631" i="4"/>
  <c r="O1631" i="4" s="1"/>
  <c r="N1713" i="4"/>
  <c r="O1713" i="4" s="1"/>
  <c r="N1583" i="4"/>
  <c r="O1583" i="4" s="1"/>
  <c r="N601" i="4"/>
  <c r="O601" i="4" s="1"/>
  <c r="N841" i="4"/>
  <c r="O841" i="4" s="1"/>
  <c r="N369" i="4"/>
  <c r="O369" i="4" s="1"/>
  <c r="N149" i="4"/>
  <c r="O149" i="4" s="1"/>
  <c r="N1198" i="4"/>
  <c r="O1198" i="4" s="1"/>
  <c r="N1913" i="4"/>
  <c r="O1913" i="4" s="1"/>
  <c r="N656" i="4"/>
  <c r="O656" i="4" s="1"/>
  <c r="N1566" i="4"/>
  <c r="O1566" i="4" s="1"/>
  <c r="N446" i="4"/>
  <c r="O446" i="4" s="1"/>
  <c r="N856" i="4"/>
  <c r="O856" i="4" s="1"/>
  <c r="N212" i="4"/>
  <c r="O212" i="4" s="1"/>
  <c r="N77" i="4"/>
  <c r="O77" i="4" s="1"/>
  <c r="N1749" i="4"/>
  <c r="O1749" i="4" s="1"/>
  <c r="N1290" i="4"/>
  <c r="O1290" i="4" s="1"/>
  <c r="N1625" i="4"/>
  <c r="O1625" i="4" s="1"/>
  <c r="N1260" i="4"/>
  <c r="O1260" i="4" s="1"/>
  <c r="N1051" i="4"/>
  <c r="O1051" i="4" s="1"/>
  <c r="N1943" i="4"/>
  <c r="O1943" i="4" s="1"/>
  <c r="N1407" i="4"/>
  <c r="O1407" i="4" s="1"/>
  <c r="N188" i="4"/>
  <c r="O188" i="4" s="1"/>
  <c r="N1409" i="4"/>
  <c r="O1409" i="4" s="1"/>
  <c r="N24" i="4"/>
  <c r="O24" i="4" s="1"/>
  <c r="N1221" i="4"/>
  <c r="O1221" i="4" s="1"/>
  <c r="N1983" i="4"/>
  <c r="O1983" i="4" s="1"/>
  <c r="N536" i="4"/>
  <c r="O536" i="4" s="1"/>
  <c r="N22" i="4"/>
  <c r="O22" i="4" s="1"/>
  <c r="N598" i="4"/>
  <c r="O598" i="4" s="1"/>
  <c r="N1963" i="4"/>
  <c r="O1963" i="4" s="1"/>
  <c r="N1738" i="4"/>
  <c r="O1738" i="4" s="1"/>
  <c r="N1001" i="4"/>
  <c r="O1001" i="4" s="1"/>
  <c r="N774" i="4"/>
  <c r="O774" i="4" s="1"/>
  <c r="N812" i="4"/>
  <c r="O812" i="4" s="1"/>
  <c r="N478" i="4"/>
  <c r="O478" i="4" s="1"/>
  <c r="N311" i="4"/>
  <c r="O311" i="4" s="1"/>
  <c r="N1586" i="4"/>
  <c r="O1586" i="4" s="1"/>
  <c r="N1070" i="4"/>
  <c r="O1070" i="4" s="1"/>
  <c r="N1568" i="4"/>
  <c r="O1568" i="4" s="1"/>
  <c r="N1664" i="4"/>
  <c r="O1664" i="4" s="1"/>
  <c r="N1149" i="4"/>
  <c r="O1149" i="4" s="1"/>
  <c r="N1010" i="4"/>
  <c r="O1010" i="4" s="1"/>
  <c r="N462" i="4"/>
  <c r="O462" i="4" s="1"/>
  <c r="N791" i="4"/>
  <c r="O791" i="4" s="1"/>
  <c r="N1997" i="4"/>
  <c r="O1997" i="4" s="1"/>
  <c r="N1680" i="4"/>
  <c r="O1680" i="4" s="1"/>
  <c r="N1511" i="4"/>
  <c r="O1511" i="4" s="1"/>
  <c r="N1125" i="4"/>
  <c r="O1125" i="4" s="1"/>
  <c r="N769" i="4"/>
  <c r="O769" i="4" s="1"/>
  <c r="N538" i="4"/>
  <c r="O538" i="4" s="1"/>
  <c r="N428" i="4"/>
  <c r="O428" i="4" s="1"/>
  <c r="N1809" i="4"/>
  <c r="O1809" i="4" s="1"/>
  <c r="N1758" i="4"/>
  <c r="O1758" i="4" s="1"/>
  <c r="N797" i="4"/>
  <c r="O797" i="4" s="1"/>
  <c r="N298" i="4"/>
  <c r="O298" i="4" s="1"/>
  <c r="N1191" i="4"/>
  <c r="O1191" i="4" s="1"/>
  <c r="N630" i="4"/>
  <c r="O630" i="4" s="1"/>
  <c r="N153" i="4"/>
  <c r="O153" i="4" s="1"/>
  <c r="N517" i="4"/>
  <c r="O517" i="4" s="1"/>
  <c r="N1977" i="4"/>
  <c r="O1977" i="4" s="1"/>
  <c r="N1170" i="4"/>
  <c r="O1170" i="4" s="1"/>
  <c r="N1630" i="4"/>
  <c r="O1630" i="4" s="1"/>
  <c r="N673" i="4"/>
  <c r="O673" i="4" s="1"/>
  <c r="N928" i="4"/>
  <c r="O928" i="4" s="1"/>
  <c r="N276" i="4"/>
  <c r="O276" i="4" s="1"/>
  <c r="N308" i="4"/>
  <c r="O308" i="4" s="1"/>
  <c r="N633" i="4"/>
  <c r="O633" i="4" s="1"/>
  <c r="N1927" i="4"/>
  <c r="O1927" i="4" s="1"/>
  <c r="N1304" i="4"/>
  <c r="O1304" i="4" s="1"/>
  <c r="N1621" i="4"/>
  <c r="O1621" i="4" s="1"/>
  <c r="N708" i="4"/>
  <c r="O708" i="4" s="1"/>
  <c r="N903" i="4"/>
  <c r="O903" i="4" s="1"/>
  <c r="N379" i="4"/>
  <c r="O379" i="4" s="1"/>
  <c r="N578" i="4"/>
  <c r="O578" i="4" s="1"/>
  <c r="N1466" i="4"/>
  <c r="O1466" i="4" s="1"/>
  <c r="N1465" i="4"/>
  <c r="O1465" i="4" s="1"/>
  <c r="N1271" i="4"/>
  <c r="O1271" i="4" s="1"/>
  <c r="N1651" i="4"/>
  <c r="O1651" i="4" s="1"/>
  <c r="N38" i="4"/>
  <c r="O38" i="4" s="1"/>
  <c r="N912" i="4"/>
  <c r="O912" i="4" s="1"/>
  <c r="N380" i="4"/>
  <c r="O380" i="4" s="1"/>
  <c r="N313" i="4"/>
  <c r="O313" i="4" s="1"/>
  <c r="N473" i="4"/>
  <c r="O473" i="4" s="1"/>
  <c r="N139" i="4"/>
  <c r="O139" i="4" s="1"/>
  <c r="N261" i="4"/>
  <c r="O261" i="4" s="1"/>
  <c r="N1755" i="4"/>
  <c r="O1755" i="4" s="1"/>
  <c r="N1701" i="4"/>
  <c r="O1701" i="4" s="1"/>
  <c r="N1480" i="4"/>
  <c r="O1480" i="4" s="1"/>
  <c r="N1413" i="4"/>
  <c r="O1413" i="4" s="1"/>
  <c r="N867" i="4"/>
  <c r="O867" i="4" s="1"/>
  <c r="N358" i="4"/>
  <c r="O358" i="4" s="1"/>
  <c r="N605" i="4"/>
  <c r="O605" i="4" s="1"/>
  <c r="N523" i="4"/>
  <c r="O523" i="4" s="1"/>
  <c r="N1329" i="4"/>
  <c r="O1329" i="4" s="1"/>
  <c r="N1168" i="4"/>
  <c r="O1168" i="4" s="1"/>
  <c r="N813" i="4"/>
  <c r="O813" i="4" s="1"/>
  <c r="N1056" i="4"/>
  <c r="O1056" i="4" s="1"/>
  <c r="N404" i="4"/>
  <c r="O404" i="4" s="1"/>
  <c r="N436" i="4"/>
  <c r="O436" i="4" s="1"/>
  <c r="N1709" i="4"/>
  <c r="O1709" i="4" s="1"/>
  <c r="N918" i="4"/>
  <c r="O918" i="4" s="1"/>
  <c r="N1186" i="4"/>
  <c r="O1186" i="4" s="1"/>
  <c r="N1617" i="4"/>
  <c r="O1617" i="4" s="1"/>
  <c r="N767" i="4"/>
  <c r="O767" i="4" s="1"/>
  <c r="N1043" i="4"/>
  <c r="O1043" i="4" s="1"/>
  <c r="N652" i="4"/>
  <c r="O652" i="4" s="1"/>
  <c r="N1103" i="4"/>
  <c r="O1103" i="4" s="1"/>
  <c r="N1729" i="4"/>
  <c r="O1729" i="4" s="1"/>
  <c r="N1246" i="4"/>
  <c r="O1246" i="4" s="1"/>
  <c r="N1446" i="4"/>
  <c r="O1446" i="4" s="1"/>
  <c r="N758" i="4"/>
  <c r="O758" i="4" s="1"/>
  <c r="N785" i="4"/>
  <c r="O785" i="4" s="1"/>
  <c r="N1143" i="4"/>
  <c r="O1143" i="4" s="1"/>
  <c r="N675" i="4"/>
  <c r="O675" i="4" s="1"/>
  <c r="N441" i="4"/>
  <c r="O441" i="4" s="1"/>
  <c r="N1054" i="4"/>
  <c r="O1054" i="4" s="1"/>
  <c r="N775" i="4"/>
  <c r="O775" i="4" s="1"/>
  <c r="N1437" i="4"/>
  <c r="O1437" i="4" s="1"/>
  <c r="N502" i="4"/>
  <c r="O502" i="4" s="1"/>
  <c r="N792" i="4"/>
  <c r="O792" i="4" s="1"/>
  <c r="N429" i="4"/>
  <c r="O429" i="4" s="1"/>
  <c r="N266" i="4"/>
  <c r="O266" i="4" s="1"/>
  <c r="N543" i="4"/>
  <c r="O543" i="4" s="1"/>
  <c r="N1702" i="4"/>
  <c r="O1702" i="4" s="1"/>
  <c r="N1599" i="4"/>
  <c r="O1599" i="4" s="1"/>
  <c r="N1302" i="4"/>
  <c r="O1302" i="4" s="1"/>
  <c r="N956" i="4"/>
  <c r="O956" i="4" s="1"/>
  <c r="N1247" i="4"/>
  <c r="O1247" i="4" s="1"/>
  <c r="N289" i="4"/>
  <c r="O289" i="4" s="1"/>
  <c r="N1887" i="4"/>
  <c r="O1887" i="4" s="1"/>
  <c r="N1139" i="4"/>
  <c r="O1139" i="4" s="1"/>
  <c r="N322" i="4"/>
  <c r="O322" i="4" s="1"/>
  <c r="N1911" i="4"/>
  <c r="O1911" i="4" s="1"/>
  <c r="N1821" i="4"/>
  <c r="O1821" i="4" s="1"/>
  <c r="N290" i="4"/>
  <c r="O290" i="4" s="1"/>
  <c r="N1763" i="4"/>
  <c r="O1763" i="4" s="1"/>
  <c r="N1951" i="4"/>
  <c r="O1951" i="4" s="1"/>
  <c r="N1444" i="4"/>
  <c r="O1444" i="4" s="1"/>
  <c r="N155" i="4"/>
  <c r="O155" i="4" s="1"/>
  <c r="N1813" i="4"/>
  <c r="O1813" i="4" s="1"/>
  <c r="N1351" i="4"/>
  <c r="O1351" i="4" s="1"/>
  <c r="N1540" i="4"/>
  <c r="O1540" i="4" s="1"/>
  <c r="N755" i="4"/>
  <c r="O755" i="4" s="1"/>
  <c r="N476" i="4"/>
  <c r="O476" i="4" s="1"/>
  <c r="N418" i="4"/>
  <c r="O418" i="4" s="1"/>
  <c r="N450" i="4"/>
  <c r="O450" i="4" s="1"/>
  <c r="N1907" i="4"/>
  <c r="O1907" i="4" s="1"/>
  <c r="N1570" i="4"/>
  <c r="O1570" i="4" s="1"/>
  <c r="N1389" i="4"/>
  <c r="O1389" i="4" s="1"/>
  <c r="N885" i="4"/>
  <c r="O885" i="4" s="1"/>
  <c r="N865" i="4"/>
  <c r="O865" i="4" s="1"/>
  <c r="N973" i="4"/>
  <c r="O973" i="4" s="1"/>
  <c r="N368" i="4"/>
  <c r="O368" i="4" s="1"/>
  <c r="N400" i="4"/>
  <c r="O400" i="4" s="1"/>
  <c r="N1847" i="4"/>
  <c r="O1847" i="4" s="1"/>
  <c r="N917" i="4"/>
  <c r="O917" i="4" s="1"/>
  <c r="N381" i="4"/>
  <c r="O381" i="4" s="1"/>
  <c r="N150" i="4"/>
  <c r="O150" i="4" s="1"/>
  <c r="N732" i="4"/>
  <c r="O732" i="4" s="1"/>
  <c r="N217" i="4"/>
  <c r="O217" i="4" s="1"/>
  <c r="N581" i="4"/>
  <c r="O581" i="4" s="1"/>
  <c r="N1571" i="4"/>
  <c r="O1571" i="4" s="1"/>
  <c r="N1896" i="4"/>
  <c r="O1896" i="4" s="1"/>
  <c r="N1612" i="4"/>
  <c r="O1612" i="4" s="1"/>
  <c r="N896" i="4"/>
  <c r="O896" i="4" s="1"/>
  <c r="N1007" i="4"/>
  <c r="O1007" i="4" s="1"/>
  <c r="N579" i="4"/>
  <c r="O579" i="4" s="1"/>
  <c r="N394" i="4"/>
  <c r="O394" i="4" s="1"/>
  <c r="N671" i="4"/>
  <c r="O671" i="4" s="1"/>
  <c r="N1192" i="4"/>
  <c r="O1192" i="4" s="1"/>
  <c r="N1237" i="4"/>
  <c r="O1237" i="4" s="1"/>
  <c r="N1553" i="4"/>
  <c r="O1553" i="4" s="1"/>
  <c r="N680" i="4"/>
  <c r="O680" i="4" s="1"/>
  <c r="N979" i="4"/>
  <c r="O979" i="4" s="1"/>
  <c r="N588" i="4"/>
  <c r="O588" i="4" s="1"/>
  <c r="N1039" i="4"/>
  <c r="O1039" i="4" s="1"/>
  <c r="N1822" i="4"/>
  <c r="O1822" i="4" s="1"/>
  <c r="N1748" i="4"/>
  <c r="O1748" i="4" s="1"/>
  <c r="N1251" i="4"/>
  <c r="O1251" i="4" s="1"/>
  <c r="N1656" i="4"/>
  <c r="O1656" i="4" s="1"/>
  <c r="N68" i="4"/>
  <c r="O68" i="4" s="1"/>
  <c r="N1002" i="4"/>
  <c r="O1002" i="4" s="1"/>
  <c r="N691" i="4"/>
  <c r="O691" i="4" s="1"/>
  <c r="N389" i="4"/>
  <c r="O389" i="4" s="1"/>
  <c r="N1698" i="4"/>
  <c r="O1698" i="4" s="1"/>
  <c r="N1517" i="4"/>
  <c r="O1517" i="4" s="1"/>
  <c r="N1085" i="4"/>
  <c r="O1085" i="4" s="1"/>
  <c r="N993" i="4"/>
  <c r="O993" i="4" s="1"/>
  <c r="N1101" i="4"/>
  <c r="O1101" i="4" s="1"/>
  <c r="N1915" i="4"/>
  <c r="O1915" i="4" s="1"/>
  <c r="N245" i="4"/>
  <c r="O245" i="4" s="1"/>
  <c r="N329" i="4"/>
  <c r="O329" i="4" s="1"/>
  <c r="N1760" i="4"/>
  <c r="O1760" i="4" s="1"/>
  <c r="N1920" i="4"/>
  <c r="O1920" i="4" s="1"/>
  <c r="N304" i="4"/>
  <c r="O304" i="4" s="1"/>
  <c r="N1377" i="4"/>
  <c r="O1377" i="4" s="1"/>
  <c r="N1461" i="4"/>
  <c r="O1461" i="4" s="1"/>
  <c r="N1765" i="4"/>
  <c r="O1765" i="4" s="1"/>
  <c r="N1726" i="4"/>
  <c r="O1726" i="4" s="1"/>
  <c r="N1827" i="4"/>
  <c r="O1827" i="4" s="1"/>
  <c r="N1398" i="4"/>
  <c r="O1398" i="4" s="1"/>
  <c r="N1603" i="4"/>
  <c r="O1603" i="4" s="1"/>
  <c r="N842" i="4"/>
  <c r="O842" i="4" s="1"/>
  <c r="N1427" i="4"/>
  <c r="O1427" i="4" s="1"/>
  <c r="N425" i="4"/>
  <c r="O425" i="4" s="1"/>
  <c r="N457" i="4"/>
  <c r="O457" i="4" s="1"/>
  <c r="N1971" i="4"/>
  <c r="O1971" i="4" s="1"/>
  <c r="N1697" i="4"/>
  <c r="O1697" i="4" s="1"/>
  <c r="N1436" i="4"/>
  <c r="O1436" i="4" s="1"/>
  <c r="N763" i="4"/>
  <c r="O763" i="4" s="1"/>
  <c r="N952" i="4"/>
  <c r="O952" i="4" s="1"/>
  <c r="N1060" i="4"/>
  <c r="O1060" i="4" s="1"/>
  <c r="N527" i="4"/>
  <c r="O527" i="4" s="1"/>
  <c r="N559" i="4"/>
  <c r="O559" i="4" s="1"/>
  <c r="N1861" i="4"/>
  <c r="O1861" i="4" s="1"/>
  <c r="N891" i="4"/>
  <c r="O891" i="4" s="1"/>
  <c r="N1046" i="4"/>
  <c r="O1046" i="4" s="1"/>
  <c r="N142" i="4"/>
  <c r="O142" i="4" s="1"/>
  <c r="N907" i="4"/>
  <c r="O907" i="4" s="1"/>
  <c r="N224" i="4"/>
  <c r="O224" i="4" s="1"/>
  <c r="N69" i="4"/>
  <c r="O69" i="4" s="1"/>
  <c r="N1928" i="4"/>
  <c r="O1928" i="4" s="1"/>
  <c r="N1910" i="4"/>
  <c r="O1910" i="4" s="1"/>
  <c r="N1675" i="4"/>
  <c r="O1675" i="4" s="1"/>
  <c r="N1303" i="4"/>
  <c r="O1303" i="4" s="1"/>
  <c r="N357" i="4"/>
  <c r="O357" i="4" s="1"/>
  <c r="N707" i="4"/>
  <c r="O707" i="4" s="1"/>
  <c r="N401" i="4"/>
  <c r="O401" i="4" s="1"/>
  <c r="N159" i="4"/>
  <c r="O159" i="4" s="1"/>
  <c r="N1841" i="4"/>
  <c r="O1841" i="4" s="1"/>
  <c r="N724" i="4"/>
  <c r="O724" i="4" s="1"/>
  <c r="N1720" i="4"/>
  <c r="O1720" i="4" s="1"/>
  <c r="N324" i="4"/>
  <c r="O324" i="4" s="1"/>
  <c r="N1066" i="4"/>
  <c r="O1066" i="4" s="1"/>
  <c r="N76" i="4"/>
  <c r="O76" i="4" s="1"/>
  <c r="N653" i="4"/>
  <c r="O653" i="4" s="1"/>
  <c r="N1817" i="4"/>
  <c r="O1817" i="4" s="1"/>
  <c r="N1774" i="4"/>
  <c r="O1774" i="4" s="1"/>
  <c r="N348" i="4"/>
  <c r="O348" i="4" s="1"/>
  <c r="N734" i="4"/>
  <c r="O734" i="4" s="1"/>
  <c r="N1323" i="4"/>
  <c r="O1323" i="4" s="1"/>
  <c r="N1089" i="4"/>
  <c r="O1089" i="4" s="1"/>
  <c r="N179" i="4"/>
  <c r="O179" i="4" s="1"/>
  <c r="N236" i="4"/>
  <c r="O236" i="4" s="1"/>
  <c r="N1322" i="4"/>
  <c r="O1322" i="4" s="1"/>
  <c r="N1196" i="4"/>
  <c r="O1196" i="4" s="1"/>
  <c r="N1792" i="4"/>
  <c r="O1792" i="4" s="1"/>
  <c r="N1238" i="4"/>
  <c r="O1238" i="4" s="1"/>
  <c r="N1138" i="4"/>
  <c r="O1138" i="4" s="1"/>
  <c r="N799" i="4"/>
  <c r="O799" i="4" s="1"/>
  <c r="N919" i="4"/>
  <c r="O919" i="4" s="1"/>
  <c r="N547" i="4"/>
  <c r="O547" i="4" s="1"/>
  <c r="N684" i="4"/>
  <c r="O684" i="4" s="1"/>
  <c r="N513" i="4"/>
  <c r="O513" i="4" s="1"/>
  <c r="N1038" i="4"/>
  <c r="O1038" i="4" s="1"/>
  <c r="N836" i="4"/>
  <c r="O836" i="4" s="1"/>
  <c r="N1079" i="4"/>
  <c r="O1079" i="4" s="1"/>
  <c r="N507" i="4"/>
  <c r="O507" i="4" s="1"/>
  <c r="N539" i="4"/>
  <c r="O539" i="4" s="1"/>
  <c r="N1572" i="4"/>
  <c r="O1572" i="4" s="1"/>
  <c r="N1968" i="4"/>
  <c r="O1968" i="4" s="1"/>
  <c r="N1403" i="4"/>
  <c r="O1403" i="4" s="1"/>
  <c r="N995" i="4"/>
  <c r="O995" i="4" s="1"/>
  <c r="N1008" i="4"/>
  <c r="O1008" i="4" s="1"/>
  <c r="N1116" i="4"/>
  <c r="O1116" i="4" s="1"/>
  <c r="N210" i="4"/>
  <c r="O210" i="4" s="1"/>
  <c r="N423" i="4"/>
  <c r="O423" i="4" s="1"/>
  <c r="N1512" i="4"/>
  <c r="O1512" i="4" s="1"/>
  <c r="N1245" i="4"/>
  <c r="O1245" i="4" s="1"/>
  <c r="N1565" i="4"/>
  <c r="O1565" i="4" s="1"/>
  <c r="N972" i="4"/>
  <c r="O972" i="4" s="1"/>
  <c r="N936" i="4"/>
  <c r="O936" i="4" s="1"/>
  <c r="N677" i="4"/>
  <c r="O677" i="4" s="1"/>
  <c r="N227" i="4"/>
  <c r="O227" i="4" s="1"/>
  <c r="N512" i="4"/>
  <c r="O512" i="4" s="1"/>
  <c r="N1281" i="4"/>
  <c r="O1281" i="4" s="1"/>
  <c r="N1022" i="4"/>
  <c r="O1022" i="4" s="1"/>
  <c r="N1127" i="4"/>
  <c r="O1127" i="4" s="1"/>
  <c r="N617" i="4"/>
  <c r="O617" i="4" s="1"/>
  <c r="N804" i="4"/>
  <c r="O804" i="4" s="1"/>
  <c r="N271" i="4"/>
  <c r="O271" i="4" s="1"/>
  <c r="N303" i="4"/>
  <c r="O303" i="4" s="1"/>
  <c r="N1993" i="4"/>
  <c r="O1993" i="4" s="1"/>
  <c r="N1269" i="4"/>
  <c r="O1269" i="4" s="1"/>
  <c r="N1133" i="4"/>
  <c r="O1133" i="4" s="1"/>
  <c r="N1489" i="4"/>
  <c r="O1489" i="4" s="1"/>
  <c r="N334" i="4"/>
  <c r="O334" i="4" s="1"/>
  <c r="N915" i="4"/>
  <c r="O915" i="4" s="1"/>
  <c r="N524" i="4"/>
  <c r="O524" i="4" s="1"/>
  <c r="N589" i="4"/>
  <c r="O589" i="4" s="1"/>
  <c r="N1723" i="4"/>
  <c r="O1723" i="4" s="1"/>
  <c r="N1802" i="4"/>
  <c r="O1802" i="4" s="1"/>
  <c r="N914" i="4"/>
  <c r="O914" i="4" s="1"/>
  <c r="N1190" i="4"/>
  <c r="O1190" i="4" s="1"/>
  <c r="N876" i="4"/>
  <c r="O876" i="4" s="1"/>
  <c r="N686" i="4"/>
  <c r="O686" i="4" s="1"/>
  <c r="N528" i="4"/>
  <c r="O528" i="4" s="1"/>
  <c r="N1824" i="4"/>
  <c r="O1824" i="4" s="1"/>
  <c r="N104" i="4"/>
  <c r="O104" i="4" s="1"/>
  <c r="N292" i="4"/>
  <c r="O292" i="4" s="1"/>
  <c r="N764" i="4"/>
  <c r="O764" i="4" s="1"/>
  <c r="N1431" i="4"/>
  <c r="O1431" i="4" s="1"/>
  <c r="N1734" i="4"/>
  <c r="O1734" i="4" s="1"/>
  <c r="N714" i="4"/>
  <c r="O714" i="4" s="1"/>
  <c r="N902" i="4"/>
  <c r="O902" i="4" s="1"/>
  <c r="N1600" i="4"/>
  <c r="O1600" i="4" s="1"/>
  <c r="N1830" i="4"/>
  <c r="O1830" i="4" s="1"/>
  <c r="N1803" i="4"/>
  <c r="O1803" i="4" s="1"/>
  <c r="N398" i="4"/>
  <c r="O398" i="4" s="1"/>
  <c r="N1422" i="4"/>
  <c r="O1422" i="4" s="1"/>
  <c r="N61" i="4"/>
  <c r="O61" i="4" s="1"/>
  <c r="N174" i="4"/>
  <c r="O174" i="4" s="1"/>
  <c r="N575" i="4"/>
  <c r="O575" i="4" s="1"/>
  <c r="N420" i="4"/>
  <c r="O420" i="4" s="1"/>
  <c r="N1781" i="4"/>
  <c r="O1781" i="4" s="1"/>
  <c r="N1298" i="4"/>
  <c r="O1298" i="4" s="1"/>
  <c r="N1655" i="4"/>
  <c r="O1655" i="4" s="1"/>
  <c r="N1460" i="4"/>
  <c r="O1460" i="4" s="1"/>
  <c r="N954" i="4"/>
  <c r="O954" i="4" s="1"/>
  <c r="N697" i="4"/>
  <c r="O697" i="4" s="1"/>
  <c r="N93" i="4"/>
  <c r="O93" i="4" s="1"/>
  <c r="N690" i="4"/>
  <c r="O690" i="4" s="1"/>
  <c r="N1496" i="4"/>
  <c r="O1496" i="4" s="1"/>
  <c r="N1242" i="4"/>
  <c r="O1242" i="4" s="1"/>
  <c r="N900" i="4"/>
  <c r="O900" i="4" s="1"/>
  <c r="N1159" i="4"/>
  <c r="O1159" i="4" s="1"/>
  <c r="N571" i="4"/>
  <c r="O571" i="4" s="1"/>
  <c r="N603" i="4"/>
  <c r="O603" i="4" s="1"/>
  <c r="N1850" i="4"/>
  <c r="O1850" i="4" s="1"/>
  <c r="N1905" i="4"/>
  <c r="O1905" i="4" s="1"/>
  <c r="N908" i="4"/>
  <c r="O908" i="4" s="1"/>
  <c r="N1784" i="4"/>
  <c r="O1784" i="4" s="1"/>
  <c r="N580" i="4"/>
  <c r="O580" i="4" s="1"/>
  <c r="N1130" i="4"/>
  <c r="O1130" i="4" s="1"/>
  <c r="N140" i="4"/>
  <c r="O140" i="4" s="1"/>
  <c r="N206" i="4"/>
  <c r="O206" i="4" s="1"/>
  <c r="N1328" i="4"/>
  <c r="O1328" i="4" s="1"/>
  <c r="N756" i="4"/>
  <c r="O756" i="4" s="1"/>
  <c r="N1501" i="4"/>
  <c r="O1501" i="4" s="1"/>
  <c r="N788" i="4"/>
  <c r="O788" i="4" s="1"/>
  <c r="N864" i="4"/>
  <c r="O864" i="4" s="1"/>
  <c r="N557" i="4"/>
  <c r="O557" i="4" s="1"/>
  <c r="N163" i="4"/>
  <c r="O163" i="4" s="1"/>
  <c r="N448" i="4"/>
  <c r="O448" i="4" s="1"/>
  <c r="N931" i="4"/>
  <c r="O931" i="4" s="1"/>
  <c r="N1731" i="4"/>
  <c r="O1731" i="4" s="1"/>
  <c r="N1484" i="4"/>
  <c r="O1484" i="4" s="1"/>
  <c r="N253" i="4"/>
  <c r="O253" i="4" s="1"/>
  <c r="N831" i="4"/>
  <c r="O831" i="4" s="1"/>
  <c r="N426" i="4"/>
  <c r="O426" i="4" s="1"/>
  <c r="N411" i="4"/>
  <c r="O411" i="4" s="1"/>
  <c r="N1922" i="4"/>
  <c r="O1922" i="4" s="1"/>
  <c r="N1426" i="4"/>
  <c r="O1426" i="4" s="1"/>
  <c r="N1783" i="4"/>
  <c r="O1783" i="4" s="1"/>
  <c r="N1588" i="4"/>
  <c r="O1588" i="4" s="1"/>
  <c r="N1082" i="4"/>
  <c r="O1082" i="4" s="1"/>
  <c r="N760" i="4"/>
  <c r="O760" i="4" s="1"/>
  <c r="N1965" i="4"/>
  <c r="O1965" i="4" s="1"/>
  <c r="N263" i="4"/>
  <c r="O263" i="4" s="1"/>
  <c r="N459" i="4"/>
  <c r="O459" i="4" s="1"/>
  <c r="N657" i="4"/>
  <c r="O657" i="4" s="1"/>
  <c r="N1123" i="4"/>
  <c r="O1123" i="4" s="1"/>
  <c r="N1578" i="4"/>
  <c r="O1578" i="4" s="1"/>
  <c r="N241" i="4"/>
  <c r="O241" i="4" s="1"/>
  <c r="N1244" i="4"/>
  <c r="O1244" i="4" s="1"/>
  <c r="N757" i="4"/>
  <c r="O757" i="4" s="1"/>
  <c r="N1844" i="4"/>
  <c r="O1844" i="4" s="1"/>
  <c r="N1818" i="4"/>
  <c r="O1818" i="4" s="1"/>
  <c r="N1544" i="4"/>
  <c r="O1544" i="4" s="1"/>
  <c r="N1477" i="4"/>
  <c r="O1477" i="4" s="1"/>
  <c r="N184" i="4"/>
  <c r="O184" i="4" s="1"/>
  <c r="N646" i="4"/>
  <c r="O646" i="4" s="1"/>
  <c r="N63" i="4"/>
  <c r="O63" i="4" s="1"/>
  <c r="N587" i="4"/>
  <c r="O587" i="4" s="1"/>
  <c r="N1338" i="4"/>
  <c r="O1338" i="4" s="1"/>
  <c r="N1209" i="4"/>
  <c r="O1209" i="4" s="1"/>
  <c r="N726" i="4"/>
  <c r="O726" i="4" s="1"/>
  <c r="N1523" i="4"/>
  <c r="O1523" i="4" s="1"/>
  <c r="N1041" i="4"/>
  <c r="O1041" i="4" s="1"/>
  <c r="N768" i="4"/>
  <c r="O768" i="4" s="1"/>
  <c r="N252" i="4"/>
  <c r="O252" i="4" s="1"/>
  <c r="N178" i="4"/>
  <c r="O178" i="4" s="1"/>
  <c r="N1671" i="4"/>
  <c r="O1671" i="4" s="1"/>
  <c r="N1301" i="4"/>
  <c r="O1301" i="4" s="1"/>
  <c r="N1075" i="4"/>
  <c r="O1075" i="4" s="1"/>
  <c r="N573" i="4"/>
  <c r="O573" i="4" s="1"/>
  <c r="N59" i="4"/>
  <c r="O59" i="4" s="1"/>
  <c r="N91" i="4"/>
  <c r="O91" i="4" s="1"/>
  <c r="N1945" i="4"/>
  <c r="O1945" i="4" s="1"/>
  <c r="N1919" i="4"/>
  <c r="O1919" i="4" s="1"/>
  <c r="N640" i="4"/>
  <c r="O640" i="4" s="1"/>
  <c r="N1272" i="4"/>
  <c r="O1272" i="4" s="1"/>
  <c r="N1451" i="4"/>
  <c r="O1451" i="4" s="1"/>
  <c r="N422" i="4"/>
  <c r="O422" i="4" s="1"/>
  <c r="N307" i="4"/>
  <c r="O307" i="4" s="1"/>
  <c r="N205" i="4"/>
  <c r="O205" i="4" s="1"/>
  <c r="N941" i="4"/>
  <c r="O941" i="4" s="1"/>
  <c r="N1832" i="4"/>
  <c r="O1832" i="4" s="1"/>
  <c r="N1548" i="4"/>
  <c r="O1548" i="4" s="1"/>
  <c r="N951" i="4"/>
  <c r="O951" i="4" s="1"/>
  <c r="N927" i="4"/>
  <c r="O927" i="4" s="1"/>
  <c r="N259" i="4"/>
  <c r="O259" i="4" s="1"/>
  <c r="N330" i="4"/>
  <c r="O330" i="4" s="1"/>
  <c r="N607" i="4"/>
  <c r="O607" i="4" s="1"/>
  <c r="N1795" i="4"/>
  <c r="O1795" i="4" s="1"/>
  <c r="N1757" i="4"/>
  <c r="O1757" i="4" s="1"/>
  <c r="N1547" i="4"/>
  <c r="O1547" i="4" s="1"/>
  <c r="N982" i="4"/>
  <c r="O982" i="4" s="1"/>
  <c r="N53" i="4"/>
  <c r="O53" i="4" s="1"/>
  <c r="N110" i="4"/>
  <c r="O110" i="4" s="1"/>
  <c r="N280" i="4"/>
  <c r="O280" i="4" s="1"/>
  <c r="N23" i="4"/>
  <c r="O23" i="4" s="1"/>
  <c r="N1673" i="4"/>
  <c r="O1673" i="4" s="1"/>
  <c r="N592" i="4"/>
  <c r="O592" i="4" s="1"/>
  <c r="N1404" i="4"/>
  <c r="O1404" i="4" s="1"/>
  <c r="N430" i="4"/>
  <c r="O430" i="4" s="1"/>
  <c r="N619" i="4"/>
  <c r="O619" i="4" s="1"/>
  <c r="O18" i="4"/>
  <c r="N522" i="4"/>
  <c r="O522" i="4" s="1"/>
  <c r="N1394" i="4"/>
  <c r="O1394" i="4" s="1"/>
  <c r="N1979" i="4"/>
  <c r="O1979" i="4" s="1"/>
  <c r="N1605" i="4"/>
  <c r="O1605" i="4" s="1"/>
  <c r="N802" i="4"/>
  <c r="O802" i="4" s="1"/>
  <c r="N203" i="4"/>
  <c r="O203" i="4" s="1"/>
  <c r="N1021" i="4"/>
  <c r="O1021" i="4" s="1"/>
  <c r="N629" i="4"/>
  <c r="O629" i="4" s="1"/>
  <c r="N460" i="4"/>
  <c r="O460" i="4" s="1"/>
  <c r="N180" i="4"/>
  <c r="O180" i="4" s="1"/>
  <c r="N1310" i="4"/>
  <c r="O1310" i="4" s="1"/>
  <c r="N1780" i="4"/>
  <c r="O1780" i="4" s="1"/>
  <c r="N1009" i="4"/>
  <c r="O1009" i="4" s="1"/>
  <c r="N1694" i="4"/>
  <c r="O1694" i="4" s="1"/>
  <c r="N693" i="4"/>
  <c r="O693" i="4" s="1"/>
  <c r="N1636" i="4"/>
  <c r="O1636" i="4" s="1"/>
  <c r="N780" i="4"/>
  <c r="O780" i="4" s="1"/>
  <c r="N388" i="4"/>
  <c r="O388" i="4" s="1"/>
  <c r="N1458" i="4"/>
  <c r="O1458" i="4" s="1"/>
  <c r="N1984" i="4"/>
  <c r="O1984" i="4" s="1"/>
  <c r="N1374" i="4"/>
  <c r="O1374" i="4" s="1"/>
  <c r="N1028" i="4"/>
  <c r="O1028" i="4" s="1"/>
  <c r="N553" i="4"/>
  <c r="O553" i="4" s="1"/>
  <c r="N52" i="4"/>
  <c r="O52" i="4" s="1"/>
  <c r="N1390" i="4"/>
  <c r="O1390" i="4" s="1"/>
  <c r="N875" i="4"/>
  <c r="O875" i="4" s="1"/>
  <c r="N40" i="4"/>
  <c r="O40" i="4" s="1"/>
  <c r="N1851" i="4"/>
  <c r="O1851" i="4" s="1"/>
  <c r="N1288" i="4"/>
  <c r="O1288" i="4" s="1"/>
  <c r="N648" i="4"/>
  <c r="O648" i="4" s="1"/>
  <c r="N413" i="4"/>
  <c r="O413" i="4" s="1"/>
  <c r="N1707" i="4"/>
  <c r="O1707" i="4" s="1"/>
  <c r="N1201" i="4"/>
  <c r="O1201" i="4" s="1"/>
  <c r="N42" i="4"/>
  <c r="O42" i="4" s="1"/>
  <c r="N130" i="4"/>
  <c r="O130" i="4" s="1"/>
  <c r="N1762" i="4"/>
  <c r="O1762" i="4" s="1"/>
  <c r="N1581" i="4"/>
  <c r="O1581" i="4" s="1"/>
  <c r="N1057" i="4"/>
  <c r="O1057" i="4" s="1"/>
  <c r="N41" i="4"/>
  <c r="O41" i="4" s="1"/>
  <c r="N80" i="4"/>
  <c r="O80" i="4" s="1"/>
  <c r="N1985" i="4"/>
  <c r="O1985" i="4" s="1"/>
  <c r="N1420" i="4"/>
  <c r="O1420" i="4" s="1"/>
  <c r="N305" i="4"/>
  <c r="O305" i="4" s="1"/>
  <c r="N751" i="4"/>
  <c r="O751" i="4" s="1"/>
  <c r="N433" i="4"/>
  <c r="O433" i="4" s="1"/>
  <c r="N221" i="4"/>
  <c r="O221" i="4" s="1"/>
  <c r="N711" i="4"/>
  <c r="O711" i="4" s="1"/>
  <c r="N170" i="4"/>
  <c r="O170" i="4" s="1"/>
  <c r="N285" i="4"/>
  <c r="O285" i="4" s="1"/>
  <c r="N1316" i="4"/>
  <c r="O1316" i="4" s="1"/>
  <c r="N1425" i="4"/>
  <c r="O1425" i="4" s="1"/>
  <c r="N851" i="4"/>
  <c r="O851" i="4" s="1"/>
  <c r="N525" i="4"/>
  <c r="O525" i="4" s="1"/>
  <c r="N1741" i="4"/>
  <c r="O1741" i="4" s="1"/>
  <c r="N529" i="4"/>
  <c r="O529" i="4" s="1"/>
  <c r="N1829" i="4"/>
  <c r="O1829" i="4" s="1"/>
  <c r="N1937" i="4"/>
  <c r="O1937" i="4" s="1"/>
  <c r="N971" i="4"/>
  <c r="O971" i="4" s="1"/>
  <c r="N742" i="4"/>
  <c r="O742" i="4" s="1"/>
  <c r="N1194" i="4"/>
  <c r="O1194" i="4" s="1"/>
  <c r="N1161" i="4"/>
  <c r="O1161" i="4" s="1"/>
  <c r="N469" i="4"/>
  <c r="O469" i="4" s="1"/>
  <c r="N1624" i="4"/>
  <c r="O1624" i="4" s="1"/>
  <c r="N1306" i="4"/>
  <c r="O1306" i="4" s="1"/>
  <c r="N1660" i="4"/>
  <c r="O1660" i="4" s="1"/>
  <c r="N181" i="4"/>
  <c r="O181" i="4" s="1"/>
  <c r="N250" i="4"/>
  <c r="O250" i="4" s="1"/>
  <c r="N1618" i="4"/>
  <c r="O1618" i="4" s="1"/>
  <c r="N1202" i="4"/>
  <c r="O1202" i="4" s="1"/>
  <c r="N1017" i="4"/>
  <c r="O1017" i="4" s="1"/>
  <c r="N331" i="4"/>
  <c r="O331" i="4" s="1"/>
  <c r="N1590" i="4"/>
  <c r="O1590" i="4" s="1"/>
  <c r="N1034" i="4"/>
  <c r="O1034" i="4" s="1"/>
  <c r="N98" i="4"/>
  <c r="O98" i="4" s="1"/>
  <c r="N1648" i="4"/>
  <c r="O1648" i="4" s="1"/>
  <c r="N1197" i="4"/>
  <c r="O1197" i="4" s="1"/>
  <c r="N1165" i="4"/>
  <c r="O1165" i="4" s="1"/>
  <c r="N1967" i="4"/>
  <c r="O1967" i="4" s="1"/>
  <c r="N1078" i="4"/>
  <c r="O1078" i="4" s="1"/>
  <c r="N1442" i="4"/>
  <c r="O1442" i="4" s="1"/>
  <c r="O1806" i="4"/>
  <c r="O107" i="4"/>
  <c r="O626" i="4"/>
  <c r="O1064" i="4"/>
  <c r="O888" i="4"/>
  <c r="O1705" i="4"/>
  <c r="O1026" i="4"/>
  <c r="O701" i="4"/>
  <c r="O1575" i="4"/>
  <c r="O1858" i="4"/>
  <c r="O1362" i="4"/>
  <c r="O1719" i="4"/>
  <c r="O1524" i="4"/>
  <c r="O1018" i="4"/>
  <c r="O761" i="4"/>
  <c r="O157" i="4"/>
  <c r="O75" i="4"/>
  <c r="O1321" i="4"/>
  <c r="O1653" i="4"/>
  <c r="O1102" i="4"/>
  <c r="O861" i="4"/>
  <c r="O1128" i="4"/>
  <c r="O807" i="4"/>
  <c r="O419" i="4"/>
  <c r="O185" i="4"/>
  <c r="O854" i="4"/>
  <c r="O1348" i="4"/>
  <c r="O1162" i="4"/>
  <c r="O387" i="4"/>
  <c r="O226" i="4"/>
  <c r="O258" i="4"/>
  <c r="O1959" i="4"/>
  <c r="O1933" i="4"/>
  <c r="O1616" i="4"/>
  <c r="O1447" i="4"/>
  <c r="O1061" i="4"/>
  <c r="O705" i="4"/>
  <c r="O474" i="4"/>
  <c r="O364" i="4"/>
  <c r="O1864" i="4"/>
  <c r="O1846" i="4"/>
  <c r="O1611" i="4"/>
  <c r="O1232" i="4"/>
  <c r="O229" i="4"/>
  <c r="O561" i="4"/>
  <c r="O337" i="4"/>
  <c r="O95" i="4"/>
  <c r="O1814" i="4"/>
  <c r="O1787" i="4"/>
  <c r="O893" i="4"/>
  <c r="O1204" i="4"/>
  <c r="O120" i="4"/>
  <c r="O624" i="4"/>
  <c r="O439" i="4"/>
  <c r="O1782" i="4"/>
  <c r="O1256" i="4"/>
  <c r="O1094" i="4"/>
  <c r="O1467" i="4"/>
  <c r="O706" i="4"/>
  <c r="O1291" i="4"/>
  <c r="O299" i="4"/>
  <c r="O325" i="4"/>
  <c r="O1739" i="4"/>
  <c r="O1416" i="4"/>
  <c r="O355" i="4"/>
  <c r="O1410" i="4"/>
  <c r="O1893" i="4"/>
  <c r="O996" i="4"/>
  <c r="O1210" i="4"/>
  <c r="O987" i="4"/>
  <c r="O662" i="4"/>
  <c r="O70" i="4"/>
  <c r="O1097" i="4"/>
  <c r="O405" i="4"/>
  <c r="O1686" i="4"/>
  <c r="O926" i="4"/>
  <c r="O1558" i="4"/>
  <c r="O1823" i="4"/>
  <c r="O1788" i="4"/>
  <c r="O1678" i="4"/>
  <c r="O1185" i="4"/>
  <c r="O286" i="4"/>
  <c r="O336" i="4"/>
  <c r="O1610" i="4"/>
  <c r="O1593" i="4"/>
  <c r="O109" i="4"/>
  <c r="O1746" i="4"/>
  <c r="O1793" i="4"/>
  <c r="O1838" i="4"/>
  <c r="O1602" i="4"/>
  <c r="O1634" i="4"/>
  <c r="O1453" i="4"/>
  <c r="O989" i="4"/>
  <c r="O929" i="4"/>
  <c r="O1037" i="4"/>
  <c r="O432" i="4"/>
  <c r="O464" i="4"/>
  <c r="O1330" i="4"/>
  <c r="O1264" i="4"/>
  <c r="O1499" i="4"/>
  <c r="O454" i="4"/>
  <c r="O1023" i="4"/>
  <c r="O1235" i="4"/>
  <c r="O173" i="4"/>
  <c r="O1266" i="4"/>
  <c r="O635" i="4"/>
  <c r="O314" i="4"/>
  <c r="O1622" i="4"/>
  <c r="O1591" i="4"/>
  <c r="O1901" i="4"/>
  <c r="O1412" i="4"/>
  <c r="O1220" i="4"/>
  <c r="O1798" i="4"/>
  <c r="O1994" i="4"/>
  <c r="O1498" i="4"/>
  <c r="O1582" i="4"/>
  <c r="O1293" i="4"/>
  <c r="O1067" i="4"/>
  <c r="O565" i="4"/>
  <c r="O232" i="4"/>
  <c r="O442" i="4"/>
  <c r="O1537" i="4"/>
  <c r="O1615" i="4"/>
  <c r="O1620" i="4"/>
  <c r="O1267" i="4"/>
  <c r="O102" i="4"/>
  <c r="O886" i="4"/>
  <c r="O171" i="4"/>
  <c r="O392" i="4"/>
  <c r="O2002" i="4"/>
  <c r="O689" i="4"/>
  <c r="O1469" i="4"/>
  <c r="O1132" i="4"/>
  <c r="O945" i="4"/>
  <c r="O631" i="4"/>
  <c r="O1936" i="4"/>
  <c r="O1805" i="4"/>
  <c r="O1607" i="4"/>
  <c r="O1228" i="4"/>
  <c r="O1011" i="4"/>
  <c r="O445" i="4"/>
  <c r="O1991" i="4"/>
  <c r="O1685" i="4"/>
  <c r="O772" i="4"/>
  <c r="O1941" i="4"/>
  <c r="O1479" i="4"/>
  <c r="O883" i="4"/>
  <c r="O189" i="4"/>
  <c r="O66" i="4"/>
  <c r="O1551" i="4"/>
  <c r="O1069" i="4"/>
  <c r="O600" i="4"/>
  <c r="O484" i="4"/>
  <c r="O47" i="4"/>
  <c r="O1875" i="4"/>
  <c r="O1062" i="4"/>
  <c r="O1217" i="4"/>
  <c r="O28" i="4"/>
  <c r="O994" i="4"/>
  <c r="O383" i="4"/>
  <c r="O228" i="4"/>
  <c r="O1942" i="4"/>
  <c r="O1924" i="4"/>
  <c r="O1109" i="4"/>
  <c r="O1350" i="4"/>
  <c r="O106" i="4"/>
  <c r="O794" i="4"/>
  <c r="O408" i="4"/>
  <c r="O151" i="4"/>
  <c r="O1855" i="4"/>
  <c r="O695" i="4"/>
  <c r="O1182" i="4"/>
  <c r="O1387" i="4"/>
  <c r="O1153" i="4"/>
  <c r="O243" i="4"/>
  <c r="O141" i="4"/>
  <c r="O1831" i="4"/>
  <c r="O1804" i="4"/>
  <c r="O1488" i="4"/>
  <c r="O1319" i="4"/>
  <c r="O933" i="4"/>
  <c r="O94" i="4"/>
  <c r="O346" i="4"/>
  <c r="O403" i="4"/>
  <c r="O1289" i="4"/>
  <c r="O1589" i="4"/>
  <c r="O1280" i="4"/>
  <c r="O948" i="4"/>
  <c r="O486" i="4"/>
  <c r="O644" i="4"/>
  <c r="O679" i="4"/>
  <c r="O127" i="4"/>
  <c r="O674" i="4"/>
  <c r="O27" i="4"/>
  <c r="O2008" i="4"/>
  <c r="O1982" i="4"/>
  <c r="O510" i="4"/>
  <c r="O1567" i="4"/>
  <c r="O1095" i="4"/>
  <c r="O310" i="4"/>
  <c r="O89" i="4"/>
  <c r="O453" i="4"/>
  <c r="O1958" i="4"/>
  <c r="O1932" i="4"/>
  <c r="O1152" i="4"/>
  <c r="O1550" i="4"/>
  <c r="O365" i="4"/>
  <c r="O715" i="4"/>
  <c r="O191" i="4"/>
  <c r="O36" i="4"/>
  <c r="O1632" i="4"/>
  <c r="O1627" i="4"/>
  <c r="O131" i="4"/>
  <c r="O1199" i="4"/>
  <c r="O649" i="4"/>
  <c r="O143" i="4"/>
  <c r="O296" i="4"/>
  <c r="N14" i="4" l="1"/>
  <c r="O14" i="4" s="1"/>
  <c r="I14" i="7"/>
  <c r="K14" i="7" s="1"/>
  <c r="D16" i="9" s="1"/>
  <c r="F16" i="9" s="1"/>
  <c r="D18" i="7"/>
  <c r="K6" i="9"/>
  <c r="J18" i="7"/>
  <c r="K7" i="9"/>
  <c r="N15" i="4"/>
  <c r="J5" i="9" l="1"/>
  <c r="L5" i="9"/>
  <c r="V11" i="4"/>
  <c r="J27" i="7" s="1"/>
  <c r="I16" i="9"/>
  <c r="J16" i="9" s="1"/>
  <c r="O15" i="4"/>
  <c r="E17" i="7" s="1"/>
  <c r="K17" i="7" s="1"/>
  <c r="E13" i="7"/>
  <c r="K13" i="7" s="1"/>
  <c r="K8" i="9"/>
  <c r="E15" i="7" l="1"/>
  <c r="K15" i="7" s="1"/>
  <c r="L9" i="9"/>
  <c r="M9" i="9" s="1"/>
  <c r="F30" i="9"/>
  <c r="E16" i="7"/>
  <c r="K16" i="7" s="1"/>
  <c r="F13" i="7"/>
  <c r="G13" i="7" s="1"/>
  <c r="D15" i="9"/>
  <c r="F15" i="9" s="1"/>
  <c r="O11" i="4"/>
  <c r="L16" i="9"/>
  <c r="U16" i="9"/>
  <c r="M16" i="9"/>
  <c r="V16" i="9"/>
  <c r="O16" i="9"/>
  <c r="P16" i="9"/>
  <c r="R16" i="9"/>
  <c r="Q16" i="9"/>
  <c r="K16" i="9"/>
  <c r="T16" i="9"/>
  <c r="N16" i="9"/>
  <c r="I18" i="7"/>
  <c r="L42" i="9" l="1"/>
  <c r="L7" i="9"/>
  <c r="D20" i="9"/>
  <c r="D18" i="9"/>
  <c r="E18" i="7"/>
  <c r="L6" i="9"/>
  <c r="K42" i="9"/>
  <c r="J4" i="9"/>
  <c r="J8" i="9" s="1"/>
  <c r="P42" i="9"/>
  <c r="M42" i="9"/>
  <c r="Q42" i="9"/>
  <c r="R42" i="9"/>
  <c r="N42" i="9"/>
  <c r="O42" i="9"/>
  <c r="D21" i="9" l="1"/>
  <c r="F19" i="9"/>
  <c r="I19" i="9" s="1"/>
  <c r="J19" i="9" s="1"/>
  <c r="F20" i="9"/>
  <c r="I20" i="9" s="1"/>
  <c r="J20" i="9" s="1"/>
  <c r="F18" i="9"/>
  <c r="I18" i="9" s="1"/>
  <c r="J18" i="9" s="1"/>
  <c r="F17" i="9"/>
  <c r="I17" i="9" s="1"/>
  <c r="J17" i="9" s="1"/>
  <c r="S16" i="9"/>
  <c r="W16" i="9" s="1"/>
  <c r="L4" i="9"/>
  <c r="L8" i="9" s="1"/>
  <c r="M8" i="9" s="1"/>
  <c r="K18" i="7"/>
  <c r="R20" i="9" l="1"/>
  <c r="T18" i="9"/>
  <c r="O18" i="9"/>
  <c r="U18" i="9"/>
  <c r="K18" i="9"/>
  <c r="R18" i="9"/>
  <c r="Q18" i="9"/>
  <c r="V18" i="9"/>
  <c r="S18" i="9"/>
  <c r="K19" i="9"/>
  <c r="R19" i="9"/>
  <c r="T19" i="9"/>
  <c r="Q19" i="9"/>
  <c r="S19" i="9"/>
  <c r="U19" i="9"/>
  <c r="O19" i="9"/>
  <c r="P19" i="9"/>
  <c r="V19" i="9"/>
  <c r="K20" i="9"/>
  <c r="K46" i="9" s="1"/>
  <c r="L20" i="9" s="1"/>
  <c r="L46" i="9" s="1"/>
  <c r="M20" i="9" s="1"/>
  <c r="O17" i="9"/>
  <c r="M17" i="9"/>
  <c r="U17" i="9"/>
  <c r="R17" i="9"/>
  <c r="K17" i="9"/>
  <c r="Q17" i="9"/>
  <c r="V17" i="9"/>
  <c r="T17" i="9"/>
  <c r="S17" i="9"/>
  <c r="P17" i="9"/>
  <c r="U42" i="9"/>
  <c r="T42" i="9"/>
  <c r="V42" i="9"/>
  <c r="S42" i="9"/>
  <c r="I15" i="9"/>
  <c r="J15" i="9" s="1"/>
  <c r="F21" i="9"/>
  <c r="M46" i="9" l="1"/>
  <c r="N20" i="9" s="1"/>
  <c r="K44" i="9"/>
  <c r="L18" i="9" s="1"/>
  <c r="K45" i="9"/>
  <c r="L19" i="9" s="1"/>
  <c r="L45" i="9" s="1"/>
  <c r="M19" i="9" s="1"/>
  <c r="K43" i="9"/>
  <c r="L17" i="9" s="1"/>
  <c r="M43" i="9" s="1"/>
  <c r="U15" i="9"/>
  <c r="L15" i="9"/>
  <c r="V15" i="9"/>
  <c r="O15" i="9"/>
  <c r="N15" i="9"/>
  <c r="K15" i="9"/>
  <c r="T15" i="9"/>
  <c r="R15" i="9"/>
  <c r="R21" i="9" s="1"/>
  <c r="N46" i="9" l="1"/>
  <c r="O20" i="9" s="1"/>
  <c r="O46" i="9" s="1"/>
  <c r="P20" i="9" s="1"/>
  <c r="P46" i="9" s="1"/>
  <c r="Q20" i="9" s="1"/>
  <c r="L43" i="9"/>
  <c r="N17" i="9"/>
  <c r="M45" i="9"/>
  <c r="N19" i="9" s="1"/>
  <c r="N45" i="9" s="1"/>
  <c r="L21" i="9"/>
  <c r="L44" i="9"/>
  <c r="K41" i="9"/>
  <c r="K21" i="9"/>
  <c r="L41" i="9"/>
  <c r="M15" i="9" s="1"/>
  <c r="O21" i="9" l="1"/>
  <c r="Q46" i="9"/>
  <c r="R46" i="9" s="1"/>
  <c r="S20" i="9" s="1"/>
  <c r="S46" i="9" s="1"/>
  <c r="T20" i="9" s="1"/>
  <c r="T21" i="9" s="1"/>
  <c r="M18" i="9"/>
  <c r="M44" i="9" s="1"/>
  <c r="N18" i="9" s="1"/>
  <c r="V43" i="9"/>
  <c r="N43" i="9"/>
  <c r="Q43" i="9"/>
  <c r="U43" i="9"/>
  <c r="W17" i="9"/>
  <c r="O43" i="9"/>
  <c r="S43" i="9"/>
  <c r="P43" i="9"/>
  <c r="T43" i="9"/>
  <c r="R43" i="9"/>
  <c r="T45" i="9"/>
  <c r="O45" i="9"/>
  <c r="V45" i="9"/>
  <c r="R45" i="9"/>
  <c r="Q45" i="9"/>
  <c r="S45" i="9"/>
  <c r="W19" i="9"/>
  <c r="U45" i="9"/>
  <c r="P45" i="9"/>
  <c r="M41" i="9"/>
  <c r="N41" i="9"/>
  <c r="O41" i="9"/>
  <c r="P15" i="9" s="1"/>
  <c r="P41" i="9" s="1"/>
  <c r="Q15" i="9"/>
  <c r="T46" i="9" l="1"/>
  <c r="U20" i="9" s="1"/>
  <c r="U21" i="9" s="1"/>
  <c r="M21" i="9"/>
  <c r="O44" i="9"/>
  <c r="P18" i="9" s="1"/>
  <c r="W18" i="9" s="1"/>
  <c r="N21" i="9"/>
  <c r="N44" i="9"/>
  <c r="Q21" i="9"/>
  <c r="Q41" i="9"/>
  <c r="R41" i="9"/>
  <c r="U46" i="9" l="1"/>
  <c r="V20" i="9" s="1"/>
  <c r="V46" i="9" s="1"/>
  <c r="P44" i="9"/>
  <c r="P21" i="9"/>
  <c r="Q44" i="9"/>
  <c r="R44" i="9"/>
  <c r="S44" i="9"/>
  <c r="V44" i="9"/>
  <c r="T44" i="9"/>
  <c r="U44" i="9"/>
  <c r="S15" i="9"/>
  <c r="S21" i="9" s="1"/>
  <c r="V21" i="9" l="1"/>
  <c r="W20" i="9"/>
  <c r="W15" i="9"/>
  <c r="T41" i="9"/>
  <c r="U41" i="9"/>
  <c r="S41" i="9"/>
  <c r="V41" i="9"/>
  <c r="W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I7" authorId="0" shapeId="0" xr:uid="{1341B3C9-C17A-4266-ACF4-E64850029D3D}">
      <text>
        <r>
          <rPr>
            <b/>
            <sz val="10"/>
            <color indexed="81"/>
            <rFont val="Segoe UI"/>
            <family val="2"/>
          </rPr>
          <t>Parágrafo único. Para os fins do disposto nesta Portaria, são também considerados irrecuperáveis os créditos tributários em contencioso administrativo fiscal, no rito do Decreto nº 70.235, 6 de março de 1972, há mais de 10 (dez) anos.</t>
        </r>
      </text>
    </comment>
    <comment ref="D9" authorId="0" shapeId="0" xr:uid="{82B6B6E6-2C5E-465A-B804-8ABFE8D3A99C}">
      <text>
        <r>
          <rPr>
            <b/>
            <sz val="11"/>
            <color indexed="81"/>
            <rFont val="Segoe UI"/>
            <family val="2"/>
          </rPr>
          <t>Número do Processo Administrativo que contenha a dívida a ser transacionada.
Digite ou cole caracteres tipo texto ou tipo numérico.</t>
        </r>
      </text>
    </comment>
    <comment ref="E9" authorId="0" shapeId="0" xr:uid="{1013E308-4230-462C-A92E-1F388EDD2B2D}">
      <text>
        <r>
          <rPr>
            <b/>
            <sz val="11"/>
            <color indexed="81"/>
            <rFont val="Segoe UI"/>
            <family val="2"/>
          </rPr>
          <t>Principal da dívida do Processo.
Digite ou cole somente caracteres tipo numérico e valores maiores que zero. A vírgula pode ser utilizada como separador de casas decimais.</t>
        </r>
      </text>
    </comment>
    <comment ref="F9" authorId="0" shapeId="0" xr:uid="{65F7185E-2491-4564-A8B0-C20DD7AE0279}">
      <text>
        <r>
          <rPr>
            <b/>
            <sz val="11"/>
            <color indexed="81"/>
            <rFont val="Segoe UI"/>
            <family val="2"/>
          </rPr>
          <t>Multa de Ofício e de Mora da dívida do Processo.
Digite ou cole somente caracteres tipo numérico e valores maiores que zero. A vírgula pode ser utilizada como separador de casas decimais.</t>
        </r>
      </text>
    </comment>
    <comment ref="G9" authorId="0" shapeId="0" xr:uid="{D826C9D4-B85F-4F88-8B85-CF6C4958DB98}">
      <text>
        <r>
          <rPr>
            <b/>
            <sz val="11"/>
            <color indexed="81"/>
            <rFont val="Segoe UI"/>
            <family val="2"/>
          </rPr>
          <t>Juros da dívida do Processo.
Digite ou cole somente caracteres tipo numérico e valores maiores que zero. A vírgula pode ser utilizada como separador de casas decimais.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G13" authorId="0" shapeId="0" xr:uid="{5208C3DF-3927-42EB-8A26-76F02A7A12F6}">
      <text>
        <r>
          <rPr>
            <b/>
            <sz val="11"/>
            <color indexed="81"/>
            <rFont val="Segoe UI"/>
            <charset val="1"/>
          </rPr>
          <t xml:space="preserve">São considerados na definição do Rating:
1) os quesitos respondidos na planilha "1_QUESITOS";
2) a resposta da pegunta contida na planilha "2_DEBITOS";
3) e o Rating Teórico da planilha "3_RATING_e_CAPAG".
</t>
        </r>
      </text>
    </comment>
    <comment ref="H13" authorId="0" shapeId="0" xr:uid="{B5E083C2-3BAA-470E-8268-FECC9EC1A063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</t>
        </r>
      </text>
    </comment>
    <comment ref="I13" authorId="0" shapeId="0" xr:uid="{44BAC299-F87E-492F-ADD9-ACE97F43EFCA}">
      <text>
        <r>
          <rPr>
            <b/>
            <sz val="10"/>
            <color indexed="81"/>
            <rFont val="Segoe UI"/>
            <family val="2"/>
          </rPr>
          <t>Limite percentual a ser aplicado sobre o valor total do crédito tributário (débito)</t>
        </r>
      </text>
    </comment>
    <comment ref="J13" authorId="0" shapeId="0" xr:uid="{4453D575-1673-4844-B6D8-5C3F747BAC2D}">
      <text>
        <r>
          <rPr>
            <b/>
            <sz val="11"/>
            <color indexed="81"/>
            <rFont val="Segoe UI"/>
            <family val="2"/>
          </rPr>
          <t>Art. 12 da Port. Conj. RFB/PGFN 1/2023)
Em qualquer das modalidades previstas nesta Seção, o percentual efetivo de desconto observará a capacidade de pagamento do contribuinte.</t>
        </r>
      </text>
    </comment>
    <comment ref="K13" authorId="0" shapeId="0" xr:uid="{1441EF90-C357-480D-9C6E-8E2DDFF317F0}">
      <text>
        <r>
          <rPr>
            <b/>
            <sz val="11"/>
            <color indexed="81"/>
            <rFont val="Segoe UI"/>
            <charset val="1"/>
          </rPr>
          <t>Regra da coluna "% de Desconto Ajustado"
Regra Geral: menor valor entre as 2 colunas abaixo
- "% Máximo do Limite de Redução cnf. Critério de Transação"
- "% do Desconto Teórico com base na CaPag"
Regra Específica: Quando ocorrer algum dos critérios objetivos de irrecuperabilidade, considerar somente o valor da coluna abaixo
- "% Máximo do Limite de Redução cnf. Critério de Transação"
Critérios objetivos de irrecuperabilidade:
- art. 4º da Port. Conj. RFB/PGFN 1/2023
- incisos III, IV e V do art. 25 da Port. PGFN 6757/2022</t>
        </r>
      </text>
    </comment>
    <comment ref="L13" authorId="0" shapeId="0" xr:uid="{A388DD3B-AFF7-4F91-8CCF-E6D2D9A304CE}">
      <text>
        <r>
          <rPr>
            <b/>
            <sz val="10"/>
            <color indexed="81"/>
            <rFont val="Segoe UI"/>
            <family val="2"/>
          </rPr>
          <t>valor total do crédito tributário (débito) vezes o "% de Desconto Ajustado"</t>
        </r>
      </text>
    </comment>
    <comment ref="M13" authorId="0" shapeId="0" xr:uid="{F5E5B021-058E-4FF5-BCFA-ECBA678EE3C9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(acima).
Se o critério for "10.2" ou "00.0", não existe redução de "multa + juros".
Para os demais critérios a redução é de 100% da "multa + juros".</t>
        </r>
      </text>
    </comment>
    <comment ref="N13" authorId="0" shapeId="0" xr:uid="{85E9076B-BF9C-49C0-818D-F3D5585EA7DD}">
      <text>
        <r>
          <rPr>
            <b/>
            <sz val="10"/>
            <color indexed="81"/>
            <rFont val="Segoe UI"/>
            <family val="2"/>
          </rPr>
          <t>Menor valor entre as duas colunas anteriores.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C12" authorId="0" shapeId="0" xr:uid="{5AC1D894-B1F0-4D6A-84C5-62E78AF09F79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</t>
        </r>
      </text>
    </comment>
    <comment ref="H12" authorId="0" shapeId="0" xr:uid="{B34474C5-7D91-4547-BFAA-588B4E2D7E1F}">
      <text>
        <r>
          <rPr>
            <b/>
            <sz val="11"/>
            <color indexed="81"/>
            <rFont val="Segoe UI"/>
            <family val="2"/>
          </rPr>
          <t>Digite ou cole somente caracteres tipo numérico. A vírgula pode ser utilizada como separador de casas decimais.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Faria Vital de Oliveira</author>
  </authors>
  <commentList>
    <comment ref="C14" authorId="0" shapeId="0" xr:uid="{FD423D9B-F47A-47B5-B37D-4F915656C5D1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</t>
        </r>
      </text>
    </comment>
    <comment ref="E14" authorId="0" shapeId="0" xr:uid="{A6C78C29-DBDC-4234-A5E5-761F49E92207}">
      <text>
        <r>
          <rPr>
            <b/>
            <sz val="11"/>
            <color indexed="81"/>
            <rFont val="Segoe UI"/>
            <family val="2"/>
          </rPr>
          <t>Art. 8º Qualquer que seja a modalidade de pagamento escolhida, o valor mínimo da prestação será de R$ 100,00 (cem reais) para a pessoa natural, de R$ 300,00 (trezentos reais) para a microempresa ou a empresa de pequeno porte, e de R$ 500,00 (quinhentos reais) para pessoa jurídica, hipótese em que o número de prestações deverá se ajustar ao valor do débito incluído na transação.</t>
        </r>
      </text>
    </comment>
    <comment ref="J14" authorId="0" shapeId="0" xr:uid="{BE90147C-1496-466A-AE0A-0E7080E0F292}">
      <text>
        <r>
          <rPr>
            <b/>
            <sz val="11"/>
            <color indexed="81"/>
            <rFont val="Segoe UI"/>
            <family val="2"/>
          </rPr>
          <t>A Qtd Máxima de prestações precisa respeitar:
1) a qtd. máxima cnf. art. 13 da Port. Conj. RFB/PGFN 1/2023;
2) a qtd. máxima escolhida pelo contribuinte
3) os valores mínimos de R$100,00 (pessoa natural) e de R$ 300,00 (microempresa ou a empresa de pequeno porte), cnf. art. 8 da Port. Conj. RFB/PGFN 1/2023.
Art. 8º Qualquer que seja a modalidade de pagamento escolhida, o valor mínimo da prestação será de R$ 100,00 (cem reais) para a pessoa natural, de R$ 300,00 (trezentos reais) para a microempresa ou a empresa de pequeno porte, e de R$ 500,00 (quinhentos reais) para pessoa jurídica, hipótese em que o número de prestações deverá se ajustar ao valor do débito incluído na transação.</t>
        </r>
      </text>
    </comment>
    <comment ref="C29" authorId="0" shapeId="0" xr:uid="{B6366FA2-3EB1-403C-8400-16C17CAAEB29}">
      <text>
        <r>
          <rPr>
            <b/>
            <sz val="10"/>
            <color indexed="81"/>
            <rFont val="Segoe UI"/>
            <family val="2"/>
          </rPr>
          <t>Vide definição do Critério na Tabela "Modalidade de Transação x Critério" (acima)</t>
        </r>
      </text>
    </comment>
  </commentList>
</comments>
</file>

<file path=xl/sharedStrings.xml><?xml version="1.0" encoding="utf-8"?>
<sst xmlns="http://schemas.openxmlformats.org/spreadsheetml/2006/main" count="2174" uniqueCount="114">
  <si>
    <t>Principal</t>
  </si>
  <si>
    <t>Total</t>
  </si>
  <si>
    <t>Processo</t>
  </si>
  <si>
    <t>Respostas</t>
  </si>
  <si>
    <t>1) O contribuinte devedor se enquadra em alguma hipótese do inciso III do artigo 25 da Portaria PGFN nº 6757/2022?</t>
  </si>
  <si>
    <t>2) O contribuinte devedor se enquadra em alguma hipótese do inciso IV do artigo 25 da Portaria PGFN nº 6757/2022?</t>
  </si>
  <si>
    <t>Não</t>
  </si>
  <si>
    <t>Cont. Admin. há mais de 10 anos ?</t>
  </si>
  <si>
    <t>Multa + Juros</t>
  </si>
  <si>
    <t>Rating</t>
  </si>
  <si>
    <t>Critério</t>
  </si>
  <si>
    <t>Descrição</t>
  </si>
  <si>
    <t>Modalidade</t>
  </si>
  <si>
    <t>Nenhuma</t>
  </si>
  <si>
    <t>Modalidade de Transação  x  Critério</t>
  </si>
  <si>
    <t>10.1</t>
  </si>
  <si>
    <t>10.2</t>
  </si>
  <si>
    <t>11.1</t>
  </si>
  <si>
    <t>11.2</t>
  </si>
  <si>
    <t>00.0</t>
  </si>
  <si>
    <t>Inciso I do art. 10</t>
  </si>
  <si>
    <t>Inciso II do art. 10</t>
  </si>
  <si>
    <t>Inciso I do art. 11</t>
  </si>
  <si>
    <t>Inciso II do art. 11</t>
  </si>
  <si>
    <t xml:space="preserve"> Não se enquadrou em nenhum modalidade de transação do art. 10 ou art. 11</t>
  </si>
  <si>
    <t>Valor do Limite de Redução</t>
  </si>
  <si>
    <t>Valor da Redução conforme o Critério</t>
  </si>
  <si>
    <t>Saldo Devedor</t>
  </si>
  <si>
    <t>Critério de Transação</t>
  </si>
  <si>
    <t>5) O contribuinte devedor é microempresa ou empresa de pequeno porte?</t>
  </si>
  <si>
    <t>4) O contribuinte devedor é pessoa física com indicativo de óbito no base do CPF da RFB?</t>
  </si>
  <si>
    <t>6) O contribuinte devedor se enquadra em outra hipótese do parágrafo 2º , do inciso II do artigo 11 da Port. Conj. RFB/PGFN nº 1/2023?</t>
  </si>
  <si>
    <t>Crédito Tributário (débito)</t>
  </si>
  <si>
    <t>Valor Mínimo a pagar em Dinheiro (10.1 e 10.2 e 00.0) ou Valor de Entrada (11.1 e 11.2)</t>
  </si>
  <si>
    <t>Valor Restante a Pagar em Dinheiro</t>
  </si>
  <si>
    <t>Valor a Pagar em Dinheiro como Entrada (somente para 11.1 e 11.2)</t>
  </si>
  <si>
    <t>Cálculo dos Valores a Pagar ou a Quitar com PF ou BCN de CSLL</t>
  </si>
  <si>
    <t>Critério - Tipo de Pagamento</t>
  </si>
  <si>
    <t>10.1 - Vlr Rest. a Pagar</t>
  </si>
  <si>
    <t>10.2 - Vlr Rest. a Pagar</t>
  </si>
  <si>
    <t>Valor</t>
  </si>
  <si>
    <t>11.1 - Vlr Rest. a Pagar</t>
  </si>
  <si>
    <t>11.1 - Entrada</t>
  </si>
  <si>
    <t>11.2 - Vlr Rest. a Pagar</t>
  </si>
  <si>
    <t>11.2 - Entrada</t>
  </si>
  <si>
    <t>Perguntas</t>
  </si>
  <si>
    <t>Totais</t>
  </si>
  <si>
    <t>Total dos CT (débitos)</t>
  </si>
  <si>
    <t>Quadro Resumo de Valores Negociados</t>
  </si>
  <si>
    <t>Valor x Critério</t>
  </si>
  <si>
    <t>Quantidade de Prestações</t>
  </si>
  <si>
    <t>Valor a Quitar com os créditos de PF ou BCN de CSLL (somente para 10.1 e 10.2)</t>
  </si>
  <si>
    <t>Informe o Valor que deseja utilizar de créditos de PF ou BCN de CSLL (somente para 10.1 e 10.2)</t>
  </si>
  <si>
    <t>Valor a Quitar com créditos de PF ou BCN de CSLL (somente para 10.1 e 10.2)</t>
  </si>
  <si>
    <t>Valor Máximo a Quitar com créditos de PF ou BCN de CSLL (somente para 10.1 e 10.2)</t>
  </si>
  <si>
    <t xml:space="preserve"> Rating A ou B com uso de créditos decorrentes de PF ou BCN da CSLL</t>
  </si>
  <si>
    <t xml:space="preserve"> Rating C ou D sem uso de créditos dec. de PF ou BCN da CSLL e com limite de redução de até 65% do CT</t>
  </si>
  <si>
    <t xml:space="preserve"> Rating C ou D sem uso de créditos dec. de PF ou BCN da CSLL e com limite de redução de até 50% do CT</t>
  </si>
  <si>
    <t xml:space="preserve"> Rating C ou D com uso de créditos decorrentes de PF ou BCN da CSLL</t>
  </si>
  <si>
    <r>
      <t xml:space="preserve">8) Pretende utilizar créditos decorrentes de Prejuízo Fiscal (PF) ou Base de Cálculo </t>
    </r>
    <r>
      <rPr>
        <sz val="12"/>
        <color theme="0"/>
        <rFont val="Calibri"/>
        <family val="2"/>
        <scheme val="minor"/>
      </rPr>
      <t>Negativa (BCN) da CSLL para quitar seus débitos que forem enquadrados na Modalidade de Transação do inciso I, do artigo 10 da Port. Conj. RFB/PGFN nº 1/2023?</t>
    </r>
  </si>
  <si>
    <r>
      <t xml:space="preserve">9) Pretende utilizar créditos decorrentes de Prejuízo Fiscal (PF) ou Base de Cálculo </t>
    </r>
    <r>
      <rPr>
        <sz val="12"/>
        <color theme="0"/>
        <rFont val="Calibri"/>
        <family val="2"/>
        <scheme val="minor"/>
      </rPr>
      <t>Negativa (BCN) da CSLL para quitar seus débitos que forem enquadrados na Modalidade de Transação do inciso II, do artigo 10 da Port. Conj. RFB/PGFN nº 1/2023?</t>
    </r>
  </si>
  <si>
    <t>Nome</t>
  </si>
  <si>
    <t>CPF/CNPJ</t>
  </si>
  <si>
    <t>Preencha seus dados abaixo:</t>
  </si>
  <si>
    <t>Responda as perguntas abaixo</t>
  </si>
  <si>
    <t>(clique nas células da coluna "Respostas" e em seguida escolha a opção conforme sua realidade)</t>
  </si>
  <si>
    <t>O débito do processo incide na hipótese do parág. único do art. 4º da Port. Conj. RFB/PGFN 1/2023?</t>
  </si>
  <si>
    <t>Qtd Máxima de Prestações cnf. art. 10 e 11 da Port. Conj. RFB/PGFN 1/2023</t>
  </si>
  <si>
    <t>Qtd Máxima de Prestações cnf. art. 8 da Port. Conj. RFB/PGFN 1/2023</t>
  </si>
  <si>
    <t>Valor fora da Transação</t>
  </si>
  <si>
    <t>Teste de Digitação</t>
  </si>
  <si>
    <t>Teste de Digitação das colunas</t>
  </si>
  <si>
    <r>
      <t>Principal</t>
    </r>
    <r>
      <rPr>
        <b/>
        <sz val="9"/>
        <color theme="0"/>
        <rFont val="Calibri"/>
        <family val="2"/>
        <scheme val="minor"/>
      </rPr>
      <t xml:space="preserve">                      (digite ou cole somente caracteres numéricos)</t>
    </r>
  </si>
  <si>
    <t>Juros                            (digite ou cole somente caracteres numéricos)</t>
  </si>
  <si>
    <t>Processo                           (digite ou cole caracteres texto ou numéricos)</t>
  </si>
  <si>
    <r>
      <t xml:space="preserve">Multa                           </t>
    </r>
    <r>
      <rPr>
        <b/>
        <sz val="9"/>
        <color theme="0"/>
        <rFont val="Calibri"/>
        <family val="2"/>
        <scheme val="minor"/>
      </rPr>
      <t>(digite ou cole somente caracteres numéricos)</t>
    </r>
  </si>
  <si>
    <t>Células na cor CINZA possuem fórmulas e não necessitam de inserção de dados</t>
  </si>
  <si>
    <t>3) O contribuinte devedor é pessoa natural?</t>
  </si>
  <si>
    <t>% Máximo do Limite de Redução cnf. Critério de Transação</t>
  </si>
  <si>
    <t>Valor de Redução Ajustado (menor valor entre as 2 colunas anteriores)</t>
  </si>
  <si>
    <t>Total do Valor do Desconto</t>
  </si>
  <si>
    <t>Qtd de Processos</t>
  </si>
  <si>
    <t>Total do Saldo Devedor</t>
  </si>
  <si>
    <t>Valor cnf. Planilha "5_CONSOLIDACAO"</t>
  </si>
  <si>
    <t>Valor Mínimo das Parcelas cnf. art. 8 da Port. Conj. RFB/PGFN 1/2023</t>
  </si>
  <si>
    <t>Informe em quantas prestações deseja quitar o "Valor Devido Ajustado" (coluna F)</t>
  </si>
  <si>
    <t>Preencha ou responda somente as células na cor AZUL CLARO nas planilhas do Simulador</t>
  </si>
  <si>
    <t xml:space="preserve">Total dos débitos não incluídos no contencioso administrativo fiscal  = </t>
  </si>
  <si>
    <t xml:space="preserve">Capacidade de Pagamento (CaPag) = </t>
  </si>
  <si>
    <t xml:space="preserve">Total de débitos (soma das próximas 2 linhas) = </t>
  </si>
  <si>
    <t xml:space="preserve">Total dos débitos que deseja transacionar (cnf. planilha "2_DEBITOS") = </t>
  </si>
  <si>
    <t>Arts. 10 e 11 da Portaria Conjunta RFB/PGFN nº 1/2023</t>
  </si>
  <si>
    <t xml:space="preserve">Desconto Teórico com base na capacidade de pagamento = </t>
  </si>
  <si>
    <t xml:space="preserve">Rating Teórico com base na capacidade de pagamento = </t>
  </si>
  <si>
    <t>% do Desconto Teórico com base na CaPag</t>
  </si>
  <si>
    <t>1ª Parcela</t>
  </si>
  <si>
    <t xml:space="preserve">   Demais Parcelas (necessário corrigir cnf. art. 8º da Port. Conj. RFB/PGFN 1/2023)</t>
  </si>
  <si>
    <t>Cálculo do Valor de Redução (Desconto) e do Saldo Devedor conforme a Modalidade/Critério de Transação</t>
  </si>
  <si>
    <t>Classificação dos Débitos e Cálculo do Desconto Teórico</t>
  </si>
  <si>
    <r>
      <t xml:space="preserve">Detalhamento dos Créditos Tributários </t>
    </r>
    <r>
      <rPr>
        <b/>
        <sz val="14"/>
        <color theme="0"/>
        <rFont val="Calibri"/>
        <family val="2"/>
        <scheme val="minor"/>
      </rPr>
      <t>(débitos) em Contencioso Admnistrativo Fiscal conforme Seção I do Capítulo II da Port. Conj. RFB/PGFN 1/2023</t>
    </r>
  </si>
  <si>
    <t>Quantidade Máxima de Prestações Ajustadas</t>
  </si>
  <si>
    <t>Vídeo Explicativo</t>
  </si>
  <si>
    <t>Port. Conj. RFB/PGFN nº 1/2023</t>
  </si>
  <si>
    <t>Port. PGFN nº 6757/2022</t>
  </si>
  <si>
    <t>7) Escolha o percentual de desconto e o número de parcelas, para o caso de você incidir na Modalidade de Transação do art. 11 da Port. Conj. RFB/PGFN nº 1/2023. O Inciso I escolhe o percentual de 65% e até 2 parcelas. O Inciso II escolhe o percentual de 50% e até 8 parcelas.</t>
  </si>
  <si>
    <t>Valor Devido Ajustado (considerando as duas colunas anteriores)</t>
  </si>
  <si>
    <t>Escolha uma opção</t>
  </si>
  <si>
    <t>Principal, Multa e Juros (verificação se é numérico)</t>
  </si>
  <si>
    <t>Principal, Multa e Juros (verificação se é positivo)</t>
  </si>
  <si>
    <t>% de Desconto Ajustado</t>
  </si>
  <si>
    <t>Teste de Critérios</t>
  </si>
  <si>
    <t>Teste de maior que zero</t>
  </si>
  <si>
    <t>Total do Desconto</t>
  </si>
  <si>
    <t>Versão 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</si>
</sst>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9" tint="-0.499984740745262"/>
      <name val="Roboto"/>
    </font>
    <font>
      <sz val="11"/>
      <name val="Calibri"/>
      <family val="2"/>
    </font>
    <font>
      <sz val="8"/>
      <name val="Calibri"/>
      <family val="2"/>
    </font>
    <font>
      <b/>
      <sz val="10"/>
      <color indexed="81"/>
      <name val="Segoe UI"/>
      <family val="2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9" tint="-0.499984740745262"/>
      <name val="Roboto"/>
    </font>
    <font>
      <i/>
      <sz val="9"/>
      <color rgb="FF385623"/>
      <name val="Roboto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1"/>
      <name val="Segoe UI"/>
      <charset val="1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3743705557422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/>
      <top style="double">
        <color theme="0" tint="-0.14993743705557422"/>
      </top>
      <bottom/>
      <diagonal/>
    </border>
    <border>
      <left/>
      <right/>
      <top style="double">
        <color theme="0" tint="-0.14993743705557422"/>
      </top>
      <bottom/>
      <diagonal/>
    </border>
    <border>
      <left/>
      <right style="double">
        <color theme="0" tint="-0.14993743705557422"/>
      </right>
      <top style="double">
        <color theme="0" tint="-0.14993743705557422"/>
      </top>
      <bottom/>
      <diagonal/>
    </border>
    <border>
      <left style="double">
        <color theme="0" tint="-0.14993743705557422"/>
      </left>
      <right style="double">
        <color theme="0" tint="-0.14996795556505021"/>
      </right>
      <top/>
      <bottom/>
      <diagonal/>
    </border>
    <border>
      <left/>
      <right style="double">
        <color theme="0" tint="-0.14993743705557422"/>
      </right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/>
      <bottom/>
      <diagonal/>
    </border>
    <border>
      <left style="double">
        <color theme="0" tint="-0.14996795556505021"/>
      </left>
      <right/>
      <top style="double">
        <color theme="0" tint="-0.14993743705557422"/>
      </top>
      <bottom style="double">
        <color theme="0" tint="-0.14996795556505021"/>
      </bottom>
      <diagonal/>
    </border>
    <border>
      <left/>
      <right/>
      <top style="double">
        <color theme="0" tint="-0.14993743705557422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3743705557422"/>
      </top>
      <bottom style="double">
        <color theme="0" tint="-0.14996795556505021"/>
      </bottom>
      <diagonal/>
    </border>
    <border>
      <left/>
      <right style="double">
        <color theme="0" tint="-0.149906918546098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0691854609822"/>
      </bottom>
      <diagonal/>
    </border>
    <border>
      <left style="double">
        <color theme="0" tint="-0.14990691854609822"/>
      </left>
      <right/>
      <top style="double">
        <color theme="0" tint="-0.1498764000366222"/>
      </top>
      <bottom style="double">
        <color theme="0" tint="-0.1498764000366222"/>
      </bottom>
      <diagonal/>
    </border>
    <border>
      <left/>
      <right/>
      <top style="double">
        <color theme="0" tint="-0.1498764000366222"/>
      </top>
      <bottom style="double">
        <color theme="0" tint="-0.1498764000366222"/>
      </bottom>
      <diagonal/>
    </border>
    <border>
      <left/>
      <right style="double">
        <color theme="0" tint="-0.1498764000366222"/>
      </right>
      <top style="double">
        <color theme="0" tint="-0.1498764000366222"/>
      </top>
      <bottom style="double">
        <color theme="0" tint="-0.1498764000366222"/>
      </bottom>
      <diagonal/>
    </border>
    <border>
      <left style="double">
        <color theme="0" tint="-0.14996795556505021"/>
      </left>
      <right style="double">
        <color theme="0" tint="-0.14993743705557422"/>
      </right>
      <top style="double">
        <color theme="0" tint="-0.14993743705557422"/>
      </top>
      <bottom/>
      <diagonal/>
    </border>
    <border>
      <left/>
      <right style="double">
        <color theme="0" tint="-0.1499374370555742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0691854609822"/>
      </left>
      <right/>
      <top style="double">
        <color theme="0" tint="-0.1498764000366222"/>
      </top>
      <bottom style="double">
        <color theme="0" tint="-0.14993743705557422"/>
      </bottom>
      <diagonal/>
    </border>
    <border>
      <left/>
      <right/>
      <top style="double">
        <color theme="0" tint="-0.1498764000366222"/>
      </top>
      <bottom style="double">
        <color theme="0" tint="-0.14993743705557422"/>
      </bottom>
      <diagonal/>
    </border>
    <border>
      <left/>
      <right style="double">
        <color theme="0" tint="-0.1498764000366222"/>
      </right>
      <top style="double">
        <color theme="0" tint="-0.14987640003662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6795556505021"/>
      </right>
      <top style="thin">
        <color theme="0" tint="-0.14993743705557422"/>
      </top>
      <bottom style="double">
        <color theme="0" tint="-0.14990691854609822"/>
      </bottom>
      <diagonal/>
    </border>
    <border>
      <left style="double">
        <color theme="0" tint="-0.14993743705557422"/>
      </left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6795556505021"/>
      </left>
      <right/>
      <top style="double">
        <color theme="0" tint="-0.14990691854609822"/>
      </top>
      <bottom style="double">
        <color theme="0" tint="-0.14993743705557422"/>
      </bottom>
      <diagonal/>
    </border>
    <border>
      <left/>
      <right/>
      <top style="double">
        <color theme="0" tint="-0.149906918546098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0691854609822"/>
      </top>
      <bottom style="double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double">
        <color theme="0" tint="-0.14996795556505021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3743705557422"/>
      </right>
      <top style="double">
        <color theme="0" tint="-0.149906918546098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theme="0" tint="-0.14993743705557422"/>
      </right>
      <top/>
      <bottom style="double">
        <color theme="0" tint="-0.1499374370555742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/>
      <top/>
      <bottom style="double">
        <color theme="0" tint="-0.14993743705557422"/>
      </bottom>
      <diagonal/>
    </border>
    <border>
      <left/>
      <right/>
      <top/>
      <bottom style="double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double">
        <color theme="0" tint="-0.14993743705557422"/>
      </left>
      <right/>
      <top style="double">
        <color theme="0" tint="-0.14993743705557422"/>
      </top>
      <bottom/>
      <diagonal/>
    </border>
    <border>
      <left style="double">
        <color theme="0" tint="-0.14993743705557422"/>
      </left>
      <right/>
      <top/>
      <bottom style="double">
        <color theme="0" tint="-0.14993743705557422"/>
      </bottom>
      <diagonal/>
    </border>
    <border>
      <left/>
      <right/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3743705557422"/>
      </top>
      <bottom style="thin">
        <color theme="1" tint="0.24994659260841701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3743705557422"/>
      </left>
      <right style="double">
        <color theme="0" tint="-0.14993743705557422"/>
      </right>
      <top/>
      <bottom/>
      <diagonal/>
    </border>
    <border>
      <left style="double">
        <color theme="0" tint="-0.14993743705557422"/>
      </left>
      <right style="double">
        <color theme="0" tint="-0.14990691854609822"/>
      </right>
      <top/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0" tint="-0.14990691854609822"/>
      </right>
      <top/>
      <bottom/>
      <diagonal/>
    </border>
    <border>
      <left style="double">
        <color theme="0" tint="-0.14996795556505021"/>
      </left>
      <right/>
      <top style="double">
        <color theme="0" tint="-0.14996795556505021"/>
      </top>
      <bottom/>
      <diagonal/>
    </border>
    <border>
      <left/>
      <right style="double">
        <color theme="0" tint="-0.14996795556505021"/>
      </right>
      <top style="double">
        <color theme="0" tint="-0.14996795556505021"/>
      </top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44" fontId="0" fillId="0" borderId="0" xfId="0" applyNumberForma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44" fontId="2" fillId="2" borderId="8" xfId="0" applyNumberFormat="1" applyFont="1" applyFill="1" applyBorder="1"/>
    <xf numFmtId="49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3" fillId="2" borderId="4" xfId="0" applyNumberFormat="1" applyFont="1" applyFill="1" applyBorder="1" applyAlignment="1">
      <alignment horizontal="center" vertical="center"/>
    </xf>
    <xf numFmtId="44" fontId="13" fillId="2" borderId="4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2" fillId="2" borderId="8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44" fontId="2" fillId="4" borderId="8" xfId="0" applyNumberFormat="1" applyFont="1" applyFill="1" applyBorder="1"/>
    <xf numFmtId="49" fontId="2" fillId="2" borderId="8" xfId="0" applyNumberFormat="1" applyFont="1" applyFill="1" applyBorder="1" applyAlignment="1">
      <alignment horizontal="left"/>
    </xf>
    <xf numFmtId="44" fontId="2" fillId="2" borderId="40" xfId="0" applyNumberFormat="1" applyFont="1" applyFill="1" applyBorder="1"/>
    <xf numFmtId="0" fontId="19" fillId="3" borderId="42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right"/>
    </xf>
    <xf numFmtId="44" fontId="2" fillId="2" borderId="8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44" fontId="1" fillId="8" borderId="2" xfId="0" applyNumberFormat="1" applyFont="1" applyFill="1" applyBorder="1" applyAlignment="1">
      <alignment horizontal="center" vertical="center"/>
    </xf>
    <xf numFmtId="44" fontId="2" fillId="9" borderId="8" xfId="0" applyNumberFormat="1" applyFont="1" applyFill="1" applyBorder="1" applyProtection="1">
      <protection locked="0"/>
    </xf>
    <xf numFmtId="0" fontId="1" fillId="8" borderId="16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44" fontId="1" fillId="8" borderId="17" xfId="0" applyNumberFormat="1" applyFont="1" applyFill="1" applyBorder="1" applyAlignment="1">
      <alignment horizontal="center" vertical="center" wrapText="1"/>
    </xf>
    <xf numFmtId="44" fontId="1" fillId="8" borderId="18" xfId="0" applyNumberFormat="1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vertical="center"/>
    </xf>
    <xf numFmtId="0" fontId="3" fillId="8" borderId="48" xfId="0" applyFont="1" applyFill="1" applyBorder="1" applyAlignment="1">
      <alignment vertical="center" wrapText="1"/>
    </xf>
    <xf numFmtId="44" fontId="5" fillId="8" borderId="45" xfId="0" applyNumberFormat="1" applyFont="1" applyFill="1" applyBorder="1" applyAlignment="1">
      <alignment horizontal="center" vertical="center"/>
    </xf>
    <xf numFmtId="44" fontId="21" fillId="0" borderId="46" xfId="0" applyNumberFormat="1" applyFont="1" applyBorder="1" applyAlignment="1">
      <alignment horizontal="center" vertical="center"/>
    </xf>
    <xf numFmtId="44" fontId="2" fillId="2" borderId="50" xfId="0" applyNumberFormat="1" applyFont="1" applyFill="1" applyBorder="1" applyAlignment="1">
      <alignment horizontal="center"/>
    </xf>
    <xf numFmtId="0" fontId="23" fillId="8" borderId="50" xfId="0" applyFont="1" applyFill="1" applyBorder="1" applyAlignment="1">
      <alignment horizontal="center"/>
    </xf>
    <xf numFmtId="0" fontId="2" fillId="9" borderId="50" xfId="0" applyFont="1" applyFill="1" applyBorder="1" applyAlignment="1" applyProtection="1">
      <alignment horizontal="center" vertical="center"/>
      <protection locked="0"/>
    </xf>
    <xf numFmtId="49" fontId="2" fillId="9" borderId="50" xfId="0" applyNumberFormat="1" applyFont="1" applyFill="1" applyBorder="1" applyAlignment="1" applyProtection="1">
      <alignment horizontal="center"/>
      <protection locked="0"/>
    </xf>
    <xf numFmtId="44" fontId="2" fillId="9" borderId="50" xfId="0" applyNumberFormat="1" applyFont="1" applyFill="1" applyBorder="1" applyProtection="1">
      <protection locked="0"/>
    </xf>
    <xf numFmtId="44" fontId="2" fillId="2" borderId="50" xfId="0" applyNumberFormat="1" applyFont="1" applyFill="1" applyBorder="1"/>
    <xf numFmtId="0" fontId="2" fillId="9" borderId="51" xfId="0" applyFont="1" applyFill="1" applyBorder="1" applyAlignment="1" applyProtection="1">
      <alignment horizontal="center" vertical="center"/>
      <protection locked="0"/>
    </xf>
    <xf numFmtId="0" fontId="3" fillId="8" borderId="47" xfId="0" applyFont="1" applyFill="1" applyBorder="1" applyAlignment="1">
      <alignment vertical="center"/>
    </xf>
    <xf numFmtId="0" fontId="6" fillId="8" borderId="52" xfId="0" applyFont="1" applyFill="1" applyBorder="1" applyAlignment="1">
      <alignment horizontal="center" vertical="center"/>
    </xf>
    <xf numFmtId="44" fontId="2" fillId="2" borderId="55" xfId="0" applyNumberFormat="1" applyFont="1" applyFill="1" applyBorder="1"/>
    <xf numFmtId="44" fontId="2" fillId="5" borderId="3" xfId="0" applyNumberFormat="1" applyFont="1" applyFill="1" applyBorder="1" applyAlignment="1">
      <alignment vertical="center"/>
    </xf>
    <xf numFmtId="49" fontId="1" fillId="8" borderId="4" xfId="0" applyNumberFormat="1" applyFont="1" applyFill="1" applyBorder="1" applyAlignment="1">
      <alignment horizontal="center" vertical="center" wrapText="1"/>
    </xf>
    <xf numFmtId="44" fontId="1" fillId="8" borderId="4" xfId="0" applyNumberFormat="1" applyFont="1" applyFill="1" applyBorder="1" applyAlignment="1">
      <alignment horizontal="center" vertical="center" wrapText="1"/>
    </xf>
    <xf numFmtId="44" fontId="1" fillId="8" borderId="4" xfId="0" applyNumberFormat="1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44" fontId="2" fillId="11" borderId="8" xfId="0" applyNumberFormat="1" applyFont="1" applyFill="1" applyBorder="1"/>
    <xf numFmtId="0" fontId="4" fillId="10" borderId="29" xfId="0" applyFont="1" applyFill="1" applyBorder="1" applyAlignment="1">
      <alignment horizontal="center" vertical="center"/>
    </xf>
    <xf numFmtId="0" fontId="19" fillId="10" borderId="16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44" fontId="2" fillId="11" borderId="40" xfId="0" applyNumberFormat="1" applyFont="1" applyFill="1" applyBorder="1"/>
    <xf numFmtId="0" fontId="23" fillId="8" borderId="50" xfId="0" applyFont="1" applyFill="1" applyBorder="1" applyAlignment="1">
      <alignment horizontal="center" vertical="center"/>
    </xf>
    <xf numFmtId="0" fontId="0" fillId="9" borderId="50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44" fontId="1" fillId="6" borderId="45" xfId="0" applyNumberFormat="1" applyFont="1" applyFill="1" applyBorder="1" applyAlignment="1">
      <alignment horizontal="center" vertical="center"/>
    </xf>
    <xf numFmtId="44" fontId="2" fillId="0" borderId="46" xfId="0" applyNumberFormat="1" applyFont="1" applyBorder="1" applyAlignment="1">
      <alignment horizontal="center" vertical="center"/>
    </xf>
    <xf numFmtId="0" fontId="1" fillId="8" borderId="39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17" fillId="8" borderId="14" xfId="0" applyFont="1" applyFill="1" applyBorder="1" applyAlignment="1">
      <alignment vertical="center"/>
    </xf>
    <xf numFmtId="0" fontId="1" fillId="8" borderId="50" xfId="0" applyFont="1" applyFill="1" applyBorder="1" applyAlignment="1">
      <alignment horizontal="right"/>
    </xf>
    <xf numFmtId="44" fontId="2" fillId="9" borderId="50" xfId="0" applyNumberFormat="1" applyFont="1" applyFill="1" applyBorder="1" applyAlignment="1" applyProtection="1">
      <alignment horizontal="center"/>
      <protection locked="0"/>
    </xf>
    <xf numFmtId="49" fontId="1" fillId="8" borderId="59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/>
    </xf>
    <xf numFmtId="0" fontId="17" fillId="8" borderId="58" xfId="0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1" fontId="2" fillId="9" borderId="8" xfId="0" applyNumberFormat="1" applyFont="1" applyFill="1" applyBorder="1" applyAlignment="1" applyProtection="1">
      <alignment horizontal="center"/>
      <protection locked="0"/>
    </xf>
    <xf numFmtId="0" fontId="1" fillId="10" borderId="23" xfId="0" applyFont="1" applyFill="1" applyBorder="1" applyAlignment="1">
      <alignment horizontal="center" vertical="center"/>
    </xf>
    <xf numFmtId="44" fontId="13" fillId="2" borderId="62" xfId="0" applyNumberFormat="1" applyFont="1" applyFill="1" applyBorder="1" applyAlignment="1">
      <alignment horizontal="center" vertical="center"/>
    </xf>
    <xf numFmtId="44" fontId="13" fillId="2" borderId="62" xfId="0" applyNumberFormat="1" applyFont="1" applyFill="1" applyBorder="1" applyAlignment="1">
      <alignment vertical="center"/>
    </xf>
    <xf numFmtId="0" fontId="1" fillId="8" borderId="63" xfId="0" applyFont="1" applyFill="1" applyBorder="1" applyAlignment="1">
      <alignment horizontal="center" vertical="center" wrapText="1"/>
    </xf>
    <xf numFmtId="44" fontId="1" fillId="8" borderId="64" xfId="0" applyNumberFormat="1" applyFont="1" applyFill="1" applyBorder="1" applyAlignment="1">
      <alignment horizontal="center" vertical="center" wrapText="1"/>
    </xf>
    <xf numFmtId="3" fontId="2" fillId="2" borderId="68" xfId="0" applyNumberFormat="1" applyFont="1" applyFill="1" applyBorder="1" applyAlignment="1">
      <alignment horizontal="center"/>
    </xf>
    <xf numFmtId="0" fontId="25" fillId="0" borderId="0" xfId="0" applyFont="1"/>
    <xf numFmtId="0" fontId="9" fillId="7" borderId="69" xfId="0" applyFont="1" applyFill="1" applyBorder="1"/>
    <xf numFmtId="10" fontId="2" fillId="2" borderId="9" xfId="0" applyNumberFormat="1" applyFont="1" applyFill="1" applyBorder="1" applyAlignment="1">
      <alignment horizontal="center" vertical="center" wrapText="1"/>
    </xf>
    <xf numFmtId="44" fontId="1" fillId="8" borderId="70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right"/>
    </xf>
    <xf numFmtId="10" fontId="2" fillId="2" borderId="50" xfId="1" applyNumberFormat="1" applyFont="1" applyFill="1" applyBorder="1" applyAlignment="1" applyProtection="1">
      <alignment horizontal="center"/>
    </xf>
    <xf numFmtId="0" fontId="2" fillId="2" borderId="5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12" borderId="0" xfId="0" applyFill="1"/>
    <xf numFmtId="0" fontId="9" fillId="5" borderId="69" xfId="0" applyFont="1" applyFill="1" applyBorder="1"/>
    <xf numFmtId="0" fontId="8" fillId="12" borderId="69" xfId="0" applyFont="1" applyFill="1" applyBorder="1"/>
    <xf numFmtId="0" fontId="0" fillId="13" borderId="0" xfId="0" applyFill="1"/>
    <xf numFmtId="0" fontId="0" fillId="13" borderId="0" xfId="0" applyFill="1" applyAlignment="1">
      <alignment vertical="center"/>
    </xf>
    <xf numFmtId="0" fontId="0" fillId="14" borderId="0" xfId="0" applyFill="1"/>
    <xf numFmtId="0" fontId="0" fillId="14" borderId="0" xfId="0" applyFill="1" applyAlignment="1">
      <alignment vertical="center"/>
    </xf>
    <xf numFmtId="164" fontId="28" fillId="7" borderId="0" xfId="0" applyNumberFormat="1" applyFont="1" applyFill="1"/>
    <xf numFmtId="4" fontId="0" fillId="0" borderId="0" xfId="0" applyNumberFormat="1"/>
    <xf numFmtId="0" fontId="23" fillId="8" borderId="50" xfId="0" applyFont="1" applyFill="1" applyBorder="1" applyAlignment="1">
      <alignment horizontal="center" vertical="center"/>
    </xf>
    <xf numFmtId="49" fontId="0" fillId="9" borderId="50" xfId="0" applyNumberFormat="1" applyFill="1" applyBorder="1" applyAlignment="1" applyProtection="1">
      <alignment horizontal="center" vertical="center"/>
      <protection locked="0"/>
    </xf>
    <xf numFmtId="0" fontId="4" fillId="8" borderId="56" xfId="0" applyFont="1" applyFill="1" applyBorder="1" applyAlignment="1">
      <alignment horizontal="center" wrapText="1"/>
    </xf>
    <xf numFmtId="0" fontId="4" fillId="8" borderId="15" xfId="0" applyFont="1" applyFill="1" applyBorder="1" applyAlignment="1">
      <alignment horizontal="center" wrapText="1"/>
    </xf>
    <xf numFmtId="0" fontId="5" fillId="8" borderId="57" xfId="0" applyFont="1" applyFill="1" applyBorder="1" applyAlignment="1">
      <alignment horizontal="center" vertical="top" wrapText="1"/>
    </xf>
    <xf numFmtId="0" fontId="5" fillId="8" borderId="49" xfId="0" applyFont="1" applyFill="1" applyBorder="1" applyAlignment="1">
      <alignment horizontal="center" vertical="top" wrapText="1"/>
    </xf>
    <xf numFmtId="0" fontId="5" fillId="8" borderId="5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4" fillId="8" borderId="71" xfId="0" applyFont="1" applyFill="1" applyBorder="1" applyAlignment="1">
      <alignment horizontal="center" vertical="center"/>
    </xf>
    <xf numFmtId="0" fontId="4" fillId="8" borderId="7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vertical="center"/>
    </xf>
    <xf numFmtId="0" fontId="17" fillId="8" borderId="6" xfId="0" applyFont="1" applyFill="1" applyBorder="1" applyAlignment="1">
      <alignment vertical="center"/>
    </xf>
    <xf numFmtId="0" fontId="17" fillId="8" borderId="7" xfId="0" applyFont="1" applyFill="1" applyBorder="1" applyAlignment="1">
      <alignment vertical="center"/>
    </xf>
    <xf numFmtId="0" fontId="4" fillId="8" borderId="65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left" vertical="center"/>
    </xf>
    <xf numFmtId="0" fontId="4" fillId="10" borderId="31" xfId="0" applyFont="1" applyFill="1" applyBorder="1" applyAlignment="1">
      <alignment horizontal="left" vertical="center"/>
    </xf>
    <xf numFmtId="0" fontId="4" fillId="10" borderId="32" xfId="0" applyFont="1" applyFill="1" applyBorder="1" applyAlignment="1">
      <alignment horizontal="left" vertical="center"/>
    </xf>
    <xf numFmtId="0" fontId="16" fillId="10" borderId="24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vertical="center"/>
    </xf>
    <xf numFmtId="49" fontId="20" fillId="2" borderId="6" xfId="0" applyNumberFormat="1" applyFont="1" applyFill="1" applyBorder="1" applyAlignment="1">
      <alignment vertical="center"/>
    </xf>
    <xf numFmtId="49" fontId="20" fillId="2" borderId="28" xfId="0" applyNumberFormat="1" applyFont="1" applyFill="1" applyBorder="1" applyAlignment="1">
      <alignment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17" fillId="8" borderId="60" xfId="0" applyFont="1" applyFill="1" applyBorder="1" applyAlignment="1">
      <alignment vertical="center"/>
    </xf>
    <xf numFmtId="0" fontId="17" fillId="8" borderId="19" xfId="0" applyFont="1" applyFill="1" applyBorder="1" applyAlignment="1">
      <alignment horizontal="left" vertical="center"/>
    </xf>
    <xf numFmtId="0" fontId="17" fillId="8" borderId="20" xfId="0" applyFont="1" applyFill="1" applyBorder="1" applyAlignment="1">
      <alignment horizontal="left" vertical="center"/>
    </xf>
    <xf numFmtId="0" fontId="17" fillId="8" borderId="61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way.office.com/f1V6RdSOHpRypyEE?ref=Link" TargetMode="External"/><Relationship Id="rId7" Type="http://schemas.openxmlformats.org/officeDocument/2006/relationships/hyperlink" Target="http://normas.receita.fazenda.gov.br/sijut2consulta/link.action?idAto=125274#235879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normas.receita.fazenda.gov.br/sijut2consulta/link.action?idAto=128395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www.gov.br/receitafederal/pt-br/assuntos/noticias/2023/janeiro/programa-litigio-zero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gularize.pgfn.gov.br/" TargetMode="Externa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sv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7.svg"/><Relationship Id="rId2" Type="http://schemas.openxmlformats.org/officeDocument/2006/relationships/image" Target="../media/image9.png"/><Relationship Id="rId1" Type="http://schemas.openxmlformats.org/officeDocument/2006/relationships/hyperlink" Target="https://www.gov.br/receitafederal/pt-br/assuntos/orientacao-tributaria/pagamentos-e-parcelamentos/darf-impressao-para-preenchimento-manual-1" TargetMode="External"/><Relationship Id="rId6" Type="http://schemas.openxmlformats.org/officeDocument/2006/relationships/image" Target="../media/image6.png"/><Relationship Id="rId5" Type="http://schemas.openxmlformats.org/officeDocument/2006/relationships/image" Target="../media/image10.jpeg"/><Relationship Id="rId4" Type="http://schemas.openxmlformats.org/officeDocument/2006/relationships/hyperlink" Target="https://www.gov.br/receitafederal/pt-br/assuntos/noticias/2023/janeiro/programa-litigio-zer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217678</xdr:colOff>
      <xdr:row>1</xdr:row>
      <xdr:rowOff>24673</xdr:rowOff>
    </xdr:from>
    <xdr:to>
      <xdr:col>11</xdr:col>
      <xdr:colOff>912807</xdr:colOff>
      <xdr:row>7</xdr:row>
      <xdr:rowOff>104048</xdr:rowOff>
    </xdr:to>
    <xdr:grpSp>
      <xdr:nvGrpSpPr>
        <xdr:cNvPr id="35" name="Agrupar 34">
          <a:extLst>
            <a:ext uri="{FF2B5EF4-FFF2-40B4-BE49-F238E27FC236}">
              <a16:creationId xmlns:a16="http://schemas.microsoft.com/office/drawing/2014/main" id="{CD488C77-FBB6-58C5-E857-C5F497153B1D}"/>
            </a:ext>
          </a:extLst>
        </xdr:cNvPr>
        <xdr:cNvGrpSpPr/>
      </xdr:nvGrpSpPr>
      <xdr:grpSpPr>
        <a:xfrm>
          <a:off x="2921720" y="151673"/>
          <a:ext cx="4150587" cy="841375"/>
          <a:chOff x="2408434" y="158752"/>
          <a:chExt cx="3989191" cy="841375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BF37E617-1EB5-1DEB-3DA7-761A4687A841}"/>
              </a:ext>
            </a:extLst>
          </xdr:cNvPr>
          <xdr:cNvSpPr/>
        </xdr:nvSpPr>
        <xdr:spPr>
          <a:xfrm>
            <a:off x="2468563" y="238051"/>
            <a:ext cx="3865562" cy="682700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  <a:scene3d>
              <a:camera prst="orthographicFront"/>
              <a:lightRig rig="soft" dir="t">
                <a:rot lat="0" lon="0" rev="15600000"/>
              </a:lightRig>
            </a:scene3d>
            <a:sp3d extrusionH="57150" prstMaterial="softEdge">
              <a:bevelT w="25400" h="38100"/>
            </a:sp3d>
          </a:bodyPr>
          <a:lstStyle/>
          <a:p>
            <a:pPr algn="ctr"/>
            <a:r>
              <a:rPr lang="pt-BR" sz="1200" b="1" cap="none" spc="0">
                <a:ln/>
                <a:solidFill>
                  <a:sysClr val="windowText" lastClr="000000"/>
                </a:solidFill>
                <a:effectLst/>
              </a:rPr>
              <a:t>Simulador de Cálculo das Parcelas</a:t>
            </a:r>
          </a:p>
          <a:p>
            <a:pPr algn="ctr"/>
            <a:r>
              <a:rPr lang="pt-BR" sz="1200" b="1" cap="none" spc="0">
                <a:ln/>
                <a:solidFill>
                  <a:sysClr val="windowText" lastClr="000000"/>
                </a:solidFill>
                <a:effectLst/>
              </a:rPr>
              <a:t>das Modalidades de Transação na</a:t>
            </a:r>
            <a:r>
              <a:rPr lang="pt-BR" sz="1200" b="1" cap="none" spc="0" baseline="0">
                <a:ln/>
                <a:solidFill>
                  <a:sysClr val="windowText" lastClr="000000"/>
                </a:solidFill>
                <a:effectLst/>
              </a:rPr>
              <a:t> Cobrança de </a:t>
            </a:r>
          </a:p>
          <a:p>
            <a:pPr algn="ctr"/>
            <a:r>
              <a:rPr lang="pt-BR" sz="1200" b="1" cap="none" spc="0" baseline="0">
                <a:ln/>
                <a:solidFill>
                  <a:sysClr val="windowText" lastClr="000000"/>
                </a:solidFill>
                <a:effectLst/>
              </a:rPr>
              <a:t>Créditos Tributários em Contencioso Administrativo Fiscal</a:t>
            </a:r>
            <a:endParaRPr lang="pt-BR" sz="1200" b="1" cap="none" spc="0">
              <a:ln/>
              <a:solidFill>
                <a:sysClr val="windowText" lastClr="000000"/>
              </a:solidFill>
              <a:effectLst/>
            </a:endParaRPr>
          </a:p>
        </xdr:txBody>
      </xdr:sp>
      <xdr:sp macro="" textlink="">
        <xdr:nvSpPr>
          <xdr:cNvPr id="14" name="Retângulo: Cantos Arredondados 13">
            <a:extLst>
              <a:ext uri="{FF2B5EF4-FFF2-40B4-BE49-F238E27FC236}">
                <a16:creationId xmlns:a16="http://schemas.microsoft.com/office/drawing/2014/main" id="{0E8365A0-5B5E-FBB9-C3E1-5A40B0B914C6}"/>
              </a:ext>
            </a:extLst>
          </xdr:cNvPr>
          <xdr:cNvSpPr/>
        </xdr:nvSpPr>
        <xdr:spPr>
          <a:xfrm>
            <a:off x="2408434" y="158752"/>
            <a:ext cx="3989191" cy="841375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6</xdr:col>
      <xdr:colOff>542606</xdr:colOff>
      <xdr:row>19</xdr:row>
      <xdr:rowOff>76271</xdr:rowOff>
    </xdr:from>
    <xdr:to>
      <xdr:col>8</xdr:col>
      <xdr:colOff>208981</xdr:colOff>
      <xdr:row>21</xdr:row>
      <xdr:rowOff>145544</xdr:rowOff>
    </xdr:to>
    <xdr:grpSp>
      <xdr:nvGrpSpPr>
        <xdr:cNvPr id="27" name="Agrupar 26">
          <a:hlinkClick xmlns:r="http://schemas.openxmlformats.org/officeDocument/2006/relationships" r:id="rId1" tooltip="Port. Conj. RFB/PGFN nº 1/2023"/>
          <a:extLst>
            <a:ext uri="{FF2B5EF4-FFF2-40B4-BE49-F238E27FC236}">
              <a16:creationId xmlns:a16="http://schemas.microsoft.com/office/drawing/2014/main" id="{C0C45CD0-27DF-A749-8656-8669B146021A}"/>
            </a:ext>
          </a:extLst>
        </xdr:cNvPr>
        <xdr:cNvGrpSpPr/>
      </xdr:nvGrpSpPr>
      <xdr:grpSpPr>
        <a:xfrm>
          <a:off x="3860481" y="3198354"/>
          <a:ext cx="1026333" cy="439690"/>
          <a:chOff x="6603819" y="3974523"/>
          <a:chExt cx="1802882" cy="900546"/>
        </a:xfrm>
      </xdr:grpSpPr>
      <xdr:pic>
        <xdr:nvPicPr>
          <xdr:cNvPr id="24" name="Imagem 23">
            <a:extLst>
              <a:ext uri="{FF2B5EF4-FFF2-40B4-BE49-F238E27FC236}">
                <a16:creationId xmlns:a16="http://schemas.microsoft.com/office/drawing/2014/main" id="{5FAC2FCA-7168-FF78-BB13-52AEA8470C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2182" r="50216" b="33935"/>
          <a:stretch/>
        </xdr:blipFill>
        <xdr:spPr>
          <a:xfrm>
            <a:off x="6603819" y="3974523"/>
            <a:ext cx="1802882" cy="900546"/>
          </a:xfrm>
          <a:prstGeom prst="rect">
            <a:avLst/>
          </a:prstGeom>
        </xdr:spPr>
      </xdr:pic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26B666FB-CE67-61BA-1E1D-3C2BF58E0A51}"/>
              </a:ext>
            </a:extLst>
          </xdr:cNvPr>
          <xdr:cNvSpPr/>
        </xdr:nvSpPr>
        <xdr:spPr>
          <a:xfrm>
            <a:off x="6972279" y="4168131"/>
            <a:ext cx="950072" cy="40943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1050" b="1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Portaria</a:t>
            </a:r>
          </a:p>
        </xdr:txBody>
      </xdr:sp>
    </xdr:grpSp>
    <xdr:clientData/>
  </xdr:twoCellAnchor>
  <xdr:twoCellAnchor editAs="absolute">
    <xdr:from>
      <xdr:col>4</xdr:col>
      <xdr:colOff>152265</xdr:colOff>
      <xdr:row>19</xdr:row>
      <xdr:rowOff>48849</xdr:rowOff>
    </xdr:from>
    <xdr:to>
      <xdr:col>4</xdr:col>
      <xdr:colOff>598928</xdr:colOff>
      <xdr:row>21</xdr:row>
      <xdr:rowOff>109462</xdr:rowOff>
    </xdr:to>
    <xdr:pic>
      <xdr:nvPicPr>
        <xdr:cNvPr id="32" name="Imagem 31">
          <a:hlinkClick xmlns:r="http://schemas.openxmlformats.org/officeDocument/2006/relationships" r:id="rId3" tooltip="Vídeo Explicativo"/>
          <a:extLst>
            <a:ext uri="{FF2B5EF4-FFF2-40B4-BE49-F238E27FC236}">
              <a16:creationId xmlns:a16="http://schemas.microsoft.com/office/drawing/2014/main" id="{54CEE5EB-CDA3-63EF-E39B-C3AE068F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703" y="3303224"/>
          <a:ext cx="446663" cy="441613"/>
        </a:xfrm>
        <a:prstGeom prst="rect">
          <a:avLst/>
        </a:prstGeom>
      </xdr:spPr>
    </xdr:pic>
    <xdr:clientData/>
  </xdr:twoCellAnchor>
  <xdr:twoCellAnchor editAs="absolute">
    <xdr:from>
      <xdr:col>2</xdr:col>
      <xdr:colOff>23816</xdr:colOff>
      <xdr:row>0</xdr:row>
      <xdr:rowOff>117944</xdr:rowOff>
    </xdr:from>
    <xdr:to>
      <xdr:col>4</xdr:col>
      <xdr:colOff>460379</xdr:colOff>
      <xdr:row>8</xdr:row>
      <xdr:rowOff>10777</xdr:rowOff>
    </xdr:to>
    <xdr:pic>
      <xdr:nvPicPr>
        <xdr:cNvPr id="34" name="Imagem 33">
          <a:hlinkClick xmlns:r="http://schemas.openxmlformats.org/officeDocument/2006/relationships" r:id="rId5" tooltip="Programa Litígio Zero"/>
          <a:extLst>
            <a:ext uri="{FF2B5EF4-FFF2-40B4-BE49-F238E27FC236}">
              <a16:creationId xmlns:a16="http://schemas.microsoft.com/office/drawing/2014/main" id="{BFEFBDD9-9FE4-3027-8CC0-6505C4F1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66" y="117944"/>
          <a:ext cx="2063751" cy="908833"/>
        </a:xfrm>
        <a:prstGeom prst="roundRect">
          <a:avLst/>
        </a:prstGeom>
      </xdr:spPr>
    </xdr:pic>
    <xdr:clientData/>
  </xdr:twoCellAnchor>
  <xdr:twoCellAnchor editAs="absolute">
    <xdr:from>
      <xdr:col>11</xdr:col>
      <xdr:colOff>49471</xdr:colOff>
      <xdr:row>19</xdr:row>
      <xdr:rowOff>76271</xdr:rowOff>
    </xdr:from>
    <xdr:to>
      <xdr:col>11</xdr:col>
      <xdr:colOff>1009658</xdr:colOff>
      <xdr:row>21</xdr:row>
      <xdr:rowOff>145544</xdr:rowOff>
    </xdr:to>
    <xdr:grpSp>
      <xdr:nvGrpSpPr>
        <xdr:cNvPr id="36" name="Agrupar 35">
          <a:hlinkClick xmlns:r="http://schemas.openxmlformats.org/officeDocument/2006/relationships" r:id="rId7" tooltip="Port. PGFN nº 6757/2022"/>
          <a:extLst>
            <a:ext uri="{FF2B5EF4-FFF2-40B4-BE49-F238E27FC236}">
              <a16:creationId xmlns:a16="http://schemas.microsoft.com/office/drawing/2014/main" id="{154E4BF1-C3A0-456B-BE0F-117D380608F4}"/>
            </a:ext>
          </a:extLst>
        </xdr:cNvPr>
        <xdr:cNvGrpSpPr/>
      </xdr:nvGrpSpPr>
      <xdr:grpSpPr>
        <a:xfrm>
          <a:off x="6208971" y="3198354"/>
          <a:ext cx="960187" cy="439690"/>
          <a:chOff x="6603819" y="3974523"/>
          <a:chExt cx="1802882" cy="900546"/>
        </a:xfrm>
      </xdr:grpSpPr>
      <xdr:pic>
        <xdr:nvPicPr>
          <xdr:cNvPr id="37" name="Imagem 36">
            <a:extLst>
              <a:ext uri="{FF2B5EF4-FFF2-40B4-BE49-F238E27FC236}">
                <a16:creationId xmlns:a16="http://schemas.microsoft.com/office/drawing/2014/main" id="{A2A4E332-511F-28F8-9F1B-40E9287A27A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2182" r="50216" b="33935"/>
          <a:stretch/>
        </xdr:blipFill>
        <xdr:spPr>
          <a:xfrm>
            <a:off x="6603819" y="3974523"/>
            <a:ext cx="1802882" cy="900546"/>
          </a:xfrm>
          <a:prstGeom prst="rect">
            <a:avLst/>
          </a:prstGeom>
        </xdr:spPr>
      </xdr:pic>
      <xdr:sp macro="" textlink="">
        <xdr:nvSpPr>
          <xdr:cNvPr id="38" name="Retângulo 37">
            <a:extLst>
              <a:ext uri="{FF2B5EF4-FFF2-40B4-BE49-F238E27FC236}">
                <a16:creationId xmlns:a16="http://schemas.microsoft.com/office/drawing/2014/main" id="{CBDD0369-EF3D-5C77-9BA9-8874D9EE2BF0}"/>
              </a:ext>
            </a:extLst>
          </xdr:cNvPr>
          <xdr:cNvSpPr/>
        </xdr:nvSpPr>
        <xdr:spPr>
          <a:xfrm>
            <a:off x="6972279" y="4168131"/>
            <a:ext cx="950072" cy="40943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1050" b="1" cap="none" spc="0">
                <a:ln w="0"/>
                <a:solidFill>
                  <a:schemeClr val="bg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Portaria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1059</xdr:colOff>
      <xdr:row>3</xdr:row>
      <xdr:rowOff>47625</xdr:rowOff>
    </xdr:from>
    <xdr:to>
      <xdr:col>6</xdr:col>
      <xdr:colOff>333377</xdr:colOff>
      <xdr:row>5</xdr:row>
      <xdr:rowOff>102657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727E7C70-3E6D-DC77-24E3-70A8388ED9DA}"/>
            </a:ext>
          </a:extLst>
        </xdr:cNvPr>
        <xdr:cNvCxnSpPr>
          <a:cxnSpLocks/>
          <a:stCxn id="3" idx="1"/>
        </xdr:cNvCxnSpPr>
      </xdr:nvCxnSpPr>
      <xdr:spPr>
        <a:xfrm flipH="1">
          <a:off x="10811934" y="738188"/>
          <a:ext cx="1546756" cy="614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3970</xdr:colOff>
      <xdr:row>6</xdr:row>
      <xdr:rowOff>137584</xdr:rowOff>
    </xdr:from>
    <xdr:to>
      <xdr:col>7</xdr:col>
      <xdr:colOff>46305</xdr:colOff>
      <xdr:row>11</xdr:row>
      <xdr:rowOff>190500</xdr:rowOff>
    </xdr:to>
    <xdr:cxnSp macro="">
      <xdr:nvCxnSpPr>
        <xdr:cNvPr id="13" name="Conector de Seta Reta 12">
          <a:extLst>
            <a:ext uri="{FF2B5EF4-FFF2-40B4-BE49-F238E27FC236}">
              <a16:creationId xmlns:a16="http://schemas.microsoft.com/office/drawing/2014/main" id="{AC1861B8-83AC-6125-8D62-7D0FCEBA499A}"/>
            </a:ext>
          </a:extLst>
        </xdr:cNvPr>
        <xdr:cNvCxnSpPr>
          <a:cxnSpLocks/>
          <a:stCxn id="10" idx="1"/>
        </xdr:cNvCxnSpPr>
      </xdr:nvCxnSpPr>
      <xdr:spPr>
        <a:xfrm flipH="1" flipV="1">
          <a:off x="10814845" y="1637772"/>
          <a:ext cx="1863991" cy="130307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105834</xdr:colOff>
      <xdr:row>12</xdr:row>
      <xdr:rowOff>189179</xdr:rowOff>
    </xdr:from>
    <xdr:to>
      <xdr:col>2</xdr:col>
      <xdr:colOff>0</xdr:colOff>
      <xdr:row>25</xdr:row>
      <xdr:rowOff>3965</xdr:rowOff>
    </xdr:to>
    <xdr:cxnSp macro="">
      <xdr:nvCxnSpPr>
        <xdr:cNvPr id="44" name="Conector: Angulado 43">
          <a:extLst>
            <a:ext uri="{FF2B5EF4-FFF2-40B4-BE49-F238E27FC236}">
              <a16:creationId xmlns:a16="http://schemas.microsoft.com/office/drawing/2014/main" id="{94AA6050-E91C-DABC-9850-9CBE84E63B24}"/>
            </a:ext>
          </a:extLst>
        </xdr:cNvPr>
        <xdr:cNvCxnSpPr>
          <a:stCxn id="45" idx="1"/>
        </xdr:cNvCxnSpPr>
      </xdr:nvCxnSpPr>
      <xdr:spPr>
        <a:xfrm rot="10800000" flipH="1">
          <a:off x="224897" y="3558648"/>
          <a:ext cx="275166" cy="3029473"/>
        </a:xfrm>
        <a:prstGeom prst="curvedConnector4">
          <a:avLst>
            <a:gd name="adj1" fmla="val -48462"/>
            <a:gd name="adj2" fmla="val 10144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2039408</xdr:colOff>
      <xdr:row>14</xdr:row>
      <xdr:rowOff>9261</xdr:rowOff>
    </xdr:from>
    <xdr:to>
      <xdr:col>2</xdr:col>
      <xdr:colOff>2211916</xdr:colOff>
      <xdr:row>16</xdr:row>
      <xdr:rowOff>82285</xdr:rowOff>
    </xdr:to>
    <xdr:cxnSp macro="">
      <xdr:nvCxnSpPr>
        <xdr:cNvPr id="47" name="Conector de Seta Reta 46">
          <a:extLst>
            <a:ext uri="{FF2B5EF4-FFF2-40B4-BE49-F238E27FC236}">
              <a16:creationId xmlns:a16="http://schemas.microsoft.com/office/drawing/2014/main" id="{48FB6B72-3925-16F4-D22C-CD4C0C3B0843}"/>
            </a:ext>
          </a:extLst>
        </xdr:cNvPr>
        <xdr:cNvCxnSpPr/>
      </xdr:nvCxnSpPr>
      <xdr:spPr>
        <a:xfrm flipV="1">
          <a:off x="2539471" y="4378855"/>
          <a:ext cx="172508" cy="4540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10</xdr:row>
      <xdr:rowOff>154782</xdr:rowOff>
    </xdr:from>
    <xdr:to>
      <xdr:col>7</xdr:col>
      <xdr:colOff>309564</xdr:colOff>
      <xdr:row>14</xdr:row>
      <xdr:rowOff>154784</xdr:rowOff>
    </xdr:to>
    <xdr:cxnSp macro="">
      <xdr:nvCxnSpPr>
        <xdr:cNvPr id="49" name="Conector de Seta Reta 48">
          <a:extLst>
            <a:ext uri="{FF2B5EF4-FFF2-40B4-BE49-F238E27FC236}">
              <a16:creationId xmlns:a16="http://schemas.microsoft.com/office/drawing/2014/main" id="{13B4E745-EB69-FD74-2752-080A9220D1AC}"/>
            </a:ext>
          </a:extLst>
        </xdr:cNvPr>
        <xdr:cNvCxnSpPr/>
      </xdr:nvCxnSpPr>
      <xdr:spPr>
        <a:xfrm rot="10800000">
          <a:off x="10810876" y="2655095"/>
          <a:ext cx="2131219" cy="186928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</xdr:colOff>
      <xdr:row>11</xdr:row>
      <xdr:rowOff>250031</xdr:rowOff>
    </xdr:from>
    <xdr:to>
      <xdr:col>7</xdr:col>
      <xdr:colOff>19050</xdr:colOff>
      <xdr:row>21</xdr:row>
      <xdr:rowOff>1590</xdr:rowOff>
    </xdr:to>
    <xdr:cxnSp macro="">
      <xdr:nvCxnSpPr>
        <xdr:cNvPr id="52" name="Conector de Seta Reta 51">
          <a:extLst>
            <a:ext uri="{FF2B5EF4-FFF2-40B4-BE49-F238E27FC236}">
              <a16:creationId xmlns:a16="http://schemas.microsoft.com/office/drawing/2014/main" id="{475541D3-CC8D-FBE1-C389-73AB4C30A5A4}"/>
            </a:ext>
          </a:extLst>
        </xdr:cNvPr>
        <xdr:cNvCxnSpPr/>
      </xdr:nvCxnSpPr>
      <xdr:spPr>
        <a:xfrm flipH="1" flipV="1">
          <a:off x="10834687" y="3000375"/>
          <a:ext cx="1816894" cy="28233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333377</xdr:colOff>
      <xdr:row>0</xdr:row>
      <xdr:rowOff>74083</xdr:rowOff>
    </xdr:from>
    <xdr:to>
      <xdr:col>12</xdr:col>
      <xdr:colOff>133660</xdr:colOff>
      <xdr:row>5</xdr:row>
      <xdr:rowOff>158750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5330633-B636-F953-5FC2-C5F48EE4EC88}"/>
            </a:ext>
          </a:extLst>
        </xdr:cNvPr>
        <xdr:cNvGrpSpPr/>
      </xdr:nvGrpSpPr>
      <xdr:grpSpPr>
        <a:xfrm>
          <a:off x="12882565" y="74083"/>
          <a:ext cx="3467408" cy="1354667"/>
          <a:chOff x="12689417" y="74084"/>
          <a:chExt cx="3483283" cy="1344084"/>
        </a:xfrm>
      </xdr:grpSpPr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622CB5F2-954F-0832-1EAB-9586BB679748}"/>
              </a:ext>
            </a:extLst>
          </xdr:cNvPr>
          <xdr:cNvSpPr/>
        </xdr:nvSpPr>
        <xdr:spPr>
          <a:xfrm>
            <a:off x="12858748" y="129143"/>
            <a:ext cx="3313952" cy="1219565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pt-BR" sz="1200" b="0" u="sng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Hipótese do inciso III do art. 25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=&gt; Devedores: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a) falidos;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b) em recuperação judicial ou extrajudicial;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c) em liquidação judicial; ou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d) em intervenção ou liquidação extrajudicial.</a:t>
            </a:r>
          </a:p>
        </xdr:txBody>
      </xdr:sp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DA1575D9-6057-7B0C-B2FA-DAD72DA24882}"/>
              </a:ext>
            </a:extLst>
          </xdr:cNvPr>
          <xdr:cNvSpPr/>
        </xdr:nvSpPr>
        <xdr:spPr>
          <a:xfrm>
            <a:off x="12689417" y="74084"/>
            <a:ext cx="3301999" cy="1344084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7</xdr:col>
      <xdr:colOff>46305</xdr:colOff>
      <xdr:row>5</xdr:row>
      <xdr:rowOff>211667</xdr:rowOff>
    </xdr:from>
    <xdr:to>
      <xdr:col>13</xdr:col>
      <xdr:colOff>533136</xdr:colOff>
      <xdr:row>14</xdr:row>
      <xdr:rowOff>42333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E047B738-29DA-58B3-6092-EDD5F7CF8DA6}"/>
            </a:ext>
          </a:extLst>
        </xdr:cNvPr>
        <xdr:cNvGrpSpPr/>
      </xdr:nvGrpSpPr>
      <xdr:grpSpPr>
        <a:xfrm>
          <a:off x="13206680" y="1481667"/>
          <a:ext cx="4153956" cy="2989791"/>
          <a:chOff x="11747502" y="1471084"/>
          <a:chExt cx="4169831" cy="293158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B63714C6-F1B5-6516-9426-DC066387BFCE}"/>
              </a:ext>
            </a:extLst>
          </xdr:cNvPr>
          <xdr:cNvSpPr/>
        </xdr:nvSpPr>
        <xdr:spPr>
          <a:xfrm>
            <a:off x="12056280" y="1568477"/>
            <a:ext cx="3861053" cy="2834189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pt-BR" sz="1200" b="0" u="sng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Hipótese do inciso IV do art. 25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=&gt; Pessoa jurídica cuja situação cadastral no CNPJ seja: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a) baixado por inaptidão;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b) baixado por inexistência de fato;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c) baixado por omissão contumaz;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d) baixado por encerramento da falência;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e) baixado pelo encerramento da liquidação judicial;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f) baixado pelo encerramento da liquidação;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g) inapto por localização desconhecida;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h) inapto por inexistência de fato;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i) inapto omisso e não localização;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j) inapto por omissão contumaz;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k) inapto por omissão de declarações; ou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l) suspenso por inexistência de fato</a:t>
            </a:r>
          </a:p>
        </xdr:txBody>
      </xdr:sp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DCF7ADE8-DDE1-3705-D916-5AFE54F2CE2B}"/>
              </a:ext>
            </a:extLst>
          </xdr:cNvPr>
          <xdr:cNvSpPr/>
        </xdr:nvSpPr>
        <xdr:spPr>
          <a:xfrm>
            <a:off x="11747502" y="1471084"/>
            <a:ext cx="4000500" cy="2878666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7</xdr:col>
      <xdr:colOff>148434</xdr:colOff>
      <xdr:row>14</xdr:row>
      <xdr:rowOff>158750</xdr:rowOff>
    </xdr:from>
    <xdr:to>
      <xdr:col>18</xdr:col>
      <xdr:colOff>571499</xdr:colOff>
      <xdr:row>20</xdr:row>
      <xdr:rowOff>187856</xdr:rowOff>
    </xdr:to>
    <xdr:grpSp>
      <xdr:nvGrpSpPr>
        <xdr:cNvPr id="39" name="Agrupar 38">
          <a:extLst>
            <a:ext uri="{FF2B5EF4-FFF2-40B4-BE49-F238E27FC236}">
              <a16:creationId xmlns:a16="http://schemas.microsoft.com/office/drawing/2014/main" id="{FA8E3E1E-F487-3BB1-29AE-12D51BCD44FC}"/>
            </a:ext>
          </a:extLst>
        </xdr:cNvPr>
        <xdr:cNvGrpSpPr/>
      </xdr:nvGrpSpPr>
      <xdr:grpSpPr>
        <a:xfrm>
          <a:off x="13308809" y="4587875"/>
          <a:ext cx="5923753" cy="1261006"/>
          <a:chOff x="11931652" y="4529666"/>
          <a:chExt cx="5954180" cy="1291168"/>
        </a:xfrm>
      </xdr:grpSpPr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C48CF018-E0FA-70BE-B4AF-621D433C9C96}"/>
              </a:ext>
            </a:extLst>
          </xdr:cNvPr>
          <xdr:cNvSpPr/>
        </xdr:nvSpPr>
        <xdr:spPr>
          <a:xfrm>
            <a:off x="12006829" y="4563560"/>
            <a:ext cx="5879003" cy="1257274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pt-BR" sz="1100" b="0" u="sng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Outras hipóteses do parágrafo 2º, do inciso II do artigo 11 da Port. Conj. RFB/PGFN nº 1/2023)</a:t>
            </a:r>
          </a:p>
          <a:p>
            <a:pPr algn="l"/>
            <a:r>
              <a:rPr lang="pt-BR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=&gt; Devedores:</a:t>
            </a:r>
          </a:p>
          <a:p>
            <a:pPr algn="l"/>
            <a:r>
              <a:rPr lang="pt-BR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 Santas Casas de Misericórdia;</a:t>
            </a:r>
          </a:p>
          <a:p>
            <a:pPr algn="l"/>
            <a:r>
              <a:rPr lang="pt-BR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 sociedades cooperativas;</a:t>
            </a:r>
            <a:endParaRPr lang="pt-BR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pt-BR" sz="11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 </a:t>
            </a:r>
            <a:r>
              <a:rPr lang="pt-BR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demais organizações da sociedade civil de que trata a Lei nº 13.019, de 31 de julho de 2014;</a:t>
            </a:r>
          </a:p>
          <a:p>
            <a:pPr algn="l"/>
            <a:r>
              <a:rPr lang="pt-BR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- instituições de ensino.</a:t>
            </a:r>
          </a:p>
        </xdr:txBody>
      </xdr:sp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30C03643-412F-4424-8602-BFB340124D04}"/>
              </a:ext>
            </a:extLst>
          </xdr:cNvPr>
          <xdr:cNvSpPr/>
        </xdr:nvSpPr>
        <xdr:spPr>
          <a:xfrm>
            <a:off x="11931652" y="4529666"/>
            <a:ext cx="5816598" cy="1195917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4</xdr:col>
      <xdr:colOff>334696</xdr:colOff>
      <xdr:row>20</xdr:row>
      <xdr:rowOff>187856</xdr:rowOff>
    </xdr:from>
    <xdr:to>
      <xdr:col>13</xdr:col>
      <xdr:colOff>313529</xdr:colOff>
      <xdr:row>34</xdr:row>
      <xdr:rowOff>145522</xdr:rowOff>
    </xdr:to>
    <xdr:grpSp>
      <xdr:nvGrpSpPr>
        <xdr:cNvPr id="41" name="Agrupar 40">
          <a:extLst>
            <a:ext uri="{FF2B5EF4-FFF2-40B4-BE49-F238E27FC236}">
              <a16:creationId xmlns:a16="http://schemas.microsoft.com/office/drawing/2014/main" id="{16C44557-FEB5-BD3A-E281-BB7C32BC4F53}"/>
            </a:ext>
          </a:extLst>
        </xdr:cNvPr>
        <xdr:cNvGrpSpPr/>
      </xdr:nvGrpSpPr>
      <xdr:grpSpPr>
        <a:xfrm>
          <a:off x="11661509" y="5848881"/>
          <a:ext cx="5479520" cy="2519891"/>
          <a:chOff x="9641416" y="5757333"/>
          <a:chExt cx="5503333" cy="2624666"/>
        </a:xfrm>
      </xdr:grpSpPr>
      <xdr:sp macro="" textlink="">
        <xdr:nvSpPr>
          <xdr:cNvPr id="38" name="Retângulo 37">
            <a:extLst>
              <a:ext uri="{FF2B5EF4-FFF2-40B4-BE49-F238E27FC236}">
                <a16:creationId xmlns:a16="http://schemas.microsoft.com/office/drawing/2014/main" id="{159FCF25-99D6-21E7-7607-E975467B39C3}"/>
              </a:ext>
            </a:extLst>
          </xdr:cNvPr>
          <xdr:cNvSpPr/>
        </xdr:nvSpPr>
        <xdr:spPr>
          <a:xfrm>
            <a:off x="9747848" y="5928809"/>
            <a:ext cx="5354567" cy="2453190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Art. 11. Os créditos tributários com recurso pendente de julgamento no âmbito de DRJ ou CARF poderão ser negociados no âmbito do PRLF mediante pagamento, a título de entrada, de valor equivalente a 4% (quatro por cento) do valor consolidado dos créditos transacionados, e o restante pago com redução de até 100% (cem por cento) do valor dos juros e das multas, observado o limite de até:</a:t>
            </a:r>
          </a:p>
          <a:p>
            <a:pPr algn="l"/>
            <a:endParaRPr lang="pt-B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I - 65% (sessenta e cinco por cento) sobre o valor total de cada crédito objeto da negociação, em até 2 (duas) prestações mensais e sucessivas;</a:t>
            </a:r>
          </a:p>
          <a:p>
            <a:pPr algn="l"/>
            <a:endParaRPr lang="pt-B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II - 50% (cinquenta por cento) sobre o valor total de cada crédito objeto da negociação, em até 8 (oito) prestações mensais e sucessivas;</a:t>
            </a:r>
          </a:p>
        </xdr:txBody>
      </xdr:sp>
      <xdr:sp macro="" textlink="">
        <xdr:nvSpPr>
          <xdr:cNvPr id="40" name="Retângulo: Cantos Arredondados 39">
            <a:extLst>
              <a:ext uri="{FF2B5EF4-FFF2-40B4-BE49-F238E27FC236}">
                <a16:creationId xmlns:a16="http://schemas.microsoft.com/office/drawing/2014/main" id="{46481039-1897-7A2C-B583-1BFA7C269C08}"/>
              </a:ext>
            </a:extLst>
          </xdr:cNvPr>
          <xdr:cNvSpPr/>
        </xdr:nvSpPr>
        <xdr:spPr>
          <a:xfrm>
            <a:off x="9641416" y="5757333"/>
            <a:ext cx="5503333" cy="2465917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1</xdr:col>
      <xdr:colOff>105834</xdr:colOff>
      <xdr:row>16</xdr:row>
      <xdr:rowOff>83340</xdr:rowOff>
    </xdr:from>
    <xdr:to>
      <xdr:col>2</xdr:col>
      <xdr:colOff>7429500</xdr:colOff>
      <xdr:row>33</xdr:row>
      <xdr:rowOff>80695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9EE07354-E2C4-C690-A045-382F68E61799}"/>
            </a:ext>
          </a:extLst>
        </xdr:cNvPr>
        <xdr:cNvGrpSpPr/>
      </xdr:nvGrpSpPr>
      <xdr:grpSpPr>
        <a:xfrm>
          <a:off x="224897" y="4877590"/>
          <a:ext cx="7720541" cy="3243793"/>
          <a:chOff x="656167" y="4699000"/>
          <a:chExt cx="7704666" cy="3354917"/>
        </a:xfrm>
      </xdr:grpSpPr>
      <xdr:sp macro="" textlink="">
        <xdr:nvSpPr>
          <xdr:cNvPr id="43" name="Retângulo 42">
            <a:extLst>
              <a:ext uri="{FF2B5EF4-FFF2-40B4-BE49-F238E27FC236}">
                <a16:creationId xmlns:a16="http://schemas.microsoft.com/office/drawing/2014/main" id="{A55824D5-A942-710F-2D4D-0BCA8A951B20}"/>
              </a:ext>
            </a:extLst>
          </xdr:cNvPr>
          <xdr:cNvSpPr/>
        </xdr:nvSpPr>
        <xdr:spPr>
          <a:xfrm>
            <a:off x="910767" y="4912811"/>
            <a:ext cx="7227816" cy="3141106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O Capítulo 3 da Port. Conj RFB/PFN 1/2023 versa sobre a utilização do PF e da BCN da CSLL.</a:t>
            </a:r>
          </a:p>
          <a:p>
            <a:pPr algn="l"/>
            <a:endParaRPr lang="pt-B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 Seção I do Capítulo 2 da mesma portaria versa sobre Modalidades de Transação: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Art. 10. Os créditos tributários com recurso pendente de julgamento no âmbito de DRJ ou CARF poderão ser liquidados no âmbito do PRLF:</a:t>
            </a:r>
          </a:p>
          <a:p>
            <a:pPr algn="l"/>
            <a:endParaRPr lang="pt-B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I - se classificados como irrecuperáveis ou de difícil recuperação, .... sendo: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a) no mínimo, .....; e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b) o restante com uso de créditos decorrentes de prejuízo fiscal e base de cálculo negativa da CSLL apurados até 31 de dezembro de 2021; ou</a:t>
            </a:r>
          </a:p>
          <a:p>
            <a:pPr algn="l"/>
            <a:endParaRPr lang="pt-B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II - se classificados com alta ou média perspectiva de recuperação, mediante pagamento de: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a) no mínimo, ....; e</a:t>
            </a:r>
          </a:p>
          <a:p>
            <a:pPr algn="l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b) o restante do saldo devedor com uso de créditos decorrentes de prejuízo fiscal e base de cálculo negativa da CSLL apurados até 31 de dezembro de 2021.</a:t>
            </a:r>
          </a:p>
        </xdr:txBody>
      </xdr:sp>
      <xdr:sp macro="" textlink="">
        <xdr:nvSpPr>
          <xdr:cNvPr id="45" name="Retângulo: Cantos Arredondados 44">
            <a:extLst>
              <a:ext uri="{FF2B5EF4-FFF2-40B4-BE49-F238E27FC236}">
                <a16:creationId xmlns:a16="http://schemas.microsoft.com/office/drawing/2014/main" id="{1122EE2B-2E14-F10B-D2DA-00AA02DE42CC}"/>
              </a:ext>
            </a:extLst>
          </xdr:cNvPr>
          <xdr:cNvSpPr/>
        </xdr:nvSpPr>
        <xdr:spPr>
          <a:xfrm>
            <a:off x="656167" y="4699000"/>
            <a:ext cx="7704666" cy="3270250"/>
          </a:xfrm>
          <a:prstGeom prst="round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2</xdr:col>
      <xdr:colOff>8548687</xdr:colOff>
      <xdr:row>22</xdr:row>
      <xdr:rowOff>95251</xdr:rowOff>
    </xdr:from>
    <xdr:to>
      <xdr:col>4</xdr:col>
      <xdr:colOff>261937</xdr:colOff>
      <xdr:row>29</xdr:row>
      <xdr:rowOff>142876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7D55436E-8675-74DC-5D28-76D6C9F83CDE}"/>
            </a:ext>
          </a:extLst>
        </xdr:cNvPr>
        <xdr:cNvGrpSpPr/>
      </xdr:nvGrpSpPr>
      <xdr:grpSpPr>
        <a:xfrm>
          <a:off x="9064625" y="6127751"/>
          <a:ext cx="2524125" cy="1325563"/>
          <a:chOff x="8929687" y="5429250"/>
          <a:chExt cx="1940719" cy="1381125"/>
        </a:xfrm>
      </xdr:grpSpPr>
      <xdr:sp macro="" textlink="">
        <xdr:nvSpPr>
          <xdr:cNvPr id="11" name="Texto Explicativo: Linha Dobrada Dupla 10">
            <a:extLst>
              <a:ext uri="{FF2B5EF4-FFF2-40B4-BE49-F238E27FC236}">
                <a16:creationId xmlns:a16="http://schemas.microsoft.com/office/drawing/2014/main" id="{3A022BBE-4DE7-8AA1-C484-0F20B7A94A6B}"/>
              </a:ext>
            </a:extLst>
          </xdr:cNvPr>
          <xdr:cNvSpPr/>
        </xdr:nvSpPr>
        <xdr:spPr>
          <a:xfrm>
            <a:off x="8929687" y="5429250"/>
            <a:ext cx="1940719" cy="1381125"/>
          </a:xfrm>
          <a:prstGeom prst="borderCallout3">
            <a:avLst>
              <a:gd name="adj1" fmla="val 167"/>
              <a:gd name="adj2" fmla="val 82275"/>
              <a:gd name="adj3" fmla="val -42312"/>
              <a:gd name="adj4" fmla="val 94935"/>
              <a:gd name="adj5" fmla="val -160464"/>
              <a:gd name="adj6" fmla="val 107809"/>
              <a:gd name="adj7" fmla="val -208537"/>
              <a:gd name="adj8" fmla="val 87166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280012-5EFA-F051-834C-82EE1E32D6A0}"/>
              </a:ext>
            </a:extLst>
          </xdr:cNvPr>
          <xdr:cNvSpPr txBox="1"/>
        </xdr:nvSpPr>
        <xdr:spPr>
          <a:xfrm>
            <a:off x="9001124" y="5512595"/>
            <a:ext cx="1809750" cy="12739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/>
              <a:t>Se você</a:t>
            </a:r>
            <a:r>
              <a:rPr lang="pt-BR" sz="1200" baseline="0"/>
              <a:t> não responder a pergunta 7, seu crédito tributário não</a:t>
            </a:r>
            <a:r>
              <a:rPr lang="pt-BR" sz="1200"/>
              <a:t> se enquadrará em nenhuma das modalidades de transação do art.11</a:t>
            </a:r>
          </a:p>
        </xdr:txBody>
      </xdr:sp>
    </xdr:grpSp>
    <xdr:clientData/>
  </xdr:twoCellAnchor>
  <xdr:twoCellAnchor>
    <xdr:from>
      <xdr:col>2</xdr:col>
      <xdr:colOff>5869783</xdr:colOff>
      <xdr:row>14</xdr:row>
      <xdr:rowOff>83343</xdr:rowOff>
    </xdr:from>
    <xdr:to>
      <xdr:col>2</xdr:col>
      <xdr:colOff>8630975</xdr:colOff>
      <xdr:row>20</xdr:row>
      <xdr:rowOff>48948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C7576A2-3434-4EEF-9021-D315A60B9B6E}"/>
            </a:ext>
          </a:extLst>
        </xdr:cNvPr>
        <xdr:cNvGrpSpPr/>
      </xdr:nvGrpSpPr>
      <xdr:grpSpPr>
        <a:xfrm>
          <a:off x="6385721" y="4512468"/>
          <a:ext cx="2761192" cy="1203855"/>
          <a:chOff x="10315574" y="1962150"/>
          <a:chExt cx="2752726" cy="1227667"/>
        </a:xfrm>
      </xdr:grpSpPr>
      <xdr:sp macro="" textlink="">
        <xdr:nvSpPr>
          <xdr:cNvPr id="7" name="Balão de Fala: Oval 6">
            <a:extLst>
              <a:ext uri="{FF2B5EF4-FFF2-40B4-BE49-F238E27FC236}">
                <a16:creationId xmlns:a16="http://schemas.microsoft.com/office/drawing/2014/main" id="{3A356B60-0729-F811-74A1-58D234C6FA4B}"/>
              </a:ext>
            </a:extLst>
          </xdr:cNvPr>
          <xdr:cNvSpPr/>
        </xdr:nvSpPr>
        <xdr:spPr>
          <a:xfrm>
            <a:off x="10315574" y="1962150"/>
            <a:ext cx="2752726" cy="1227667"/>
          </a:xfrm>
          <a:prstGeom prst="wedgeEllipseCallout">
            <a:avLst>
              <a:gd name="adj1" fmla="val 60776"/>
              <a:gd name="adj2" fmla="val 3910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74E3B4-6E5A-03E5-76EF-030C302DC874}"/>
              </a:ext>
            </a:extLst>
          </xdr:cNvPr>
          <xdr:cNvSpPr txBox="1"/>
        </xdr:nvSpPr>
        <xdr:spPr>
          <a:xfrm>
            <a:off x="10610850" y="2107406"/>
            <a:ext cx="2238375" cy="1076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/>
              <a:t>Verifica se</a:t>
            </a:r>
            <a:r>
              <a:rPr lang="pt-BR" sz="1200" baseline="0"/>
              <a:t> a escolha dos critérios possui alguma incongruência. Para prosseguir no uso do Simulador é necessário que o teste não apresente erro.</a:t>
            </a:r>
            <a:endParaRPr lang="pt-BR" sz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339733</xdr:colOff>
      <xdr:row>0</xdr:row>
      <xdr:rowOff>123825</xdr:rowOff>
    </xdr:from>
    <xdr:to>
      <xdr:col>13</xdr:col>
      <xdr:colOff>423335</xdr:colOff>
      <xdr:row>6</xdr:row>
      <xdr:rowOff>507995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EF0FF98-EC87-45CF-9F20-08F21AD2C535}"/>
            </a:ext>
          </a:extLst>
        </xdr:cNvPr>
        <xdr:cNvGrpSpPr/>
      </xdr:nvGrpSpPr>
      <xdr:grpSpPr>
        <a:xfrm>
          <a:off x="11995511" y="123825"/>
          <a:ext cx="3639602" cy="1527170"/>
          <a:chOff x="866775" y="66675"/>
          <a:chExt cx="2295526" cy="1054498"/>
        </a:xfrm>
      </xdr:grpSpPr>
      <xdr:sp macro="" textlink="">
        <xdr:nvSpPr>
          <xdr:cNvPr id="3" name="Balão de Fala: Oval 2">
            <a:extLst>
              <a:ext uri="{FF2B5EF4-FFF2-40B4-BE49-F238E27FC236}">
                <a16:creationId xmlns:a16="http://schemas.microsoft.com/office/drawing/2014/main" id="{3711F51F-CE22-4C02-5747-9325E8BBC38D}"/>
              </a:ext>
            </a:extLst>
          </xdr:cNvPr>
          <xdr:cNvSpPr/>
        </xdr:nvSpPr>
        <xdr:spPr>
          <a:xfrm>
            <a:off x="866775" y="66675"/>
            <a:ext cx="2295526" cy="928930"/>
          </a:xfrm>
          <a:prstGeom prst="wedgeEllipseCallout">
            <a:avLst>
              <a:gd name="adj1" fmla="val -59007"/>
              <a:gd name="adj2" fmla="val -14048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EF6F66FE-AE21-BA04-692B-4B3D81806AC6}"/>
              </a:ext>
            </a:extLst>
          </xdr:cNvPr>
          <xdr:cNvSpPr/>
        </xdr:nvSpPr>
        <xdr:spPr>
          <a:xfrm>
            <a:off x="1019176" y="225984"/>
            <a:ext cx="2000249" cy="895189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200" b="0" u="none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O teste verifica se os dados inseridos nas colunas "Principal", "Multa" e "Juros" são numéricos e maiores que zero. </a:t>
            </a:r>
            <a:r>
              <a:rPr lang="pt-BR" sz="1200" baseline="0">
                <a:effectLst/>
                <a:latin typeface="+mn-lt"/>
                <a:ea typeface="+mn-ea"/>
                <a:cs typeface="+mn-cs"/>
              </a:rPr>
              <a:t>Para prosseguir no uso do Simulador é necessário que o teste não apresente erro.</a:t>
            </a:r>
            <a:endParaRPr lang="pt-BR" sz="12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200025</xdr:colOff>
      <xdr:row>7</xdr:row>
      <xdr:rowOff>142875</xdr:rowOff>
    </xdr:from>
    <xdr:to>
      <xdr:col>13</xdr:col>
      <xdr:colOff>390523</xdr:colOff>
      <xdr:row>14</xdr:row>
      <xdr:rowOff>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91A7850-B476-4915-9317-1E52D5A02DA3}"/>
            </a:ext>
          </a:extLst>
        </xdr:cNvPr>
        <xdr:cNvGrpSpPr/>
      </xdr:nvGrpSpPr>
      <xdr:grpSpPr>
        <a:xfrm>
          <a:off x="11855803" y="1857375"/>
          <a:ext cx="3746498" cy="1599847"/>
          <a:chOff x="8743950" y="781050"/>
          <a:chExt cx="3454699" cy="1628775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98A9D705-6BFA-EC3F-72AA-E6C3177E03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43950" y="781050"/>
            <a:ext cx="3454699" cy="1628775"/>
          </a:xfrm>
          <a:prstGeom prst="rect">
            <a:avLst/>
          </a:prstGeom>
        </xdr:spPr>
      </xdr:pic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5266B8B5-2A8E-6383-A2FC-8D65BEBF00AA}"/>
              </a:ext>
            </a:extLst>
          </xdr:cNvPr>
          <xdr:cNvSpPr/>
        </xdr:nvSpPr>
        <xdr:spPr>
          <a:xfrm>
            <a:off x="8777125" y="904876"/>
            <a:ext cx="3332025" cy="1152525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4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Caso prefira copiar</a:t>
            </a:r>
            <a:r>
              <a:rPr lang="pt-BR" sz="1400" b="0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dados de outra planilha e colar nas colunas "Principal", "Multa" e "Juros, certifique-se que os dados de origem estejam </a:t>
            </a:r>
            <a:r>
              <a:rPr lang="pt-BR" sz="1400" b="0" u="sng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formatados como "Número"</a:t>
            </a:r>
            <a:endParaRPr lang="pt-BR" sz="14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798509</xdr:colOff>
      <xdr:row>1</xdr:row>
      <xdr:rowOff>107229</xdr:rowOff>
    </xdr:from>
    <xdr:to>
      <xdr:col>9</xdr:col>
      <xdr:colOff>161925</xdr:colOff>
      <xdr:row>14</xdr:row>
      <xdr:rowOff>38100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766CA4B6-5E20-0AE7-72FC-EDA38E4AC845}"/>
            </a:ext>
          </a:extLst>
        </xdr:cNvPr>
        <xdr:cNvGrpSpPr/>
      </xdr:nvGrpSpPr>
      <xdr:grpSpPr>
        <a:xfrm>
          <a:off x="7631109" y="234229"/>
          <a:ext cx="4951416" cy="3023321"/>
          <a:chOff x="3689241" y="3341532"/>
          <a:chExt cx="4936818" cy="1527486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id="{4EB62E00-9ABE-4CA0-A0D9-634E0A38BD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89241" y="3341532"/>
            <a:ext cx="4936818" cy="1527486"/>
          </a:xfrm>
          <a:prstGeom prst="rect">
            <a:avLst/>
          </a:prstGeom>
        </xdr:spPr>
      </xdr:pic>
      <xdr:sp macro="" textlink="">
        <xdr:nvSpPr>
          <xdr:cNvPr id="10" name="Retângulo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1978DB9-66D6-44F9-9E9D-FD26F5920B97}"/>
              </a:ext>
            </a:extLst>
          </xdr:cNvPr>
          <xdr:cNvSpPr/>
        </xdr:nvSpPr>
        <xdr:spPr>
          <a:xfrm>
            <a:off x="3842680" y="3391694"/>
            <a:ext cx="4536337" cy="1023976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l"/>
            <a:r>
              <a:rPr lang="pt-BR" sz="14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Informe o valor total dos</a:t>
            </a:r>
            <a:r>
              <a:rPr lang="pt-BR" sz="1400" b="0" baseline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 débitos não incluídos no contencioso administrativo fiscal</a:t>
            </a:r>
            <a:r>
              <a:rPr lang="pt-BR" sz="1400" b="0" u="sng" baseline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.</a:t>
            </a:r>
            <a:endParaRPr lang="pt-BR" sz="1400" b="0" u="sng"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endParaRPr>
          </a:p>
          <a:p>
            <a:pPr algn="l"/>
            <a:endParaRPr lang="pt-BR" sz="8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l"/>
            <a:r>
              <a:rPr lang="pt-BR" sz="14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Informe a Capacidade de Pagamento (CaPag)</a:t>
            </a:r>
            <a:r>
              <a:rPr lang="pt-BR" sz="1400" b="0" u="sng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.</a:t>
            </a:r>
          </a:p>
          <a:p>
            <a:pPr algn="ctr"/>
            <a:endParaRPr lang="pt-BR" sz="8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l"/>
            <a:r>
              <a:rPr lang="pt-BR" sz="1400" b="0" u="none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Caso</a:t>
            </a:r>
            <a:r>
              <a:rPr lang="pt-BR" sz="1400" b="0" u="none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 não tenha as informações acima acesse o Regularize no site da Procuradoria da Fazenda Nacional:  </a:t>
            </a:r>
            <a:r>
              <a:rPr lang="pt-BR" sz="1200" b="0" u="none" cap="none" spc="0" baseline="0">
                <a:ln w="0">
                  <a:noFill/>
                </a:ln>
                <a:solidFill>
                  <a:srgbClr val="0070C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https://www.regularize.pgfn.gov.br </a:t>
            </a:r>
            <a:r>
              <a:rPr lang="pt-BR" sz="1200">
                <a:effectLst/>
                <a:latin typeface="+mn-lt"/>
                <a:ea typeface="+mn-ea"/>
                <a:cs typeface="+mn-cs"/>
              </a:rPr>
              <a:t>- Negociar Dívidas / Acesso ao Sistema de Negociações - Parcelamento ou Acordo de Transação / Consultar a Capacidade Pagamento.</a:t>
            </a:r>
            <a:endParaRPr lang="pt-BR" sz="1200" b="0" u="none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endParaRPr lang="pt-BR" sz="14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4</xdr:col>
      <xdr:colOff>865</xdr:colOff>
      <xdr:row>4</xdr:row>
      <xdr:rowOff>85725</xdr:rowOff>
    </xdr:from>
    <xdr:to>
      <xdr:col>4</xdr:col>
      <xdr:colOff>742950</xdr:colOff>
      <xdr:row>6</xdr:row>
      <xdr:rowOff>124403</xdr:rowOff>
    </xdr:to>
    <xdr:cxnSp macro="">
      <xdr:nvCxnSpPr>
        <xdr:cNvPr id="16" name="Conector de Seta Reta 15">
          <a:extLst>
            <a:ext uri="{FF2B5EF4-FFF2-40B4-BE49-F238E27FC236}">
              <a16:creationId xmlns:a16="http://schemas.microsoft.com/office/drawing/2014/main" id="{ACEEDAE4-BB4D-1E4A-0372-5A5CCCC3CB34}"/>
            </a:ext>
          </a:extLst>
        </xdr:cNvPr>
        <xdr:cNvCxnSpPr/>
      </xdr:nvCxnSpPr>
      <xdr:spPr>
        <a:xfrm flipH="1">
          <a:off x="6839815" y="1104900"/>
          <a:ext cx="742085" cy="5530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1155</xdr:colOff>
      <xdr:row>2</xdr:row>
      <xdr:rowOff>257175</xdr:rowOff>
    </xdr:from>
    <xdr:to>
      <xdr:col>4</xdr:col>
      <xdr:colOff>752475</xdr:colOff>
      <xdr:row>5</xdr:row>
      <xdr:rowOff>126712</xdr:rowOff>
    </xdr:to>
    <xdr:cxnSp macro="">
      <xdr:nvCxnSpPr>
        <xdr:cNvPr id="4" name="Conector de Seta Reta 3">
          <a:extLst>
            <a:ext uri="{FF2B5EF4-FFF2-40B4-BE49-F238E27FC236}">
              <a16:creationId xmlns:a16="http://schemas.microsoft.com/office/drawing/2014/main" id="{5CA2325F-1CCA-479E-A0D7-4832964944D7}"/>
            </a:ext>
          </a:extLst>
        </xdr:cNvPr>
        <xdr:cNvCxnSpPr/>
      </xdr:nvCxnSpPr>
      <xdr:spPr>
        <a:xfrm flipH="1">
          <a:off x="6840105" y="571500"/>
          <a:ext cx="751320" cy="8315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458065</xdr:colOff>
      <xdr:row>14</xdr:row>
      <xdr:rowOff>22844</xdr:rowOff>
    </xdr:from>
    <xdr:to>
      <xdr:col>4</xdr:col>
      <xdr:colOff>4083050</xdr:colOff>
      <xdr:row>20</xdr:row>
      <xdr:rowOff>57147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8706A65F-A6D3-4995-BED3-90DD10FA1F59}"/>
            </a:ext>
          </a:extLst>
        </xdr:cNvPr>
        <xdr:cNvGrpSpPr/>
      </xdr:nvGrpSpPr>
      <xdr:grpSpPr>
        <a:xfrm>
          <a:off x="7290665" y="3242294"/>
          <a:ext cx="3624985" cy="1151903"/>
          <a:chOff x="854722" y="187102"/>
          <a:chExt cx="2295526" cy="1104900"/>
        </a:xfrm>
      </xdr:grpSpPr>
      <xdr:sp macro="" textlink="">
        <xdr:nvSpPr>
          <xdr:cNvPr id="6" name="Balão de Fala: Oval 5">
            <a:extLst>
              <a:ext uri="{FF2B5EF4-FFF2-40B4-BE49-F238E27FC236}">
                <a16:creationId xmlns:a16="http://schemas.microsoft.com/office/drawing/2014/main" id="{78A9EA77-0023-60CE-34C3-B265310E944A}"/>
              </a:ext>
            </a:extLst>
          </xdr:cNvPr>
          <xdr:cNvSpPr/>
        </xdr:nvSpPr>
        <xdr:spPr>
          <a:xfrm>
            <a:off x="854722" y="187102"/>
            <a:ext cx="2295526" cy="1104900"/>
          </a:xfrm>
          <a:prstGeom prst="wedgeEllipseCallout">
            <a:avLst>
              <a:gd name="adj1" fmla="val -62301"/>
              <a:gd name="adj2" fmla="val -34535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7C582798-62DF-ADDF-7037-BB6CBF26B0AB}"/>
              </a:ext>
            </a:extLst>
          </xdr:cNvPr>
          <xdr:cNvSpPr/>
        </xdr:nvSpPr>
        <xdr:spPr>
          <a:xfrm>
            <a:off x="1109651" y="291558"/>
            <a:ext cx="2000249" cy="895189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200" b="0" u="none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O teste verifica se os dados inseridos nas células AZUL CLARO são numéricos e maiores que zero. </a:t>
            </a:r>
            <a:r>
              <a:rPr lang="pt-BR" sz="1200" baseline="0">
                <a:effectLst/>
                <a:latin typeface="+mn-lt"/>
                <a:ea typeface="+mn-ea"/>
                <a:cs typeface="+mn-cs"/>
              </a:rPr>
              <a:t>Para prosseguir no uso do Simulador é necessário que o teste não apresente erro.</a:t>
            </a:r>
            <a:endParaRPr lang="pt-BR" sz="12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286282</xdr:colOff>
      <xdr:row>1</xdr:row>
      <xdr:rowOff>78846</xdr:rowOff>
    </xdr:from>
    <xdr:to>
      <xdr:col>18</xdr:col>
      <xdr:colOff>573619</xdr:colOff>
      <xdr:row>8</xdr:row>
      <xdr:rowOff>86752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030FF5C-D2DD-4379-B656-9FD84FDD7E30}"/>
            </a:ext>
          </a:extLst>
        </xdr:cNvPr>
        <xdr:cNvGrpSpPr/>
      </xdr:nvGrpSpPr>
      <xdr:grpSpPr>
        <a:xfrm>
          <a:off x="16835970" y="205846"/>
          <a:ext cx="2120899" cy="1912906"/>
          <a:chOff x="17204533" y="0"/>
          <a:chExt cx="2131218" cy="1874806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DA8B6534-C628-755C-94E7-C845FB8E27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04533" y="0"/>
            <a:ext cx="2131218" cy="1874806"/>
          </a:xfrm>
          <a:prstGeom prst="rect">
            <a:avLst/>
          </a:prstGeom>
        </xdr:spPr>
      </xdr:pic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5D643E47-EFB0-9BBE-86E7-04705161E2B0}"/>
              </a:ext>
            </a:extLst>
          </xdr:cNvPr>
          <xdr:cNvSpPr/>
        </xdr:nvSpPr>
        <xdr:spPr>
          <a:xfrm>
            <a:off x="17278876" y="107157"/>
            <a:ext cx="1961623" cy="1094146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6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Nenhum </a:t>
            </a:r>
            <a:r>
              <a:rPr lang="pt-BR" sz="1600" b="0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preenchimento</a:t>
            </a:r>
          </a:p>
          <a:p>
            <a:pPr algn="ctr"/>
            <a:r>
              <a:rPr lang="pt-BR" sz="1600" b="0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é necessário na presente planilha</a:t>
            </a:r>
            <a:endParaRPr lang="pt-BR" sz="16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611188</xdr:colOff>
      <xdr:row>1</xdr:row>
      <xdr:rowOff>338665</xdr:rowOff>
    </xdr:from>
    <xdr:to>
      <xdr:col>14</xdr:col>
      <xdr:colOff>869156</xdr:colOff>
      <xdr:row>6</xdr:row>
      <xdr:rowOff>84665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DD21015-122B-4373-9BA8-28119A1D84C9}"/>
            </a:ext>
          </a:extLst>
        </xdr:cNvPr>
        <xdr:cNvGrpSpPr/>
      </xdr:nvGrpSpPr>
      <xdr:grpSpPr>
        <a:xfrm>
          <a:off x="12398376" y="465665"/>
          <a:ext cx="3432968" cy="1143000"/>
          <a:chOff x="9060326" y="243417"/>
          <a:chExt cx="3047006" cy="1100667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6E7E076A-1898-F9C0-1507-731387BAE0B1}"/>
              </a:ext>
            </a:extLst>
          </xdr:cNvPr>
          <xdr:cNvGrpSpPr/>
        </xdr:nvGrpSpPr>
        <xdr:grpSpPr>
          <a:xfrm>
            <a:off x="9207499" y="243417"/>
            <a:ext cx="2899833" cy="1100667"/>
            <a:chOff x="10837333" y="423333"/>
            <a:chExt cx="2268000" cy="1100667"/>
          </a:xfrm>
        </xdr:grpSpPr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9FE615E1-780A-68AC-6E55-52051CF4C1C9}"/>
                </a:ext>
              </a:extLst>
            </xdr:cNvPr>
            <xdr:cNvGrpSpPr/>
          </xdr:nvGrpSpPr>
          <xdr:grpSpPr>
            <a:xfrm>
              <a:off x="10837333" y="423333"/>
              <a:ext cx="2268000" cy="1100667"/>
              <a:chOff x="12562416" y="486833"/>
              <a:chExt cx="2268000" cy="1100667"/>
            </a:xfrm>
            <a:solidFill>
              <a:schemeClr val="accent1">
                <a:lumMod val="75000"/>
              </a:schemeClr>
            </a:solidFill>
          </xdr:grpSpPr>
          <xdr:sp macro="" textlink="total_valor_desconto">
            <xdr:nvSpPr>
              <xdr:cNvPr id="10" name="Retângulo 9">
                <a:extLst>
                  <a:ext uri="{FF2B5EF4-FFF2-40B4-BE49-F238E27FC236}">
                    <a16:creationId xmlns:a16="http://schemas.microsoft.com/office/drawing/2014/main" id="{D3C9AEB1-8C6B-C1BD-7108-98D7EE40840F}"/>
                  </a:ext>
                </a:extLst>
              </xdr:cNvPr>
              <xdr:cNvSpPr/>
            </xdr:nvSpPr>
            <xdr:spPr>
              <a:xfrm>
                <a:off x="12562416" y="984250"/>
                <a:ext cx="2268000" cy="603250"/>
              </a:xfrm>
              <a:prstGeom prst="rect">
                <a:avLst/>
              </a:prstGeom>
              <a:gradFill>
                <a:gsLst>
                  <a:gs pos="0">
                    <a:schemeClr val="accent1">
                      <a:lumMod val="60000"/>
                      <a:lumOff val="40000"/>
                    </a:schemeClr>
                  </a:gs>
                  <a:gs pos="10000">
                    <a:schemeClr val="accent1">
                      <a:lumMod val="60000"/>
                      <a:lumOff val="40000"/>
                    </a:schemeClr>
                  </a:gs>
                  <a:gs pos="89000">
                    <a:schemeClr val="accent1">
                      <a:lumMod val="75000"/>
                    </a:schemeClr>
                  </a:gs>
                  <a:gs pos="100000">
                    <a:schemeClr val="accent1">
                      <a:lumMod val="75000"/>
                    </a:schemeClr>
                  </a:gs>
                </a:gsLst>
                <a:lin ang="5400000" scaled="1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r"/>
                <a:fld id="{88B2A9C1-5B9F-47D7-97BF-88B45FB54EAA}" type="TxLink">
                  <a:rPr lang="en-US" sz="2400" b="1" i="0" u="none" strike="noStrike">
                    <a:ln>
                      <a:noFill/>
                    </a:ln>
                    <a:solidFill>
                      <a:schemeClr val="bg1"/>
                    </a:solidFill>
                    <a:latin typeface="Calibri"/>
                    <a:cs typeface="Calibri"/>
                  </a:rPr>
                  <a:pPr algn="r"/>
                  <a:t>0,00 </a:t>
                </a:fld>
                <a:endParaRPr lang="pt-BR" sz="8800" b="1">
                  <a:ln>
                    <a:noFill/>
                  </a:ln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11" name="Retângulo: Cantos Superiores Arredondados 10">
                <a:extLst>
                  <a:ext uri="{FF2B5EF4-FFF2-40B4-BE49-F238E27FC236}">
                    <a16:creationId xmlns:a16="http://schemas.microsoft.com/office/drawing/2014/main" id="{60C98B7D-44E5-33AE-17D8-0614F627BEFF}"/>
                  </a:ext>
                </a:extLst>
              </xdr:cNvPr>
              <xdr:cNvSpPr/>
            </xdr:nvSpPr>
            <xdr:spPr>
              <a:xfrm>
                <a:off x="12562416" y="486833"/>
                <a:ext cx="2268000" cy="497417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8B481490-25E1-C999-93CC-BB05D7E3F871}"/>
                </a:ext>
              </a:extLst>
            </xdr:cNvPr>
            <xdr:cNvSpPr txBox="1"/>
          </xdr:nvSpPr>
          <xdr:spPr>
            <a:xfrm>
              <a:off x="11510285" y="476250"/>
              <a:ext cx="1467833" cy="4233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pt-BR" sz="1800" b="1">
                  <a:solidFill>
                    <a:schemeClr val="bg1"/>
                  </a:solidFill>
                </a:rPr>
                <a:t>Desconto (R$)</a:t>
              </a:r>
            </a:p>
          </xdr:txBody>
        </xdr:sp>
      </xdr:grpSp>
      <xdr:pic>
        <xdr:nvPicPr>
          <xdr:cNvPr id="4" name="Gráfico 3" descr="Aspiração com preenchimento sólido">
            <a:extLst>
              <a:ext uri="{FF2B5EF4-FFF2-40B4-BE49-F238E27FC236}">
                <a16:creationId xmlns:a16="http://schemas.microsoft.com/office/drawing/2014/main" id="{A2946EE9-A689-5A5E-F544-9CEE516DC3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060326" y="306916"/>
            <a:ext cx="940633" cy="9144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320687</xdr:colOff>
      <xdr:row>0</xdr:row>
      <xdr:rowOff>44450</xdr:rowOff>
    </xdr:from>
    <xdr:to>
      <xdr:col>10</xdr:col>
      <xdr:colOff>1375833</xdr:colOff>
      <xdr:row>9</xdr:row>
      <xdr:rowOff>105834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43F09C9-4DDC-DF2C-6F70-EE75B90A7CA1}"/>
            </a:ext>
          </a:extLst>
        </xdr:cNvPr>
        <xdr:cNvGrpSpPr/>
      </xdr:nvGrpSpPr>
      <xdr:grpSpPr>
        <a:xfrm>
          <a:off x="10085576" y="44450"/>
          <a:ext cx="4230146" cy="2220384"/>
          <a:chOff x="9570520" y="150283"/>
          <a:chExt cx="4081980" cy="2199217"/>
        </a:xfrm>
      </xdr:grpSpPr>
      <xdr:pic>
        <xdr:nvPicPr>
          <xdr:cNvPr id="4" name="Imagem 3">
            <a:extLst>
              <a:ext uri="{FF2B5EF4-FFF2-40B4-BE49-F238E27FC236}">
                <a16:creationId xmlns:a16="http://schemas.microsoft.com/office/drawing/2014/main" id="{7E8343DD-EA70-A800-02C9-8B8B5D85C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70520" y="150283"/>
            <a:ext cx="4081980" cy="2199217"/>
          </a:xfrm>
          <a:prstGeom prst="rect">
            <a:avLst/>
          </a:prstGeom>
        </xdr:spPr>
      </xdr:pic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5A2AAA1C-DD3B-4F71-B64B-A553D3BA49B1}"/>
              </a:ext>
            </a:extLst>
          </xdr:cNvPr>
          <xdr:cNvSpPr/>
        </xdr:nvSpPr>
        <xdr:spPr>
          <a:xfrm>
            <a:off x="9588502" y="223200"/>
            <a:ext cx="4053416" cy="1530585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pt-BR" sz="1800" b="0" cap="none" spc="0">
                <a:ln w="0"/>
                <a:solidFill>
                  <a:sysClr val="windowText" lastClr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Preencha as células AZUL CLARO com</a:t>
            </a:r>
          </a:p>
          <a:p>
            <a:pPr algn="ctr"/>
            <a:r>
              <a:rPr lang="pt-BR" sz="18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o valor que deseja utilizar de créditos</a:t>
            </a:r>
          </a:p>
          <a:p>
            <a:pPr algn="ctr"/>
            <a:r>
              <a:rPr lang="pt-BR" sz="18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decorrentes de Prejuízo Fiscal</a:t>
            </a:r>
          </a:p>
          <a:p>
            <a:pPr algn="ctr"/>
            <a:r>
              <a:rPr lang="pt-BR" sz="18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ou Base de Cálculo Negativa da CSLL</a:t>
            </a:r>
          </a:p>
          <a:p>
            <a:pPr algn="ctr"/>
            <a:r>
              <a:rPr lang="pt-BR" sz="1200" b="0" cap="none" spc="0" baseline="0">
                <a:ln w="0"/>
                <a:solidFill>
                  <a:sysClr val="windowText" lastClr="00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(cnf. art. 14 da Port. Conj. RFB/PGFN nº 1/2023) </a:t>
            </a:r>
            <a:endParaRPr lang="pt-BR" sz="1600" b="0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84667</xdr:colOff>
      <xdr:row>17</xdr:row>
      <xdr:rowOff>63504</xdr:rowOff>
    </xdr:from>
    <xdr:to>
      <xdr:col>6</xdr:col>
      <xdr:colOff>1224492</xdr:colOff>
      <xdr:row>24</xdr:row>
      <xdr:rowOff>63500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A339D66-2846-423E-9280-BFAAF85F1D49}"/>
            </a:ext>
          </a:extLst>
        </xdr:cNvPr>
        <xdr:cNvGrpSpPr/>
      </xdr:nvGrpSpPr>
      <xdr:grpSpPr>
        <a:xfrm>
          <a:off x="5087056" y="4663726"/>
          <a:ext cx="2727325" cy="1298218"/>
          <a:chOff x="866775" y="66675"/>
          <a:chExt cx="2295526" cy="1104900"/>
        </a:xfrm>
      </xdr:grpSpPr>
      <xdr:sp macro="" textlink="">
        <xdr:nvSpPr>
          <xdr:cNvPr id="6" name="Balão de Fala: Oval 5">
            <a:extLst>
              <a:ext uri="{FF2B5EF4-FFF2-40B4-BE49-F238E27FC236}">
                <a16:creationId xmlns:a16="http://schemas.microsoft.com/office/drawing/2014/main" id="{A4383066-72CB-44E7-6B86-B2DEA0F6008D}"/>
              </a:ext>
            </a:extLst>
          </xdr:cNvPr>
          <xdr:cNvSpPr/>
        </xdr:nvSpPr>
        <xdr:spPr>
          <a:xfrm>
            <a:off x="866775" y="66675"/>
            <a:ext cx="2295526" cy="1104900"/>
          </a:xfrm>
          <a:prstGeom prst="wedgeEllipseCallout">
            <a:avLst>
              <a:gd name="adj1" fmla="val 60338"/>
              <a:gd name="adj2" fmla="val -18258"/>
            </a:avLst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ADFB24BE-5536-0176-E3E2-9C8A50FDB7F0}"/>
              </a:ext>
            </a:extLst>
          </xdr:cNvPr>
          <xdr:cNvSpPr/>
        </xdr:nvSpPr>
        <xdr:spPr>
          <a:xfrm>
            <a:off x="973396" y="164148"/>
            <a:ext cx="2127559" cy="895189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200" b="0" u="none" cap="none" spc="0" baseline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O teste verifica se os dados inseridos nas células azul claro são numéricos e maiores que zero. </a:t>
            </a:r>
            <a:r>
              <a:rPr lang="pt-BR" sz="1200" baseline="0">
                <a:effectLst/>
                <a:latin typeface="+mn-lt"/>
                <a:ea typeface="+mn-ea"/>
                <a:cs typeface="+mn-cs"/>
              </a:rPr>
              <a:t>Para prosseguir no uso do Simulador é necessário que o teste não apresente erro.</a:t>
            </a:r>
            <a:endParaRPr lang="pt-BR" sz="1200" b="0" u="sng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168025</xdr:colOff>
      <xdr:row>21</xdr:row>
      <xdr:rowOff>107159</xdr:rowOff>
    </xdr:from>
    <xdr:to>
      <xdr:col>12</xdr:col>
      <xdr:colOff>377197</xdr:colOff>
      <xdr:row>31</xdr:row>
      <xdr:rowOff>0</xdr:rowOff>
    </xdr:to>
    <xdr:pic>
      <xdr:nvPicPr>
        <xdr:cNvPr id="7" name="Imagem 6">
          <a:hlinkClick xmlns:r="http://schemas.openxmlformats.org/officeDocument/2006/relationships" r:id="rId1" tooltip="Sítio da RFB: Assuntos / Mais Orientações Tributárias / Pagamentos e Parcelamentos / Darf - impressão para preenchimento manual"/>
          <a:extLst>
            <a:ext uri="{FF2B5EF4-FFF2-40B4-BE49-F238E27FC236}">
              <a16:creationId xmlns:a16="http://schemas.microsoft.com/office/drawing/2014/main" id="{2DF26662-3023-A754-1D50-EB8A0558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13" y="5976940"/>
          <a:ext cx="1721265" cy="1059654"/>
        </a:xfrm>
        <a:prstGeom prst="roundRect">
          <a:avLst/>
        </a:prstGeom>
      </xdr:spPr>
    </xdr:pic>
    <xdr:clientData/>
  </xdr:twoCellAnchor>
  <xdr:twoCellAnchor editAs="oneCell">
    <xdr:from>
      <xdr:col>12</xdr:col>
      <xdr:colOff>1262062</xdr:colOff>
      <xdr:row>21</xdr:row>
      <xdr:rowOff>95250</xdr:rowOff>
    </xdr:from>
    <xdr:to>
      <xdr:col>14</xdr:col>
      <xdr:colOff>785809</xdr:colOff>
      <xdr:row>31</xdr:row>
      <xdr:rowOff>35718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94913A80-2CC3-B57A-DD99-A81E79246E4E}"/>
            </a:ext>
          </a:extLst>
        </xdr:cNvPr>
        <xdr:cNvGrpSpPr/>
      </xdr:nvGrpSpPr>
      <xdr:grpSpPr>
        <a:xfrm>
          <a:off x="15859125" y="5778500"/>
          <a:ext cx="2698747" cy="1139031"/>
          <a:chOff x="12096750" y="6096000"/>
          <a:chExt cx="2500312" cy="1214437"/>
        </a:xfrm>
      </xdr:grpSpPr>
      <xdr:sp macro="" textlink="">
        <xdr:nvSpPr>
          <xdr:cNvPr id="14" name="Balão de Pensamento: Nuvem 13">
            <a:extLst>
              <a:ext uri="{FF2B5EF4-FFF2-40B4-BE49-F238E27FC236}">
                <a16:creationId xmlns:a16="http://schemas.microsoft.com/office/drawing/2014/main" id="{FFB1FAE1-AB5A-7D61-6A60-D179A7E42433}"/>
              </a:ext>
            </a:extLst>
          </xdr:cNvPr>
          <xdr:cNvSpPr/>
        </xdr:nvSpPr>
        <xdr:spPr>
          <a:xfrm>
            <a:off x="12096750" y="6096000"/>
            <a:ext cx="2500312" cy="1214437"/>
          </a:xfrm>
          <a:prstGeom prst="cloudCallout">
            <a:avLst>
              <a:gd name="adj1" fmla="val -82333"/>
              <a:gd name="adj2" fmla="val 553"/>
            </a:avLst>
          </a:prstGeom>
          <a:noFill/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5BAF26F8-C823-7DED-B345-B57DDABE9376}"/>
              </a:ext>
            </a:extLst>
          </xdr:cNvPr>
          <xdr:cNvSpPr/>
        </xdr:nvSpPr>
        <xdr:spPr>
          <a:xfrm>
            <a:off x="12326387" y="6302299"/>
            <a:ext cx="2166937" cy="983031"/>
          </a:xfrm>
          <a:prstGeom prst="rect">
            <a:avLst/>
          </a:prstGeom>
          <a:noFill/>
          <a:ln>
            <a:noFill/>
          </a:ln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Clique na imagem a esquerda</a:t>
            </a:r>
          </a:p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para orientações sobre o </a:t>
            </a:r>
          </a:p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preenchimento do</a:t>
            </a:r>
          </a:p>
          <a:p>
            <a:pPr algn="ctr"/>
            <a:r>
              <a:rPr lang="pt-BR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DARF</a:t>
            </a:r>
          </a:p>
        </xdr:txBody>
      </xdr:sp>
    </xdr:grpSp>
    <xdr:clientData/>
  </xdr:twoCellAnchor>
  <xdr:twoCellAnchor editAs="oneCell">
    <xdr:from>
      <xdr:col>10</xdr:col>
      <xdr:colOff>714370</xdr:colOff>
      <xdr:row>21</xdr:row>
      <xdr:rowOff>95250</xdr:rowOff>
    </xdr:from>
    <xdr:to>
      <xdr:col>11</xdr:col>
      <xdr:colOff>11906</xdr:colOff>
      <xdr:row>25</xdr:row>
      <xdr:rowOff>23814</xdr:rowOff>
    </xdr:to>
    <xdr:sp macro="" textlink="">
      <xdr:nvSpPr>
        <xdr:cNvPr id="16" name="Seta: para a Esquerda e para Cima 15">
          <a:extLst>
            <a:ext uri="{FF2B5EF4-FFF2-40B4-BE49-F238E27FC236}">
              <a16:creationId xmlns:a16="http://schemas.microsoft.com/office/drawing/2014/main" id="{484A3305-EA8F-A51B-18E5-F3089CFF5287}"/>
            </a:ext>
          </a:extLst>
        </xdr:cNvPr>
        <xdr:cNvSpPr/>
      </xdr:nvSpPr>
      <xdr:spPr>
        <a:xfrm flipH="1">
          <a:off x="8512964" y="5774531"/>
          <a:ext cx="809630" cy="666752"/>
        </a:xfrm>
        <a:prstGeom prst="leftUpArrow">
          <a:avLst>
            <a:gd name="adj1" fmla="val 11441"/>
            <a:gd name="adj2" fmla="val 13731"/>
            <a:gd name="adj3" fmla="val 25000"/>
          </a:avLst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15</xdr:col>
      <xdr:colOff>154781</xdr:colOff>
      <xdr:row>1</xdr:row>
      <xdr:rowOff>285751</xdr:rowOff>
    </xdr:from>
    <xdr:to>
      <xdr:col>17</xdr:col>
      <xdr:colOff>1012031</xdr:colOff>
      <xdr:row>6</xdr:row>
      <xdr:rowOff>243651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DEB65AAA-7346-F154-EBEA-9BEA4D420651}"/>
            </a:ext>
          </a:extLst>
        </xdr:cNvPr>
        <xdr:cNvGrpSpPr/>
      </xdr:nvGrpSpPr>
      <xdr:grpSpPr>
        <a:xfrm>
          <a:off x="19514344" y="412751"/>
          <a:ext cx="4032250" cy="1878775"/>
          <a:chOff x="17204533" y="0"/>
          <a:chExt cx="2131218" cy="1874806"/>
        </a:xfrm>
      </xdr:grpSpPr>
      <xdr:pic>
        <xdr:nvPicPr>
          <xdr:cNvPr id="21" name="Imagem 20">
            <a:extLst>
              <a:ext uri="{FF2B5EF4-FFF2-40B4-BE49-F238E27FC236}">
                <a16:creationId xmlns:a16="http://schemas.microsoft.com/office/drawing/2014/main" id="{4270FF35-B7AB-2308-1C43-4BD4011AB6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04533" y="0"/>
            <a:ext cx="2131218" cy="1874806"/>
          </a:xfrm>
          <a:prstGeom prst="rect">
            <a:avLst/>
          </a:prstGeom>
        </xdr:spPr>
      </xdr:pic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EC1BC2F4-543E-42C9-A519-C528AAC276AD}"/>
              </a:ext>
            </a:extLst>
          </xdr:cNvPr>
          <xdr:cNvSpPr/>
        </xdr:nvSpPr>
        <xdr:spPr>
          <a:xfrm>
            <a:off x="17278876" y="83345"/>
            <a:ext cx="1961623" cy="1214436"/>
          </a:xfrm>
          <a:prstGeom prst="rect">
            <a:avLst/>
          </a:prstGeom>
          <a:noFill/>
          <a:ln>
            <a:noFill/>
          </a:ln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pt-BR" sz="1600" b="0" cap="none" spc="0">
                <a:ln w="0">
                  <a:noFill/>
                </a:ln>
                <a:solidFill>
                  <a:schemeClr val="tx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Informe nas células AZUL CLARO em quantas prestações deseja quitar o "Valor Devido Ajustado"</a:t>
            </a:r>
          </a:p>
          <a:p>
            <a:pPr algn="ctr"/>
            <a:r>
              <a:rPr lang="pt-BR" sz="12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(caso pretenda quitar os</a:t>
            </a:r>
            <a:r>
              <a:rPr lang="pt-BR" sz="1200" b="0" baseline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 valores da transação </a:t>
            </a:r>
            <a:r>
              <a:rPr lang="pt-BR" sz="12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em um número menor de</a:t>
            </a:r>
            <a:r>
              <a:rPr lang="pt-BR" sz="1200" b="0" baseline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 </a:t>
            </a:r>
            <a:r>
              <a:rPr lang="pt-BR" sz="1200" b="0"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parcelas do que as permitidas) </a:t>
            </a:r>
            <a:endParaRPr lang="pt-BR" sz="18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15</xdr:col>
      <xdr:colOff>166684</xdr:colOff>
      <xdr:row>22</xdr:row>
      <xdr:rowOff>2380</xdr:rowOff>
    </xdr:from>
    <xdr:to>
      <xdr:col>16</xdr:col>
      <xdr:colOff>845341</xdr:colOff>
      <xdr:row>30</xdr:row>
      <xdr:rowOff>109891</xdr:rowOff>
    </xdr:to>
    <xdr:pic>
      <xdr:nvPicPr>
        <xdr:cNvPr id="3" name="Imagem 2">
          <a:hlinkClick xmlns:r="http://schemas.openxmlformats.org/officeDocument/2006/relationships" r:id="rId4" tooltip="Programa Litígio Zero"/>
          <a:extLst>
            <a:ext uri="{FF2B5EF4-FFF2-40B4-BE49-F238E27FC236}">
              <a16:creationId xmlns:a16="http://schemas.microsoft.com/office/drawing/2014/main" id="{1F029887-6C4F-4813-B7DF-7231F34D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372" y="5800724"/>
          <a:ext cx="2190750" cy="964761"/>
        </a:xfrm>
        <a:prstGeom prst="roundRect">
          <a:avLst/>
        </a:prstGeom>
      </xdr:spPr>
    </xdr:pic>
    <xdr:clientData/>
  </xdr:twoCellAnchor>
  <xdr:twoCellAnchor editAs="oneCell">
    <xdr:from>
      <xdr:col>12</xdr:col>
      <xdr:colOff>452441</xdr:colOff>
      <xdr:row>2</xdr:row>
      <xdr:rowOff>23812</xdr:rowOff>
    </xdr:from>
    <xdr:to>
      <xdr:col>14</xdr:col>
      <xdr:colOff>734221</xdr:colOff>
      <xdr:row>4</xdr:row>
      <xdr:rowOff>115094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B8FF404-F66B-49AC-B026-D63C536592CC}"/>
            </a:ext>
          </a:extLst>
        </xdr:cNvPr>
        <xdr:cNvGrpSpPr/>
      </xdr:nvGrpSpPr>
      <xdr:grpSpPr>
        <a:xfrm>
          <a:off x="15049504" y="531812"/>
          <a:ext cx="3456780" cy="1123157"/>
          <a:chOff x="9038220" y="243417"/>
          <a:chExt cx="3069112" cy="1100667"/>
        </a:xfrm>
      </xdr:grpSpPr>
      <xdr:grpSp>
        <xdr:nvGrpSpPr>
          <xdr:cNvPr id="5" name="Agrupar 4">
            <a:extLst>
              <a:ext uri="{FF2B5EF4-FFF2-40B4-BE49-F238E27FC236}">
                <a16:creationId xmlns:a16="http://schemas.microsoft.com/office/drawing/2014/main" id="{5531044A-E46A-DEE6-1DDD-9A660E1F637D}"/>
              </a:ext>
            </a:extLst>
          </xdr:cNvPr>
          <xdr:cNvGrpSpPr/>
        </xdr:nvGrpSpPr>
        <xdr:grpSpPr>
          <a:xfrm>
            <a:off x="9207499" y="243417"/>
            <a:ext cx="2899833" cy="1100667"/>
            <a:chOff x="10837333" y="423333"/>
            <a:chExt cx="2268000" cy="1100667"/>
          </a:xfrm>
        </xdr:grpSpPr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A68E0015-C575-0F59-0680-0BCE726D5EA5}"/>
                </a:ext>
              </a:extLst>
            </xdr:cNvPr>
            <xdr:cNvGrpSpPr/>
          </xdr:nvGrpSpPr>
          <xdr:grpSpPr>
            <a:xfrm>
              <a:off x="10837333" y="423333"/>
              <a:ext cx="2268000" cy="1100667"/>
              <a:chOff x="12562416" y="486833"/>
              <a:chExt cx="2268000" cy="1100667"/>
            </a:xfrm>
            <a:solidFill>
              <a:schemeClr val="accent1">
                <a:lumMod val="75000"/>
              </a:schemeClr>
            </a:solidFill>
          </xdr:grpSpPr>
          <xdr:sp macro="" textlink="'5_CONSOLIDACAO'!$J$27">
            <xdr:nvSpPr>
              <xdr:cNvPr id="10" name="Retângulo 9">
                <a:extLst>
                  <a:ext uri="{FF2B5EF4-FFF2-40B4-BE49-F238E27FC236}">
                    <a16:creationId xmlns:a16="http://schemas.microsoft.com/office/drawing/2014/main" id="{4CAD0F3F-AE4D-CD08-3356-8569B87D0B60}"/>
                  </a:ext>
                </a:extLst>
              </xdr:cNvPr>
              <xdr:cNvSpPr/>
            </xdr:nvSpPr>
            <xdr:spPr>
              <a:xfrm>
                <a:off x="12562416" y="984250"/>
                <a:ext cx="2268000" cy="603250"/>
              </a:xfrm>
              <a:prstGeom prst="rect">
                <a:avLst/>
              </a:prstGeom>
              <a:gradFill>
                <a:gsLst>
                  <a:gs pos="0">
                    <a:schemeClr val="accent6">
                      <a:lumMod val="75000"/>
                    </a:schemeClr>
                  </a:gs>
                  <a:gs pos="22000">
                    <a:schemeClr val="accent6">
                      <a:lumMod val="75000"/>
                    </a:schemeClr>
                  </a:gs>
                  <a:gs pos="78000">
                    <a:schemeClr val="accent6">
                      <a:lumMod val="50000"/>
                    </a:schemeClr>
                  </a:gs>
                  <a:gs pos="100000">
                    <a:schemeClr val="accent6">
                      <a:lumMod val="50000"/>
                    </a:schemeClr>
                  </a:gs>
                </a:gsLst>
                <a:lin ang="5400000" scaled="1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r"/>
                <a:fld id="{BF91AAD6-63DA-45CF-BDD6-379BB9B1D221}" type="TxLink">
                  <a:rPr lang="en-US" sz="2400" b="1" i="0" u="none" strike="noStrike">
                    <a:ln>
                      <a:noFill/>
                    </a:ln>
                    <a:solidFill>
                      <a:schemeClr val="bg1"/>
                    </a:solidFill>
                    <a:latin typeface="Calibri"/>
                    <a:cs typeface="Calibri"/>
                  </a:rPr>
                  <a:pPr algn="r"/>
                  <a:t>0,00</a:t>
                </a:fld>
                <a:endParaRPr lang="pt-BR" sz="23900" b="1">
                  <a:ln>
                    <a:noFill/>
                  </a:ln>
                  <a:solidFill>
                    <a:schemeClr val="bg1"/>
                  </a:solidFill>
                </a:endParaRPr>
              </a:p>
            </xdr:txBody>
          </xdr:sp>
          <xdr:sp macro="" textlink="">
            <xdr:nvSpPr>
              <xdr:cNvPr id="12" name="Retângulo: Cantos Superiores Arredondados 11">
                <a:extLst>
                  <a:ext uri="{FF2B5EF4-FFF2-40B4-BE49-F238E27FC236}">
                    <a16:creationId xmlns:a16="http://schemas.microsoft.com/office/drawing/2014/main" id="{6786334F-1AA8-544D-4BED-6CA35619C83E}"/>
                  </a:ext>
                </a:extLst>
              </xdr:cNvPr>
              <xdr:cNvSpPr/>
            </xdr:nvSpPr>
            <xdr:spPr>
              <a:xfrm>
                <a:off x="12562416" y="486833"/>
                <a:ext cx="2268000" cy="497417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solidFill>
                <a:schemeClr val="accent6">
                  <a:lumMod val="5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</xdr:grpSp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B0B698E9-8ADD-CF69-363C-D3ABE13346E0}"/>
                </a:ext>
              </a:extLst>
            </xdr:cNvPr>
            <xdr:cNvSpPr txBox="1"/>
          </xdr:nvSpPr>
          <xdr:spPr>
            <a:xfrm>
              <a:off x="11510285" y="476250"/>
              <a:ext cx="1467833" cy="4233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lang="pt-BR" sz="1800" b="1">
                  <a:solidFill>
                    <a:schemeClr val="bg1"/>
                  </a:solidFill>
                </a:rPr>
                <a:t>Desconto (R$)</a:t>
              </a:r>
            </a:p>
          </xdr:txBody>
        </xdr:sp>
      </xdr:grpSp>
      <xdr:pic>
        <xdr:nvPicPr>
          <xdr:cNvPr id="6" name="Gráfico 5" descr="Aspiração com preenchimento sólido">
            <a:extLst>
              <a:ext uri="{FF2B5EF4-FFF2-40B4-BE49-F238E27FC236}">
                <a16:creationId xmlns:a16="http://schemas.microsoft.com/office/drawing/2014/main" id="{FCD4F1DA-8BFB-4120-B0E6-6903D37B1D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9038220" y="306916"/>
            <a:ext cx="940633" cy="9144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C826-9E59-4AF7-853E-A6B5796FF705}">
  <dimension ref="C1:L22"/>
  <sheetViews>
    <sheetView showGridLines="0" zoomScale="120" zoomScaleNormal="120" workbookViewId="0">
      <selection activeCell="D23" sqref="D23"/>
    </sheetView>
  </sheetViews>
  <sheetFormatPr defaultRowHeight="14.5" x14ac:dyDescent="0.35"/>
  <cols>
    <col min="1" max="2" width="1.7265625" customWidth="1"/>
    <col min="3" max="3" width="10.7265625" customWidth="1"/>
    <col min="4" max="4" width="13.7265625" customWidth="1"/>
    <col min="5" max="5" width="10.7265625" customWidth="1"/>
    <col min="6" max="6" width="8.81640625" customWidth="1"/>
    <col min="7" max="7" width="10.7265625" customWidth="1"/>
    <col min="8" max="9" width="8.7265625" customWidth="1"/>
    <col min="10" max="10" width="3.81640625" customWidth="1"/>
    <col min="11" max="11" width="8.7265625" customWidth="1"/>
    <col min="12" max="12" width="15.81640625" customWidth="1"/>
    <col min="13" max="13" width="4" customWidth="1"/>
    <col min="14" max="16" width="10.7265625" customWidth="1"/>
    <col min="17" max="17" width="61.7265625" customWidth="1"/>
  </cols>
  <sheetData>
    <row r="1" spans="3:12" ht="10" customHeight="1" x14ac:dyDescent="0.35"/>
    <row r="2" spans="3:12" ht="10" customHeight="1" x14ac:dyDescent="0.35"/>
    <row r="3" spans="3:12" ht="10" customHeight="1" x14ac:dyDescent="0.35"/>
    <row r="4" spans="3:12" ht="10" customHeight="1" x14ac:dyDescent="0.35"/>
    <row r="5" spans="3:12" ht="10" customHeight="1" x14ac:dyDescent="0.35"/>
    <row r="6" spans="3:12" ht="10" customHeight="1" x14ac:dyDescent="0.35"/>
    <row r="7" spans="3:12" ht="10" customHeight="1" x14ac:dyDescent="0.35"/>
    <row r="8" spans="3:12" ht="10" customHeight="1" x14ac:dyDescent="0.35"/>
    <row r="9" spans="3:12" ht="6.75" customHeight="1" x14ac:dyDescent="0.35"/>
    <row r="10" spans="3:12" x14ac:dyDescent="0.35">
      <c r="C10" s="85" t="s">
        <v>91</v>
      </c>
    </row>
    <row r="11" spans="3:12" ht="10" customHeight="1" x14ac:dyDescent="0.35"/>
    <row r="12" spans="3:12" s="1" customFormat="1" ht="20.149999999999999" customHeight="1" x14ac:dyDescent="0.35">
      <c r="C12" s="102" t="s">
        <v>86</v>
      </c>
      <c r="D12" s="102"/>
      <c r="E12" s="102"/>
      <c r="F12" s="102"/>
      <c r="G12" s="102"/>
      <c r="H12" s="102"/>
      <c r="I12" s="102"/>
      <c r="J12" s="102"/>
      <c r="K12" s="102"/>
      <c r="L12" s="65"/>
    </row>
    <row r="13" spans="3:12" ht="10" customHeight="1" x14ac:dyDescent="0.35"/>
    <row r="14" spans="3:12" s="1" customFormat="1" ht="20.149999999999999" customHeight="1" x14ac:dyDescent="0.35">
      <c r="C14" s="102" t="s">
        <v>76</v>
      </c>
      <c r="D14" s="102"/>
      <c r="E14" s="102"/>
      <c r="F14" s="102"/>
      <c r="G14" s="102"/>
      <c r="H14" s="102"/>
      <c r="I14" s="102"/>
      <c r="J14" s="102"/>
      <c r="K14" s="102"/>
      <c r="L14" s="66"/>
    </row>
    <row r="15" spans="3:12" ht="10" customHeight="1" x14ac:dyDescent="0.35"/>
    <row r="16" spans="3:12" ht="20.149999999999999" customHeight="1" x14ac:dyDescent="0.35">
      <c r="C16" s="102" t="s">
        <v>63</v>
      </c>
      <c r="D16" s="102"/>
      <c r="E16" s="102"/>
      <c r="F16" s="102"/>
      <c r="G16" s="102"/>
      <c r="H16" s="102"/>
      <c r="I16" s="102"/>
      <c r="J16" s="102"/>
      <c r="K16" s="102"/>
      <c r="L16" s="102"/>
    </row>
    <row r="17" spans="3:12" ht="20.149999999999999" customHeight="1" x14ac:dyDescent="0.35">
      <c r="C17" s="64" t="s">
        <v>62</v>
      </c>
      <c r="D17" s="103"/>
      <c r="E17" s="103"/>
      <c r="F17" s="103"/>
      <c r="G17" s="103"/>
      <c r="H17" s="103"/>
      <c r="I17" s="103"/>
      <c r="J17" s="103"/>
      <c r="K17" s="103"/>
      <c r="L17" s="103"/>
    </row>
    <row r="18" spans="3:12" ht="20.149999999999999" customHeight="1" x14ac:dyDescent="0.35">
      <c r="C18" s="64" t="s">
        <v>61</v>
      </c>
      <c r="D18" s="103"/>
      <c r="E18" s="103"/>
      <c r="F18" s="103"/>
      <c r="G18" s="103"/>
      <c r="H18" s="103"/>
      <c r="I18" s="103"/>
      <c r="J18" s="103"/>
      <c r="K18" s="103"/>
      <c r="L18" s="103"/>
    </row>
    <row r="21" spans="3:12" x14ac:dyDescent="0.35">
      <c r="C21" s="45" t="s">
        <v>113</v>
      </c>
    </row>
    <row r="22" spans="3:12" ht="21" customHeight="1" x14ac:dyDescent="0.35">
      <c r="E22" s="92" t="s">
        <v>101</v>
      </c>
      <c r="H22" s="92" t="s">
        <v>102</v>
      </c>
      <c r="L22" s="92" t="s">
        <v>103</v>
      </c>
    </row>
  </sheetData>
  <sheetProtection algorithmName="SHA-512" hashValue="4AFk2V3q7jnzSXfSens2kEECc2D/szfblLrYHMdJTXqZfUiw9MGho6qsLGV2tFcNiLQ9oH17AW41XZeujhMgbQ==" saltValue="kYsbm1O7JWBwwQ7ob4noBA==" spinCount="100000" sheet="1" objects="1" scenarios="1"/>
  <mergeCells count="5">
    <mergeCell ref="C12:K12"/>
    <mergeCell ref="C14:K14"/>
    <mergeCell ref="D17:L17"/>
    <mergeCell ref="D18:L18"/>
    <mergeCell ref="C16:L16"/>
  </mergeCells>
  <phoneticPr fontId="24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&amp;L&amp;D - &amp;T&amp;C&amp;F - &amp;A&amp;R&amp;P/&amp;N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7530-09BE-4419-A8AC-F84DE7BF6BDF}">
  <sheetPr>
    <pageSetUpPr fitToPage="1"/>
  </sheetPr>
  <dimension ref="C1:P18"/>
  <sheetViews>
    <sheetView showGridLines="0" zoomScale="80" zoomScaleNormal="80" workbookViewId="0"/>
  </sheetViews>
  <sheetFormatPr defaultRowHeight="14.5" x14ac:dyDescent="0.35"/>
  <cols>
    <col min="1" max="1" width="1.7265625" customWidth="1"/>
    <col min="2" max="2" width="5.7265625" customWidth="1"/>
    <col min="3" max="3" width="134.1796875" customWidth="1"/>
    <col min="4" max="4" width="20.54296875" customWidth="1"/>
    <col min="15" max="15" width="10.54296875" hidden="1" customWidth="1"/>
    <col min="16" max="16" width="0" hidden="1" customWidth="1"/>
  </cols>
  <sheetData>
    <row r="1" spans="3:16" ht="10" customHeight="1" x14ac:dyDescent="0.35"/>
    <row r="2" spans="3:16" ht="15" customHeight="1" thickBot="1" x14ac:dyDescent="0.4"/>
    <row r="3" spans="3:16" ht="30" customHeight="1" thickTop="1" x14ac:dyDescent="0.55000000000000004">
      <c r="C3" s="104" t="s">
        <v>64</v>
      </c>
      <c r="D3" s="105"/>
    </row>
    <row r="4" spans="3:16" ht="25" customHeight="1" thickBot="1" x14ac:dyDescent="0.4">
      <c r="C4" s="106" t="s">
        <v>65</v>
      </c>
      <c r="D4" s="107"/>
      <c r="O4" s="96">
        <f>SUM(O6:O14)+SUM(P6:P14)</f>
        <v>0</v>
      </c>
      <c r="P4" s="98"/>
    </row>
    <row r="5" spans="3:16" s="1" customFormat="1" ht="20.149999999999999" customHeight="1" thickTop="1" thickBot="1" x14ac:dyDescent="0.4">
      <c r="C5" s="52" t="s">
        <v>45</v>
      </c>
      <c r="D5" s="52" t="s">
        <v>3</v>
      </c>
      <c r="O5" s="96"/>
      <c r="P5" s="99"/>
    </row>
    <row r="6" spans="3:16" s="1" customFormat="1" ht="20.149999999999999" customHeight="1" thickTop="1" x14ac:dyDescent="0.35">
      <c r="C6" s="51" t="s">
        <v>4</v>
      </c>
      <c r="D6" s="50" t="s">
        <v>6</v>
      </c>
      <c r="O6" s="97">
        <f>IF(AND(D7="Sim",D8="Sim"),1,0)</f>
        <v>0</v>
      </c>
      <c r="P6" s="99">
        <f>IF(OR(D6="Sim",D6="Não"),0,1)</f>
        <v>0</v>
      </c>
    </row>
    <row r="7" spans="3:16" s="1" customFormat="1" ht="20.149999999999999" customHeight="1" x14ac:dyDescent="0.35">
      <c r="C7" s="40" t="s">
        <v>5</v>
      </c>
      <c r="D7" s="50" t="s">
        <v>6</v>
      </c>
      <c r="O7" s="97">
        <f>IF(AND(D7="Sim",D9="Sim"),1,0)</f>
        <v>0</v>
      </c>
      <c r="P7" s="99">
        <f t="shared" ref="P7:P14" si="0">IF(OR(D7="Sim",D7="Não"),0,1)</f>
        <v>0</v>
      </c>
    </row>
    <row r="8" spans="3:16" s="1" customFormat="1" ht="20.149999999999999" customHeight="1" x14ac:dyDescent="0.35">
      <c r="C8" s="40" t="s">
        <v>77</v>
      </c>
      <c r="D8" s="50" t="s">
        <v>6</v>
      </c>
      <c r="O8" s="97">
        <f t="shared" ref="O8" si="1">IF(AND(D8="Sim",D10="Sim"),1,0)</f>
        <v>0</v>
      </c>
      <c r="P8" s="99">
        <f t="shared" si="0"/>
        <v>0</v>
      </c>
    </row>
    <row r="9" spans="3:16" s="1" customFormat="1" ht="20.149999999999999" customHeight="1" x14ac:dyDescent="0.35">
      <c r="C9" s="40" t="s">
        <v>30</v>
      </c>
      <c r="D9" s="50" t="s">
        <v>6</v>
      </c>
      <c r="O9" s="97">
        <f>IF(AND(D9="Sim",D10="Sim"),1,0)</f>
        <v>0</v>
      </c>
      <c r="P9" s="99">
        <f t="shared" si="0"/>
        <v>0</v>
      </c>
    </row>
    <row r="10" spans="3:16" s="1" customFormat="1" ht="20.149999999999999" customHeight="1" x14ac:dyDescent="0.35">
      <c r="C10" s="40" t="s">
        <v>29</v>
      </c>
      <c r="D10" s="50" t="s">
        <v>6</v>
      </c>
      <c r="O10" s="97">
        <f>IF(AND(D8="Sim",D11="Sim"),1,0)</f>
        <v>0</v>
      </c>
      <c r="P10" s="99">
        <f t="shared" si="0"/>
        <v>0</v>
      </c>
    </row>
    <row r="11" spans="3:16" s="1" customFormat="1" ht="20.149999999999999" customHeight="1" x14ac:dyDescent="0.35">
      <c r="C11" s="40" t="s">
        <v>31</v>
      </c>
      <c r="D11" s="50" t="s">
        <v>6</v>
      </c>
      <c r="O11" s="97">
        <f>IF(AND(D9="Sim",D12="Sim"),1,0)</f>
        <v>0</v>
      </c>
      <c r="P11" s="99">
        <f t="shared" si="0"/>
        <v>0</v>
      </c>
    </row>
    <row r="12" spans="3:16" ht="48.75" customHeight="1" x14ac:dyDescent="0.35">
      <c r="C12" s="41" t="s">
        <v>104</v>
      </c>
      <c r="D12" s="46" t="s">
        <v>106</v>
      </c>
      <c r="O12" s="97"/>
      <c r="P12" s="99">
        <f>IF(OR(D12="Inciso I",D12="Inciso II",D12="Escolha uma opção"),0,1)</f>
        <v>0</v>
      </c>
    </row>
    <row r="13" spans="3:16" ht="40" customHeight="1" x14ac:dyDescent="0.35">
      <c r="C13" s="41" t="s">
        <v>59</v>
      </c>
      <c r="D13" s="50" t="s">
        <v>6</v>
      </c>
      <c r="O13" s="96"/>
      <c r="P13" s="99">
        <f t="shared" si="0"/>
        <v>0</v>
      </c>
    </row>
    <row r="14" spans="3:16" ht="40" customHeight="1" x14ac:dyDescent="0.35">
      <c r="C14" s="41" t="s">
        <v>60</v>
      </c>
      <c r="D14" s="50" t="s">
        <v>6</v>
      </c>
      <c r="O14" s="96"/>
      <c r="P14" s="99">
        <f t="shared" si="0"/>
        <v>0</v>
      </c>
    </row>
    <row r="17" spans="4:4" ht="20.149999999999999" customHeight="1" x14ac:dyDescent="0.35">
      <c r="D17" s="42" t="s">
        <v>110</v>
      </c>
    </row>
    <row r="18" spans="4:4" ht="20.149999999999999" customHeight="1" x14ac:dyDescent="0.35">
      <c r="D18" s="43" t="str">
        <f>IF(O4=0,"Tudo certo !!!", "ERRO !!!")</f>
        <v>Tudo certo !!!</v>
      </c>
    </row>
  </sheetData>
  <sheetProtection algorithmName="SHA-512" hashValue="RaeDia4b5yjX16zuGKLnTfWqzDqissLKG1NG8Phzu2rDLkBB4JRFGlBhzo8JXEmjj1zqzmedXaMneq05NwAXTQ==" saltValue="wjeCohABd/VUCo6SrIX52A==" spinCount="100000" sheet="1" objects="1" scenarios="1"/>
  <mergeCells count="2">
    <mergeCell ref="C3:D3"/>
    <mergeCell ref="C4:D4"/>
  </mergeCells>
  <conditionalFormatting sqref="D12">
    <cfRule type="cellIs" dxfId="12" priority="1" operator="equal">
      <formula>""</formula>
    </cfRule>
    <cfRule type="cellIs" dxfId="11" priority="6" operator="equal">
      <formula>"Escolha uma opção"</formula>
    </cfRule>
  </conditionalFormatting>
  <conditionalFormatting sqref="D18">
    <cfRule type="expression" dxfId="10" priority="4">
      <formula>$O$4&lt;&gt;0</formula>
    </cfRule>
    <cfRule type="expression" dxfId="9" priority="5">
      <formula>$O$4=0</formula>
    </cfRule>
  </conditionalFormatting>
  <conditionalFormatting sqref="D6:D11">
    <cfRule type="cellIs" dxfId="8" priority="3" operator="equal">
      <formula>""</formula>
    </cfRule>
  </conditionalFormatting>
  <conditionalFormatting sqref="D13:D14">
    <cfRule type="cellIs" dxfId="7" priority="2" operator="equal">
      <formula>""</formula>
    </cfRule>
  </conditionalFormatting>
  <dataValidations count="3">
    <dataValidation type="list" allowBlank="1" showInputMessage="1" showErrorMessage="1" errorTitle="Erro" error="Sua resposta só pode ser &quot;Não&quot; ou &quot;Sim&quot;" sqref="D13:D14" xr:uid="{7F112731-E991-4F3D-8F2D-351D443EAF77}">
      <formula1>"Não,Sim"</formula1>
    </dataValidation>
    <dataValidation type="list" allowBlank="1" showInputMessage="1" showErrorMessage="1" errorTitle="Erro" error="Escolha uma das opções: Inciso I ou Inciso II" sqref="D12" xr:uid="{FBBCB2C3-D10C-420E-9F1F-296AD1C3A94E}">
      <formula1>"Inciso I,Inciso II,Escolha uma opção"</formula1>
    </dataValidation>
    <dataValidation type="list" showInputMessage="1" showErrorMessage="1" errorTitle="Erro" error="Sua resposta só pode ser &quot;Não&quot; ou &quot;Sim&quot;" sqref="D6:D11" xr:uid="{535E3621-D6F2-4E50-9493-9CD0693B233E}">
      <formula1>"Não,Sim"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8" orientation="landscape" r:id="rId1"/>
  <headerFooter>
    <oddFooter>&amp;L&amp;D - &amp;T&amp;C&amp;F - 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B9D42-494B-435D-A914-B40901389821}">
  <sheetPr>
    <pageSetUpPr fitToPage="1"/>
  </sheetPr>
  <dimension ref="C1:T2004"/>
  <sheetViews>
    <sheetView showGridLines="0" zoomScale="90" zoomScaleNormal="90" workbookViewId="0"/>
  </sheetViews>
  <sheetFormatPr defaultRowHeight="14.5" x14ac:dyDescent="0.35"/>
  <cols>
    <col min="1" max="2" width="1.7265625" customWidth="1"/>
    <col min="3" max="3" width="10.26953125" customWidth="1"/>
    <col min="4" max="4" width="24.7265625" style="12" customWidth="1"/>
    <col min="5" max="8" width="22.7265625" style="2" customWidth="1"/>
    <col min="9" max="9" width="37.453125" customWidth="1"/>
    <col min="10" max="10" width="24.81640625" customWidth="1"/>
    <col min="14" max="14" width="7.453125" customWidth="1"/>
    <col min="15" max="17" width="16.26953125" style="26" hidden="1" customWidth="1"/>
    <col min="18" max="20" width="18.7265625" style="93" hidden="1" customWidth="1"/>
  </cols>
  <sheetData>
    <row r="1" spans="3:20" ht="10" customHeight="1" x14ac:dyDescent="0.35"/>
    <row r="2" spans="3:20" ht="10" customHeight="1" x14ac:dyDescent="0.35"/>
    <row r="3" spans="3:20" ht="20.149999999999999" customHeight="1" x14ac:dyDescent="0.35">
      <c r="I3" s="42" t="s">
        <v>70</v>
      </c>
    </row>
    <row r="4" spans="3:20" ht="20.149999999999999" customHeight="1" x14ac:dyDescent="0.35">
      <c r="I4" s="43" t="str">
        <f>IF(P5=0,"Tudo certo !!!", "ERRO !!!")</f>
        <v>Tudo certo !!!</v>
      </c>
    </row>
    <row r="5" spans="3:20" ht="10" customHeight="1" thickBot="1" x14ac:dyDescent="0.4">
      <c r="P5" s="26">
        <f>SUM(O8:T8)</f>
        <v>0</v>
      </c>
    </row>
    <row r="6" spans="3:20" ht="20.149999999999999" customHeight="1" thickTop="1" thickBot="1" x14ac:dyDescent="0.4">
      <c r="G6" s="80" t="s">
        <v>47</v>
      </c>
      <c r="H6" s="81">
        <f>SUM(H10:H2004)</f>
        <v>0</v>
      </c>
      <c r="O6" s="26" t="s">
        <v>71</v>
      </c>
    </row>
    <row r="7" spans="3:20" ht="45" customHeight="1" thickTop="1" thickBot="1" x14ac:dyDescent="0.4">
      <c r="D7" s="109" t="s">
        <v>99</v>
      </c>
      <c r="E7" s="110"/>
      <c r="F7" s="110"/>
      <c r="G7" s="110"/>
      <c r="H7" s="111"/>
      <c r="I7" s="108" t="s">
        <v>66</v>
      </c>
      <c r="J7" s="6"/>
      <c r="O7" s="26" t="s">
        <v>107</v>
      </c>
      <c r="R7" s="93" t="s">
        <v>108</v>
      </c>
    </row>
    <row r="8" spans="3:20" ht="15" customHeight="1" thickTop="1" thickBot="1" x14ac:dyDescent="0.4">
      <c r="C8" s="75">
        <f>1995-COUNTBLANK(C10:C2004)</f>
        <v>0</v>
      </c>
      <c r="D8" s="112"/>
      <c r="E8" s="113"/>
      <c r="F8" s="113"/>
      <c r="G8" s="113"/>
      <c r="H8" s="114"/>
      <c r="I8" s="108"/>
      <c r="O8" s="26">
        <f>SUM(O10:O2004)</f>
        <v>0</v>
      </c>
      <c r="P8" s="26">
        <f t="shared" ref="P8:T8" si="0">SUM(P10:P2004)</f>
        <v>0</v>
      </c>
      <c r="Q8" s="26">
        <f t="shared" si="0"/>
        <v>0</v>
      </c>
      <c r="R8" s="93">
        <f t="shared" si="0"/>
        <v>0</v>
      </c>
      <c r="S8" s="93">
        <f t="shared" si="0"/>
        <v>0</v>
      </c>
      <c r="T8" s="93">
        <f t="shared" si="0"/>
        <v>0</v>
      </c>
    </row>
    <row r="9" spans="3:20" ht="50.15" customHeight="1" thickTop="1" x14ac:dyDescent="0.35">
      <c r="C9" s="74" t="s">
        <v>81</v>
      </c>
      <c r="D9" s="55" t="s">
        <v>74</v>
      </c>
      <c r="E9" s="56" t="s">
        <v>72</v>
      </c>
      <c r="F9" s="56" t="s">
        <v>75</v>
      </c>
      <c r="G9" s="56" t="s">
        <v>73</v>
      </c>
      <c r="H9" s="57" t="s">
        <v>1</v>
      </c>
      <c r="I9" s="57" t="s">
        <v>7</v>
      </c>
    </row>
    <row r="10" spans="3:20" x14ac:dyDescent="0.35">
      <c r="C10" s="75" t="str">
        <f>IF(D10="","",IF(ISERROR(1+C9),1,1+C9))</f>
        <v/>
      </c>
      <c r="D10" s="47"/>
      <c r="E10" s="48"/>
      <c r="F10" s="48"/>
      <c r="G10" s="48"/>
      <c r="H10" s="49">
        <f xml:space="preserve"> SUM(E10:G10)</f>
        <v>0</v>
      </c>
      <c r="I10" s="46" t="s">
        <v>6</v>
      </c>
      <c r="O10" s="26">
        <f>IF(E10="",0,IF(ISNUMBER(E10),0,1))</f>
        <v>0</v>
      </c>
      <c r="P10" s="26">
        <f t="shared" ref="P10:Q25" si="1">IF(F10="",0,IF(ISNUMBER(F10),0,1))</f>
        <v>0</v>
      </c>
      <c r="Q10" s="26">
        <f>IF(G10="",0,IF(ISNUMBER(G10),0,1))</f>
        <v>0</v>
      </c>
      <c r="R10" s="93">
        <f>IF(E10="",0,
IF(NOT(ISNUMBER(E10)),0,
IF(E10&gt;=0,0,
1)))</f>
        <v>0</v>
      </c>
      <c r="S10" s="93">
        <f t="shared" ref="S10:T10" si="2">IF(F10="",0,
IF(NOT(ISNUMBER(F10)),0,
IF(F10&gt;=0,0,
1)))</f>
        <v>0</v>
      </c>
      <c r="T10" s="93">
        <f t="shared" si="2"/>
        <v>0</v>
      </c>
    </row>
    <row r="11" spans="3:20" x14ac:dyDescent="0.35">
      <c r="C11" s="75" t="str">
        <f t="shared" ref="C11:C74" si="3">IF(D11="","",IF(ISERROR(1+C10),1,1+C10))</f>
        <v/>
      </c>
      <c r="D11" s="47"/>
      <c r="E11" s="48"/>
      <c r="F11" s="48"/>
      <c r="G11" s="48"/>
      <c r="H11" s="49">
        <f t="shared" ref="H11:H74" si="4">SUM(E11:G11)</f>
        <v>0</v>
      </c>
      <c r="I11" s="46" t="s">
        <v>6</v>
      </c>
      <c r="O11" s="26">
        <f t="shared" ref="O11:Q74" si="5">IF(E11="",0,IF(ISNUMBER(E11),0,1))</f>
        <v>0</v>
      </c>
      <c r="P11" s="26">
        <f t="shared" si="1"/>
        <v>0</v>
      </c>
      <c r="Q11" s="26">
        <f t="shared" si="1"/>
        <v>0</v>
      </c>
      <c r="R11" s="93">
        <f t="shared" ref="R11:R74" si="6">IF(E11="",0,
IF(NOT(ISNUMBER(E11)),0,
IF(E11&gt;=0,0,
1)))</f>
        <v>0</v>
      </c>
      <c r="S11" s="93">
        <f t="shared" ref="S11:S74" si="7">IF(F11="",0,
IF(NOT(ISNUMBER(F11)),0,
IF(F11&gt;=0,0,
1)))</f>
        <v>0</v>
      </c>
      <c r="T11" s="93">
        <f t="shared" ref="T11:T74" si="8">IF(G11="",0,
IF(NOT(ISNUMBER(G11)),0,
IF(G11&gt;=0,0,
1)))</f>
        <v>0</v>
      </c>
    </row>
    <row r="12" spans="3:20" x14ac:dyDescent="0.35">
      <c r="C12" s="75" t="str">
        <f t="shared" si="3"/>
        <v/>
      </c>
      <c r="D12" s="47"/>
      <c r="E12" s="48"/>
      <c r="F12" s="48"/>
      <c r="G12" s="48"/>
      <c r="H12" s="49">
        <f t="shared" si="4"/>
        <v>0</v>
      </c>
      <c r="I12" s="46" t="s">
        <v>6</v>
      </c>
      <c r="O12" s="26">
        <f t="shared" si="5"/>
        <v>0</v>
      </c>
      <c r="P12" s="26">
        <f t="shared" si="1"/>
        <v>0</v>
      </c>
      <c r="Q12" s="26">
        <f t="shared" si="1"/>
        <v>0</v>
      </c>
      <c r="R12" s="93">
        <f t="shared" si="6"/>
        <v>0</v>
      </c>
      <c r="S12" s="93">
        <f t="shared" si="7"/>
        <v>0</v>
      </c>
      <c r="T12" s="93">
        <f t="shared" si="8"/>
        <v>0</v>
      </c>
    </row>
    <row r="13" spans="3:20" x14ac:dyDescent="0.35">
      <c r="C13" s="75" t="str">
        <f t="shared" si="3"/>
        <v/>
      </c>
      <c r="D13" s="47"/>
      <c r="E13" s="48"/>
      <c r="F13" s="48"/>
      <c r="G13" s="48"/>
      <c r="H13" s="49">
        <f t="shared" si="4"/>
        <v>0</v>
      </c>
      <c r="I13" s="46" t="s">
        <v>6</v>
      </c>
      <c r="O13" s="26">
        <f t="shared" si="5"/>
        <v>0</v>
      </c>
      <c r="P13" s="26">
        <f>IF(F13="",0,IF(ISNUMBER(F13),0,1))</f>
        <v>0</v>
      </c>
      <c r="Q13" s="26">
        <f t="shared" si="1"/>
        <v>0</v>
      </c>
      <c r="R13" s="93">
        <f t="shared" si="6"/>
        <v>0</v>
      </c>
      <c r="S13" s="93">
        <f t="shared" si="7"/>
        <v>0</v>
      </c>
      <c r="T13" s="93">
        <f t="shared" si="8"/>
        <v>0</v>
      </c>
    </row>
    <row r="14" spans="3:20" x14ac:dyDescent="0.35">
      <c r="C14" s="75" t="str">
        <f t="shared" si="3"/>
        <v/>
      </c>
      <c r="D14" s="47"/>
      <c r="E14" s="48"/>
      <c r="F14" s="48"/>
      <c r="G14" s="48"/>
      <c r="H14" s="49">
        <f t="shared" si="4"/>
        <v>0</v>
      </c>
      <c r="I14" s="46" t="s">
        <v>6</v>
      </c>
      <c r="O14" s="26">
        <f t="shared" si="5"/>
        <v>0</v>
      </c>
      <c r="P14" s="26">
        <f t="shared" si="1"/>
        <v>0</v>
      </c>
      <c r="Q14" s="26">
        <f t="shared" si="1"/>
        <v>0</v>
      </c>
      <c r="R14" s="93">
        <f t="shared" si="6"/>
        <v>0</v>
      </c>
      <c r="S14" s="93">
        <f t="shared" si="7"/>
        <v>0</v>
      </c>
      <c r="T14" s="93">
        <f t="shared" si="8"/>
        <v>0</v>
      </c>
    </row>
    <row r="15" spans="3:20" x14ac:dyDescent="0.35">
      <c r="C15" s="75" t="str">
        <f t="shared" si="3"/>
        <v/>
      </c>
      <c r="D15" s="47"/>
      <c r="E15" s="48"/>
      <c r="F15" s="48"/>
      <c r="G15" s="48"/>
      <c r="H15" s="49">
        <f t="shared" si="4"/>
        <v>0</v>
      </c>
      <c r="I15" s="46" t="s">
        <v>6</v>
      </c>
      <c r="O15" s="26">
        <f t="shared" si="5"/>
        <v>0</v>
      </c>
      <c r="P15" s="26">
        <f t="shared" si="1"/>
        <v>0</v>
      </c>
      <c r="Q15" s="26">
        <f t="shared" si="1"/>
        <v>0</v>
      </c>
      <c r="R15" s="93">
        <f t="shared" si="6"/>
        <v>0</v>
      </c>
      <c r="S15" s="93">
        <f t="shared" si="7"/>
        <v>0</v>
      </c>
      <c r="T15" s="93">
        <f t="shared" si="8"/>
        <v>0</v>
      </c>
    </row>
    <row r="16" spans="3:20" x14ac:dyDescent="0.35">
      <c r="C16" s="75" t="str">
        <f t="shared" si="3"/>
        <v/>
      </c>
      <c r="D16" s="47"/>
      <c r="E16" s="48"/>
      <c r="F16" s="48"/>
      <c r="G16" s="48"/>
      <c r="H16" s="49">
        <f t="shared" si="4"/>
        <v>0</v>
      </c>
      <c r="I16" s="46" t="s">
        <v>6</v>
      </c>
      <c r="O16" s="26">
        <f>IF(E16="",0,IF(ISNUMBER(E16),0,1))</f>
        <v>0</v>
      </c>
      <c r="P16" s="26">
        <f t="shared" si="1"/>
        <v>0</v>
      </c>
      <c r="Q16" s="26">
        <f t="shared" si="1"/>
        <v>0</v>
      </c>
      <c r="R16" s="93">
        <f t="shared" si="6"/>
        <v>0</v>
      </c>
      <c r="S16" s="93">
        <f t="shared" si="7"/>
        <v>0</v>
      </c>
      <c r="T16" s="93">
        <f t="shared" si="8"/>
        <v>0</v>
      </c>
    </row>
    <row r="17" spans="3:20" x14ac:dyDescent="0.35">
      <c r="C17" s="75" t="str">
        <f t="shared" si="3"/>
        <v/>
      </c>
      <c r="D17" s="47"/>
      <c r="E17" s="48"/>
      <c r="F17" s="48"/>
      <c r="G17" s="48"/>
      <c r="H17" s="49">
        <f t="shared" si="4"/>
        <v>0</v>
      </c>
      <c r="I17" s="46" t="s">
        <v>6</v>
      </c>
      <c r="O17" s="26">
        <f t="shared" si="5"/>
        <v>0</v>
      </c>
      <c r="P17" s="26">
        <f t="shared" si="1"/>
        <v>0</v>
      </c>
      <c r="Q17" s="26">
        <f t="shared" si="1"/>
        <v>0</v>
      </c>
      <c r="R17" s="93">
        <f t="shared" si="6"/>
        <v>0</v>
      </c>
      <c r="S17" s="93">
        <f t="shared" si="7"/>
        <v>0</v>
      </c>
      <c r="T17" s="93">
        <f t="shared" si="8"/>
        <v>0</v>
      </c>
    </row>
    <row r="18" spans="3:20" x14ac:dyDescent="0.35">
      <c r="C18" s="75" t="str">
        <f t="shared" si="3"/>
        <v/>
      </c>
      <c r="D18" s="47"/>
      <c r="E18" s="48"/>
      <c r="F18" s="48"/>
      <c r="G18" s="48"/>
      <c r="H18" s="49">
        <f t="shared" si="4"/>
        <v>0</v>
      </c>
      <c r="I18" s="46" t="s">
        <v>6</v>
      </c>
      <c r="O18" s="26">
        <f t="shared" si="5"/>
        <v>0</v>
      </c>
      <c r="P18" s="26">
        <f t="shared" si="1"/>
        <v>0</v>
      </c>
      <c r="Q18" s="26">
        <f t="shared" si="1"/>
        <v>0</v>
      </c>
      <c r="R18" s="93">
        <f t="shared" si="6"/>
        <v>0</v>
      </c>
      <c r="S18" s="93">
        <f t="shared" si="7"/>
        <v>0</v>
      </c>
      <c r="T18" s="93">
        <f t="shared" si="8"/>
        <v>0</v>
      </c>
    </row>
    <row r="19" spans="3:20" x14ac:dyDescent="0.35">
      <c r="C19" s="75" t="str">
        <f t="shared" si="3"/>
        <v/>
      </c>
      <c r="D19" s="47"/>
      <c r="E19" s="48"/>
      <c r="F19" s="48"/>
      <c r="G19" s="48"/>
      <c r="H19" s="49">
        <f t="shared" si="4"/>
        <v>0</v>
      </c>
      <c r="I19" s="46" t="s">
        <v>6</v>
      </c>
      <c r="O19" s="26">
        <f t="shared" si="5"/>
        <v>0</v>
      </c>
      <c r="P19" s="26">
        <f t="shared" si="1"/>
        <v>0</v>
      </c>
      <c r="Q19" s="26">
        <f t="shared" si="1"/>
        <v>0</v>
      </c>
      <c r="R19" s="93">
        <f t="shared" si="6"/>
        <v>0</v>
      </c>
      <c r="S19" s="93">
        <f t="shared" si="7"/>
        <v>0</v>
      </c>
      <c r="T19" s="93">
        <f t="shared" si="8"/>
        <v>0</v>
      </c>
    </row>
    <row r="20" spans="3:20" x14ac:dyDescent="0.35">
      <c r="C20" s="75" t="str">
        <f t="shared" si="3"/>
        <v/>
      </c>
      <c r="D20" s="47"/>
      <c r="E20" s="48"/>
      <c r="F20" s="48"/>
      <c r="G20" s="48"/>
      <c r="H20" s="49">
        <f t="shared" si="4"/>
        <v>0</v>
      </c>
      <c r="I20" s="46" t="s">
        <v>6</v>
      </c>
      <c r="O20" s="26">
        <f t="shared" si="5"/>
        <v>0</v>
      </c>
      <c r="P20" s="26">
        <f t="shared" si="1"/>
        <v>0</v>
      </c>
      <c r="Q20" s="26">
        <f t="shared" si="1"/>
        <v>0</v>
      </c>
      <c r="R20" s="93">
        <f t="shared" si="6"/>
        <v>0</v>
      </c>
      <c r="S20" s="93">
        <f t="shared" si="7"/>
        <v>0</v>
      </c>
      <c r="T20" s="93">
        <f t="shared" si="8"/>
        <v>0</v>
      </c>
    </row>
    <row r="21" spans="3:20" x14ac:dyDescent="0.35">
      <c r="C21" s="75" t="str">
        <f t="shared" si="3"/>
        <v/>
      </c>
      <c r="D21" s="47"/>
      <c r="E21" s="48"/>
      <c r="F21" s="48"/>
      <c r="G21" s="48"/>
      <c r="H21" s="49">
        <f t="shared" si="4"/>
        <v>0</v>
      </c>
      <c r="I21" s="46" t="s">
        <v>6</v>
      </c>
      <c r="O21" s="26">
        <f t="shared" si="5"/>
        <v>0</v>
      </c>
      <c r="P21" s="26">
        <f t="shared" si="1"/>
        <v>0</v>
      </c>
      <c r="Q21" s="26">
        <f t="shared" si="1"/>
        <v>0</v>
      </c>
      <c r="R21" s="93">
        <f t="shared" si="6"/>
        <v>0</v>
      </c>
      <c r="S21" s="93">
        <f t="shared" si="7"/>
        <v>0</v>
      </c>
      <c r="T21" s="93">
        <f t="shared" si="8"/>
        <v>0</v>
      </c>
    </row>
    <row r="22" spans="3:20" x14ac:dyDescent="0.35">
      <c r="C22" s="75" t="str">
        <f t="shared" si="3"/>
        <v/>
      </c>
      <c r="D22" s="47"/>
      <c r="E22" s="48"/>
      <c r="F22" s="48"/>
      <c r="G22" s="48"/>
      <c r="H22" s="49">
        <f t="shared" si="4"/>
        <v>0</v>
      </c>
      <c r="I22" s="46" t="s">
        <v>6</v>
      </c>
      <c r="O22" s="26">
        <f t="shared" si="5"/>
        <v>0</v>
      </c>
      <c r="P22" s="26">
        <f t="shared" si="1"/>
        <v>0</v>
      </c>
      <c r="Q22" s="26">
        <f t="shared" si="1"/>
        <v>0</v>
      </c>
      <c r="R22" s="93">
        <f t="shared" si="6"/>
        <v>0</v>
      </c>
      <c r="S22" s="93">
        <f t="shared" si="7"/>
        <v>0</v>
      </c>
      <c r="T22" s="93">
        <f t="shared" si="8"/>
        <v>0</v>
      </c>
    </row>
    <row r="23" spans="3:20" x14ac:dyDescent="0.35">
      <c r="C23" s="75" t="str">
        <f t="shared" si="3"/>
        <v/>
      </c>
      <c r="D23" s="47"/>
      <c r="E23" s="48"/>
      <c r="F23" s="48"/>
      <c r="G23" s="48"/>
      <c r="H23" s="49">
        <f t="shared" si="4"/>
        <v>0</v>
      </c>
      <c r="I23" s="46" t="s">
        <v>6</v>
      </c>
      <c r="O23" s="26">
        <f t="shared" si="5"/>
        <v>0</v>
      </c>
      <c r="P23" s="26">
        <f t="shared" si="1"/>
        <v>0</v>
      </c>
      <c r="Q23" s="26">
        <f t="shared" si="1"/>
        <v>0</v>
      </c>
      <c r="R23" s="93">
        <f t="shared" si="6"/>
        <v>0</v>
      </c>
      <c r="S23" s="93">
        <f t="shared" si="7"/>
        <v>0</v>
      </c>
      <c r="T23" s="93">
        <f t="shared" si="8"/>
        <v>0</v>
      </c>
    </row>
    <row r="24" spans="3:20" x14ac:dyDescent="0.35">
      <c r="C24" s="75" t="str">
        <f t="shared" si="3"/>
        <v/>
      </c>
      <c r="D24" s="47"/>
      <c r="E24" s="48"/>
      <c r="F24" s="48"/>
      <c r="G24" s="48"/>
      <c r="H24" s="49">
        <f t="shared" si="4"/>
        <v>0</v>
      </c>
      <c r="I24" s="46" t="s">
        <v>6</v>
      </c>
      <c r="O24" s="26">
        <f t="shared" si="5"/>
        <v>0</v>
      </c>
      <c r="P24" s="26">
        <f t="shared" si="1"/>
        <v>0</v>
      </c>
      <c r="Q24" s="26">
        <f t="shared" si="1"/>
        <v>0</v>
      </c>
      <c r="R24" s="93">
        <f t="shared" si="6"/>
        <v>0</v>
      </c>
      <c r="S24" s="93">
        <f t="shared" si="7"/>
        <v>0</v>
      </c>
      <c r="T24" s="93">
        <f t="shared" si="8"/>
        <v>0</v>
      </c>
    </row>
    <row r="25" spans="3:20" x14ac:dyDescent="0.35">
      <c r="C25" s="75" t="str">
        <f t="shared" si="3"/>
        <v/>
      </c>
      <c r="D25" s="47"/>
      <c r="E25" s="48"/>
      <c r="F25" s="48"/>
      <c r="G25" s="48"/>
      <c r="H25" s="49">
        <f t="shared" si="4"/>
        <v>0</v>
      </c>
      <c r="I25" s="46" t="s">
        <v>6</v>
      </c>
      <c r="O25" s="26">
        <f t="shared" si="5"/>
        <v>0</v>
      </c>
      <c r="P25" s="26">
        <f t="shared" si="1"/>
        <v>0</v>
      </c>
      <c r="Q25" s="26">
        <f t="shared" si="1"/>
        <v>0</v>
      </c>
      <c r="R25" s="93">
        <f t="shared" si="6"/>
        <v>0</v>
      </c>
      <c r="S25" s="93">
        <f t="shared" si="7"/>
        <v>0</v>
      </c>
      <c r="T25" s="93">
        <f t="shared" si="8"/>
        <v>0</v>
      </c>
    </row>
    <row r="26" spans="3:20" x14ac:dyDescent="0.35">
      <c r="C26" s="75" t="str">
        <f t="shared" si="3"/>
        <v/>
      </c>
      <c r="D26" s="47"/>
      <c r="E26" s="48"/>
      <c r="F26" s="48"/>
      <c r="G26" s="48"/>
      <c r="H26" s="49">
        <f t="shared" si="4"/>
        <v>0</v>
      </c>
      <c r="I26" s="46" t="s">
        <v>6</v>
      </c>
      <c r="O26" s="26">
        <f t="shared" si="5"/>
        <v>0</v>
      </c>
      <c r="P26" s="26">
        <f t="shared" si="5"/>
        <v>0</v>
      </c>
      <c r="Q26" s="26">
        <f t="shared" si="5"/>
        <v>0</v>
      </c>
      <c r="R26" s="93">
        <f t="shared" si="6"/>
        <v>0</v>
      </c>
      <c r="S26" s="93">
        <f t="shared" si="7"/>
        <v>0</v>
      </c>
      <c r="T26" s="93">
        <f t="shared" si="8"/>
        <v>0</v>
      </c>
    </row>
    <row r="27" spans="3:20" x14ac:dyDescent="0.35">
      <c r="C27" s="75" t="str">
        <f t="shared" si="3"/>
        <v/>
      </c>
      <c r="D27" s="47"/>
      <c r="E27" s="48"/>
      <c r="F27" s="48"/>
      <c r="G27" s="48"/>
      <c r="H27" s="49">
        <f t="shared" si="4"/>
        <v>0</v>
      </c>
      <c r="I27" s="46" t="s">
        <v>6</v>
      </c>
      <c r="O27" s="26">
        <f t="shared" si="5"/>
        <v>0</v>
      </c>
      <c r="P27" s="26">
        <f t="shared" si="5"/>
        <v>0</v>
      </c>
      <c r="Q27" s="26">
        <f t="shared" si="5"/>
        <v>0</v>
      </c>
      <c r="R27" s="93">
        <f t="shared" si="6"/>
        <v>0</v>
      </c>
      <c r="S27" s="93">
        <f t="shared" si="7"/>
        <v>0</v>
      </c>
      <c r="T27" s="93">
        <f t="shared" si="8"/>
        <v>0</v>
      </c>
    </row>
    <row r="28" spans="3:20" x14ac:dyDescent="0.35">
      <c r="C28" s="75" t="str">
        <f t="shared" si="3"/>
        <v/>
      </c>
      <c r="D28" s="47"/>
      <c r="E28" s="48"/>
      <c r="F28" s="48"/>
      <c r="G28" s="48"/>
      <c r="H28" s="49">
        <f t="shared" si="4"/>
        <v>0</v>
      </c>
      <c r="I28" s="46" t="s">
        <v>6</v>
      </c>
      <c r="O28" s="26">
        <f t="shared" si="5"/>
        <v>0</v>
      </c>
      <c r="P28" s="26">
        <f t="shared" si="5"/>
        <v>0</v>
      </c>
      <c r="Q28" s="26">
        <f t="shared" si="5"/>
        <v>0</v>
      </c>
      <c r="R28" s="93">
        <f t="shared" si="6"/>
        <v>0</v>
      </c>
      <c r="S28" s="93">
        <f t="shared" si="7"/>
        <v>0</v>
      </c>
      <c r="T28" s="93">
        <f t="shared" si="8"/>
        <v>0</v>
      </c>
    </row>
    <row r="29" spans="3:20" x14ac:dyDescent="0.35">
      <c r="C29" s="75" t="str">
        <f t="shared" si="3"/>
        <v/>
      </c>
      <c r="D29" s="47"/>
      <c r="E29" s="48"/>
      <c r="F29" s="48"/>
      <c r="G29" s="48"/>
      <c r="H29" s="49">
        <f t="shared" si="4"/>
        <v>0</v>
      </c>
      <c r="I29" s="46" t="s">
        <v>6</v>
      </c>
      <c r="O29" s="26">
        <f t="shared" si="5"/>
        <v>0</v>
      </c>
      <c r="P29" s="26">
        <f t="shared" si="5"/>
        <v>0</v>
      </c>
      <c r="Q29" s="26">
        <f t="shared" si="5"/>
        <v>0</v>
      </c>
      <c r="R29" s="93">
        <f t="shared" si="6"/>
        <v>0</v>
      </c>
      <c r="S29" s="93">
        <f t="shared" si="7"/>
        <v>0</v>
      </c>
      <c r="T29" s="93">
        <f t="shared" si="8"/>
        <v>0</v>
      </c>
    </row>
    <row r="30" spans="3:20" x14ac:dyDescent="0.35">
      <c r="C30" s="75" t="str">
        <f t="shared" si="3"/>
        <v/>
      </c>
      <c r="D30" s="47"/>
      <c r="E30" s="48"/>
      <c r="F30" s="48"/>
      <c r="G30" s="48"/>
      <c r="H30" s="49">
        <f t="shared" si="4"/>
        <v>0</v>
      </c>
      <c r="I30" s="46" t="s">
        <v>6</v>
      </c>
      <c r="O30" s="26">
        <f t="shared" si="5"/>
        <v>0</v>
      </c>
      <c r="P30" s="26">
        <f t="shared" si="5"/>
        <v>0</v>
      </c>
      <c r="Q30" s="26">
        <f t="shared" si="5"/>
        <v>0</v>
      </c>
      <c r="R30" s="93">
        <f t="shared" si="6"/>
        <v>0</v>
      </c>
      <c r="S30" s="93">
        <f t="shared" si="7"/>
        <v>0</v>
      </c>
      <c r="T30" s="93">
        <f t="shared" si="8"/>
        <v>0</v>
      </c>
    </row>
    <row r="31" spans="3:20" x14ac:dyDescent="0.35">
      <c r="C31" s="75" t="str">
        <f t="shared" si="3"/>
        <v/>
      </c>
      <c r="D31" s="47"/>
      <c r="E31" s="48"/>
      <c r="F31" s="48"/>
      <c r="G31" s="48"/>
      <c r="H31" s="49">
        <f t="shared" si="4"/>
        <v>0</v>
      </c>
      <c r="I31" s="46" t="s">
        <v>6</v>
      </c>
      <c r="O31" s="26">
        <f t="shared" si="5"/>
        <v>0</v>
      </c>
      <c r="P31" s="26">
        <f t="shared" si="5"/>
        <v>0</v>
      </c>
      <c r="Q31" s="26">
        <f t="shared" si="5"/>
        <v>0</v>
      </c>
      <c r="R31" s="93">
        <f t="shared" si="6"/>
        <v>0</v>
      </c>
      <c r="S31" s="93">
        <f t="shared" si="7"/>
        <v>0</v>
      </c>
      <c r="T31" s="93">
        <f t="shared" si="8"/>
        <v>0</v>
      </c>
    </row>
    <row r="32" spans="3:20" x14ac:dyDescent="0.35">
      <c r="C32" s="75" t="str">
        <f t="shared" si="3"/>
        <v/>
      </c>
      <c r="D32" s="47"/>
      <c r="E32" s="48"/>
      <c r="F32" s="48"/>
      <c r="G32" s="48"/>
      <c r="H32" s="49">
        <f t="shared" si="4"/>
        <v>0</v>
      </c>
      <c r="I32" s="46" t="s">
        <v>6</v>
      </c>
      <c r="O32" s="26">
        <f t="shared" si="5"/>
        <v>0</v>
      </c>
      <c r="P32" s="26">
        <f t="shared" si="5"/>
        <v>0</v>
      </c>
      <c r="Q32" s="26">
        <f t="shared" si="5"/>
        <v>0</v>
      </c>
      <c r="R32" s="93">
        <f t="shared" si="6"/>
        <v>0</v>
      </c>
      <c r="S32" s="93">
        <f t="shared" si="7"/>
        <v>0</v>
      </c>
      <c r="T32" s="93">
        <f t="shared" si="8"/>
        <v>0</v>
      </c>
    </row>
    <row r="33" spans="3:20" x14ac:dyDescent="0.35">
      <c r="C33" s="75" t="str">
        <f t="shared" si="3"/>
        <v/>
      </c>
      <c r="D33" s="47"/>
      <c r="E33" s="48"/>
      <c r="F33" s="48"/>
      <c r="G33" s="48"/>
      <c r="H33" s="49">
        <f t="shared" si="4"/>
        <v>0</v>
      </c>
      <c r="I33" s="46" t="s">
        <v>6</v>
      </c>
      <c r="O33" s="26">
        <f t="shared" si="5"/>
        <v>0</v>
      </c>
      <c r="P33" s="26">
        <f t="shared" si="5"/>
        <v>0</v>
      </c>
      <c r="Q33" s="26">
        <f t="shared" si="5"/>
        <v>0</v>
      </c>
      <c r="R33" s="93">
        <f t="shared" si="6"/>
        <v>0</v>
      </c>
      <c r="S33" s="93">
        <f t="shared" si="7"/>
        <v>0</v>
      </c>
      <c r="T33" s="93">
        <f t="shared" si="8"/>
        <v>0</v>
      </c>
    </row>
    <row r="34" spans="3:20" x14ac:dyDescent="0.35">
      <c r="C34" s="75" t="str">
        <f t="shared" si="3"/>
        <v/>
      </c>
      <c r="D34" s="47"/>
      <c r="E34" s="48"/>
      <c r="F34" s="48"/>
      <c r="G34" s="48"/>
      <c r="H34" s="49">
        <f t="shared" si="4"/>
        <v>0</v>
      </c>
      <c r="I34" s="46" t="s">
        <v>6</v>
      </c>
      <c r="O34" s="26">
        <f t="shared" si="5"/>
        <v>0</v>
      </c>
      <c r="P34" s="26">
        <f t="shared" si="5"/>
        <v>0</v>
      </c>
      <c r="Q34" s="26">
        <f t="shared" si="5"/>
        <v>0</v>
      </c>
      <c r="R34" s="93">
        <f t="shared" si="6"/>
        <v>0</v>
      </c>
      <c r="S34" s="93">
        <f t="shared" si="7"/>
        <v>0</v>
      </c>
      <c r="T34" s="93">
        <f t="shared" si="8"/>
        <v>0</v>
      </c>
    </row>
    <row r="35" spans="3:20" x14ac:dyDescent="0.35">
      <c r="C35" s="75" t="str">
        <f t="shared" si="3"/>
        <v/>
      </c>
      <c r="D35" s="47"/>
      <c r="E35" s="48"/>
      <c r="F35" s="48"/>
      <c r="G35" s="48"/>
      <c r="H35" s="49">
        <f t="shared" si="4"/>
        <v>0</v>
      </c>
      <c r="I35" s="46" t="s">
        <v>6</v>
      </c>
      <c r="O35" s="26">
        <f t="shared" si="5"/>
        <v>0</v>
      </c>
      <c r="P35" s="26">
        <f t="shared" si="5"/>
        <v>0</v>
      </c>
      <c r="Q35" s="26">
        <f t="shared" si="5"/>
        <v>0</v>
      </c>
      <c r="R35" s="93">
        <f t="shared" si="6"/>
        <v>0</v>
      </c>
      <c r="S35" s="93">
        <f t="shared" si="7"/>
        <v>0</v>
      </c>
      <c r="T35" s="93">
        <f t="shared" si="8"/>
        <v>0</v>
      </c>
    </row>
    <row r="36" spans="3:20" x14ac:dyDescent="0.35">
      <c r="C36" s="75" t="str">
        <f t="shared" si="3"/>
        <v/>
      </c>
      <c r="D36" s="47"/>
      <c r="E36" s="48"/>
      <c r="F36" s="48"/>
      <c r="G36" s="48"/>
      <c r="H36" s="49">
        <f t="shared" si="4"/>
        <v>0</v>
      </c>
      <c r="I36" s="46" t="s">
        <v>6</v>
      </c>
      <c r="O36" s="26">
        <f t="shared" si="5"/>
        <v>0</v>
      </c>
      <c r="P36" s="26">
        <f t="shared" si="5"/>
        <v>0</v>
      </c>
      <c r="Q36" s="26">
        <f t="shared" si="5"/>
        <v>0</v>
      </c>
      <c r="R36" s="93">
        <f t="shared" si="6"/>
        <v>0</v>
      </c>
      <c r="S36" s="93">
        <f t="shared" si="7"/>
        <v>0</v>
      </c>
      <c r="T36" s="93">
        <f t="shared" si="8"/>
        <v>0</v>
      </c>
    </row>
    <row r="37" spans="3:20" x14ac:dyDescent="0.35">
      <c r="C37" s="75" t="str">
        <f t="shared" si="3"/>
        <v/>
      </c>
      <c r="D37" s="47"/>
      <c r="E37" s="48"/>
      <c r="F37" s="48"/>
      <c r="G37" s="48"/>
      <c r="H37" s="49">
        <f t="shared" si="4"/>
        <v>0</v>
      </c>
      <c r="I37" s="46" t="s">
        <v>6</v>
      </c>
      <c r="O37" s="26">
        <f t="shared" si="5"/>
        <v>0</v>
      </c>
      <c r="P37" s="26">
        <f t="shared" si="5"/>
        <v>0</v>
      </c>
      <c r="Q37" s="26">
        <f t="shared" si="5"/>
        <v>0</v>
      </c>
      <c r="R37" s="93">
        <f t="shared" si="6"/>
        <v>0</v>
      </c>
      <c r="S37" s="93">
        <f t="shared" si="7"/>
        <v>0</v>
      </c>
      <c r="T37" s="93">
        <f t="shared" si="8"/>
        <v>0</v>
      </c>
    </row>
    <row r="38" spans="3:20" x14ac:dyDescent="0.35">
      <c r="C38" s="75" t="str">
        <f t="shared" si="3"/>
        <v/>
      </c>
      <c r="D38" s="47"/>
      <c r="E38" s="48"/>
      <c r="F38" s="48"/>
      <c r="G38" s="48"/>
      <c r="H38" s="49">
        <f t="shared" si="4"/>
        <v>0</v>
      </c>
      <c r="I38" s="46" t="s">
        <v>6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93">
        <f t="shared" si="6"/>
        <v>0</v>
      </c>
      <c r="S38" s="93">
        <f t="shared" si="7"/>
        <v>0</v>
      </c>
      <c r="T38" s="93">
        <f t="shared" si="8"/>
        <v>0</v>
      </c>
    </row>
    <row r="39" spans="3:20" x14ac:dyDescent="0.35">
      <c r="C39" s="75" t="str">
        <f t="shared" si="3"/>
        <v/>
      </c>
      <c r="D39" s="47"/>
      <c r="E39" s="48"/>
      <c r="F39" s="48"/>
      <c r="G39" s="48"/>
      <c r="H39" s="49">
        <f t="shared" si="4"/>
        <v>0</v>
      </c>
      <c r="I39" s="46" t="s">
        <v>6</v>
      </c>
      <c r="O39" s="26">
        <f t="shared" si="5"/>
        <v>0</v>
      </c>
      <c r="P39" s="26">
        <f t="shared" si="5"/>
        <v>0</v>
      </c>
      <c r="Q39" s="26">
        <f t="shared" si="5"/>
        <v>0</v>
      </c>
      <c r="R39" s="93">
        <f t="shared" si="6"/>
        <v>0</v>
      </c>
      <c r="S39" s="93">
        <f t="shared" si="7"/>
        <v>0</v>
      </c>
      <c r="T39" s="93">
        <f t="shared" si="8"/>
        <v>0</v>
      </c>
    </row>
    <row r="40" spans="3:20" x14ac:dyDescent="0.35">
      <c r="C40" s="75" t="str">
        <f t="shared" si="3"/>
        <v/>
      </c>
      <c r="D40" s="47"/>
      <c r="E40" s="48"/>
      <c r="F40" s="48"/>
      <c r="G40" s="48"/>
      <c r="H40" s="49">
        <f t="shared" si="4"/>
        <v>0</v>
      </c>
      <c r="I40" s="46" t="s">
        <v>6</v>
      </c>
      <c r="O40" s="26">
        <f t="shared" si="5"/>
        <v>0</v>
      </c>
      <c r="P40" s="26">
        <f t="shared" si="5"/>
        <v>0</v>
      </c>
      <c r="Q40" s="26">
        <f t="shared" si="5"/>
        <v>0</v>
      </c>
      <c r="R40" s="93">
        <f t="shared" si="6"/>
        <v>0</v>
      </c>
      <c r="S40" s="93">
        <f t="shared" si="7"/>
        <v>0</v>
      </c>
      <c r="T40" s="93">
        <f t="shared" si="8"/>
        <v>0</v>
      </c>
    </row>
    <row r="41" spans="3:20" x14ac:dyDescent="0.35">
      <c r="C41" s="75" t="str">
        <f t="shared" si="3"/>
        <v/>
      </c>
      <c r="D41" s="47"/>
      <c r="E41" s="48"/>
      <c r="F41" s="48"/>
      <c r="G41" s="48"/>
      <c r="H41" s="49">
        <f t="shared" si="4"/>
        <v>0</v>
      </c>
      <c r="I41" s="46" t="s">
        <v>6</v>
      </c>
      <c r="O41" s="26">
        <f t="shared" si="5"/>
        <v>0</v>
      </c>
      <c r="P41" s="26">
        <f t="shared" si="5"/>
        <v>0</v>
      </c>
      <c r="Q41" s="26">
        <f t="shared" si="5"/>
        <v>0</v>
      </c>
      <c r="R41" s="93">
        <f t="shared" si="6"/>
        <v>0</v>
      </c>
      <c r="S41" s="93">
        <f t="shared" si="7"/>
        <v>0</v>
      </c>
      <c r="T41" s="93">
        <f t="shared" si="8"/>
        <v>0</v>
      </c>
    </row>
    <row r="42" spans="3:20" x14ac:dyDescent="0.35">
      <c r="C42" s="75" t="str">
        <f t="shared" si="3"/>
        <v/>
      </c>
      <c r="D42" s="47"/>
      <c r="E42" s="48"/>
      <c r="F42" s="48"/>
      <c r="G42" s="48"/>
      <c r="H42" s="49">
        <f t="shared" si="4"/>
        <v>0</v>
      </c>
      <c r="I42" s="46" t="s">
        <v>6</v>
      </c>
      <c r="O42" s="26">
        <f t="shared" si="5"/>
        <v>0</v>
      </c>
      <c r="P42" s="26">
        <f t="shared" si="5"/>
        <v>0</v>
      </c>
      <c r="Q42" s="26">
        <f t="shared" si="5"/>
        <v>0</v>
      </c>
      <c r="R42" s="93">
        <f t="shared" si="6"/>
        <v>0</v>
      </c>
      <c r="S42" s="93">
        <f t="shared" si="7"/>
        <v>0</v>
      </c>
      <c r="T42" s="93">
        <f t="shared" si="8"/>
        <v>0</v>
      </c>
    </row>
    <row r="43" spans="3:20" x14ac:dyDescent="0.35">
      <c r="C43" s="75" t="str">
        <f t="shared" si="3"/>
        <v/>
      </c>
      <c r="D43" s="47"/>
      <c r="E43" s="48"/>
      <c r="F43" s="48"/>
      <c r="G43" s="48"/>
      <c r="H43" s="49">
        <f t="shared" si="4"/>
        <v>0</v>
      </c>
      <c r="I43" s="46" t="s">
        <v>6</v>
      </c>
      <c r="O43" s="26">
        <f t="shared" si="5"/>
        <v>0</v>
      </c>
      <c r="P43" s="26">
        <f t="shared" si="5"/>
        <v>0</v>
      </c>
      <c r="Q43" s="26">
        <f t="shared" si="5"/>
        <v>0</v>
      </c>
      <c r="R43" s="93">
        <f t="shared" si="6"/>
        <v>0</v>
      </c>
      <c r="S43" s="93">
        <f t="shared" si="7"/>
        <v>0</v>
      </c>
      <c r="T43" s="93">
        <f t="shared" si="8"/>
        <v>0</v>
      </c>
    </row>
    <row r="44" spans="3:20" x14ac:dyDescent="0.35">
      <c r="C44" s="75" t="str">
        <f t="shared" si="3"/>
        <v/>
      </c>
      <c r="D44" s="47"/>
      <c r="E44" s="48"/>
      <c r="F44" s="48"/>
      <c r="G44" s="48"/>
      <c r="H44" s="49">
        <f t="shared" si="4"/>
        <v>0</v>
      </c>
      <c r="I44" s="46" t="s">
        <v>6</v>
      </c>
      <c r="O44" s="26">
        <f t="shared" si="5"/>
        <v>0</v>
      </c>
      <c r="P44" s="26">
        <f t="shared" si="5"/>
        <v>0</v>
      </c>
      <c r="Q44" s="26">
        <f t="shared" si="5"/>
        <v>0</v>
      </c>
      <c r="R44" s="93">
        <f t="shared" si="6"/>
        <v>0</v>
      </c>
      <c r="S44" s="93">
        <f t="shared" si="7"/>
        <v>0</v>
      </c>
      <c r="T44" s="93">
        <f t="shared" si="8"/>
        <v>0</v>
      </c>
    </row>
    <row r="45" spans="3:20" x14ac:dyDescent="0.35">
      <c r="C45" s="75" t="str">
        <f t="shared" si="3"/>
        <v/>
      </c>
      <c r="D45" s="47"/>
      <c r="E45" s="48"/>
      <c r="F45" s="48"/>
      <c r="G45" s="48"/>
      <c r="H45" s="49">
        <f t="shared" si="4"/>
        <v>0</v>
      </c>
      <c r="I45" s="46" t="s">
        <v>6</v>
      </c>
      <c r="O45" s="26">
        <f t="shared" si="5"/>
        <v>0</v>
      </c>
      <c r="P45" s="26">
        <f t="shared" si="5"/>
        <v>0</v>
      </c>
      <c r="Q45" s="26">
        <f t="shared" si="5"/>
        <v>0</v>
      </c>
      <c r="R45" s="93">
        <f t="shared" si="6"/>
        <v>0</v>
      </c>
      <c r="S45" s="93">
        <f t="shared" si="7"/>
        <v>0</v>
      </c>
      <c r="T45" s="93">
        <f t="shared" si="8"/>
        <v>0</v>
      </c>
    </row>
    <row r="46" spans="3:20" x14ac:dyDescent="0.35">
      <c r="C46" s="75" t="str">
        <f t="shared" si="3"/>
        <v/>
      </c>
      <c r="D46" s="47"/>
      <c r="E46" s="48"/>
      <c r="F46" s="48"/>
      <c r="G46" s="48"/>
      <c r="H46" s="49">
        <f t="shared" si="4"/>
        <v>0</v>
      </c>
      <c r="I46" s="46" t="s">
        <v>6</v>
      </c>
      <c r="O46" s="26">
        <f t="shared" si="5"/>
        <v>0</v>
      </c>
      <c r="P46" s="26">
        <f t="shared" si="5"/>
        <v>0</v>
      </c>
      <c r="Q46" s="26">
        <f t="shared" si="5"/>
        <v>0</v>
      </c>
      <c r="R46" s="93">
        <f t="shared" si="6"/>
        <v>0</v>
      </c>
      <c r="S46" s="93">
        <f t="shared" si="7"/>
        <v>0</v>
      </c>
      <c r="T46" s="93">
        <f t="shared" si="8"/>
        <v>0</v>
      </c>
    </row>
    <row r="47" spans="3:20" x14ac:dyDescent="0.35">
      <c r="C47" s="75" t="str">
        <f t="shared" si="3"/>
        <v/>
      </c>
      <c r="D47" s="47"/>
      <c r="E47" s="48"/>
      <c r="F47" s="48"/>
      <c r="G47" s="48"/>
      <c r="H47" s="49">
        <f t="shared" si="4"/>
        <v>0</v>
      </c>
      <c r="I47" s="46" t="s">
        <v>6</v>
      </c>
      <c r="O47" s="26">
        <f t="shared" si="5"/>
        <v>0</v>
      </c>
      <c r="P47" s="26">
        <f t="shared" si="5"/>
        <v>0</v>
      </c>
      <c r="Q47" s="26">
        <f t="shared" si="5"/>
        <v>0</v>
      </c>
      <c r="R47" s="93">
        <f t="shared" si="6"/>
        <v>0</v>
      </c>
      <c r="S47" s="93">
        <f t="shared" si="7"/>
        <v>0</v>
      </c>
      <c r="T47" s="93">
        <f t="shared" si="8"/>
        <v>0</v>
      </c>
    </row>
    <row r="48" spans="3:20" x14ac:dyDescent="0.35">
      <c r="C48" s="75" t="str">
        <f t="shared" si="3"/>
        <v/>
      </c>
      <c r="D48" s="47"/>
      <c r="E48" s="48"/>
      <c r="F48" s="48"/>
      <c r="G48" s="48"/>
      <c r="H48" s="49">
        <f t="shared" si="4"/>
        <v>0</v>
      </c>
      <c r="I48" s="46" t="s">
        <v>6</v>
      </c>
      <c r="O48" s="26">
        <f t="shared" si="5"/>
        <v>0</v>
      </c>
      <c r="P48" s="26">
        <f t="shared" si="5"/>
        <v>0</v>
      </c>
      <c r="Q48" s="26">
        <f t="shared" si="5"/>
        <v>0</v>
      </c>
      <c r="R48" s="93">
        <f t="shared" si="6"/>
        <v>0</v>
      </c>
      <c r="S48" s="93">
        <f t="shared" si="7"/>
        <v>0</v>
      </c>
      <c r="T48" s="93">
        <f t="shared" si="8"/>
        <v>0</v>
      </c>
    </row>
    <row r="49" spans="3:20" x14ac:dyDescent="0.35">
      <c r="C49" s="75" t="str">
        <f t="shared" si="3"/>
        <v/>
      </c>
      <c r="D49" s="47"/>
      <c r="E49" s="48"/>
      <c r="F49" s="48"/>
      <c r="G49" s="48"/>
      <c r="H49" s="49">
        <f t="shared" si="4"/>
        <v>0</v>
      </c>
      <c r="I49" s="46" t="s">
        <v>6</v>
      </c>
      <c r="O49" s="26">
        <f t="shared" si="5"/>
        <v>0</v>
      </c>
      <c r="P49" s="26">
        <f t="shared" si="5"/>
        <v>0</v>
      </c>
      <c r="Q49" s="26">
        <f t="shared" si="5"/>
        <v>0</v>
      </c>
      <c r="R49" s="93">
        <f t="shared" si="6"/>
        <v>0</v>
      </c>
      <c r="S49" s="93">
        <f t="shared" si="7"/>
        <v>0</v>
      </c>
      <c r="T49" s="93">
        <f t="shared" si="8"/>
        <v>0</v>
      </c>
    </row>
    <row r="50" spans="3:20" x14ac:dyDescent="0.35">
      <c r="C50" s="75" t="str">
        <f t="shared" si="3"/>
        <v/>
      </c>
      <c r="D50" s="47"/>
      <c r="E50" s="48"/>
      <c r="F50" s="48"/>
      <c r="G50" s="48"/>
      <c r="H50" s="49">
        <f t="shared" si="4"/>
        <v>0</v>
      </c>
      <c r="I50" s="46" t="s">
        <v>6</v>
      </c>
      <c r="O50" s="26">
        <f t="shared" si="5"/>
        <v>0</v>
      </c>
      <c r="P50" s="26">
        <f t="shared" si="5"/>
        <v>0</v>
      </c>
      <c r="Q50" s="26">
        <f t="shared" si="5"/>
        <v>0</v>
      </c>
      <c r="R50" s="93">
        <f t="shared" si="6"/>
        <v>0</v>
      </c>
      <c r="S50" s="93">
        <f t="shared" si="7"/>
        <v>0</v>
      </c>
      <c r="T50" s="93">
        <f t="shared" si="8"/>
        <v>0</v>
      </c>
    </row>
    <row r="51" spans="3:20" x14ac:dyDescent="0.35">
      <c r="C51" s="75" t="str">
        <f t="shared" si="3"/>
        <v/>
      </c>
      <c r="D51" s="47"/>
      <c r="E51" s="48"/>
      <c r="F51" s="48"/>
      <c r="G51" s="48"/>
      <c r="H51" s="49">
        <f t="shared" si="4"/>
        <v>0</v>
      </c>
      <c r="I51" s="46" t="s">
        <v>6</v>
      </c>
      <c r="O51" s="26">
        <f t="shared" si="5"/>
        <v>0</v>
      </c>
      <c r="P51" s="26">
        <f t="shared" si="5"/>
        <v>0</v>
      </c>
      <c r="Q51" s="26">
        <f t="shared" si="5"/>
        <v>0</v>
      </c>
      <c r="R51" s="93">
        <f t="shared" si="6"/>
        <v>0</v>
      </c>
      <c r="S51" s="93">
        <f t="shared" si="7"/>
        <v>0</v>
      </c>
      <c r="T51" s="93">
        <f t="shared" si="8"/>
        <v>0</v>
      </c>
    </row>
    <row r="52" spans="3:20" x14ac:dyDescent="0.35">
      <c r="C52" s="75" t="str">
        <f t="shared" si="3"/>
        <v/>
      </c>
      <c r="D52" s="47"/>
      <c r="E52" s="48"/>
      <c r="F52" s="48"/>
      <c r="G52" s="48"/>
      <c r="H52" s="49">
        <f t="shared" si="4"/>
        <v>0</v>
      </c>
      <c r="I52" s="46" t="s">
        <v>6</v>
      </c>
      <c r="O52" s="26">
        <f t="shared" si="5"/>
        <v>0</v>
      </c>
      <c r="P52" s="26">
        <f t="shared" si="5"/>
        <v>0</v>
      </c>
      <c r="Q52" s="26">
        <f t="shared" si="5"/>
        <v>0</v>
      </c>
      <c r="R52" s="93">
        <f t="shared" si="6"/>
        <v>0</v>
      </c>
      <c r="S52" s="93">
        <f t="shared" si="7"/>
        <v>0</v>
      </c>
      <c r="T52" s="93">
        <f t="shared" si="8"/>
        <v>0</v>
      </c>
    </row>
    <row r="53" spans="3:20" x14ac:dyDescent="0.35">
      <c r="C53" s="75" t="str">
        <f t="shared" si="3"/>
        <v/>
      </c>
      <c r="D53" s="47"/>
      <c r="E53" s="48"/>
      <c r="F53" s="48"/>
      <c r="G53" s="48"/>
      <c r="H53" s="49">
        <f t="shared" si="4"/>
        <v>0</v>
      </c>
      <c r="I53" s="46" t="s">
        <v>6</v>
      </c>
      <c r="O53" s="26">
        <f t="shared" si="5"/>
        <v>0</v>
      </c>
      <c r="P53" s="26">
        <f t="shared" si="5"/>
        <v>0</v>
      </c>
      <c r="Q53" s="26">
        <f t="shared" si="5"/>
        <v>0</v>
      </c>
      <c r="R53" s="93">
        <f t="shared" si="6"/>
        <v>0</v>
      </c>
      <c r="S53" s="93">
        <f t="shared" si="7"/>
        <v>0</v>
      </c>
      <c r="T53" s="93">
        <f t="shared" si="8"/>
        <v>0</v>
      </c>
    </row>
    <row r="54" spans="3:20" x14ac:dyDescent="0.35">
      <c r="C54" s="75" t="str">
        <f t="shared" si="3"/>
        <v/>
      </c>
      <c r="D54" s="47"/>
      <c r="E54" s="48"/>
      <c r="F54" s="48"/>
      <c r="G54" s="48"/>
      <c r="H54" s="49">
        <f t="shared" si="4"/>
        <v>0</v>
      </c>
      <c r="I54" s="46" t="s">
        <v>6</v>
      </c>
      <c r="O54" s="26">
        <f t="shared" si="5"/>
        <v>0</v>
      </c>
      <c r="P54" s="26">
        <f t="shared" si="5"/>
        <v>0</v>
      </c>
      <c r="Q54" s="26">
        <f t="shared" si="5"/>
        <v>0</v>
      </c>
      <c r="R54" s="93">
        <f t="shared" si="6"/>
        <v>0</v>
      </c>
      <c r="S54" s="93">
        <f t="shared" si="7"/>
        <v>0</v>
      </c>
      <c r="T54" s="93">
        <f t="shared" si="8"/>
        <v>0</v>
      </c>
    </row>
    <row r="55" spans="3:20" x14ac:dyDescent="0.35">
      <c r="C55" s="75" t="str">
        <f t="shared" si="3"/>
        <v/>
      </c>
      <c r="D55" s="47"/>
      <c r="E55" s="48"/>
      <c r="F55" s="48"/>
      <c r="G55" s="48"/>
      <c r="H55" s="49">
        <f t="shared" si="4"/>
        <v>0</v>
      </c>
      <c r="I55" s="46" t="s">
        <v>6</v>
      </c>
      <c r="O55" s="26">
        <f t="shared" si="5"/>
        <v>0</v>
      </c>
      <c r="P55" s="26">
        <f t="shared" si="5"/>
        <v>0</v>
      </c>
      <c r="Q55" s="26">
        <f t="shared" si="5"/>
        <v>0</v>
      </c>
      <c r="R55" s="93">
        <f t="shared" si="6"/>
        <v>0</v>
      </c>
      <c r="S55" s="93">
        <f t="shared" si="7"/>
        <v>0</v>
      </c>
      <c r="T55" s="93">
        <f t="shared" si="8"/>
        <v>0</v>
      </c>
    </row>
    <row r="56" spans="3:20" x14ac:dyDescent="0.35">
      <c r="C56" s="75" t="str">
        <f t="shared" si="3"/>
        <v/>
      </c>
      <c r="D56" s="47"/>
      <c r="E56" s="48"/>
      <c r="F56" s="48"/>
      <c r="G56" s="48"/>
      <c r="H56" s="49">
        <f t="shared" si="4"/>
        <v>0</v>
      </c>
      <c r="I56" s="46" t="s">
        <v>6</v>
      </c>
      <c r="O56" s="26">
        <f t="shared" si="5"/>
        <v>0</v>
      </c>
      <c r="P56" s="26">
        <f t="shared" si="5"/>
        <v>0</v>
      </c>
      <c r="Q56" s="26">
        <f t="shared" si="5"/>
        <v>0</v>
      </c>
      <c r="R56" s="93">
        <f t="shared" si="6"/>
        <v>0</v>
      </c>
      <c r="S56" s="93">
        <f t="shared" si="7"/>
        <v>0</v>
      </c>
      <c r="T56" s="93">
        <f t="shared" si="8"/>
        <v>0</v>
      </c>
    </row>
    <row r="57" spans="3:20" x14ac:dyDescent="0.35">
      <c r="C57" s="75" t="str">
        <f t="shared" si="3"/>
        <v/>
      </c>
      <c r="D57" s="47"/>
      <c r="E57" s="48"/>
      <c r="F57" s="48"/>
      <c r="G57" s="48"/>
      <c r="H57" s="49">
        <f t="shared" si="4"/>
        <v>0</v>
      </c>
      <c r="I57" s="46" t="s">
        <v>6</v>
      </c>
      <c r="O57" s="26">
        <f t="shared" si="5"/>
        <v>0</v>
      </c>
      <c r="P57" s="26">
        <f t="shared" si="5"/>
        <v>0</v>
      </c>
      <c r="Q57" s="26">
        <f t="shared" si="5"/>
        <v>0</v>
      </c>
      <c r="R57" s="93">
        <f t="shared" si="6"/>
        <v>0</v>
      </c>
      <c r="S57" s="93">
        <f t="shared" si="7"/>
        <v>0</v>
      </c>
      <c r="T57" s="93">
        <f t="shared" si="8"/>
        <v>0</v>
      </c>
    </row>
    <row r="58" spans="3:20" x14ac:dyDescent="0.35">
      <c r="C58" s="75" t="str">
        <f t="shared" si="3"/>
        <v/>
      </c>
      <c r="D58" s="47"/>
      <c r="E58" s="48"/>
      <c r="F58" s="48"/>
      <c r="G58" s="48"/>
      <c r="H58" s="49">
        <f t="shared" si="4"/>
        <v>0</v>
      </c>
      <c r="I58" s="46" t="s">
        <v>6</v>
      </c>
      <c r="O58" s="26">
        <f t="shared" si="5"/>
        <v>0</v>
      </c>
      <c r="P58" s="26">
        <f t="shared" si="5"/>
        <v>0</v>
      </c>
      <c r="Q58" s="26">
        <f t="shared" si="5"/>
        <v>0</v>
      </c>
      <c r="R58" s="93">
        <f t="shared" si="6"/>
        <v>0</v>
      </c>
      <c r="S58" s="93">
        <f t="shared" si="7"/>
        <v>0</v>
      </c>
      <c r="T58" s="93">
        <f t="shared" si="8"/>
        <v>0</v>
      </c>
    </row>
    <row r="59" spans="3:20" x14ac:dyDescent="0.35">
      <c r="C59" s="75" t="str">
        <f t="shared" si="3"/>
        <v/>
      </c>
      <c r="D59" s="47"/>
      <c r="E59" s="48"/>
      <c r="F59" s="48"/>
      <c r="G59" s="48"/>
      <c r="H59" s="49">
        <f t="shared" si="4"/>
        <v>0</v>
      </c>
      <c r="I59" s="46" t="s">
        <v>6</v>
      </c>
      <c r="O59" s="26">
        <f t="shared" si="5"/>
        <v>0</v>
      </c>
      <c r="P59" s="26">
        <f t="shared" si="5"/>
        <v>0</v>
      </c>
      <c r="Q59" s="26">
        <f t="shared" si="5"/>
        <v>0</v>
      </c>
      <c r="R59" s="93">
        <f t="shared" si="6"/>
        <v>0</v>
      </c>
      <c r="S59" s="93">
        <f t="shared" si="7"/>
        <v>0</v>
      </c>
      <c r="T59" s="93">
        <f t="shared" si="8"/>
        <v>0</v>
      </c>
    </row>
    <row r="60" spans="3:20" x14ac:dyDescent="0.35">
      <c r="C60" s="75" t="str">
        <f t="shared" si="3"/>
        <v/>
      </c>
      <c r="D60" s="47"/>
      <c r="E60" s="48"/>
      <c r="F60" s="48"/>
      <c r="G60" s="48"/>
      <c r="H60" s="49">
        <f t="shared" si="4"/>
        <v>0</v>
      </c>
      <c r="I60" s="46" t="s">
        <v>6</v>
      </c>
      <c r="O60" s="26">
        <f t="shared" si="5"/>
        <v>0</v>
      </c>
      <c r="P60" s="26">
        <f t="shared" si="5"/>
        <v>0</v>
      </c>
      <c r="Q60" s="26">
        <f t="shared" si="5"/>
        <v>0</v>
      </c>
      <c r="R60" s="93">
        <f t="shared" si="6"/>
        <v>0</v>
      </c>
      <c r="S60" s="93">
        <f t="shared" si="7"/>
        <v>0</v>
      </c>
      <c r="T60" s="93">
        <f t="shared" si="8"/>
        <v>0</v>
      </c>
    </row>
    <row r="61" spans="3:20" x14ac:dyDescent="0.35">
      <c r="C61" s="75" t="str">
        <f t="shared" si="3"/>
        <v/>
      </c>
      <c r="D61" s="47"/>
      <c r="E61" s="48"/>
      <c r="F61" s="48"/>
      <c r="G61" s="48"/>
      <c r="H61" s="49">
        <f t="shared" si="4"/>
        <v>0</v>
      </c>
      <c r="I61" s="46" t="s">
        <v>6</v>
      </c>
      <c r="O61" s="26">
        <f t="shared" si="5"/>
        <v>0</v>
      </c>
      <c r="P61" s="26">
        <f t="shared" si="5"/>
        <v>0</v>
      </c>
      <c r="Q61" s="26">
        <f t="shared" si="5"/>
        <v>0</v>
      </c>
      <c r="R61" s="93">
        <f t="shared" si="6"/>
        <v>0</v>
      </c>
      <c r="S61" s="93">
        <f t="shared" si="7"/>
        <v>0</v>
      </c>
      <c r="T61" s="93">
        <f t="shared" si="8"/>
        <v>0</v>
      </c>
    </row>
    <row r="62" spans="3:20" x14ac:dyDescent="0.35">
      <c r="C62" s="75" t="str">
        <f t="shared" si="3"/>
        <v/>
      </c>
      <c r="D62" s="47"/>
      <c r="E62" s="48"/>
      <c r="F62" s="48"/>
      <c r="G62" s="48"/>
      <c r="H62" s="49">
        <f t="shared" si="4"/>
        <v>0</v>
      </c>
      <c r="I62" s="46" t="s">
        <v>6</v>
      </c>
      <c r="O62" s="26">
        <f t="shared" si="5"/>
        <v>0</v>
      </c>
      <c r="P62" s="26">
        <f t="shared" si="5"/>
        <v>0</v>
      </c>
      <c r="Q62" s="26">
        <f t="shared" si="5"/>
        <v>0</v>
      </c>
      <c r="R62" s="93">
        <f t="shared" si="6"/>
        <v>0</v>
      </c>
      <c r="S62" s="93">
        <f t="shared" si="7"/>
        <v>0</v>
      </c>
      <c r="T62" s="93">
        <f t="shared" si="8"/>
        <v>0</v>
      </c>
    </row>
    <row r="63" spans="3:20" x14ac:dyDescent="0.35">
      <c r="C63" s="75" t="str">
        <f t="shared" si="3"/>
        <v/>
      </c>
      <c r="D63" s="47"/>
      <c r="E63" s="48"/>
      <c r="F63" s="48"/>
      <c r="G63" s="48"/>
      <c r="H63" s="49">
        <f t="shared" si="4"/>
        <v>0</v>
      </c>
      <c r="I63" s="46" t="s">
        <v>6</v>
      </c>
      <c r="O63" s="26">
        <f t="shared" si="5"/>
        <v>0</v>
      </c>
      <c r="P63" s="26">
        <f t="shared" si="5"/>
        <v>0</v>
      </c>
      <c r="Q63" s="26">
        <f t="shared" si="5"/>
        <v>0</v>
      </c>
      <c r="R63" s="93">
        <f t="shared" si="6"/>
        <v>0</v>
      </c>
      <c r="S63" s="93">
        <f t="shared" si="7"/>
        <v>0</v>
      </c>
      <c r="T63" s="93">
        <f t="shared" si="8"/>
        <v>0</v>
      </c>
    </row>
    <row r="64" spans="3:20" x14ac:dyDescent="0.35">
      <c r="C64" s="75" t="str">
        <f t="shared" si="3"/>
        <v/>
      </c>
      <c r="D64" s="47"/>
      <c r="E64" s="48"/>
      <c r="F64" s="48"/>
      <c r="G64" s="48"/>
      <c r="H64" s="49">
        <f t="shared" si="4"/>
        <v>0</v>
      </c>
      <c r="I64" s="46" t="s">
        <v>6</v>
      </c>
      <c r="O64" s="26">
        <f t="shared" si="5"/>
        <v>0</v>
      </c>
      <c r="P64" s="26">
        <f t="shared" si="5"/>
        <v>0</v>
      </c>
      <c r="Q64" s="26">
        <f t="shared" si="5"/>
        <v>0</v>
      </c>
      <c r="R64" s="93">
        <f t="shared" si="6"/>
        <v>0</v>
      </c>
      <c r="S64" s="93">
        <f t="shared" si="7"/>
        <v>0</v>
      </c>
      <c r="T64" s="93">
        <f t="shared" si="8"/>
        <v>0</v>
      </c>
    </row>
    <row r="65" spans="3:20" x14ac:dyDescent="0.35">
      <c r="C65" s="75" t="str">
        <f t="shared" si="3"/>
        <v/>
      </c>
      <c r="D65" s="47"/>
      <c r="E65" s="48"/>
      <c r="F65" s="48"/>
      <c r="G65" s="48"/>
      <c r="H65" s="49">
        <f t="shared" si="4"/>
        <v>0</v>
      </c>
      <c r="I65" s="46" t="s">
        <v>6</v>
      </c>
      <c r="O65" s="26">
        <f t="shared" si="5"/>
        <v>0</v>
      </c>
      <c r="P65" s="26">
        <f t="shared" si="5"/>
        <v>0</v>
      </c>
      <c r="Q65" s="26">
        <f t="shared" si="5"/>
        <v>0</v>
      </c>
      <c r="R65" s="93">
        <f t="shared" si="6"/>
        <v>0</v>
      </c>
      <c r="S65" s="93">
        <f t="shared" si="7"/>
        <v>0</v>
      </c>
      <c r="T65" s="93">
        <f t="shared" si="8"/>
        <v>0</v>
      </c>
    </row>
    <row r="66" spans="3:20" x14ac:dyDescent="0.35">
      <c r="C66" s="75" t="str">
        <f t="shared" si="3"/>
        <v/>
      </c>
      <c r="D66" s="47"/>
      <c r="E66" s="48"/>
      <c r="F66" s="48"/>
      <c r="G66" s="48"/>
      <c r="H66" s="49">
        <f t="shared" si="4"/>
        <v>0</v>
      </c>
      <c r="I66" s="46" t="s">
        <v>6</v>
      </c>
      <c r="O66" s="26">
        <f t="shared" si="5"/>
        <v>0</v>
      </c>
      <c r="P66" s="26">
        <f t="shared" si="5"/>
        <v>0</v>
      </c>
      <c r="Q66" s="26">
        <f t="shared" si="5"/>
        <v>0</v>
      </c>
      <c r="R66" s="93">
        <f t="shared" si="6"/>
        <v>0</v>
      </c>
      <c r="S66" s="93">
        <f t="shared" si="7"/>
        <v>0</v>
      </c>
      <c r="T66" s="93">
        <f t="shared" si="8"/>
        <v>0</v>
      </c>
    </row>
    <row r="67" spans="3:20" x14ac:dyDescent="0.35">
      <c r="C67" s="75" t="str">
        <f t="shared" si="3"/>
        <v/>
      </c>
      <c r="D67" s="47"/>
      <c r="E67" s="48"/>
      <c r="F67" s="48"/>
      <c r="G67" s="48"/>
      <c r="H67" s="49">
        <f t="shared" si="4"/>
        <v>0</v>
      </c>
      <c r="I67" s="46" t="s">
        <v>6</v>
      </c>
      <c r="O67" s="26">
        <f t="shared" si="5"/>
        <v>0</v>
      </c>
      <c r="P67" s="26">
        <f t="shared" si="5"/>
        <v>0</v>
      </c>
      <c r="Q67" s="26">
        <f t="shared" si="5"/>
        <v>0</v>
      </c>
      <c r="R67" s="93">
        <f t="shared" si="6"/>
        <v>0</v>
      </c>
      <c r="S67" s="93">
        <f t="shared" si="7"/>
        <v>0</v>
      </c>
      <c r="T67" s="93">
        <f t="shared" si="8"/>
        <v>0</v>
      </c>
    </row>
    <row r="68" spans="3:20" x14ac:dyDescent="0.35">
      <c r="C68" s="75" t="str">
        <f t="shared" si="3"/>
        <v/>
      </c>
      <c r="D68" s="47"/>
      <c r="E68" s="48"/>
      <c r="F68" s="48"/>
      <c r="G68" s="48"/>
      <c r="H68" s="49">
        <f t="shared" si="4"/>
        <v>0</v>
      </c>
      <c r="I68" s="46" t="s">
        <v>6</v>
      </c>
      <c r="O68" s="26">
        <f t="shared" si="5"/>
        <v>0</v>
      </c>
      <c r="P68" s="26">
        <f t="shared" si="5"/>
        <v>0</v>
      </c>
      <c r="Q68" s="26">
        <f t="shared" si="5"/>
        <v>0</v>
      </c>
      <c r="R68" s="93">
        <f t="shared" si="6"/>
        <v>0</v>
      </c>
      <c r="S68" s="93">
        <f t="shared" si="7"/>
        <v>0</v>
      </c>
      <c r="T68" s="93">
        <f t="shared" si="8"/>
        <v>0</v>
      </c>
    </row>
    <row r="69" spans="3:20" x14ac:dyDescent="0.35">
      <c r="C69" s="75" t="str">
        <f t="shared" si="3"/>
        <v/>
      </c>
      <c r="D69" s="47"/>
      <c r="E69" s="48"/>
      <c r="F69" s="48"/>
      <c r="G69" s="48"/>
      <c r="H69" s="49">
        <f t="shared" si="4"/>
        <v>0</v>
      </c>
      <c r="I69" s="46" t="s">
        <v>6</v>
      </c>
      <c r="O69" s="26">
        <f t="shared" si="5"/>
        <v>0</v>
      </c>
      <c r="P69" s="26">
        <f t="shared" si="5"/>
        <v>0</v>
      </c>
      <c r="Q69" s="26">
        <f t="shared" si="5"/>
        <v>0</v>
      </c>
      <c r="R69" s="93">
        <f t="shared" si="6"/>
        <v>0</v>
      </c>
      <c r="S69" s="93">
        <f t="shared" si="7"/>
        <v>0</v>
      </c>
      <c r="T69" s="93">
        <f t="shared" si="8"/>
        <v>0</v>
      </c>
    </row>
    <row r="70" spans="3:20" x14ac:dyDescent="0.35">
      <c r="C70" s="75" t="str">
        <f t="shared" si="3"/>
        <v/>
      </c>
      <c r="D70" s="47"/>
      <c r="E70" s="48"/>
      <c r="F70" s="48"/>
      <c r="G70" s="48"/>
      <c r="H70" s="49">
        <f t="shared" si="4"/>
        <v>0</v>
      </c>
      <c r="I70" s="46" t="s">
        <v>6</v>
      </c>
      <c r="O70" s="26">
        <f t="shared" si="5"/>
        <v>0</v>
      </c>
      <c r="P70" s="26">
        <f t="shared" si="5"/>
        <v>0</v>
      </c>
      <c r="Q70" s="26">
        <f t="shared" si="5"/>
        <v>0</v>
      </c>
      <c r="R70" s="93">
        <f t="shared" si="6"/>
        <v>0</v>
      </c>
      <c r="S70" s="93">
        <f t="shared" si="7"/>
        <v>0</v>
      </c>
      <c r="T70" s="93">
        <f t="shared" si="8"/>
        <v>0</v>
      </c>
    </row>
    <row r="71" spans="3:20" x14ac:dyDescent="0.35">
      <c r="C71" s="75" t="str">
        <f t="shared" si="3"/>
        <v/>
      </c>
      <c r="D71" s="47"/>
      <c r="E71" s="48"/>
      <c r="F71" s="48"/>
      <c r="G71" s="48"/>
      <c r="H71" s="49">
        <f t="shared" si="4"/>
        <v>0</v>
      </c>
      <c r="I71" s="46" t="s">
        <v>6</v>
      </c>
      <c r="O71" s="26">
        <f t="shared" si="5"/>
        <v>0</v>
      </c>
      <c r="P71" s="26">
        <f t="shared" si="5"/>
        <v>0</v>
      </c>
      <c r="Q71" s="26">
        <f t="shared" si="5"/>
        <v>0</v>
      </c>
      <c r="R71" s="93">
        <f t="shared" si="6"/>
        <v>0</v>
      </c>
      <c r="S71" s="93">
        <f t="shared" si="7"/>
        <v>0</v>
      </c>
      <c r="T71" s="93">
        <f t="shared" si="8"/>
        <v>0</v>
      </c>
    </row>
    <row r="72" spans="3:20" x14ac:dyDescent="0.35">
      <c r="C72" s="75" t="str">
        <f t="shared" si="3"/>
        <v/>
      </c>
      <c r="D72" s="47"/>
      <c r="E72" s="48"/>
      <c r="F72" s="48"/>
      <c r="G72" s="48"/>
      <c r="H72" s="49">
        <f t="shared" si="4"/>
        <v>0</v>
      </c>
      <c r="I72" s="46" t="s">
        <v>6</v>
      </c>
      <c r="O72" s="26">
        <f t="shared" si="5"/>
        <v>0</v>
      </c>
      <c r="P72" s="26">
        <f t="shared" si="5"/>
        <v>0</v>
      </c>
      <c r="Q72" s="26">
        <f t="shared" si="5"/>
        <v>0</v>
      </c>
      <c r="R72" s="93">
        <f t="shared" si="6"/>
        <v>0</v>
      </c>
      <c r="S72" s="93">
        <f t="shared" si="7"/>
        <v>0</v>
      </c>
      <c r="T72" s="93">
        <f t="shared" si="8"/>
        <v>0</v>
      </c>
    </row>
    <row r="73" spans="3:20" x14ac:dyDescent="0.35">
      <c r="C73" s="75" t="str">
        <f t="shared" si="3"/>
        <v/>
      </c>
      <c r="D73" s="47"/>
      <c r="E73" s="48"/>
      <c r="F73" s="48"/>
      <c r="G73" s="48"/>
      <c r="H73" s="49">
        <f t="shared" si="4"/>
        <v>0</v>
      </c>
      <c r="I73" s="46" t="s">
        <v>6</v>
      </c>
      <c r="O73" s="26">
        <f t="shared" si="5"/>
        <v>0</v>
      </c>
      <c r="P73" s="26">
        <f t="shared" si="5"/>
        <v>0</v>
      </c>
      <c r="Q73" s="26">
        <f t="shared" si="5"/>
        <v>0</v>
      </c>
      <c r="R73" s="93">
        <f t="shared" si="6"/>
        <v>0</v>
      </c>
      <c r="S73" s="93">
        <f t="shared" si="7"/>
        <v>0</v>
      </c>
      <c r="T73" s="93">
        <f t="shared" si="8"/>
        <v>0</v>
      </c>
    </row>
    <row r="74" spans="3:20" x14ac:dyDescent="0.35">
      <c r="C74" s="75" t="str">
        <f t="shared" si="3"/>
        <v/>
      </c>
      <c r="D74" s="47"/>
      <c r="E74" s="48"/>
      <c r="F74" s="48"/>
      <c r="G74" s="48"/>
      <c r="H74" s="49">
        <f t="shared" si="4"/>
        <v>0</v>
      </c>
      <c r="I74" s="46" t="s">
        <v>6</v>
      </c>
      <c r="O74" s="26">
        <f t="shared" si="5"/>
        <v>0</v>
      </c>
      <c r="P74" s="26">
        <f t="shared" si="5"/>
        <v>0</v>
      </c>
      <c r="Q74" s="26">
        <f t="shared" si="5"/>
        <v>0</v>
      </c>
      <c r="R74" s="93">
        <f t="shared" si="6"/>
        <v>0</v>
      </c>
      <c r="S74" s="93">
        <f t="shared" si="7"/>
        <v>0</v>
      </c>
      <c r="T74" s="93">
        <f t="shared" si="8"/>
        <v>0</v>
      </c>
    </row>
    <row r="75" spans="3:20" x14ac:dyDescent="0.35">
      <c r="C75" s="75" t="str">
        <f t="shared" ref="C75:C138" si="9">IF(D75="","",IF(ISERROR(1+C74),1,1+C74))</f>
        <v/>
      </c>
      <c r="D75" s="47"/>
      <c r="E75" s="48"/>
      <c r="F75" s="48"/>
      <c r="G75" s="48"/>
      <c r="H75" s="49">
        <f t="shared" ref="H75:H138" si="10">SUM(E75:G75)</f>
        <v>0</v>
      </c>
      <c r="I75" s="46" t="s">
        <v>6</v>
      </c>
      <c r="O75" s="26">
        <f t="shared" ref="O75:Q138" si="11">IF(E75="",0,IF(ISNUMBER(E75),0,1))</f>
        <v>0</v>
      </c>
      <c r="P75" s="26">
        <f t="shared" si="11"/>
        <v>0</v>
      </c>
      <c r="Q75" s="26">
        <f t="shared" si="11"/>
        <v>0</v>
      </c>
      <c r="R75" s="93">
        <f t="shared" ref="R75:R138" si="12">IF(E75="",0,
IF(NOT(ISNUMBER(E75)),0,
IF(E75&gt;=0,0,
1)))</f>
        <v>0</v>
      </c>
      <c r="S75" s="93">
        <f t="shared" ref="S75:S138" si="13">IF(F75="",0,
IF(NOT(ISNUMBER(F75)),0,
IF(F75&gt;=0,0,
1)))</f>
        <v>0</v>
      </c>
      <c r="T75" s="93">
        <f t="shared" ref="T75:T138" si="14">IF(G75="",0,
IF(NOT(ISNUMBER(G75)),0,
IF(G75&gt;=0,0,
1)))</f>
        <v>0</v>
      </c>
    </row>
    <row r="76" spans="3:20" x14ac:dyDescent="0.35">
      <c r="C76" s="75" t="str">
        <f t="shared" si="9"/>
        <v/>
      </c>
      <c r="D76" s="47"/>
      <c r="E76" s="48"/>
      <c r="F76" s="48"/>
      <c r="G76" s="48"/>
      <c r="H76" s="49">
        <f t="shared" si="10"/>
        <v>0</v>
      </c>
      <c r="I76" s="46" t="s">
        <v>6</v>
      </c>
      <c r="O76" s="26">
        <f t="shared" si="11"/>
        <v>0</v>
      </c>
      <c r="P76" s="26">
        <f t="shared" si="11"/>
        <v>0</v>
      </c>
      <c r="Q76" s="26">
        <f t="shared" si="11"/>
        <v>0</v>
      </c>
      <c r="R76" s="93">
        <f t="shared" si="12"/>
        <v>0</v>
      </c>
      <c r="S76" s="93">
        <f t="shared" si="13"/>
        <v>0</v>
      </c>
      <c r="T76" s="93">
        <f t="shared" si="14"/>
        <v>0</v>
      </c>
    </row>
    <row r="77" spans="3:20" x14ac:dyDescent="0.35">
      <c r="C77" s="75" t="str">
        <f t="shared" si="9"/>
        <v/>
      </c>
      <c r="D77" s="47"/>
      <c r="E77" s="48"/>
      <c r="F77" s="48"/>
      <c r="G77" s="48"/>
      <c r="H77" s="49">
        <f t="shared" si="10"/>
        <v>0</v>
      </c>
      <c r="I77" s="46" t="s">
        <v>6</v>
      </c>
      <c r="O77" s="26">
        <f t="shared" si="11"/>
        <v>0</v>
      </c>
      <c r="P77" s="26">
        <f t="shared" si="11"/>
        <v>0</v>
      </c>
      <c r="Q77" s="26">
        <f t="shared" si="11"/>
        <v>0</v>
      </c>
      <c r="R77" s="93">
        <f t="shared" si="12"/>
        <v>0</v>
      </c>
      <c r="S77" s="93">
        <f t="shared" si="13"/>
        <v>0</v>
      </c>
      <c r="T77" s="93">
        <f t="shared" si="14"/>
        <v>0</v>
      </c>
    </row>
    <row r="78" spans="3:20" x14ac:dyDescent="0.35">
      <c r="C78" s="75" t="str">
        <f t="shared" si="9"/>
        <v/>
      </c>
      <c r="D78" s="47"/>
      <c r="E78" s="48"/>
      <c r="F78" s="48"/>
      <c r="G78" s="48"/>
      <c r="H78" s="49">
        <f t="shared" si="10"/>
        <v>0</v>
      </c>
      <c r="I78" s="46" t="s">
        <v>6</v>
      </c>
      <c r="O78" s="26">
        <f t="shared" si="11"/>
        <v>0</v>
      </c>
      <c r="P78" s="26">
        <f t="shared" si="11"/>
        <v>0</v>
      </c>
      <c r="Q78" s="26">
        <f t="shared" si="11"/>
        <v>0</v>
      </c>
      <c r="R78" s="93">
        <f t="shared" si="12"/>
        <v>0</v>
      </c>
      <c r="S78" s="93">
        <f t="shared" si="13"/>
        <v>0</v>
      </c>
      <c r="T78" s="93">
        <f t="shared" si="14"/>
        <v>0</v>
      </c>
    </row>
    <row r="79" spans="3:20" x14ac:dyDescent="0.35">
      <c r="C79" s="75" t="str">
        <f t="shared" si="9"/>
        <v/>
      </c>
      <c r="D79" s="47"/>
      <c r="E79" s="48"/>
      <c r="F79" s="48"/>
      <c r="G79" s="48"/>
      <c r="H79" s="49">
        <f t="shared" si="10"/>
        <v>0</v>
      </c>
      <c r="I79" s="46" t="s">
        <v>6</v>
      </c>
      <c r="O79" s="26">
        <f t="shared" si="11"/>
        <v>0</v>
      </c>
      <c r="P79" s="26">
        <f t="shared" si="11"/>
        <v>0</v>
      </c>
      <c r="Q79" s="26">
        <f t="shared" si="11"/>
        <v>0</v>
      </c>
      <c r="R79" s="93">
        <f t="shared" si="12"/>
        <v>0</v>
      </c>
      <c r="S79" s="93">
        <f t="shared" si="13"/>
        <v>0</v>
      </c>
      <c r="T79" s="93">
        <f t="shared" si="14"/>
        <v>0</v>
      </c>
    </row>
    <row r="80" spans="3:20" x14ac:dyDescent="0.35">
      <c r="C80" s="75" t="str">
        <f t="shared" si="9"/>
        <v/>
      </c>
      <c r="D80" s="47"/>
      <c r="E80" s="48"/>
      <c r="F80" s="48"/>
      <c r="G80" s="48"/>
      <c r="H80" s="49">
        <f t="shared" si="10"/>
        <v>0</v>
      </c>
      <c r="I80" s="46" t="s">
        <v>6</v>
      </c>
      <c r="O80" s="26">
        <f t="shared" si="11"/>
        <v>0</v>
      </c>
      <c r="P80" s="26">
        <f t="shared" si="11"/>
        <v>0</v>
      </c>
      <c r="Q80" s="26">
        <f t="shared" si="11"/>
        <v>0</v>
      </c>
      <c r="R80" s="93">
        <f t="shared" si="12"/>
        <v>0</v>
      </c>
      <c r="S80" s="93">
        <f t="shared" si="13"/>
        <v>0</v>
      </c>
      <c r="T80" s="93">
        <f t="shared" si="14"/>
        <v>0</v>
      </c>
    </row>
    <row r="81" spans="3:20" x14ac:dyDescent="0.35">
      <c r="C81" s="75" t="str">
        <f t="shared" si="9"/>
        <v/>
      </c>
      <c r="D81" s="47"/>
      <c r="E81" s="48"/>
      <c r="F81" s="48"/>
      <c r="G81" s="48"/>
      <c r="H81" s="49">
        <f t="shared" si="10"/>
        <v>0</v>
      </c>
      <c r="I81" s="46" t="s">
        <v>6</v>
      </c>
      <c r="O81" s="26">
        <f t="shared" si="11"/>
        <v>0</v>
      </c>
      <c r="P81" s="26">
        <f t="shared" si="11"/>
        <v>0</v>
      </c>
      <c r="Q81" s="26">
        <f t="shared" si="11"/>
        <v>0</v>
      </c>
      <c r="R81" s="93">
        <f t="shared" si="12"/>
        <v>0</v>
      </c>
      <c r="S81" s="93">
        <f t="shared" si="13"/>
        <v>0</v>
      </c>
      <c r="T81" s="93">
        <f t="shared" si="14"/>
        <v>0</v>
      </c>
    </row>
    <row r="82" spans="3:20" x14ac:dyDescent="0.35">
      <c r="C82" s="75" t="str">
        <f t="shared" si="9"/>
        <v/>
      </c>
      <c r="D82" s="47"/>
      <c r="E82" s="48"/>
      <c r="F82" s="48"/>
      <c r="G82" s="48"/>
      <c r="H82" s="49">
        <f t="shared" si="10"/>
        <v>0</v>
      </c>
      <c r="I82" s="46" t="s">
        <v>6</v>
      </c>
      <c r="O82" s="26">
        <f t="shared" si="11"/>
        <v>0</v>
      </c>
      <c r="P82" s="26">
        <f t="shared" si="11"/>
        <v>0</v>
      </c>
      <c r="Q82" s="26">
        <f t="shared" si="11"/>
        <v>0</v>
      </c>
      <c r="R82" s="93">
        <f t="shared" si="12"/>
        <v>0</v>
      </c>
      <c r="S82" s="93">
        <f t="shared" si="13"/>
        <v>0</v>
      </c>
      <c r="T82" s="93">
        <f t="shared" si="14"/>
        <v>0</v>
      </c>
    </row>
    <row r="83" spans="3:20" x14ac:dyDescent="0.35">
      <c r="C83" s="75" t="str">
        <f t="shared" si="9"/>
        <v/>
      </c>
      <c r="D83" s="47"/>
      <c r="E83" s="48"/>
      <c r="F83" s="48"/>
      <c r="G83" s="48"/>
      <c r="H83" s="49">
        <f t="shared" si="10"/>
        <v>0</v>
      </c>
      <c r="I83" s="46" t="s">
        <v>6</v>
      </c>
      <c r="O83" s="26">
        <f t="shared" si="11"/>
        <v>0</v>
      </c>
      <c r="P83" s="26">
        <f t="shared" si="11"/>
        <v>0</v>
      </c>
      <c r="Q83" s="26">
        <f t="shared" si="11"/>
        <v>0</v>
      </c>
      <c r="R83" s="93">
        <f t="shared" si="12"/>
        <v>0</v>
      </c>
      <c r="S83" s="93">
        <f t="shared" si="13"/>
        <v>0</v>
      </c>
      <c r="T83" s="93">
        <f t="shared" si="14"/>
        <v>0</v>
      </c>
    </row>
    <row r="84" spans="3:20" x14ac:dyDescent="0.35">
      <c r="C84" s="75" t="str">
        <f t="shared" si="9"/>
        <v/>
      </c>
      <c r="D84" s="47"/>
      <c r="E84" s="48"/>
      <c r="F84" s="48"/>
      <c r="G84" s="48"/>
      <c r="H84" s="49">
        <f t="shared" si="10"/>
        <v>0</v>
      </c>
      <c r="I84" s="46" t="s">
        <v>6</v>
      </c>
      <c r="O84" s="26">
        <f t="shared" si="11"/>
        <v>0</v>
      </c>
      <c r="P84" s="26">
        <f t="shared" si="11"/>
        <v>0</v>
      </c>
      <c r="Q84" s="26">
        <f t="shared" si="11"/>
        <v>0</v>
      </c>
      <c r="R84" s="93">
        <f t="shared" si="12"/>
        <v>0</v>
      </c>
      <c r="S84" s="93">
        <f t="shared" si="13"/>
        <v>0</v>
      </c>
      <c r="T84" s="93">
        <f t="shared" si="14"/>
        <v>0</v>
      </c>
    </row>
    <row r="85" spans="3:20" x14ac:dyDescent="0.35">
      <c r="C85" s="75" t="str">
        <f t="shared" si="9"/>
        <v/>
      </c>
      <c r="D85" s="47"/>
      <c r="E85" s="48"/>
      <c r="F85" s="48"/>
      <c r="G85" s="48"/>
      <c r="H85" s="49">
        <f t="shared" si="10"/>
        <v>0</v>
      </c>
      <c r="I85" s="46" t="s">
        <v>6</v>
      </c>
      <c r="O85" s="26">
        <f t="shared" si="11"/>
        <v>0</v>
      </c>
      <c r="P85" s="26">
        <f t="shared" si="11"/>
        <v>0</v>
      </c>
      <c r="Q85" s="26">
        <f t="shared" si="11"/>
        <v>0</v>
      </c>
      <c r="R85" s="93">
        <f t="shared" si="12"/>
        <v>0</v>
      </c>
      <c r="S85" s="93">
        <f t="shared" si="13"/>
        <v>0</v>
      </c>
      <c r="T85" s="93">
        <f t="shared" si="14"/>
        <v>0</v>
      </c>
    </row>
    <row r="86" spans="3:20" x14ac:dyDescent="0.35">
      <c r="C86" s="75" t="str">
        <f t="shared" si="9"/>
        <v/>
      </c>
      <c r="D86" s="47"/>
      <c r="E86" s="48"/>
      <c r="F86" s="48"/>
      <c r="G86" s="48"/>
      <c r="H86" s="49">
        <f t="shared" si="10"/>
        <v>0</v>
      </c>
      <c r="I86" s="46" t="s">
        <v>6</v>
      </c>
      <c r="O86" s="26">
        <f t="shared" si="11"/>
        <v>0</v>
      </c>
      <c r="P86" s="26">
        <f t="shared" si="11"/>
        <v>0</v>
      </c>
      <c r="Q86" s="26">
        <f t="shared" si="11"/>
        <v>0</v>
      </c>
      <c r="R86" s="93">
        <f t="shared" si="12"/>
        <v>0</v>
      </c>
      <c r="S86" s="93">
        <f t="shared" si="13"/>
        <v>0</v>
      </c>
      <c r="T86" s="93">
        <f t="shared" si="14"/>
        <v>0</v>
      </c>
    </row>
    <row r="87" spans="3:20" x14ac:dyDescent="0.35">
      <c r="C87" s="75" t="str">
        <f t="shared" si="9"/>
        <v/>
      </c>
      <c r="D87" s="47"/>
      <c r="E87" s="48"/>
      <c r="F87" s="48"/>
      <c r="G87" s="48"/>
      <c r="H87" s="49">
        <f t="shared" si="10"/>
        <v>0</v>
      </c>
      <c r="I87" s="46" t="s">
        <v>6</v>
      </c>
      <c r="O87" s="26">
        <f t="shared" si="11"/>
        <v>0</v>
      </c>
      <c r="P87" s="26">
        <f t="shared" si="11"/>
        <v>0</v>
      </c>
      <c r="Q87" s="26">
        <f t="shared" si="11"/>
        <v>0</v>
      </c>
      <c r="R87" s="93">
        <f t="shared" si="12"/>
        <v>0</v>
      </c>
      <c r="S87" s="93">
        <f t="shared" si="13"/>
        <v>0</v>
      </c>
      <c r="T87" s="93">
        <f t="shared" si="14"/>
        <v>0</v>
      </c>
    </row>
    <row r="88" spans="3:20" x14ac:dyDescent="0.35">
      <c r="C88" s="75" t="str">
        <f t="shared" si="9"/>
        <v/>
      </c>
      <c r="D88" s="47"/>
      <c r="E88" s="48"/>
      <c r="F88" s="48"/>
      <c r="G88" s="48"/>
      <c r="H88" s="49">
        <f t="shared" si="10"/>
        <v>0</v>
      </c>
      <c r="I88" s="46" t="s">
        <v>6</v>
      </c>
      <c r="O88" s="26">
        <f t="shared" si="11"/>
        <v>0</v>
      </c>
      <c r="P88" s="26">
        <f t="shared" si="11"/>
        <v>0</v>
      </c>
      <c r="Q88" s="26">
        <f t="shared" si="11"/>
        <v>0</v>
      </c>
      <c r="R88" s="93">
        <f t="shared" si="12"/>
        <v>0</v>
      </c>
      <c r="S88" s="93">
        <f t="shared" si="13"/>
        <v>0</v>
      </c>
      <c r="T88" s="93">
        <f t="shared" si="14"/>
        <v>0</v>
      </c>
    </row>
    <row r="89" spans="3:20" x14ac:dyDescent="0.35">
      <c r="C89" s="75" t="str">
        <f t="shared" si="9"/>
        <v/>
      </c>
      <c r="D89" s="47"/>
      <c r="E89" s="48"/>
      <c r="F89" s="48"/>
      <c r="G89" s="48"/>
      <c r="H89" s="49">
        <f t="shared" si="10"/>
        <v>0</v>
      </c>
      <c r="I89" s="46" t="s">
        <v>6</v>
      </c>
      <c r="O89" s="26">
        <f t="shared" si="11"/>
        <v>0</v>
      </c>
      <c r="P89" s="26">
        <f t="shared" si="11"/>
        <v>0</v>
      </c>
      <c r="Q89" s="26">
        <f t="shared" si="11"/>
        <v>0</v>
      </c>
      <c r="R89" s="93">
        <f t="shared" si="12"/>
        <v>0</v>
      </c>
      <c r="S89" s="93">
        <f t="shared" si="13"/>
        <v>0</v>
      </c>
      <c r="T89" s="93">
        <f t="shared" si="14"/>
        <v>0</v>
      </c>
    </row>
    <row r="90" spans="3:20" x14ac:dyDescent="0.35">
      <c r="C90" s="75" t="str">
        <f t="shared" si="9"/>
        <v/>
      </c>
      <c r="D90" s="47"/>
      <c r="E90" s="48"/>
      <c r="F90" s="48"/>
      <c r="G90" s="48"/>
      <c r="H90" s="49">
        <f t="shared" si="10"/>
        <v>0</v>
      </c>
      <c r="I90" s="46" t="s">
        <v>6</v>
      </c>
      <c r="O90" s="26">
        <f t="shared" si="11"/>
        <v>0</v>
      </c>
      <c r="P90" s="26">
        <f t="shared" si="11"/>
        <v>0</v>
      </c>
      <c r="Q90" s="26">
        <f t="shared" si="11"/>
        <v>0</v>
      </c>
      <c r="R90" s="93">
        <f t="shared" si="12"/>
        <v>0</v>
      </c>
      <c r="S90" s="93">
        <f t="shared" si="13"/>
        <v>0</v>
      </c>
      <c r="T90" s="93">
        <f t="shared" si="14"/>
        <v>0</v>
      </c>
    </row>
    <row r="91" spans="3:20" x14ac:dyDescent="0.35">
      <c r="C91" s="75" t="str">
        <f t="shared" si="9"/>
        <v/>
      </c>
      <c r="D91" s="47"/>
      <c r="E91" s="48"/>
      <c r="F91" s="48"/>
      <c r="G91" s="48"/>
      <c r="H91" s="49">
        <f t="shared" si="10"/>
        <v>0</v>
      </c>
      <c r="I91" s="46" t="s">
        <v>6</v>
      </c>
      <c r="O91" s="26">
        <f t="shared" si="11"/>
        <v>0</v>
      </c>
      <c r="P91" s="26">
        <f t="shared" si="11"/>
        <v>0</v>
      </c>
      <c r="Q91" s="26">
        <f t="shared" si="11"/>
        <v>0</v>
      </c>
      <c r="R91" s="93">
        <f t="shared" si="12"/>
        <v>0</v>
      </c>
      <c r="S91" s="93">
        <f t="shared" si="13"/>
        <v>0</v>
      </c>
      <c r="T91" s="93">
        <f t="shared" si="14"/>
        <v>0</v>
      </c>
    </row>
    <row r="92" spans="3:20" x14ac:dyDescent="0.35">
      <c r="C92" s="75" t="str">
        <f t="shared" si="9"/>
        <v/>
      </c>
      <c r="D92" s="47"/>
      <c r="E92" s="48"/>
      <c r="F92" s="48"/>
      <c r="G92" s="48"/>
      <c r="H92" s="49">
        <f t="shared" si="10"/>
        <v>0</v>
      </c>
      <c r="I92" s="46" t="s">
        <v>6</v>
      </c>
      <c r="O92" s="26">
        <f t="shared" si="11"/>
        <v>0</v>
      </c>
      <c r="P92" s="26">
        <f t="shared" si="11"/>
        <v>0</v>
      </c>
      <c r="Q92" s="26">
        <f t="shared" si="11"/>
        <v>0</v>
      </c>
      <c r="R92" s="93">
        <f t="shared" si="12"/>
        <v>0</v>
      </c>
      <c r="S92" s="93">
        <f t="shared" si="13"/>
        <v>0</v>
      </c>
      <c r="T92" s="93">
        <f t="shared" si="14"/>
        <v>0</v>
      </c>
    </row>
    <row r="93" spans="3:20" x14ac:dyDescent="0.35">
      <c r="C93" s="75" t="str">
        <f t="shared" si="9"/>
        <v/>
      </c>
      <c r="D93" s="47"/>
      <c r="E93" s="48"/>
      <c r="F93" s="48"/>
      <c r="G93" s="48"/>
      <c r="H93" s="49">
        <f t="shared" si="10"/>
        <v>0</v>
      </c>
      <c r="I93" s="46" t="s">
        <v>6</v>
      </c>
      <c r="O93" s="26">
        <f t="shared" si="11"/>
        <v>0</v>
      </c>
      <c r="P93" s="26">
        <f t="shared" si="11"/>
        <v>0</v>
      </c>
      <c r="Q93" s="26">
        <f t="shared" si="11"/>
        <v>0</v>
      </c>
      <c r="R93" s="93">
        <f t="shared" si="12"/>
        <v>0</v>
      </c>
      <c r="S93" s="93">
        <f t="shared" si="13"/>
        <v>0</v>
      </c>
      <c r="T93" s="93">
        <f t="shared" si="14"/>
        <v>0</v>
      </c>
    </row>
    <row r="94" spans="3:20" x14ac:dyDescent="0.35">
      <c r="C94" s="75" t="str">
        <f t="shared" si="9"/>
        <v/>
      </c>
      <c r="D94" s="47"/>
      <c r="E94" s="48"/>
      <c r="F94" s="48"/>
      <c r="G94" s="48"/>
      <c r="H94" s="49">
        <f t="shared" si="10"/>
        <v>0</v>
      </c>
      <c r="I94" s="46" t="s">
        <v>6</v>
      </c>
      <c r="O94" s="26">
        <f t="shared" si="11"/>
        <v>0</v>
      </c>
      <c r="P94" s="26">
        <f t="shared" si="11"/>
        <v>0</v>
      </c>
      <c r="Q94" s="26">
        <f t="shared" si="11"/>
        <v>0</v>
      </c>
      <c r="R94" s="93">
        <f t="shared" si="12"/>
        <v>0</v>
      </c>
      <c r="S94" s="93">
        <f t="shared" si="13"/>
        <v>0</v>
      </c>
      <c r="T94" s="93">
        <f t="shared" si="14"/>
        <v>0</v>
      </c>
    </row>
    <row r="95" spans="3:20" x14ac:dyDescent="0.35">
      <c r="C95" s="75" t="str">
        <f t="shared" si="9"/>
        <v/>
      </c>
      <c r="D95" s="47"/>
      <c r="E95" s="48"/>
      <c r="F95" s="48"/>
      <c r="G95" s="48"/>
      <c r="H95" s="49">
        <f t="shared" si="10"/>
        <v>0</v>
      </c>
      <c r="I95" s="46" t="s">
        <v>6</v>
      </c>
      <c r="O95" s="26">
        <f t="shared" si="11"/>
        <v>0</v>
      </c>
      <c r="P95" s="26">
        <f t="shared" si="11"/>
        <v>0</v>
      </c>
      <c r="Q95" s="26">
        <f t="shared" si="11"/>
        <v>0</v>
      </c>
      <c r="R95" s="93">
        <f t="shared" si="12"/>
        <v>0</v>
      </c>
      <c r="S95" s="93">
        <f t="shared" si="13"/>
        <v>0</v>
      </c>
      <c r="T95" s="93">
        <f t="shared" si="14"/>
        <v>0</v>
      </c>
    </row>
    <row r="96" spans="3:20" x14ac:dyDescent="0.35">
      <c r="C96" s="75" t="str">
        <f t="shared" si="9"/>
        <v/>
      </c>
      <c r="D96" s="47"/>
      <c r="E96" s="48"/>
      <c r="F96" s="48"/>
      <c r="G96" s="48"/>
      <c r="H96" s="49">
        <f t="shared" si="10"/>
        <v>0</v>
      </c>
      <c r="I96" s="46" t="s">
        <v>6</v>
      </c>
      <c r="O96" s="26">
        <f t="shared" si="11"/>
        <v>0</v>
      </c>
      <c r="P96" s="26">
        <f t="shared" si="11"/>
        <v>0</v>
      </c>
      <c r="Q96" s="26">
        <f t="shared" si="11"/>
        <v>0</v>
      </c>
      <c r="R96" s="93">
        <f t="shared" si="12"/>
        <v>0</v>
      </c>
      <c r="S96" s="93">
        <f t="shared" si="13"/>
        <v>0</v>
      </c>
      <c r="T96" s="93">
        <f t="shared" si="14"/>
        <v>0</v>
      </c>
    </row>
    <row r="97" spans="3:20" x14ac:dyDescent="0.35">
      <c r="C97" s="75" t="str">
        <f t="shared" si="9"/>
        <v/>
      </c>
      <c r="D97" s="47"/>
      <c r="E97" s="48"/>
      <c r="F97" s="48"/>
      <c r="G97" s="48"/>
      <c r="H97" s="49">
        <f t="shared" si="10"/>
        <v>0</v>
      </c>
      <c r="I97" s="46" t="s">
        <v>6</v>
      </c>
      <c r="O97" s="26">
        <f t="shared" si="11"/>
        <v>0</v>
      </c>
      <c r="P97" s="26">
        <f t="shared" si="11"/>
        <v>0</v>
      </c>
      <c r="Q97" s="26">
        <f t="shared" si="11"/>
        <v>0</v>
      </c>
      <c r="R97" s="93">
        <f t="shared" si="12"/>
        <v>0</v>
      </c>
      <c r="S97" s="93">
        <f t="shared" si="13"/>
        <v>0</v>
      </c>
      <c r="T97" s="93">
        <f t="shared" si="14"/>
        <v>0</v>
      </c>
    </row>
    <row r="98" spans="3:20" x14ac:dyDescent="0.35">
      <c r="C98" s="75" t="str">
        <f t="shared" si="9"/>
        <v/>
      </c>
      <c r="D98" s="47"/>
      <c r="E98" s="48"/>
      <c r="F98" s="48"/>
      <c r="G98" s="48"/>
      <c r="H98" s="49">
        <f t="shared" si="10"/>
        <v>0</v>
      </c>
      <c r="I98" s="46" t="s">
        <v>6</v>
      </c>
      <c r="O98" s="26">
        <f t="shared" si="11"/>
        <v>0</v>
      </c>
      <c r="P98" s="26">
        <f t="shared" si="11"/>
        <v>0</v>
      </c>
      <c r="Q98" s="26">
        <f t="shared" si="11"/>
        <v>0</v>
      </c>
      <c r="R98" s="93">
        <f t="shared" si="12"/>
        <v>0</v>
      </c>
      <c r="S98" s="93">
        <f t="shared" si="13"/>
        <v>0</v>
      </c>
      <c r="T98" s="93">
        <f t="shared" si="14"/>
        <v>0</v>
      </c>
    </row>
    <row r="99" spans="3:20" x14ac:dyDescent="0.35">
      <c r="C99" s="75" t="str">
        <f t="shared" si="9"/>
        <v/>
      </c>
      <c r="D99" s="47"/>
      <c r="E99" s="48"/>
      <c r="F99" s="48"/>
      <c r="G99" s="48"/>
      <c r="H99" s="49">
        <f t="shared" si="10"/>
        <v>0</v>
      </c>
      <c r="I99" s="46" t="s">
        <v>6</v>
      </c>
      <c r="O99" s="26">
        <f t="shared" si="11"/>
        <v>0</v>
      </c>
      <c r="P99" s="26">
        <f t="shared" si="11"/>
        <v>0</v>
      </c>
      <c r="Q99" s="26">
        <f t="shared" si="11"/>
        <v>0</v>
      </c>
      <c r="R99" s="93">
        <f t="shared" si="12"/>
        <v>0</v>
      </c>
      <c r="S99" s="93">
        <f t="shared" si="13"/>
        <v>0</v>
      </c>
      <c r="T99" s="93">
        <f t="shared" si="14"/>
        <v>0</v>
      </c>
    </row>
    <row r="100" spans="3:20" x14ac:dyDescent="0.35">
      <c r="C100" s="75" t="str">
        <f t="shared" si="9"/>
        <v/>
      </c>
      <c r="D100" s="47"/>
      <c r="E100" s="48"/>
      <c r="F100" s="48"/>
      <c r="G100" s="48"/>
      <c r="H100" s="49">
        <f t="shared" si="10"/>
        <v>0</v>
      </c>
      <c r="I100" s="46" t="s">
        <v>6</v>
      </c>
      <c r="O100" s="26">
        <f t="shared" si="11"/>
        <v>0</v>
      </c>
      <c r="P100" s="26">
        <f t="shared" si="11"/>
        <v>0</v>
      </c>
      <c r="Q100" s="26">
        <f t="shared" si="11"/>
        <v>0</v>
      </c>
      <c r="R100" s="93">
        <f t="shared" si="12"/>
        <v>0</v>
      </c>
      <c r="S100" s="93">
        <f t="shared" si="13"/>
        <v>0</v>
      </c>
      <c r="T100" s="93">
        <f t="shared" si="14"/>
        <v>0</v>
      </c>
    </row>
    <row r="101" spans="3:20" x14ac:dyDescent="0.35">
      <c r="C101" s="75" t="str">
        <f t="shared" si="9"/>
        <v/>
      </c>
      <c r="D101" s="47"/>
      <c r="E101" s="48"/>
      <c r="F101" s="48"/>
      <c r="G101" s="48"/>
      <c r="H101" s="49">
        <f t="shared" si="10"/>
        <v>0</v>
      </c>
      <c r="I101" s="46" t="s">
        <v>6</v>
      </c>
      <c r="O101" s="26">
        <f t="shared" si="11"/>
        <v>0</v>
      </c>
      <c r="P101" s="26">
        <f t="shared" si="11"/>
        <v>0</v>
      </c>
      <c r="Q101" s="26">
        <f t="shared" si="11"/>
        <v>0</v>
      </c>
      <c r="R101" s="93">
        <f t="shared" si="12"/>
        <v>0</v>
      </c>
      <c r="S101" s="93">
        <f t="shared" si="13"/>
        <v>0</v>
      </c>
      <c r="T101" s="93">
        <f t="shared" si="14"/>
        <v>0</v>
      </c>
    </row>
    <row r="102" spans="3:20" x14ac:dyDescent="0.35">
      <c r="C102" s="75" t="str">
        <f t="shared" si="9"/>
        <v/>
      </c>
      <c r="D102" s="47"/>
      <c r="E102" s="48"/>
      <c r="F102" s="48"/>
      <c r="G102" s="48"/>
      <c r="H102" s="49">
        <f t="shared" si="10"/>
        <v>0</v>
      </c>
      <c r="I102" s="46" t="s">
        <v>6</v>
      </c>
      <c r="O102" s="26">
        <f t="shared" si="11"/>
        <v>0</v>
      </c>
      <c r="P102" s="26">
        <f t="shared" si="11"/>
        <v>0</v>
      </c>
      <c r="Q102" s="26">
        <f t="shared" si="11"/>
        <v>0</v>
      </c>
      <c r="R102" s="93">
        <f t="shared" si="12"/>
        <v>0</v>
      </c>
      <c r="S102" s="93">
        <f t="shared" si="13"/>
        <v>0</v>
      </c>
      <c r="T102" s="93">
        <f t="shared" si="14"/>
        <v>0</v>
      </c>
    </row>
    <row r="103" spans="3:20" x14ac:dyDescent="0.35">
      <c r="C103" s="75" t="str">
        <f t="shared" si="9"/>
        <v/>
      </c>
      <c r="D103" s="47"/>
      <c r="E103" s="48"/>
      <c r="F103" s="48"/>
      <c r="G103" s="48"/>
      <c r="H103" s="49">
        <f t="shared" si="10"/>
        <v>0</v>
      </c>
      <c r="I103" s="46" t="s">
        <v>6</v>
      </c>
      <c r="O103" s="26">
        <f t="shared" si="11"/>
        <v>0</v>
      </c>
      <c r="P103" s="26">
        <f t="shared" si="11"/>
        <v>0</v>
      </c>
      <c r="Q103" s="26">
        <f t="shared" si="11"/>
        <v>0</v>
      </c>
      <c r="R103" s="93">
        <f t="shared" si="12"/>
        <v>0</v>
      </c>
      <c r="S103" s="93">
        <f t="shared" si="13"/>
        <v>0</v>
      </c>
      <c r="T103" s="93">
        <f t="shared" si="14"/>
        <v>0</v>
      </c>
    </row>
    <row r="104" spans="3:20" x14ac:dyDescent="0.35">
      <c r="C104" s="75" t="str">
        <f t="shared" si="9"/>
        <v/>
      </c>
      <c r="D104" s="47"/>
      <c r="E104" s="48"/>
      <c r="F104" s="48"/>
      <c r="G104" s="48"/>
      <c r="H104" s="49">
        <f t="shared" si="10"/>
        <v>0</v>
      </c>
      <c r="I104" s="46" t="s">
        <v>6</v>
      </c>
      <c r="O104" s="26">
        <f t="shared" si="11"/>
        <v>0</v>
      </c>
      <c r="P104" s="26">
        <f t="shared" si="11"/>
        <v>0</v>
      </c>
      <c r="Q104" s="26">
        <f t="shared" si="11"/>
        <v>0</v>
      </c>
      <c r="R104" s="93">
        <f t="shared" si="12"/>
        <v>0</v>
      </c>
      <c r="S104" s="93">
        <f t="shared" si="13"/>
        <v>0</v>
      </c>
      <c r="T104" s="93">
        <f t="shared" si="14"/>
        <v>0</v>
      </c>
    </row>
    <row r="105" spans="3:20" x14ac:dyDescent="0.35">
      <c r="C105" s="75" t="str">
        <f t="shared" si="9"/>
        <v/>
      </c>
      <c r="D105" s="47"/>
      <c r="E105" s="48"/>
      <c r="F105" s="48"/>
      <c r="G105" s="48"/>
      <c r="H105" s="49">
        <f t="shared" si="10"/>
        <v>0</v>
      </c>
      <c r="I105" s="46" t="s">
        <v>6</v>
      </c>
      <c r="O105" s="26">
        <f t="shared" si="11"/>
        <v>0</v>
      </c>
      <c r="P105" s="26">
        <f t="shared" si="11"/>
        <v>0</v>
      </c>
      <c r="Q105" s="26">
        <f t="shared" si="11"/>
        <v>0</v>
      </c>
      <c r="R105" s="93">
        <f t="shared" si="12"/>
        <v>0</v>
      </c>
      <c r="S105" s="93">
        <f t="shared" si="13"/>
        <v>0</v>
      </c>
      <c r="T105" s="93">
        <f t="shared" si="14"/>
        <v>0</v>
      </c>
    </row>
    <row r="106" spans="3:20" x14ac:dyDescent="0.35">
      <c r="C106" s="75" t="str">
        <f t="shared" si="9"/>
        <v/>
      </c>
      <c r="D106" s="47"/>
      <c r="E106" s="48"/>
      <c r="F106" s="48"/>
      <c r="G106" s="48"/>
      <c r="H106" s="49">
        <f t="shared" si="10"/>
        <v>0</v>
      </c>
      <c r="I106" s="46" t="s">
        <v>6</v>
      </c>
      <c r="O106" s="26">
        <f t="shared" si="11"/>
        <v>0</v>
      </c>
      <c r="P106" s="26">
        <f t="shared" si="11"/>
        <v>0</v>
      </c>
      <c r="Q106" s="26">
        <f t="shared" si="11"/>
        <v>0</v>
      </c>
      <c r="R106" s="93">
        <f t="shared" si="12"/>
        <v>0</v>
      </c>
      <c r="S106" s="93">
        <f t="shared" si="13"/>
        <v>0</v>
      </c>
      <c r="T106" s="93">
        <f t="shared" si="14"/>
        <v>0</v>
      </c>
    </row>
    <row r="107" spans="3:20" x14ac:dyDescent="0.35">
      <c r="C107" s="75" t="str">
        <f t="shared" si="9"/>
        <v/>
      </c>
      <c r="D107" s="47"/>
      <c r="E107" s="48"/>
      <c r="F107" s="48"/>
      <c r="G107" s="48"/>
      <c r="H107" s="49">
        <f t="shared" si="10"/>
        <v>0</v>
      </c>
      <c r="I107" s="46" t="s">
        <v>6</v>
      </c>
      <c r="O107" s="26">
        <f t="shared" si="11"/>
        <v>0</v>
      </c>
      <c r="P107" s="26">
        <f t="shared" si="11"/>
        <v>0</v>
      </c>
      <c r="Q107" s="26">
        <f t="shared" si="11"/>
        <v>0</v>
      </c>
      <c r="R107" s="93">
        <f t="shared" si="12"/>
        <v>0</v>
      </c>
      <c r="S107" s="93">
        <f t="shared" si="13"/>
        <v>0</v>
      </c>
      <c r="T107" s="93">
        <f t="shared" si="14"/>
        <v>0</v>
      </c>
    </row>
    <row r="108" spans="3:20" x14ac:dyDescent="0.35">
      <c r="C108" s="75" t="str">
        <f t="shared" si="9"/>
        <v/>
      </c>
      <c r="D108" s="47"/>
      <c r="E108" s="48"/>
      <c r="F108" s="48"/>
      <c r="G108" s="48"/>
      <c r="H108" s="49">
        <f t="shared" si="10"/>
        <v>0</v>
      </c>
      <c r="I108" s="46" t="s">
        <v>6</v>
      </c>
      <c r="O108" s="26">
        <f t="shared" si="11"/>
        <v>0</v>
      </c>
      <c r="P108" s="26">
        <f t="shared" si="11"/>
        <v>0</v>
      </c>
      <c r="Q108" s="26">
        <f t="shared" si="11"/>
        <v>0</v>
      </c>
      <c r="R108" s="93">
        <f t="shared" si="12"/>
        <v>0</v>
      </c>
      <c r="S108" s="93">
        <f t="shared" si="13"/>
        <v>0</v>
      </c>
      <c r="T108" s="93">
        <f t="shared" si="14"/>
        <v>0</v>
      </c>
    </row>
    <row r="109" spans="3:20" x14ac:dyDescent="0.35">
      <c r="C109" s="75" t="str">
        <f t="shared" si="9"/>
        <v/>
      </c>
      <c r="D109" s="47"/>
      <c r="E109" s="48"/>
      <c r="F109" s="48"/>
      <c r="G109" s="48"/>
      <c r="H109" s="49">
        <f t="shared" si="10"/>
        <v>0</v>
      </c>
      <c r="I109" s="46" t="s">
        <v>6</v>
      </c>
      <c r="O109" s="26">
        <f t="shared" si="11"/>
        <v>0</v>
      </c>
      <c r="P109" s="26">
        <f t="shared" si="11"/>
        <v>0</v>
      </c>
      <c r="Q109" s="26">
        <f t="shared" si="11"/>
        <v>0</v>
      </c>
      <c r="R109" s="93">
        <f t="shared" si="12"/>
        <v>0</v>
      </c>
      <c r="S109" s="93">
        <f t="shared" si="13"/>
        <v>0</v>
      </c>
      <c r="T109" s="93">
        <f t="shared" si="14"/>
        <v>0</v>
      </c>
    </row>
    <row r="110" spans="3:20" x14ac:dyDescent="0.35">
      <c r="C110" s="75" t="str">
        <f t="shared" si="9"/>
        <v/>
      </c>
      <c r="D110" s="47"/>
      <c r="E110" s="48"/>
      <c r="F110" s="48"/>
      <c r="G110" s="48"/>
      <c r="H110" s="49">
        <f t="shared" si="10"/>
        <v>0</v>
      </c>
      <c r="I110" s="46" t="s">
        <v>6</v>
      </c>
      <c r="O110" s="26">
        <f t="shared" si="11"/>
        <v>0</v>
      </c>
      <c r="P110" s="26">
        <f t="shared" si="11"/>
        <v>0</v>
      </c>
      <c r="Q110" s="26">
        <f t="shared" si="11"/>
        <v>0</v>
      </c>
      <c r="R110" s="93">
        <f t="shared" si="12"/>
        <v>0</v>
      </c>
      <c r="S110" s="93">
        <f t="shared" si="13"/>
        <v>0</v>
      </c>
      <c r="T110" s="93">
        <f t="shared" si="14"/>
        <v>0</v>
      </c>
    </row>
    <row r="111" spans="3:20" x14ac:dyDescent="0.35">
      <c r="C111" s="75" t="str">
        <f t="shared" si="9"/>
        <v/>
      </c>
      <c r="D111" s="47"/>
      <c r="E111" s="48"/>
      <c r="F111" s="48"/>
      <c r="G111" s="48"/>
      <c r="H111" s="49">
        <f t="shared" si="10"/>
        <v>0</v>
      </c>
      <c r="I111" s="46" t="s">
        <v>6</v>
      </c>
      <c r="O111" s="26">
        <f t="shared" si="11"/>
        <v>0</v>
      </c>
      <c r="P111" s="26">
        <f t="shared" si="11"/>
        <v>0</v>
      </c>
      <c r="Q111" s="26">
        <f t="shared" si="11"/>
        <v>0</v>
      </c>
      <c r="R111" s="93">
        <f t="shared" si="12"/>
        <v>0</v>
      </c>
      <c r="S111" s="93">
        <f t="shared" si="13"/>
        <v>0</v>
      </c>
      <c r="T111" s="93">
        <f t="shared" si="14"/>
        <v>0</v>
      </c>
    </row>
    <row r="112" spans="3:20" x14ac:dyDescent="0.35">
      <c r="C112" s="75" t="str">
        <f t="shared" si="9"/>
        <v/>
      </c>
      <c r="D112" s="47"/>
      <c r="E112" s="48"/>
      <c r="F112" s="48"/>
      <c r="G112" s="48"/>
      <c r="H112" s="49">
        <f t="shared" si="10"/>
        <v>0</v>
      </c>
      <c r="I112" s="46" t="s">
        <v>6</v>
      </c>
      <c r="O112" s="26">
        <f t="shared" si="11"/>
        <v>0</v>
      </c>
      <c r="P112" s="26">
        <f t="shared" si="11"/>
        <v>0</v>
      </c>
      <c r="Q112" s="26">
        <f t="shared" si="11"/>
        <v>0</v>
      </c>
      <c r="R112" s="93">
        <f t="shared" si="12"/>
        <v>0</v>
      </c>
      <c r="S112" s="93">
        <f t="shared" si="13"/>
        <v>0</v>
      </c>
      <c r="T112" s="93">
        <f t="shared" si="14"/>
        <v>0</v>
      </c>
    </row>
    <row r="113" spans="3:20" x14ac:dyDescent="0.35">
      <c r="C113" s="75" t="str">
        <f t="shared" si="9"/>
        <v/>
      </c>
      <c r="D113" s="47"/>
      <c r="E113" s="48"/>
      <c r="F113" s="48"/>
      <c r="G113" s="48"/>
      <c r="H113" s="49">
        <f t="shared" si="10"/>
        <v>0</v>
      </c>
      <c r="I113" s="46" t="s">
        <v>6</v>
      </c>
      <c r="O113" s="26">
        <f t="shared" si="11"/>
        <v>0</v>
      </c>
      <c r="P113" s="26">
        <f t="shared" si="11"/>
        <v>0</v>
      </c>
      <c r="Q113" s="26">
        <f t="shared" si="11"/>
        <v>0</v>
      </c>
      <c r="R113" s="93">
        <f t="shared" si="12"/>
        <v>0</v>
      </c>
      <c r="S113" s="93">
        <f t="shared" si="13"/>
        <v>0</v>
      </c>
      <c r="T113" s="93">
        <f t="shared" si="14"/>
        <v>0</v>
      </c>
    </row>
    <row r="114" spans="3:20" x14ac:dyDescent="0.35">
      <c r="C114" s="75" t="str">
        <f t="shared" si="9"/>
        <v/>
      </c>
      <c r="D114" s="47"/>
      <c r="E114" s="48"/>
      <c r="F114" s="48"/>
      <c r="G114" s="48"/>
      <c r="H114" s="49">
        <f t="shared" si="10"/>
        <v>0</v>
      </c>
      <c r="I114" s="46" t="s">
        <v>6</v>
      </c>
      <c r="O114" s="26">
        <f t="shared" si="11"/>
        <v>0</v>
      </c>
      <c r="P114" s="26">
        <f t="shared" si="11"/>
        <v>0</v>
      </c>
      <c r="Q114" s="26">
        <f t="shared" si="11"/>
        <v>0</v>
      </c>
      <c r="R114" s="93">
        <f t="shared" si="12"/>
        <v>0</v>
      </c>
      <c r="S114" s="93">
        <f t="shared" si="13"/>
        <v>0</v>
      </c>
      <c r="T114" s="93">
        <f t="shared" si="14"/>
        <v>0</v>
      </c>
    </row>
    <row r="115" spans="3:20" x14ac:dyDescent="0.35">
      <c r="C115" s="75" t="str">
        <f t="shared" si="9"/>
        <v/>
      </c>
      <c r="D115" s="47"/>
      <c r="E115" s="48"/>
      <c r="F115" s="48"/>
      <c r="G115" s="48"/>
      <c r="H115" s="49">
        <f t="shared" si="10"/>
        <v>0</v>
      </c>
      <c r="I115" s="46" t="s">
        <v>6</v>
      </c>
      <c r="O115" s="26">
        <f t="shared" si="11"/>
        <v>0</v>
      </c>
      <c r="P115" s="26">
        <f t="shared" si="11"/>
        <v>0</v>
      </c>
      <c r="Q115" s="26">
        <f t="shared" si="11"/>
        <v>0</v>
      </c>
      <c r="R115" s="93">
        <f t="shared" si="12"/>
        <v>0</v>
      </c>
      <c r="S115" s="93">
        <f t="shared" si="13"/>
        <v>0</v>
      </c>
      <c r="T115" s="93">
        <f t="shared" si="14"/>
        <v>0</v>
      </c>
    </row>
    <row r="116" spans="3:20" x14ac:dyDescent="0.35">
      <c r="C116" s="75" t="str">
        <f t="shared" si="9"/>
        <v/>
      </c>
      <c r="D116" s="47"/>
      <c r="E116" s="48"/>
      <c r="F116" s="48"/>
      <c r="G116" s="48"/>
      <c r="H116" s="49">
        <f t="shared" si="10"/>
        <v>0</v>
      </c>
      <c r="I116" s="46" t="s">
        <v>6</v>
      </c>
      <c r="O116" s="26">
        <f t="shared" si="11"/>
        <v>0</v>
      </c>
      <c r="P116" s="26">
        <f t="shared" si="11"/>
        <v>0</v>
      </c>
      <c r="Q116" s="26">
        <f t="shared" si="11"/>
        <v>0</v>
      </c>
      <c r="R116" s="93">
        <f t="shared" si="12"/>
        <v>0</v>
      </c>
      <c r="S116" s="93">
        <f t="shared" si="13"/>
        <v>0</v>
      </c>
      <c r="T116" s="93">
        <f t="shared" si="14"/>
        <v>0</v>
      </c>
    </row>
    <row r="117" spans="3:20" x14ac:dyDescent="0.35">
      <c r="C117" s="75" t="str">
        <f t="shared" si="9"/>
        <v/>
      </c>
      <c r="D117" s="47"/>
      <c r="E117" s="48"/>
      <c r="F117" s="48"/>
      <c r="G117" s="48"/>
      <c r="H117" s="49">
        <f t="shared" si="10"/>
        <v>0</v>
      </c>
      <c r="I117" s="46" t="s">
        <v>6</v>
      </c>
      <c r="O117" s="26">
        <f t="shared" si="11"/>
        <v>0</v>
      </c>
      <c r="P117" s="26">
        <f t="shared" si="11"/>
        <v>0</v>
      </c>
      <c r="Q117" s="26">
        <f t="shared" si="11"/>
        <v>0</v>
      </c>
      <c r="R117" s="93">
        <f t="shared" si="12"/>
        <v>0</v>
      </c>
      <c r="S117" s="93">
        <f t="shared" si="13"/>
        <v>0</v>
      </c>
      <c r="T117" s="93">
        <f t="shared" si="14"/>
        <v>0</v>
      </c>
    </row>
    <row r="118" spans="3:20" x14ac:dyDescent="0.35">
      <c r="C118" s="75" t="str">
        <f t="shared" si="9"/>
        <v/>
      </c>
      <c r="D118" s="47"/>
      <c r="E118" s="48"/>
      <c r="F118" s="48"/>
      <c r="G118" s="48"/>
      <c r="H118" s="49">
        <f t="shared" si="10"/>
        <v>0</v>
      </c>
      <c r="I118" s="46" t="s">
        <v>6</v>
      </c>
      <c r="O118" s="26">
        <f t="shared" si="11"/>
        <v>0</v>
      </c>
      <c r="P118" s="26">
        <f t="shared" si="11"/>
        <v>0</v>
      </c>
      <c r="Q118" s="26">
        <f t="shared" si="11"/>
        <v>0</v>
      </c>
      <c r="R118" s="93">
        <f t="shared" si="12"/>
        <v>0</v>
      </c>
      <c r="S118" s="93">
        <f t="shared" si="13"/>
        <v>0</v>
      </c>
      <c r="T118" s="93">
        <f t="shared" si="14"/>
        <v>0</v>
      </c>
    </row>
    <row r="119" spans="3:20" x14ac:dyDescent="0.35">
      <c r="C119" s="75" t="str">
        <f t="shared" si="9"/>
        <v/>
      </c>
      <c r="D119" s="47"/>
      <c r="E119" s="48"/>
      <c r="F119" s="48"/>
      <c r="G119" s="48"/>
      <c r="H119" s="49">
        <f t="shared" si="10"/>
        <v>0</v>
      </c>
      <c r="I119" s="46" t="s">
        <v>6</v>
      </c>
      <c r="O119" s="26">
        <f t="shared" si="11"/>
        <v>0</v>
      </c>
      <c r="P119" s="26">
        <f t="shared" si="11"/>
        <v>0</v>
      </c>
      <c r="Q119" s="26">
        <f t="shared" si="11"/>
        <v>0</v>
      </c>
      <c r="R119" s="93">
        <f t="shared" si="12"/>
        <v>0</v>
      </c>
      <c r="S119" s="93">
        <f t="shared" si="13"/>
        <v>0</v>
      </c>
      <c r="T119" s="93">
        <f t="shared" si="14"/>
        <v>0</v>
      </c>
    </row>
    <row r="120" spans="3:20" x14ac:dyDescent="0.35">
      <c r="C120" s="75" t="str">
        <f t="shared" si="9"/>
        <v/>
      </c>
      <c r="D120" s="47"/>
      <c r="E120" s="48"/>
      <c r="F120" s="48"/>
      <c r="G120" s="48"/>
      <c r="H120" s="49">
        <f t="shared" si="10"/>
        <v>0</v>
      </c>
      <c r="I120" s="46" t="s">
        <v>6</v>
      </c>
      <c r="O120" s="26">
        <f t="shared" si="11"/>
        <v>0</v>
      </c>
      <c r="P120" s="26">
        <f t="shared" si="11"/>
        <v>0</v>
      </c>
      <c r="Q120" s="26">
        <f t="shared" si="11"/>
        <v>0</v>
      </c>
      <c r="R120" s="93">
        <f t="shared" si="12"/>
        <v>0</v>
      </c>
      <c r="S120" s="93">
        <f t="shared" si="13"/>
        <v>0</v>
      </c>
      <c r="T120" s="93">
        <f t="shared" si="14"/>
        <v>0</v>
      </c>
    </row>
    <row r="121" spans="3:20" x14ac:dyDescent="0.35">
      <c r="C121" s="75" t="str">
        <f t="shared" si="9"/>
        <v/>
      </c>
      <c r="D121" s="47"/>
      <c r="E121" s="48"/>
      <c r="F121" s="48"/>
      <c r="G121" s="48"/>
      <c r="H121" s="49">
        <f t="shared" si="10"/>
        <v>0</v>
      </c>
      <c r="I121" s="46" t="s">
        <v>6</v>
      </c>
      <c r="O121" s="26">
        <f t="shared" si="11"/>
        <v>0</v>
      </c>
      <c r="P121" s="26">
        <f t="shared" si="11"/>
        <v>0</v>
      </c>
      <c r="Q121" s="26">
        <f t="shared" si="11"/>
        <v>0</v>
      </c>
      <c r="R121" s="93">
        <f t="shared" si="12"/>
        <v>0</v>
      </c>
      <c r="S121" s="93">
        <f t="shared" si="13"/>
        <v>0</v>
      </c>
      <c r="T121" s="93">
        <f t="shared" si="14"/>
        <v>0</v>
      </c>
    </row>
    <row r="122" spans="3:20" x14ac:dyDescent="0.35">
      <c r="C122" s="75" t="str">
        <f t="shared" si="9"/>
        <v/>
      </c>
      <c r="D122" s="47"/>
      <c r="E122" s="48"/>
      <c r="F122" s="48"/>
      <c r="G122" s="48"/>
      <c r="H122" s="49">
        <f t="shared" si="10"/>
        <v>0</v>
      </c>
      <c r="I122" s="46" t="s">
        <v>6</v>
      </c>
      <c r="O122" s="26">
        <f t="shared" si="11"/>
        <v>0</v>
      </c>
      <c r="P122" s="26">
        <f t="shared" si="11"/>
        <v>0</v>
      </c>
      <c r="Q122" s="26">
        <f t="shared" si="11"/>
        <v>0</v>
      </c>
      <c r="R122" s="93">
        <f t="shared" si="12"/>
        <v>0</v>
      </c>
      <c r="S122" s="93">
        <f t="shared" si="13"/>
        <v>0</v>
      </c>
      <c r="T122" s="93">
        <f t="shared" si="14"/>
        <v>0</v>
      </c>
    </row>
    <row r="123" spans="3:20" x14ac:dyDescent="0.35">
      <c r="C123" s="75" t="str">
        <f t="shared" si="9"/>
        <v/>
      </c>
      <c r="D123" s="47"/>
      <c r="E123" s="48"/>
      <c r="F123" s="48"/>
      <c r="G123" s="48"/>
      <c r="H123" s="49">
        <f t="shared" si="10"/>
        <v>0</v>
      </c>
      <c r="I123" s="46" t="s">
        <v>6</v>
      </c>
      <c r="O123" s="26">
        <f t="shared" si="11"/>
        <v>0</v>
      </c>
      <c r="P123" s="26">
        <f t="shared" si="11"/>
        <v>0</v>
      </c>
      <c r="Q123" s="26">
        <f t="shared" si="11"/>
        <v>0</v>
      </c>
      <c r="R123" s="93">
        <f t="shared" si="12"/>
        <v>0</v>
      </c>
      <c r="S123" s="93">
        <f t="shared" si="13"/>
        <v>0</v>
      </c>
      <c r="T123" s="93">
        <f t="shared" si="14"/>
        <v>0</v>
      </c>
    </row>
    <row r="124" spans="3:20" x14ac:dyDescent="0.35">
      <c r="C124" s="75" t="str">
        <f t="shared" si="9"/>
        <v/>
      </c>
      <c r="D124" s="47"/>
      <c r="E124" s="48"/>
      <c r="F124" s="48"/>
      <c r="G124" s="48"/>
      <c r="H124" s="49">
        <f t="shared" si="10"/>
        <v>0</v>
      </c>
      <c r="I124" s="46" t="s">
        <v>6</v>
      </c>
      <c r="O124" s="26">
        <f t="shared" si="11"/>
        <v>0</v>
      </c>
      <c r="P124" s="26">
        <f t="shared" si="11"/>
        <v>0</v>
      </c>
      <c r="Q124" s="26">
        <f t="shared" si="11"/>
        <v>0</v>
      </c>
      <c r="R124" s="93">
        <f t="shared" si="12"/>
        <v>0</v>
      </c>
      <c r="S124" s="93">
        <f t="shared" si="13"/>
        <v>0</v>
      </c>
      <c r="T124" s="93">
        <f t="shared" si="14"/>
        <v>0</v>
      </c>
    </row>
    <row r="125" spans="3:20" x14ac:dyDescent="0.35">
      <c r="C125" s="75" t="str">
        <f t="shared" si="9"/>
        <v/>
      </c>
      <c r="D125" s="47"/>
      <c r="E125" s="48"/>
      <c r="F125" s="48"/>
      <c r="G125" s="48"/>
      <c r="H125" s="49">
        <f t="shared" si="10"/>
        <v>0</v>
      </c>
      <c r="I125" s="46" t="s">
        <v>6</v>
      </c>
      <c r="O125" s="26">
        <f t="shared" si="11"/>
        <v>0</v>
      </c>
      <c r="P125" s="26">
        <f t="shared" si="11"/>
        <v>0</v>
      </c>
      <c r="Q125" s="26">
        <f t="shared" si="11"/>
        <v>0</v>
      </c>
      <c r="R125" s="93">
        <f t="shared" si="12"/>
        <v>0</v>
      </c>
      <c r="S125" s="93">
        <f t="shared" si="13"/>
        <v>0</v>
      </c>
      <c r="T125" s="93">
        <f t="shared" si="14"/>
        <v>0</v>
      </c>
    </row>
    <row r="126" spans="3:20" x14ac:dyDescent="0.35">
      <c r="C126" s="75" t="str">
        <f t="shared" si="9"/>
        <v/>
      </c>
      <c r="D126" s="47"/>
      <c r="E126" s="48"/>
      <c r="F126" s="48"/>
      <c r="G126" s="48"/>
      <c r="H126" s="49">
        <f t="shared" si="10"/>
        <v>0</v>
      </c>
      <c r="I126" s="46" t="s">
        <v>6</v>
      </c>
      <c r="O126" s="26">
        <f t="shared" si="11"/>
        <v>0</v>
      </c>
      <c r="P126" s="26">
        <f t="shared" si="11"/>
        <v>0</v>
      </c>
      <c r="Q126" s="26">
        <f t="shared" si="11"/>
        <v>0</v>
      </c>
      <c r="R126" s="93">
        <f t="shared" si="12"/>
        <v>0</v>
      </c>
      <c r="S126" s="93">
        <f t="shared" si="13"/>
        <v>0</v>
      </c>
      <c r="T126" s="93">
        <f t="shared" si="14"/>
        <v>0</v>
      </c>
    </row>
    <row r="127" spans="3:20" x14ac:dyDescent="0.35">
      <c r="C127" s="75" t="str">
        <f t="shared" si="9"/>
        <v/>
      </c>
      <c r="D127" s="47"/>
      <c r="E127" s="48"/>
      <c r="F127" s="48"/>
      <c r="G127" s="48"/>
      <c r="H127" s="49">
        <f t="shared" si="10"/>
        <v>0</v>
      </c>
      <c r="I127" s="46" t="s">
        <v>6</v>
      </c>
      <c r="O127" s="26">
        <f t="shared" si="11"/>
        <v>0</v>
      </c>
      <c r="P127" s="26">
        <f t="shared" si="11"/>
        <v>0</v>
      </c>
      <c r="Q127" s="26">
        <f t="shared" si="11"/>
        <v>0</v>
      </c>
      <c r="R127" s="93">
        <f t="shared" si="12"/>
        <v>0</v>
      </c>
      <c r="S127" s="93">
        <f t="shared" si="13"/>
        <v>0</v>
      </c>
      <c r="T127" s="93">
        <f t="shared" si="14"/>
        <v>0</v>
      </c>
    </row>
    <row r="128" spans="3:20" x14ac:dyDescent="0.35">
      <c r="C128" s="75" t="str">
        <f t="shared" si="9"/>
        <v/>
      </c>
      <c r="D128" s="47"/>
      <c r="E128" s="48"/>
      <c r="F128" s="48"/>
      <c r="G128" s="48"/>
      <c r="H128" s="49">
        <f t="shared" si="10"/>
        <v>0</v>
      </c>
      <c r="I128" s="46" t="s">
        <v>6</v>
      </c>
      <c r="O128" s="26">
        <f t="shared" si="11"/>
        <v>0</v>
      </c>
      <c r="P128" s="26">
        <f t="shared" si="11"/>
        <v>0</v>
      </c>
      <c r="Q128" s="26">
        <f t="shared" si="11"/>
        <v>0</v>
      </c>
      <c r="R128" s="93">
        <f t="shared" si="12"/>
        <v>0</v>
      </c>
      <c r="S128" s="93">
        <f t="shared" si="13"/>
        <v>0</v>
      </c>
      <c r="T128" s="93">
        <f t="shared" si="14"/>
        <v>0</v>
      </c>
    </row>
    <row r="129" spans="3:20" x14ac:dyDescent="0.35">
      <c r="C129" s="75" t="str">
        <f t="shared" si="9"/>
        <v/>
      </c>
      <c r="D129" s="47"/>
      <c r="E129" s="48"/>
      <c r="F129" s="48"/>
      <c r="G129" s="48"/>
      <c r="H129" s="49">
        <f t="shared" si="10"/>
        <v>0</v>
      </c>
      <c r="I129" s="46" t="s">
        <v>6</v>
      </c>
      <c r="O129" s="26">
        <f t="shared" si="11"/>
        <v>0</v>
      </c>
      <c r="P129" s="26">
        <f t="shared" si="11"/>
        <v>0</v>
      </c>
      <c r="Q129" s="26">
        <f t="shared" si="11"/>
        <v>0</v>
      </c>
      <c r="R129" s="93">
        <f t="shared" si="12"/>
        <v>0</v>
      </c>
      <c r="S129" s="93">
        <f t="shared" si="13"/>
        <v>0</v>
      </c>
      <c r="T129" s="93">
        <f t="shared" si="14"/>
        <v>0</v>
      </c>
    </row>
    <row r="130" spans="3:20" x14ac:dyDescent="0.35">
      <c r="C130" s="75" t="str">
        <f t="shared" si="9"/>
        <v/>
      </c>
      <c r="D130" s="47"/>
      <c r="E130" s="48"/>
      <c r="F130" s="48"/>
      <c r="G130" s="48"/>
      <c r="H130" s="49">
        <f t="shared" si="10"/>
        <v>0</v>
      </c>
      <c r="I130" s="46" t="s">
        <v>6</v>
      </c>
      <c r="O130" s="26">
        <f t="shared" si="11"/>
        <v>0</v>
      </c>
      <c r="P130" s="26">
        <f t="shared" si="11"/>
        <v>0</v>
      </c>
      <c r="Q130" s="26">
        <f t="shared" si="11"/>
        <v>0</v>
      </c>
      <c r="R130" s="93">
        <f t="shared" si="12"/>
        <v>0</v>
      </c>
      <c r="S130" s="93">
        <f t="shared" si="13"/>
        <v>0</v>
      </c>
      <c r="T130" s="93">
        <f t="shared" si="14"/>
        <v>0</v>
      </c>
    </row>
    <row r="131" spans="3:20" x14ac:dyDescent="0.35">
      <c r="C131" s="75" t="str">
        <f t="shared" si="9"/>
        <v/>
      </c>
      <c r="D131" s="47"/>
      <c r="E131" s="48"/>
      <c r="F131" s="48"/>
      <c r="G131" s="48"/>
      <c r="H131" s="49">
        <f t="shared" si="10"/>
        <v>0</v>
      </c>
      <c r="I131" s="46" t="s">
        <v>6</v>
      </c>
      <c r="O131" s="26">
        <f t="shared" si="11"/>
        <v>0</v>
      </c>
      <c r="P131" s="26">
        <f t="shared" si="11"/>
        <v>0</v>
      </c>
      <c r="Q131" s="26">
        <f t="shared" si="11"/>
        <v>0</v>
      </c>
      <c r="R131" s="93">
        <f t="shared" si="12"/>
        <v>0</v>
      </c>
      <c r="S131" s="93">
        <f t="shared" si="13"/>
        <v>0</v>
      </c>
      <c r="T131" s="93">
        <f t="shared" si="14"/>
        <v>0</v>
      </c>
    </row>
    <row r="132" spans="3:20" x14ac:dyDescent="0.35">
      <c r="C132" s="75" t="str">
        <f t="shared" si="9"/>
        <v/>
      </c>
      <c r="D132" s="47"/>
      <c r="E132" s="48"/>
      <c r="F132" s="48"/>
      <c r="G132" s="48"/>
      <c r="H132" s="49">
        <f t="shared" si="10"/>
        <v>0</v>
      </c>
      <c r="I132" s="46" t="s">
        <v>6</v>
      </c>
      <c r="O132" s="26">
        <f t="shared" si="11"/>
        <v>0</v>
      </c>
      <c r="P132" s="26">
        <f t="shared" si="11"/>
        <v>0</v>
      </c>
      <c r="Q132" s="26">
        <f t="shared" si="11"/>
        <v>0</v>
      </c>
      <c r="R132" s="93">
        <f t="shared" si="12"/>
        <v>0</v>
      </c>
      <c r="S132" s="93">
        <f t="shared" si="13"/>
        <v>0</v>
      </c>
      <c r="T132" s="93">
        <f t="shared" si="14"/>
        <v>0</v>
      </c>
    </row>
    <row r="133" spans="3:20" x14ac:dyDescent="0.35">
      <c r="C133" s="75" t="str">
        <f t="shared" si="9"/>
        <v/>
      </c>
      <c r="D133" s="47"/>
      <c r="E133" s="48"/>
      <c r="F133" s="48"/>
      <c r="G133" s="48"/>
      <c r="H133" s="49">
        <f t="shared" si="10"/>
        <v>0</v>
      </c>
      <c r="I133" s="46" t="s">
        <v>6</v>
      </c>
      <c r="O133" s="26">
        <f t="shared" si="11"/>
        <v>0</v>
      </c>
      <c r="P133" s="26">
        <f t="shared" si="11"/>
        <v>0</v>
      </c>
      <c r="Q133" s="26">
        <f t="shared" si="11"/>
        <v>0</v>
      </c>
      <c r="R133" s="93">
        <f t="shared" si="12"/>
        <v>0</v>
      </c>
      <c r="S133" s="93">
        <f t="shared" si="13"/>
        <v>0</v>
      </c>
      <c r="T133" s="93">
        <f t="shared" si="14"/>
        <v>0</v>
      </c>
    </row>
    <row r="134" spans="3:20" x14ac:dyDescent="0.35">
      <c r="C134" s="75" t="str">
        <f t="shared" si="9"/>
        <v/>
      </c>
      <c r="D134" s="47"/>
      <c r="E134" s="48"/>
      <c r="F134" s="48"/>
      <c r="G134" s="48"/>
      <c r="H134" s="49">
        <f t="shared" si="10"/>
        <v>0</v>
      </c>
      <c r="I134" s="46" t="s">
        <v>6</v>
      </c>
      <c r="O134" s="26">
        <f t="shared" si="11"/>
        <v>0</v>
      </c>
      <c r="P134" s="26">
        <f t="shared" si="11"/>
        <v>0</v>
      </c>
      <c r="Q134" s="26">
        <f t="shared" si="11"/>
        <v>0</v>
      </c>
      <c r="R134" s="93">
        <f t="shared" si="12"/>
        <v>0</v>
      </c>
      <c r="S134" s="93">
        <f t="shared" si="13"/>
        <v>0</v>
      </c>
      <c r="T134" s="93">
        <f t="shared" si="14"/>
        <v>0</v>
      </c>
    </row>
    <row r="135" spans="3:20" x14ac:dyDescent="0.35">
      <c r="C135" s="75" t="str">
        <f t="shared" si="9"/>
        <v/>
      </c>
      <c r="D135" s="47"/>
      <c r="E135" s="48"/>
      <c r="F135" s="48"/>
      <c r="G135" s="48"/>
      <c r="H135" s="49">
        <f t="shared" si="10"/>
        <v>0</v>
      </c>
      <c r="I135" s="46" t="s">
        <v>6</v>
      </c>
      <c r="O135" s="26">
        <f t="shared" si="11"/>
        <v>0</v>
      </c>
      <c r="P135" s="26">
        <f t="shared" si="11"/>
        <v>0</v>
      </c>
      <c r="Q135" s="26">
        <f t="shared" si="11"/>
        <v>0</v>
      </c>
      <c r="R135" s="93">
        <f t="shared" si="12"/>
        <v>0</v>
      </c>
      <c r="S135" s="93">
        <f t="shared" si="13"/>
        <v>0</v>
      </c>
      <c r="T135" s="93">
        <f t="shared" si="14"/>
        <v>0</v>
      </c>
    </row>
    <row r="136" spans="3:20" x14ac:dyDescent="0.35">
      <c r="C136" s="75" t="str">
        <f t="shared" si="9"/>
        <v/>
      </c>
      <c r="D136" s="47"/>
      <c r="E136" s="48"/>
      <c r="F136" s="48"/>
      <c r="G136" s="48"/>
      <c r="H136" s="49">
        <f t="shared" si="10"/>
        <v>0</v>
      </c>
      <c r="I136" s="46" t="s">
        <v>6</v>
      </c>
      <c r="O136" s="26">
        <f t="shared" si="11"/>
        <v>0</v>
      </c>
      <c r="P136" s="26">
        <f t="shared" si="11"/>
        <v>0</v>
      </c>
      <c r="Q136" s="26">
        <f t="shared" si="11"/>
        <v>0</v>
      </c>
      <c r="R136" s="93">
        <f t="shared" si="12"/>
        <v>0</v>
      </c>
      <c r="S136" s="93">
        <f t="shared" si="13"/>
        <v>0</v>
      </c>
      <c r="T136" s="93">
        <f t="shared" si="14"/>
        <v>0</v>
      </c>
    </row>
    <row r="137" spans="3:20" x14ac:dyDescent="0.35">
      <c r="C137" s="75" t="str">
        <f t="shared" si="9"/>
        <v/>
      </c>
      <c r="D137" s="47"/>
      <c r="E137" s="48"/>
      <c r="F137" s="48"/>
      <c r="G137" s="48"/>
      <c r="H137" s="49">
        <f t="shared" si="10"/>
        <v>0</v>
      </c>
      <c r="I137" s="46" t="s">
        <v>6</v>
      </c>
      <c r="O137" s="26">
        <f t="shared" si="11"/>
        <v>0</v>
      </c>
      <c r="P137" s="26">
        <f t="shared" si="11"/>
        <v>0</v>
      </c>
      <c r="Q137" s="26">
        <f t="shared" si="11"/>
        <v>0</v>
      </c>
      <c r="R137" s="93">
        <f t="shared" si="12"/>
        <v>0</v>
      </c>
      <c r="S137" s="93">
        <f t="shared" si="13"/>
        <v>0</v>
      </c>
      <c r="T137" s="93">
        <f t="shared" si="14"/>
        <v>0</v>
      </c>
    </row>
    <row r="138" spans="3:20" x14ac:dyDescent="0.35">
      <c r="C138" s="75" t="str">
        <f t="shared" si="9"/>
        <v/>
      </c>
      <c r="D138" s="47"/>
      <c r="E138" s="48"/>
      <c r="F138" s="48"/>
      <c r="G138" s="48"/>
      <c r="H138" s="49">
        <f t="shared" si="10"/>
        <v>0</v>
      </c>
      <c r="I138" s="46" t="s">
        <v>6</v>
      </c>
      <c r="O138" s="26">
        <f t="shared" si="11"/>
        <v>0</v>
      </c>
      <c r="P138" s="26">
        <f t="shared" si="11"/>
        <v>0</v>
      </c>
      <c r="Q138" s="26">
        <f t="shared" si="11"/>
        <v>0</v>
      </c>
      <c r="R138" s="93">
        <f t="shared" si="12"/>
        <v>0</v>
      </c>
      <c r="S138" s="93">
        <f t="shared" si="13"/>
        <v>0</v>
      </c>
      <c r="T138" s="93">
        <f t="shared" si="14"/>
        <v>0</v>
      </c>
    </row>
    <row r="139" spans="3:20" x14ac:dyDescent="0.35">
      <c r="C139" s="75" t="str">
        <f t="shared" ref="C139:C202" si="15">IF(D139="","",IF(ISERROR(1+C138),1,1+C138))</f>
        <v/>
      </c>
      <c r="D139" s="47"/>
      <c r="E139" s="48"/>
      <c r="F139" s="48"/>
      <c r="G139" s="48"/>
      <c r="H139" s="49">
        <f t="shared" ref="H139:H202" si="16">SUM(E139:G139)</f>
        <v>0</v>
      </c>
      <c r="I139" s="46" t="s">
        <v>6</v>
      </c>
      <c r="O139" s="26">
        <f t="shared" ref="O139:Q202" si="17">IF(E139="",0,IF(ISNUMBER(E139),0,1))</f>
        <v>0</v>
      </c>
      <c r="P139" s="26">
        <f t="shared" si="17"/>
        <v>0</v>
      </c>
      <c r="Q139" s="26">
        <f t="shared" si="17"/>
        <v>0</v>
      </c>
      <c r="R139" s="93">
        <f t="shared" ref="R139:R202" si="18">IF(E139="",0,
IF(NOT(ISNUMBER(E139)),0,
IF(E139&gt;=0,0,
1)))</f>
        <v>0</v>
      </c>
      <c r="S139" s="93">
        <f t="shared" ref="S139:S202" si="19">IF(F139="",0,
IF(NOT(ISNUMBER(F139)),0,
IF(F139&gt;=0,0,
1)))</f>
        <v>0</v>
      </c>
      <c r="T139" s="93">
        <f t="shared" ref="T139:T202" si="20">IF(G139="",0,
IF(NOT(ISNUMBER(G139)),0,
IF(G139&gt;=0,0,
1)))</f>
        <v>0</v>
      </c>
    </row>
    <row r="140" spans="3:20" x14ac:dyDescent="0.35">
      <c r="C140" s="75" t="str">
        <f t="shared" si="15"/>
        <v/>
      </c>
      <c r="D140" s="47"/>
      <c r="E140" s="48"/>
      <c r="F140" s="48"/>
      <c r="G140" s="48"/>
      <c r="H140" s="49">
        <f t="shared" si="16"/>
        <v>0</v>
      </c>
      <c r="I140" s="46" t="s">
        <v>6</v>
      </c>
      <c r="O140" s="26">
        <f t="shared" si="17"/>
        <v>0</v>
      </c>
      <c r="P140" s="26">
        <f t="shared" si="17"/>
        <v>0</v>
      </c>
      <c r="Q140" s="26">
        <f t="shared" si="17"/>
        <v>0</v>
      </c>
      <c r="R140" s="93">
        <f t="shared" si="18"/>
        <v>0</v>
      </c>
      <c r="S140" s="93">
        <f t="shared" si="19"/>
        <v>0</v>
      </c>
      <c r="T140" s="93">
        <f t="shared" si="20"/>
        <v>0</v>
      </c>
    </row>
    <row r="141" spans="3:20" x14ac:dyDescent="0.35">
      <c r="C141" s="75" t="str">
        <f t="shared" si="15"/>
        <v/>
      </c>
      <c r="D141" s="47"/>
      <c r="E141" s="48"/>
      <c r="F141" s="48"/>
      <c r="G141" s="48"/>
      <c r="H141" s="49">
        <f t="shared" si="16"/>
        <v>0</v>
      </c>
      <c r="I141" s="46" t="s">
        <v>6</v>
      </c>
      <c r="O141" s="26">
        <f t="shared" si="17"/>
        <v>0</v>
      </c>
      <c r="P141" s="26">
        <f t="shared" si="17"/>
        <v>0</v>
      </c>
      <c r="Q141" s="26">
        <f t="shared" si="17"/>
        <v>0</v>
      </c>
      <c r="R141" s="93">
        <f t="shared" si="18"/>
        <v>0</v>
      </c>
      <c r="S141" s="93">
        <f t="shared" si="19"/>
        <v>0</v>
      </c>
      <c r="T141" s="93">
        <f t="shared" si="20"/>
        <v>0</v>
      </c>
    </row>
    <row r="142" spans="3:20" x14ac:dyDescent="0.35">
      <c r="C142" s="75" t="str">
        <f t="shared" si="15"/>
        <v/>
      </c>
      <c r="D142" s="47"/>
      <c r="E142" s="48"/>
      <c r="F142" s="48"/>
      <c r="G142" s="48"/>
      <c r="H142" s="49">
        <f t="shared" si="16"/>
        <v>0</v>
      </c>
      <c r="I142" s="46" t="s">
        <v>6</v>
      </c>
      <c r="O142" s="26">
        <f t="shared" si="17"/>
        <v>0</v>
      </c>
      <c r="P142" s="26">
        <f t="shared" si="17"/>
        <v>0</v>
      </c>
      <c r="Q142" s="26">
        <f t="shared" si="17"/>
        <v>0</v>
      </c>
      <c r="R142" s="93">
        <f t="shared" si="18"/>
        <v>0</v>
      </c>
      <c r="S142" s="93">
        <f t="shared" si="19"/>
        <v>0</v>
      </c>
      <c r="T142" s="93">
        <f t="shared" si="20"/>
        <v>0</v>
      </c>
    </row>
    <row r="143" spans="3:20" x14ac:dyDescent="0.35">
      <c r="C143" s="75" t="str">
        <f t="shared" si="15"/>
        <v/>
      </c>
      <c r="D143" s="47"/>
      <c r="E143" s="48"/>
      <c r="F143" s="48"/>
      <c r="G143" s="48"/>
      <c r="H143" s="49">
        <f t="shared" si="16"/>
        <v>0</v>
      </c>
      <c r="I143" s="46" t="s">
        <v>6</v>
      </c>
      <c r="O143" s="26">
        <f t="shared" si="17"/>
        <v>0</v>
      </c>
      <c r="P143" s="26">
        <f t="shared" si="17"/>
        <v>0</v>
      </c>
      <c r="Q143" s="26">
        <f t="shared" si="17"/>
        <v>0</v>
      </c>
      <c r="R143" s="93">
        <f t="shared" si="18"/>
        <v>0</v>
      </c>
      <c r="S143" s="93">
        <f t="shared" si="19"/>
        <v>0</v>
      </c>
      <c r="T143" s="93">
        <f t="shared" si="20"/>
        <v>0</v>
      </c>
    </row>
    <row r="144" spans="3:20" x14ac:dyDescent="0.35">
      <c r="C144" s="75" t="str">
        <f t="shared" si="15"/>
        <v/>
      </c>
      <c r="D144" s="47"/>
      <c r="E144" s="48"/>
      <c r="F144" s="48"/>
      <c r="G144" s="48"/>
      <c r="H144" s="49">
        <f t="shared" si="16"/>
        <v>0</v>
      </c>
      <c r="I144" s="46" t="s">
        <v>6</v>
      </c>
      <c r="O144" s="26">
        <f t="shared" si="17"/>
        <v>0</v>
      </c>
      <c r="P144" s="26">
        <f t="shared" si="17"/>
        <v>0</v>
      </c>
      <c r="Q144" s="26">
        <f t="shared" si="17"/>
        <v>0</v>
      </c>
      <c r="R144" s="93">
        <f t="shared" si="18"/>
        <v>0</v>
      </c>
      <c r="S144" s="93">
        <f t="shared" si="19"/>
        <v>0</v>
      </c>
      <c r="T144" s="93">
        <f t="shared" si="20"/>
        <v>0</v>
      </c>
    </row>
    <row r="145" spans="3:20" x14ac:dyDescent="0.35">
      <c r="C145" s="75" t="str">
        <f t="shared" si="15"/>
        <v/>
      </c>
      <c r="D145" s="47"/>
      <c r="E145" s="48"/>
      <c r="F145" s="48"/>
      <c r="G145" s="48"/>
      <c r="H145" s="49">
        <f t="shared" si="16"/>
        <v>0</v>
      </c>
      <c r="I145" s="46" t="s">
        <v>6</v>
      </c>
      <c r="O145" s="26">
        <f t="shared" si="17"/>
        <v>0</v>
      </c>
      <c r="P145" s="26">
        <f t="shared" si="17"/>
        <v>0</v>
      </c>
      <c r="Q145" s="26">
        <f t="shared" si="17"/>
        <v>0</v>
      </c>
      <c r="R145" s="93">
        <f t="shared" si="18"/>
        <v>0</v>
      </c>
      <c r="S145" s="93">
        <f t="shared" si="19"/>
        <v>0</v>
      </c>
      <c r="T145" s="93">
        <f t="shared" si="20"/>
        <v>0</v>
      </c>
    </row>
    <row r="146" spans="3:20" x14ac:dyDescent="0.35">
      <c r="C146" s="75" t="str">
        <f t="shared" si="15"/>
        <v/>
      </c>
      <c r="D146" s="47"/>
      <c r="E146" s="48"/>
      <c r="F146" s="48"/>
      <c r="G146" s="48"/>
      <c r="H146" s="49">
        <f t="shared" si="16"/>
        <v>0</v>
      </c>
      <c r="I146" s="46" t="s">
        <v>6</v>
      </c>
      <c r="O146" s="26">
        <f t="shared" si="17"/>
        <v>0</v>
      </c>
      <c r="P146" s="26">
        <f t="shared" si="17"/>
        <v>0</v>
      </c>
      <c r="Q146" s="26">
        <f t="shared" si="17"/>
        <v>0</v>
      </c>
      <c r="R146" s="93">
        <f t="shared" si="18"/>
        <v>0</v>
      </c>
      <c r="S146" s="93">
        <f t="shared" si="19"/>
        <v>0</v>
      </c>
      <c r="T146" s="93">
        <f t="shared" si="20"/>
        <v>0</v>
      </c>
    </row>
    <row r="147" spans="3:20" x14ac:dyDescent="0.35">
      <c r="C147" s="75" t="str">
        <f t="shared" si="15"/>
        <v/>
      </c>
      <c r="D147" s="47"/>
      <c r="E147" s="48"/>
      <c r="F147" s="48"/>
      <c r="G147" s="48"/>
      <c r="H147" s="49">
        <f t="shared" si="16"/>
        <v>0</v>
      </c>
      <c r="I147" s="46" t="s">
        <v>6</v>
      </c>
      <c r="O147" s="26">
        <f t="shared" si="17"/>
        <v>0</v>
      </c>
      <c r="P147" s="26">
        <f t="shared" si="17"/>
        <v>0</v>
      </c>
      <c r="Q147" s="26">
        <f t="shared" si="17"/>
        <v>0</v>
      </c>
      <c r="R147" s="93">
        <f t="shared" si="18"/>
        <v>0</v>
      </c>
      <c r="S147" s="93">
        <f t="shared" si="19"/>
        <v>0</v>
      </c>
      <c r="T147" s="93">
        <f t="shared" si="20"/>
        <v>0</v>
      </c>
    </row>
    <row r="148" spans="3:20" x14ac:dyDescent="0.35">
      <c r="C148" s="75" t="str">
        <f t="shared" si="15"/>
        <v/>
      </c>
      <c r="D148" s="47"/>
      <c r="E148" s="48"/>
      <c r="F148" s="48"/>
      <c r="G148" s="48"/>
      <c r="H148" s="49">
        <f t="shared" si="16"/>
        <v>0</v>
      </c>
      <c r="I148" s="46" t="s">
        <v>6</v>
      </c>
      <c r="O148" s="26">
        <f t="shared" si="17"/>
        <v>0</v>
      </c>
      <c r="P148" s="26">
        <f t="shared" si="17"/>
        <v>0</v>
      </c>
      <c r="Q148" s="26">
        <f t="shared" si="17"/>
        <v>0</v>
      </c>
      <c r="R148" s="93">
        <f t="shared" si="18"/>
        <v>0</v>
      </c>
      <c r="S148" s="93">
        <f t="shared" si="19"/>
        <v>0</v>
      </c>
      <c r="T148" s="93">
        <f t="shared" si="20"/>
        <v>0</v>
      </c>
    </row>
    <row r="149" spans="3:20" x14ac:dyDescent="0.35">
      <c r="C149" s="75" t="str">
        <f t="shared" si="15"/>
        <v/>
      </c>
      <c r="D149" s="47"/>
      <c r="E149" s="48"/>
      <c r="F149" s="48"/>
      <c r="G149" s="48"/>
      <c r="H149" s="49">
        <f t="shared" si="16"/>
        <v>0</v>
      </c>
      <c r="I149" s="46" t="s">
        <v>6</v>
      </c>
      <c r="O149" s="26">
        <f t="shared" si="17"/>
        <v>0</v>
      </c>
      <c r="P149" s="26">
        <f t="shared" si="17"/>
        <v>0</v>
      </c>
      <c r="Q149" s="26">
        <f t="shared" si="17"/>
        <v>0</v>
      </c>
      <c r="R149" s="93">
        <f t="shared" si="18"/>
        <v>0</v>
      </c>
      <c r="S149" s="93">
        <f t="shared" si="19"/>
        <v>0</v>
      </c>
      <c r="T149" s="93">
        <f t="shared" si="20"/>
        <v>0</v>
      </c>
    </row>
    <row r="150" spans="3:20" x14ac:dyDescent="0.35">
      <c r="C150" s="75" t="str">
        <f t="shared" si="15"/>
        <v/>
      </c>
      <c r="D150" s="47"/>
      <c r="E150" s="48"/>
      <c r="F150" s="48"/>
      <c r="G150" s="48"/>
      <c r="H150" s="49">
        <f t="shared" si="16"/>
        <v>0</v>
      </c>
      <c r="I150" s="46" t="s">
        <v>6</v>
      </c>
      <c r="O150" s="26">
        <f t="shared" si="17"/>
        <v>0</v>
      </c>
      <c r="P150" s="26">
        <f t="shared" si="17"/>
        <v>0</v>
      </c>
      <c r="Q150" s="26">
        <f t="shared" si="17"/>
        <v>0</v>
      </c>
      <c r="R150" s="93">
        <f t="shared" si="18"/>
        <v>0</v>
      </c>
      <c r="S150" s="93">
        <f t="shared" si="19"/>
        <v>0</v>
      </c>
      <c r="T150" s="93">
        <f t="shared" si="20"/>
        <v>0</v>
      </c>
    </row>
    <row r="151" spans="3:20" x14ac:dyDescent="0.35">
      <c r="C151" s="75" t="str">
        <f t="shared" si="15"/>
        <v/>
      </c>
      <c r="D151" s="47"/>
      <c r="E151" s="48"/>
      <c r="F151" s="48"/>
      <c r="G151" s="48"/>
      <c r="H151" s="49">
        <f t="shared" si="16"/>
        <v>0</v>
      </c>
      <c r="I151" s="46" t="s">
        <v>6</v>
      </c>
      <c r="O151" s="26">
        <f t="shared" si="17"/>
        <v>0</v>
      </c>
      <c r="P151" s="26">
        <f t="shared" si="17"/>
        <v>0</v>
      </c>
      <c r="Q151" s="26">
        <f t="shared" si="17"/>
        <v>0</v>
      </c>
      <c r="R151" s="93">
        <f t="shared" si="18"/>
        <v>0</v>
      </c>
      <c r="S151" s="93">
        <f t="shared" si="19"/>
        <v>0</v>
      </c>
      <c r="T151" s="93">
        <f t="shared" si="20"/>
        <v>0</v>
      </c>
    </row>
    <row r="152" spans="3:20" x14ac:dyDescent="0.35">
      <c r="C152" s="75" t="str">
        <f t="shared" si="15"/>
        <v/>
      </c>
      <c r="D152" s="47"/>
      <c r="E152" s="48"/>
      <c r="F152" s="48"/>
      <c r="G152" s="48"/>
      <c r="H152" s="49">
        <f t="shared" si="16"/>
        <v>0</v>
      </c>
      <c r="I152" s="46" t="s">
        <v>6</v>
      </c>
      <c r="O152" s="26">
        <f t="shared" si="17"/>
        <v>0</v>
      </c>
      <c r="P152" s="26">
        <f t="shared" si="17"/>
        <v>0</v>
      </c>
      <c r="Q152" s="26">
        <f t="shared" si="17"/>
        <v>0</v>
      </c>
      <c r="R152" s="93">
        <f t="shared" si="18"/>
        <v>0</v>
      </c>
      <c r="S152" s="93">
        <f t="shared" si="19"/>
        <v>0</v>
      </c>
      <c r="T152" s="93">
        <f t="shared" si="20"/>
        <v>0</v>
      </c>
    </row>
    <row r="153" spans="3:20" x14ac:dyDescent="0.35">
      <c r="C153" s="75" t="str">
        <f t="shared" si="15"/>
        <v/>
      </c>
      <c r="D153" s="47"/>
      <c r="E153" s="48"/>
      <c r="F153" s="48"/>
      <c r="G153" s="48"/>
      <c r="H153" s="49">
        <f t="shared" si="16"/>
        <v>0</v>
      </c>
      <c r="I153" s="46" t="s">
        <v>6</v>
      </c>
      <c r="O153" s="26">
        <f t="shared" si="17"/>
        <v>0</v>
      </c>
      <c r="P153" s="26">
        <f t="shared" si="17"/>
        <v>0</v>
      </c>
      <c r="Q153" s="26">
        <f t="shared" si="17"/>
        <v>0</v>
      </c>
      <c r="R153" s="93">
        <f t="shared" si="18"/>
        <v>0</v>
      </c>
      <c r="S153" s="93">
        <f t="shared" si="19"/>
        <v>0</v>
      </c>
      <c r="T153" s="93">
        <f t="shared" si="20"/>
        <v>0</v>
      </c>
    </row>
    <row r="154" spans="3:20" x14ac:dyDescent="0.35">
      <c r="C154" s="75" t="str">
        <f t="shared" si="15"/>
        <v/>
      </c>
      <c r="D154" s="47"/>
      <c r="E154" s="48"/>
      <c r="F154" s="48"/>
      <c r="G154" s="48"/>
      <c r="H154" s="49">
        <f t="shared" si="16"/>
        <v>0</v>
      </c>
      <c r="I154" s="46" t="s">
        <v>6</v>
      </c>
      <c r="O154" s="26">
        <f t="shared" si="17"/>
        <v>0</v>
      </c>
      <c r="P154" s="26">
        <f t="shared" si="17"/>
        <v>0</v>
      </c>
      <c r="Q154" s="26">
        <f t="shared" si="17"/>
        <v>0</v>
      </c>
      <c r="R154" s="93">
        <f t="shared" si="18"/>
        <v>0</v>
      </c>
      <c r="S154" s="93">
        <f t="shared" si="19"/>
        <v>0</v>
      </c>
      <c r="T154" s="93">
        <f t="shared" si="20"/>
        <v>0</v>
      </c>
    </row>
    <row r="155" spans="3:20" x14ac:dyDescent="0.35">
      <c r="C155" s="75" t="str">
        <f t="shared" si="15"/>
        <v/>
      </c>
      <c r="D155" s="47"/>
      <c r="E155" s="48"/>
      <c r="F155" s="48"/>
      <c r="G155" s="48"/>
      <c r="H155" s="49">
        <f t="shared" si="16"/>
        <v>0</v>
      </c>
      <c r="I155" s="46" t="s">
        <v>6</v>
      </c>
      <c r="O155" s="26">
        <f t="shared" si="17"/>
        <v>0</v>
      </c>
      <c r="P155" s="26">
        <f t="shared" si="17"/>
        <v>0</v>
      </c>
      <c r="Q155" s="26">
        <f t="shared" si="17"/>
        <v>0</v>
      </c>
      <c r="R155" s="93">
        <f t="shared" si="18"/>
        <v>0</v>
      </c>
      <c r="S155" s="93">
        <f t="shared" si="19"/>
        <v>0</v>
      </c>
      <c r="T155" s="93">
        <f t="shared" si="20"/>
        <v>0</v>
      </c>
    </row>
    <row r="156" spans="3:20" x14ac:dyDescent="0.35">
      <c r="C156" s="75" t="str">
        <f t="shared" si="15"/>
        <v/>
      </c>
      <c r="D156" s="47"/>
      <c r="E156" s="48"/>
      <c r="F156" s="48"/>
      <c r="G156" s="48"/>
      <c r="H156" s="49">
        <f t="shared" si="16"/>
        <v>0</v>
      </c>
      <c r="I156" s="46" t="s">
        <v>6</v>
      </c>
      <c r="O156" s="26">
        <f t="shared" si="17"/>
        <v>0</v>
      </c>
      <c r="P156" s="26">
        <f t="shared" si="17"/>
        <v>0</v>
      </c>
      <c r="Q156" s="26">
        <f t="shared" si="17"/>
        <v>0</v>
      </c>
      <c r="R156" s="93">
        <f t="shared" si="18"/>
        <v>0</v>
      </c>
      <c r="S156" s="93">
        <f t="shared" si="19"/>
        <v>0</v>
      </c>
      <c r="T156" s="93">
        <f t="shared" si="20"/>
        <v>0</v>
      </c>
    </row>
    <row r="157" spans="3:20" x14ac:dyDescent="0.35">
      <c r="C157" s="75" t="str">
        <f t="shared" si="15"/>
        <v/>
      </c>
      <c r="D157" s="47"/>
      <c r="E157" s="48"/>
      <c r="F157" s="48"/>
      <c r="G157" s="48"/>
      <c r="H157" s="49">
        <f t="shared" si="16"/>
        <v>0</v>
      </c>
      <c r="I157" s="46" t="s">
        <v>6</v>
      </c>
      <c r="O157" s="26">
        <f t="shared" si="17"/>
        <v>0</v>
      </c>
      <c r="P157" s="26">
        <f t="shared" si="17"/>
        <v>0</v>
      </c>
      <c r="Q157" s="26">
        <f t="shared" si="17"/>
        <v>0</v>
      </c>
      <c r="R157" s="93">
        <f t="shared" si="18"/>
        <v>0</v>
      </c>
      <c r="S157" s="93">
        <f t="shared" si="19"/>
        <v>0</v>
      </c>
      <c r="T157" s="93">
        <f t="shared" si="20"/>
        <v>0</v>
      </c>
    </row>
    <row r="158" spans="3:20" x14ac:dyDescent="0.35">
      <c r="C158" s="75" t="str">
        <f t="shared" si="15"/>
        <v/>
      </c>
      <c r="D158" s="47"/>
      <c r="E158" s="48"/>
      <c r="F158" s="48"/>
      <c r="G158" s="48"/>
      <c r="H158" s="49">
        <f t="shared" si="16"/>
        <v>0</v>
      </c>
      <c r="I158" s="46" t="s">
        <v>6</v>
      </c>
      <c r="O158" s="26">
        <f t="shared" si="17"/>
        <v>0</v>
      </c>
      <c r="P158" s="26">
        <f t="shared" si="17"/>
        <v>0</v>
      </c>
      <c r="Q158" s="26">
        <f t="shared" si="17"/>
        <v>0</v>
      </c>
      <c r="R158" s="93">
        <f t="shared" si="18"/>
        <v>0</v>
      </c>
      <c r="S158" s="93">
        <f t="shared" si="19"/>
        <v>0</v>
      </c>
      <c r="T158" s="93">
        <f t="shared" si="20"/>
        <v>0</v>
      </c>
    </row>
    <row r="159" spans="3:20" x14ac:dyDescent="0.35">
      <c r="C159" s="75" t="str">
        <f t="shared" si="15"/>
        <v/>
      </c>
      <c r="D159" s="47"/>
      <c r="E159" s="48"/>
      <c r="F159" s="48"/>
      <c r="G159" s="48"/>
      <c r="H159" s="49">
        <f t="shared" si="16"/>
        <v>0</v>
      </c>
      <c r="I159" s="46" t="s">
        <v>6</v>
      </c>
      <c r="O159" s="26">
        <f t="shared" si="17"/>
        <v>0</v>
      </c>
      <c r="P159" s="26">
        <f t="shared" si="17"/>
        <v>0</v>
      </c>
      <c r="Q159" s="26">
        <f t="shared" si="17"/>
        <v>0</v>
      </c>
      <c r="R159" s="93">
        <f t="shared" si="18"/>
        <v>0</v>
      </c>
      <c r="S159" s="93">
        <f t="shared" si="19"/>
        <v>0</v>
      </c>
      <c r="T159" s="93">
        <f t="shared" si="20"/>
        <v>0</v>
      </c>
    </row>
    <row r="160" spans="3:20" x14ac:dyDescent="0.35">
      <c r="C160" s="75" t="str">
        <f t="shared" si="15"/>
        <v/>
      </c>
      <c r="D160" s="47"/>
      <c r="E160" s="48"/>
      <c r="F160" s="48"/>
      <c r="G160" s="48"/>
      <c r="H160" s="49">
        <f t="shared" si="16"/>
        <v>0</v>
      </c>
      <c r="I160" s="46" t="s">
        <v>6</v>
      </c>
      <c r="O160" s="26">
        <f t="shared" si="17"/>
        <v>0</v>
      </c>
      <c r="P160" s="26">
        <f t="shared" si="17"/>
        <v>0</v>
      </c>
      <c r="Q160" s="26">
        <f t="shared" si="17"/>
        <v>0</v>
      </c>
      <c r="R160" s="93">
        <f t="shared" si="18"/>
        <v>0</v>
      </c>
      <c r="S160" s="93">
        <f t="shared" si="19"/>
        <v>0</v>
      </c>
      <c r="T160" s="93">
        <f t="shared" si="20"/>
        <v>0</v>
      </c>
    </row>
    <row r="161" spans="3:20" x14ac:dyDescent="0.35">
      <c r="C161" s="75" t="str">
        <f t="shared" si="15"/>
        <v/>
      </c>
      <c r="D161" s="47"/>
      <c r="E161" s="48"/>
      <c r="F161" s="48"/>
      <c r="G161" s="48"/>
      <c r="H161" s="49">
        <f t="shared" si="16"/>
        <v>0</v>
      </c>
      <c r="I161" s="46" t="s">
        <v>6</v>
      </c>
      <c r="O161" s="26">
        <f t="shared" si="17"/>
        <v>0</v>
      </c>
      <c r="P161" s="26">
        <f t="shared" si="17"/>
        <v>0</v>
      </c>
      <c r="Q161" s="26">
        <f t="shared" si="17"/>
        <v>0</v>
      </c>
      <c r="R161" s="93">
        <f t="shared" si="18"/>
        <v>0</v>
      </c>
      <c r="S161" s="93">
        <f t="shared" si="19"/>
        <v>0</v>
      </c>
      <c r="T161" s="93">
        <f t="shared" si="20"/>
        <v>0</v>
      </c>
    </row>
    <row r="162" spans="3:20" x14ac:dyDescent="0.35">
      <c r="C162" s="75" t="str">
        <f t="shared" si="15"/>
        <v/>
      </c>
      <c r="D162" s="47"/>
      <c r="E162" s="48"/>
      <c r="F162" s="48"/>
      <c r="G162" s="48"/>
      <c r="H162" s="49">
        <f t="shared" si="16"/>
        <v>0</v>
      </c>
      <c r="I162" s="46" t="s">
        <v>6</v>
      </c>
      <c r="O162" s="26">
        <f t="shared" si="17"/>
        <v>0</v>
      </c>
      <c r="P162" s="26">
        <f t="shared" si="17"/>
        <v>0</v>
      </c>
      <c r="Q162" s="26">
        <f t="shared" si="17"/>
        <v>0</v>
      </c>
      <c r="R162" s="93">
        <f t="shared" si="18"/>
        <v>0</v>
      </c>
      <c r="S162" s="93">
        <f t="shared" si="19"/>
        <v>0</v>
      </c>
      <c r="T162" s="93">
        <f t="shared" si="20"/>
        <v>0</v>
      </c>
    </row>
    <row r="163" spans="3:20" x14ac:dyDescent="0.35">
      <c r="C163" s="75" t="str">
        <f t="shared" si="15"/>
        <v/>
      </c>
      <c r="D163" s="47"/>
      <c r="E163" s="48"/>
      <c r="F163" s="48"/>
      <c r="G163" s="48"/>
      <c r="H163" s="49">
        <f t="shared" si="16"/>
        <v>0</v>
      </c>
      <c r="I163" s="46" t="s">
        <v>6</v>
      </c>
      <c r="O163" s="26">
        <f t="shared" si="17"/>
        <v>0</v>
      </c>
      <c r="P163" s="26">
        <f t="shared" si="17"/>
        <v>0</v>
      </c>
      <c r="Q163" s="26">
        <f t="shared" si="17"/>
        <v>0</v>
      </c>
      <c r="R163" s="93">
        <f t="shared" si="18"/>
        <v>0</v>
      </c>
      <c r="S163" s="93">
        <f t="shared" si="19"/>
        <v>0</v>
      </c>
      <c r="T163" s="93">
        <f t="shared" si="20"/>
        <v>0</v>
      </c>
    </row>
    <row r="164" spans="3:20" x14ac:dyDescent="0.35">
      <c r="C164" s="75" t="str">
        <f t="shared" si="15"/>
        <v/>
      </c>
      <c r="D164" s="47"/>
      <c r="E164" s="48"/>
      <c r="F164" s="48"/>
      <c r="G164" s="48"/>
      <c r="H164" s="49">
        <f t="shared" si="16"/>
        <v>0</v>
      </c>
      <c r="I164" s="46" t="s">
        <v>6</v>
      </c>
      <c r="O164" s="26">
        <f t="shared" si="17"/>
        <v>0</v>
      </c>
      <c r="P164" s="26">
        <f t="shared" si="17"/>
        <v>0</v>
      </c>
      <c r="Q164" s="26">
        <f t="shared" si="17"/>
        <v>0</v>
      </c>
      <c r="R164" s="93">
        <f t="shared" si="18"/>
        <v>0</v>
      </c>
      <c r="S164" s="93">
        <f t="shared" si="19"/>
        <v>0</v>
      </c>
      <c r="T164" s="93">
        <f t="shared" si="20"/>
        <v>0</v>
      </c>
    </row>
    <row r="165" spans="3:20" x14ac:dyDescent="0.35">
      <c r="C165" s="75" t="str">
        <f t="shared" si="15"/>
        <v/>
      </c>
      <c r="D165" s="47"/>
      <c r="E165" s="48"/>
      <c r="F165" s="48"/>
      <c r="G165" s="48"/>
      <c r="H165" s="49">
        <f t="shared" si="16"/>
        <v>0</v>
      </c>
      <c r="I165" s="46" t="s">
        <v>6</v>
      </c>
      <c r="O165" s="26">
        <f t="shared" si="17"/>
        <v>0</v>
      </c>
      <c r="P165" s="26">
        <f t="shared" si="17"/>
        <v>0</v>
      </c>
      <c r="Q165" s="26">
        <f t="shared" si="17"/>
        <v>0</v>
      </c>
      <c r="R165" s="93">
        <f t="shared" si="18"/>
        <v>0</v>
      </c>
      <c r="S165" s="93">
        <f t="shared" si="19"/>
        <v>0</v>
      </c>
      <c r="T165" s="93">
        <f t="shared" si="20"/>
        <v>0</v>
      </c>
    </row>
    <row r="166" spans="3:20" x14ac:dyDescent="0.35">
      <c r="C166" s="75" t="str">
        <f t="shared" si="15"/>
        <v/>
      </c>
      <c r="D166" s="47"/>
      <c r="E166" s="48"/>
      <c r="F166" s="48"/>
      <c r="G166" s="48"/>
      <c r="H166" s="49">
        <f t="shared" si="16"/>
        <v>0</v>
      </c>
      <c r="I166" s="46" t="s">
        <v>6</v>
      </c>
      <c r="O166" s="26">
        <f t="shared" si="17"/>
        <v>0</v>
      </c>
      <c r="P166" s="26">
        <f t="shared" si="17"/>
        <v>0</v>
      </c>
      <c r="Q166" s="26">
        <f t="shared" si="17"/>
        <v>0</v>
      </c>
      <c r="R166" s="93">
        <f t="shared" si="18"/>
        <v>0</v>
      </c>
      <c r="S166" s="93">
        <f t="shared" si="19"/>
        <v>0</v>
      </c>
      <c r="T166" s="93">
        <f t="shared" si="20"/>
        <v>0</v>
      </c>
    </row>
    <row r="167" spans="3:20" x14ac:dyDescent="0.35">
      <c r="C167" s="75" t="str">
        <f t="shared" si="15"/>
        <v/>
      </c>
      <c r="D167" s="47"/>
      <c r="E167" s="48"/>
      <c r="F167" s="48"/>
      <c r="G167" s="48"/>
      <c r="H167" s="49">
        <f t="shared" si="16"/>
        <v>0</v>
      </c>
      <c r="I167" s="46" t="s">
        <v>6</v>
      </c>
      <c r="O167" s="26">
        <f t="shared" si="17"/>
        <v>0</v>
      </c>
      <c r="P167" s="26">
        <f t="shared" si="17"/>
        <v>0</v>
      </c>
      <c r="Q167" s="26">
        <f t="shared" si="17"/>
        <v>0</v>
      </c>
      <c r="R167" s="93">
        <f t="shared" si="18"/>
        <v>0</v>
      </c>
      <c r="S167" s="93">
        <f t="shared" si="19"/>
        <v>0</v>
      </c>
      <c r="T167" s="93">
        <f t="shared" si="20"/>
        <v>0</v>
      </c>
    </row>
    <row r="168" spans="3:20" x14ac:dyDescent="0.35">
      <c r="C168" s="75" t="str">
        <f t="shared" si="15"/>
        <v/>
      </c>
      <c r="D168" s="47"/>
      <c r="E168" s="48"/>
      <c r="F168" s="48"/>
      <c r="G168" s="48"/>
      <c r="H168" s="49">
        <f t="shared" si="16"/>
        <v>0</v>
      </c>
      <c r="I168" s="46" t="s">
        <v>6</v>
      </c>
      <c r="O168" s="26">
        <f t="shared" si="17"/>
        <v>0</v>
      </c>
      <c r="P168" s="26">
        <f t="shared" si="17"/>
        <v>0</v>
      </c>
      <c r="Q168" s="26">
        <f t="shared" si="17"/>
        <v>0</v>
      </c>
      <c r="R168" s="93">
        <f t="shared" si="18"/>
        <v>0</v>
      </c>
      <c r="S168" s="93">
        <f t="shared" si="19"/>
        <v>0</v>
      </c>
      <c r="T168" s="93">
        <f t="shared" si="20"/>
        <v>0</v>
      </c>
    </row>
    <row r="169" spans="3:20" x14ac:dyDescent="0.35">
      <c r="C169" s="75" t="str">
        <f t="shared" si="15"/>
        <v/>
      </c>
      <c r="D169" s="47"/>
      <c r="E169" s="48"/>
      <c r="F169" s="48"/>
      <c r="G169" s="48"/>
      <c r="H169" s="49">
        <f t="shared" si="16"/>
        <v>0</v>
      </c>
      <c r="I169" s="46" t="s">
        <v>6</v>
      </c>
      <c r="O169" s="26">
        <f t="shared" si="17"/>
        <v>0</v>
      </c>
      <c r="P169" s="26">
        <f t="shared" si="17"/>
        <v>0</v>
      </c>
      <c r="Q169" s="26">
        <f t="shared" si="17"/>
        <v>0</v>
      </c>
      <c r="R169" s="93">
        <f t="shared" si="18"/>
        <v>0</v>
      </c>
      <c r="S169" s="93">
        <f t="shared" si="19"/>
        <v>0</v>
      </c>
      <c r="T169" s="93">
        <f t="shared" si="20"/>
        <v>0</v>
      </c>
    </row>
    <row r="170" spans="3:20" x14ac:dyDescent="0.35">
      <c r="C170" s="75" t="str">
        <f t="shared" si="15"/>
        <v/>
      </c>
      <c r="D170" s="47"/>
      <c r="E170" s="48"/>
      <c r="F170" s="48"/>
      <c r="G170" s="48"/>
      <c r="H170" s="49">
        <f t="shared" si="16"/>
        <v>0</v>
      </c>
      <c r="I170" s="46" t="s">
        <v>6</v>
      </c>
      <c r="O170" s="26">
        <f t="shared" si="17"/>
        <v>0</v>
      </c>
      <c r="P170" s="26">
        <f t="shared" si="17"/>
        <v>0</v>
      </c>
      <c r="Q170" s="26">
        <f t="shared" si="17"/>
        <v>0</v>
      </c>
      <c r="R170" s="93">
        <f t="shared" si="18"/>
        <v>0</v>
      </c>
      <c r="S170" s="93">
        <f t="shared" si="19"/>
        <v>0</v>
      </c>
      <c r="T170" s="93">
        <f t="shared" si="20"/>
        <v>0</v>
      </c>
    </row>
    <row r="171" spans="3:20" x14ac:dyDescent="0.35">
      <c r="C171" s="75" t="str">
        <f t="shared" si="15"/>
        <v/>
      </c>
      <c r="D171" s="47"/>
      <c r="E171" s="48"/>
      <c r="F171" s="48"/>
      <c r="G171" s="48"/>
      <c r="H171" s="49">
        <f t="shared" si="16"/>
        <v>0</v>
      </c>
      <c r="I171" s="46" t="s">
        <v>6</v>
      </c>
      <c r="O171" s="26">
        <f t="shared" si="17"/>
        <v>0</v>
      </c>
      <c r="P171" s="26">
        <f t="shared" si="17"/>
        <v>0</v>
      </c>
      <c r="Q171" s="26">
        <f t="shared" si="17"/>
        <v>0</v>
      </c>
      <c r="R171" s="93">
        <f t="shared" si="18"/>
        <v>0</v>
      </c>
      <c r="S171" s="93">
        <f t="shared" si="19"/>
        <v>0</v>
      </c>
      <c r="T171" s="93">
        <f t="shared" si="20"/>
        <v>0</v>
      </c>
    </row>
    <row r="172" spans="3:20" x14ac:dyDescent="0.35">
      <c r="C172" s="75" t="str">
        <f t="shared" si="15"/>
        <v/>
      </c>
      <c r="D172" s="47"/>
      <c r="E172" s="48"/>
      <c r="F172" s="48"/>
      <c r="G172" s="48"/>
      <c r="H172" s="49">
        <f t="shared" si="16"/>
        <v>0</v>
      </c>
      <c r="I172" s="46" t="s">
        <v>6</v>
      </c>
      <c r="O172" s="26">
        <f t="shared" si="17"/>
        <v>0</v>
      </c>
      <c r="P172" s="26">
        <f t="shared" si="17"/>
        <v>0</v>
      </c>
      <c r="Q172" s="26">
        <f t="shared" si="17"/>
        <v>0</v>
      </c>
      <c r="R172" s="93">
        <f t="shared" si="18"/>
        <v>0</v>
      </c>
      <c r="S172" s="93">
        <f t="shared" si="19"/>
        <v>0</v>
      </c>
      <c r="T172" s="93">
        <f t="shared" si="20"/>
        <v>0</v>
      </c>
    </row>
    <row r="173" spans="3:20" x14ac:dyDescent="0.35">
      <c r="C173" s="75" t="str">
        <f t="shared" si="15"/>
        <v/>
      </c>
      <c r="D173" s="47"/>
      <c r="E173" s="48"/>
      <c r="F173" s="48"/>
      <c r="G173" s="48"/>
      <c r="H173" s="49">
        <f t="shared" si="16"/>
        <v>0</v>
      </c>
      <c r="I173" s="46" t="s">
        <v>6</v>
      </c>
      <c r="O173" s="26">
        <f t="shared" si="17"/>
        <v>0</v>
      </c>
      <c r="P173" s="26">
        <f t="shared" si="17"/>
        <v>0</v>
      </c>
      <c r="Q173" s="26">
        <f t="shared" si="17"/>
        <v>0</v>
      </c>
      <c r="R173" s="93">
        <f t="shared" si="18"/>
        <v>0</v>
      </c>
      <c r="S173" s="93">
        <f t="shared" si="19"/>
        <v>0</v>
      </c>
      <c r="T173" s="93">
        <f t="shared" si="20"/>
        <v>0</v>
      </c>
    </row>
    <row r="174" spans="3:20" x14ac:dyDescent="0.35">
      <c r="C174" s="75" t="str">
        <f t="shared" si="15"/>
        <v/>
      </c>
      <c r="D174" s="47"/>
      <c r="E174" s="48"/>
      <c r="F174" s="48"/>
      <c r="G174" s="48"/>
      <c r="H174" s="49">
        <f t="shared" si="16"/>
        <v>0</v>
      </c>
      <c r="I174" s="46" t="s">
        <v>6</v>
      </c>
      <c r="O174" s="26">
        <f t="shared" si="17"/>
        <v>0</v>
      </c>
      <c r="P174" s="26">
        <f t="shared" si="17"/>
        <v>0</v>
      </c>
      <c r="Q174" s="26">
        <f t="shared" si="17"/>
        <v>0</v>
      </c>
      <c r="R174" s="93">
        <f t="shared" si="18"/>
        <v>0</v>
      </c>
      <c r="S174" s="93">
        <f t="shared" si="19"/>
        <v>0</v>
      </c>
      <c r="T174" s="93">
        <f t="shared" si="20"/>
        <v>0</v>
      </c>
    </row>
    <row r="175" spans="3:20" x14ac:dyDescent="0.35">
      <c r="C175" s="75" t="str">
        <f t="shared" si="15"/>
        <v/>
      </c>
      <c r="D175" s="47"/>
      <c r="E175" s="48"/>
      <c r="F175" s="48"/>
      <c r="G175" s="48"/>
      <c r="H175" s="49">
        <f t="shared" si="16"/>
        <v>0</v>
      </c>
      <c r="I175" s="46" t="s">
        <v>6</v>
      </c>
      <c r="O175" s="26">
        <f t="shared" si="17"/>
        <v>0</v>
      </c>
      <c r="P175" s="26">
        <f t="shared" si="17"/>
        <v>0</v>
      </c>
      <c r="Q175" s="26">
        <f t="shared" si="17"/>
        <v>0</v>
      </c>
      <c r="R175" s="93">
        <f t="shared" si="18"/>
        <v>0</v>
      </c>
      <c r="S175" s="93">
        <f t="shared" si="19"/>
        <v>0</v>
      </c>
      <c r="T175" s="93">
        <f t="shared" si="20"/>
        <v>0</v>
      </c>
    </row>
    <row r="176" spans="3:20" x14ac:dyDescent="0.35">
      <c r="C176" s="75" t="str">
        <f t="shared" si="15"/>
        <v/>
      </c>
      <c r="D176" s="47"/>
      <c r="E176" s="48"/>
      <c r="F176" s="48"/>
      <c r="G176" s="48"/>
      <c r="H176" s="49">
        <f t="shared" si="16"/>
        <v>0</v>
      </c>
      <c r="I176" s="46" t="s">
        <v>6</v>
      </c>
      <c r="O176" s="26">
        <f t="shared" si="17"/>
        <v>0</v>
      </c>
      <c r="P176" s="26">
        <f t="shared" si="17"/>
        <v>0</v>
      </c>
      <c r="Q176" s="26">
        <f t="shared" si="17"/>
        <v>0</v>
      </c>
      <c r="R176" s="93">
        <f t="shared" si="18"/>
        <v>0</v>
      </c>
      <c r="S176" s="93">
        <f t="shared" si="19"/>
        <v>0</v>
      </c>
      <c r="T176" s="93">
        <f t="shared" si="20"/>
        <v>0</v>
      </c>
    </row>
    <row r="177" spans="3:20" x14ac:dyDescent="0.35">
      <c r="C177" s="75" t="str">
        <f t="shared" si="15"/>
        <v/>
      </c>
      <c r="D177" s="47"/>
      <c r="E177" s="48"/>
      <c r="F177" s="48"/>
      <c r="G177" s="48"/>
      <c r="H177" s="49">
        <f t="shared" si="16"/>
        <v>0</v>
      </c>
      <c r="I177" s="46" t="s">
        <v>6</v>
      </c>
      <c r="O177" s="26">
        <f t="shared" si="17"/>
        <v>0</v>
      </c>
      <c r="P177" s="26">
        <f t="shared" si="17"/>
        <v>0</v>
      </c>
      <c r="Q177" s="26">
        <f t="shared" si="17"/>
        <v>0</v>
      </c>
      <c r="R177" s="93">
        <f t="shared" si="18"/>
        <v>0</v>
      </c>
      <c r="S177" s="93">
        <f t="shared" si="19"/>
        <v>0</v>
      </c>
      <c r="T177" s="93">
        <f t="shared" si="20"/>
        <v>0</v>
      </c>
    </row>
    <row r="178" spans="3:20" x14ac:dyDescent="0.35">
      <c r="C178" s="75" t="str">
        <f t="shared" si="15"/>
        <v/>
      </c>
      <c r="D178" s="47"/>
      <c r="E178" s="48"/>
      <c r="F178" s="48"/>
      <c r="G178" s="48"/>
      <c r="H178" s="49">
        <f t="shared" si="16"/>
        <v>0</v>
      </c>
      <c r="I178" s="46" t="s">
        <v>6</v>
      </c>
      <c r="O178" s="26">
        <f t="shared" si="17"/>
        <v>0</v>
      </c>
      <c r="P178" s="26">
        <f t="shared" si="17"/>
        <v>0</v>
      </c>
      <c r="Q178" s="26">
        <f t="shared" si="17"/>
        <v>0</v>
      </c>
      <c r="R178" s="93">
        <f t="shared" si="18"/>
        <v>0</v>
      </c>
      <c r="S178" s="93">
        <f t="shared" si="19"/>
        <v>0</v>
      </c>
      <c r="T178" s="93">
        <f t="shared" si="20"/>
        <v>0</v>
      </c>
    </row>
    <row r="179" spans="3:20" x14ac:dyDescent="0.35">
      <c r="C179" s="75" t="str">
        <f t="shared" si="15"/>
        <v/>
      </c>
      <c r="D179" s="47"/>
      <c r="E179" s="48"/>
      <c r="F179" s="48"/>
      <c r="G179" s="48"/>
      <c r="H179" s="49">
        <f t="shared" si="16"/>
        <v>0</v>
      </c>
      <c r="I179" s="46" t="s">
        <v>6</v>
      </c>
      <c r="O179" s="26">
        <f t="shared" si="17"/>
        <v>0</v>
      </c>
      <c r="P179" s="26">
        <f t="shared" si="17"/>
        <v>0</v>
      </c>
      <c r="Q179" s="26">
        <f t="shared" si="17"/>
        <v>0</v>
      </c>
      <c r="R179" s="93">
        <f t="shared" si="18"/>
        <v>0</v>
      </c>
      <c r="S179" s="93">
        <f t="shared" si="19"/>
        <v>0</v>
      </c>
      <c r="T179" s="93">
        <f t="shared" si="20"/>
        <v>0</v>
      </c>
    </row>
    <row r="180" spans="3:20" x14ac:dyDescent="0.35">
      <c r="C180" s="75" t="str">
        <f t="shared" si="15"/>
        <v/>
      </c>
      <c r="D180" s="47"/>
      <c r="E180" s="48"/>
      <c r="F180" s="48"/>
      <c r="G180" s="48"/>
      <c r="H180" s="49">
        <f t="shared" si="16"/>
        <v>0</v>
      </c>
      <c r="I180" s="46" t="s">
        <v>6</v>
      </c>
      <c r="O180" s="26">
        <f t="shared" si="17"/>
        <v>0</v>
      </c>
      <c r="P180" s="26">
        <f t="shared" si="17"/>
        <v>0</v>
      </c>
      <c r="Q180" s="26">
        <f t="shared" si="17"/>
        <v>0</v>
      </c>
      <c r="R180" s="93">
        <f t="shared" si="18"/>
        <v>0</v>
      </c>
      <c r="S180" s="93">
        <f t="shared" si="19"/>
        <v>0</v>
      </c>
      <c r="T180" s="93">
        <f t="shared" si="20"/>
        <v>0</v>
      </c>
    </row>
    <row r="181" spans="3:20" x14ac:dyDescent="0.35">
      <c r="C181" s="75" t="str">
        <f t="shared" si="15"/>
        <v/>
      </c>
      <c r="D181" s="47"/>
      <c r="E181" s="48"/>
      <c r="F181" s="48"/>
      <c r="G181" s="48"/>
      <c r="H181" s="49">
        <f t="shared" si="16"/>
        <v>0</v>
      </c>
      <c r="I181" s="46" t="s">
        <v>6</v>
      </c>
      <c r="O181" s="26">
        <f t="shared" si="17"/>
        <v>0</v>
      </c>
      <c r="P181" s="26">
        <f t="shared" si="17"/>
        <v>0</v>
      </c>
      <c r="Q181" s="26">
        <f t="shared" si="17"/>
        <v>0</v>
      </c>
      <c r="R181" s="93">
        <f t="shared" si="18"/>
        <v>0</v>
      </c>
      <c r="S181" s="93">
        <f t="shared" si="19"/>
        <v>0</v>
      </c>
      <c r="T181" s="93">
        <f t="shared" si="20"/>
        <v>0</v>
      </c>
    </row>
    <row r="182" spans="3:20" x14ac:dyDescent="0.35">
      <c r="C182" s="75" t="str">
        <f t="shared" si="15"/>
        <v/>
      </c>
      <c r="D182" s="47"/>
      <c r="E182" s="48"/>
      <c r="F182" s="48"/>
      <c r="G182" s="48"/>
      <c r="H182" s="49">
        <f t="shared" si="16"/>
        <v>0</v>
      </c>
      <c r="I182" s="46" t="s">
        <v>6</v>
      </c>
      <c r="O182" s="26">
        <f t="shared" si="17"/>
        <v>0</v>
      </c>
      <c r="P182" s="26">
        <f t="shared" si="17"/>
        <v>0</v>
      </c>
      <c r="Q182" s="26">
        <f t="shared" si="17"/>
        <v>0</v>
      </c>
      <c r="R182" s="93">
        <f t="shared" si="18"/>
        <v>0</v>
      </c>
      <c r="S182" s="93">
        <f t="shared" si="19"/>
        <v>0</v>
      </c>
      <c r="T182" s="93">
        <f t="shared" si="20"/>
        <v>0</v>
      </c>
    </row>
    <row r="183" spans="3:20" x14ac:dyDescent="0.35">
      <c r="C183" s="75" t="str">
        <f t="shared" si="15"/>
        <v/>
      </c>
      <c r="D183" s="47"/>
      <c r="E183" s="48"/>
      <c r="F183" s="48"/>
      <c r="G183" s="48"/>
      <c r="H183" s="49">
        <f t="shared" si="16"/>
        <v>0</v>
      </c>
      <c r="I183" s="46" t="s">
        <v>6</v>
      </c>
      <c r="O183" s="26">
        <f t="shared" si="17"/>
        <v>0</v>
      </c>
      <c r="P183" s="26">
        <f t="shared" si="17"/>
        <v>0</v>
      </c>
      <c r="Q183" s="26">
        <f t="shared" si="17"/>
        <v>0</v>
      </c>
      <c r="R183" s="93">
        <f t="shared" si="18"/>
        <v>0</v>
      </c>
      <c r="S183" s="93">
        <f t="shared" si="19"/>
        <v>0</v>
      </c>
      <c r="T183" s="93">
        <f t="shared" si="20"/>
        <v>0</v>
      </c>
    </row>
    <row r="184" spans="3:20" x14ac:dyDescent="0.35">
      <c r="C184" s="75" t="str">
        <f t="shared" si="15"/>
        <v/>
      </c>
      <c r="D184" s="47"/>
      <c r="E184" s="48"/>
      <c r="F184" s="48"/>
      <c r="G184" s="48"/>
      <c r="H184" s="49">
        <f t="shared" si="16"/>
        <v>0</v>
      </c>
      <c r="I184" s="46" t="s">
        <v>6</v>
      </c>
      <c r="O184" s="26">
        <f t="shared" si="17"/>
        <v>0</v>
      </c>
      <c r="P184" s="26">
        <f t="shared" si="17"/>
        <v>0</v>
      </c>
      <c r="Q184" s="26">
        <f t="shared" si="17"/>
        <v>0</v>
      </c>
      <c r="R184" s="93">
        <f t="shared" si="18"/>
        <v>0</v>
      </c>
      <c r="S184" s="93">
        <f t="shared" si="19"/>
        <v>0</v>
      </c>
      <c r="T184" s="93">
        <f t="shared" si="20"/>
        <v>0</v>
      </c>
    </row>
    <row r="185" spans="3:20" x14ac:dyDescent="0.35">
      <c r="C185" s="75" t="str">
        <f t="shared" si="15"/>
        <v/>
      </c>
      <c r="D185" s="47"/>
      <c r="E185" s="48"/>
      <c r="F185" s="48"/>
      <c r="G185" s="48"/>
      <c r="H185" s="49">
        <f t="shared" si="16"/>
        <v>0</v>
      </c>
      <c r="I185" s="46" t="s">
        <v>6</v>
      </c>
      <c r="O185" s="26">
        <f t="shared" si="17"/>
        <v>0</v>
      </c>
      <c r="P185" s="26">
        <f t="shared" si="17"/>
        <v>0</v>
      </c>
      <c r="Q185" s="26">
        <f t="shared" si="17"/>
        <v>0</v>
      </c>
      <c r="R185" s="93">
        <f t="shared" si="18"/>
        <v>0</v>
      </c>
      <c r="S185" s="93">
        <f t="shared" si="19"/>
        <v>0</v>
      </c>
      <c r="T185" s="93">
        <f t="shared" si="20"/>
        <v>0</v>
      </c>
    </row>
    <row r="186" spans="3:20" x14ac:dyDescent="0.35">
      <c r="C186" s="75" t="str">
        <f t="shared" si="15"/>
        <v/>
      </c>
      <c r="D186" s="47"/>
      <c r="E186" s="48"/>
      <c r="F186" s="48"/>
      <c r="G186" s="48"/>
      <c r="H186" s="49">
        <f t="shared" si="16"/>
        <v>0</v>
      </c>
      <c r="I186" s="46" t="s">
        <v>6</v>
      </c>
      <c r="O186" s="26">
        <f t="shared" si="17"/>
        <v>0</v>
      </c>
      <c r="P186" s="26">
        <f t="shared" si="17"/>
        <v>0</v>
      </c>
      <c r="Q186" s="26">
        <f t="shared" si="17"/>
        <v>0</v>
      </c>
      <c r="R186" s="93">
        <f t="shared" si="18"/>
        <v>0</v>
      </c>
      <c r="S186" s="93">
        <f t="shared" si="19"/>
        <v>0</v>
      </c>
      <c r="T186" s="93">
        <f t="shared" si="20"/>
        <v>0</v>
      </c>
    </row>
    <row r="187" spans="3:20" x14ac:dyDescent="0.35">
      <c r="C187" s="75" t="str">
        <f t="shared" si="15"/>
        <v/>
      </c>
      <c r="D187" s="47"/>
      <c r="E187" s="48"/>
      <c r="F187" s="48"/>
      <c r="G187" s="48"/>
      <c r="H187" s="49">
        <f t="shared" si="16"/>
        <v>0</v>
      </c>
      <c r="I187" s="46" t="s">
        <v>6</v>
      </c>
      <c r="O187" s="26">
        <f t="shared" si="17"/>
        <v>0</v>
      </c>
      <c r="P187" s="26">
        <f t="shared" si="17"/>
        <v>0</v>
      </c>
      <c r="Q187" s="26">
        <f t="shared" si="17"/>
        <v>0</v>
      </c>
      <c r="R187" s="93">
        <f t="shared" si="18"/>
        <v>0</v>
      </c>
      <c r="S187" s="93">
        <f t="shared" si="19"/>
        <v>0</v>
      </c>
      <c r="T187" s="93">
        <f t="shared" si="20"/>
        <v>0</v>
      </c>
    </row>
    <row r="188" spans="3:20" x14ac:dyDescent="0.35">
      <c r="C188" s="75" t="str">
        <f t="shared" si="15"/>
        <v/>
      </c>
      <c r="D188" s="47"/>
      <c r="E188" s="48"/>
      <c r="F188" s="48"/>
      <c r="G188" s="48"/>
      <c r="H188" s="49">
        <f t="shared" si="16"/>
        <v>0</v>
      </c>
      <c r="I188" s="46" t="s">
        <v>6</v>
      </c>
      <c r="O188" s="26">
        <f t="shared" si="17"/>
        <v>0</v>
      </c>
      <c r="P188" s="26">
        <f t="shared" si="17"/>
        <v>0</v>
      </c>
      <c r="Q188" s="26">
        <f t="shared" si="17"/>
        <v>0</v>
      </c>
      <c r="R188" s="93">
        <f t="shared" si="18"/>
        <v>0</v>
      </c>
      <c r="S188" s="93">
        <f t="shared" si="19"/>
        <v>0</v>
      </c>
      <c r="T188" s="93">
        <f t="shared" si="20"/>
        <v>0</v>
      </c>
    </row>
    <row r="189" spans="3:20" x14ac:dyDescent="0.35">
      <c r="C189" s="75" t="str">
        <f t="shared" si="15"/>
        <v/>
      </c>
      <c r="D189" s="47"/>
      <c r="E189" s="48"/>
      <c r="F189" s="48"/>
      <c r="G189" s="48"/>
      <c r="H189" s="49">
        <f t="shared" si="16"/>
        <v>0</v>
      </c>
      <c r="I189" s="46" t="s">
        <v>6</v>
      </c>
      <c r="O189" s="26">
        <f t="shared" si="17"/>
        <v>0</v>
      </c>
      <c r="P189" s="26">
        <f t="shared" si="17"/>
        <v>0</v>
      </c>
      <c r="Q189" s="26">
        <f t="shared" si="17"/>
        <v>0</v>
      </c>
      <c r="R189" s="93">
        <f t="shared" si="18"/>
        <v>0</v>
      </c>
      <c r="S189" s="93">
        <f t="shared" si="19"/>
        <v>0</v>
      </c>
      <c r="T189" s="93">
        <f t="shared" si="20"/>
        <v>0</v>
      </c>
    </row>
    <row r="190" spans="3:20" x14ac:dyDescent="0.35">
      <c r="C190" s="75" t="str">
        <f t="shared" si="15"/>
        <v/>
      </c>
      <c r="D190" s="47"/>
      <c r="E190" s="48"/>
      <c r="F190" s="48"/>
      <c r="G190" s="48"/>
      <c r="H190" s="49">
        <f t="shared" si="16"/>
        <v>0</v>
      </c>
      <c r="I190" s="46" t="s">
        <v>6</v>
      </c>
      <c r="O190" s="26">
        <f t="shared" si="17"/>
        <v>0</v>
      </c>
      <c r="P190" s="26">
        <f t="shared" si="17"/>
        <v>0</v>
      </c>
      <c r="Q190" s="26">
        <f t="shared" si="17"/>
        <v>0</v>
      </c>
      <c r="R190" s="93">
        <f t="shared" si="18"/>
        <v>0</v>
      </c>
      <c r="S190" s="93">
        <f t="shared" si="19"/>
        <v>0</v>
      </c>
      <c r="T190" s="93">
        <f t="shared" si="20"/>
        <v>0</v>
      </c>
    </row>
    <row r="191" spans="3:20" x14ac:dyDescent="0.35">
      <c r="C191" s="75" t="str">
        <f t="shared" si="15"/>
        <v/>
      </c>
      <c r="D191" s="47"/>
      <c r="E191" s="48"/>
      <c r="F191" s="48"/>
      <c r="G191" s="48"/>
      <c r="H191" s="49">
        <f t="shared" si="16"/>
        <v>0</v>
      </c>
      <c r="I191" s="46" t="s">
        <v>6</v>
      </c>
      <c r="O191" s="26">
        <f t="shared" si="17"/>
        <v>0</v>
      </c>
      <c r="P191" s="26">
        <f t="shared" si="17"/>
        <v>0</v>
      </c>
      <c r="Q191" s="26">
        <f t="shared" si="17"/>
        <v>0</v>
      </c>
      <c r="R191" s="93">
        <f t="shared" si="18"/>
        <v>0</v>
      </c>
      <c r="S191" s="93">
        <f t="shared" si="19"/>
        <v>0</v>
      </c>
      <c r="T191" s="93">
        <f t="shared" si="20"/>
        <v>0</v>
      </c>
    </row>
    <row r="192" spans="3:20" x14ac:dyDescent="0.35">
      <c r="C192" s="75" t="str">
        <f t="shared" si="15"/>
        <v/>
      </c>
      <c r="D192" s="47"/>
      <c r="E192" s="48"/>
      <c r="F192" s="48"/>
      <c r="G192" s="48"/>
      <c r="H192" s="49">
        <f t="shared" si="16"/>
        <v>0</v>
      </c>
      <c r="I192" s="46" t="s">
        <v>6</v>
      </c>
      <c r="O192" s="26">
        <f t="shared" si="17"/>
        <v>0</v>
      </c>
      <c r="P192" s="26">
        <f t="shared" si="17"/>
        <v>0</v>
      </c>
      <c r="Q192" s="26">
        <f t="shared" si="17"/>
        <v>0</v>
      </c>
      <c r="R192" s="93">
        <f t="shared" si="18"/>
        <v>0</v>
      </c>
      <c r="S192" s="93">
        <f t="shared" si="19"/>
        <v>0</v>
      </c>
      <c r="T192" s="93">
        <f t="shared" si="20"/>
        <v>0</v>
      </c>
    </row>
    <row r="193" spans="3:20" x14ac:dyDescent="0.35">
      <c r="C193" s="75" t="str">
        <f t="shared" si="15"/>
        <v/>
      </c>
      <c r="D193" s="47"/>
      <c r="E193" s="48"/>
      <c r="F193" s="48"/>
      <c r="G193" s="48"/>
      <c r="H193" s="49">
        <f t="shared" si="16"/>
        <v>0</v>
      </c>
      <c r="I193" s="46" t="s">
        <v>6</v>
      </c>
      <c r="O193" s="26">
        <f t="shared" si="17"/>
        <v>0</v>
      </c>
      <c r="P193" s="26">
        <f t="shared" si="17"/>
        <v>0</v>
      </c>
      <c r="Q193" s="26">
        <f t="shared" si="17"/>
        <v>0</v>
      </c>
      <c r="R193" s="93">
        <f t="shared" si="18"/>
        <v>0</v>
      </c>
      <c r="S193" s="93">
        <f t="shared" si="19"/>
        <v>0</v>
      </c>
      <c r="T193" s="93">
        <f t="shared" si="20"/>
        <v>0</v>
      </c>
    </row>
    <row r="194" spans="3:20" x14ac:dyDescent="0.35">
      <c r="C194" s="75" t="str">
        <f t="shared" si="15"/>
        <v/>
      </c>
      <c r="D194" s="47"/>
      <c r="E194" s="48"/>
      <c r="F194" s="48"/>
      <c r="G194" s="48"/>
      <c r="H194" s="49">
        <f t="shared" si="16"/>
        <v>0</v>
      </c>
      <c r="I194" s="46" t="s">
        <v>6</v>
      </c>
      <c r="O194" s="26">
        <f t="shared" si="17"/>
        <v>0</v>
      </c>
      <c r="P194" s="26">
        <f t="shared" si="17"/>
        <v>0</v>
      </c>
      <c r="Q194" s="26">
        <f t="shared" si="17"/>
        <v>0</v>
      </c>
      <c r="R194" s="93">
        <f t="shared" si="18"/>
        <v>0</v>
      </c>
      <c r="S194" s="93">
        <f t="shared" si="19"/>
        <v>0</v>
      </c>
      <c r="T194" s="93">
        <f t="shared" si="20"/>
        <v>0</v>
      </c>
    </row>
    <row r="195" spans="3:20" x14ac:dyDescent="0.35">
      <c r="C195" s="75" t="str">
        <f t="shared" si="15"/>
        <v/>
      </c>
      <c r="D195" s="47"/>
      <c r="E195" s="48"/>
      <c r="F195" s="48"/>
      <c r="G195" s="48"/>
      <c r="H195" s="49">
        <f t="shared" si="16"/>
        <v>0</v>
      </c>
      <c r="I195" s="46" t="s">
        <v>6</v>
      </c>
      <c r="O195" s="26">
        <f t="shared" si="17"/>
        <v>0</v>
      </c>
      <c r="P195" s="26">
        <f t="shared" si="17"/>
        <v>0</v>
      </c>
      <c r="Q195" s="26">
        <f t="shared" si="17"/>
        <v>0</v>
      </c>
      <c r="R195" s="93">
        <f t="shared" si="18"/>
        <v>0</v>
      </c>
      <c r="S195" s="93">
        <f t="shared" si="19"/>
        <v>0</v>
      </c>
      <c r="T195" s="93">
        <f t="shared" si="20"/>
        <v>0</v>
      </c>
    </row>
    <row r="196" spans="3:20" x14ac:dyDescent="0.35">
      <c r="C196" s="75" t="str">
        <f t="shared" si="15"/>
        <v/>
      </c>
      <c r="D196" s="47"/>
      <c r="E196" s="48"/>
      <c r="F196" s="48"/>
      <c r="G196" s="48"/>
      <c r="H196" s="49">
        <f t="shared" si="16"/>
        <v>0</v>
      </c>
      <c r="I196" s="46" t="s">
        <v>6</v>
      </c>
      <c r="O196" s="26">
        <f t="shared" si="17"/>
        <v>0</v>
      </c>
      <c r="P196" s="26">
        <f t="shared" si="17"/>
        <v>0</v>
      </c>
      <c r="Q196" s="26">
        <f t="shared" si="17"/>
        <v>0</v>
      </c>
      <c r="R196" s="93">
        <f t="shared" si="18"/>
        <v>0</v>
      </c>
      <c r="S196" s="93">
        <f t="shared" si="19"/>
        <v>0</v>
      </c>
      <c r="T196" s="93">
        <f t="shared" si="20"/>
        <v>0</v>
      </c>
    </row>
    <row r="197" spans="3:20" x14ac:dyDescent="0.35">
      <c r="C197" s="75" t="str">
        <f t="shared" si="15"/>
        <v/>
      </c>
      <c r="D197" s="47"/>
      <c r="E197" s="48"/>
      <c r="F197" s="48"/>
      <c r="G197" s="48"/>
      <c r="H197" s="49">
        <f t="shared" si="16"/>
        <v>0</v>
      </c>
      <c r="I197" s="46" t="s">
        <v>6</v>
      </c>
      <c r="O197" s="26">
        <f t="shared" si="17"/>
        <v>0</v>
      </c>
      <c r="P197" s="26">
        <f t="shared" si="17"/>
        <v>0</v>
      </c>
      <c r="Q197" s="26">
        <f t="shared" si="17"/>
        <v>0</v>
      </c>
      <c r="R197" s="93">
        <f t="shared" si="18"/>
        <v>0</v>
      </c>
      <c r="S197" s="93">
        <f t="shared" si="19"/>
        <v>0</v>
      </c>
      <c r="T197" s="93">
        <f t="shared" si="20"/>
        <v>0</v>
      </c>
    </row>
    <row r="198" spans="3:20" x14ac:dyDescent="0.35">
      <c r="C198" s="75" t="str">
        <f t="shared" si="15"/>
        <v/>
      </c>
      <c r="D198" s="47"/>
      <c r="E198" s="48"/>
      <c r="F198" s="48"/>
      <c r="G198" s="48"/>
      <c r="H198" s="49">
        <f t="shared" si="16"/>
        <v>0</v>
      </c>
      <c r="I198" s="46" t="s">
        <v>6</v>
      </c>
      <c r="O198" s="26">
        <f t="shared" si="17"/>
        <v>0</v>
      </c>
      <c r="P198" s="26">
        <f t="shared" si="17"/>
        <v>0</v>
      </c>
      <c r="Q198" s="26">
        <f t="shared" si="17"/>
        <v>0</v>
      </c>
      <c r="R198" s="93">
        <f t="shared" si="18"/>
        <v>0</v>
      </c>
      <c r="S198" s="93">
        <f t="shared" si="19"/>
        <v>0</v>
      </c>
      <c r="T198" s="93">
        <f t="shared" si="20"/>
        <v>0</v>
      </c>
    </row>
    <row r="199" spans="3:20" x14ac:dyDescent="0.35">
      <c r="C199" s="75" t="str">
        <f t="shared" si="15"/>
        <v/>
      </c>
      <c r="D199" s="47"/>
      <c r="E199" s="48"/>
      <c r="F199" s="48"/>
      <c r="G199" s="48"/>
      <c r="H199" s="49">
        <f t="shared" si="16"/>
        <v>0</v>
      </c>
      <c r="I199" s="46" t="s">
        <v>6</v>
      </c>
      <c r="O199" s="26">
        <f t="shared" si="17"/>
        <v>0</v>
      </c>
      <c r="P199" s="26">
        <f t="shared" si="17"/>
        <v>0</v>
      </c>
      <c r="Q199" s="26">
        <f t="shared" si="17"/>
        <v>0</v>
      </c>
      <c r="R199" s="93">
        <f t="shared" si="18"/>
        <v>0</v>
      </c>
      <c r="S199" s="93">
        <f t="shared" si="19"/>
        <v>0</v>
      </c>
      <c r="T199" s="93">
        <f t="shared" si="20"/>
        <v>0</v>
      </c>
    </row>
    <row r="200" spans="3:20" x14ac:dyDescent="0.35">
      <c r="C200" s="75" t="str">
        <f t="shared" si="15"/>
        <v/>
      </c>
      <c r="D200" s="47"/>
      <c r="E200" s="48"/>
      <c r="F200" s="48"/>
      <c r="G200" s="48"/>
      <c r="H200" s="49">
        <f t="shared" si="16"/>
        <v>0</v>
      </c>
      <c r="I200" s="46" t="s">
        <v>6</v>
      </c>
      <c r="O200" s="26">
        <f t="shared" si="17"/>
        <v>0</v>
      </c>
      <c r="P200" s="26">
        <f t="shared" si="17"/>
        <v>0</v>
      </c>
      <c r="Q200" s="26">
        <f t="shared" si="17"/>
        <v>0</v>
      </c>
      <c r="R200" s="93">
        <f t="shared" si="18"/>
        <v>0</v>
      </c>
      <c r="S200" s="93">
        <f t="shared" si="19"/>
        <v>0</v>
      </c>
      <c r="T200" s="93">
        <f t="shared" si="20"/>
        <v>0</v>
      </c>
    </row>
    <row r="201" spans="3:20" x14ac:dyDescent="0.35">
      <c r="C201" s="75" t="str">
        <f t="shared" si="15"/>
        <v/>
      </c>
      <c r="D201" s="47"/>
      <c r="E201" s="48"/>
      <c r="F201" s="48"/>
      <c r="G201" s="48"/>
      <c r="H201" s="49">
        <f t="shared" si="16"/>
        <v>0</v>
      </c>
      <c r="I201" s="46" t="s">
        <v>6</v>
      </c>
      <c r="O201" s="26">
        <f t="shared" si="17"/>
        <v>0</v>
      </c>
      <c r="P201" s="26">
        <f t="shared" si="17"/>
        <v>0</v>
      </c>
      <c r="Q201" s="26">
        <f t="shared" si="17"/>
        <v>0</v>
      </c>
      <c r="R201" s="93">
        <f t="shared" si="18"/>
        <v>0</v>
      </c>
      <c r="S201" s="93">
        <f t="shared" si="19"/>
        <v>0</v>
      </c>
      <c r="T201" s="93">
        <f t="shared" si="20"/>
        <v>0</v>
      </c>
    </row>
    <row r="202" spans="3:20" x14ac:dyDescent="0.35">
      <c r="C202" s="75" t="str">
        <f t="shared" si="15"/>
        <v/>
      </c>
      <c r="D202" s="47"/>
      <c r="E202" s="48"/>
      <c r="F202" s="48"/>
      <c r="G202" s="48"/>
      <c r="H202" s="49">
        <f t="shared" si="16"/>
        <v>0</v>
      </c>
      <c r="I202" s="46" t="s">
        <v>6</v>
      </c>
      <c r="O202" s="26">
        <f t="shared" si="17"/>
        <v>0</v>
      </c>
      <c r="P202" s="26">
        <f t="shared" si="17"/>
        <v>0</v>
      </c>
      <c r="Q202" s="26">
        <f t="shared" si="17"/>
        <v>0</v>
      </c>
      <c r="R202" s="93">
        <f t="shared" si="18"/>
        <v>0</v>
      </c>
      <c r="S202" s="93">
        <f t="shared" si="19"/>
        <v>0</v>
      </c>
      <c r="T202" s="93">
        <f t="shared" si="20"/>
        <v>0</v>
      </c>
    </row>
    <row r="203" spans="3:20" x14ac:dyDescent="0.35">
      <c r="C203" s="75" t="str">
        <f t="shared" ref="C203:C266" si="21">IF(D203="","",IF(ISERROR(1+C202),1,1+C202))</f>
        <v/>
      </c>
      <c r="D203" s="47"/>
      <c r="E203" s="48"/>
      <c r="F203" s="48"/>
      <c r="G203" s="48"/>
      <c r="H203" s="49">
        <f t="shared" ref="H203:H266" si="22">SUM(E203:G203)</f>
        <v>0</v>
      </c>
      <c r="I203" s="46" t="s">
        <v>6</v>
      </c>
      <c r="O203" s="26">
        <f t="shared" ref="O203:Q266" si="23">IF(E203="",0,IF(ISNUMBER(E203),0,1))</f>
        <v>0</v>
      </c>
      <c r="P203" s="26">
        <f t="shared" si="23"/>
        <v>0</v>
      </c>
      <c r="Q203" s="26">
        <f t="shared" si="23"/>
        <v>0</v>
      </c>
      <c r="R203" s="93">
        <f t="shared" ref="R203:R266" si="24">IF(E203="",0,
IF(NOT(ISNUMBER(E203)),0,
IF(E203&gt;=0,0,
1)))</f>
        <v>0</v>
      </c>
      <c r="S203" s="93">
        <f t="shared" ref="S203:S266" si="25">IF(F203="",0,
IF(NOT(ISNUMBER(F203)),0,
IF(F203&gt;=0,0,
1)))</f>
        <v>0</v>
      </c>
      <c r="T203" s="93">
        <f t="shared" ref="T203:T266" si="26">IF(G203="",0,
IF(NOT(ISNUMBER(G203)),0,
IF(G203&gt;=0,0,
1)))</f>
        <v>0</v>
      </c>
    </row>
    <row r="204" spans="3:20" x14ac:dyDescent="0.35">
      <c r="C204" s="75" t="str">
        <f t="shared" si="21"/>
        <v/>
      </c>
      <c r="D204" s="47"/>
      <c r="E204" s="48"/>
      <c r="F204" s="48"/>
      <c r="G204" s="48"/>
      <c r="H204" s="49">
        <f t="shared" si="22"/>
        <v>0</v>
      </c>
      <c r="I204" s="46" t="s">
        <v>6</v>
      </c>
      <c r="O204" s="26">
        <f t="shared" si="23"/>
        <v>0</v>
      </c>
      <c r="P204" s="26">
        <f t="shared" si="23"/>
        <v>0</v>
      </c>
      <c r="Q204" s="26">
        <f t="shared" si="23"/>
        <v>0</v>
      </c>
      <c r="R204" s="93">
        <f t="shared" si="24"/>
        <v>0</v>
      </c>
      <c r="S204" s="93">
        <f t="shared" si="25"/>
        <v>0</v>
      </c>
      <c r="T204" s="93">
        <f t="shared" si="26"/>
        <v>0</v>
      </c>
    </row>
    <row r="205" spans="3:20" x14ac:dyDescent="0.35">
      <c r="C205" s="75" t="str">
        <f t="shared" si="21"/>
        <v/>
      </c>
      <c r="D205" s="47"/>
      <c r="E205" s="48"/>
      <c r="F205" s="48"/>
      <c r="G205" s="48"/>
      <c r="H205" s="49">
        <f t="shared" si="22"/>
        <v>0</v>
      </c>
      <c r="I205" s="46" t="s">
        <v>6</v>
      </c>
      <c r="O205" s="26">
        <f t="shared" si="23"/>
        <v>0</v>
      </c>
      <c r="P205" s="26">
        <f t="shared" si="23"/>
        <v>0</v>
      </c>
      <c r="Q205" s="26">
        <f t="shared" si="23"/>
        <v>0</v>
      </c>
      <c r="R205" s="93">
        <f t="shared" si="24"/>
        <v>0</v>
      </c>
      <c r="S205" s="93">
        <f t="shared" si="25"/>
        <v>0</v>
      </c>
      <c r="T205" s="93">
        <f t="shared" si="26"/>
        <v>0</v>
      </c>
    </row>
    <row r="206" spans="3:20" x14ac:dyDescent="0.35">
      <c r="C206" s="75" t="str">
        <f t="shared" si="21"/>
        <v/>
      </c>
      <c r="D206" s="47"/>
      <c r="E206" s="48"/>
      <c r="F206" s="48"/>
      <c r="G206" s="48"/>
      <c r="H206" s="49">
        <f t="shared" si="22"/>
        <v>0</v>
      </c>
      <c r="I206" s="46" t="s">
        <v>6</v>
      </c>
      <c r="O206" s="26">
        <f t="shared" si="23"/>
        <v>0</v>
      </c>
      <c r="P206" s="26">
        <f t="shared" si="23"/>
        <v>0</v>
      </c>
      <c r="Q206" s="26">
        <f t="shared" si="23"/>
        <v>0</v>
      </c>
      <c r="R206" s="93">
        <f t="shared" si="24"/>
        <v>0</v>
      </c>
      <c r="S206" s="93">
        <f t="shared" si="25"/>
        <v>0</v>
      </c>
      <c r="T206" s="93">
        <f t="shared" si="26"/>
        <v>0</v>
      </c>
    </row>
    <row r="207" spans="3:20" x14ac:dyDescent="0.35">
      <c r="C207" s="75" t="str">
        <f t="shared" si="21"/>
        <v/>
      </c>
      <c r="D207" s="47"/>
      <c r="E207" s="48"/>
      <c r="F207" s="48"/>
      <c r="G207" s="48"/>
      <c r="H207" s="49">
        <f t="shared" si="22"/>
        <v>0</v>
      </c>
      <c r="I207" s="46" t="s">
        <v>6</v>
      </c>
      <c r="O207" s="26">
        <f t="shared" si="23"/>
        <v>0</v>
      </c>
      <c r="P207" s="26">
        <f t="shared" si="23"/>
        <v>0</v>
      </c>
      <c r="Q207" s="26">
        <f t="shared" si="23"/>
        <v>0</v>
      </c>
      <c r="R207" s="93">
        <f t="shared" si="24"/>
        <v>0</v>
      </c>
      <c r="S207" s="93">
        <f t="shared" si="25"/>
        <v>0</v>
      </c>
      <c r="T207" s="93">
        <f t="shared" si="26"/>
        <v>0</v>
      </c>
    </row>
    <row r="208" spans="3:20" x14ac:dyDescent="0.35">
      <c r="C208" s="75" t="str">
        <f t="shared" si="21"/>
        <v/>
      </c>
      <c r="D208" s="47"/>
      <c r="E208" s="48"/>
      <c r="F208" s="48"/>
      <c r="G208" s="48"/>
      <c r="H208" s="49">
        <f t="shared" si="22"/>
        <v>0</v>
      </c>
      <c r="I208" s="46" t="s">
        <v>6</v>
      </c>
      <c r="O208" s="26">
        <f t="shared" si="23"/>
        <v>0</v>
      </c>
      <c r="P208" s="26">
        <f t="shared" si="23"/>
        <v>0</v>
      </c>
      <c r="Q208" s="26">
        <f t="shared" si="23"/>
        <v>0</v>
      </c>
      <c r="R208" s="93">
        <f t="shared" si="24"/>
        <v>0</v>
      </c>
      <c r="S208" s="93">
        <f t="shared" si="25"/>
        <v>0</v>
      </c>
      <c r="T208" s="93">
        <f t="shared" si="26"/>
        <v>0</v>
      </c>
    </row>
    <row r="209" spans="3:20" x14ac:dyDescent="0.35">
      <c r="C209" s="75" t="str">
        <f t="shared" si="21"/>
        <v/>
      </c>
      <c r="D209" s="47"/>
      <c r="E209" s="48"/>
      <c r="F209" s="48"/>
      <c r="G209" s="48"/>
      <c r="H209" s="49">
        <f t="shared" si="22"/>
        <v>0</v>
      </c>
      <c r="I209" s="46" t="s">
        <v>6</v>
      </c>
      <c r="O209" s="26">
        <f t="shared" si="23"/>
        <v>0</v>
      </c>
      <c r="P209" s="26">
        <f t="shared" si="23"/>
        <v>0</v>
      </c>
      <c r="Q209" s="26">
        <f t="shared" si="23"/>
        <v>0</v>
      </c>
      <c r="R209" s="93">
        <f t="shared" si="24"/>
        <v>0</v>
      </c>
      <c r="S209" s="93">
        <f t="shared" si="25"/>
        <v>0</v>
      </c>
      <c r="T209" s="93">
        <f t="shared" si="26"/>
        <v>0</v>
      </c>
    </row>
    <row r="210" spans="3:20" x14ac:dyDescent="0.35">
      <c r="C210" s="75" t="str">
        <f t="shared" si="21"/>
        <v/>
      </c>
      <c r="D210" s="47"/>
      <c r="E210" s="48"/>
      <c r="F210" s="48"/>
      <c r="G210" s="48"/>
      <c r="H210" s="49">
        <f t="shared" si="22"/>
        <v>0</v>
      </c>
      <c r="I210" s="46" t="s">
        <v>6</v>
      </c>
      <c r="O210" s="26">
        <f t="shared" si="23"/>
        <v>0</v>
      </c>
      <c r="P210" s="26">
        <f t="shared" si="23"/>
        <v>0</v>
      </c>
      <c r="Q210" s="26">
        <f t="shared" si="23"/>
        <v>0</v>
      </c>
      <c r="R210" s="93">
        <f t="shared" si="24"/>
        <v>0</v>
      </c>
      <c r="S210" s="93">
        <f t="shared" si="25"/>
        <v>0</v>
      </c>
      <c r="T210" s="93">
        <f t="shared" si="26"/>
        <v>0</v>
      </c>
    </row>
    <row r="211" spans="3:20" x14ac:dyDescent="0.35">
      <c r="C211" s="75" t="str">
        <f t="shared" si="21"/>
        <v/>
      </c>
      <c r="D211" s="47"/>
      <c r="E211" s="48"/>
      <c r="F211" s="48"/>
      <c r="G211" s="48"/>
      <c r="H211" s="49">
        <f t="shared" si="22"/>
        <v>0</v>
      </c>
      <c r="I211" s="46" t="s">
        <v>6</v>
      </c>
      <c r="O211" s="26">
        <f t="shared" si="23"/>
        <v>0</v>
      </c>
      <c r="P211" s="26">
        <f t="shared" si="23"/>
        <v>0</v>
      </c>
      <c r="Q211" s="26">
        <f t="shared" si="23"/>
        <v>0</v>
      </c>
      <c r="R211" s="93">
        <f t="shared" si="24"/>
        <v>0</v>
      </c>
      <c r="S211" s="93">
        <f t="shared" si="25"/>
        <v>0</v>
      </c>
      <c r="T211" s="93">
        <f t="shared" si="26"/>
        <v>0</v>
      </c>
    </row>
    <row r="212" spans="3:20" x14ac:dyDescent="0.35">
      <c r="C212" s="75" t="str">
        <f t="shared" si="21"/>
        <v/>
      </c>
      <c r="D212" s="47"/>
      <c r="E212" s="48"/>
      <c r="F212" s="48"/>
      <c r="G212" s="48"/>
      <c r="H212" s="49">
        <f t="shared" si="22"/>
        <v>0</v>
      </c>
      <c r="I212" s="46" t="s">
        <v>6</v>
      </c>
      <c r="O212" s="26">
        <f t="shared" si="23"/>
        <v>0</v>
      </c>
      <c r="P212" s="26">
        <f t="shared" si="23"/>
        <v>0</v>
      </c>
      <c r="Q212" s="26">
        <f t="shared" si="23"/>
        <v>0</v>
      </c>
      <c r="R212" s="93">
        <f t="shared" si="24"/>
        <v>0</v>
      </c>
      <c r="S212" s="93">
        <f t="shared" si="25"/>
        <v>0</v>
      </c>
      <c r="T212" s="93">
        <f t="shared" si="26"/>
        <v>0</v>
      </c>
    </row>
    <row r="213" spans="3:20" x14ac:dyDescent="0.35">
      <c r="C213" s="75" t="str">
        <f t="shared" si="21"/>
        <v/>
      </c>
      <c r="D213" s="47"/>
      <c r="E213" s="48"/>
      <c r="F213" s="48"/>
      <c r="G213" s="48"/>
      <c r="H213" s="49">
        <f t="shared" si="22"/>
        <v>0</v>
      </c>
      <c r="I213" s="46" t="s">
        <v>6</v>
      </c>
      <c r="O213" s="26">
        <f t="shared" si="23"/>
        <v>0</v>
      </c>
      <c r="P213" s="26">
        <f t="shared" si="23"/>
        <v>0</v>
      </c>
      <c r="Q213" s="26">
        <f t="shared" si="23"/>
        <v>0</v>
      </c>
      <c r="R213" s="93">
        <f t="shared" si="24"/>
        <v>0</v>
      </c>
      <c r="S213" s="93">
        <f t="shared" si="25"/>
        <v>0</v>
      </c>
      <c r="T213" s="93">
        <f t="shared" si="26"/>
        <v>0</v>
      </c>
    </row>
    <row r="214" spans="3:20" x14ac:dyDescent="0.35">
      <c r="C214" s="75" t="str">
        <f t="shared" si="21"/>
        <v/>
      </c>
      <c r="D214" s="47"/>
      <c r="E214" s="48"/>
      <c r="F214" s="48"/>
      <c r="G214" s="48"/>
      <c r="H214" s="49">
        <f t="shared" si="22"/>
        <v>0</v>
      </c>
      <c r="I214" s="46" t="s">
        <v>6</v>
      </c>
      <c r="O214" s="26">
        <f t="shared" si="23"/>
        <v>0</v>
      </c>
      <c r="P214" s="26">
        <f t="shared" si="23"/>
        <v>0</v>
      </c>
      <c r="Q214" s="26">
        <f t="shared" si="23"/>
        <v>0</v>
      </c>
      <c r="R214" s="93">
        <f t="shared" si="24"/>
        <v>0</v>
      </c>
      <c r="S214" s="93">
        <f t="shared" si="25"/>
        <v>0</v>
      </c>
      <c r="T214" s="93">
        <f t="shared" si="26"/>
        <v>0</v>
      </c>
    </row>
    <row r="215" spans="3:20" x14ac:dyDescent="0.35">
      <c r="C215" s="75" t="str">
        <f t="shared" si="21"/>
        <v/>
      </c>
      <c r="D215" s="47"/>
      <c r="E215" s="48"/>
      <c r="F215" s="48"/>
      <c r="G215" s="48"/>
      <c r="H215" s="49">
        <f t="shared" si="22"/>
        <v>0</v>
      </c>
      <c r="I215" s="46" t="s">
        <v>6</v>
      </c>
      <c r="O215" s="26">
        <f t="shared" si="23"/>
        <v>0</v>
      </c>
      <c r="P215" s="26">
        <f t="shared" si="23"/>
        <v>0</v>
      </c>
      <c r="Q215" s="26">
        <f t="shared" si="23"/>
        <v>0</v>
      </c>
      <c r="R215" s="93">
        <f t="shared" si="24"/>
        <v>0</v>
      </c>
      <c r="S215" s="93">
        <f t="shared" si="25"/>
        <v>0</v>
      </c>
      <c r="T215" s="93">
        <f t="shared" si="26"/>
        <v>0</v>
      </c>
    </row>
    <row r="216" spans="3:20" x14ac:dyDescent="0.35">
      <c r="C216" s="75" t="str">
        <f t="shared" si="21"/>
        <v/>
      </c>
      <c r="D216" s="47"/>
      <c r="E216" s="48"/>
      <c r="F216" s="48"/>
      <c r="G216" s="48"/>
      <c r="H216" s="49">
        <f t="shared" si="22"/>
        <v>0</v>
      </c>
      <c r="I216" s="46" t="s">
        <v>6</v>
      </c>
      <c r="O216" s="26">
        <f t="shared" si="23"/>
        <v>0</v>
      </c>
      <c r="P216" s="26">
        <f t="shared" si="23"/>
        <v>0</v>
      </c>
      <c r="Q216" s="26">
        <f t="shared" si="23"/>
        <v>0</v>
      </c>
      <c r="R216" s="93">
        <f t="shared" si="24"/>
        <v>0</v>
      </c>
      <c r="S216" s="93">
        <f t="shared" si="25"/>
        <v>0</v>
      </c>
      <c r="T216" s="93">
        <f t="shared" si="26"/>
        <v>0</v>
      </c>
    </row>
    <row r="217" spans="3:20" x14ac:dyDescent="0.35">
      <c r="C217" s="75" t="str">
        <f t="shared" si="21"/>
        <v/>
      </c>
      <c r="D217" s="47"/>
      <c r="E217" s="48"/>
      <c r="F217" s="48"/>
      <c r="G217" s="48"/>
      <c r="H217" s="49">
        <f t="shared" si="22"/>
        <v>0</v>
      </c>
      <c r="I217" s="46" t="s">
        <v>6</v>
      </c>
      <c r="O217" s="26">
        <f t="shared" si="23"/>
        <v>0</v>
      </c>
      <c r="P217" s="26">
        <f t="shared" si="23"/>
        <v>0</v>
      </c>
      <c r="Q217" s="26">
        <f t="shared" si="23"/>
        <v>0</v>
      </c>
      <c r="R217" s="93">
        <f t="shared" si="24"/>
        <v>0</v>
      </c>
      <c r="S217" s="93">
        <f t="shared" si="25"/>
        <v>0</v>
      </c>
      <c r="T217" s="93">
        <f t="shared" si="26"/>
        <v>0</v>
      </c>
    </row>
    <row r="218" spans="3:20" x14ac:dyDescent="0.35">
      <c r="C218" s="75" t="str">
        <f t="shared" si="21"/>
        <v/>
      </c>
      <c r="D218" s="47"/>
      <c r="E218" s="48"/>
      <c r="F218" s="48"/>
      <c r="G218" s="48"/>
      <c r="H218" s="49">
        <f t="shared" si="22"/>
        <v>0</v>
      </c>
      <c r="I218" s="46" t="s">
        <v>6</v>
      </c>
      <c r="O218" s="26">
        <f t="shared" si="23"/>
        <v>0</v>
      </c>
      <c r="P218" s="26">
        <f t="shared" si="23"/>
        <v>0</v>
      </c>
      <c r="Q218" s="26">
        <f t="shared" si="23"/>
        <v>0</v>
      </c>
      <c r="R218" s="93">
        <f t="shared" si="24"/>
        <v>0</v>
      </c>
      <c r="S218" s="93">
        <f t="shared" si="25"/>
        <v>0</v>
      </c>
      <c r="T218" s="93">
        <f t="shared" si="26"/>
        <v>0</v>
      </c>
    </row>
    <row r="219" spans="3:20" x14ac:dyDescent="0.35">
      <c r="C219" s="75" t="str">
        <f t="shared" si="21"/>
        <v/>
      </c>
      <c r="D219" s="47"/>
      <c r="E219" s="48"/>
      <c r="F219" s="48"/>
      <c r="G219" s="48"/>
      <c r="H219" s="49">
        <f t="shared" si="22"/>
        <v>0</v>
      </c>
      <c r="I219" s="46" t="s">
        <v>6</v>
      </c>
      <c r="O219" s="26">
        <f t="shared" si="23"/>
        <v>0</v>
      </c>
      <c r="P219" s="26">
        <f t="shared" si="23"/>
        <v>0</v>
      </c>
      <c r="Q219" s="26">
        <f t="shared" si="23"/>
        <v>0</v>
      </c>
      <c r="R219" s="93">
        <f t="shared" si="24"/>
        <v>0</v>
      </c>
      <c r="S219" s="93">
        <f t="shared" si="25"/>
        <v>0</v>
      </c>
      <c r="T219" s="93">
        <f t="shared" si="26"/>
        <v>0</v>
      </c>
    </row>
    <row r="220" spans="3:20" x14ac:dyDescent="0.35">
      <c r="C220" s="75" t="str">
        <f t="shared" si="21"/>
        <v/>
      </c>
      <c r="D220" s="47"/>
      <c r="E220" s="48"/>
      <c r="F220" s="48"/>
      <c r="G220" s="48"/>
      <c r="H220" s="49">
        <f t="shared" si="22"/>
        <v>0</v>
      </c>
      <c r="I220" s="46" t="s">
        <v>6</v>
      </c>
      <c r="O220" s="26">
        <f t="shared" si="23"/>
        <v>0</v>
      </c>
      <c r="P220" s="26">
        <f t="shared" si="23"/>
        <v>0</v>
      </c>
      <c r="Q220" s="26">
        <f t="shared" si="23"/>
        <v>0</v>
      </c>
      <c r="R220" s="93">
        <f t="shared" si="24"/>
        <v>0</v>
      </c>
      <c r="S220" s="93">
        <f t="shared" si="25"/>
        <v>0</v>
      </c>
      <c r="T220" s="93">
        <f t="shared" si="26"/>
        <v>0</v>
      </c>
    </row>
    <row r="221" spans="3:20" x14ac:dyDescent="0.35">
      <c r="C221" s="75" t="str">
        <f t="shared" si="21"/>
        <v/>
      </c>
      <c r="D221" s="47"/>
      <c r="E221" s="48"/>
      <c r="F221" s="48"/>
      <c r="G221" s="48"/>
      <c r="H221" s="49">
        <f t="shared" si="22"/>
        <v>0</v>
      </c>
      <c r="I221" s="46" t="s">
        <v>6</v>
      </c>
      <c r="O221" s="26">
        <f t="shared" si="23"/>
        <v>0</v>
      </c>
      <c r="P221" s="26">
        <f t="shared" si="23"/>
        <v>0</v>
      </c>
      <c r="Q221" s="26">
        <f t="shared" si="23"/>
        <v>0</v>
      </c>
      <c r="R221" s="93">
        <f t="shared" si="24"/>
        <v>0</v>
      </c>
      <c r="S221" s="93">
        <f t="shared" si="25"/>
        <v>0</v>
      </c>
      <c r="T221" s="93">
        <f t="shared" si="26"/>
        <v>0</v>
      </c>
    </row>
    <row r="222" spans="3:20" x14ac:dyDescent="0.35">
      <c r="C222" s="75" t="str">
        <f t="shared" si="21"/>
        <v/>
      </c>
      <c r="D222" s="47"/>
      <c r="E222" s="48"/>
      <c r="F222" s="48"/>
      <c r="G222" s="48"/>
      <c r="H222" s="49">
        <f t="shared" si="22"/>
        <v>0</v>
      </c>
      <c r="I222" s="46" t="s">
        <v>6</v>
      </c>
      <c r="O222" s="26">
        <f t="shared" si="23"/>
        <v>0</v>
      </c>
      <c r="P222" s="26">
        <f t="shared" si="23"/>
        <v>0</v>
      </c>
      <c r="Q222" s="26">
        <f t="shared" si="23"/>
        <v>0</v>
      </c>
      <c r="R222" s="93">
        <f t="shared" si="24"/>
        <v>0</v>
      </c>
      <c r="S222" s="93">
        <f t="shared" si="25"/>
        <v>0</v>
      </c>
      <c r="T222" s="93">
        <f t="shared" si="26"/>
        <v>0</v>
      </c>
    </row>
    <row r="223" spans="3:20" x14ac:dyDescent="0.35">
      <c r="C223" s="75" t="str">
        <f t="shared" si="21"/>
        <v/>
      </c>
      <c r="D223" s="47"/>
      <c r="E223" s="48"/>
      <c r="F223" s="48"/>
      <c r="G223" s="48"/>
      <c r="H223" s="49">
        <f t="shared" si="22"/>
        <v>0</v>
      </c>
      <c r="I223" s="46" t="s">
        <v>6</v>
      </c>
      <c r="O223" s="26">
        <f t="shared" si="23"/>
        <v>0</v>
      </c>
      <c r="P223" s="26">
        <f t="shared" si="23"/>
        <v>0</v>
      </c>
      <c r="Q223" s="26">
        <f t="shared" si="23"/>
        <v>0</v>
      </c>
      <c r="R223" s="93">
        <f t="shared" si="24"/>
        <v>0</v>
      </c>
      <c r="S223" s="93">
        <f t="shared" si="25"/>
        <v>0</v>
      </c>
      <c r="T223" s="93">
        <f t="shared" si="26"/>
        <v>0</v>
      </c>
    </row>
    <row r="224" spans="3:20" x14ac:dyDescent="0.35">
      <c r="C224" s="75" t="str">
        <f t="shared" si="21"/>
        <v/>
      </c>
      <c r="D224" s="47"/>
      <c r="E224" s="48"/>
      <c r="F224" s="48"/>
      <c r="G224" s="48"/>
      <c r="H224" s="49">
        <f t="shared" si="22"/>
        <v>0</v>
      </c>
      <c r="I224" s="46" t="s">
        <v>6</v>
      </c>
      <c r="O224" s="26">
        <f t="shared" si="23"/>
        <v>0</v>
      </c>
      <c r="P224" s="26">
        <f t="shared" si="23"/>
        <v>0</v>
      </c>
      <c r="Q224" s="26">
        <f t="shared" si="23"/>
        <v>0</v>
      </c>
      <c r="R224" s="93">
        <f t="shared" si="24"/>
        <v>0</v>
      </c>
      <c r="S224" s="93">
        <f t="shared" si="25"/>
        <v>0</v>
      </c>
      <c r="T224" s="93">
        <f t="shared" si="26"/>
        <v>0</v>
      </c>
    </row>
    <row r="225" spans="3:20" x14ac:dyDescent="0.35">
      <c r="C225" s="75" t="str">
        <f t="shared" si="21"/>
        <v/>
      </c>
      <c r="D225" s="47"/>
      <c r="E225" s="48"/>
      <c r="F225" s="48"/>
      <c r="G225" s="48"/>
      <c r="H225" s="49">
        <f t="shared" si="22"/>
        <v>0</v>
      </c>
      <c r="I225" s="46" t="s">
        <v>6</v>
      </c>
      <c r="O225" s="26">
        <f t="shared" si="23"/>
        <v>0</v>
      </c>
      <c r="P225" s="26">
        <f t="shared" si="23"/>
        <v>0</v>
      </c>
      <c r="Q225" s="26">
        <f t="shared" si="23"/>
        <v>0</v>
      </c>
      <c r="R225" s="93">
        <f t="shared" si="24"/>
        <v>0</v>
      </c>
      <c r="S225" s="93">
        <f t="shared" si="25"/>
        <v>0</v>
      </c>
      <c r="T225" s="93">
        <f t="shared" si="26"/>
        <v>0</v>
      </c>
    </row>
    <row r="226" spans="3:20" x14ac:dyDescent="0.35">
      <c r="C226" s="75" t="str">
        <f t="shared" si="21"/>
        <v/>
      </c>
      <c r="D226" s="47"/>
      <c r="E226" s="48"/>
      <c r="F226" s="48"/>
      <c r="G226" s="48"/>
      <c r="H226" s="49">
        <f t="shared" si="22"/>
        <v>0</v>
      </c>
      <c r="I226" s="46" t="s">
        <v>6</v>
      </c>
      <c r="O226" s="26">
        <f t="shared" si="23"/>
        <v>0</v>
      </c>
      <c r="P226" s="26">
        <f t="shared" si="23"/>
        <v>0</v>
      </c>
      <c r="Q226" s="26">
        <f t="shared" si="23"/>
        <v>0</v>
      </c>
      <c r="R226" s="93">
        <f t="shared" si="24"/>
        <v>0</v>
      </c>
      <c r="S226" s="93">
        <f t="shared" si="25"/>
        <v>0</v>
      </c>
      <c r="T226" s="93">
        <f t="shared" si="26"/>
        <v>0</v>
      </c>
    </row>
    <row r="227" spans="3:20" x14ac:dyDescent="0.35">
      <c r="C227" s="75" t="str">
        <f t="shared" si="21"/>
        <v/>
      </c>
      <c r="D227" s="47"/>
      <c r="E227" s="48"/>
      <c r="F227" s="48"/>
      <c r="G227" s="48"/>
      <c r="H227" s="49">
        <f t="shared" si="22"/>
        <v>0</v>
      </c>
      <c r="I227" s="46" t="s">
        <v>6</v>
      </c>
      <c r="O227" s="26">
        <f t="shared" si="23"/>
        <v>0</v>
      </c>
      <c r="P227" s="26">
        <f t="shared" si="23"/>
        <v>0</v>
      </c>
      <c r="Q227" s="26">
        <f t="shared" si="23"/>
        <v>0</v>
      </c>
      <c r="R227" s="93">
        <f t="shared" si="24"/>
        <v>0</v>
      </c>
      <c r="S227" s="93">
        <f t="shared" si="25"/>
        <v>0</v>
      </c>
      <c r="T227" s="93">
        <f t="shared" si="26"/>
        <v>0</v>
      </c>
    </row>
    <row r="228" spans="3:20" x14ac:dyDescent="0.35">
      <c r="C228" s="75" t="str">
        <f t="shared" si="21"/>
        <v/>
      </c>
      <c r="D228" s="47"/>
      <c r="E228" s="48"/>
      <c r="F228" s="48"/>
      <c r="G228" s="48"/>
      <c r="H228" s="49">
        <f t="shared" si="22"/>
        <v>0</v>
      </c>
      <c r="I228" s="46" t="s">
        <v>6</v>
      </c>
      <c r="O228" s="26">
        <f t="shared" si="23"/>
        <v>0</v>
      </c>
      <c r="P228" s="26">
        <f t="shared" si="23"/>
        <v>0</v>
      </c>
      <c r="Q228" s="26">
        <f t="shared" si="23"/>
        <v>0</v>
      </c>
      <c r="R228" s="93">
        <f t="shared" si="24"/>
        <v>0</v>
      </c>
      <c r="S228" s="93">
        <f t="shared" si="25"/>
        <v>0</v>
      </c>
      <c r="T228" s="93">
        <f t="shared" si="26"/>
        <v>0</v>
      </c>
    </row>
    <row r="229" spans="3:20" x14ac:dyDescent="0.35">
      <c r="C229" s="75" t="str">
        <f t="shared" si="21"/>
        <v/>
      </c>
      <c r="D229" s="47"/>
      <c r="E229" s="48"/>
      <c r="F229" s="48"/>
      <c r="G229" s="48"/>
      <c r="H229" s="49">
        <f t="shared" si="22"/>
        <v>0</v>
      </c>
      <c r="I229" s="46" t="s">
        <v>6</v>
      </c>
      <c r="O229" s="26">
        <f t="shared" si="23"/>
        <v>0</v>
      </c>
      <c r="P229" s="26">
        <f t="shared" si="23"/>
        <v>0</v>
      </c>
      <c r="Q229" s="26">
        <f t="shared" si="23"/>
        <v>0</v>
      </c>
      <c r="R229" s="93">
        <f t="shared" si="24"/>
        <v>0</v>
      </c>
      <c r="S229" s="93">
        <f t="shared" si="25"/>
        <v>0</v>
      </c>
      <c r="T229" s="93">
        <f t="shared" si="26"/>
        <v>0</v>
      </c>
    </row>
    <row r="230" spans="3:20" x14ac:dyDescent="0.35">
      <c r="C230" s="75" t="str">
        <f t="shared" si="21"/>
        <v/>
      </c>
      <c r="D230" s="47"/>
      <c r="E230" s="48"/>
      <c r="F230" s="48"/>
      <c r="G230" s="48"/>
      <c r="H230" s="49">
        <f t="shared" si="22"/>
        <v>0</v>
      </c>
      <c r="I230" s="46" t="s">
        <v>6</v>
      </c>
      <c r="O230" s="26">
        <f t="shared" si="23"/>
        <v>0</v>
      </c>
      <c r="P230" s="26">
        <f t="shared" si="23"/>
        <v>0</v>
      </c>
      <c r="Q230" s="26">
        <f t="shared" si="23"/>
        <v>0</v>
      </c>
      <c r="R230" s="93">
        <f t="shared" si="24"/>
        <v>0</v>
      </c>
      <c r="S230" s="93">
        <f t="shared" si="25"/>
        <v>0</v>
      </c>
      <c r="T230" s="93">
        <f t="shared" si="26"/>
        <v>0</v>
      </c>
    </row>
    <row r="231" spans="3:20" x14ac:dyDescent="0.35">
      <c r="C231" s="75" t="str">
        <f t="shared" si="21"/>
        <v/>
      </c>
      <c r="D231" s="47"/>
      <c r="E231" s="48"/>
      <c r="F231" s="48"/>
      <c r="G231" s="48"/>
      <c r="H231" s="49">
        <f t="shared" si="22"/>
        <v>0</v>
      </c>
      <c r="I231" s="46" t="s">
        <v>6</v>
      </c>
      <c r="O231" s="26">
        <f t="shared" si="23"/>
        <v>0</v>
      </c>
      <c r="P231" s="26">
        <f t="shared" si="23"/>
        <v>0</v>
      </c>
      <c r="Q231" s="26">
        <f t="shared" si="23"/>
        <v>0</v>
      </c>
      <c r="R231" s="93">
        <f t="shared" si="24"/>
        <v>0</v>
      </c>
      <c r="S231" s="93">
        <f t="shared" si="25"/>
        <v>0</v>
      </c>
      <c r="T231" s="93">
        <f t="shared" si="26"/>
        <v>0</v>
      </c>
    </row>
    <row r="232" spans="3:20" x14ac:dyDescent="0.35">
      <c r="C232" s="75" t="str">
        <f t="shared" si="21"/>
        <v/>
      </c>
      <c r="D232" s="47"/>
      <c r="E232" s="48"/>
      <c r="F232" s="48"/>
      <c r="G232" s="48"/>
      <c r="H232" s="49">
        <f t="shared" si="22"/>
        <v>0</v>
      </c>
      <c r="I232" s="46" t="s">
        <v>6</v>
      </c>
      <c r="O232" s="26">
        <f t="shared" si="23"/>
        <v>0</v>
      </c>
      <c r="P232" s="26">
        <f t="shared" si="23"/>
        <v>0</v>
      </c>
      <c r="Q232" s="26">
        <f t="shared" si="23"/>
        <v>0</v>
      </c>
      <c r="R232" s="93">
        <f t="shared" si="24"/>
        <v>0</v>
      </c>
      <c r="S232" s="93">
        <f t="shared" si="25"/>
        <v>0</v>
      </c>
      <c r="T232" s="93">
        <f t="shared" si="26"/>
        <v>0</v>
      </c>
    </row>
    <row r="233" spans="3:20" x14ac:dyDescent="0.35">
      <c r="C233" s="75" t="str">
        <f t="shared" si="21"/>
        <v/>
      </c>
      <c r="D233" s="47"/>
      <c r="E233" s="48"/>
      <c r="F233" s="48"/>
      <c r="G233" s="48"/>
      <c r="H233" s="49">
        <f t="shared" si="22"/>
        <v>0</v>
      </c>
      <c r="I233" s="46" t="s">
        <v>6</v>
      </c>
      <c r="O233" s="26">
        <f t="shared" si="23"/>
        <v>0</v>
      </c>
      <c r="P233" s="26">
        <f t="shared" si="23"/>
        <v>0</v>
      </c>
      <c r="Q233" s="26">
        <f t="shared" si="23"/>
        <v>0</v>
      </c>
      <c r="R233" s="93">
        <f t="shared" si="24"/>
        <v>0</v>
      </c>
      <c r="S233" s="93">
        <f t="shared" si="25"/>
        <v>0</v>
      </c>
      <c r="T233" s="93">
        <f t="shared" si="26"/>
        <v>0</v>
      </c>
    </row>
    <row r="234" spans="3:20" x14ac:dyDescent="0.35">
      <c r="C234" s="75" t="str">
        <f t="shared" si="21"/>
        <v/>
      </c>
      <c r="D234" s="47"/>
      <c r="E234" s="48"/>
      <c r="F234" s="48"/>
      <c r="G234" s="48"/>
      <c r="H234" s="49">
        <f t="shared" si="22"/>
        <v>0</v>
      </c>
      <c r="I234" s="46" t="s">
        <v>6</v>
      </c>
      <c r="O234" s="26">
        <f t="shared" si="23"/>
        <v>0</v>
      </c>
      <c r="P234" s="26">
        <f t="shared" si="23"/>
        <v>0</v>
      </c>
      <c r="Q234" s="26">
        <f t="shared" si="23"/>
        <v>0</v>
      </c>
      <c r="R234" s="93">
        <f t="shared" si="24"/>
        <v>0</v>
      </c>
      <c r="S234" s="93">
        <f t="shared" si="25"/>
        <v>0</v>
      </c>
      <c r="T234" s="93">
        <f t="shared" si="26"/>
        <v>0</v>
      </c>
    </row>
    <row r="235" spans="3:20" x14ac:dyDescent="0.35">
      <c r="C235" s="75" t="str">
        <f t="shared" si="21"/>
        <v/>
      </c>
      <c r="D235" s="47"/>
      <c r="E235" s="48"/>
      <c r="F235" s="48"/>
      <c r="G235" s="48"/>
      <c r="H235" s="49">
        <f t="shared" si="22"/>
        <v>0</v>
      </c>
      <c r="I235" s="46" t="s">
        <v>6</v>
      </c>
      <c r="O235" s="26">
        <f t="shared" si="23"/>
        <v>0</v>
      </c>
      <c r="P235" s="26">
        <f t="shared" si="23"/>
        <v>0</v>
      </c>
      <c r="Q235" s="26">
        <f t="shared" si="23"/>
        <v>0</v>
      </c>
      <c r="R235" s="93">
        <f t="shared" si="24"/>
        <v>0</v>
      </c>
      <c r="S235" s="93">
        <f t="shared" si="25"/>
        <v>0</v>
      </c>
      <c r="T235" s="93">
        <f t="shared" si="26"/>
        <v>0</v>
      </c>
    </row>
    <row r="236" spans="3:20" x14ac:dyDescent="0.35">
      <c r="C236" s="75" t="str">
        <f t="shared" si="21"/>
        <v/>
      </c>
      <c r="D236" s="47"/>
      <c r="E236" s="48"/>
      <c r="F236" s="48"/>
      <c r="G236" s="48"/>
      <c r="H236" s="49">
        <f t="shared" si="22"/>
        <v>0</v>
      </c>
      <c r="I236" s="46" t="s">
        <v>6</v>
      </c>
      <c r="O236" s="26">
        <f t="shared" si="23"/>
        <v>0</v>
      </c>
      <c r="P236" s="26">
        <f t="shared" si="23"/>
        <v>0</v>
      </c>
      <c r="Q236" s="26">
        <f t="shared" si="23"/>
        <v>0</v>
      </c>
      <c r="R236" s="93">
        <f t="shared" si="24"/>
        <v>0</v>
      </c>
      <c r="S236" s="93">
        <f t="shared" si="25"/>
        <v>0</v>
      </c>
      <c r="T236" s="93">
        <f t="shared" si="26"/>
        <v>0</v>
      </c>
    </row>
    <row r="237" spans="3:20" x14ac:dyDescent="0.35">
      <c r="C237" s="75" t="str">
        <f t="shared" si="21"/>
        <v/>
      </c>
      <c r="D237" s="47"/>
      <c r="E237" s="48"/>
      <c r="F237" s="48"/>
      <c r="G237" s="48"/>
      <c r="H237" s="49">
        <f t="shared" si="22"/>
        <v>0</v>
      </c>
      <c r="I237" s="46" t="s">
        <v>6</v>
      </c>
      <c r="O237" s="26">
        <f t="shared" si="23"/>
        <v>0</v>
      </c>
      <c r="P237" s="26">
        <f t="shared" si="23"/>
        <v>0</v>
      </c>
      <c r="Q237" s="26">
        <f t="shared" si="23"/>
        <v>0</v>
      </c>
      <c r="R237" s="93">
        <f t="shared" si="24"/>
        <v>0</v>
      </c>
      <c r="S237" s="93">
        <f t="shared" si="25"/>
        <v>0</v>
      </c>
      <c r="T237" s="93">
        <f t="shared" si="26"/>
        <v>0</v>
      </c>
    </row>
    <row r="238" spans="3:20" x14ac:dyDescent="0.35">
      <c r="C238" s="75" t="str">
        <f t="shared" si="21"/>
        <v/>
      </c>
      <c r="D238" s="47"/>
      <c r="E238" s="48"/>
      <c r="F238" s="48"/>
      <c r="G238" s="48"/>
      <c r="H238" s="49">
        <f t="shared" si="22"/>
        <v>0</v>
      </c>
      <c r="I238" s="46" t="s">
        <v>6</v>
      </c>
      <c r="O238" s="26">
        <f t="shared" si="23"/>
        <v>0</v>
      </c>
      <c r="P238" s="26">
        <f t="shared" si="23"/>
        <v>0</v>
      </c>
      <c r="Q238" s="26">
        <f t="shared" si="23"/>
        <v>0</v>
      </c>
      <c r="R238" s="93">
        <f t="shared" si="24"/>
        <v>0</v>
      </c>
      <c r="S238" s="93">
        <f t="shared" si="25"/>
        <v>0</v>
      </c>
      <c r="T238" s="93">
        <f t="shared" si="26"/>
        <v>0</v>
      </c>
    </row>
    <row r="239" spans="3:20" x14ac:dyDescent="0.35">
      <c r="C239" s="75" t="str">
        <f t="shared" si="21"/>
        <v/>
      </c>
      <c r="D239" s="47"/>
      <c r="E239" s="48"/>
      <c r="F239" s="48"/>
      <c r="G239" s="48"/>
      <c r="H239" s="49">
        <f t="shared" si="22"/>
        <v>0</v>
      </c>
      <c r="I239" s="46" t="s">
        <v>6</v>
      </c>
      <c r="O239" s="26">
        <f t="shared" si="23"/>
        <v>0</v>
      </c>
      <c r="P239" s="26">
        <f t="shared" si="23"/>
        <v>0</v>
      </c>
      <c r="Q239" s="26">
        <f t="shared" si="23"/>
        <v>0</v>
      </c>
      <c r="R239" s="93">
        <f t="shared" si="24"/>
        <v>0</v>
      </c>
      <c r="S239" s="93">
        <f t="shared" si="25"/>
        <v>0</v>
      </c>
      <c r="T239" s="93">
        <f t="shared" si="26"/>
        <v>0</v>
      </c>
    </row>
    <row r="240" spans="3:20" x14ac:dyDescent="0.35">
      <c r="C240" s="75" t="str">
        <f t="shared" si="21"/>
        <v/>
      </c>
      <c r="D240" s="47"/>
      <c r="E240" s="48"/>
      <c r="F240" s="48"/>
      <c r="G240" s="48"/>
      <c r="H240" s="49">
        <f t="shared" si="22"/>
        <v>0</v>
      </c>
      <c r="I240" s="46" t="s">
        <v>6</v>
      </c>
      <c r="O240" s="26">
        <f t="shared" si="23"/>
        <v>0</v>
      </c>
      <c r="P240" s="26">
        <f t="shared" si="23"/>
        <v>0</v>
      </c>
      <c r="Q240" s="26">
        <f t="shared" si="23"/>
        <v>0</v>
      </c>
      <c r="R240" s="93">
        <f t="shared" si="24"/>
        <v>0</v>
      </c>
      <c r="S240" s="93">
        <f t="shared" si="25"/>
        <v>0</v>
      </c>
      <c r="T240" s="93">
        <f t="shared" si="26"/>
        <v>0</v>
      </c>
    </row>
    <row r="241" spans="3:20" x14ac:dyDescent="0.35">
      <c r="C241" s="75" t="str">
        <f t="shared" si="21"/>
        <v/>
      </c>
      <c r="D241" s="47"/>
      <c r="E241" s="48"/>
      <c r="F241" s="48"/>
      <c r="G241" s="48"/>
      <c r="H241" s="49">
        <f t="shared" si="22"/>
        <v>0</v>
      </c>
      <c r="I241" s="46" t="s">
        <v>6</v>
      </c>
      <c r="O241" s="26">
        <f t="shared" si="23"/>
        <v>0</v>
      </c>
      <c r="P241" s="26">
        <f t="shared" si="23"/>
        <v>0</v>
      </c>
      <c r="Q241" s="26">
        <f t="shared" si="23"/>
        <v>0</v>
      </c>
      <c r="R241" s="93">
        <f t="shared" si="24"/>
        <v>0</v>
      </c>
      <c r="S241" s="93">
        <f t="shared" si="25"/>
        <v>0</v>
      </c>
      <c r="T241" s="93">
        <f t="shared" si="26"/>
        <v>0</v>
      </c>
    </row>
    <row r="242" spans="3:20" x14ac:dyDescent="0.35">
      <c r="C242" s="75" t="str">
        <f t="shared" si="21"/>
        <v/>
      </c>
      <c r="D242" s="47"/>
      <c r="E242" s="48"/>
      <c r="F242" s="48"/>
      <c r="G242" s="48"/>
      <c r="H242" s="49">
        <f t="shared" si="22"/>
        <v>0</v>
      </c>
      <c r="I242" s="46" t="s">
        <v>6</v>
      </c>
      <c r="O242" s="26">
        <f t="shared" si="23"/>
        <v>0</v>
      </c>
      <c r="P242" s="26">
        <f t="shared" si="23"/>
        <v>0</v>
      </c>
      <c r="Q242" s="26">
        <f t="shared" si="23"/>
        <v>0</v>
      </c>
      <c r="R242" s="93">
        <f t="shared" si="24"/>
        <v>0</v>
      </c>
      <c r="S242" s="93">
        <f t="shared" si="25"/>
        <v>0</v>
      </c>
      <c r="T242" s="93">
        <f t="shared" si="26"/>
        <v>0</v>
      </c>
    </row>
    <row r="243" spans="3:20" x14ac:dyDescent="0.35">
      <c r="C243" s="75" t="str">
        <f t="shared" si="21"/>
        <v/>
      </c>
      <c r="D243" s="47"/>
      <c r="E243" s="48"/>
      <c r="F243" s="48"/>
      <c r="G243" s="48"/>
      <c r="H243" s="49">
        <f t="shared" si="22"/>
        <v>0</v>
      </c>
      <c r="I243" s="46" t="s">
        <v>6</v>
      </c>
      <c r="O243" s="26">
        <f t="shared" si="23"/>
        <v>0</v>
      </c>
      <c r="P243" s="26">
        <f t="shared" si="23"/>
        <v>0</v>
      </c>
      <c r="Q243" s="26">
        <f t="shared" si="23"/>
        <v>0</v>
      </c>
      <c r="R243" s="93">
        <f t="shared" si="24"/>
        <v>0</v>
      </c>
      <c r="S243" s="93">
        <f t="shared" si="25"/>
        <v>0</v>
      </c>
      <c r="T243" s="93">
        <f t="shared" si="26"/>
        <v>0</v>
      </c>
    </row>
    <row r="244" spans="3:20" x14ac:dyDescent="0.35">
      <c r="C244" s="75" t="str">
        <f t="shared" si="21"/>
        <v/>
      </c>
      <c r="D244" s="47"/>
      <c r="E244" s="48"/>
      <c r="F244" s="48"/>
      <c r="G244" s="48"/>
      <c r="H244" s="49">
        <f t="shared" si="22"/>
        <v>0</v>
      </c>
      <c r="I244" s="46" t="s">
        <v>6</v>
      </c>
      <c r="O244" s="26">
        <f t="shared" si="23"/>
        <v>0</v>
      </c>
      <c r="P244" s="26">
        <f t="shared" si="23"/>
        <v>0</v>
      </c>
      <c r="Q244" s="26">
        <f t="shared" si="23"/>
        <v>0</v>
      </c>
      <c r="R244" s="93">
        <f t="shared" si="24"/>
        <v>0</v>
      </c>
      <c r="S244" s="93">
        <f t="shared" si="25"/>
        <v>0</v>
      </c>
      <c r="T244" s="93">
        <f t="shared" si="26"/>
        <v>0</v>
      </c>
    </row>
    <row r="245" spans="3:20" x14ac:dyDescent="0.35">
      <c r="C245" s="75" t="str">
        <f t="shared" si="21"/>
        <v/>
      </c>
      <c r="D245" s="47"/>
      <c r="E245" s="48"/>
      <c r="F245" s="48"/>
      <c r="G245" s="48"/>
      <c r="H245" s="49">
        <f t="shared" si="22"/>
        <v>0</v>
      </c>
      <c r="I245" s="46" t="s">
        <v>6</v>
      </c>
      <c r="O245" s="26">
        <f t="shared" si="23"/>
        <v>0</v>
      </c>
      <c r="P245" s="26">
        <f t="shared" si="23"/>
        <v>0</v>
      </c>
      <c r="Q245" s="26">
        <f t="shared" si="23"/>
        <v>0</v>
      </c>
      <c r="R245" s="93">
        <f t="shared" si="24"/>
        <v>0</v>
      </c>
      <c r="S245" s="93">
        <f t="shared" si="25"/>
        <v>0</v>
      </c>
      <c r="T245" s="93">
        <f t="shared" si="26"/>
        <v>0</v>
      </c>
    </row>
    <row r="246" spans="3:20" x14ac:dyDescent="0.35">
      <c r="C246" s="75" t="str">
        <f t="shared" si="21"/>
        <v/>
      </c>
      <c r="D246" s="47"/>
      <c r="E246" s="48"/>
      <c r="F246" s="48"/>
      <c r="G246" s="48"/>
      <c r="H246" s="49">
        <f t="shared" si="22"/>
        <v>0</v>
      </c>
      <c r="I246" s="46" t="s">
        <v>6</v>
      </c>
      <c r="O246" s="26">
        <f t="shared" si="23"/>
        <v>0</v>
      </c>
      <c r="P246" s="26">
        <f t="shared" si="23"/>
        <v>0</v>
      </c>
      <c r="Q246" s="26">
        <f t="shared" si="23"/>
        <v>0</v>
      </c>
      <c r="R246" s="93">
        <f t="shared" si="24"/>
        <v>0</v>
      </c>
      <c r="S246" s="93">
        <f t="shared" si="25"/>
        <v>0</v>
      </c>
      <c r="T246" s="93">
        <f t="shared" si="26"/>
        <v>0</v>
      </c>
    </row>
    <row r="247" spans="3:20" x14ac:dyDescent="0.35">
      <c r="C247" s="75" t="str">
        <f t="shared" si="21"/>
        <v/>
      </c>
      <c r="D247" s="47"/>
      <c r="E247" s="48"/>
      <c r="F247" s="48"/>
      <c r="G247" s="48"/>
      <c r="H247" s="49">
        <f t="shared" si="22"/>
        <v>0</v>
      </c>
      <c r="I247" s="46" t="s">
        <v>6</v>
      </c>
      <c r="O247" s="26">
        <f t="shared" si="23"/>
        <v>0</v>
      </c>
      <c r="P247" s="26">
        <f t="shared" si="23"/>
        <v>0</v>
      </c>
      <c r="Q247" s="26">
        <f t="shared" si="23"/>
        <v>0</v>
      </c>
      <c r="R247" s="93">
        <f t="shared" si="24"/>
        <v>0</v>
      </c>
      <c r="S247" s="93">
        <f t="shared" si="25"/>
        <v>0</v>
      </c>
      <c r="T247" s="93">
        <f t="shared" si="26"/>
        <v>0</v>
      </c>
    </row>
    <row r="248" spans="3:20" x14ac:dyDescent="0.35">
      <c r="C248" s="75" t="str">
        <f t="shared" si="21"/>
        <v/>
      </c>
      <c r="D248" s="47"/>
      <c r="E248" s="48"/>
      <c r="F248" s="48"/>
      <c r="G248" s="48"/>
      <c r="H248" s="49">
        <f t="shared" si="22"/>
        <v>0</v>
      </c>
      <c r="I248" s="46" t="s">
        <v>6</v>
      </c>
      <c r="O248" s="26">
        <f t="shared" si="23"/>
        <v>0</v>
      </c>
      <c r="P248" s="26">
        <f t="shared" si="23"/>
        <v>0</v>
      </c>
      <c r="Q248" s="26">
        <f t="shared" si="23"/>
        <v>0</v>
      </c>
      <c r="R248" s="93">
        <f t="shared" si="24"/>
        <v>0</v>
      </c>
      <c r="S248" s="93">
        <f t="shared" si="25"/>
        <v>0</v>
      </c>
      <c r="T248" s="93">
        <f t="shared" si="26"/>
        <v>0</v>
      </c>
    </row>
    <row r="249" spans="3:20" x14ac:dyDescent="0.35">
      <c r="C249" s="75" t="str">
        <f t="shared" si="21"/>
        <v/>
      </c>
      <c r="D249" s="47"/>
      <c r="E249" s="48"/>
      <c r="F249" s="48"/>
      <c r="G249" s="48"/>
      <c r="H249" s="49">
        <f t="shared" si="22"/>
        <v>0</v>
      </c>
      <c r="I249" s="46" t="s">
        <v>6</v>
      </c>
      <c r="O249" s="26">
        <f t="shared" si="23"/>
        <v>0</v>
      </c>
      <c r="P249" s="26">
        <f t="shared" si="23"/>
        <v>0</v>
      </c>
      <c r="Q249" s="26">
        <f t="shared" si="23"/>
        <v>0</v>
      </c>
      <c r="R249" s="93">
        <f t="shared" si="24"/>
        <v>0</v>
      </c>
      <c r="S249" s="93">
        <f t="shared" si="25"/>
        <v>0</v>
      </c>
      <c r="T249" s="93">
        <f t="shared" si="26"/>
        <v>0</v>
      </c>
    </row>
    <row r="250" spans="3:20" x14ac:dyDescent="0.35">
      <c r="C250" s="75" t="str">
        <f t="shared" si="21"/>
        <v/>
      </c>
      <c r="D250" s="47"/>
      <c r="E250" s="48"/>
      <c r="F250" s="48"/>
      <c r="G250" s="48"/>
      <c r="H250" s="49">
        <f t="shared" si="22"/>
        <v>0</v>
      </c>
      <c r="I250" s="46" t="s">
        <v>6</v>
      </c>
      <c r="O250" s="26">
        <f t="shared" si="23"/>
        <v>0</v>
      </c>
      <c r="P250" s="26">
        <f t="shared" si="23"/>
        <v>0</v>
      </c>
      <c r="Q250" s="26">
        <f t="shared" si="23"/>
        <v>0</v>
      </c>
      <c r="R250" s="93">
        <f t="shared" si="24"/>
        <v>0</v>
      </c>
      <c r="S250" s="93">
        <f t="shared" si="25"/>
        <v>0</v>
      </c>
      <c r="T250" s="93">
        <f t="shared" si="26"/>
        <v>0</v>
      </c>
    </row>
    <row r="251" spans="3:20" x14ac:dyDescent="0.35">
      <c r="C251" s="75" t="str">
        <f t="shared" si="21"/>
        <v/>
      </c>
      <c r="D251" s="47"/>
      <c r="E251" s="48"/>
      <c r="F251" s="48"/>
      <c r="G251" s="48"/>
      <c r="H251" s="49">
        <f t="shared" si="22"/>
        <v>0</v>
      </c>
      <c r="I251" s="46" t="s">
        <v>6</v>
      </c>
      <c r="O251" s="26">
        <f t="shared" si="23"/>
        <v>0</v>
      </c>
      <c r="P251" s="26">
        <f t="shared" si="23"/>
        <v>0</v>
      </c>
      <c r="Q251" s="26">
        <f t="shared" si="23"/>
        <v>0</v>
      </c>
      <c r="R251" s="93">
        <f t="shared" si="24"/>
        <v>0</v>
      </c>
      <c r="S251" s="93">
        <f t="shared" si="25"/>
        <v>0</v>
      </c>
      <c r="T251" s="93">
        <f t="shared" si="26"/>
        <v>0</v>
      </c>
    </row>
    <row r="252" spans="3:20" x14ac:dyDescent="0.35">
      <c r="C252" s="75" t="str">
        <f t="shared" si="21"/>
        <v/>
      </c>
      <c r="D252" s="47"/>
      <c r="E252" s="48"/>
      <c r="F252" s="48"/>
      <c r="G252" s="48"/>
      <c r="H252" s="49">
        <f t="shared" si="22"/>
        <v>0</v>
      </c>
      <c r="I252" s="46" t="s">
        <v>6</v>
      </c>
      <c r="O252" s="26">
        <f t="shared" si="23"/>
        <v>0</v>
      </c>
      <c r="P252" s="26">
        <f t="shared" si="23"/>
        <v>0</v>
      </c>
      <c r="Q252" s="26">
        <f t="shared" si="23"/>
        <v>0</v>
      </c>
      <c r="R252" s="93">
        <f t="shared" si="24"/>
        <v>0</v>
      </c>
      <c r="S252" s="93">
        <f t="shared" si="25"/>
        <v>0</v>
      </c>
      <c r="T252" s="93">
        <f t="shared" si="26"/>
        <v>0</v>
      </c>
    </row>
    <row r="253" spans="3:20" x14ac:dyDescent="0.35">
      <c r="C253" s="75" t="str">
        <f t="shared" si="21"/>
        <v/>
      </c>
      <c r="D253" s="47"/>
      <c r="E253" s="48"/>
      <c r="F253" s="48"/>
      <c r="G253" s="48"/>
      <c r="H253" s="49">
        <f t="shared" si="22"/>
        <v>0</v>
      </c>
      <c r="I253" s="46" t="s">
        <v>6</v>
      </c>
      <c r="O253" s="26">
        <f t="shared" si="23"/>
        <v>0</v>
      </c>
      <c r="P253" s="26">
        <f t="shared" si="23"/>
        <v>0</v>
      </c>
      <c r="Q253" s="26">
        <f t="shared" si="23"/>
        <v>0</v>
      </c>
      <c r="R253" s="93">
        <f t="shared" si="24"/>
        <v>0</v>
      </c>
      <c r="S253" s="93">
        <f t="shared" si="25"/>
        <v>0</v>
      </c>
      <c r="T253" s="93">
        <f t="shared" si="26"/>
        <v>0</v>
      </c>
    </row>
    <row r="254" spans="3:20" x14ac:dyDescent="0.35">
      <c r="C254" s="75" t="str">
        <f t="shared" si="21"/>
        <v/>
      </c>
      <c r="D254" s="47"/>
      <c r="E254" s="48"/>
      <c r="F254" s="48"/>
      <c r="G254" s="48"/>
      <c r="H254" s="49">
        <f t="shared" si="22"/>
        <v>0</v>
      </c>
      <c r="I254" s="46" t="s">
        <v>6</v>
      </c>
      <c r="O254" s="26">
        <f t="shared" si="23"/>
        <v>0</v>
      </c>
      <c r="P254" s="26">
        <f t="shared" si="23"/>
        <v>0</v>
      </c>
      <c r="Q254" s="26">
        <f t="shared" si="23"/>
        <v>0</v>
      </c>
      <c r="R254" s="93">
        <f t="shared" si="24"/>
        <v>0</v>
      </c>
      <c r="S254" s="93">
        <f t="shared" si="25"/>
        <v>0</v>
      </c>
      <c r="T254" s="93">
        <f t="shared" si="26"/>
        <v>0</v>
      </c>
    </row>
    <row r="255" spans="3:20" x14ac:dyDescent="0.35">
      <c r="C255" s="75" t="str">
        <f t="shared" si="21"/>
        <v/>
      </c>
      <c r="D255" s="47"/>
      <c r="E255" s="48"/>
      <c r="F255" s="48"/>
      <c r="G255" s="48"/>
      <c r="H255" s="49">
        <f t="shared" si="22"/>
        <v>0</v>
      </c>
      <c r="I255" s="46" t="s">
        <v>6</v>
      </c>
      <c r="O255" s="26">
        <f t="shared" si="23"/>
        <v>0</v>
      </c>
      <c r="P255" s="26">
        <f t="shared" si="23"/>
        <v>0</v>
      </c>
      <c r="Q255" s="26">
        <f t="shared" si="23"/>
        <v>0</v>
      </c>
      <c r="R255" s="93">
        <f t="shared" si="24"/>
        <v>0</v>
      </c>
      <c r="S255" s="93">
        <f t="shared" si="25"/>
        <v>0</v>
      </c>
      <c r="T255" s="93">
        <f t="shared" si="26"/>
        <v>0</v>
      </c>
    </row>
    <row r="256" spans="3:20" x14ac:dyDescent="0.35">
      <c r="C256" s="75" t="str">
        <f t="shared" si="21"/>
        <v/>
      </c>
      <c r="D256" s="47"/>
      <c r="E256" s="48"/>
      <c r="F256" s="48"/>
      <c r="G256" s="48"/>
      <c r="H256" s="49">
        <f t="shared" si="22"/>
        <v>0</v>
      </c>
      <c r="I256" s="46" t="s">
        <v>6</v>
      </c>
      <c r="O256" s="26">
        <f t="shared" si="23"/>
        <v>0</v>
      </c>
      <c r="P256" s="26">
        <f t="shared" si="23"/>
        <v>0</v>
      </c>
      <c r="Q256" s="26">
        <f t="shared" si="23"/>
        <v>0</v>
      </c>
      <c r="R256" s="93">
        <f t="shared" si="24"/>
        <v>0</v>
      </c>
      <c r="S256" s="93">
        <f t="shared" si="25"/>
        <v>0</v>
      </c>
      <c r="T256" s="93">
        <f t="shared" si="26"/>
        <v>0</v>
      </c>
    </row>
    <row r="257" spans="3:20" x14ac:dyDescent="0.35">
      <c r="C257" s="75" t="str">
        <f t="shared" si="21"/>
        <v/>
      </c>
      <c r="D257" s="47"/>
      <c r="E257" s="48"/>
      <c r="F257" s="48"/>
      <c r="G257" s="48"/>
      <c r="H257" s="49">
        <f t="shared" si="22"/>
        <v>0</v>
      </c>
      <c r="I257" s="46" t="s">
        <v>6</v>
      </c>
      <c r="O257" s="26">
        <f t="shared" si="23"/>
        <v>0</v>
      </c>
      <c r="P257" s="26">
        <f t="shared" si="23"/>
        <v>0</v>
      </c>
      <c r="Q257" s="26">
        <f t="shared" si="23"/>
        <v>0</v>
      </c>
      <c r="R257" s="93">
        <f t="shared" si="24"/>
        <v>0</v>
      </c>
      <c r="S257" s="93">
        <f t="shared" si="25"/>
        <v>0</v>
      </c>
      <c r="T257" s="93">
        <f t="shared" si="26"/>
        <v>0</v>
      </c>
    </row>
    <row r="258" spans="3:20" x14ac:dyDescent="0.35">
      <c r="C258" s="75" t="str">
        <f t="shared" si="21"/>
        <v/>
      </c>
      <c r="D258" s="47"/>
      <c r="E258" s="48"/>
      <c r="F258" s="48"/>
      <c r="G258" s="48"/>
      <c r="H258" s="49">
        <f t="shared" si="22"/>
        <v>0</v>
      </c>
      <c r="I258" s="46" t="s">
        <v>6</v>
      </c>
      <c r="O258" s="26">
        <f t="shared" si="23"/>
        <v>0</v>
      </c>
      <c r="P258" s="26">
        <f t="shared" si="23"/>
        <v>0</v>
      </c>
      <c r="Q258" s="26">
        <f t="shared" si="23"/>
        <v>0</v>
      </c>
      <c r="R258" s="93">
        <f t="shared" si="24"/>
        <v>0</v>
      </c>
      <c r="S258" s="93">
        <f t="shared" si="25"/>
        <v>0</v>
      </c>
      <c r="T258" s="93">
        <f t="shared" si="26"/>
        <v>0</v>
      </c>
    </row>
    <row r="259" spans="3:20" x14ac:dyDescent="0.35">
      <c r="C259" s="75" t="str">
        <f t="shared" si="21"/>
        <v/>
      </c>
      <c r="D259" s="47"/>
      <c r="E259" s="48"/>
      <c r="F259" s="48"/>
      <c r="G259" s="48"/>
      <c r="H259" s="49">
        <f t="shared" si="22"/>
        <v>0</v>
      </c>
      <c r="I259" s="46" t="s">
        <v>6</v>
      </c>
      <c r="O259" s="26">
        <f t="shared" si="23"/>
        <v>0</v>
      </c>
      <c r="P259" s="26">
        <f t="shared" si="23"/>
        <v>0</v>
      </c>
      <c r="Q259" s="26">
        <f t="shared" si="23"/>
        <v>0</v>
      </c>
      <c r="R259" s="93">
        <f t="shared" si="24"/>
        <v>0</v>
      </c>
      <c r="S259" s="93">
        <f t="shared" si="25"/>
        <v>0</v>
      </c>
      <c r="T259" s="93">
        <f t="shared" si="26"/>
        <v>0</v>
      </c>
    </row>
    <row r="260" spans="3:20" x14ac:dyDescent="0.35">
      <c r="C260" s="75" t="str">
        <f t="shared" si="21"/>
        <v/>
      </c>
      <c r="D260" s="47"/>
      <c r="E260" s="48"/>
      <c r="F260" s="48"/>
      <c r="G260" s="48"/>
      <c r="H260" s="49">
        <f t="shared" si="22"/>
        <v>0</v>
      </c>
      <c r="I260" s="46" t="s">
        <v>6</v>
      </c>
      <c r="O260" s="26">
        <f t="shared" si="23"/>
        <v>0</v>
      </c>
      <c r="P260" s="26">
        <f t="shared" si="23"/>
        <v>0</v>
      </c>
      <c r="Q260" s="26">
        <f t="shared" si="23"/>
        <v>0</v>
      </c>
      <c r="R260" s="93">
        <f t="shared" si="24"/>
        <v>0</v>
      </c>
      <c r="S260" s="93">
        <f t="shared" si="25"/>
        <v>0</v>
      </c>
      <c r="T260" s="93">
        <f t="shared" si="26"/>
        <v>0</v>
      </c>
    </row>
    <row r="261" spans="3:20" x14ac:dyDescent="0.35">
      <c r="C261" s="75" t="str">
        <f t="shared" si="21"/>
        <v/>
      </c>
      <c r="D261" s="47"/>
      <c r="E261" s="48"/>
      <c r="F261" s="48"/>
      <c r="G261" s="48"/>
      <c r="H261" s="49">
        <f t="shared" si="22"/>
        <v>0</v>
      </c>
      <c r="I261" s="46" t="s">
        <v>6</v>
      </c>
      <c r="O261" s="26">
        <f t="shared" si="23"/>
        <v>0</v>
      </c>
      <c r="P261" s="26">
        <f t="shared" si="23"/>
        <v>0</v>
      </c>
      <c r="Q261" s="26">
        <f t="shared" si="23"/>
        <v>0</v>
      </c>
      <c r="R261" s="93">
        <f t="shared" si="24"/>
        <v>0</v>
      </c>
      <c r="S261" s="93">
        <f t="shared" si="25"/>
        <v>0</v>
      </c>
      <c r="T261" s="93">
        <f t="shared" si="26"/>
        <v>0</v>
      </c>
    </row>
    <row r="262" spans="3:20" x14ac:dyDescent="0.35">
      <c r="C262" s="75" t="str">
        <f t="shared" si="21"/>
        <v/>
      </c>
      <c r="D262" s="47"/>
      <c r="E262" s="48"/>
      <c r="F262" s="48"/>
      <c r="G262" s="48"/>
      <c r="H262" s="49">
        <f t="shared" si="22"/>
        <v>0</v>
      </c>
      <c r="I262" s="46" t="s">
        <v>6</v>
      </c>
      <c r="O262" s="26">
        <f t="shared" si="23"/>
        <v>0</v>
      </c>
      <c r="P262" s="26">
        <f t="shared" si="23"/>
        <v>0</v>
      </c>
      <c r="Q262" s="26">
        <f t="shared" si="23"/>
        <v>0</v>
      </c>
      <c r="R262" s="93">
        <f t="shared" si="24"/>
        <v>0</v>
      </c>
      <c r="S262" s="93">
        <f t="shared" si="25"/>
        <v>0</v>
      </c>
      <c r="T262" s="93">
        <f t="shared" si="26"/>
        <v>0</v>
      </c>
    </row>
    <row r="263" spans="3:20" x14ac:dyDescent="0.35">
      <c r="C263" s="75" t="str">
        <f t="shared" si="21"/>
        <v/>
      </c>
      <c r="D263" s="47"/>
      <c r="E263" s="48"/>
      <c r="F263" s="48"/>
      <c r="G263" s="48"/>
      <c r="H263" s="49">
        <f t="shared" si="22"/>
        <v>0</v>
      </c>
      <c r="I263" s="46" t="s">
        <v>6</v>
      </c>
      <c r="O263" s="26">
        <f t="shared" si="23"/>
        <v>0</v>
      </c>
      <c r="P263" s="26">
        <f t="shared" si="23"/>
        <v>0</v>
      </c>
      <c r="Q263" s="26">
        <f t="shared" si="23"/>
        <v>0</v>
      </c>
      <c r="R263" s="93">
        <f t="shared" si="24"/>
        <v>0</v>
      </c>
      <c r="S263" s="93">
        <f t="shared" si="25"/>
        <v>0</v>
      </c>
      <c r="T263" s="93">
        <f t="shared" si="26"/>
        <v>0</v>
      </c>
    </row>
    <row r="264" spans="3:20" x14ac:dyDescent="0.35">
      <c r="C264" s="75" t="str">
        <f t="shared" si="21"/>
        <v/>
      </c>
      <c r="D264" s="47"/>
      <c r="E264" s="48"/>
      <c r="F264" s="48"/>
      <c r="G264" s="48"/>
      <c r="H264" s="49">
        <f t="shared" si="22"/>
        <v>0</v>
      </c>
      <c r="I264" s="46" t="s">
        <v>6</v>
      </c>
      <c r="O264" s="26">
        <f t="shared" si="23"/>
        <v>0</v>
      </c>
      <c r="P264" s="26">
        <f t="shared" si="23"/>
        <v>0</v>
      </c>
      <c r="Q264" s="26">
        <f t="shared" si="23"/>
        <v>0</v>
      </c>
      <c r="R264" s="93">
        <f t="shared" si="24"/>
        <v>0</v>
      </c>
      <c r="S264" s="93">
        <f t="shared" si="25"/>
        <v>0</v>
      </c>
      <c r="T264" s="93">
        <f t="shared" si="26"/>
        <v>0</v>
      </c>
    </row>
    <row r="265" spans="3:20" x14ac:dyDescent="0.35">
      <c r="C265" s="75" t="str">
        <f t="shared" si="21"/>
        <v/>
      </c>
      <c r="D265" s="47"/>
      <c r="E265" s="48"/>
      <c r="F265" s="48"/>
      <c r="G265" s="48"/>
      <c r="H265" s="49">
        <f t="shared" si="22"/>
        <v>0</v>
      </c>
      <c r="I265" s="46" t="s">
        <v>6</v>
      </c>
      <c r="O265" s="26">
        <f t="shared" si="23"/>
        <v>0</v>
      </c>
      <c r="P265" s="26">
        <f t="shared" si="23"/>
        <v>0</v>
      </c>
      <c r="Q265" s="26">
        <f t="shared" si="23"/>
        <v>0</v>
      </c>
      <c r="R265" s="93">
        <f t="shared" si="24"/>
        <v>0</v>
      </c>
      <c r="S265" s="93">
        <f t="shared" si="25"/>
        <v>0</v>
      </c>
      <c r="T265" s="93">
        <f t="shared" si="26"/>
        <v>0</v>
      </c>
    </row>
    <row r="266" spans="3:20" x14ac:dyDescent="0.35">
      <c r="C266" s="75" t="str">
        <f t="shared" si="21"/>
        <v/>
      </c>
      <c r="D266" s="47"/>
      <c r="E266" s="48"/>
      <c r="F266" s="48"/>
      <c r="G266" s="48"/>
      <c r="H266" s="49">
        <f t="shared" si="22"/>
        <v>0</v>
      </c>
      <c r="I266" s="46" t="s">
        <v>6</v>
      </c>
      <c r="O266" s="26">
        <f t="shared" si="23"/>
        <v>0</v>
      </c>
      <c r="P266" s="26">
        <f t="shared" si="23"/>
        <v>0</v>
      </c>
      <c r="Q266" s="26">
        <f t="shared" si="23"/>
        <v>0</v>
      </c>
      <c r="R266" s="93">
        <f t="shared" si="24"/>
        <v>0</v>
      </c>
      <c r="S266" s="93">
        <f t="shared" si="25"/>
        <v>0</v>
      </c>
      <c r="T266" s="93">
        <f t="shared" si="26"/>
        <v>0</v>
      </c>
    </row>
    <row r="267" spans="3:20" x14ac:dyDescent="0.35">
      <c r="C267" s="75" t="str">
        <f t="shared" ref="C267:C330" si="27">IF(D267="","",IF(ISERROR(1+C266),1,1+C266))</f>
        <v/>
      </c>
      <c r="D267" s="47"/>
      <c r="E267" s="48"/>
      <c r="F267" s="48"/>
      <c r="G267" s="48"/>
      <c r="H267" s="49">
        <f t="shared" ref="H267:H330" si="28">SUM(E267:G267)</f>
        <v>0</v>
      </c>
      <c r="I267" s="46" t="s">
        <v>6</v>
      </c>
      <c r="O267" s="26">
        <f t="shared" ref="O267:Q330" si="29">IF(E267="",0,IF(ISNUMBER(E267),0,1))</f>
        <v>0</v>
      </c>
      <c r="P267" s="26">
        <f t="shared" si="29"/>
        <v>0</v>
      </c>
      <c r="Q267" s="26">
        <f t="shared" si="29"/>
        <v>0</v>
      </c>
      <c r="R267" s="93">
        <f t="shared" ref="R267:R330" si="30">IF(E267="",0,
IF(NOT(ISNUMBER(E267)),0,
IF(E267&gt;=0,0,
1)))</f>
        <v>0</v>
      </c>
      <c r="S267" s="93">
        <f t="shared" ref="S267:S330" si="31">IF(F267="",0,
IF(NOT(ISNUMBER(F267)),0,
IF(F267&gt;=0,0,
1)))</f>
        <v>0</v>
      </c>
      <c r="T267" s="93">
        <f t="shared" ref="T267:T330" si="32">IF(G267="",0,
IF(NOT(ISNUMBER(G267)),0,
IF(G267&gt;=0,0,
1)))</f>
        <v>0</v>
      </c>
    </row>
    <row r="268" spans="3:20" x14ac:dyDescent="0.35">
      <c r="C268" s="75" t="str">
        <f t="shared" si="27"/>
        <v/>
      </c>
      <c r="D268" s="47"/>
      <c r="E268" s="48"/>
      <c r="F268" s="48"/>
      <c r="G268" s="48"/>
      <c r="H268" s="49">
        <f t="shared" si="28"/>
        <v>0</v>
      </c>
      <c r="I268" s="46" t="s">
        <v>6</v>
      </c>
      <c r="O268" s="26">
        <f t="shared" si="29"/>
        <v>0</v>
      </c>
      <c r="P268" s="26">
        <f t="shared" si="29"/>
        <v>0</v>
      </c>
      <c r="Q268" s="26">
        <f t="shared" si="29"/>
        <v>0</v>
      </c>
      <c r="R268" s="93">
        <f t="shared" si="30"/>
        <v>0</v>
      </c>
      <c r="S268" s="93">
        <f t="shared" si="31"/>
        <v>0</v>
      </c>
      <c r="T268" s="93">
        <f t="shared" si="32"/>
        <v>0</v>
      </c>
    </row>
    <row r="269" spans="3:20" x14ac:dyDescent="0.35">
      <c r="C269" s="75" t="str">
        <f t="shared" si="27"/>
        <v/>
      </c>
      <c r="D269" s="47"/>
      <c r="E269" s="48"/>
      <c r="F269" s="48"/>
      <c r="G269" s="48"/>
      <c r="H269" s="49">
        <f t="shared" si="28"/>
        <v>0</v>
      </c>
      <c r="I269" s="46" t="s">
        <v>6</v>
      </c>
      <c r="O269" s="26">
        <f t="shared" si="29"/>
        <v>0</v>
      </c>
      <c r="P269" s="26">
        <f t="shared" si="29"/>
        <v>0</v>
      </c>
      <c r="Q269" s="26">
        <f t="shared" si="29"/>
        <v>0</v>
      </c>
      <c r="R269" s="93">
        <f t="shared" si="30"/>
        <v>0</v>
      </c>
      <c r="S269" s="93">
        <f t="shared" si="31"/>
        <v>0</v>
      </c>
      <c r="T269" s="93">
        <f t="shared" si="32"/>
        <v>0</v>
      </c>
    </row>
    <row r="270" spans="3:20" x14ac:dyDescent="0.35">
      <c r="C270" s="75" t="str">
        <f t="shared" si="27"/>
        <v/>
      </c>
      <c r="D270" s="47"/>
      <c r="E270" s="48"/>
      <c r="F270" s="48"/>
      <c r="G270" s="48"/>
      <c r="H270" s="49">
        <f t="shared" si="28"/>
        <v>0</v>
      </c>
      <c r="I270" s="46" t="s">
        <v>6</v>
      </c>
      <c r="O270" s="26">
        <f t="shared" si="29"/>
        <v>0</v>
      </c>
      <c r="P270" s="26">
        <f t="shared" si="29"/>
        <v>0</v>
      </c>
      <c r="Q270" s="26">
        <f t="shared" si="29"/>
        <v>0</v>
      </c>
      <c r="R270" s="93">
        <f t="shared" si="30"/>
        <v>0</v>
      </c>
      <c r="S270" s="93">
        <f t="shared" si="31"/>
        <v>0</v>
      </c>
      <c r="T270" s="93">
        <f t="shared" si="32"/>
        <v>0</v>
      </c>
    </row>
    <row r="271" spans="3:20" x14ac:dyDescent="0.35">
      <c r="C271" s="75" t="str">
        <f t="shared" si="27"/>
        <v/>
      </c>
      <c r="D271" s="47"/>
      <c r="E271" s="48"/>
      <c r="F271" s="48"/>
      <c r="G271" s="48"/>
      <c r="H271" s="49">
        <f t="shared" si="28"/>
        <v>0</v>
      </c>
      <c r="I271" s="46" t="s">
        <v>6</v>
      </c>
      <c r="O271" s="26">
        <f t="shared" si="29"/>
        <v>0</v>
      </c>
      <c r="P271" s="26">
        <f t="shared" si="29"/>
        <v>0</v>
      </c>
      <c r="Q271" s="26">
        <f t="shared" si="29"/>
        <v>0</v>
      </c>
      <c r="R271" s="93">
        <f t="shared" si="30"/>
        <v>0</v>
      </c>
      <c r="S271" s="93">
        <f t="shared" si="31"/>
        <v>0</v>
      </c>
      <c r="T271" s="93">
        <f t="shared" si="32"/>
        <v>0</v>
      </c>
    </row>
    <row r="272" spans="3:20" x14ac:dyDescent="0.35">
      <c r="C272" s="75" t="str">
        <f t="shared" si="27"/>
        <v/>
      </c>
      <c r="D272" s="47"/>
      <c r="E272" s="48"/>
      <c r="F272" s="48"/>
      <c r="G272" s="48"/>
      <c r="H272" s="49">
        <f t="shared" si="28"/>
        <v>0</v>
      </c>
      <c r="I272" s="46" t="s">
        <v>6</v>
      </c>
      <c r="O272" s="26">
        <f t="shared" si="29"/>
        <v>0</v>
      </c>
      <c r="P272" s="26">
        <f t="shared" si="29"/>
        <v>0</v>
      </c>
      <c r="Q272" s="26">
        <f t="shared" si="29"/>
        <v>0</v>
      </c>
      <c r="R272" s="93">
        <f t="shared" si="30"/>
        <v>0</v>
      </c>
      <c r="S272" s="93">
        <f t="shared" si="31"/>
        <v>0</v>
      </c>
      <c r="T272" s="93">
        <f t="shared" si="32"/>
        <v>0</v>
      </c>
    </row>
    <row r="273" spans="3:20" x14ac:dyDescent="0.35">
      <c r="C273" s="75" t="str">
        <f t="shared" si="27"/>
        <v/>
      </c>
      <c r="D273" s="47"/>
      <c r="E273" s="48"/>
      <c r="F273" s="48"/>
      <c r="G273" s="48"/>
      <c r="H273" s="49">
        <f t="shared" si="28"/>
        <v>0</v>
      </c>
      <c r="I273" s="46" t="s">
        <v>6</v>
      </c>
      <c r="O273" s="26">
        <f t="shared" si="29"/>
        <v>0</v>
      </c>
      <c r="P273" s="26">
        <f t="shared" si="29"/>
        <v>0</v>
      </c>
      <c r="Q273" s="26">
        <f t="shared" si="29"/>
        <v>0</v>
      </c>
      <c r="R273" s="93">
        <f t="shared" si="30"/>
        <v>0</v>
      </c>
      <c r="S273" s="93">
        <f t="shared" si="31"/>
        <v>0</v>
      </c>
      <c r="T273" s="93">
        <f t="shared" si="32"/>
        <v>0</v>
      </c>
    </row>
    <row r="274" spans="3:20" x14ac:dyDescent="0.35">
      <c r="C274" s="75" t="str">
        <f t="shared" si="27"/>
        <v/>
      </c>
      <c r="D274" s="47"/>
      <c r="E274" s="48"/>
      <c r="F274" s="48"/>
      <c r="G274" s="48"/>
      <c r="H274" s="49">
        <f t="shared" si="28"/>
        <v>0</v>
      </c>
      <c r="I274" s="46" t="s">
        <v>6</v>
      </c>
      <c r="O274" s="26">
        <f t="shared" si="29"/>
        <v>0</v>
      </c>
      <c r="P274" s="26">
        <f t="shared" si="29"/>
        <v>0</v>
      </c>
      <c r="Q274" s="26">
        <f t="shared" si="29"/>
        <v>0</v>
      </c>
      <c r="R274" s="93">
        <f t="shared" si="30"/>
        <v>0</v>
      </c>
      <c r="S274" s="93">
        <f t="shared" si="31"/>
        <v>0</v>
      </c>
      <c r="T274" s="93">
        <f t="shared" si="32"/>
        <v>0</v>
      </c>
    </row>
    <row r="275" spans="3:20" x14ac:dyDescent="0.35">
      <c r="C275" s="75" t="str">
        <f t="shared" si="27"/>
        <v/>
      </c>
      <c r="D275" s="47"/>
      <c r="E275" s="48"/>
      <c r="F275" s="48"/>
      <c r="G275" s="48"/>
      <c r="H275" s="49">
        <f t="shared" si="28"/>
        <v>0</v>
      </c>
      <c r="I275" s="46" t="s">
        <v>6</v>
      </c>
      <c r="O275" s="26">
        <f t="shared" si="29"/>
        <v>0</v>
      </c>
      <c r="P275" s="26">
        <f t="shared" si="29"/>
        <v>0</v>
      </c>
      <c r="Q275" s="26">
        <f t="shared" si="29"/>
        <v>0</v>
      </c>
      <c r="R275" s="93">
        <f t="shared" si="30"/>
        <v>0</v>
      </c>
      <c r="S275" s="93">
        <f t="shared" si="31"/>
        <v>0</v>
      </c>
      <c r="T275" s="93">
        <f t="shared" si="32"/>
        <v>0</v>
      </c>
    </row>
    <row r="276" spans="3:20" x14ac:dyDescent="0.35">
      <c r="C276" s="75" t="str">
        <f t="shared" si="27"/>
        <v/>
      </c>
      <c r="D276" s="47"/>
      <c r="E276" s="48"/>
      <c r="F276" s="48"/>
      <c r="G276" s="48"/>
      <c r="H276" s="49">
        <f t="shared" si="28"/>
        <v>0</v>
      </c>
      <c r="I276" s="46" t="s">
        <v>6</v>
      </c>
      <c r="O276" s="26">
        <f t="shared" si="29"/>
        <v>0</v>
      </c>
      <c r="P276" s="26">
        <f t="shared" si="29"/>
        <v>0</v>
      </c>
      <c r="Q276" s="26">
        <f t="shared" si="29"/>
        <v>0</v>
      </c>
      <c r="R276" s="93">
        <f t="shared" si="30"/>
        <v>0</v>
      </c>
      <c r="S276" s="93">
        <f t="shared" si="31"/>
        <v>0</v>
      </c>
      <c r="T276" s="93">
        <f t="shared" si="32"/>
        <v>0</v>
      </c>
    </row>
    <row r="277" spans="3:20" x14ac:dyDescent="0.35">
      <c r="C277" s="75" t="str">
        <f t="shared" si="27"/>
        <v/>
      </c>
      <c r="D277" s="47"/>
      <c r="E277" s="48"/>
      <c r="F277" s="48"/>
      <c r="G277" s="48"/>
      <c r="H277" s="49">
        <f t="shared" si="28"/>
        <v>0</v>
      </c>
      <c r="I277" s="46" t="s">
        <v>6</v>
      </c>
      <c r="O277" s="26">
        <f t="shared" si="29"/>
        <v>0</v>
      </c>
      <c r="P277" s="26">
        <f t="shared" si="29"/>
        <v>0</v>
      </c>
      <c r="Q277" s="26">
        <f t="shared" si="29"/>
        <v>0</v>
      </c>
      <c r="R277" s="93">
        <f t="shared" si="30"/>
        <v>0</v>
      </c>
      <c r="S277" s="93">
        <f t="shared" si="31"/>
        <v>0</v>
      </c>
      <c r="T277" s="93">
        <f t="shared" si="32"/>
        <v>0</v>
      </c>
    </row>
    <row r="278" spans="3:20" x14ac:dyDescent="0.35">
      <c r="C278" s="75" t="str">
        <f t="shared" si="27"/>
        <v/>
      </c>
      <c r="D278" s="47"/>
      <c r="E278" s="48"/>
      <c r="F278" s="48"/>
      <c r="G278" s="48"/>
      <c r="H278" s="49">
        <f t="shared" si="28"/>
        <v>0</v>
      </c>
      <c r="I278" s="46" t="s">
        <v>6</v>
      </c>
      <c r="O278" s="26">
        <f t="shared" si="29"/>
        <v>0</v>
      </c>
      <c r="P278" s="26">
        <f t="shared" si="29"/>
        <v>0</v>
      </c>
      <c r="Q278" s="26">
        <f t="shared" si="29"/>
        <v>0</v>
      </c>
      <c r="R278" s="93">
        <f t="shared" si="30"/>
        <v>0</v>
      </c>
      <c r="S278" s="93">
        <f t="shared" si="31"/>
        <v>0</v>
      </c>
      <c r="T278" s="93">
        <f t="shared" si="32"/>
        <v>0</v>
      </c>
    </row>
    <row r="279" spans="3:20" x14ac:dyDescent="0.35">
      <c r="C279" s="75" t="str">
        <f t="shared" si="27"/>
        <v/>
      </c>
      <c r="D279" s="47"/>
      <c r="E279" s="48"/>
      <c r="F279" s="48"/>
      <c r="G279" s="48"/>
      <c r="H279" s="49">
        <f t="shared" si="28"/>
        <v>0</v>
      </c>
      <c r="I279" s="46" t="s">
        <v>6</v>
      </c>
      <c r="O279" s="26">
        <f t="shared" si="29"/>
        <v>0</v>
      </c>
      <c r="P279" s="26">
        <f t="shared" si="29"/>
        <v>0</v>
      </c>
      <c r="Q279" s="26">
        <f t="shared" si="29"/>
        <v>0</v>
      </c>
      <c r="R279" s="93">
        <f t="shared" si="30"/>
        <v>0</v>
      </c>
      <c r="S279" s="93">
        <f t="shared" si="31"/>
        <v>0</v>
      </c>
      <c r="T279" s="93">
        <f t="shared" si="32"/>
        <v>0</v>
      </c>
    </row>
    <row r="280" spans="3:20" x14ac:dyDescent="0.35">
      <c r="C280" s="75" t="str">
        <f t="shared" si="27"/>
        <v/>
      </c>
      <c r="D280" s="47"/>
      <c r="E280" s="48"/>
      <c r="F280" s="48"/>
      <c r="G280" s="48"/>
      <c r="H280" s="49">
        <f t="shared" si="28"/>
        <v>0</v>
      </c>
      <c r="I280" s="46" t="s">
        <v>6</v>
      </c>
      <c r="O280" s="26">
        <f t="shared" si="29"/>
        <v>0</v>
      </c>
      <c r="P280" s="26">
        <f t="shared" si="29"/>
        <v>0</v>
      </c>
      <c r="Q280" s="26">
        <f t="shared" si="29"/>
        <v>0</v>
      </c>
      <c r="R280" s="93">
        <f t="shared" si="30"/>
        <v>0</v>
      </c>
      <c r="S280" s="93">
        <f t="shared" si="31"/>
        <v>0</v>
      </c>
      <c r="T280" s="93">
        <f t="shared" si="32"/>
        <v>0</v>
      </c>
    </row>
    <row r="281" spans="3:20" x14ac:dyDescent="0.35">
      <c r="C281" s="75" t="str">
        <f t="shared" si="27"/>
        <v/>
      </c>
      <c r="D281" s="47"/>
      <c r="E281" s="48"/>
      <c r="F281" s="48"/>
      <c r="G281" s="48"/>
      <c r="H281" s="49">
        <f t="shared" si="28"/>
        <v>0</v>
      </c>
      <c r="I281" s="46" t="s">
        <v>6</v>
      </c>
      <c r="O281" s="26">
        <f t="shared" si="29"/>
        <v>0</v>
      </c>
      <c r="P281" s="26">
        <f t="shared" si="29"/>
        <v>0</v>
      </c>
      <c r="Q281" s="26">
        <f t="shared" si="29"/>
        <v>0</v>
      </c>
      <c r="R281" s="93">
        <f t="shared" si="30"/>
        <v>0</v>
      </c>
      <c r="S281" s="93">
        <f t="shared" si="31"/>
        <v>0</v>
      </c>
      <c r="T281" s="93">
        <f t="shared" si="32"/>
        <v>0</v>
      </c>
    </row>
    <row r="282" spans="3:20" x14ac:dyDescent="0.35">
      <c r="C282" s="75" t="str">
        <f t="shared" si="27"/>
        <v/>
      </c>
      <c r="D282" s="47"/>
      <c r="E282" s="48"/>
      <c r="F282" s="48"/>
      <c r="G282" s="48"/>
      <c r="H282" s="49">
        <f t="shared" si="28"/>
        <v>0</v>
      </c>
      <c r="I282" s="46" t="s">
        <v>6</v>
      </c>
      <c r="O282" s="26">
        <f t="shared" si="29"/>
        <v>0</v>
      </c>
      <c r="P282" s="26">
        <f t="shared" si="29"/>
        <v>0</v>
      </c>
      <c r="Q282" s="26">
        <f t="shared" si="29"/>
        <v>0</v>
      </c>
      <c r="R282" s="93">
        <f t="shared" si="30"/>
        <v>0</v>
      </c>
      <c r="S282" s="93">
        <f t="shared" si="31"/>
        <v>0</v>
      </c>
      <c r="T282" s="93">
        <f t="shared" si="32"/>
        <v>0</v>
      </c>
    </row>
    <row r="283" spans="3:20" x14ac:dyDescent="0.35">
      <c r="C283" s="75" t="str">
        <f t="shared" si="27"/>
        <v/>
      </c>
      <c r="D283" s="47"/>
      <c r="E283" s="48"/>
      <c r="F283" s="48"/>
      <c r="G283" s="48"/>
      <c r="H283" s="49">
        <f t="shared" si="28"/>
        <v>0</v>
      </c>
      <c r="I283" s="46" t="s">
        <v>6</v>
      </c>
      <c r="O283" s="26">
        <f t="shared" si="29"/>
        <v>0</v>
      </c>
      <c r="P283" s="26">
        <f t="shared" si="29"/>
        <v>0</v>
      </c>
      <c r="Q283" s="26">
        <f t="shared" si="29"/>
        <v>0</v>
      </c>
      <c r="R283" s="93">
        <f t="shared" si="30"/>
        <v>0</v>
      </c>
      <c r="S283" s="93">
        <f t="shared" si="31"/>
        <v>0</v>
      </c>
      <c r="T283" s="93">
        <f t="shared" si="32"/>
        <v>0</v>
      </c>
    </row>
    <row r="284" spans="3:20" x14ac:dyDescent="0.35">
      <c r="C284" s="75" t="str">
        <f t="shared" si="27"/>
        <v/>
      </c>
      <c r="D284" s="47"/>
      <c r="E284" s="48"/>
      <c r="F284" s="48"/>
      <c r="G284" s="48"/>
      <c r="H284" s="49">
        <f t="shared" si="28"/>
        <v>0</v>
      </c>
      <c r="I284" s="46" t="s">
        <v>6</v>
      </c>
      <c r="O284" s="26">
        <f t="shared" si="29"/>
        <v>0</v>
      </c>
      <c r="P284" s="26">
        <f t="shared" si="29"/>
        <v>0</v>
      </c>
      <c r="Q284" s="26">
        <f t="shared" si="29"/>
        <v>0</v>
      </c>
      <c r="R284" s="93">
        <f t="shared" si="30"/>
        <v>0</v>
      </c>
      <c r="S284" s="93">
        <f t="shared" si="31"/>
        <v>0</v>
      </c>
      <c r="T284" s="93">
        <f t="shared" si="32"/>
        <v>0</v>
      </c>
    </row>
    <row r="285" spans="3:20" x14ac:dyDescent="0.35">
      <c r="C285" s="75" t="str">
        <f t="shared" si="27"/>
        <v/>
      </c>
      <c r="D285" s="47"/>
      <c r="E285" s="48"/>
      <c r="F285" s="48"/>
      <c r="G285" s="48"/>
      <c r="H285" s="49">
        <f t="shared" si="28"/>
        <v>0</v>
      </c>
      <c r="I285" s="46" t="s">
        <v>6</v>
      </c>
      <c r="O285" s="26">
        <f t="shared" si="29"/>
        <v>0</v>
      </c>
      <c r="P285" s="26">
        <f t="shared" si="29"/>
        <v>0</v>
      </c>
      <c r="Q285" s="26">
        <f t="shared" si="29"/>
        <v>0</v>
      </c>
      <c r="R285" s="93">
        <f t="shared" si="30"/>
        <v>0</v>
      </c>
      <c r="S285" s="93">
        <f t="shared" si="31"/>
        <v>0</v>
      </c>
      <c r="T285" s="93">
        <f t="shared" si="32"/>
        <v>0</v>
      </c>
    </row>
    <row r="286" spans="3:20" x14ac:dyDescent="0.35">
      <c r="C286" s="75" t="str">
        <f t="shared" si="27"/>
        <v/>
      </c>
      <c r="D286" s="47"/>
      <c r="E286" s="48"/>
      <c r="F286" s="48"/>
      <c r="G286" s="48"/>
      <c r="H286" s="49">
        <f t="shared" si="28"/>
        <v>0</v>
      </c>
      <c r="I286" s="46" t="s">
        <v>6</v>
      </c>
      <c r="O286" s="26">
        <f t="shared" si="29"/>
        <v>0</v>
      </c>
      <c r="P286" s="26">
        <f t="shared" si="29"/>
        <v>0</v>
      </c>
      <c r="Q286" s="26">
        <f t="shared" si="29"/>
        <v>0</v>
      </c>
      <c r="R286" s="93">
        <f t="shared" si="30"/>
        <v>0</v>
      </c>
      <c r="S286" s="93">
        <f t="shared" si="31"/>
        <v>0</v>
      </c>
      <c r="T286" s="93">
        <f t="shared" si="32"/>
        <v>0</v>
      </c>
    </row>
    <row r="287" spans="3:20" x14ac:dyDescent="0.35">
      <c r="C287" s="75" t="str">
        <f t="shared" si="27"/>
        <v/>
      </c>
      <c r="D287" s="47"/>
      <c r="E287" s="48"/>
      <c r="F287" s="48"/>
      <c r="G287" s="48"/>
      <c r="H287" s="49">
        <f t="shared" si="28"/>
        <v>0</v>
      </c>
      <c r="I287" s="46" t="s">
        <v>6</v>
      </c>
      <c r="O287" s="26">
        <f t="shared" si="29"/>
        <v>0</v>
      </c>
      <c r="P287" s="26">
        <f t="shared" si="29"/>
        <v>0</v>
      </c>
      <c r="Q287" s="26">
        <f t="shared" si="29"/>
        <v>0</v>
      </c>
      <c r="R287" s="93">
        <f t="shared" si="30"/>
        <v>0</v>
      </c>
      <c r="S287" s="93">
        <f t="shared" si="31"/>
        <v>0</v>
      </c>
      <c r="T287" s="93">
        <f t="shared" si="32"/>
        <v>0</v>
      </c>
    </row>
    <row r="288" spans="3:20" x14ac:dyDescent="0.35">
      <c r="C288" s="75" t="str">
        <f t="shared" si="27"/>
        <v/>
      </c>
      <c r="D288" s="47"/>
      <c r="E288" s="48"/>
      <c r="F288" s="48"/>
      <c r="G288" s="48"/>
      <c r="H288" s="49">
        <f t="shared" si="28"/>
        <v>0</v>
      </c>
      <c r="I288" s="46" t="s">
        <v>6</v>
      </c>
      <c r="O288" s="26">
        <f t="shared" si="29"/>
        <v>0</v>
      </c>
      <c r="P288" s="26">
        <f t="shared" si="29"/>
        <v>0</v>
      </c>
      <c r="Q288" s="26">
        <f t="shared" si="29"/>
        <v>0</v>
      </c>
      <c r="R288" s="93">
        <f t="shared" si="30"/>
        <v>0</v>
      </c>
      <c r="S288" s="93">
        <f t="shared" si="31"/>
        <v>0</v>
      </c>
      <c r="T288" s="93">
        <f t="shared" si="32"/>
        <v>0</v>
      </c>
    </row>
    <row r="289" spans="3:20" x14ac:dyDescent="0.35">
      <c r="C289" s="75" t="str">
        <f t="shared" si="27"/>
        <v/>
      </c>
      <c r="D289" s="47"/>
      <c r="E289" s="48"/>
      <c r="F289" s="48"/>
      <c r="G289" s="48"/>
      <c r="H289" s="49">
        <f t="shared" si="28"/>
        <v>0</v>
      </c>
      <c r="I289" s="46" t="s">
        <v>6</v>
      </c>
      <c r="O289" s="26">
        <f t="shared" si="29"/>
        <v>0</v>
      </c>
      <c r="P289" s="26">
        <f t="shared" si="29"/>
        <v>0</v>
      </c>
      <c r="Q289" s="26">
        <f t="shared" si="29"/>
        <v>0</v>
      </c>
      <c r="R289" s="93">
        <f t="shared" si="30"/>
        <v>0</v>
      </c>
      <c r="S289" s="93">
        <f t="shared" si="31"/>
        <v>0</v>
      </c>
      <c r="T289" s="93">
        <f t="shared" si="32"/>
        <v>0</v>
      </c>
    </row>
    <row r="290" spans="3:20" x14ac:dyDescent="0.35">
      <c r="C290" s="75" t="str">
        <f t="shared" si="27"/>
        <v/>
      </c>
      <c r="D290" s="47"/>
      <c r="E290" s="48"/>
      <c r="F290" s="48"/>
      <c r="G290" s="48"/>
      <c r="H290" s="49">
        <f t="shared" si="28"/>
        <v>0</v>
      </c>
      <c r="I290" s="46" t="s">
        <v>6</v>
      </c>
      <c r="O290" s="26">
        <f t="shared" si="29"/>
        <v>0</v>
      </c>
      <c r="P290" s="26">
        <f t="shared" si="29"/>
        <v>0</v>
      </c>
      <c r="Q290" s="26">
        <f t="shared" si="29"/>
        <v>0</v>
      </c>
      <c r="R290" s="93">
        <f t="shared" si="30"/>
        <v>0</v>
      </c>
      <c r="S290" s="93">
        <f t="shared" si="31"/>
        <v>0</v>
      </c>
      <c r="T290" s="93">
        <f t="shared" si="32"/>
        <v>0</v>
      </c>
    </row>
    <row r="291" spans="3:20" x14ac:dyDescent="0.35">
      <c r="C291" s="75" t="str">
        <f t="shared" si="27"/>
        <v/>
      </c>
      <c r="D291" s="47"/>
      <c r="E291" s="48"/>
      <c r="F291" s="48"/>
      <c r="G291" s="48"/>
      <c r="H291" s="49">
        <f t="shared" si="28"/>
        <v>0</v>
      </c>
      <c r="I291" s="46" t="s">
        <v>6</v>
      </c>
      <c r="O291" s="26">
        <f t="shared" si="29"/>
        <v>0</v>
      </c>
      <c r="P291" s="26">
        <f t="shared" si="29"/>
        <v>0</v>
      </c>
      <c r="Q291" s="26">
        <f t="shared" si="29"/>
        <v>0</v>
      </c>
      <c r="R291" s="93">
        <f t="shared" si="30"/>
        <v>0</v>
      </c>
      <c r="S291" s="93">
        <f t="shared" si="31"/>
        <v>0</v>
      </c>
      <c r="T291" s="93">
        <f t="shared" si="32"/>
        <v>0</v>
      </c>
    </row>
    <row r="292" spans="3:20" x14ac:dyDescent="0.35">
      <c r="C292" s="75" t="str">
        <f t="shared" si="27"/>
        <v/>
      </c>
      <c r="D292" s="47"/>
      <c r="E292" s="48"/>
      <c r="F292" s="48"/>
      <c r="G292" s="48"/>
      <c r="H292" s="49">
        <f t="shared" si="28"/>
        <v>0</v>
      </c>
      <c r="I292" s="46" t="s">
        <v>6</v>
      </c>
      <c r="O292" s="26">
        <f t="shared" si="29"/>
        <v>0</v>
      </c>
      <c r="P292" s="26">
        <f t="shared" si="29"/>
        <v>0</v>
      </c>
      <c r="Q292" s="26">
        <f t="shared" si="29"/>
        <v>0</v>
      </c>
      <c r="R292" s="93">
        <f t="shared" si="30"/>
        <v>0</v>
      </c>
      <c r="S292" s="93">
        <f t="shared" si="31"/>
        <v>0</v>
      </c>
      <c r="T292" s="93">
        <f t="shared" si="32"/>
        <v>0</v>
      </c>
    </row>
    <row r="293" spans="3:20" x14ac:dyDescent="0.35">
      <c r="C293" s="75" t="str">
        <f t="shared" si="27"/>
        <v/>
      </c>
      <c r="D293" s="47"/>
      <c r="E293" s="48"/>
      <c r="F293" s="48"/>
      <c r="G293" s="48"/>
      <c r="H293" s="49">
        <f t="shared" si="28"/>
        <v>0</v>
      </c>
      <c r="I293" s="46" t="s">
        <v>6</v>
      </c>
      <c r="O293" s="26">
        <f t="shared" si="29"/>
        <v>0</v>
      </c>
      <c r="P293" s="26">
        <f t="shared" si="29"/>
        <v>0</v>
      </c>
      <c r="Q293" s="26">
        <f t="shared" si="29"/>
        <v>0</v>
      </c>
      <c r="R293" s="93">
        <f t="shared" si="30"/>
        <v>0</v>
      </c>
      <c r="S293" s="93">
        <f t="shared" si="31"/>
        <v>0</v>
      </c>
      <c r="T293" s="93">
        <f t="shared" si="32"/>
        <v>0</v>
      </c>
    </row>
    <row r="294" spans="3:20" x14ac:dyDescent="0.35">
      <c r="C294" s="75" t="str">
        <f t="shared" si="27"/>
        <v/>
      </c>
      <c r="D294" s="47"/>
      <c r="E294" s="48"/>
      <c r="F294" s="48"/>
      <c r="G294" s="48"/>
      <c r="H294" s="49">
        <f t="shared" si="28"/>
        <v>0</v>
      </c>
      <c r="I294" s="46" t="s">
        <v>6</v>
      </c>
      <c r="O294" s="26">
        <f t="shared" si="29"/>
        <v>0</v>
      </c>
      <c r="P294" s="26">
        <f t="shared" si="29"/>
        <v>0</v>
      </c>
      <c r="Q294" s="26">
        <f t="shared" si="29"/>
        <v>0</v>
      </c>
      <c r="R294" s="93">
        <f t="shared" si="30"/>
        <v>0</v>
      </c>
      <c r="S294" s="93">
        <f t="shared" si="31"/>
        <v>0</v>
      </c>
      <c r="T294" s="93">
        <f t="shared" si="32"/>
        <v>0</v>
      </c>
    </row>
    <row r="295" spans="3:20" x14ac:dyDescent="0.35">
      <c r="C295" s="75" t="str">
        <f t="shared" si="27"/>
        <v/>
      </c>
      <c r="D295" s="47"/>
      <c r="E295" s="48"/>
      <c r="F295" s="48"/>
      <c r="G295" s="48"/>
      <c r="H295" s="49">
        <f t="shared" si="28"/>
        <v>0</v>
      </c>
      <c r="I295" s="46" t="s">
        <v>6</v>
      </c>
      <c r="O295" s="26">
        <f t="shared" si="29"/>
        <v>0</v>
      </c>
      <c r="P295" s="26">
        <f t="shared" si="29"/>
        <v>0</v>
      </c>
      <c r="Q295" s="26">
        <f t="shared" si="29"/>
        <v>0</v>
      </c>
      <c r="R295" s="93">
        <f t="shared" si="30"/>
        <v>0</v>
      </c>
      <c r="S295" s="93">
        <f t="shared" si="31"/>
        <v>0</v>
      </c>
      <c r="T295" s="93">
        <f t="shared" si="32"/>
        <v>0</v>
      </c>
    </row>
    <row r="296" spans="3:20" x14ac:dyDescent="0.35">
      <c r="C296" s="75" t="str">
        <f t="shared" si="27"/>
        <v/>
      </c>
      <c r="D296" s="47"/>
      <c r="E296" s="48"/>
      <c r="F296" s="48"/>
      <c r="G296" s="48"/>
      <c r="H296" s="49">
        <f t="shared" si="28"/>
        <v>0</v>
      </c>
      <c r="I296" s="46" t="s">
        <v>6</v>
      </c>
      <c r="O296" s="26">
        <f t="shared" si="29"/>
        <v>0</v>
      </c>
      <c r="P296" s="26">
        <f t="shared" si="29"/>
        <v>0</v>
      </c>
      <c r="Q296" s="26">
        <f t="shared" si="29"/>
        <v>0</v>
      </c>
      <c r="R296" s="93">
        <f t="shared" si="30"/>
        <v>0</v>
      </c>
      <c r="S296" s="93">
        <f t="shared" si="31"/>
        <v>0</v>
      </c>
      <c r="T296" s="93">
        <f t="shared" si="32"/>
        <v>0</v>
      </c>
    </row>
    <row r="297" spans="3:20" x14ac:dyDescent="0.35">
      <c r="C297" s="75" t="str">
        <f t="shared" si="27"/>
        <v/>
      </c>
      <c r="D297" s="47"/>
      <c r="E297" s="48"/>
      <c r="F297" s="48"/>
      <c r="G297" s="48"/>
      <c r="H297" s="49">
        <f t="shared" si="28"/>
        <v>0</v>
      </c>
      <c r="I297" s="46" t="s">
        <v>6</v>
      </c>
      <c r="O297" s="26">
        <f t="shared" si="29"/>
        <v>0</v>
      </c>
      <c r="P297" s="26">
        <f t="shared" si="29"/>
        <v>0</v>
      </c>
      <c r="Q297" s="26">
        <f t="shared" si="29"/>
        <v>0</v>
      </c>
      <c r="R297" s="93">
        <f t="shared" si="30"/>
        <v>0</v>
      </c>
      <c r="S297" s="93">
        <f t="shared" si="31"/>
        <v>0</v>
      </c>
      <c r="T297" s="93">
        <f t="shared" si="32"/>
        <v>0</v>
      </c>
    </row>
    <row r="298" spans="3:20" x14ac:dyDescent="0.35">
      <c r="C298" s="75" t="str">
        <f t="shared" si="27"/>
        <v/>
      </c>
      <c r="D298" s="47"/>
      <c r="E298" s="48"/>
      <c r="F298" s="48"/>
      <c r="G298" s="48"/>
      <c r="H298" s="49">
        <f t="shared" si="28"/>
        <v>0</v>
      </c>
      <c r="I298" s="46" t="s">
        <v>6</v>
      </c>
      <c r="O298" s="26">
        <f t="shared" si="29"/>
        <v>0</v>
      </c>
      <c r="P298" s="26">
        <f t="shared" si="29"/>
        <v>0</v>
      </c>
      <c r="Q298" s="26">
        <f t="shared" si="29"/>
        <v>0</v>
      </c>
      <c r="R298" s="93">
        <f t="shared" si="30"/>
        <v>0</v>
      </c>
      <c r="S298" s="93">
        <f t="shared" si="31"/>
        <v>0</v>
      </c>
      <c r="T298" s="93">
        <f t="shared" si="32"/>
        <v>0</v>
      </c>
    </row>
    <row r="299" spans="3:20" x14ac:dyDescent="0.35">
      <c r="C299" s="75" t="str">
        <f t="shared" si="27"/>
        <v/>
      </c>
      <c r="D299" s="47"/>
      <c r="E299" s="48"/>
      <c r="F299" s="48"/>
      <c r="G299" s="48"/>
      <c r="H299" s="49">
        <f t="shared" si="28"/>
        <v>0</v>
      </c>
      <c r="I299" s="46" t="s">
        <v>6</v>
      </c>
      <c r="O299" s="26">
        <f t="shared" si="29"/>
        <v>0</v>
      </c>
      <c r="P299" s="26">
        <f t="shared" si="29"/>
        <v>0</v>
      </c>
      <c r="Q299" s="26">
        <f t="shared" si="29"/>
        <v>0</v>
      </c>
      <c r="R299" s="93">
        <f t="shared" si="30"/>
        <v>0</v>
      </c>
      <c r="S299" s="93">
        <f t="shared" si="31"/>
        <v>0</v>
      </c>
      <c r="T299" s="93">
        <f t="shared" si="32"/>
        <v>0</v>
      </c>
    </row>
    <row r="300" spans="3:20" x14ac:dyDescent="0.35">
      <c r="C300" s="75" t="str">
        <f t="shared" si="27"/>
        <v/>
      </c>
      <c r="D300" s="47"/>
      <c r="E300" s="48"/>
      <c r="F300" s="48"/>
      <c r="G300" s="48"/>
      <c r="H300" s="49">
        <f t="shared" si="28"/>
        <v>0</v>
      </c>
      <c r="I300" s="46" t="s">
        <v>6</v>
      </c>
      <c r="O300" s="26">
        <f t="shared" si="29"/>
        <v>0</v>
      </c>
      <c r="P300" s="26">
        <f t="shared" si="29"/>
        <v>0</v>
      </c>
      <c r="Q300" s="26">
        <f t="shared" si="29"/>
        <v>0</v>
      </c>
      <c r="R300" s="93">
        <f t="shared" si="30"/>
        <v>0</v>
      </c>
      <c r="S300" s="93">
        <f t="shared" si="31"/>
        <v>0</v>
      </c>
      <c r="T300" s="93">
        <f t="shared" si="32"/>
        <v>0</v>
      </c>
    </row>
    <row r="301" spans="3:20" x14ac:dyDescent="0.35">
      <c r="C301" s="75" t="str">
        <f t="shared" si="27"/>
        <v/>
      </c>
      <c r="D301" s="47"/>
      <c r="E301" s="48"/>
      <c r="F301" s="48"/>
      <c r="G301" s="48"/>
      <c r="H301" s="49">
        <f t="shared" si="28"/>
        <v>0</v>
      </c>
      <c r="I301" s="46" t="s">
        <v>6</v>
      </c>
      <c r="O301" s="26">
        <f t="shared" si="29"/>
        <v>0</v>
      </c>
      <c r="P301" s="26">
        <f t="shared" si="29"/>
        <v>0</v>
      </c>
      <c r="Q301" s="26">
        <f t="shared" si="29"/>
        <v>0</v>
      </c>
      <c r="R301" s="93">
        <f t="shared" si="30"/>
        <v>0</v>
      </c>
      <c r="S301" s="93">
        <f t="shared" si="31"/>
        <v>0</v>
      </c>
      <c r="T301" s="93">
        <f t="shared" si="32"/>
        <v>0</v>
      </c>
    </row>
    <row r="302" spans="3:20" x14ac:dyDescent="0.35">
      <c r="C302" s="75" t="str">
        <f t="shared" si="27"/>
        <v/>
      </c>
      <c r="D302" s="47"/>
      <c r="E302" s="48"/>
      <c r="F302" s="48"/>
      <c r="G302" s="48"/>
      <c r="H302" s="49">
        <f t="shared" si="28"/>
        <v>0</v>
      </c>
      <c r="I302" s="46" t="s">
        <v>6</v>
      </c>
      <c r="O302" s="26">
        <f t="shared" si="29"/>
        <v>0</v>
      </c>
      <c r="P302" s="26">
        <f t="shared" si="29"/>
        <v>0</v>
      </c>
      <c r="Q302" s="26">
        <f t="shared" si="29"/>
        <v>0</v>
      </c>
      <c r="R302" s="93">
        <f t="shared" si="30"/>
        <v>0</v>
      </c>
      <c r="S302" s="93">
        <f t="shared" si="31"/>
        <v>0</v>
      </c>
      <c r="T302" s="93">
        <f t="shared" si="32"/>
        <v>0</v>
      </c>
    </row>
    <row r="303" spans="3:20" x14ac:dyDescent="0.35">
      <c r="C303" s="75" t="str">
        <f t="shared" si="27"/>
        <v/>
      </c>
      <c r="D303" s="47"/>
      <c r="E303" s="48"/>
      <c r="F303" s="48"/>
      <c r="G303" s="48"/>
      <c r="H303" s="49">
        <f t="shared" si="28"/>
        <v>0</v>
      </c>
      <c r="I303" s="46" t="s">
        <v>6</v>
      </c>
      <c r="O303" s="26">
        <f t="shared" si="29"/>
        <v>0</v>
      </c>
      <c r="P303" s="26">
        <f t="shared" si="29"/>
        <v>0</v>
      </c>
      <c r="Q303" s="26">
        <f t="shared" si="29"/>
        <v>0</v>
      </c>
      <c r="R303" s="93">
        <f t="shared" si="30"/>
        <v>0</v>
      </c>
      <c r="S303" s="93">
        <f t="shared" si="31"/>
        <v>0</v>
      </c>
      <c r="T303" s="93">
        <f t="shared" si="32"/>
        <v>0</v>
      </c>
    </row>
    <row r="304" spans="3:20" x14ac:dyDescent="0.35">
      <c r="C304" s="75" t="str">
        <f t="shared" si="27"/>
        <v/>
      </c>
      <c r="D304" s="47"/>
      <c r="E304" s="48"/>
      <c r="F304" s="48"/>
      <c r="G304" s="48"/>
      <c r="H304" s="49">
        <f t="shared" si="28"/>
        <v>0</v>
      </c>
      <c r="I304" s="46" t="s">
        <v>6</v>
      </c>
      <c r="O304" s="26">
        <f t="shared" si="29"/>
        <v>0</v>
      </c>
      <c r="P304" s="26">
        <f t="shared" si="29"/>
        <v>0</v>
      </c>
      <c r="Q304" s="26">
        <f t="shared" si="29"/>
        <v>0</v>
      </c>
      <c r="R304" s="93">
        <f t="shared" si="30"/>
        <v>0</v>
      </c>
      <c r="S304" s="93">
        <f t="shared" si="31"/>
        <v>0</v>
      </c>
      <c r="T304" s="93">
        <f t="shared" si="32"/>
        <v>0</v>
      </c>
    </row>
    <row r="305" spans="3:20" x14ac:dyDescent="0.35">
      <c r="C305" s="75" t="str">
        <f t="shared" si="27"/>
        <v/>
      </c>
      <c r="D305" s="47"/>
      <c r="E305" s="48"/>
      <c r="F305" s="48"/>
      <c r="G305" s="48"/>
      <c r="H305" s="49">
        <f t="shared" si="28"/>
        <v>0</v>
      </c>
      <c r="I305" s="46" t="s">
        <v>6</v>
      </c>
      <c r="O305" s="26">
        <f t="shared" si="29"/>
        <v>0</v>
      </c>
      <c r="P305" s="26">
        <f t="shared" si="29"/>
        <v>0</v>
      </c>
      <c r="Q305" s="26">
        <f t="shared" si="29"/>
        <v>0</v>
      </c>
      <c r="R305" s="93">
        <f t="shared" si="30"/>
        <v>0</v>
      </c>
      <c r="S305" s="93">
        <f t="shared" si="31"/>
        <v>0</v>
      </c>
      <c r="T305" s="93">
        <f t="shared" si="32"/>
        <v>0</v>
      </c>
    </row>
    <row r="306" spans="3:20" x14ac:dyDescent="0.35">
      <c r="C306" s="75" t="str">
        <f t="shared" si="27"/>
        <v/>
      </c>
      <c r="D306" s="47"/>
      <c r="E306" s="48"/>
      <c r="F306" s="48"/>
      <c r="G306" s="48"/>
      <c r="H306" s="49">
        <f t="shared" si="28"/>
        <v>0</v>
      </c>
      <c r="I306" s="46" t="s">
        <v>6</v>
      </c>
      <c r="O306" s="26">
        <f t="shared" si="29"/>
        <v>0</v>
      </c>
      <c r="P306" s="26">
        <f t="shared" si="29"/>
        <v>0</v>
      </c>
      <c r="Q306" s="26">
        <f t="shared" si="29"/>
        <v>0</v>
      </c>
      <c r="R306" s="93">
        <f t="shared" si="30"/>
        <v>0</v>
      </c>
      <c r="S306" s="93">
        <f t="shared" si="31"/>
        <v>0</v>
      </c>
      <c r="T306" s="93">
        <f t="shared" si="32"/>
        <v>0</v>
      </c>
    </row>
    <row r="307" spans="3:20" x14ac:dyDescent="0.35">
      <c r="C307" s="75" t="str">
        <f t="shared" si="27"/>
        <v/>
      </c>
      <c r="D307" s="47"/>
      <c r="E307" s="48"/>
      <c r="F307" s="48"/>
      <c r="G307" s="48"/>
      <c r="H307" s="49">
        <f t="shared" si="28"/>
        <v>0</v>
      </c>
      <c r="I307" s="46" t="s">
        <v>6</v>
      </c>
      <c r="O307" s="26">
        <f t="shared" si="29"/>
        <v>0</v>
      </c>
      <c r="P307" s="26">
        <f t="shared" si="29"/>
        <v>0</v>
      </c>
      <c r="Q307" s="26">
        <f t="shared" si="29"/>
        <v>0</v>
      </c>
      <c r="R307" s="93">
        <f t="shared" si="30"/>
        <v>0</v>
      </c>
      <c r="S307" s="93">
        <f t="shared" si="31"/>
        <v>0</v>
      </c>
      <c r="T307" s="93">
        <f t="shared" si="32"/>
        <v>0</v>
      </c>
    </row>
    <row r="308" spans="3:20" x14ac:dyDescent="0.35">
      <c r="C308" s="75" t="str">
        <f t="shared" si="27"/>
        <v/>
      </c>
      <c r="D308" s="47"/>
      <c r="E308" s="48"/>
      <c r="F308" s="48"/>
      <c r="G308" s="48"/>
      <c r="H308" s="49">
        <f t="shared" si="28"/>
        <v>0</v>
      </c>
      <c r="I308" s="46" t="s">
        <v>6</v>
      </c>
      <c r="O308" s="26">
        <f t="shared" si="29"/>
        <v>0</v>
      </c>
      <c r="P308" s="26">
        <f t="shared" si="29"/>
        <v>0</v>
      </c>
      <c r="Q308" s="26">
        <f t="shared" si="29"/>
        <v>0</v>
      </c>
      <c r="R308" s="93">
        <f t="shared" si="30"/>
        <v>0</v>
      </c>
      <c r="S308" s="93">
        <f t="shared" si="31"/>
        <v>0</v>
      </c>
      <c r="T308" s="93">
        <f t="shared" si="32"/>
        <v>0</v>
      </c>
    </row>
    <row r="309" spans="3:20" x14ac:dyDescent="0.35">
      <c r="C309" s="75" t="str">
        <f t="shared" si="27"/>
        <v/>
      </c>
      <c r="D309" s="47"/>
      <c r="E309" s="48"/>
      <c r="F309" s="48"/>
      <c r="G309" s="48"/>
      <c r="H309" s="49">
        <f t="shared" si="28"/>
        <v>0</v>
      </c>
      <c r="I309" s="46" t="s">
        <v>6</v>
      </c>
      <c r="O309" s="26">
        <f t="shared" si="29"/>
        <v>0</v>
      </c>
      <c r="P309" s="26">
        <f t="shared" si="29"/>
        <v>0</v>
      </c>
      <c r="Q309" s="26">
        <f t="shared" si="29"/>
        <v>0</v>
      </c>
      <c r="R309" s="93">
        <f t="shared" si="30"/>
        <v>0</v>
      </c>
      <c r="S309" s="93">
        <f t="shared" si="31"/>
        <v>0</v>
      </c>
      <c r="T309" s="93">
        <f t="shared" si="32"/>
        <v>0</v>
      </c>
    </row>
    <row r="310" spans="3:20" x14ac:dyDescent="0.35">
      <c r="C310" s="75" t="str">
        <f t="shared" si="27"/>
        <v/>
      </c>
      <c r="D310" s="47"/>
      <c r="E310" s="48"/>
      <c r="F310" s="48"/>
      <c r="G310" s="48"/>
      <c r="H310" s="49">
        <f t="shared" si="28"/>
        <v>0</v>
      </c>
      <c r="I310" s="46" t="s">
        <v>6</v>
      </c>
      <c r="O310" s="26">
        <f t="shared" si="29"/>
        <v>0</v>
      </c>
      <c r="P310" s="26">
        <f t="shared" si="29"/>
        <v>0</v>
      </c>
      <c r="Q310" s="26">
        <f t="shared" si="29"/>
        <v>0</v>
      </c>
      <c r="R310" s="93">
        <f t="shared" si="30"/>
        <v>0</v>
      </c>
      <c r="S310" s="93">
        <f t="shared" si="31"/>
        <v>0</v>
      </c>
      <c r="T310" s="93">
        <f t="shared" si="32"/>
        <v>0</v>
      </c>
    </row>
    <row r="311" spans="3:20" x14ac:dyDescent="0.35">
      <c r="C311" s="75" t="str">
        <f t="shared" si="27"/>
        <v/>
      </c>
      <c r="D311" s="47"/>
      <c r="E311" s="48"/>
      <c r="F311" s="48"/>
      <c r="G311" s="48"/>
      <c r="H311" s="49">
        <f t="shared" si="28"/>
        <v>0</v>
      </c>
      <c r="I311" s="46" t="s">
        <v>6</v>
      </c>
      <c r="O311" s="26">
        <f t="shared" si="29"/>
        <v>0</v>
      </c>
      <c r="P311" s="26">
        <f t="shared" si="29"/>
        <v>0</v>
      </c>
      <c r="Q311" s="26">
        <f t="shared" si="29"/>
        <v>0</v>
      </c>
      <c r="R311" s="93">
        <f t="shared" si="30"/>
        <v>0</v>
      </c>
      <c r="S311" s="93">
        <f t="shared" si="31"/>
        <v>0</v>
      </c>
      <c r="T311" s="93">
        <f t="shared" si="32"/>
        <v>0</v>
      </c>
    </row>
    <row r="312" spans="3:20" x14ac:dyDescent="0.35">
      <c r="C312" s="75" t="str">
        <f t="shared" si="27"/>
        <v/>
      </c>
      <c r="D312" s="47"/>
      <c r="E312" s="48"/>
      <c r="F312" s="48"/>
      <c r="G312" s="48"/>
      <c r="H312" s="49">
        <f t="shared" si="28"/>
        <v>0</v>
      </c>
      <c r="I312" s="46" t="s">
        <v>6</v>
      </c>
      <c r="O312" s="26">
        <f t="shared" si="29"/>
        <v>0</v>
      </c>
      <c r="P312" s="26">
        <f t="shared" si="29"/>
        <v>0</v>
      </c>
      <c r="Q312" s="26">
        <f t="shared" si="29"/>
        <v>0</v>
      </c>
      <c r="R312" s="93">
        <f t="shared" si="30"/>
        <v>0</v>
      </c>
      <c r="S312" s="93">
        <f t="shared" si="31"/>
        <v>0</v>
      </c>
      <c r="T312" s="93">
        <f t="shared" si="32"/>
        <v>0</v>
      </c>
    </row>
    <row r="313" spans="3:20" x14ac:dyDescent="0.35">
      <c r="C313" s="75" t="str">
        <f t="shared" si="27"/>
        <v/>
      </c>
      <c r="D313" s="47"/>
      <c r="E313" s="48"/>
      <c r="F313" s="48"/>
      <c r="G313" s="48"/>
      <c r="H313" s="49">
        <f t="shared" si="28"/>
        <v>0</v>
      </c>
      <c r="I313" s="46" t="s">
        <v>6</v>
      </c>
      <c r="O313" s="26">
        <f t="shared" si="29"/>
        <v>0</v>
      </c>
      <c r="P313" s="26">
        <f t="shared" si="29"/>
        <v>0</v>
      </c>
      <c r="Q313" s="26">
        <f t="shared" si="29"/>
        <v>0</v>
      </c>
      <c r="R313" s="93">
        <f t="shared" si="30"/>
        <v>0</v>
      </c>
      <c r="S313" s="93">
        <f t="shared" si="31"/>
        <v>0</v>
      </c>
      <c r="T313" s="93">
        <f t="shared" si="32"/>
        <v>0</v>
      </c>
    </row>
    <row r="314" spans="3:20" x14ac:dyDescent="0.35">
      <c r="C314" s="75" t="str">
        <f t="shared" si="27"/>
        <v/>
      </c>
      <c r="D314" s="47"/>
      <c r="E314" s="48"/>
      <c r="F314" s="48"/>
      <c r="G314" s="48"/>
      <c r="H314" s="49">
        <f t="shared" si="28"/>
        <v>0</v>
      </c>
      <c r="I314" s="46" t="s">
        <v>6</v>
      </c>
      <c r="O314" s="26">
        <f t="shared" si="29"/>
        <v>0</v>
      </c>
      <c r="P314" s="26">
        <f t="shared" si="29"/>
        <v>0</v>
      </c>
      <c r="Q314" s="26">
        <f t="shared" si="29"/>
        <v>0</v>
      </c>
      <c r="R314" s="93">
        <f t="shared" si="30"/>
        <v>0</v>
      </c>
      <c r="S314" s="93">
        <f t="shared" si="31"/>
        <v>0</v>
      </c>
      <c r="T314" s="93">
        <f t="shared" si="32"/>
        <v>0</v>
      </c>
    </row>
    <row r="315" spans="3:20" x14ac:dyDescent="0.35">
      <c r="C315" s="75" t="str">
        <f t="shared" si="27"/>
        <v/>
      </c>
      <c r="D315" s="47"/>
      <c r="E315" s="48"/>
      <c r="F315" s="48"/>
      <c r="G315" s="48"/>
      <c r="H315" s="49">
        <f t="shared" si="28"/>
        <v>0</v>
      </c>
      <c r="I315" s="46" t="s">
        <v>6</v>
      </c>
      <c r="O315" s="26">
        <f t="shared" si="29"/>
        <v>0</v>
      </c>
      <c r="P315" s="26">
        <f t="shared" si="29"/>
        <v>0</v>
      </c>
      <c r="Q315" s="26">
        <f t="shared" si="29"/>
        <v>0</v>
      </c>
      <c r="R315" s="93">
        <f t="shared" si="30"/>
        <v>0</v>
      </c>
      <c r="S315" s="93">
        <f t="shared" si="31"/>
        <v>0</v>
      </c>
      <c r="T315" s="93">
        <f t="shared" si="32"/>
        <v>0</v>
      </c>
    </row>
    <row r="316" spans="3:20" x14ac:dyDescent="0.35">
      <c r="C316" s="75" t="str">
        <f t="shared" si="27"/>
        <v/>
      </c>
      <c r="D316" s="47"/>
      <c r="E316" s="48"/>
      <c r="F316" s="48"/>
      <c r="G316" s="48"/>
      <c r="H316" s="49">
        <f t="shared" si="28"/>
        <v>0</v>
      </c>
      <c r="I316" s="46" t="s">
        <v>6</v>
      </c>
      <c r="O316" s="26">
        <f t="shared" si="29"/>
        <v>0</v>
      </c>
      <c r="P316" s="26">
        <f t="shared" si="29"/>
        <v>0</v>
      </c>
      <c r="Q316" s="26">
        <f t="shared" si="29"/>
        <v>0</v>
      </c>
      <c r="R316" s="93">
        <f t="shared" si="30"/>
        <v>0</v>
      </c>
      <c r="S316" s="93">
        <f t="shared" si="31"/>
        <v>0</v>
      </c>
      <c r="T316" s="93">
        <f t="shared" si="32"/>
        <v>0</v>
      </c>
    </row>
    <row r="317" spans="3:20" x14ac:dyDescent="0.35">
      <c r="C317" s="75" t="str">
        <f t="shared" si="27"/>
        <v/>
      </c>
      <c r="D317" s="47"/>
      <c r="E317" s="48"/>
      <c r="F317" s="48"/>
      <c r="G317" s="48"/>
      <c r="H317" s="49">
        <f t="shared" si="28"/>
        <v>0</v>
      </c>
      <c r="I317" s="46" t="s">
        <v>6</v>
      </c>
      <c r="O317" s="26">
        <f t="shared" si="29"/>
        <v>0</v>
      </c>
      <c r="P317" s="26">
        <f t="shared" si="29"/>
        <v>0</v>
      </c>
      <c r="Q317" s="26">
        <f t="shared" si="29"/>
        <v>0</v>
      </c>
      <c r="R317" s="93">
        <f t="shared" si="30"/>
        <v>0</v>
      </c>
      <c r="S317" s="93">
        <f t="shared" si="31"/>
        <v>0</v>
      </c>
      <c r="T317" s="93">
        <f t="shared" si="32"/>
        <v>0</v>
      </c>
    </row>
    <row r="318" spans="3:20" x14ac:dyDescent="0.35">
      <c r="C318" s="75" t="str">
        <f t="shared" si="27"/>
        <v/>
      </c>
      <c r="D318" s="47"/>
      <c r="E318" s="48"/>
      <c r="F318" s="48"/>
      <c r="G318" s="48"/>
      <c r="H318" s="49">
        <f t="shared" si="28"/>
        <v>0</v>
      </c>
      <c r="I318" s="46" t="s">
        <v>6</v>
      </c>
      <c r="O318" s="26">
        <f t="shared" si="29"/>
        <v>0</v>
      </c>
      <c r="P318" s="26">
        <f t="shared" si="29"/>
        <v>0</v>
      </c>
      <c r="Q318" s="26">
        <f t="shared" si="29"/>
        <v>0</v>
      </c>
      <c r="R318" s="93">
        <f t="shared" si="30"/>
        <v>0</v>
      </c>
      <c r="S318" s="93">
        <f t="shared" si="31"/>
        <v>0</v>
      </c>
      <c r="T318" s="93">
        <f t="shared" si="32"/>
        <v>0</v>
      </c>
    </row>
    <row r="319" spans="3:20" x14ac:dyDescent="0.35">
      <c r="C319" s="75" t="str">
        <f t="shared" si="27"/>
        <v/>
      </c>
      <c r="D319" s="47"/>
      <c r="E319" s="48"/>
      <c r="F319" s="48"/>
      <c r="G319" s="48"/>
      <c r="H319" s="49">
        <f t="shared" si="28"/>
        <v>0</v>
      </c>
      <c r="I319" s="46" t="s">
        <v>6</v>
      </c>
      <c r="O319" s="26">
        <f t="shared" si="29"/>
        <v>0</v>
      </c>
      <c r="P319" s="26">
        <f t="shared" si="29"/>
        <v>0</v>
      </c>
      <c r="Q319" s="26">
        <f t="shared" si="29"/>
        <v>0</v>
      </c>
      <c r="R319" s="93">
        <f t="shared" si="30"/>
        <v>0</v>
      </c>
      <c r="S319" s="93">
        <f t="shared" si="31"/>
        <v>0</v>
      </c>
      <c r="T319" s="93">
        <f t="shared" si="32"/>
        <v>0</v>
      </c>
    </row>
    <row r="320" spans="3:20" x14ac:dyDescent="0.35">
      <c r="C320" s="75" t="str">
        <f t="shared" si="27"/>
        <v/>
      </c>
      <c r="D320" s="47"/>
      <c r="E320" s="48"/>
      <c r="F320" s="48"/>
      <c r="G320" s="48"/>
      <c r="H320" s="49">
        <f t="shared" si="28"/>
        <v>0</v>
      </c>
      <c r="I320" s="46" t="s">
        <v>6</v>
      </c>
      <c r="O320" s="26">
        <f t="shared" si="29"/>
        <v>0</v>
      </c>
      <c r="P320" s="26">
        <f t="shared" si="29"/>
        <v>0</v>
      </c>
      <c r="Q320" s="26">
        <f t="shared" si="29"/>
        <v>0</v>
      </c>
      <c r="R320" s="93">
        <f t="shared" si="30"/>
        <v>0</v>
      </c>
      <c r="S320" s="93">
        <f t="shared" si="31"/>
        <v>0</v>
      </c>
      <c r="T320" s="93">
        <f t="shared" si="32"/>
        <v>0</v>
      </c>
    </row>
    <row r="321" spans="3:20" x14ac:dyDescent="0.35">
      <c r="C321" s="75" t="str">
        <f t="shared" si="27"/>
        <v/>
      </c>
      <c r="D321" s="47"/>
      <c r="E321" s="48"/>
      <c r="F321" s="48"/>
      <c r="G321" s="48"/>
      <c r="H321" s="49">
        <f t="shared" si="28"/>
        <v>0</v>
      </c>
      <c r="I321" s="46" t="s">
        <v>6</v>
      </c>
      <c r="O321" s="26">
        <f t="shared" si="29"/>
        <v>0</v>
      </c>
      <c r="P321" s="26">
        <f t="shared" si="29"/>
        <v>0</v>
      </c>
      <c r="Q321" s="26">
        <f t="shared" si="29"/>
        <v>0</v>
      </c>
      <c r="R321" s="93">
        <f t="shared" si="30"/>
        <v>0</v>
      </c>
      <c r="S321" s="93">
        <f t="shared" si="31"/>
        <v>0</v>
      </c>
      <c r="T321" s="93">
        <f t="shared" si="32"/>
        <v>0</v>
      </c>
    </row>
    <row r="322" spans="3:20" x14ac:dyDescent="0.35">
      <c r="C322" s="75" t="str">
        <f t="shared" si="27"/>
        <v/>
      </c>
      <c r="D322" s="47"/>
      <c r="E322" s="48"/>
      <c r="F322" s="48"/>
      <c r="G322" s="48"/>
      <c r="H322" s="49">
        <f t="shared" si="28"/>
        <v>0</v>
      </c>
      <c r="I322" s="46" t="s">
        <v>6</v>
      </c>
      <c r="O322" s="26">
        <f t="shared" si="29"/>
        <v>0</v>
      </c>
      <c r="P322" s="26">
        <f t="shared" si="29"/>
        <v>0</v>
      </c>
      <c r="Q322" s="26">
        <f t="shared" si="29"/>
        <v>0</v>
      </c>
      <c r="R322" s="93">
        <f t="shared" si="30"/>
        <v>0</v>
      </c>
      <c r="S322" s="93">
        <f t="shared" si="31"/>
        <v>0</v>
      </c>
      <c r="T322" s="93">
        <f t="shared" si="32"/>
        <v>0</v>
      </c>
    </row>
    <row r="323" spans="3:20" x14ac:dyDescent="0.35">
      <c r="C323" s="75" t="str">
        <f t="shared" si="27"/>
        <v/>
      </c>
      <c r="D323" s="47"/>
      <c r="E323" s="48"/>
      <c r="F323" s="48"/>
      <c r="G323" s="48"/>
      <c r="H323" s="49">
        <f t="shared" si="28"/>
        <v>0</v>
      </c>
      <c r="I323" s="46" t="s">
        <v>6</v>
      </c>
      <c r="O323" s="26">
        <f t="shared" si="29"/>
        <v>0</v>
      </c>
      <c r="P323" s="26">
        <f t="shared" si="29"/>
        <v>0</v>
      </c>
      <c r="Q323" s="26">
        <f t="shared" si="29"/>
        <v>0</v>
      </c>
      <c r="R323" s="93">
        <f t="shared" si="30"/>
        <v>0</v>
      </c>
      <c r="S323" s="93">
        <f t="shared" si="31"/>
        <v>0</v>
      </c>
      <c r="T323" s="93">
        <f t="shared" si="32"/>
        <v>0</v>
      </c>
    </row>
    <row r="324" spans="3:20" x14ac:dyDescent="0.35">
      <c r="C324" s="75" t="str">
        <f t="shared" si="27"/>
        <v/>
      </c>
      <c r="D324" s="47"/>
      <c r="E324" s="48"/>
      <c r="F324" s="48"/>
      <c r="G324" s="48"/>
      <c r="H324" s="49">
        <f t="shared" si="28"/>
        <v>0</v>
      </c>
      <c r="I324" s="46" t="s">
        <v>6</v>
      </c>
      <c r="O324" s="26">
        <f t="shared" si="29"/>
        <v>0</v>
      </c>
      <c r="P324" s="26">
        <f t="shared" si="29"/>
        <v>0</v>
      </c>
      <c r="Q324" s="26">
        <f t="shared" si="29"/>
        <v>0</v>
      </c>
      <c r="R324" s="93">
        <f t="shared" si="30"/>
        <v>0</v>
      </c>
      <c r="S324" s="93">
        <f t="shared" si="31"/>
        <v>0</v>
      </c>
      <c r="T324" s="93">
        <f t="shared" si="32"/>
        <v>0</v>
      </c>
    </row>
    <row r="325" spans="3:20" x14ac:dyDescent="0.35">
      <c r="C325" s="75" t="str">
        <f t="shared" si="27"/>
        <v/>
      </c>
      <c r="D325" s="47"/>
      <c r="E325" s="48"/>
      <c r="F325" s="48"/>
      <c r="G325" s="48"/>
      <c r="H325" s="49">
        <f t="shared" si="28"/>
        <v>0</v>
      </c>
      <c r="I325" s="46" t="s">
        <v>6</v>
      </c>
      <c r="O325" s="26">
        <f t="shared" si="29"/>
        <v>0</v>
      </c>
      <c r="P325" s="26">
        <f t="shared" si="29"/>
        <v>0</v>
      </c>
      <c r="Q325" s="26">
        <f t="shared" si="29"/>
        <v>0</v>
      </c>
      <c r="R325" s="93">
        <f t="shared" si="30"/>
        <v>0</v>
      </c>
      <c r="S325" s="93">
        <f t="shared" si="31"/>
        <v>0</v>
      </c>
      <c r="T325" s="93">
        <f t="shared" si="32"/>
        <v>0</v>
      </c>
    </row>
    <row r="326" spans="3:20" x14ac:dyDescent="0.35">
      <c r="C326" s="75" t="str">
        <f t="shared" si="27"/>
        <v/>
      </c>
      <c r="D326" s="47"/>
      <c r="E326" s="48"/>
      <c r="F326" s="48"/>
      <c r="G326" s="48"/>
      <c r="H326" s="49">
        <f t="shared" si="28"/>
        <v>0</v>
      </c>
      <c r="I326" s="46" t="s">
        <v>6</v>
      </c>
      <c r="O326" s="26">
        <f t="shared" si="29"/>
        <v>0</v>
      </c>
      <c r="P326" s="26">
        <f t="shared" si="29"/>
        <v>0</v>
      </c>
      <c r="Q326" s="26">
        <f t="shared" si="29"/>
        <v>0</v>
      </c>
      <c r="R326" s="93">
        <f t="shared" si="30"/>
        <v>0</v>
      </c>
      <c r="S326" s="93">
        <f t="shared" si="31"/>
        <v>0</v>
      </c>
      <c r="T326" s="93">
        <f t="shared" si="32"/>
        <v>0</v>
      </c>
    </row>
    <row r="327" spans="3:20" x14ac:dyDescent="0.35">
      <c r="C327" s="75" t="str">
        <f t="shared" si="27"/>
        <v/>
      </c>
      <c r="D327" s="47"/>
      <c r="E327" s="48"/>
      <c r="F327" s="48"/>
      <c r="G327" s="48"/>
      <c r="H327" s="49">
        <f t="shared" si="28"/>
        <v>0</v>
      </c>
      <c r="I327" s="46" t="s">
        <v>6</v>
      </c>
      <c r="O327" s="26">
        <f t="shared" si="29"/>
        <v>0</v>
      </c>
      <c r="P327" s="26">
        <f t="shared" si="29"/>
        <v>0</v>
      </c>
      <c r="Q327" s="26">
        <f t="shared" si="29"/>
        <v>0</v>
      </c>
      <c r="R327" s="93">
        <f t="shared" si="30"/>
        <v>0</v>
      </c>
      <c r="S327" s="93">
        <f t="shared" si="31"/>
        <v>0</v>
      </c>
      <c r="T327" s="93">
        <f t="shared" si="32"/>
        <v>0</v>
      </c>
    </row>
    <row r="328" spans="3:20" x14ac:dyDescent="0.35">
      <c r="C328" s="75" t="str">
        <f t="shared" si="27"/>
        <v/>
      </c>
      <c r="D328" s="47"/>
      <c r="E328" s="48"/>
      <c r="F328" s="48"/>
      <c r="G328" s="48"/>
      <c r="H328" s="49">
        <f t="shared" si="28"/>
        <v>0</v>
      </c>
      <c r="I328" s="46" t="s">
        <v>6</v>
      </c>
      <c r="O328" s="26">
        <f t="shared" si="29"/>
        <v>0</v>
      </c>
      <c r="P328" s="26">
        <f t="shared" si="29"/>
        <v>0</v>
      </c>
      <c r="Q328" s="26">
        <f t="shared" si="29"/>
        <v>0</v>
      </c>
      <c r="R328" s="93">
        <f t="shared" si="30"/>
        <v>0</v>
      </c>
      <c r="S328" s="93">
        <f t="shared" si="31"/>
        <v>0</v>
      </c>
      <c r="T328" s="93">
        <f t="shared" si="32"/>
        <v>0</v>
      </c>
    </row>
    <row r="329" spans="3:20" x14ac:dyDescent="0.35">
      <c r="C329" s="75" t="str">
        <f t="shared" si="27"/>
        <v/>
      </c>
      <c r="D329" s="47"/>
      <c r="E329" s="48"/>
      <c r="F329" s="48"/>
      <c r="G329" s="48"/>
      <c r="H329" s="49">
        <f t="shared" si="28"/>
        <v>0</v>
      </c>
      <c r="I329" s="46" t="s">
        <v>6</v>
      </c>
      <c r="O329" s="26">
        <f t="shared" si="29"/>
        <v>0</v>
      </c>
      <c r="P329" s="26">
        <f t="shared" si="29"/>
        <v>0</v>
      </c>
      <c r="Q329" s="26">
        <f t="shared" si="29"/>
        <v>0</v>
      </c>
      <c r="R329" s="93">
        <f t="shared" si="30"/>
        <v>0</v>
      </c>
      <c r="S329" s="93">
        <f t="shared" si="31"/>
        <v>0</v>
      </c>
      <c r="T329" s="93">
        <f t="shared" si="32"/>
        <v>0</v>
      </c>
    </row>
    <row r="330" spans="3:20" x14ac:dyDescent="0.35">
      <c r="C330" s="75" t="str">
        <f t="shared" si="27"/>
        <v/>
      </c>
      <c r="D330" s="47"/>
      <c r="E330" s="48"/>
      <c r="F330" s="48"/>
      <c r="G330" s="48"/>
      <c r="H330" s="49">
        <f t="shared" si="28"/>
        <v>0</v>
      </c>
      <c r="I330" s="46" t="s">
        <v>6</v>
      </c>
      <c r="O330" s="26">
        <f t="shared" si="29"/>
        <v>0</v>
      </c>
      <c r="P330" s="26">
        <f t="shared" si="29"/>
        <v>0</v>
      </c>
      <c r="Q330" s="26">
        <f t="shared" si="29"/>
        <v>0</v>
      </c>
      <c r="R330" s="93">
        <f t="shared" si="30"/>
        <v>0</v>
      </c>
      <c r="S330" s="93">
        <f t="shared" si="31"/>
        <v>0</v>
      </c>
      <c r="T330" s="93">
        <f t="shared" si="32"/>
        <v>0</v>
      </c>
    </row>
    <row r="331" spans="3:20" x14ac:dyDescent="0.35">
      <c r="C331" s="75" t="str">
        <f t="shared" ref="C331:C394" si="33">IF(D331="","",IF(ISERROR(1+C330),1,1+C330))</f>
        <v/>
      </c>
      <c r="D331" s="47"/>
      <c r="E331" s="48"/>
      <c r="F331" s="48"/>
      <c r="G331" s="48"/>
      <c r="H331" s="49">
        <f t="shared" ref="H331:H394" si="34">SUM(E331:G331)</f>
        <v>0</v>
      </c>
      <c r="I331" s="46" t="s">
        <v>6</v>
      </c>
      <c r="O331" s="26">
        <f t="shared" ref="O331:Q394" si="35">IF(E331="",0,IF(ISNUMBER(E331),0,1))</f>
        <v>0</v>
      </c>
      <c r="P331" s="26">
        <f t="shared" si="35"/>
        <v>0</v>
      </c>
      <c r="Q331" s="26">
        <f t="shared" si="35"/>
        <v>0</v>
      </c>
      <c r="R331" s="93">
        <f t="shared" ref="R331:R394" si="36">IF(E331="",0,
IF(NOT(ISNUMBER(E331)),0,
IF(E331&gt;=0,0,
1)))</f>
        <v>0</v>
      </c>
      <c r="S331" s="93">
        <f t="shared" ref="S331:S394" si="37">IF(F331="",0,
IF(NOT(ISNUMBER(F331)),0,
IF(F331&gt;=0,0,
1)))</f>
        <v>0</v>
      </c>
      <c r="T331" s="93">
        <f t="shared" ref="T331:T394" si="38">IF(G331="",0,
IF(NOT(ISNUMBER(G331)),0,
IF(G331&gt;=0,0,
1)))</f>
        <v>0</v>
      </c>
    </row>
    <row r="332" spans="3:20" x14ac:dyDescent="0.35">
      <c r="C332" s="75" t="str">
        <f t="shared" si="33"/>
        <v/>
      </c>
      <c r="D332" s="47"/>
      <c r="E332" s="48"/>
      <c r="F332" s="48"/>
      <c r="G332" s="48"/>
      <c r="H332" s="49">
        <f t="shared" si="34"/>
        <v>0</v>
      </c>
      <c r="I332" s="46" t="s">
        <v>6</v>
      </c>
      <c r="O332" s="26">
        <f t="shared" si="35"/>
        <v>0</v>
      </c>
      <c r="P332" s="26">
        <f t="shared" si="35"/>
        <v>0</v>
      </c>
      <c r="Q332" s="26">
        <f t="shared" si="35"/>
        <v>0</v>
      </c>
      <c r="R332" s="93">
        <f t="shared" si="36"/>
        <v>0</v>
      </c>
      <c r="S332" s="93">
        <f t="shared" si="37"/>
        <v>0</v>
      </c>
      <c r="T332" s="93">
        <f t="shared" si="38"/>
        <v>0</v>
      </c>
    </row>
    <row r="333" spans="3:20" x14ac:dyDescent="0.35">
      <c r="C333" s="75" t="str">
        <f t="shared" si="33"/>
        <v/>
      </c>
      <c r="D333" s="47"/>
      <c r="E333" s="48"/>
      <c r="F333" s="48"/>
      <c r="G333" s="48"/>
      <c r="H333" s="49">
        <f t="shared" si="34"/>
        <v>0</v>
      </c>
      <c r="I333" s="46" t="s">
        <v>6</v>
      </c>
      <c r="O333" s="26">
        <f t="shared" si="35"/>
        <v>0</v>
      </c>
      <c r="P333" s="26">
        <f t="shared" si="35"/>
        <v>0</v>
      </c>
      <c r="Q333" s="26">
        <f t="shared" si="35"/>
        <v>0</v>
      </c>
      <c r="R333" s="93">
        <f t="shared" si="36"/>
        <v>0</v>
      </c>
      <c r="S333" s="93">
        <f t="shared" si="37"/>
        <v>0</v>
      </c>
      <c r="T333" s="93">
        <f t="shared" si="38"/>
        <v>0</v>
      </c>
    </row>
    <row r="334" spans="3:20" x14ac:dyDescent="0.35">
      <c r="C334" s="75" t="str">
        <f t="shared" si="33"/>
        <v/>
      </c>
      <c r="D334" s="47"/>
      <c r="E334" s="48"/>
      <c r="F334" s="48"/>
      <c r="G334" s="48"/>
      <c r="H334" s="49">
        <f t="shared" si="34"/>
        <v>0</v>
      </c>
      <c r="I334" s="46" t="s">
        <v>6</v>
      </c>
      <c r="O334" s="26">
        <f t="shared" si="35"/>
        <v>0</v>
      </c>
      <c r="P334" s="26">
        <f t="shared" si="35"/>
        <v>0</v>
      </c>
      <c r="Q334" s="26">
        <f t="shared" si="35"/>
        <v>0</v>
      </c>
      <c r="R334" s="93">
        <f t="shared" si="36"/>
        <v>0</v>
      </c>
      <c r="S334" s="93">
        <f t="shared" si="37"/>
        <v>0</v>
      </c>
      <c r="T334" s="93">
        <f t="shared" si="38"/>
        <v>0</v>
      </c>
    </row>
    <row r="335" spans="3:20" x14ac:dyDescent="0.35">
      <c r="C335" s="75" t="str">
        <f t="shared" si="33"/>
        <v/>
      </c>
      <c r="D335" s="47"/>
      <c r="E335" s="48"/>
      <c r="F335" s="48"/>
      <c r="G335" s="48"/>
      <c r="H335" s="49">
        <f t="shared" si="34"/>
        <v>0</v>
      </c>
      <c r="I335" s="46" t="s">
        <v>6</v>
      </c>
      <c r="O335" s="26">
        <f t="shared" si="35"/>
        <v>0</v>
      </c>
      <c r="P335" s="26">
        <f t="shared" si="35"/>
        <v>0</v>
      </c>
      <c r="Q335" s="26">
        <f t="shared" si="35"/>
        <v>0</v>
      </c>
      <c r="R335" s="93">
        <f t="shared" si="36"/>
        <v>0</v>
      </c>
      <c r="S335" s="93">
        <f t="shared" si="37"/>
        <v>0</v>
      </c>
      <c r="T335" s="93">
        <f t="shared" si="38"/>
        <v>0</v>
      </c>
    </row>
    <row r="336" spans="3:20" x14ac:dyDescent="0.35">
      <c r="C336" s="75" t="str">
        <f t="shared" si="33"/>
        <v/>
      </c>
      <c r="D336" s="47"/>
      <c r="E336" s="48"/>
      <c r="F336" s="48"/>
      <c r="G336" s="48"/>
      <c r="H336" s="49">
        <f t="shared" si="34"/>
        <v>0</v>
      </c>
      <c r="I336" s="46" t="s">
        <v>6</v>
      </c>
      <c r="O336" s="26">
        <f t="shared" si="35"/>
        <v>0</v>
      </c>
      <c r="P336" s="26">
        <f t="shared" si="35"/>
        <v>0</v>
      </c>
      <c r="Q336" s="26">
        <f t="shared" si="35"/>
        <v>0</v>
      </c>
      <c r="R336" s="93">
        <f t="shared" si="36"/>
        <v>0</v>
      </c>
      <c r="S336" s="93">
        <f t="shared" si="37"/>
        <v>0</v>
      </c>
      <c r="T336" s="93">
        <f t="shared" si="38"/>
        <v>0</v>
      </c>
    </row>
    <row r="337" spans="3:20" x14ac:dyDescent="0.35">
      <c r="C337" s="75" t="str">
        <f t="shared" si="33"/>
        <v/>
      </c>
      <c r="D337" s="47"/>
      <c r="E337" s="48"/>
      <c r="F337" s="48"/>
      <c r="G337" s="48"/>
      <c r="H337" s="49">
        <f t="shared" si="34"/>
        <v>0</v>
      </c>
      <c r="I337" s="46" t="s">
        <v>6</v>
      </c>
      <c r="O337" s="26">
        <f t="shared" si="35"/>
        <v>0</v>
      </c>
      <c r="P337" s="26">
        <f t="shared" si="35"/>
        <v>0</v>
      </c>
      <c r="Q337" s="26">
        <f t="shared" si="35"/>
        <v>0</v>
      </c>
      <c r="R337" s="93">
        <f t="shared" si="36"/>
        <v>0</v>
      </c>
      <c r="S337" s="93">
        <f t="shared" si="37"/>
        <v>0</v>
      </c>
      <c r="T337" s="93">
        <f t="shared" si="38"/>
        <v>0</v>
      </c>
    </row>
    <row r="338" spans="3:20" x14ac:dyDescent="0.35">
      <c r="C338" s="75" t="str">
        <f t="shared" si="33"/>
        <v/>
      </c>
      <c r="D338" s="47"/>
      <c r="E338" s="48"/>
      <c r="F338" s="48"/>
      <c r="G338" s="48"/>
      <c r="H338" s="49">
        <f t="shared" si="34"/>
        <v>0</v>
      </c>
      <c r="I338" s="46" t="s">
        <v>6</v>
      </c>
      <c r="O338" s="26">
        <f t="shared" si="35"/>
        <v>0</v>
      </c>
      <c r="P338" s="26">
        <f t="shared" si="35"/>
        <v>0</v>
      </c>
      <c r="Q338" s="26">
        <f t="shared" si="35"/>
        <v>0</v>
      </c>
      <c r="R338" s="93">
        <f t="shared" si="36"/>
        <v>0</v>
      </c>
      <c r="S338" s="93">
        <f t="shared" si="37"/>
        <v>0</v>
      </c>
      <c r="T338" s="93">
        <f t="shared" si="38"/>
        <v>0</v>
      </c>
    </row>
    <row r="339" spans="3:20" x14ac:dyDescent="0.35">
      <c r="C339" s="75" t="str">
        <f t="shared" si="33"/>
        <v/>
      </c>
      <c r="D339" s="47"/>
      <c r="E339" s="48"/>
      <c r="F339" s="48"/>
      <c r="G339" s="48"/>
      <c r="H339" s="49">
        <f t="shared" si="34"/>
        <v>0</v>
      </c>
      <c r="I339" s="46" t="s">
        <v>6</v>
      </c>
      <c r="O339" s="26">
        <f t="shared" si="35"/>
        <v>0</v>
      </c>
      <c r="P339" s="26">
        <f t="shared" si="35"/>
        <v>0</v>
      </c>
      <c r="Q339" s="26">
        <f t="shared" si="35"/>
        <v>0</v>
      </c>
      <c r="R339" s="93">
        <f t="shared" si="36"/>
        <v>0</v>
      </c>
      <c r="S339" s="93">
        <f t="shared" si="37"/>
        <v>0</v>
      </c>
      <c r="T339" s="93">
        <f t="shared" si="38"/>
        <v>0</v>
      </c>
    </row>
    <row r="340" spans="3:20" x14ac:dyDescent="0.35">
      <c r="C340" s="75" t="str">
        <f t="shared" si="33"/>
        <v/>
      </c>
      <c r="D340" s="47"/>
      <c r="E340" s="48"/>
      <c r="F340" s="48"/>
      <c r="G340" s="48"/>
      <c r="H340" s="49">
        <f t="shared" si="34"/>
        <v>0</v>
      </c>
      <c r="I340" s="46" t="s">
        <v>6</v>
      </c>
      <c r="O340" s="26">
        <f t="shared" si="35"/>
        <v>0</v>
      </c>
      <c r="P340" s="26">
        <f t="shared" si="35"/>
        <v>0</v>
      </c>
      <c r="Q340" s="26">
        <f t="shared" si="35"/>
        <v>0</v>
      </c>
      <c r="R340" s="93">
        <f t="shared" si="36"/>
        <v>0</v>
      </c>
      <c r="S340" s="93">
        <f t="shared" si="37"/>
        <v>0</v>
      </c>
      <c r="T340" s="93">
        <f t="shared" si="38"/>
        <v>0</v>
      </c>
    </row>
    <row r="341" spans="3:20" x14ac:dyDescent="0.35">
      <c r="C341" s="75" t="str">
        <f t="shared" si="33"/>
        <v/>
      </c>
      <c r="D341" s="47"/>
      <c r="E341" s="48"/>
      <c r="F341" s="48"/>
      <c r="G341" s="48"/>
      <c r="H341" s="49">
        <f t="shared" si="34"/>
        <v>0</v>
      </c>
      <c r="I341" s="46" t="s">
        <v>6</v>
      </c>
      <c r="O341" s="26">
        <f t="shared" si="35"/>
        <v>0</v>
      </c>
      <c r="P341" s="26">
        <f t="shared" si="35"/>
        <v>0</v>
      </c>
      <c r="Q341" s="26">
        <f t="shared" si="35"/>
        <v>0</v>
      </c>
      <c r="R341" s="93">
        <f t="shared" si="36"/>
        <v>0</v>
      </c>
      <c r="S341" s="93">
        <f t="shared" si="37"/>
        <v>0</v>
      </c>
      <c r="T341" s="93">
        <f t="shared" si="38"/>
        <v>0</v>
      </c>
    </row>
    <row r="342" spans="3:20" x14ac:dyDescent="0.35">
      <c r="C342" s="75" t="str">
        <f t="shared" si="33"/>
        <v/>
      </c>
      <c r="D342" s="47"/>
      <c r="E342" s="48"/>
      <c r="F342" s="48"/>
      <c r="G342" s="48"/>
      <c r="H342" s="49">
        <f t="shared" si="34"/>
        <v>0</v>
      </c>
      <c r="I342" s="46" t="s">
        <v>6</v>
      </c>
      <c r="O342" s="26">
        <f t="shared" si="35"/>
        <v>0</v>
      </c>
      <c r="P342" s="26">
        <f t="shared" si="35"/>
        <v>0</v>
      </c>
      <c r="Q342" s="26">
        <f t="shared" si="35"/>
        <v>0</v>
      </c>
      <c r="R342" s="93">
        <f t="shared" si="36"/>
        <v>0</v>
      </c>
      <c r="S342" s="93">
        <f t="shared" si="37"/>
        <v>0</v>
      </c>
      <c r="T342" s="93">
        <f t="shared" si="38"/>
        <v>0</v>
      </c>
    </row>
    <row r="343" spans="3:20" x14ac:dyDescent="0.35">
      <c r="C343" s="75" t="str">
        <f t="shared" si="33"/>
        <v/>
      </c>
      <c r="D343" s="47"/>
      <c r="E343" s="48"/>
      <c r="F343" s="48"/>
      <c r="G343" s="48"/>
      <c r="H343" s="49">
        <f t="shared" si="34"/>
        <v>0</v>
      </c>
      <c r="I343" s="46" t="s">
        <v>6</v>
      </c>
      <c r="O343" s="26">
        <f t="shared" si="35"/>
        <v>0</v>
      </c>
      <c r="P343" s="26">
        <f t="shared" si="35"/>
        <v>0</v>
      </c>
      <c r="Q343" s="26">
        <f t="shared" si="35"/>
        <v>0</v>
      </c>
      <c r="R343" s="93">
        <f t="shared" si="36"/>
        <v>0</v>
      </c>
      <c r="S343" s="93">
        <f t="shared" si="37"/>
        <v>0</v>
      </c>
      <c r="T343" s="93">
        <f t="shared" si="38"/>
        <v>0</v>
      </c>
    </row>
    <row r="344" spans="3:20" x14ac:dyDescent="0.35">
      <c r="C344" s="75" t="str">
        <f t="shared" si="33"/>
        <v/>
      </c>
      <c r="D344" s="47"/>
      <c r="E344" s="48"/>
      <c r="F344" s="48"/>
      <c r="G344" s="48"/>
      <c r="H344" s="49">
        <f t="shared" si="34"/>
        <v>0</v>
      </c>
      <c r="I344" s="46" t="s">
        <v>6</v>
      </c>
      <c r="O344" s="26">
        <f t="shared" si="35"/>
        <v>0</v>
      </c>
      <c r="P344" s="26">
        <f t="shared" si="35"/>
        <v>0</v>
      </c>
      <c r="Q344" s="26">
        <f t="shared" si="35"/>
        <v>0</v>
      </c>
      <c r="R344" s="93">
        <f t="shared" si="36"/>
        <v>0</v>
      </c>
      <c r="S344" s="93">
        <f t="shared" si="37"/>
        <v>0</v>
      </c>
      <c r="T344" s="93">
        <f t="shared" si="38"/>
        <v>0</v>
      </c>
    </row>
    <row r="345" spans="3:20" x14ac:dyDescent="0.35">
      <c r="C345" s="75" t="str">
        <f t="shared" si="33"/>
        <v/>
      </c>
      <c r="D345" s="47"/>
      <c r="E345" s="48"/>
      <c r="F345" s="48"/>
      <c r="G345" s="48"/>
      <c r="H345" s="49">
        <f t="shared" si="34"/>
        <v>0</v>
      </c>
      <c r="I345" s="46" t="s">
        <v>6</v>
      </c>
      <c r="O345" s="26">
        <f t="shared" si="35"/>
        <v>0</v>
      </c>
      <c r="P345" s="26">
        <f t="shared" si="35"/>
        <v>0</v>
      </c>
      <c r="Q345" s="26">
        <f t="shared" si="35"/>
        <v>0</v>
      </c>
      <c r="R345" s="93">
        <f t="shared" si="36"/>
        <v>0</v>
      </c>
      <c r="S345" s="93">
        <f t="shared" si="37"/>
        <v>0</v>
      </c>
      <c r="T345" s="93">
        <f t="shared" si="38"/>
        <v>0</v>
      </c>
    </row>
    <row r="346" spans="3:20" x14ac:dyDescent="0.35">
      <c r="C346" s="75" t="str">
        <f t="shared" si="33"/>
        <v/>
      </c>
      <c r="D346" s="47"/>
      <c r="E346" s="48"/>
      <c r="F346" s="48"/>
      <c r="G346" s="48"/>
      <c r="H346" s="49">
        <f t="shared" si="34"/>
        <v>0</v>
      </c>
      <c r="I346" s="46" t="s">
        <v>6</v>
      </c>
      <c r="O346" s="26">
        <f t="shared" si="35"/>
        <v>0</v>
      </c>
      <c r="P346" s="26">
        <f t="shared" si="35"/>
        <v>0</v>
      </c>
      <c r="Q346" s="26">
        <f t="shared" si="35"/>
        <v>0</v>
      </c>
      <c r="R346" s="93">
        <f t="shared" si="36"/>
        <v>0</v>
      </c>
      <c r="S346" s="93">
        <f t="shared" si="37"/>
        <v>0</v>
      </c>
      <c r="T346" s="93">
        <f t="shared" si="38"/>
        <v>0</v>
      </c>
    </row>
    <row r="347" spans="3:20" x14ac:dyDescent="0.35">
      <c r="C347" s="75" t="str">
        <f t="shared" si="33"/>
        <v/>
      </c>
      <c r="D347" s="47"/>
      <c r="E347" s="48"/>
      <c r="F347" s="48"/>
      <c r="G347" s="48"/>
      <c r="H347" s="49">
        <f t="shared" si="34"/>
        <v>0</v>
      </c>
      <c r="I347" s="46" t="s">
        <v>6</v>
      </c>
      <c r="O347" s="26">
        <f t="shared" si="35"/>
        <v>0</v>
      </c>
      <c r="P347" s="26">
        <f t="shared" si="35"/>
        <v>0</v>
      </c>
      <c r="Q347" s="26">
        <f t="shared" si="35"/>
        <v>0</v>
      </c>
      <c r="R347" s="93">
        <f t="shared" si="36"/>
        <v>0</v>
      </c>
      <c r="S347" s="93">
        <f t="shared" si="37"/>
        <v>0</v>
      </c>
      <c r="T347" s="93">
        <f t="shared" si="38"/>
        <v>0</v>
      </c>
    </row>
    <row r="348" spans="3:20" x14ac:dyDescent="0.35">
      <c r="C348" s="75" t="str">
        <f t="shared" si="33"/>
        <v/>
      </c>
      <c r="D348" s="47"/>
      <c r="E348" s="48"/>
      <c r="F348" s="48"/>
      <c r="G348" s="48"/>
      <c r="H348" s="49">
        <f t="shared" si="34"/>
        <v>0</v>
      </c>
      <c r="I348" s="46" t="s">
        <v>6</v>
      </c>
      <c r="O348" s="26">
        <f t="shared" si="35"/>
        <v>0</v>
      </c>
      <c r="P348" s="26">
        <f t="shared" si="35"/>
        <v>0</v>
      </c>
      <c r="Q348" s="26">
        <f t="shared" si="35"/>
        <v>0</v>
      </c>
      <c r="R348" s="93">
        <f t="shared" si="36"/>
        <v>0</v>
      </c>
      <c r="S348" s="93">
        <f t="shared" si="37"/>
        <v>0</v>
      </c>
      <c r="T348" s="93">
        <f t="shared" si="38"/>
        <v>0</v>
      </c>
    </row>
    <row r="349" spans="3:20" x14ac:dyDescent="0.35">
      <c r="C349" s="75" t="str">
        <f t="shared" si="33"/>
        <v/>
      </c>
      <c r="D349" s="47"/>
      <c r="E349" s="48"/>
      <c r="F349" s="48"/>
      <c r="G349" s="48"/>
      <c r="H349" s="49">
        <f t="shared" si="34"/>
        <v>0</v>
      </c>
      <c r="I349" s="46" t="s">
        <v>6</v>
      </c>
      <c r="O349" s="26">
        <f t="shared" si="35"/>
        <v>0</v>
      </c>
      <c r="P349" s="26">
        <f t="shared" si="35"/>
        <v>0</v>
      </c>
      <c r="Q349" s="26">
        <f t="shared" si="35"/>
        <v>0</v>
      </c>
      <c r="R349" s="93">
        <f t="shared" si="36"/>
        <v>0</v>
      </c>
      <c r="S349" s="93">
        <f t="shared" si="37"/>
        <v>0</v>
      </c>
      <c r="T349" s="93">
        <f t="shared" si="38"/>
        <v>0</v>
      </c>
    </row>
    <row r="350" spans="3:20" x14ac:dyDescent="0.35">
      <c r="C350" s="75" t="str">
        <f t="shared" si="33"/>
        <v/>
      </c>
      <c r="D350" s="47"/>
      <c r="E350" s="48"/>
      <c r="F350" s="48"/>
      <c r="G350" s="48"/>
      <c r="H350" s="49">
        <f t="shared" si="34"/>
        <v>0</v>
      </c>
      <c r="I350" s="46" t="s">
        <v>6</v>
      </c>
      <c r="O350" s="26">
        <f t="shared" si="35"/>
        <v>0</v>
      </c>
      <c r="P350" s="26">
        <f t="shared" si="35"/>
        <v>0</v>
      </c>
      <c r="Q350" s="26">
        <f t="shared" si="35"/>
        <v>0</v>
      </c>
      <c r="R350" s="93">
        <f t="shared" si="36"/>
        <v>0</v>
      </c>
      <c r="S350" s="93">
        <f t="shared" si="37"/>
        <v>0</v>
      </c>
      <c r="T350" s="93">
        <f t="shared" si="38"/>
        <v>0</v>
      </c>
    </row>
    <row r="351" spans="3:20" x14ac:dyDescent="0.35">
      <c r="C351" s="75" t="str">
        <f t="shared" si="33"/>
        <v/>
      </c>
      <c r="D351" s="47"/>
      <c r="E351" s="48"/>
      <c r="F351" s="48"/>
      <c r="G351" s="48"/>
      <c r="H351" s="49">
        <f t="shared" si="34"/>
        <v>0</v>
      </c>
      <c r="I351" s="46" t="s">
        <v>6</v>
      </c>
      <c r="O351" s="26">
        <f t="shared" si="35"/>
        <v>0</v>
      </c>
      <c r="P351" s="26">
        <f t="shared" si="35"/>
        <v>0</v>
      </c>
      <c r="Q351" s="26">
        <f t="shared" si="35"/>
        <v>0</v>
      </c>
      <c r="R351" s="93">
        <f t="shared" si="36"/>
        <v>0</v>
      </c>
      <c r="S351" s="93">
        <f t="shared" si="37"/>
        <v>0</v>
      </c>
      <c r="T351" s="93">
        <f t="shared" si="38"/>
        <v>0</v>
      </c>
    </row>
    <row r="352" spans="3:20" x14ac:dyDescent="0.35">
      <c r="C352" s="75" t="str">
        <f t="shared" si="33"/>
        <v/>
      </c>
      <c r="D352" s="47"/>
      <c r="E352" s="48"/>
      <c r="F352" s="48"/>
      <c r="G352" s="48"/>
      <c r="H352" s="49">
        <f t="shared" si="34"/>
        <v>0</v>
      </c>
      <c r="I352" s="46" t="s">
        <v>6</v>
      </c>
      <c r="O352" s="26">
        <f t="shared" si="35"/>
        <v>0</v>
      </c>
      <c r="P352" s="26">
        <f t="shared" si="35"/>
        <v>0</v>
      </c>
      <c r="Q352" s="26">
        <f t="shared" si="35"/>
        <v>0</v>
      </c>
      <c r="R352" s="93">
        <f t="shared" si="36"/>
        <v>0</v>
      </c>
      <c r="S352" s="93">
        <f t="shared" si="37"/>
        <v>0</v>
      </c>
      <c r="T352" s="93">
        <f t="shared" si="38"/>
        <v>0</v>
      </c>
    </row>
    <row r="353" spans="3:20" x14ac:dyDescent="0.35">
      <c r="C353" s="75" t="str">
        <f t="shared" si="33"/>
        <v/>
      </c>
      <c r="D353" s="47"/>
      <c r="E353" s="48"/>
      <c r="F353" s="48"/>
      <c r="G353" s="48"/>
      <c r="H353" s="49">
        <f t="shared" si="34"/>
        <v>0</v>
      </c>
      <c r="I353" s="46" t="s">
        <v>6</v>
      </c>
      <c r="O353" s="26">
        <f t="shared" si="35"/>
        <v>0</v>
      </c>
      <c r="P353" s="26">
        <f t="shared" si="35"/>
        <v>0</v>
      </c>
      <c r="Q353" s="26">
        <f t="shared" si="35"/>
        <v>0</v>
      </c>
      <c r="R353" s="93">
        <f t="shared" si="36"/>
        <v>0</v>
      </c>
      <c r="S353" s="93">
        <f t="shared" si="37"/>
        <v>0</v>
      </c>
      <c r="T353" s="93">
        <f t="shared" si="38"/>
        <v>0</v>
      </c>
    </row>
    <row r="354" spans="3:20" x14ac:dyDescent="0.35">
      <c r="C354" s="75" t="str">
        <f t="shared" si="33"/>
        <v/>
      </c>
      <c r="D354" s="47"/>
      <c r="E354" s="48"/>
      <c r="F354" s="48"/>
      <c r="G354" s="48"/>
      <c r="H354" s="49">
        <f t="shared" si="34"/>
        <v>0</v>
      </c>
      <c r="I354" s="46" t="s">
        <v>6</v>
      </c>
      <c r="O354" s="26">
        <f t="shared" si="35"/>
        <v>0</v>
      </c>
      <c r="P354" s="26">
        <f t="shared" si="35"/>
        <v>0</v>
      </c>
      <c r="Q354" s="26">
        <f t="shared" si="35"/>
        <v>0</v>
      </c>
      <c r="R354" s="93">
        <f t="shared" si="36"/>
        <v>0</v>
      </c>
      <c r="S354" s="93">
        <f t="shared" si="37"/>
        <v>0</v>
      </c>
      <c r="T354" s="93">
        <f t="shared" si="38"/>
        <v>0</v>
      </c>
    </row>
    <row r="355" spans="3:20" x14ac:dyDescent="0.35">
      <c r="C355" s="75" t="str">
        <f t="shared" si="33"/>
        <v/>
      </c>
      <c r="D355" s="47"/>
      <c r="E355" s="48"/>
      <c r="F355" s="48"/>
      <c r="G355" s="48"/>
      <c r="H355" s="49">
        <f t="shared" si="34"/>
        <v>0</v>
      </c>
      <c r="I355" s="46" t="s">
        <v>6</v>
      </c>
      <c r="O355" s="26">
        <f t="shared" si="35"/>
        <v>0</v>
      </c>
      <c r="P355" s="26">
        <f t="shared" si="35"/>
        <v>0</v>
      </c>
      <c r="Q355" s="26">
        <f t="shared" si="35"/>
        <v>0</v>
      </c>
      <c r="R355" s="93">
        <f t="shared" si="36"/>
        <v>0</v>
      </c>
      <c r="S355" s="93">
        <f t="shared" si="37"/>
        <v>0</v>
      </c>
      <c r="T355" s="93">
        <f t="shared" si="38"/>
        <v>0</v>
      </c>
    </row>
    <row r="356" spans="3:20" x14ac:dyDescent="0.35">
      <c r="C356" s="75" t="str">
        <f t="shared" si="33"/>
        <v/>
      </c>
      <c r="D356" s="47"/>
      <c r="E356" s="48"/>
      <c r="F356" s="48"/>
      <c r="G356" s="48"/>
      <c r="H356" s="49">
        <f t="shared" si="34"/>
        <v>0</v>
      </c>
      <c r="I356" s="46" t="s">
        <v>6</v>
      </c>
      <c r="O356" s="26">
        <f t="shared" si="35"/>
        <v>0</v>
      </c>
      <c r="P356" s="26">
        <f t="shared" si="35"/>
        <v>0</v>
      </c>
      <c r="Q356" s="26">
        <f t="shared" si="35"/>
        <v>0</v>
      </c>
      <c r="R356" s="93">
        <f t="shared" si="36"/>
        <v>0</v>
      </c>
      <c r="S356" s="93">
        <f t="shared" si="37"/>
        <v>0</v>
      </c>
      <c r="T356" s="93">
        <f t="shared" si="38"/>
        <v>0</v>
      </c>
    </row>
    <row r="357" spans="3:20" x14ac:dyDescent="0.35">
      <c r="C357" s="75" t="str">
        <f t="shared" si="33"/>
        <v/>
      </c>
      <c r="D357" s="47"/>
      <c r="E357" s="48"/>
      <c r="F357" s="48"/>
      <c r="G357" s="48"/>
      <c r="H357" s="49">
        <f t="shared" si="34"/>
        <v>0</v>
      </c>
      <c r="I357" s="46" t="s">
        <v>6</v>
      </c>
      <c r="O357" s="26">
        <f t="shared" si="35"/>
        <v>0</v>
      </c>
      <c r="P357" s="26">
        <f t="shared" si="35"/>
        <v>0</v>
      </c>
      <c r="Q357" s="26">
        <f t="shared" si="35"/>
        <v>0</v>
      </c>
      <c r="R357" s="93">
        <f t="shared" si="36"/>
        <v>0</v>
      </c>
      <c r="S357" s="93">
        <f t="shared" si="37"/>
        <v>0</v>
      </c>
      <c r="T357" s="93">
        <f t="shared" si="38"/>
        <v>0</v>
      </c>
    </row>
    <row r="358" spans="3:20" x14ac:dyDescent="0.35">
      <c r="C358" s="75" t="str">
        <f t="shared" si="33"/>
        <v/>
      </c>
      <c r="D358" s="47"/>
      <c r="E358" s="48"/>
      <c r="F358" s="48"/>
      <c r="G358" s="48"/>
      <c r="H358" s="49">
        <f t="shared" si="34"/>
        <v>0</v>
      </c>
      <c r="I358" s="46" t="s">
        <v>6</v>
      </c>
      <c r="O358" s="26">
        <f t="shared" si="35"/>
        <v>0</v>
      </c>
      <c r="P358" s="26">
        <f t="shared" si="35"/>
        <v>0</v>
      </c>
      <c r="Q358" s="26">
        <f t="shared" si="35"/>
        <v>0</v>
      </c>
      <c r="R358" s="93">
        <f t="shared" si="36"/>
        <v>0</v>
      </c>
      <c r="S358" s="93">
        <f t="shared" si="37"/>
        <v>0</v>
      </c>
      <c r="T358" s="93">
        <f t="shared" si="38"/>
        <v>0</v>
      </c>
    </row>
    <row r="359" spans="3:20" x14ac:dyDescent="0.35">
      <c r="C359" s="75" t="str">
        <f t="shared" si="33"/>
        <v/>
      </c>
      <c r="D359" s="47"/>
      <c r="E359" s="48"/>
      <c r="F359" s="48"/>
      <c r="G359" s="48"/>
      <c r="H359" s="49">
        <f t="shared" si="34"/>
        <v>0</v>
      </c>
      <c r="I359" s="46" t="s">
        <v>6</v>
      </c>
      <c r="O359" s="26">
        <f t="shared" si="35"/>
        <v>0</v>
      </c>
      <c r="P359" s="26">
        <f t="shared" si="35"/>
        <v>0</v>
      </c>
      <c r="Q359" s="26">
        <f t="shared" si="35"/>
        <v>0</v>
      </c>
      <c r="R359" s="93">
        <f t="shared" si="36"/>
        <v>0</v>
      </c>
      <c r="S359" s="93">
        <f t="shared" si="37"/>
        <v>0</v>
      </c>
      <c r="T359" s="93">
        <f t="shared" si="38"/>
        <v>0</v>
      </c>
    </row>
    <row r="360" spans="3:20" x14ac:dyDescent="0.35">
      <c r="C360" s="75" t="str">
        <f t="shared" si="33"/>
        <v/>
      </c>
      <c r="D360" s="47"/>
      <c r="E360" s="48"/>
      <c r="F360" s="48"/>
      <c r="G360" s="48"/>
      <c r="H360" s="49">
        <f t="shared" si="34"/>
        <v>0</v>
      </c>
      <c r="I360" s="46" t="s">
        <v>6</v>
      </c>
      <c r="O360" s="26">
        <f t="shared" si="35"/>
        <v>0</v>
      </c>
      <c r="P360" s="26">
        <f t="shared" si="35"/>
        <v>0</v>
      </c>
      <c r="Q360" s="26">
        <f t="shared" si="35"/>
        <v>0</v>
      </c>
      <c r="R360" s="93">
        <f t="shared" si="36"/>
        <v>0</v>
      </c>
      <c r="S360" s="93">
        <f t="shared" si="37"/>
        <v>0</v>
      </c>
      <c r="T360" s="93">
        <f t="shared" si="38"/>
        <v>0</v>
      </c>
    </row>
    <row r="361" spans="3:20" x14ac:dyDescent="0.35">
      <c r="C361" s="75" t="str">
        <f t="shared" si="33"/>
        <v/>
      </c>
      <c r="D361" s="47"/>
      <c r="E361" s="48"/>
      <c r="F361" s="48"/>
      <c r="G361" s="48"/>
      <c r="H361" s="49">
        <f t="shared" si="34"/>
        <v>0</v>
      </c>
      <c r="I361" s="46" t="s">
        <v>6</v>
      </c>
      <c r="O361" s="26">
        <f t="shared" si="35"/>
        <v>0</v>
      </c>
      <c r="P361" s="26">
        <f t="shared" si="35"/>
        <v>0</v>
      </c>
      <c r="Q361" s="26">
        <f t="shared" si="35"/>
        <v>0</v>
      </c>
      <c r="R361" s="93">
        <f t="shared" si="36"/>
        <v>0</v>
      </c>
      <c r="S361" s="93">
        <f t="shared" si="37"/>
        <v>0</v>
      </c>
      <c r="T361" s="93">
        <f t="shared" si="38"/>
        <v>0</v>
      </c>
    </row>
    <row r="362" spans="3:20" x14ac:dyDescent="0.35">
      <c r="C362" s="75" t="str">
        <f t="shared" si="33"/>
        <v/>
      </c>
      <c r="D362" s="47"/>
      <c r="E362" s="48"/>
      <c r="F362" s="48"/>
      <c r="G362" s="48"/>
      <c r="H362" s="49">
        <f t="shared" si="34"/>
        <v>0</v>
      </c>
      <c r="I362" s="46" t="s">
        <v>6</v>
      </c>
      <c r="O362" s="26">
        <f t="shared" si="35"/>
        <v>0</v>
      </c>
      <c r="P362" s="26">
        <f t="shared" si="35"/>
        <v>0</v>
      </c>
      <c r="Q362" s="26">
        <f t="shared" si="35"/>
        <v>0</v>
      </c>
      <c r="R362" s="93">
        <f t="shared" si="36"/>
        <v>0</v>
      </c>
      <c r="S362" s="93">
        <f t="shared" si="37"/>
        <v>0</v>
      </c>
      <c r="T362" s="93">
        <f t="shared" si="38"/>
        <v>0</v>
      </c>
    </row>
    <row r="363" spans="3:20" x14ac:dyDescent="0.35">
      <c r="C363" s="75" t="str">
        <f t="shared" si="33"/>
        <v/>
      </c>
      <c r="D363" s="47"/>
      <c r="E363" s="48"/>
      <c r="F363" s="48"/>
      <c r="G363" s="48"/>
      <c r="H363" s="49">
        <f t="shared" si="34"/>
        <v>0</v>
      </c>
      <c r="I363" s="46" t="s">
        <v>6</v>
      </c>
      <c r="O363" s="26">
        <f t="shared" si="35"/>
        <v>0</v>
      </c>
      <c r="P363" s="26">
        <f t="shared" si="35"/>
        <v>0</v>
      </c>
      <c r="Q363" s="26">
        <f t="shared" si="35"/>
        <v>0</v>
      </c>
      <c r="R363" s="93">
        <f t="shared" si="36"/>
        <v>0</v>
      </c>
      <c r="S363" s="93">
        <f t="shared" si="37"/>
        <v>0</v>
      </c>
      <c r="T363" s="93">
        <f t="shared" si="38"/>
        <v>0</v>
      </c>
    </row>
    <row r="364" spans="3:20" x14ac:dyDescent="0.35">
      <c r="C364" s="75" t="str">
        <f t="shared" si="33"/>
        <v/>
      </c>
      <c r="D364" s="47"/>
      <c r="E364" s="48"/>
      <c r="F364" s="48"/>
      <c r="G364" s="48"/>
      <c r="H364" s="49">
        <f t="shared" si="34"/>
        <v>0</v>
      </c>
      <c r="I364" s="46" t="s">
        <v>6</v>
      </c>
      <c r="O364" s="26">
        <f t="shared" si="35"/>
        <v>0</v>
      </c>
      <c r="P364" s="26">
        <f t="shared" si="35"/>
        <v>0</v>
      </c>
      <c r="Q364" s="26">
        <f t="shared" si="35"/>
        <v>0</v>
      </c>
      <c r="R364" s="93">
        <f t="shared" si="36"/>
        <v>0</v>
      </c>
      <c r="S364" s="93">
        <f t="shared" si="37"/>
        <v>0</v>
      </c>
      <c r="T364" s="93">
        <f t="shared" si="38"/>
        <v>0</v>
      </c>
    </row>
    <row r="365" spans="3:20" x14ac:dyDescent="0.35">
      <c r="C365" s="75" t="str">
        <f t="shared" si="33"/>
        <v/>
      </c>
      <c r="D365" s="47"/>
      <c r="E365" s="48"/>
      <c r="F365" s="48"/>
      <c r="G365" s="48"/>
      <c r="H365" s="49">
        <f t="shared" si="34"/>
        <v>0</v>
      </c>
      <c r="I365" s="46" t="s">
        <v>6</v>
      </c>
      <c r="O365" s="26">
        <f t="shared" si="35"/>
        <v>0</v>
      </c>
      <c r="P365" s="26">
        <f t="shared" si="35"/>
        <v>0</v>
      </c>
      <c r="Q365" s="26">
        <f t="shared" si="35"/>
        <v>0</v>
      </c>
      <c r="R365" s="93">
        <f t="shared" si="36"/>
        <v>0</v>
      </c>
      <c r="S365" s="93">
        <f t="shared" si="37"/>
        <v>0</v>
      </c>
      <c r="T365" s="93">
        <f t="shared" si="38"/>
        <v>0</v>
      </c>
    </row>
    <row r="366" spans="3:20" x14ac:dyDescent="0.35">
      <c r="C366" s="75" t="str">
        <f t="shared" si="33"/>
        <v/>
      </c>
      <c r="D366" s="47"/>
      <c r="E366" s="48"/>
      <c r="F366" s="48"/>
      <c r="G366" s="48"/>
      <c r="H366" s="49">
        <f t="shared" si="34"/>
        <v>0</v>
      </c>
      <c r="I366" s="46" t="s">
        <v>6</v>
      </c>
      <c r="O366" s="26">
        <f t="shared" si="35"/>
        <v>0</v>
      </c>
      <c r="P366" s="26">
        <f t="shared" si="35"/>
        <v>0</v>
      </c>
      <c r="Q366" s="26">
        <f t="shared" si="35"/>
        <v>0</v>
      </c>
      <c r="R366" s="93">
        <f t="shared" si="36"/>
        <v>0</v>
      </c>
      <c r="S366" s="93">
        <f t="shared" si="37"/>
        <v>0</v>
      </c>
      <c r="T366" s="93">
        <f t="shared" si="38"/>
        <v>0</v>
      </c>
    </row>
    <row r="367" spans="3:20" x14ac:dyDescent="0.35">
      <c r="C367" s="75" t="str">
        <f t="shared" si="33"/>
        <v/>
      </c>
      <c r="D367" s="47"/>
      <c r="E367" s="48"/>
      <c r="F367" s="48"/>
      <c r="G367" s="48"/>
      <c r="H367" s="49">
        <f t="shared" si="34"/>
        <v>0</v>
      </c>
      <c r="I367" s="46" t="s">
        <v>6</v>
      </c>
      <c r="O367" s="26">
        <f t="shared" si="35"/>
        <v>0</v>
      </c>
      <c r="P367" s="26">
        <f t="shared" si="35"/>
        <v>0</v>
      </c>
      <c r="Q367" s="26">
        <f t="shared" si="35"/>
        <v>0</v>
      </c>
      <c r="R367" s="93">
        <f t="shared" si="36"/>
        <v>0</v>
      </c>
      <c r="S367" s="93">
        <f t="shared" si="37"/>
        <v>0</v>
      </c>
      <c r="T367" s="93">
        <f t="shared" si="38"/>
        <v>0</v>
      </c>
    </row>
    <row r="368" spans="3:20" x14ac:dyDescent="0.35">
      <c r="C368" s="75" t="str">
        <f t="shared" si="33"/>
        <v/>
      </c>
      <c r="D368" s="47"/>
      <c r="E368" s="48"/>
      <c r="F368" s="48"/>
      <c r="G368" s="48"/>
      <c r="H368" s="49">
        <f t="shared" si="34"/>
        <v>0</v>
      </c>
      <c r="I368" s="46" t="s">
        <v>6</v>
      </c>
      <c r="O368" s="26">
        <f t="shared" si="35"/>
        <v>0</v>
      </c>
      <c r="P368" s="26">
        <f t="shared" si="35"/>
        <v>0</v>
      </c>
      <c r="Q368" s="26">
        <f t="shared" si="35"/>
        <v>0</v>
      </c>
      <c r="R368" s="93">
        <f t="shared" si="36"/>
        <v>0</v>
      </c>
      <c r="S368" s="93">
        <f t="shared" si="37"/>
        <v>0</v>
      </c>
      <c r="T368" s="93">
        <f t="shared" si="38"/>
        <v>0</v>
      </c>
    </row>
    <row r="369" spans="3:20" x14ac:dyDescent="0.35">
      <c r="C369" s="75" t="str">
        <f t="shared" si="33"/>
        <v/>
      </c>
      <c r="D369" s="47"/>
      <c r="E369" s="48"/>
      <c r="F369" s="48"/>
      <c r="G369" s="48"/>
      <c r="H369" s="49">
        <f t="shared" si="34"/>
        <v>0</v>
      </c>
      <c r="I369" s="46" t="s">
        <v>6</v>
      </c>
      <c r="O369" s="26">
        <f t="shared" si="35"/>
        <v>0</v>
      </c>
      <c r="P369" s="26">
        <f t="shared" si="35"/>
        <v>0</v>
      </c>
      <c r="Q369" s="26">
        <f t="shared" si="35"/>
        <v>0</v>
      </c>
      <c r="R369" s="93">
        <f t="shared" si="36"/>
        <v>0</v>
      </c>
      <c r="S369" s="93">
        <f t="shared" si="37"/>
        <v>0</v>
      </c>
      <c r="T369" s="93">
        <f t="shared" si="38"/>
        <v>0</v>
      </c>
    </row>
    <row r="370" spans="3:20" x14ac:dyDescent="0.35">
      <c r="C370" s="75" t="str">
        <f t="shared" si="33"/>
        <v/>
      </c>
      <c r="D370" s="47"/>
      <c r="E370" s="48"/>
      <c r="F370" s="48"/>
      <c r="G370" s="48"/>
      <c r="H370" s="49">
        <f t="shared" si="34"/>
        <v>0</v>
      </c>
      <c r="I370" s="46" t="s">
        <v>6</v>
      </c>
      <c r="O370" s="26">
        <f t="shared" si="35"/>
        <v>0</v>
      </c>
      <c r="P370" s="26">
        <f t="shared" si="35"/>
        <v>0</v>
      </c>
      <c r="Q370" s="26">
        <f t="shared" si="35"/>
        <v>0</v>
      </c>
      <c r="R370" s="93">
        <f t="shared" si="36"/>
        <v>0</v>
      </c>
      <c r="S370" s="93">
        <f t="shared" si="37"/>
        <v>0</v>
      </c>
      <c r="T370" s="93">
        <f t="shared" si="38"/>
        <v>0</v>
      </c>
    </row>
    <row r="371" spans="3:20" x14ac:dyDescent="0.35">
      <c r="C371" s="75" t="str">
        <f t="shared" si="33"/>
        <v/>
      </c>
      <c r="D371" s="47"/>
      <c r="E371" s="48"/>
      <c r="F371" s="48"/>
      <c r="G371" s="48"/>
      <c r="H371" s="49">
        <f t="shared" si="34"/>
        <v>0</v>
      </c>
      <c r="I371" s="46" t="s">
        <v>6</v>
      </c>
      <c r="O371" s="26">
        <f t="shared" si="35"/>
        <v>0</v>
      </c>
      <c r="P371" s="26">
        <f t="shared" si="35"/>
        <v>0</v>
      </c>
      <c r="Q371" s="26">
        <f t="shared" si="35"/>
        <v>0</v>
      </c>
      <c r="R371" s="93">
        <f t="shared" si="36"/>
        <v>0</v>
      </c>
      <c r="S371" s="93">
        <f t="shared" si="37"/>
        <v>0</v>
      </c>
      <c r="T371" s="93">
        <f t="shared" si="38"/>
        <v>0</v>
      </c>
    </row>
    <row r="372" spans="3:20" x14ac:dyDescent="0.35">
      <c r="C372" s="75" t="str">
        <f t="shared" si="33"/>
        <v/>
      </c>
      <c r="D372" s="47"/>
      <c r="E372" s="48"/>
      <c r="F372" s="48"/>
      <c r="G372" s="48"/>
      <c r="H372" s="49">
        <f t="shared" si="34"/>
        <v>0</v>
      </c>
      <c r="I372" s="46" t="s">
        <v>6</v>
      </c>
      <c r="O372" s="26">
        <f t="shared" si="35"/>
        <v>0</v>
      </c>
      <c r="P372" s="26">
        <f t="shared" si="35"/>
        <v>0</v>
      </c>
      <c r="Q372" s="26">
        <f t="shared" si="35"/>
        <v>0</v>
      </c>
      <c r="R372" s="93">
        <f t="shared" si="36"/>
        <v>0</v>
      </c>
      <c r="S372" s="93">
        <f t="shared" si="37"/>
        <v>0</v>
      </c>
      <c r="T372" s="93">
        <f t="shared" si="38"/>
        <v>0</v>
      </c>
    </row>
    <row r="373" spans="3:20" x14ac:dyDescent="0.35">
      <c r="C373" s="75" t="str">
        <f t="shared" si="33"/>
        <v/>
      </c>
      <c r="D373" s="47"/>
      <c r="E373" s="48"/>
      <c r="F373" s="48"/>
      <c r="G373" s="48"/>
      <c r="H373" s="49">
        <f t="shared" si="34"/>
        <v>0</v>
      </c>
      <c r="I373" s="46" t="s">
        <v>6</v>
      </c>
      <c r="O373" s="26">
        <f t="shared" si="35"/>
        <v>0</v>
      </c>
      <c r="P373" s="26">
        <f t="shared" si="35"/>
        <v>0</v>
      </c>
      <c r="Q373" s="26">
        <f t="shared" si="35"/>
        <v>0</v>
      </c>
      <c r="R373" s="93">
        <f t="shared" si="36"/>
        <v>0</v>
      </c>
      <c r="S373" s="93">
        <f t="shared" si="37"/>
        <v>0</v>
      </c>
      <c r="T373" s="93">
        <f t="shared" si="38"/>
        <v>0</v>
      </c>
    </row>
    <row r="374" spans="3:20" x14ac:dyDescent="0.35">
      <c r="C374" s="75" t="str">
        <f t="shared" si="33"/>
        <v/>
      </c>
      <c r="D374" s="47"/>
      <c r="E374" s="48"/>
      <c r="F374" s="48"/>
      <c r="G374" s="48"/>
      <c r="H374" s="49">
        <f t="shared" si="34"/>
        <v>0</v>
      </c>
      <c r="I374" s="46" t="s">
        <v>6</v>
      </c>
      <c r="O374" s="26">
        <f t="shared" si="35"/>
        <v>0</v>
      </c>
      <c r="P374" s="26">
        <f t="shared" si="35"/>
        <v>0</v>
      </c>
      <c r="Q374" s="26">
        <f t="shared" si="35"/>
        <v>0</v>
      </c>
      <c r="R374" s="93">
        <f t="shared" si="36"/>
        <v>0</v>
      </c>
      <c r="S374" s="93">
        <f t="shared" si="37"/>
        <v>0</v>
      </c>
      <c r="T374" s="93">
        <f t="shared" si="38"/>
        <v>0</v>
      </c>
    </row>
    <row r="375" spans="3:20" x14ac:dyDescent="0.35">
      <c r="C375" s="75" t="str">
        <f t="shared" si="33"/>
        <v/>
      </c>
      <c r="D375" s="47"/>
      <c r="E375" s="48"/>
      <c r="F375" s="48"/>
      <c r="G375" s="48"/>
      <c r="H375" s="49">
        <f t="shared" si="34"/>
        <v>0</v>
      </c>
      <c r="I375" s="46" t="s">
        <v>6</v>
      </c>
      <c r="O375" s="26">
        <f t="shared" si="35"/>
        <v>0</v>
      </c>
      <c r="P375" s="26">
        <f t="shared" si="35"/>
        <v>0</v>
      </c>
      <c r="Q375" s="26">
        <f t="shared" si="35"/>
        <v>0</v>
      </c>
      <c r="R375" s="93">
        <f t="shared" si="36"/>
        <v>0</v>
      </c>
      <c r="S375" s="93">
        <f t="shared" si="37"/>
        <v>0</v>
      </c>
      <c r="T375" s="93">
        <f t="shared" si="38"/>
        <v>0</v>
      </c>
    </row>
    <row r="376" spans="3:20" x14ac:dyDescent="0.35">
      <c r="C376" s="75" t="str">
        <f t="shared" si="33"/>
        <v/>
      </c>
      <c r="D376" s="47"/>
      <c r="E376" s="48"/>
      <c r="F376" s="48"/>
      <c r="G376" s="48"/>
      <c r="H376" s="49">
        <f t="shared" si="34"/>
        <v>0</v>
      </c>
      <c r="I376" s="46" t="s">
        <v>6</v>
      </c>
      <c r="O376" s="26">
        <f t="shared" si="35"/>
        <v>0</v>
      </c>
      <c r="P376" s="26">
        <f t="shared" si="35"/>
        <v>0</v>
      </c>
      <c r="Q376" s="26">
        <f t="shared" si="35"/>
        <v>0</v>
      </c>
      <c r="R376" s="93">
        <f t="shared" si="36"/>
        <v>0</v>
      </c>
      <c r="S376" s="93">
        <f t="shared" si="37"/>
        <v>0</v>
      </c>
      <c r="T376" s="93">
        <f t="shared" si="38"/>
        <v>0</v>
      </c>
    </row>
    <row r="377" spans="3:20" x14ac:dyDescent="0.35">
      <c r="C377" s="75" t="str">
        <f t="shared" si="33"/>
        <v/>
      </c>
      <c r="D377" s="47"/>
      <c r="E377" s="48"/>
      <c r="F377" s="48"/>
      <c r="G377" s="48"/>
      <c r="H377" s="49">
        <f t="shared" si="34"/>
        <v>0</v>
      </c>
      <c r="I377" s="46" t="s">
        <v>6</v>
      </c>
      <c r="O377" s="26">
        <f t="shared" si="35"/>
        <v>0</v>
      </c>
      <c r="P377" s="26">
        <f t="shared" si="35"/>
        <v>0</v>
      </c>
      <c r="Q377" s="26">
        <f t="shared" si="35"/>
        <v>0</v>
      </c>
      <c r="R377" s="93">
        <f t="shared" si="36"/>
        <v>0</v>
      </c>
      <c r="S377" s="93">
        <f t="shared" si="37"/>
        <v>0</v>
      </c>
      <c r="T377" s="93">
        <f t="shared" si="38"/>
        <v>0</v>
      </c>
    </row>
    <row r="378" spans="3:20" x14ac:dyDescent="0.35">
      <c r="C378" s="75" t="str">
        <f t="shared" si="33"/>
        <v/>
      </c>
      <c r="D378" s="47"/>
      <c r="E378" s="48"/>
      <c r="F378" s="48"/>
      <c r="G378" s="48"/>
      <c r="H378" s="49">
        <f t="shared" si="34"/>
        <v>0</v>
      </c>
      <c r="I378" s="46" t="s">
        <v>6</v>
      </c>
      <c r="O378" s="26">
        <f t="shared" si="35"/>
        <v>0</v>
      </c>
      <c r="P378" s="26">
        <f t="shared" si="35"/>
        <v>0</v>
      </c>
      <c r="Q378" s="26">
        <f t="shared" si="35"/>
        <v>0</v>
      </c>
      <c r="R378" s="93">
        <f t="shared" si="36"/>
        <v>0</v>
      </c>
      <c r="S378" s="93">
        <f t="shared" si="37"/>
        <v>0</v>
      </c>
      <c r="T378" s="93">
        <f t="shared" si="38"/>
        <v>0</v>
      </c>
    </row>
    <row r="379" spans="3:20" x14ac:dyDescent="0.35">
      <c r="C379" s="75" t="str">
        <f t="shared" si="33"/>
        <v/>
      </c>
      <c r="D379" s="47"/>
      <c r="E379" s="48"/>
      <c r="F379" s="48"/>
      <c r="G379" s="48"/>
      <c r="H379" s="49">
        <f t="shared" si="34"/>
        <v>0</v>
      </c>
      <c r="I379" s="46" t="s">
        <v>6</v>
      </c>
      <c r="O379" s="26">
        <f t="shared" si="35"/>
        <v>0</v>
      </c>
      <c r="P379" s="26">
        <f t="shared" si="35"/>
        <v>0</v>
      </c>
      <c r="Q379" s="26">
        <f t="shared" si="35"/>
        <v>0</v>
      </c>
      <c r="R379" s="93">
        <f t="shared" si="36"/>
        <v>0</v>
      </c>
      <c r="S379" s="93">
        <f t="shared" si="37"/>
        <v>0</v>
      </c>
      <c r="T379" s="93">
        <f t="shared" si="38"/>
        <v>0</v>
      </c>
    </row>
    <row r="380" spans="3:20" x14ac:dyDescent="0.35">
      <c r="C380" s="75" t="str">
        <f t="shared" si="33"/>
        <v/>
      </c>
      <c r="D380" s="47"/>
      <c r="E380" s="48"/>
      <c r="F380" s="48"/>
      <c r="G380" s="48"/>
      <c r="H380" s="49">
        <f t="shared" si="34"/>
        <v>0</v>
      </c>
      <c r="I380" s="46" t="s">
        <v>6</v>
      </c>
      <c r="O380" s="26">
        <f t="shared" si="35"/>
        <v>0</v>
      </c>
      <c r="P380" s="26">
        <f t="shared" si="35"/>
        <v>0</v>
      </c>
      <c r="Q380" s="26">
        <f t="shared" si="35"/>
        <v>0</v>
      </c>
      <c r="R380" s="93">
        <f t="shared" si="36"/>
        <v>0</v>
      </c>
      <c r="S380" s="93">
        <f t="shared" si="37"/>
        <v>0</v>
      </c>
      <c r="T380" s="93">
        <f t="shared" si="38"/>
        <v>0</v>
      </c>
    </row>
    <row r="381" spans="3:20" x14ac:dyDescent="0.35">
      <c r="C381" s="75" t="str">
        <f t="shared" si="33"/>
        <v/>
      </c>
      <c r="D381" s="47"/>
      <c r="E381" s="48"/>
      <c r="F381" s="48"/>
      <c r="G381" s="48"/>
      <c r="H381" s="49">
        <f t="shared" si="34"/>
        <v>0</v>
      </c>
      <c r="I381" s="46" t="s">
        <v>6</v>
      </c>
      <c r="O381" s="26">
        <f t="shared" si="35"/>
        <v>0</v>
      </c>
      <c r="P381" s="26">
        <f t="shared" si="35"/>
        <v>0</v>
      </c>
      <c r="Q381" s="26">
        <f t="shared" si="35"/>
        <v>0</v>
      </c>
      <c r="R381" s="93">
        <f t="shared" si="36"/>
        <v>0</v>
      </c>
      <c r="S381" s="93">
        <f t="shared" si="37"/>
        <v>0</v>
      </c>
      <c r="T381" s="93">
        <f t="shared" si="38"/>
        <v>0</v>
      </c>
    </row>
    <row r="382" spans="3:20" x14ac:dyDescent="0.35">
      <c r="C382" s="75" t="str">
        <f t="shared" si="33"/>
        <v/>
      </c>
      <c r="D382" s="47"/>
      <c r="E382" s="48"/>
      <c r="F382" s="48"/>
      <c r="G382" s="48"/>
      <c r="H382" s="49">
        <f t="shared" si="34"/>
        <v>0</v>
      </c>
      <c r="I382" s="46" t="s">
        <v>6</v>
      </c>
      <c r="O382" s="26">
        <f t="shared" si="35"/>
        <v>0</v>
      </c>
      <c r="P382" s="26">
        <f t="shared" si="35"/>
        <v>0</v>
      </c>
      <c r="Q382" s="26">
        <f t="shared" si="35"/>
        <v>0</v>
      </c>
      <c r="R382" s="93">
        <f t="shared" si="36"/>
        <v>0</v>
      </c>
      <c r="S382" s="93">
        <f t="shared" si="37"/>
        <v>0</v>
      </c>
      <c r="T382" s="93">
        <f t="shared" si="38"/>
        <v>0</v>
      </c>
    </row>
    <row r="383" spans="3:20" x14ac:dyDescent="0.35">
      <c r="C383" s="75" t="str">
        <f t="shared" si="33"/>
        <v/>
      </c>
      <c r="D383" s="47"/>
      <c r="E383" s="48"/>
      <c r="F383" s="48"/>
      <c r="G383" s="48"/>
      <c r="H383" s="49">
        <f t="shared" si="34"/>
        <v>0</v>
      </c>
      <c r="I383" s="46" t="s">
        <v>6</v>
      </c>
      <c r="O383" s="26">
        <f t="shared" si="35"/>
        <v>0</v>
      </c>
      <c r="P383" s="26">
        <f t="shared" si="35"/>
        <v>0</v>
      </c>
      <c r="Q383" s="26">
        <f t="shared" si="35"/>
        <v>0</v>
      </c>
      <c r="R383" s="93">
        <f t="shared" si="36"/>
        <v>0</v>
      </c>
      <c r="S383" s="93">
        <f t="shared" si="37"/>
        <v>0</v>
      </c>
      <c r="T383" s="93">
        <f t="shared" si="38"/>
        <v>0</v>
      </c>
    </row>
    <row r="384" spans="3:20" x14ac:dyDescent="0.35">
      <c r="C384" s="75" t="str">
        <f t="shared" si="33"/>
        <v/>
      </c>
      <c r="D384" s="47"/>
      <c r="E384" s="48"/>
      <c r="F384" s="48"/>
      <c r="G384" s="48"/>
      <c r="H384" s="49">
        <f t="shared" si="34"/>
        <v>0</v>
      </c>
      <c r="I384" s="46" t="s">
        <v>6</v>
      </c>
      <c r="O384" s="26">
        <f t="shared" si="35"/>
        <v>0</v>
      </c>
      <c r="P384" s="26">
        <f t="shared" si="35"/>
        <v>0</v>
      </c>
      <c r="Q384" s="26">
        <f t="shared" si="35"/>
        <v>0</v>
      </c>
      <c r="R384" s="93">
        <f t="shared" si="36"/>
        <v>0</v>
      </c>
      <c r="S384" s="93">
        <f t="shared" si="37"/>
        <v>0</v>
      </c>
      <c r="T384" s="93">
        <f t="shared" si="38"/>
        <v>0</v>
      </c>
    </row>
    <row r="385" spans="3:20" x14ac:dyDescent="0.35">
      <c r="C385" s="75" t="str">
        <f t="shared" si="33"/>
        <v/>
      </c>
      <c r="D385" s="47"/>
      <c r="E385" s="48"/>
      <c r="F385" s="48"/>
      <c r="G385" s="48"/>
      <c r="H385" s="49">
        <f t="shared" si="34"/>
        <v>0</v>
      </c>
      <c r="I385" s="46" t="s">
        <v>6</v>
      </c>
      <c r="O385" s="26">
        <f t="shared" si="35"/>
        <v>0</v>
      </c>
      <c r="P385" s="26">
        <f t="shared" si="35"/>
        <v>0</v>
      </c>
      <c r="Q385" s="26">
        <f t="shared" si="35"/>
        <v>0</v>
      </c>
      <c r="R385" s="93">
        <f t="shared" si="36"/>
        <v>0</v>
      </c>
      <c r="S385" s="93">
        <f t="shared" si="37"/>
        <v>0</v>
      </c>
      <c r="T385" s="93">
        <f t="shared" si="38"/>
        <v>0</v>
      </c>
    </row>
    <row r="386" spans="3:20" x14ac:dyDescent="0.35">
      <c r="C386" s="75" t="str">
        <f t="shared" si="33"/>
        <v/>
      </c>
      <c r="D386" s="47"/>
      <c r="E386" s="48"/>
      <c r="F386" s="48"/>
      <c r="G386" s="48"/>
      <c r="H386" s="49">
        <f t="shared" si="34"/>
        <v>0</v>
      </c>
      <c r="I386" s="46" t="s">
        <v>6</v>
      </c>
      <c r="O386" s="26">
        <f t="shared" si="35"/>
        <v>0</v>
      </c>
      <c r="P386" s="26">
        <f t="shared" si="35"/>
        <v>0</v>
      </c>
      <c r="Q386" s="26">
        <f t="shared" si="35"/>
        <v>0</v>
      </c>
      <c r="R386" s="93">
        <f t="shared" si="36"/>
        <v>0</v>
      </c>
      <c r="S386" s="93">
        <f t="shared" si="37"/>
        <v>0</v>
      </c>
      <c r="T386" s="93">
        <f t="shared" si="38"/>
        <v>0</v>
      </c>
    </row>
    <row r="387" spans="3:20" x14ac:dyDescent="0.35">
      <c r="C387" s="75" t="str">
        <f t="shared" si="33"/>
        <v/>
      </c>
      <c r="D387" s="47"/>
      <c r="E387" s="48"/>
      <c r="F387" s="48"/>
      <c r="G387" s="48"/>
      <c r="H387" s="49">
        <f t="shared" si="34"/>
        <v>0</v>
      </c>
      <c r="I387" s="46" t="s">
        <v>6</v>
      </c>
      <c r="O387" s="26">
        <f t="shared" si="35"/>
        <v>0</v>
      </c>
      <c r="P387" s="26">
        <f t="shared" si="35"/>
        <v>0</v>
      </c>
      <c r="Q387" s="26">
        <f t="shared" si="35"/>
        <v>0</v>
      </c>
      <c r="R387" s="93">
        <f t="shared" si="36"/>
        <v>0</v>
      </c>
      <c r="S387" s="93">
        <f t="shared" si="37"/>
        <v>0</v>
      </c>
      <c r="T387" s="93">
        <f t="shared" si="38"/>
        <v>0</v>
      </c>
    </row>
    <row r="388" spans="3:20" x14ac:dyDescent="0.35">
      <c r="C388" s="75" t="str">
        <f t="shared" si="33"/>
        <v/>
      </c>
      <c r="D388" s="47"/>
      <c r="E388" s="48"/>
      <c r="F388" s="48"/>
      <c r="G388" s="48"/>
      <c r="H388" s="49">
        <f t="shared" si="34"/>
        <v>0</v>
      </c>
      <c r="I388" s="46" t="s">
        <v>6</v>
      </c>
      <c r="O388" s="26">
        <f t="shared" si="35"/>
        <v>0</v>
      </c>
      <c r="P388" s="26">
        <f t="shared" si="35"/>
        <v>0</v>
      </c>
      <c r="Q388" s="26">
        <f t="shared" si="35"/>
        <v>0</v>
      </c>
      <c r="R388" s="93">
        <f t="shared" si="36"/>
        <v>0</v>
      </c>
      <c r="S388" s="93">
        <f t="shared" si="37"/>
        <v>0</v>
      </c>
      <c r="T388" s="93">
        <f t="shared" si="38"/>
        <v>0</v>
      </c>
    </row>
    <row r="389" spans="3:20" x14ac:dyDescent="0.35">
      <c r="C389" s="75" t="str">
        <f t="shared" si="33"/>
        <v/>
      </c>
      <c r="D389" s="47"/>
      <c r="E389" s="48"/>
      <c r="F389" s="48"/>
      <c r="G389" s="48"/>
      <c r="H389" s="49">
        <f t="shared" si="34"/>
        <v>0</v>
      </c>
      <c r="I389" s="46" t="s">
        <v>6</v>
      </c>
      <c r="O389" s="26">
        <f t="shared" si="35"/>
        <v>0</v>
      </c>
      <c r="P389" s="26">
        <f t="shared" si="35"/>
        <v>0</v>
      </c>
      <c r="Q389" s="26">
        <f t="shared" si="35"/>
        <v>0</v>
      </c>
      <c r="R389" s="93">
        <f t="shared" si="36"/>
        <v>0</v>
      </c>
      <c r="S389" s="93">
        <f t="shared" si="37"/>
        <v>0</v>
      </c>
      <c r="T389" s="93">
        <f t="shared" si="38"/>
        <v>0</v>
      </c>
    </row>
    <row r="390" spans="3:20" x14ac:dyDescent="0.35">
      <c r="C390" s="75" t="str">
        <f t="shared" si="33"/>
        <v/>
      </c>
      <c r="D390" s="47"/>
      <c r="E390" s="48"/>
      <c r="F390" s="48"/>
      <c r="G390" s="48"/>
      <c r="H390" s="49">
        <f t="shared" si="34"/>
        <v>0</v>
      </c>
      <c r="I390" s="46" t="s">
        <v>6</v>
      </c>
      <c r="O390" s="26">
        <f t="shared" si="35"/>
        <v>0</v>
      </c>
      <c r="P390" s="26">
        <f t="shared" si="35"/>
        <v>0</v>
      </c>
      <c r="Q390" s="26">
        <f t="shared" si="35"/>
        <v>0</v>
      </c>
      <c r="R390" s="93">
        <f t="shared" si="36"/>
        <v>0</v>
      </c>
      <c r="S390" s="93">
        <f t="shared" si="37"/>
        <v>0</v>
      </c>
      <c r="T390" s="93">
        <f t="shared" si="38"/>
        <v>0</v>
      </c>
    </row>
    <row r="391" spans="3:20" x14ac:dyDescent="0.35">
      <c r="C391" s="75" t="str">
        <f t="shared" si="33"/>
        <v/>
      </c>
      <c r="D391" s="47"/>
      <c r="E391" s="48"/>
      <c r="F391" s="48"/>
      <c r="G391" s="48"/>
      <c r="H391" s="49">
        <f t="shared" si="34"/>
        <v>0</v>
      </c>
      <c r="I391" s="46" t="s">
        <v>6</v>
      </c>
      <c r="O391" s="26">
        <f t="shared" si="35"/>
        <v>0</v>
      </c>
      <c r="P391" s="26">
        <f t="shared" si="35"/>
        <v>0</v>
      </c>
      <c r="Q391" s="26">
        <f t="shared" si="35"/>
        <v>0</v>
      </c>
      <c r="R391" s="93">
        <f t="shared" si="36"/>
        <v>0</v>
      </c>
      <c r="S391" s="93">
        <f t="shared" si="37"/>
        <v>0</v>
      </c>
      <c r="T391" s="93">
        <f t="shared" si="38"/>
        <v>0</v>
      </c>
    </row>
    <row r="392" spans="3:20" x14ac:dyDescent="0.35">
      <c r="C392" s="75" t="str">
        <f t="shared" si="33"/>
        <v/>
      </c>
      <c r="D392" s="47"/>
      <c r="E392" s="48"/>
      <c r="F392" s="48"/>
      <c r="G392" s="48"/>
      <c r="H392" s="49">
        <f t="shared" si="34"/>
        <v>0</v>
      </c>
      <c r="I392" s="46" t="s">
        <v>6</v>
      </c>
      <c r="O392" s="26">
        <f t="shared" si="35"/>
        <v>0</v>
      </c>
      <c r="P392" s="26">
        <f t="shared" si="35"/>
        <v>0</v>
      </c>
      <c r="Q392" s="26">
        <f t="shared" si="35"/>
        <v>0</v>
      </c>
      <c r="R392" s="93">
        <f t="shared" si="36"/>
        <v>0</v>
      </c>
      <c r="S392" s="93">
        <f t="shared" si="37"/>
        <v>0</v>
      </c>
      <c r="T392" s="93">
        <f t="shared" si="38"/>
        <v>0</v>
      </c>
    </row>
    <row r="393" spans="3:20" x14ac:dyDescent="0.35">
      <c r="C393" s="75" t="str">
        <f t="shared" si="33"/>
        <v/>
      </c>
      <c r="D393" s="47"/>
      <c r="E393" s="48"/>
      <c r="F393" s="48"/>
      <c r="G393" s="48"/>
      <c r="H393" s="49">
        <f t="shared" si="34"/>
        <v>0</v>
      </c>
      <c r="I393" s="46" t="s">
        <v>6</v>
      </c>
      <c r="O393" s="26">
        <f t="shared" si="35"/>
        <v>0</v>
      </c>
      <c r="P393" s="26">
        <f t="shared" si="35"/>
        <v>0</v>
      </c>
      <c r="Q393" s="26">
        <f t="shared" si="35"/>
        <v>0</v>
      </c>
      <c r="R393" s="93">
        <f t="shared" si="36"/>
        <v>0</v>
      </c>
      <c r="S393" s="93">
        <f t="shared" si="37"/>
        <v>0</v>
      </c>
      <c r="T393" s="93">
        <f t="shared" si="38"/>
        <v>0</v>
      </c>
    </row>
    <row r="394" spans="3:20" x14ac:dyDescent="0.35">
      <c r="C394" s="75" t="str">
        <f t="shared" si="33"/>
        <v/>
      </c>
      <c r="D394" s="47"/>
      <c r="E394" s="48"/>
      <c r="F394" s="48"/>
      <c r="G394" s="48"/>
      <c r="H394" s="49">
        <f t="shared" si="34"/>
        <v>0</v>
      </c>
      <c r="I394" s="46" t="s">
        <v>6</v>
      </c>
      <c r="O394" s="26">
        <f t="shared" si="35"/>
        <v>0</v>
      </c>
      <c r="P394" s="26">
        <f t="shared" si="35"/>
        <v>0</v>
      </c>
      <c r="Q394" s="26">
        <f t="shared" si="35"/>
        <v>0</v>
      </c>
      <c r="R394" s="93">
        <f t="shared" si="36"/>
        <v>0</v>
      </c>
      <c r="S394" s="93">
        <f t="shared" si="37"/>
        <v>0</v>
      </c>
      <c r="T394" s="93">
        <f t="shared" si="38"/>
        <v>0</v>
      </c>
    </row>
    <row r="395" spans="3:20" x14ac:dyDescent="0.35">
      <c r="C395" s="75" t="str">
        <f t="shared" ref="C395:C458" si="39">IF(D395="","",IF(ISERROR(1+C394),1,1+C394))</f>
        <v/>
      </c>
      <c r="D395" s="47"/>
      <c r="E395" s="48"/>
      <c r="F395" s="48"/>
      <c r="G395" s="48"/>
      <c r="H395" s="49">
        <f t="shared" ref="H395:H458" si="40">SUM(E395:G395)</f>
        <v>0</v>
      </c>
      <c r="I395" s="46" t="s">
        <v>6</v>
      </c>
      <c r="O395" s="26">
        <f t="shared" ref="O395:Q458" si="41">IF(E395="",0,IF(ISNUMBER(E395),0,1))</f>
        <v>0</v>
      </c>
      <c r="P395" s="26">
        <f t="shared" si="41"/>
        <v>0</v>
      </c>
      <c r="Q395" s="26">
        <f t="shared" si="41"/>
        <v>0</v>
      </c>
      <c r="R395" s="93">
        <f t="shared" ref="R395:R458" si="42">IF(E395="",0,
IF(NOT(ISNUMBER(E395)),0,
IF(E395&gt;=0,0,
1)))</f>
        <v>0</v>
      </c>
      <c r="S395" s="93">
        <f t="shared" ref="S395:S458" si="43">IF(F395="",0,
IF(NOT(ISNUMBER(F395)),0,
IF(F395&gt;=0,0,
1)))</f>
        <v>0</v>
      </c>
      <c r="T395" s="93">
        <f t="shared" ref="T395:T458" si="44">IF(G395="",0,
IF(NOT(ISNUMBER(G395)),0,
IF(G395&gt;=0,0,
1)))</f>
        <v>0</v>
      </c>
    </row>
    <row r="396" spans="3:20" x14ac:dyDescent="0.35">
      <c r="C396" s="75" t="str">
        <f t="shared" si="39"/>
        <v/>
      </c>
      <c r="D396" s="47"/>
      <c r="E396" s="48"/>
      <c r="F396" s="48"/>
      <c r="G396" s="48"/>
      <c r="H396" s="49">
        <f t="shared" si="40"/>
        <v>0</v>
      </c>
      <c r="I396" s="46" t="s">
        <v>6</v>
      </c>
      <c r="O396" s="26">
        <f t="shared" si="41"/>
        <v>0</v>
      </c>
      <c r="P396" s="26">
        <f t="shared" si="41"/>
        <v>0</v>
      </c>
      <c r="Q396" s="26">
        <f t="shared" si="41"/>
        <v>0</v>
      </c>
      <c r="R396" s="93">
        <f t="shared" si="42"/>
        <v>0</v>
      </c>
      <c r="S396" s="93">
        <f t="shared" si="43"/>
        <v>0</v>
      </c>
      <c r="T396" s="93">
        <f t="shared" si="44"/>
        <v>0</v>
      </c>
    </row>
    <row r="397" spans="3:20" x14ac:dyDescent="0.35">
      <c r="C397" s="75" t="str">
        <f t="shared" si="39"/>
        <v/>
      </c>
      <c r="D397" s="47"/>
      <c r="E397" s="48"/>
      <c r="F397" s="48"/>
      <c r="G397" s="48"/>
      <c r="H397" s="49">
        <f t="shared" si="40"/>
        <v>0</v>
      </c>
      <c r="I397" s="46" t="s">
        <v>6</v>
      </c>
      <c r="O397" s="26">
        <f t="shared" si="41"/>
        <v>0</v>
      </c>
      <c r="P397" s="26">
        <f t="shared" si="41"/>
        <v>0</v>
      </c>
      <c r="Q397" s="26">
        <f t="shared" si="41"/>
        <v>0</v>
      </c>
      <c r="R397" s="93">
        <f t="shared" si="42"/>
        <v>0</v>
      </c>
      <c r="S397" s="93">
        <f t="shared" si="43"/>
        <v>0</v>
      </c>
      <c r="T397" s="93">
        <f t="shared" si="44"/>
        <v>0</v>
      </c>
    </row>
    <row r="398" spans="3:20" x14ac:dyDescent="0.35">
      <c r="C398" s="75" t="str">
        <f t="shared" si="39"/>
        <v/>
      </c>
      <c r="D398" s="47"/>
      <c r="E398" s="48"/>
      <c r="F398" s="48"/>
      <c r="G398" s="48"/>
      <c r="H398" s="49">
        <f t="shared" si="40"/>
        <v>0</v>
      </c>
      <c r="I398" s="46" t="s">
        <v>6</v>
      </c>
      <c r="O398" s="26">
        <f t="shared" si="41"/>
        <v>0</v>
      </c>
      <c r="P398" s="26">
        <f t="shared" si="41"/>
        <v>0</v>
      </c>
      <c r="Q398" s="26">
        <f t="shared" si="41"/>
        <v>0</v>
      </c>
      <c r="R398" s="93">
        <f t="shared" si="42"/>
        <v>0</v>
      </c>
      <c r="S398" s="93">
        <f t="shared" si="43"/>
        <v>0</v>
      </c>
      <c r="T398" s="93">
        <f t="shared" si="44"/>
        <v>0</v>
      </c>
    </row>
    <row r="399" spans="3:20" x14ac:dyDescent="0.35">
      <c r="C399" s="75" t="str">
        <f t="shared" si="39"/>
        <v/>
      </c>
      <c r="D399" s="47"/>
      <c r="E399" s="48"/>
      <c r="F399" s="48"/>
      <c r="G399" s="48"/>
      <c r="H399" s="49">
        <f t="shared" si="40"/>
        <v>0</v>
      </c>
      <c r="I399" s="46" t="s">
        <v>6</v>
      </c>
      <c r="O399" s="26">
        <f t="shared" si="41"/>
        <v>0</v>
      </c>
      <c r="P399" s="26">
        <f t="shared" si="41"/>
        <v>0</v>
      </c>
      <c r="Q399" s="26">
        <f t="shared" si="41"/>
        <v>0</v>
      </c>
      <c r="R399" s="93">
        <f t="shared" si="42"/>
        <v>0</v>
      </c>
      <c r="S399" s="93">
        <f t="shared" si="43"/>
        <v>0</v>
      </c>
      <c r="T399" s="93">
        <f t="shared" si="44"/>
        <v>0</v>
      </c>
    </row>
    <row r="400" spans="3:20" x14ac:dyDescent="0.35">
      <c r="C400" s="75" t="str">
        <f t="shared" si="39"/>
        <v/>
      </c>
      <c r="D400" s="47"/>
      <c r="E400" s="48"/>
      <c r="F400" s="48"/>
      <c r="G400" s="48"/>
      <c r="H400" s="49">
        <f t="shared" si="40"/>
        <v>0</v>
      </c>
      <c r="I400" s="46" t="s">
        <v>6</v>
      </c>
      <c r="O400" s="26">
        <f t="shared" si="41"/>
        <v>0</v>
      </c>
      <c r="P400" s="26">
        <f t="shared" si="41"/>
        <v>0</v>
      </c>
      <c r="Q400" s="26">
        <f t="shared" si="41"/>
        <v>0</v>
      </c>
      <c r="R400" s="93">
        <f t="shared" si="42"/>
        <v>0</v>
      </c>
      <c r="S400" s="93">
        <f t="shared" si="43"/>
        <v>0</v>
      </c>
      <c r="T400" s="93">
        <f t="shared" si="44"/>
        <v>0</v>
      </c>
    </row>
    <row r="401" spans="3:20" x14ac:dyDescent="0.35">
      <c r="C401" s="75" t="str">
        <f t="shared" si="39"/>
        <v/>
      </c>
      <c r="D401" s="47"/>
      <c r="E401" s="48"/>
      <c r="F401" s="48"/>
      <c r="G401" s="48"/>
      <c r="H401" s="49">
        <f t="shared" si="40"/>
        <v>0</v>
      </c>
      <c r="I401" s="46" t="s">
        <v>6</v>
      </c>
      <c r="O401" s="26">
        <f t="shared" si="41"/>
        <v>0</v>
      </c>
      <c r="P401" s="26">
        <f t="shared" si="41"/>
        <v>0</v>
      </c>
      <c r="Q401" s="26">
        <f t="shared" si="41"/>
        <v>0</v>
      </c>
      <c r="R401" s="93">
        <f t="shared" si="42"/>
        <v>0</v>
      </c>
      <c r="S401" s="93">
        <f t="shared" si="43"/>
        <v>0</v>
      </c>
      <c r="T401" s="93">
        <f t="shared" si="44"/>
        <v>0</v>
      </c>
    </row>
    <row r="402" spans="3:20" x14ac:dyDescent="0.35">
      <c r="C402" s="75" t="str">
        <f t="shared" si="39"/>
        <v/>
      </c>
      <c r="D402" s="47"/>
      <c r="E402" s="48"/>
      <c r="F402" s="48"/>
      <c r="G402" s="48"/>
      <c r="H402" s="49">
        <f t="shared" si="40"/>
        <v>0</v>
      </c>
      <c r="I402" s="46" t="s">
        <v>6</v>
      </c>
      <c r="O402" s="26">
        <f t="shared" si="41"/>
        <v>0</v>
      </c>
      <c r="P402" s="26">
        <f t="shared" si="41"/>
        <v>0</v>
      </c>
      <c r="Q402" s="26">
        <f t="shared" si="41"/>
        <v>0</v>
      </c>
      <c r="R402" s="93">
        <f t="shared" si="42"/>
        <v>0</v>
      </c>
      <c r="S402" s="93">
        <f t="shared" si="43"/>
        <v>0</v>
      </c>
      <c r="T402" s="93">
        <f t="shared" si="44"/>
        <v>0</v>
      </c>
    </row>
    <row r="403" spans="3:20" x14ac:dyDescent="0.35">
      <c r="C403" s="75" t="str">
        <f t="shared" si="39"/>
        <v/>
      </c>
      <c r="D403" s="47"/>
      <c r="E403" s="48"/>
      <c r="F403" s="48"/>
      <c r="G403" s="48"/>
      <c r="H403" s="49">
        <f t="shared" si="40"/>
        <v>0</v>
      </c>
      <c r="I403" s="46" t="s">
        <v>6</v>
      </c>
      <c r="O403" s="26">
        <f t="shared" si="41"/>
        <v>0</v>
      </c>
      <c r="P403" s="26">
        <f t="shared" si="41"/>
        <v>0</v>
      </c>
      <c r="Q403" s="26">
        <f t="shared" si="41"/>
        <v>0</v>
      </c>
      <c r="R403" s="93">
        <f t="shared" si="42"/>
        <v>0</v>
      </c>
      <c r="S403" s="93">
        <f t="shared" si="43"/>
        <v>0</v>
      </c>
      <c r="T403" s="93">
        <f t="shared" si="44"/>
        <v>0</v>
      </c>
    </row>
    <row r="404" spans="3:20" x14ac:dyDescent="0.35">
      <c r="C404" s="75" t="str">
        <f t="shared" si="39"/>
        <v/>
      </c>
      <c r="D404" s="47"/>
      <c r="E404" s="48"/>
      <c r="F404" s="48"/>
      <c r="G404" s="48"/>
      <c r="H404" s="49">
        <f t="shared" si="40"/>
        <v>0</v>
      </c>
      <c r="I404" s="46" t="s">
        <v>6</v>
      </c>
      <c r="O404" s="26">
        <f t="shared" si="41"/>
        <v>0</v>
      </c>
      <c r="P404" s="26">
        <f t="shared" si="41"/>
        <v>0</v>
      </c>
      <c r="Q404" s="26">
        <f t="shared" si="41"/>
        <v>0</v>
      </c>
      <c r="R404" s="93">
        <f t="shared" si="42"/>
        <v>0</v>
      </c>
      <c r="S404" s="93">
        <f t="shared" si="43"/>
        <v>0</v>
      </c>
      <c r="T404" s="93">
        <f t="shared" si="44"/>
        <v>0</v>
      </c>
    </row>
    <row r="405" spans="3:20" x14ac:dyDescent="0.35">
      <c r="C405" s="75" t="str">
        <f t="shared" si="39"/>
        <v/>
      </c>
      <c r="D405" s="47"/>
      <c r="E405" s="48"/>
      <c r="F405" s="48"/>
      <c r="G405" s="48"/>
      <c r="H405" s="49">
        <f t="shared" si="40"/>
        <v>0</v>
      </c>
      <c r="I405" s="46" t="s">
        <v>6</v>
      </c>
      <c r="O405" s="26">
        <f t="shared" si="41"/>
        <v>0</v>
      </c>
      <c r="P405" s="26">
        <f t="shared" si="41"/>
        <v>0</v>
      </c>
      <c r="Q405" s="26">
        <f t="shared" si="41"/>
        <v>0</v>
      </c>
      <c r="R405" s="93">
        <f t="shared" si="42"/>
        <v>0</v>
      </c>
      <c r="S405" s="93">
        <f t="shared" si="43"/>
        <v>0</v>
      </c>
      <c r="T405" s="93">
        <f t="shared" si="44"/>
        <v>0</v>
      </c>
    </row>
    <row r="406" spans="3:20" x14ac:dyDescent="0.35">
      <c r="C406" s="75" t="str">
        <f t="shared" si="39"/>
        <v/>
      </c>
      <c r="D406" s="47"/>
      <c r="E406" s="48"/>
      <c r="F406" s="48"/>
      <c r="G406" s="48"/>
      <c r="H406" s="49">
        <f t="shared" si="40"/>
        <v>0</v>
      </c>
      <c r="I406" s="46" t="s">
        <v>6</v>
      </c>
      <c r="O406" s="26">
        <f t="shared" si="41"/>
        <v>0</v>
      </c>
      <c r="P406" s="26">
        <f t="shared" si="41"/>
        <v>0</v>
      </c>
      <c r="Q406" s="26">
        <f t="shared" si="41"/>
        <v>0</v>
      </c>
      <c r="R406" s="93">
        <f t="shared" si="42"/>
        <v>0</v>
      </c>
      <c r="S406" s="93">
        <f t="shared" si="43"/>
        <v>0</v>
      </c>
      <c r="T406" s="93">
        <f t="shared" si="44"/>
        <v>0</v>
      </c>
    </row>
    <row r="407" spans="3:20" x14ac:dyDescent="0.35">
      <c r="C407" s="75" t="str">
        <f t="shared" si="39"/>
        <v/>
      </c>
      <c r="D407" s="47"/>
      <c r="E407" s="48"/>
      <c r="F407" s="48"/>
      <c r="G407" s="48"/>
      <c r="H407" s="49">
        <f t="shared" si="40"/>
        <v>0</v>
      </c>
      <c r="I407" s="46" t="s">
        <v>6</v>
      </c>
      <c r="O407" s="26">
        <f t="shared" si="41"/>
        <v>0</v>
      </c>
      <c r="P407" s="26">
        <f t="shared" si="41"/>
        <v>0</v>
      </c>
      <c r="Q407" s="26">
        <f t="shared" si="41"/>
        <v>0</v>
      </c>
      <c r="R407" s="93">
        <f t="shared" si="42"/>
        <v>0</v>
      </c>
      <c r="S407" s="93">
        <f t="shared" si="43"/>
        <v>0</v>
      </c>
      <c r="T407" s="93">
        <f t="shared" si="44"/>
        <v>0</v>
      </c>
    </row>
    <row r="408" spans="3:20" x14ac:dyDescent="0.35">
      <c r="C408" s="75" t="str">
        <f t="shared" si="39"/>
        <v/>
      </c>
      <c r="D408" s="47"/>
      <c r="E408" s="48"/>
      <c r="F408" s="48"/>
      <c r="G408" s="48"/>
      <c r="H408" s="49">
        <f t="shared" si="40"/>
        <v>0</v>
      </c>
      <c r="I408" s="46" t="s">
        <v>6</v>
      </c>
      <c r="O408" s="26">
        <f t="shared" si="41"/>
        <v>0</v>
      </c>
      <c r="P408" s="26">
        <f t="shared" si="41"/>
        <v>0</v>
      </c>
      <c r="Q408" s="26">
        <f t="shared" si="41"/>
        <v>0</v>
      </c>
      <c r="R408" s="93">
        <f t="shared" si="42"/>
        <v>0</v>
      </c>
      <c r="S408" s="93">
        <f t="shared" si="43"/>
        <v>0</v>
      </c>
      <c r="T408" s="93">
        <f t="shared" si="44"/>
        <v>0</v>
      </c>
    </row>
    <row r="409" spans="3:20" x14ac:dyDescent="0.35">
      <c r="C409" s="75" t="str">
        <f t="shared" si="39"/>
        <v/>
      </c>
      <c r="D409" s="47"/>
      <c r="E409" s="48"/>
      <c r="F409" s="48"/>
      <c r="G409" s="48"/>
      <c r="H409" s="49">
        <f t="shared" si="40"/>
        <v>0</v>
      </c>
      <c r="I409" s="46" t="s">
        <v>6</v>
      </c>
      <c r="O409" s="26">
        <f t="shared" si="41"/>
        <v>0</v>
      </c>
      <c r="P409" s="26">
        <f t="shared" si="41"/>
        <v>0</v>
      </c>
      <c r="Q409" s="26">
        <f t="shared" si="41"/>
        <v>0</v>
      </c>
      <c r="R409" s="93">
        <f t="shared" si="42"/>
        <v>0</v>
      </c>
      <c r="S409" s="93">
        <f t="shared" si="43"/>
        <v>0</v>
      </c>
      <c r="T409" s="93">
        <f t="shared" si="44"/>
        <v>0</v>
      </c>
    </row>
    <row r="410" spans="3:20" x14ac:dyDescent="0.35">
      <c r="C410" s="75" t="str">
        <f t="shared" si="39"/>
        <v/>
      </c>
      <c r="D410" s="47"/>
      <c r="E410" s="48"/>
      <c r="F410" s="48"/>
      <c r="G410" s="48"/>
      <c r="H410" s="49">
        <f t="shared" si="40"/>
        <v>0</v>
      </c>
      <c r="I410" s="46" t="s">
        <v>6</v>
      </c>
      <c r="O410" s="26">
        <f t="shared" si="41"/>
        <v>0</v>
      </c>
      <c r="P410" s="26">
        <f t="shared" si="41"/>
        <v>0</v>
      </c>
      <c r="Q410" s="26">
        <f t="shared" si="41"/>
        <v>0</v>
      </c>
      <c r="R410" s="93">
        <f t="shared" si="42"/>
        <v>0</v>
      </c>
      <c r="S410" s="93">
        <f t="shared" si="43"/>
        <v>0</v>
      </c>
      <c r="T410" s="93">
        <f t="shared" si="44"/>
        <v>0</v>
      </c>
    </row>
    <row r="411" spans="3:20" x14ac:dyDescent="0.35">
      <c r="C411" s="75" t="str">
        <f t="shared" si="39"/>
        <v/>
      </c>
      <c r="D411" s="47"/>
      <c r="E411" s="48"/>
      <c r="F411" s="48"/>
      <c r="G411" s="48"/>
      <c r="H411" s="49">
        <f t="shared" si="40"/>
        <v>0</v>
      </c>
      <c r="I411" s="46" t="s">
        <v>6</v>
      </c>
      <c r="O411" s="26">
        <f t="shared" si="41"/>
        <v>0</v>
      </c>
      <c r="P411" s="26">
        <f t="shared" si="41"/>
        <v>0</v>
      </c>
      <c r="Q411" s="26">
        <f t="shared" si="41"/>
        <v>0</v>
      </c>
      <c r="R411" s="93">
        <f t="shared" si="42"/>
        <v>0</v>
      </c>
      <c r="S411" s="93">
        <f t="shared" si="43"/>
        <v>0</v>
      </c>
      <c r="T411" s="93">
        <f t="shared" si="44"/>
        <v>0</v>
      </c>
    </row>
    <row r="412" spans="3:20" x14ac:dyDescent="0.35">
      <c r="C412" s="75" t="str">
        <f t="shared" si="39"/>
        <v/>
      </c>
      <c r="D412" s="47"/>
      <c r="E412" s="48"/>
      <c r="F412" s="48"/>
      <c r="G412" s="48"/>
      <c r="H412" s="49">
        <f t="shared" si="40"/>
        <v>0</v>
      </c>
      <c r="I412" s="46" t="s">
        <v>6</v>
      </c>
      <c r="O412" s="26">
        <f t="shared" si="41"/>
        <v>0</v>
      </c>
      <c r="P412" s="26">
        <f t="shared" si="41"/>
        <v>0</v>
      </c>
      <c r="Q412" s="26">
        <f t="shared" si="41"/>
        <v>0</v>
      </c>
      <c r="R412" s="93">
        <f t="shared" si="42"/>
        <v>0</v>
      </c>
      <c r="S412" s="93">
        <f t="shared" si="43"/>
        <v>0</v>
      </c>
      <c r="T412" s="93">
        <f t="shared" si="44"/>
        <v>0</v>
      </c>
    </row>
    <row r="413" spans="3:20" x14ac:dyDescent="0.35">
      <c r="C413" s="75" t="str">
        <f t="shared" si="39"/>
        <v/>
      </c>
      <c r="D413" s="47"/>
      <c r="E413" s="48"/>
      <c r="F413" s="48"/>
      <c r="G413" s="48"/>
      <c r="H413" s="49">
        <f t="shared" si="40"/>
        <v>0</v>
      </c>
      <c r="I413" s="46" t="s">
        <v>6</v>
      </c>
      <c r="O413" s="26">
        <f t="shared" si="41"/>
        <v>0</v>
      </c>
      <c r="P413" s="26">
        <f t="shared" si="41"/>
        <v>0</v>
      </c>
      <c r="Q413" s="26">
        <f t="shared" si="41"/>
        <v>0</v>
      </c>
      <c r="R413" s="93">
        <f t="shared" si="42"/>
        <v>0</v>
      </c>
      <c r="S413" s="93">
        <f t="shared" si="43"/>
        <v>0</v>
      </c>
      <c r="T413" s="93">
        <f t="shared" si="44"/>
        <v>0</v>
      </c>
    </row>
    <row r="414" spans="3:20" x14ac:dyDescent="0.35">
      <c r="C414" s="75" t="str">
        <f t="shared" si="39"/>
        <v/>
      </c>
      <c r="D414" s="47"/>
      <c r="E414" s="48"/>
      <c r="F414" s="48"/>
      <c r="G414" s="48"/>
      <c r="H414" s="49">
        <f t="shared" si="40"/>
        <v>0</v>
      </c>
      <c r="I414" s="46" t="s">
        <v>6</v>
      </c>
      <c r="O414" s="26">
        <f t="shared" si="41"/>
        <v>0</v>
      </c>
      <c r="P414" s="26">
        <f t="shared" si="41"/>
        <v>0</v>
      </c>
      <c r="Q414" s="26">
        <f t="shared" si="41"/>
        <v>0</v>
      </c>
      <c r="R414" s="93">
        <f t="shared" si="42"/>
        <v>0</v>
      </c>
      <c r="S414" s="93">
        <f t="shared" si="43"/>
        <v>0</v>
      </c>
      <c r="T414" s="93">
        <f t="shared" si="44"/>
        <v>0</v>
      </c>
    </row>
    <row r="415" spans="3:20" x14ac:dyDescent="0.35">
      <c r="C415" s="75" t="str">
        <f t="shared" si="39"/>
        <v/>
      </c>
      <c r="D415" s="47"/>
      <c r="E415" s="48"/>
      <c r="F415" s="48"/>
      <c r="G415" s="48"/>
      <c r="H415" s="49">
        <f t="shared" si="40"/>
        <v>0</v>
      </c>
      <c r="I415" s="46" t="s">
        <v>6</v>
      </c>
      <c r="O415" s="26">
        <f t="shared" si="41"/>
        <v>0</v>
      </c>
      <c r="P415" s="26">
        <f t="shared" si="41"/>
        <v>0</v>
      </c>
      <c r="Q415" s="26">
        <f t="shared" si="41"/>
        <v>0</v>
      </c>
      <c r="R415" s="93">
        <f t="shared" si="42"/>
        <v>0</v>
      </c>
      <c r="S415" s="93">
        <f t="shared" si="43"/>
        <v>0</v>
      </c>
      <c r="T415" s="93">
        <f t="shared" si="44"/>
        <v>0</v>
      </c>
    </row>
    <row r="416" spans="3:20" x14ac:dyDescent="0.35">
      <c r="C416" s="75" t="str">
        <f t="shared" si="39"/>
        <v/>
      </c>
      <c r="D416" s="47"/>
      <c r="E416" s="48"/>
      <c r="F416" s="48"/>
      <c r="G416" s="48"/>
      <c r="H416" s="49">
        <f t="shared" si="40"/>
        <v>0</v>
      </c>
      <c r="I416" s="46" t="s">
        <v>6</v>
      </c>
      <c r="O416" s="26">
        <f t="shared" si="41"/>
        <v>0</v>
      </c>
      <c r="P416" s="26">
        <f t="shared" si="41"/>
        <v>0</v>
      </c>
      <c r="Q416" s="26">
        <f t="shared" si="41"/>
        <v>0</v>
      </c>
      <c r="R416" s="93">
        <f t="shared" si="42"/>
        <v>0</v>
      </c>
      <c r="S416" s="93">
        <f t="shared" si="43"/>
        <v>0</v>
      </c>
      <c r="T416" s="93">
        <f t="shared" si="44"/>
        <v>0</v>
      </c>
    </row>
    <row r="417" spans="3:20" x14ac:dyDescent="0.35">
      <c r="C417" s="75" t="str">
        <f t="shared" si="39"/>
        <v/>
      </c>
      <c r="D417" s="47"/>
      <c r="E417" s="48"/>
      <c r="F417" s="48"/>
      <c r="G417" s="48"/>
      <c r="H417" s="49">
        <f t="shared" si="40"/>
        <v>0</v>
      </c>
      <c r="I417" s="46" t="s">
        <v>6</v>
      </c>
      <c r="O417" s="26">
        <f t="shared" si="41"/>
        <v>0</v>
      </c>
      <c r="P417" s="26">
        <f t="shared" si="41"/>
        <v>0</v>
      </c>
      <c r="Q417" s="26">
        <f t="shared" si="41"/>
        <v>0</v>
      </c>
      <c r="R417" s="93">
        <f t="shared" si="42"/>
        <v>0</v>
      </c>
      <c r="S417" s="93">
        <f t="shared" si="43"/>
        <v>0</v>
      </c>
      <c r="T417" s="93">
        <f t="shared" si="44"/>
        <v>0</v>
      </c>
    </row>
    <row r="418" spans="3:20" x14ac:dyDescent="0.35">
      <c r="C418" s="75" t="str">
        <f t="shared" si="39"/>
        <v/>
      </c>
      <c r="D418" s="47"/>
      <c r="E418" s="48"/>
      <c r="F418" s="48"/>
      <c r="G418" s="48"/>
      <c r="H418" s="49">
        <f t="shared" si="40"/>
        <v>0</v>
      </c>
      <c r="I418" s="46" t="s">
        <v>6</v>
      </c>
      <c r="O418" s="26">
        <f t="shared" si="41"/>
        <v>0</v>
      </c>
      <c r="P418" s="26">
        <f t="shared" si="41"/>
        <v>0</v>
      </c>
      <c r="Q418" s="26">
        <f t="shared" si="41"/>
        <v>0</v>
      </c>
      <c r="R418" s="93">
        <f t="shared" si="42"/>
        <v>0</v>
      </c>
      <c r="S418" s="93">
        <f t="shared" si="43"/>
        <v>0</v>
      </c>
      <c r="T418" s="93">
        <f t="shared" si="44"/>
        <v>0</v>
      </c>
    </row>
    <row r="419" spans="3:20" x14ac:dyDescent="0.35">
      <c r="C419" s="75" t="str">
        <f t="shared" si="39"/>
        <v/>
      </c>
      <c r="D419" s="47"/>
      <c r="E419" s="48"/>
      <c r="F419" s="48"/>
      <c r="G419" s="48"/>
      <c r="H419" s="49">
        <f t="shared" si="40"/>
        <v>0</v>
      </c>
      <c r="I419" s="46" t="s">
        <v>6</v>
      </c>
      <c r="O419" s="26">
        <f t="shared" si="41"/>
        <v>0</v>
      </c>
      <c r="P419" s="26">
        <f t="shared" si="41"/>
        <v>0</v>
      </c>
      <c r="Q419" s="26">
        <f t="shared" si="41"/>
        <v>0</v>
      </c>
      <c r="R419" s="93">
        <f t="shared" si="42"/>
        <v>0</v>
      </c>
      <c r="S419" s="93">
        <f t="shared" si="43"/>
        <v>0</v>
      </c>
      <c r="T419" s="93">
        <f t="shared" si="44"/>
        <v>0</v>
      </c>
    </row>
    <row r="420" spans="3:20" x14ac:dyDescent="0.35">
      <c r="C420" s="75" t="str">
        <f t="shared" si="39"/>
        <v/>
      </c>
      <c r="D420" s="47"/>
      <c r="E420" s="48"/>
      <c r="F420" s="48"/>
      <c r="G420" s="48"/>
      <c r="H420" s="49">
        <f t="shared" si="40"/>
        <v>0</v>
      </c>
      <c r="I420" s="46" t="s">
        <v>6</v>
      </c>
      <c r="O420" s="26">
        <f t="shared" si="41"/>
        <v>0</v>
      </c>
      <c r="P420" s="26">
        <f t="shared" si="41"/>
        <v>0</v>
      </c>
      <c r="Q420" s="26">
        <f t="shared" si="41"/>
        <v>0</v>
      </c>
      <c r="R420" s="93">
        <f t="shared" si="42"/>
        <v>0</v>
      </c>
      <c r="S420" s="93">
        <f t="shared" si="43"/>
        <v>0</v>
      </c>
      <c r="T420" s="93">
        <f t="shared" si="44"/>
        <v>0</v>
      </c>
    </row>
    <row r="421" spans="3:20" x14ac:dyDescent="0.35">
      <c r="C421" s="75" t="str">
        <f t="shared" si="39"/>
        <v/>
      </c>
      <c r="D421" s="47"/>
      <c r="E421" s="48"/>
      <c r="F421" s="48"/>
      <c r="G421" s="48"/>
      <c r="H421" s="49">
        <f t="shared" si="40"/>
        <v>0</v>
      </c>
      <c r="I421" s="46" t="s">
        <v>6</v>
      </c>
      <c r="O421" s="26">
        <f t="shared" si="41"/>
        <v>0</v>
      </c>
      <c r="P421" s="26">
        <f t="shared" si="41"/>
        <v>0</v>
      </c>
      <c r="Q421" s="26">
        <f t="shared" si="41"/>
        <v>0</v>
      </c>
      <c r="R421" s="93">
        <f t="shared" si="42"/>
        <v>0</v>
      </c>
      <c r="S421" s="93">
        <f t="shared" si="43"/>
        <v>0</v>
      </c>
      <c r="T421" s="93">
        <f t="shared" si="44"/>
        <v>0</v>
      </c>
    </row>
    <row r="422" spans="3:20" x14ac:dyDescent="0.35">
      <c r="C422" s="75" t="str">
        <f t="shared" si="39"/>
        <v/>
      </c>
      <c r="D422" s="47"/>
      <c r="E422" s="48"/>
      <c r="F422" s="48"/>
      <c r="G422" s="48"/>
      <c r="H422" s="49">
        <f t="shared" si="40"/>
        <v>0</v>
      </c>
      <c r="I422" s="46" t="s">
        <v>6</v>
      </c>
      <c r="O422" s="26">
        <f t="shared" si="41"/>
        <v>0</v>
      </c>
      <c r="P422" s="26">
        <f t="shared" si="41"/>
        <v>0</v>
      </c>
      <c r="Q422" s="26">
        <f t="shared" si="41"/>
        <v>0</v>
      </c>
      <c r="R422" s="93">
        <f t="shared" si="42"/>
        <v>0</v>
      </c>
      <c r="S422" s="93">
        <f t="shared" si="43"/>
        <v>0</v>
      </c>
      <c r="T422" s="93">
        <f t="shared" si="44"/>
        <v>0</v>
      </c>
    </row>
    <row r="423" spans="3:20" x14ac:dyDescent="0.35">
      <c r="C423" s="75" t="str">
        <f t="shared" si="39"/>
        <v/>
      </c>
      <c r="D423" s="47"/>
      <c r="E423" s="48"/>
      <c r="F423" s="48"/>
      <c r="G423" s="48"/>
      <c r="H423" s="49">
        <f t="shared" si="40"/>
        <v>0</v>
      </c>
      <c r="I423" s="46" t="s">
        <v>6</v>
      </c>
      <c r="O423" s="26">
        <f t="shared" si="41"/>
        <v>0</v>
      </c>
      <c r="P423" s="26">
        <f t="shared" si="41"/>
        <v>0</v>
      </c>
      <c r="Q423" s="26">
        <f t="shared" si="41"/>
        <v>0</v>
      </c>
      <c r="R423" s="93">
        <f t="shared" si="42"/>
        <v>0</v>
      </c>
      <c r="S423" s="93">
        <f t="shared" si="43"/>
        <v>0</v>
      </c>
      <c r="T423" s="93">
        <f t="shared" si="44"/>
        <v>0</v>
      </c>
    </row>
    <row r="424" spans="3:20" x14ac:dyDescent="0.35">
      <c r="C424" s="75" t="str">
        <f t="shared" si="39"/>
        <v/>
      </c>
      <c r="D424" s="47"/>
      <c r="E424" s="48"/>
      <c r="F424" s="48"/>
      <c r="G424" s="48"/>
      <c r="H424" s="49">
        <f t="shared" si="40"/>
        <v>0</v>
      </c>
      <c r="I424" s="46" t="s">
        <v>6</v>
      </c>
      <c r="O424" s="26">
        <f t="shared" si="41"/>
        <v>0</v>
      </c>
      <c r="P424" s="26">
        <f t="shared" si="41"/>
        <v>0</v>
      </c>
      <c r="Q424" s="26">
        <f t="shared" si="41"/>
        <v>0</v>
      </c>
      <c r="R424" s="93">
        <f t="shared" si="42"/>
        <v>0</v>
      </c>
      <c r="S424" s="93">
        <f t="shared" si="43"/>
        <v>0</v>
      </c>
      <c r="T424" s="93">
        <f t="shared" si="44"/>
        <v>0</v>
      </c>
    </row>
    <row r="425" spans="3:20" x14ac:dyDescent="0.35">
      <c r="C425" s="75" t="str">
        <f t="shared" si="39"/>
        <v/>
      </c>
      <c r="D425" s="47"/>
      <c r="E425" s="48"/>
      <c r="F425" s="48"/>
      <c r="G425" s="48"/>
      <c r="H425" s="49">
        <f t="shared" si="40"/>
        <v>0</v>
      </c>
      <c r="I425" s="46" t="s">
        <v>6</v>
      </c>
      <c r="O425" s="26">
        <f t="shared" si="41"/>
        <v>0</v>
      </c>
      <c r="P425" s="26">
        <f t="shared" si="41"/>
        <v>0</v>
      </c>
      <c r="Q425" s="26">
        <f t="shared" si="41"/>
        <v>0</v>
      </c>
      <c r="R425" s="93">
        <f t="shared" si="42"/>
        <v>0</v>
      </c>
      <c r="S425" s="93">
        <f t="shared" si="43"/>
        <v>0</v>
      </c>
      <c r="T425" s="93">
        <f t="shared" si="44"/>
        <v>0</v>
      </c>
    </row>
    <row r="426" spans="3:20" x14ac:dyDescent="0.35">
      <c r="C426" s="75" t="str">
        <f t="shared" si="39"/>
        <v/>
      </c>
      <c r="D426" s="47"/>
      <c r="E426" s="48"/>
      <c r="F426" s="48"/>
      <c r="G426" s="48"/>
      <c r="H426" s="49">
        <f t="shared" si="40"/>
        <v>0</v>
      </c>
      <c r="I426" s="46" t="s">
        <v>6</v>
      </c>
      <c r="O426" s="26">
        <f t="shared" si="41"/>
        <v>0</v>
      </c>
      <c r="P426" s="26">
        <f t="shared" si="41"/>
        <v>0</v>
      </c>
      <c r="Q426" s="26">
        <f t="shared" si="41"/>
        <v>0</v>
      </c>
      <c r="R426" s="93">
        <f t="shared" si="42"/>
        <v>0</v>
      </c>
      <c r="S426" s="93">
        <f t="shared" si="43"/>
        <v>0</v>
      </c>
      <c r="T426" s="93">
        <f t="shared" si="44"/>
        <v>0</v>
      </c>
    </row>
    <row r="427" spans="3:20" x14ac:dyDescent="0.35">
      <c r="C427" s="75" t="str">
        <f t="shared" si="39"/>
        <v/>
      </c>
      <c r="D427" s="47"/>
      <c r="E427" s="48"/>
      <c r="F427" s="48"/>
      <c r="G427" s="48"/>
      <c r="H427" s="49">
        <f t="shared" si="40"/>
        <v>0</v>
      </c>
      <c r="I427" s="46" t="s">
        <v>6</v>
      </c>
      <c r="O427" s="26">
        <f t="shared" si="41"/>
        <v>0</v>
      </c>
      <c r="P427" s="26">
        <f t="shared" si="41"/>
        <v>0</v>
      </c>
      <c r="Q427" s="26">
        <f t="shared" si="41"/>
        <v>0</v>
      </c>
      <c r="R427" s="93">
        <f t="shared" si="42"/>
        <v>0</v>
      </c>
      <c r="S427" s="93">
        <f t="shared" si="43"/>
        <v>0</v>
      </c>
      <c r="T427" s="93">
        <f t="shared" si="44"/>
        <v>0</v>
      </c>
    </row>
    <row r="428" spans="3:20" x14ac:dyDescent="0.35">
      <c r="C428" s="75" t="str">
        <f t="shared" si="39"/>
        <v/>
      </c>
      <c r="D428" s="47"/>
      <c r="E428" s="48"/>
      <c r="F428" s="48"/>
      <c r="G428" s="48"/>
      <c r="H428" s="49">
        <f t="shared" si="40"/>
        <v>0</v>
      </c>
      <c r="I428" s="46" t="s">
        <v>6</v>
      </c>
      <c r="O428" s="26">
        <f t="shared" si="41"/>
        <v>0</v>
      </c>
      <c r="P428" s="26">
        <f t="shared" si="41"/>
        <v>0</v>
      </c>
      <c r="Q428" s="26">
        <f t="shared" si="41"/>
        <v>0</v>
      </c>
      <c r="R428" s="93">
        <f t="shared" si="42"/>
        <v>0</v>
      </c>
      <c r="S428" s="93">
        <f t="shared" si="43"/>
        <v>0</v>
      </c>
      <c r="T428" s="93">
        <f t="shared" si="44"/>
        <v>0</v>
      </c>
    </row>
    <row r="429" spans="3:20" x14ac:dyDescent="0.35">
      <c r="C429" s="75" t="str">
        <f t="shared" si="39"/>
        <v/>
      </c>
      <c r="D429" s="47"/>
      <c r="E429" s="48"/>
      <c r="F429" s="48"/>
      <c r="G429" s="48"/>
      <c r="H429" s="49">
        <f t="shared" si="40"/>
        <v>0</v>
      </c>
      <c r="I429" s="46" t="s">
        <v>6</v>
      </c>
      <c r="O429" s="26">
        <f t="shared" si="41"/>
        <v>0</v>
      </c>
      <c r="P429" s="26">
        <f t="shared" si="41"/>
        <v>0</v>
      </c>
      <c r="Q429" s="26">
        <f t="shared" si="41"/>
        <v>0</v>
      </c>
      <c r="R429" s="93">
        <f t="shared" si="42"/>
        <v>0</v>
      </c>
      <c r="S429" s="93">
        <f t="shared" si="43"/>
        <v>0</v>
      </c>
      <c r="T429" s="93">
        <f t="shared" si="44"/>
        <v>0</v>
      </c>
    </row>
    <row r="430" spans="3:20" x14ac:dyDescent="0.35">
      <c r="C430" s="75" t="str">
        <f t="shared" si="39"/>
        <v/>
      </c>
      <c r="D430" s="47"/>
      <c r="E430" s="48"/>
      <c r="F430" s="48"/>
      <c r="G430" s="48"/>
      <c r="H430" s="49">
        <f t="shared" si="40"/>
        <v>0</v>
      </c>
      <c r="I430" s="46" t="s">
        <v>6</v>
      </c>
      <c r="O430" s="26">
        <f t="shared" si="41"/>
        <v>0</v>
      </c>
      <c r="P430" s="26">
        <f t="shared" si="41"/>
        <v>0</v>
      </c>
      <c r="Q430" s="26">
        <f t="shared" si="41"/>
        <v>0</v>
      </c>
      <c r="R430" s="93">
        <f t="shared" si="42"/>
        <v>0</v>
      </c>
      <c r="S430" s="93">
        <f t="shared" si="43"/>
        <v>0</v>
      </c>
      <c r="T430" s="93">
        <f t="shared" si="44"/>
        <v>0</v>
      </c>
    </row>
    <row r="431" spans="3:20" x14ac:dyDescent="0.35">
      <c r="C431" s="75" t="str">
        <f t="shared" si="39"/>
        <v/>
      </c>
      <c r="D431" s="47"/>
      <c r="E431" s="48"/>
      <c r="F431" s="48"/>
      <c r="G431" s="48"/>
      <c r="H431" s="49">
        <f t="shared" si="40"/>
        <v>0</v>
      </c>
      <c r="I431" s="46" t="s">
        <v>6</v>
      </c>
      <c r="O431" s="26">
        <f t="shared" si="41"/>
        <v>0</v>
      </c>
      <c r="P431" s="26">
        <f t="shared" si="41"/>
        <v>0</v>
      </c>
      <c r="Q431" s="26">
        <f t="shared" si="41"/>
        <v>0</v>
      </c>
      <c r="R431" s="93">
        <f t="shared" si="42"/>
        <v>0</v>
      </c>
      <c r="S431" s="93">
        <f t="shared" si="43"/>
        <v>0</v>
      </c>
      <c r="T431" s="93">
        <f t="shared" si="44"/>
        <v>0</v>
      </c>
    </row>
    <row r="432" spans="3:20" x14ac:dyDescent="0.35">
      <c r="C432" s="75" t="str">
        <f t="shared" si="39"/>
        <v/>
      </c>
      <c r="D432" s="47"/>
      <c r="E432" s="48"/>
      <c r="F432" s="48"/>
      <c r="G432" s="48"/>
      <c r="H432" s="49">
        <f t="shared" si="40"/>
        <v>0</v>
      </c>
      <c r="I432" s="46" t="s">
        <v>6</v>
      </c>
      <c r="O432" s="26">
        <f t="shared" si="41"/>
        <v>0</v>
      </c>
      <c r="P432" s="26">
        <f t="shared" si="41"/>
        <v>0</v>
      </c>
      <c r="Q432" s="26">
        <f t="shared" si="41"/>
        <v>0</v>
      </c>
      <c r="R432" s="93">
        <f t="shared" si="42"/>
        <v>0</v>
      </c>
      <c r="S432" s="93">
        <f t="shared" si="43"/>
        <v>0</v>
      </c>
      <c r="T432" s="93">
        <f t="shared" si="44"/>
        <v>0</v>
      </c>
    </row>
    <row r="433" spans="3:20" x14ac:dyDescent="0.35">
      <c r="C433" s="75" t="str">
        <f t="shared" si="39"/>
        <v/>
      </c>
      <c r="D433" s="47"/>
      <c r="E433" s="48"/>
      <c r="F433" s="48"/>
      <c r="G433" s="48"/>
      <c r="H433" s="49">
        <f t="shared" si="40"/>
        <v>0</v>
      </c>
      <c r="I433" s="46" t="s">
        <v>6</v>
      </c>
      <c r="O433" s="26">
        <f t="shared" si="41"/>
        <v>0</v>
      </c>
      <c r="P433" s="26">
        <f t="shared" si="41"/>
        <v>0</v>
      </c>
      <c r="Q433" s="26">
        <f t="shared" si="41"/>
        <v>0</v>
      </c>
      <c r="R433" s="93">
        <f t="shared" si="42"/>
        <v>0</v>
      </c>
      <c r="S433" s="93">
        <f t="shared" si="43"/>
        <v>0</v>
      </c>
      <c r="T433" s="93">
        <f t="shared" si="44"/>
        <v>0</v>
      </c>
    </row>
    <row r="434" spans="3:20" x14ac:dyDescent="0.35">
      <c r="C434" s="75" t="str">
        <f t="shared" si="39"/>
        <v/>
      </c>
      <c r="D434" s="47"/>
      <c r="E434" s="48"/>
      <c r="F434" s="48"/>
      <c r="G434" s="48"/>
      <c r="H434" s="49">
        <f t="shared" si="40"/>
        <v>0</v>
      </c>
      <c r="I434" s="46" t="s">
        <v>6</v>
      </c>
      <c r="O434" s="26">
        <f t="shared" si="41"/>
        <v>0</v>
      </c>
      <c r="P434" s="26">
        <f t="shared" si="41"/>
        <v>0</v>
      </c>
      <c r="Q434" s="26">
        <f t="shared" si="41"/>
        <v>0</v>
      </c>
      <c r="R434" s="93">
        <f t="shared" si="42"/>
        <v>0</v>
      </c>
      <c r="S434" s="93">
        <f t="shared" si="43"/>
        <v>0</v>
      </c>
      <c r="T434" s="93">
        <f t="shared" si="44"/>
        <v>0</v>
      </c>
    </row>
    <row r="435" spans="3:20" x14ac:dyDescent="0.35">
      <c r="C435" s="75" t="str">
        <f t="shared" si="39"/>
        <v/>
      </c>
      <c r="D435" s="47"/>
      <c r="E435" s="48"/>
      <c r="F435" s="48"/>
      <c r="G435" s="48"/>
      <c r="H435" s="49">
        <f t="shared" si="40"/>
        <v>0</v>
      </c>
      <c r="I435" s="46" t="s">
        <v>6</v>
      </c>
      <c r="O435" s="26">
        <f t="shared" si="41"/>
        <v>0</v>
      </c>
      <c r="P435" s="26">
        <f t="shared" si="41"/>
        <v>0</v>
      </c>
      <c r="Q435" s="26">
        <f t="shared" si="41"/>
        <v>0</v>
      </c>
      <c r="R435" s="93">
        <f t="shared" si="42"/>
        <v>0</v>
      </c>
      <c r="S435" s="93">
        <f t="shared" si="43"/>
        <v>0</v>
      </c>
      <c r="T435" s="93">
        <f t="shared" si="44"/>
        <v>0</v>
      </c>
    </row>
    <row r="436" spans="3:20" x14ac:dyDescent="0.35">
      <c r="C436" s="75" t="str">
        <f t="shared" si="39"/>
        <v/>
      </c>
      <c r="D436" s="47"/>
      <c r="E436" s="48"/>
      <c r="F436" s="48"/>
      <c r="G436" s="48"/>
      <c r="H436" s="49">
        <f t="shared" si="40"/>
        <v>0</v>
      </c>
      <c r="I436" s="46" t="s">
        <v>6</v>
      </c>
      <c r="O436" s="26">
        <f t="shared" si="41"/>
        <v>0</v>
      </c>
      <c r="P436" s="26">
        <f t="shared" si="41"/>
        <v>0</v>
      </c>
      <c r="Q436" s="26">
        <f t="shared" si="41"/>
        <v>0</v>
      </c>
      <c r="R436" s="93">
        <f t="shared" si="42"/>
        <v>0</v>
      </c>
      <c r="S436" s="93">
        <f t="shared" si="43"/>
        <v>0</v>
      </c>
      <c r="T436" s="93">
        <f t="shared" si="44"/>
        <v>0</v>
      </c>
    </row>
    <row r="437" spans="3:20" x14ac:dyDescent="0.35">
      <c r="C437" s="75" t="str">
        <f t="shared" si="39"/>
        <v/>
      </c>
      <c r="D437" s="47"/>
      <c r="E437" s="48"/>
      <c r="F437" s="48"/>
      <c r="G437" s="48"/>
      <c r="H437" s="49">
        <f t="shared" si="40"/>
        <v>0</v>
      </c>
      <c r="I437" s="46" t="s">
        <v>6</v>
      </c>
      <c r="O437" s="26">
        <f t="shared" si="41"/>
        <v>0</v>
      </c>
      <c r="P437" s="26">
        <f t="shared" si="41"/>
        <v>0</v>
      </c>
      <c r="Q437" s="26">
        <f t="shared" si="41"/>
        <v>0</v>
      </c>
      <c r="R437" s="93">
        <f t="shared" si="42"/>
        <v>0</v>
      </c>
      <c r="S437" s="93">
        <f t="shared" si="43"/>
        <v>0</v>
      </c>
      <c r="T437" s="93">
        <f t="shared" si="44"/>
        <v>0</v>
      </c>
    </row>
    <row r="438" spans="3:20" x14ac:dyDescent="0.35">
      <c r="C438" s="75" t="str">
        <f t="shared" si="39"/>
        <v/>
      </c>
      <c r="D438" s="47"/>
      <c r="E438" s="48"/>
      <c r="F438" s="48"/>
      <c r="G438" s="48"/>
      <c r="H438" s="49">
        <f t="shared" si="40"/>
        <v>0</v>
      </c>
      <c r="I438" s="46" t="s">
        <v>6</v>
      </c>
      <c r="O438" s="26">
        <f t="shared" si="41"/>
        <v>0</v>
      </c>
      <c r="P438" s="26">
        <f t="shared" si="41"/>
        <v>0</v>
      </c>
      <c r="Q438" s="26">
        <f t="shared" si="41"/>
        <v>0</v>
      </c>
      <c r="R438" s="93">
        <f t="shared" si="42"/>
        <v>0</v>
      </c>
      <c r="S438" s="93">
        <f t="shared" si="43"/>
        <v>0</v>
      </c>
      <c r="T438" s="93">
        <f t="shared" si="44"/>
        <v>0</v>
      </c>
    </row>
    <row r="439" spans="3:20" x14ac:dyDescent="0.35">
      <c r="C439" s="75" t="str">
        <f t="shared" si="39"/>
        <v/>
      </c>
      <c r="D439" s="47"/>
      <c r="E439" s="48"/>
      <c r="F439" s="48"/>
      <c r="G439" s="48"/>
      <c r="H439" s="49">
        <f t="shared" si="40"/>
        <v>0</v>
      </c>
      <c r="I439" s="46" t="s">
        <v>6</v>
      </c>
      <c r="O439" s="26">
        <f t="shared" si="41"/>
        <v>0</v>
      </c>
      <c r="P439" s="26">
        <f t="shared" si="41"/>
        <v>0</v>
      </c>
      <c r="Q439" s="26">
        <f t="shared" si="41"/>
        <v>0</v>
      </c>
      <c r="R439" s="93">
        <f t="shared" si="42"/>
        <v>0</v>
      </c>
      <c r="S439" s="93">
        <f t="shared" si="43"/>
        <v>0</v>
      </c>
      <c r="T439" s="93">
        <f t="shared" si="44"/>
        <v>0</v>
      </c>
    </row>
    <row r="440" spans="3:20" x14ac:dyDescent="0.35">
      <c r="C440" s="75" t="str">
        <f t="shared" si="39"/>
        <v/>
      </c>
      <c r="D440" s="47"/>
      <c r="E440" s="48"/>
      <c r="F440" s="48"/>
      <c r="G440" s="48"/>
      <c r="H440" s="49">
        <f t="shared" si="40"/>
        <v>0</v>
      </c>
      <c r="I440" s="46" t="s">
        <v>6</v>
      </c>
      <c r="O440" s="26">
        <f t="shared" si="41"/>
        <v>0</v>
      </c>
      <c r="P440" s="26">
        <f t="shared" si="41"/>
        <v>0</v>
      </c>
      <c r="Q440" s="26">
        <f t="shared" si="41"/>
        <v>0</v>
      </c>
      <c r="R440" s="93">
        <f t="shared" si="42"/>
        <v>0</v>
      </c>
      <c r="S440" s="93">
        <f t="shared" si="43"/>
        <v>0</v>
      </c>
      <c r="T440" s="93">
        <f t="shared" si="44"/>
        <v>0</v>
      </c>
    </row>
    <row r="441" spans="3:20" x14ac:dyDescent="0.35">
      <c r="C441" s="75" t="str">
        <f t="shared" si="39"/>
        <v/>
      </c>
      <c r="D441" s="47"/>
      <c r="E441" s="48"/>
      <c r="F441" s="48"/>
      <c r="G441" s="48"/>
      <c r="H441" s="49">
        <f t="shared" si="40"/>
        <v>0</v>
      </c>
      <c r="I441" s="46" t="s">
        <v>6</v>
      </c>
      <c r="O441" s="26">
        <f t="shared" si="41"/>
        <v>0</v>
      </c>
      <c r="P441" s="26">
        <f t="shared" si="41"/>
        <v>0</v>
      </c>
      <c r="Q441" s="26">
        <f t="shared" si="41"/>
        <v>0</v>
      </c>
      <c r="R441" s="93">
        <f t="shared" si="42"/>
        <v>0</v>
      </c>
      <c r="S441" s="93">
        <f t="shared" si="43"/>
        <v>0</v>
      </c>
      <c r="T441" s="93">
        <f t="shared" si="44"/>
        <v>0</v>
      </c>
    </row>
    <row r="442" spans="3:20" x14ac:dyDescent="0.35">
      <c r="C442" s="75" t="str">
        <f t="shared" si="39"/>
        <v/>
      </c>
      <c r="D442" s="47"/>
      <c r="E442" s="48"/>
      <c r="F442" s="48"/>
      <c r="G442" s="48"/>
      <c r="H442" s="49">
        <f t="shared" si="40"/>
        <v>0</v>
      </c>
      <c r="I442" s="46" t="s">
        <v>6</v>
      </c>
      <c r="O442" s="26">
        <f t="shared" si="41"/>
        <v>0</v>
      </c>
      <c r="P442" s="26">
        <f t="shared" si="41"/>
        <v>0</v>
      </c>
      <c r="Q442" s="26">
        <f t="shared" si="41"/>
        <v>0</v>
      </c>
      <c r="R442" s="93">
        <f t="shared" si="42"/>
        <v>0</v>
      </c>
      <c r="S442" s="93">
        <f t="shared" si="43"/>
        <v>0</v>
      </c>
      <c r="T442" s="93">
        <f t="shared" si="44"/>
        <v>0</v>
      </c>
    </row>
    <row r="443" spans="3:20" x14ac:dyDescent="0.35">
      <c r="C443" s="75" t="str">
        <f t="shared" si="39"/>
        <v/>
      </c>
      <c r="D443" s="47"/>
      <c r="E443" s="48"/>
      <c r="F443" s="48"/>
      <c r="G443" s="48"/>
      <c r="H443" s="49">
        <f t="shared" si="40"/>
        <v>0</v>
      </c>
      <c r="I443" s="46" t="s">
        <v>6</v>
      </c>
      <c r="O443" s="26">
        <f t="shared" si="41"/>
        <v>0</v>
      </c>
      <c r="P443" s="26">
        <f t="shared" si="41"/>
        <v>0</v>
      </c>
      <c r="Q443" s="26">
        <f t="shared" si="41"/>
        <v>0</v>
      </c>
      <c r="R443" s="93">
        <f t="shared" si="42"/>
        <v>0</v>
      </c>
      <c r="S443" s="93">
        <f t="shared" si="43"/>
        <v>0</v>
      </c>
      <c r="T443" s="93">
        <f t="shared" si="44"/>
        <v>0</v>
      </c>
    </row>
    <row r="444" spans="3:20" x14ac:dyDescent="0.35">
      <c r="C444" s="75" t="str">
        <f t="shared" si="39"/>
        <v/>
      </c>
      <c r="D444" s="47"/>
      <c r="E444" s="48"/>
      <c r="F444" s="48"/>
      <c r="G444" s="48"/>
      <c r="H444" s="49">
        <f t="shared" si="40"/>
        <v>0</v>
      </c>
      <c r="I444" s="46" t="s">
        <v>6</v>
      </c>
      <c r="O444" s="26">
        <f t="shared" si="41"/>
        <v>0</v>
      </c>
      <c r="P444" s="26">
        <f t="shared" si="41"/>
        <v>0</v>
      </c>
      <c r="Q444" s="26">
        <f t="shared" si="41"/>
        <v>0</v>
      </c>
      <c r="R444" s="93">
        <f t="shared" si="42"/>
        <v>0</v>
      </c>
      <c r="S444" s="93">
        <f t="shared" si="43"/>
        <v>0</v>
      </c>
      <c r="T444" s="93">
        <f t="shared" si="44"/>
        <v>0</v>
      </c>
    </row>
    <row r="445" spans="3:20" x14ac:dyDescent="0.35">
      <c r="C445" s="75" t="str">
        <f t="shared" si="39"/>
        <v/>
      </c>
      <c r="D445" s="47"/>
      <c r="E445" s="48"/>
      <c r="F445" s="48"/>
      <c r="G445" s="48"/>
      <c r="H445" s="49">
        <f t="shared" si="40"/>
        <v>0</v>
      </c>
      <c r="I445" s="46" t="s">
        <v>6</v>
      </c>
      <c r="O445" s="26">
        <f t="shared" si="41"/>
        <v>0</v>
      </c>
      <c r="P445" s="26">
        <f t="shared" si="41"/>
        <v>0</v>
      </c>
      <c r="Q445" s="26">
        <f t="shared" si="41"/>
        <v>0</v>
      </c>
      <c r="R445" s="93">
        <f t="shared" si="42"/>
        <v>0</v>
      </c>
      <c r="S445" s="93">
        <f t="shared" si="43"/>
        <v>0</v>
      </c>
      <c r="T445" s="93">
        <f t="shared" si="44"/>
        <v>0</v>
      </c>
    </row>
    <row r="446" spans="3:20" x14ac:dyDescent="0.35">
      <c r="C446" s="75" t="str">
        <f t="shared" si="39"/>
        <v/>
      </c>
      <c r="D446" s="47"/>
      <c r="E446" s="48"/>
      <c r="F446" s="48"/>
      <c r="G446" s="48"/>
      <c r="H446" s="49">
        <f t="shared" si="40"/>
        <v>0</v>
      </c>
      <c r="I446" s="46" t="s">
        <v>6</v>
      </c>
      <c r="O446" s="26">
        <f t="shared" si="41"/>
        <v>0</v>
      </c>
      <c r="P446" s="26">
        <f t="shared" si="41"/>
        <v>0</v>
      </c>
      <c r="Q446" s="26">
        <f t="shared" si="41"/>
        <v>0</v>
      </c>
      <c r="R446" s="93">
        <f t="shared" si="42"/>
        <v>0</v>
      </c>
      <c r="S446" s="93">
        <f t="shared" si="43"/>
        <v>0</v>
      </c>
      <c r="T446" s="93">
        <f t="shared" si="44"/>
        <v>0</v>
      </c>
    </row>
    <row r="447" spans="3:20" x14ac:dyDescent="0.35">
      <c r="C447" s="75" t="str">
        <f t="shared" si="39"/>
        <v/>
      </c>
      <c r="D447" s="47"/>
      <c r="E447" s="48"/>
      <c r="F447" s="48"/>
      <c r="G447" s="48"/>
      <c r="H447" s="49">
        <f t="shared" si="40"/>
        <v>0</v>
      </c>
      <c r="I447" s="46" t="s">
        <v>6</v>
      </c>
      <c r="O447" s="26">
        <f t="shared" si="41"/>
        <v>0</v>
      </c>
      <c r="P447" s="26">
        <f t="shared" si="41"/>
        <v>0</v>
      </c>
      <c r="Q447" s="26">
        <f t="shared" si="41"/>
        <v>0</v>
      </c>
      <c r="R447" s="93">
        <f t="shared" si="42"/>
        <v>0</v>
      </c>
      <c r="S447" s="93">
        <f t="shared" si="43"/>
        <v>0</v>
      </c>
      <c r="T447" s="93">
        <f t="shared" si="44"/>
        <v>0</v>
      </c>
    </row>
    <row r="448" spans="3:20" x14ac:dyDescent="0.35">
      <c r="C448" s="75" t="str">
        <f t="shared" si="39"/>
        <v/>
      </c>
      <c r="D448" s="47"/>
      <c r="E448" s="48"/>
      <c r="F448" s="48"/>
      <c r="G448" s="48"/>
      <c r="H448" s="49">
        <f t="shared" si="40"/>
        <v>0</v>
      </c>
      <c r="I448" s="46" t="s">
        <v>6</v>
      </c>
      <c r="O448" s="26">
        <f t="shared" si="41"/>
        <v>0</v>
      </c>
      <c r="P448" s="26">
        <f t="shared" si="41"/>
        <v>0</v>
      </c>
      <c r="Q448" s="26">
        <f t="shared" si="41"/>
        <v>0</v>
      </c>
      <c r="R448" s="93">
        <f t="shared" si="42"/>
        <v>0</v>
      </c>
      <c r="S448" s="93">
        <f t="shared" si="43"/>
        <v>0</v>
      </c>
      <c r="T448" s="93">
        <f t="shared" si="44"/>
        <v>0</v>
      </c>
    </row>
    <row r="449" spans="3:20" x14ac:dyDescent="0.35">
      <c r="C449" s="75" t="str">
        <f t="shared" si="39"/>
        <v/>
      </c>
      <c r="D449" s="47"/>
      <c r="E449" s="48"/>
      <c r="F449" s="48"/>
      <c r="G449" s="48"/>
      <c r="H449" s="49">
        <f t="shared" si="40"/>
        <v>0</v>
      </c>
      <c r="I449" s="46" t="s">
        <v>6</v>
      </c>
      <c r="O449" s="26">
        <f t="shared" si="41"/>
        <v>0</v>
      </c>
      <c r="P449" s="26">
        <f t="shared" si="41"/>
        <v>0</v>
      </c>
      <c r="Q449" s="26">
        <f t="shared" si="41"/>
        <v>0</v>
      </c>
      <c r="R449" s="93">
        <f t="shared" si="42"/>
        <v>0</v>
      </c>
      <c r="S449" s="93">
        <f t="shared" si="43"/>
        <v>0</v>
      </c>
      <c r="T449" s="93">
        <f t="shared" si="44"/>
        <v>0</v>
      </c>
    </row>
    <row r="450" spans="3:20" x14ac:dyDescent="0.35">
      <c r="C450" s="75" t="str">
        <f t="shared" si="39"/>
        <v/>
      </c>
      <c r="D450" s="47"/>
      <c r="E450" s="48"/>
      <c r="F450" s="48"/>
      <c r="G450" s="48"/>
      <c r="H450" s="49">
        <f t="shared" si="40"/>
        <v>0</v>
      </c>
      <c r="I450" s="46" t="s">
        <v>6</v>
      </c>
      <c r="O450" s="26">
        <f t="shared" si="41"/>
        <v>0</v>
      </c>
      <c r="P450" s="26">
        <f t="shared" si="41"/>
        <v>0</v>
      </c>
      <c r="Q450" s="26">
        <f t="shared" si="41"/>
        <v>0</v>
      </c>
      <c r="R450" s="93">
        <f t="shared" si="42"/>
        <v>0</v>
      </c>
      <c r="S450" s="93">
        <f t="shared" si="43"/>
        <v>0</v>
      </c>
      <c r="T450" s="93">
        <f t="shared" si="44"/>
        <v>0</v>
      </c>
    </row>
    <row r="451" spans="3:20" x14ac:dyDescent="0.35">
      <c r="C451" s="75" t="str">
        <f t="shared" si="39"/>
        <v/>
      </c>
      <c r="D451" s="47"/>
      <c r="E451" s="48"/>
      <c r="F451" s="48"/>
      <c r="G451" s="48"/>
      <c r="H451" s="49">
        <f t="shared" si="40"/>
        <v>0</v>
      </c>
      <c r="I451" s="46" t="s">
        <v>6</v>
      </c>
      <c r="O451" s="26">
        <f t="shared" si="41"/>
        <v>0</v>
      </c>
      <c r="P451" s="26">
        <f t="shared" si="41"/>
        <v>0</v>
      </c>
      <c r="Q451" s="26">
        <f t="shared" si="41"/>
        <v>0</v>
      </c>
      <c r="R451" s="93">
        <f t="shared" si="42"/>
        <v>0</v>
      </c>
      <c r="S451" s="93">
        <f t="shared" si="43"/>
        <v>0</v>
      </c>
      <c r="T451" s="93">
        <f t="shared" si="44"/>
        <v>0</v>
      </c>
    </row>
    <row r="452" spans="3:20" x14ac:dyDescent="0.35">
      <c r="C452" s="75" t="str">
        <f t="shared" si="39"/>
        <v/>
      </c>
      <c r="D452" s="47"/>
      <c r="E452" s="48"/>
      <c r="F452" s="48"/>
      <c r="G452" s="48"/>
      <c r="H452" s="49">
        <f t="shared" si="40"/>
        <v>0</v>
      </c>
      <c r="I452" s="46" t="s">
        <v>6</v>
      </c>
      <c r="O452" s="26">
        <f t="shared" si="41"/>
        <v>0</v>
      </c>
      <c r="P452" s="26">
        <f t="shared" si="41"/>
        <v>0</v>
      </c>
      <c r="Q452" s="26">
        <f t="shared" si="41"/>
        <v>0</v>
      </c>
      <c r="R452" s="93">
        <f t="shared" si="42"/>
        <v>0</v>
      </c>
      <c r="S452" s="93">
        <f t="shared" si="43"/>
        <v>0</v>
      </c>
      <c r="T452" s="93">
        <f t="shared" si="44"/>
        <v>0</v>
      </c>
    </row>
    <row r="453" spans="3:20" x14ac:dyDescent="0.35">
      <c r="C453" s="75" t="str">
        <f t="shared" si="39"/>
        <v/>
      </c>
      <c r="D453" s="47"/>
      <c r="E453" s="48"/>
      <c r="F453" s="48"/>
      <c r="G453" s="48"/>
      <c r="H453" s="49">
        <f t="shared" si="40"/>
        <v>0</v>
      </c>
      <c r="I453" s="46" t="s">
        <v>6</v>
      </c>
      <c r="O453" s="26">
        <f t="shared" si="41"/>
        <v>0</v>
      </c>
      <c r="P453" s="26">
        <f t="shared" si="41"/>
        <v>0</v>
      </c>
      <c r="Q453" s="26">
        <f t="shared" si="41"/>
        <v>0</v>
      </c>
      <c r="R453" s="93">
        <f t="shared" si="42"/>
        <v>0</v>
      </c>
      <c r="S453" s="93">
        <f t="shared" si="43"/>
        <v>0</v>
      </c>
      <c r="T453" s="93">
        <f t="shared" si="44"/>
        <v>0</v>
      </c>
    </row>
    <row r="454" spans="3:20" x14ac:dyDescent="0.35">
      <c r="C454" s="75" t="str">
        <f t="shared" si="39"/>
        <v/>
      </c>
      <c r="D454" s="47"/>
      <c r="E454" s="48"/>
      <c r="F454" s="48"/>
      <c r="G454" s="48"/>
      <c r="H454" s="49">
        <f t="shared" si="40"/>
        <v>0</v>
      </c>
      <c r="I454" s="46" t="s">
        <v>6</v>
      </c>
      <c r="O454" s="26">
        <f t="shared" si="41"/>
        <v>0</v>
      </c>
      <c r="P454" s="26">
        <f t="shared" si="41"/>
        <v>0</v>
      </c>
      <c r="Q454" s="26">
        <f t="shared" si="41"/>
        <v>0</v>
      </c>
      <c r="R454" s="93">
        <f t="shared" si="42"/>
        <v>0</v>
      </c>
      <c r="S454" s="93">
        <f t="shared" si="43"/>
        <v>0</v>
      </c>
      <c r="T454" s="93">
        <f t="shared" si="44"/>
        <v>0</v>
      </c>
    </row>
    <row r="455" spans="3:20" x14ac:dyDescent="0.35">
      <c r="C455" s="75" t="str">
        <f t="shared" si="39"/>
        <v/>
      </c>
      <c r="D455" s="47"/>
      <c r="E455" s="48"/>
      <c r="F455" s="48"/>
      <c r="G455" s="48"/>
      <c r="H455" s="49">
        <f t="shared" si="40"/>
        <v>0</v>
      </c>
      <c r="I455" s="46" t="s">
        <v>6</v>
      </c>
      <c r="O455" s="26">
        <f t="shared" si="41"/>
        <v>0</v>
      </c>
      <c r="P455" s="26">
        <f t="shared" si="41"/>
        <v>0</v>
      </c>
      <c r="Q455" s="26">
        <f t="shared" si="41"/>
        <v>0</v>
      </c>
      <c r="R455" s="93">
        <f t="shared" si="42"/>
        <v>0</v>
      </c>
      <c r="S455" s="93">
        <f t="shared" si="43"/>
        <v>0</v>
      </c>
      <c r="T455" s="93">
        <f t="shared" si="44"/>
        <v>0</v>
      </c>
    </row>
    <row r="456" spans="3:20" x14ac:dyDescent="0.35">
      <c r="C456" s="75" t="str">
        <f t="shared" si="39"/>
        <v/>
      </c>
      <c r="D456" s="47"/>
      <c r="E456" s="48"/>
      <c r="F456" s="48"/>
      <c r="G456" s="48"/>
      <c r="H456" s="49">
        <f t="shared" si="40"/>
        <v>0</v>
      </c>
      <c r="I456" s="46" t="s">
        <v>6</v>
      </c>
      <c r="O456" s="26">
        <f t="shared" si="41"/>
        <v>0</v>
      </c>
      <c r="P456" s="26">
        <f t="shared" si="41"/>
        <v>0</v>
      </c>
      <c r="Q456" s="26">
        <f t="shared" si="41"/>
        <v>0</v>
      </c>
      <c r="R456" s="93">
        <f t="shared" si="42"/>
        <v>0</v>
      </c>
      <c r="S456" s="93">
        <f t="shared" si="43"/>
        <v>0</v>
      </c>
      <c r="T456" s="93">
        <f t="shared" si="44"/>
        <v>0</v>
      </c>
    </row>
    <row r="457" spans="3:20" x14ac:dyDescent="0.35">
      <c r="C457" s="75" t="str">
        <f t="shared" si="39"/>
        <v/>
      </c>
      <c r="D457" s="47"/>
      <c r="E457" s="48"/>
      <c r="F457" s="48"/>
      <c r="G457" s="48"/>
      <c r="H457" s="49">
        <f t="shared" si="40"/>
        <v>0</v>
      </c>
      <c r="I457" s="46" t="s">
        <v>6</v>
      </c>
      <c r="O457" s="26">
        <f t="shared" si="41"/>
        <v>0</v>
      </c>
      <c r="P457" s="26">
        <f t="shared" si="41"/>
        <v>0</v>
      </c>
      <c r="Q457" s="26">
        <f t="shared" si="41"/>
        <v>0</v>
      </c>
      <c r="R457" s="93">
        <f t="shared" si="42"/>
        <v>0</v>
      </c>
      <c r="S457" s="93">
        <f t="shared" si="43"/>
        <v>0</v>
      </c>
      <c r="T457" s="93">
        <f t="shared" si="44"/>
        <v>0</v>
      </c>
    </row>
    <row r="458" spans="3:20" x14ac:dyDescent="0.35">
      <c r="C458" s="75" t="str">
        <f t="shared" si="39"/>
        <v/>
      </c>
      <c r="D458" s="47"/>
      <c r="E458" s="48"/>
      <c r="F458" s="48"/>
      <c r="G458" s="48"/>
      <c r="H458" s="49">
        <f t="shared" si="40"/>
        <v>0</v>
      </c>
      <c r="I458" s="46" t="s">
        <v>6</v>
      </c>
      <c r="O458" s="26">
        <f t="shared" si="41"/>
        <v>0</v>
      </c>
      <c r="P458" s="26">
        <f t="shared" si="41"/>
        <v>0</v>
      </c>
      <c r="Q458" s="26">
        <f t="shared" si="41"/>
        <v>0</v>
      </c>
      <c r="R458" s="93">
        <f t="shared" si="42"/>
        <v>0</v>
      </c>
      <c r="S458" s="93">
        <f t="shared" si="43"/>
        <v>0</v>
      </c>
      <c r="T458" s="93">
        <f t="shared" si="44"/>
        <v>0</v>
      </c>
    </row>
    <row r="459" spans="3:20" x14ac:dyDescent="0.35">
      <c r="C459" s="75" t="str">
        <f t="shared" ref="C459:C522" si="45">IF(D459="","",IF(ISERROR(1+C458),1,1+C458))</f>
        <v/>
      </c>
      <c r="D459" s="47"/>
      <c r="E459" s="48"/>
      <c r="F459" s="48"/>
      <c r="G459" s="48"/>
      <c r="H459" s="49">
        <f t="shared" ref="H459:H522" si="46">SUM(E459:G459)</f>
        <v>0</v>
      </c>
      <c r="I459" s="46" t="s">
        <v>6</v>
      </c>
      <c r="O459" s="26">
        <f t="shared" ref="O459:Q522" si="47">IF(E459="",0,IF(ISNUMBER(E459),0,1))</f>
        <v>0</v>
      </c>
      <c r="P459" s="26">
        <f t="shared" si="47"/>
        <v>0</v>
      </c>
      <c r="Q459" s="26">
        <f t="shared" si="47"/>
        <v>0</v>
      </c>
      <c r="R459" s="93">
        <f t="shared" ref="R459:R522" si="48">IF(E459="",0,
IF(NOT(ISNUMBER(E459)),0,
IF(E459&gt;=0,0,
1)))</f>
        <v>0</v>
      </c>
      <c r="S459" s="93">
        <f t="shared" ref="S459:S522" si="49">IF(F459="",0,
IF(NOT(ISNUMBER(F459)),0,
IF(F459&gt;=0,0,
1)))</f>
        <v>0</v>
      </c>
      <c r="T459" s="93">
        <f t="shared" ref="T459:T522" si="50">IF(G459="",0,
IF(NOT(ISNUMBER(G459)),0,
IF(G459&gt;=0,0,
1)))</f>
        <v>0</v>
      </c>
    </row>
    <row r="460" spans="3:20" x14ac:dyDescent="0.35">
      <c r="C460" s="75" t="str">
        <f t="shared" si="45"/>
        <v/>
      </c>
      <c r="D460" s="47"/>
      <c r="E460" s="48"/>
      <c r="F460" s="48"/>
      <c r="G460" s="48"/>
      <c r="H460" s="49">
        <f t="shared" si="46"/>
        <v>0</v>
      </c>
      <c r="I460" s="46" t="s">
        <v>6</v>
      </c>
      <c r="O460" s="26">
        <f t="shared" si="47"/>
        <v>0</v>
      </c>
      <c r="P460" s="26">
        <f t="shared" si="47"/>
        <v>0</v>
      </c>
      <c r="Q460" s="26">
        <f t="shared" si="47"/>
        <v>0</v>
      </c>
      <c r="R460" s="93">
        <f t="shared" si="48"/>
        <v>0</v>
      </c>
      <c r="S460" s="93">
        <f t="shared" si="49"/>
        <v>0</v>
      </c>
      <c r="T460" s="93">
        <f t="shared" si="50"/>
        <v>0</v>
      </c>
    </row>
    <row r="461" spans="3:20" x14ac:dyDescent="0.35">
      <c r="C461" s="75" t="str">
        <f t="shared" si="45"/>
        <v/>
      </c>
      <c r="D461" s="47"/>
      <c r="E461" s="48"/>
      <c r="F461" s="48"/>
      <c r="G461" s="48"/>
      <c r="H461" s="49">
        <f t="shared" si="46"/>
        <v>0</v>
      </c>
      <c r="I461" s="46" t="s">
        <v>6</v>
      </c>
      <c r="O461" s="26">
        <f t="shared" si="47"/>
        <v>0</v>
      </c>
      <c r="P461" s="26">
        <f t="shared" si="47"/>
        <v>0</v>
      </c>
      <c r="Q461" s="26">
        <f t="shared" si="47"/>
        <v>0</v>
      </c>
      <c r="R461" s="93">
        <f t="shared" si="48"/>
        <v>0</v>
      </c>
      <c r="S461" s="93">
        <f t="shared" si="49"/>
        <v>0</v>
      </c>
      <c r="T461" s="93">
        <f t="shared" si="50"/>
        <v>0</v>
      </c>
    </row>
    <row r="462" spans="3:20" x14ac:dyDescent="0.35">
      <c r="C462" s="75" t="str">
        <f t="shared" si="45"/>
        <v/>
      </c>
      <c r="D462" s="47"/>
      <c r="E462" s="48"/>
      <c r="F462" s="48"/>
      <c r="G462" s="48"/>
      <c r="H462" s="49">
        <f t="shared" si="46"/>
        <v>0</v>
      </c>
      <c r="I462" s="46" t="s">
        <v>6</v>
      </c>
      <c r="O462" s="26">
        <f t="shared" si="47"/>
        <v>0</v>
      </c>
      <c r="P462" s="26">
        <f t="shared" si="47"/>
        <v>0</v>
      </c>
      <c r="Q462" s="26">
        <f t="shared" si="47"/>
        <v>0</v>
      </c>
      <c r="R462" s="93">
        <f t="shared" si="48"/>
        <v>0</v>
      </c>
      <c r="S462" s="93">
        <f t="shared" si="49"/>
        <v>0</v>
      </c>
      <c r="T462" s="93">
        <f t="shared" si="50"/>
        <v>0</v>
      </c>
    </row>
    <row r="463" spans="3:20" x14ac:dyDescent="0.35">
      <c r="C463" s="75" t="str">
        <f t="shared" si="45"/>
        <v/>
      </c>
      <c r="D463" s="47"/>
      <c r="E463" s="48"/>
      <c r="F463" s="48"/>
      <c r="G463" s="48"/>
      <c r="H463" s="49">
        <f t="shared" si="46"/>
        <v>0</v>
      </c>
      <c r="I463" s="46" t="s">
        <v>6</v>
      </c>
      <c r="O463" s="26">
        <f t="shared" si="47"/>
        <v>0</v>
      </c>
      <c r="P463" s="26">
        <f t="shared" si="47"/>
        <v>0</v>
      </c>
      <c r="Q463" s="26">
        <f t="shared" si="47"/>
        <v>0</v>
      </c>
      <c r="R463" s="93">
        <f t="shared" si="48"/>
        <v>0</v>
      </c>
      <c r="S463" s="93">
        <f t="shared" si="49"/>
        <v>0</v>
      </c>
      <c r="T463" s="93">
        <f t="shared" si="50"/>
        <v>0</v>
      </c>
    </row>
    <row r="464" spans="3:20" x14ac:dyDescent="0.35">
      <c r="C464" s="75" t="str">
        <f t="shared" si="45"/>
        <v/>
      </c>
      <c r="D464" s="47"/>
      <c r="E464" s="48"/>
      <c r="F464" s="48"/>
      <c r="G464" s="48"/>
      <c r="H464" s="49">
        <f t="shared" si="46"/>
        <v>0</v>
      </c>
      <c r="I464" s="46" t="s">
        <v>6</v>
      </c>
      <c r="O464" s="26">
        <f t="shared" si="47"/>
        <v>0</v>
      </c>
      <c r="P464" s="26">
        <f t="shared" si="47"/>
        <v>0</v>
      </c>
      <c r="Q464" s="26">
        <f t="shared" si="47"/>
        <v>0</v>
      </c>
      <c r="R464" s="93">
        <f t="shared" si="48"/>
        <v>0</v>
      </c>
      <c r="S464" s="93">
        <f t="shared" si="49"/>
        <v>0</v>
      </c>
      <c r="T464" s="93">
        <f t="shared" si="50"/>
        <v>0</v>
      </c>
    </row>
    <row r="465" spans="3:20" x14ac:dyDescent="0.35">
      <c r="C465" s="75" t="str">
        <f t="shared" si="45"/>
        <v/>
      </c>
      <c r="D465" s="47"/>
      <c r="E465" s="48"/>
      <c r="F465" s="48"/>
      <c r="G465" s="48"/>
      <c r="H465" s="49">
        <f t="shared" si="46"/>
        <v>0</v>
      </c>
      <c r="I465" s="46" t="s">
        <v>6</v>
      </c>
      <c r="O465" s="26">
        <f t="shared" si="47"/>
        <v>0</v>
      </c>
      <c r="P465" s="26">
        <f t="shared" si="47"/>
        <v>0</v>
      </c>
      <c r="Q465" s="26">
        <f t="shared" si="47"/>
        <v>0</v>
      </c>
      <c r="R465" s="93">
        <f t="shared" si="48"/>
        <v>0</v>
      </c>
      <c r="S465" s="93">
        <f t="shared" si="49"/>
        <v>0</v>
      </c>
      <c r="T465" s="93">
        <f t="shared" si="50"/>
        <v>0</v>
      </c>
    </row>
    <row r="466" spans="3:20" x14ac:dyDescent="0.35">
      <c r="C466" s="75" t="str">
        <f t="shared" si="45"/>
        <v/>
      </c>
      <c r="D466" s="47"/>
      <c r="E466" s="48"/>
      <c r="F466" s="48"/>
      <c r="G466" s="48"/>
      <c r="H466" s="49">
        <f t="shared" si="46"/>
        <v>0</v>
      </c>
      <c r="I466" s="46" t="s">
        <v>6</v>
      </c>
      <c r="O466" s="26">
        <f t="shared" si="47"/>
        <v>0</v>
      </c>
      <c r="P466" s="26">
        <f t="shared" si="47"/>
        <v>0</v>
      </c>
      <c r="Q466" s="26">
        <f t="shared" si="47"/>
        <v>0</v>
      </c>
      <c r="R466" s="93">
        <f t="shared" si="48"/>
        <v>0</v>
      </c>
      <c r="S466" s="93">
        <f t="shared" si="49"/>
        <v>0</v>
      </c>
      <c r="T466" s="93">
        <f t="shared" si="50"/>
        <v>0</v>
      </c>
    </row>
    <row r="467" spans="3:20" x14ac:dyDescent="0.35">
      <c r="C467" s="75" t="str">
        <f t="shared" si="45"/>
        <v/>
      </c>
      <c r="D467" s="47"/>
      <c r="E467" s="48"/>
      <c r="F467" s="48"/>
      <c r="G467" s="48"/>
      <c r="H467" s="49">
        <f t="shared" si="46"/>
        <v>0</v>
      </c>
      <c r="I467" s="46" t="s">
        <v>6</v>
      </c>
      <c r="O467" s="26">
        <f t="shared" si="47"/>
        <v>0</v>
      </c>
      <c r="P467" s="26">
        <f t="shared" si="47"/>
        <v>0</v>
      </c>
      <c r="Q467" s="26">
        <f t="shared" si="47"/>
        <v>0</v>
      </c>
      <c r="R467" s="93">
        <f t="shared" si="48"/>
        <v>0</v>
      </c>
      <c r="S467" s="93">
        <f t="shared" si="49"/>
        <v>0</v>
      </c>
      <c r="T467" s="93">
        <f t="shared" si="50"/>
        <v>0</v>
      </c>
    </row>
    <row r="468" spans="3:20" x14ac:dyDescent="0.35">
      <c r="C468" s="75" t="str">
        <f t="shared" si="45"/>
        <v/>
      </c>
      <c r="D468" s="47"/>
      <c r="E468" s="48"/>
      <c r="F468" s="48"/>
      <c r="G468" s="48"/>
      <c r="H468" s="49">
        <f t="shared" si="46"/>
        <v>0</v>
      </c>
      <c r="I468" s="46" t="s">
        <v>6</v>
      </c>
      <c r="O468" s="26">
        <f t="shared" si="47"/>
        <v>0</v>
      </c>
      <c r="P468" s="26">
        <f t="shared" si="47"/>
        <v>0</v>
      </c>
      <c r="Q468" s="26">
        <f t="shared" si="47"/>
        <v>0</v>
      </c>
      <c r="R468" s="93">
        <f t="shared" si="48"/>
        <v>0</v>
      </c>
      <c r="S468" s="93">
        <f t="shared" si="49"/>
        <v>0</v>
      </c>
      <c r="T468" s="93">
        <f t="shared" si="50"/>
        <v>0</v>
      </c>
    </row>
    <row r="469" spans="3:20" x14ac:dyDescent="0.35">
      <c r="C469" s="75" t="str">
        <f t="shared" si="45"/>
        <v/>
      </c>
      <c r="D469" s="47"/>
      <c r="E469" s="48"/>
      <c r="F469" s="48"/>
      <c r="G469" s="48"/>
      <c r="H469" s="49">
        <f t="shared" si="46"/>
        <v>0</v>
      </c>
      <c r="I469" s="46" t="s">
        <v>6</v>
      </c>
      <c r="O469" s="26">
        <f t="shared" si="47"/>
        <v>0</v>
      </c>
      <c r="P469" s="26">
        <f t="shared" si="47"/>
        <v>0</v>
      </c>
      <c r="Q469" s="26">
        <f t="shared" si="47"/>
        <v>0</v>
      </c>
      <c r="R469" s="93">
        <f t="shared" si="48"/>
        <v>0</v>
      </c>
      <c r="S469" s="93">
        <f t="shared" si="49"/>
        <v>0</v>
      </c>
      <c r="T469" s="93">
        <f t="shared" si="50"/>
        <v>0</v>
      </c>
    </row>
    <row r="470" spans="3:20" x14ac:dyDescent="0.35">
      <c r="C470" s="75" t="str">
        <f t="shared" si="45"/>
        <v/>
      </c>
      <c r="D470" s="47"/>
      <c r="E470" s="48"/>
      <c r="F470" s="48"/>
      <c r="G470" s="48"/>
      <c r="H470" s="49">
        <f t="shared" si="46"/>
        <v>0</v>
      </c>
      <c r="I470" s="46" t="s">
        <v>6</v>
      </c>
      <c r="O470" s="26">
        <f t="shared" si="47"/>
        <v>0</v>
      </c>
      <c r="P470" s="26">
        <f t="shared" si="47"/>
        <v>0</v>
      </c>
      <c r="Q470" s="26">
        <f t="shared" si="47"/>
        <v>0</v>
      </c>
      <c r="R470" s="93">
        <f t="shared" si="48"/>
        <v>0</v>
      </c>
      <c r="S470" s="93">
        <f t="shared" si="49"/>
        <v>0</v>
      </c>
      <c r="T470" s="93">
        <f t="shared" si="50"/>
        <v>0</v>
      </c>
    </row>
    <row r="471" spans="3:20" x14ac:dyDescent="0.35">
      <c r="C471" s="75" t="str">
        <f t="shared" si="45"/>
        <v/>
      </c>
      <c r="D471" s="47"/>
      <c r="E471" s="48"/>
      <c r="F471" s="48"/>
      <c r="G471" s="48"/>
      <c r="H471" s="49">
        <f t="shared" si="46"/>
        <v>0</v>
      </c>
      <c r="I471" s="46" t="s">
        <v>6</v>
      </c>
      <c r="O471" s="26">
        <f t="shared" si="47"/>
        <v>0</v>
      </c>
      <c r="P471" s="26">
        <f t="shared" si="47"/>
        <v>0</v>
      </c>
      <c r="Q471" s="26">
        <f t="shared" si="47"/>
        <v>0</v>
      </c>
      <c r="R471" s="93">
        <f t="shared" si="48"/>
        <v>0</v>
      </c>
      <c r="S471" s="93">
        <f t="shared" si="49"/>
        <v>0</v>
      </c>
      <c r="T471" s="93">
        <f t="shared" si="50"/>
        <v>0</v>
      </c>
    </row>
    <row r="472" spans="3:20" x14ac:dyDescent="0.35">
      <c r="C472" s="75" t="str">
        <f t="shared" si="45"/>
        <v/>
      </c>
      <c r="D472" s="47"/>
      <c r="E472" s="48"/>
      <c r="F472" s="48"/>
      <c r="G472" s="48"/>
      <c r="H472" s="49">
        <f t="shared" si="46"/>
        <v>0</v>
      </c>
      <c r="I472" s="46" t="s">
        <v>6</v>
      </c>
      <c r="O472" s="26">
        <f t="shared" si="47"/>
        <v>0</v>
      </c>
      <c r="P472" s="26">
        <f t="shared" si="47"/>
        <v>0</v>
      </c>
      <c r="Q472" s="26">
        <f t="shared" si="47"/>
        <v>0</v>
      </c>
      <c r="R472" s="93">
        <f t="shared" si="48"/>
        <v>0</v>
      </c>
      <c r="S472" s="93">
        <f t="shared" si="49"/>
        <v>0</v>
      </c>
      <c r="T472" s="93">
        <f t="shared" si="50"/>
        <v>0</v>
      </c>
    </row>
    <row r="473" spans="3:20" x14ac:dyDescent="0.35">
      <c r="C473" s="75" t="str">
        <f t="shared" si="45"/>
        <v/>
      </c>
      <c r="D473" s="47"/>
      <c r="E473" s="48"/>
      <c r="F473" s="48"/>
      <c r="G473" s="48"/>
      <c r="H473" s="49">
        <f t="shared" si="46"/>
        <v>0</v>
      </c>
      <c r="I473" s="46" t="s">
        <v>6</v>
      </c>
      <c r="O473" s="26">
        <f t="shared" si="47"/>
        <v>0</v>
      </c>
      <c r="P473" s="26">
        <f t="shared" si="47"/>
        <v>0</v>
      </c>
      <c r="Q473" s="26">
        <f t="shared" si="47"/>
        <v>0</v>
      </c>
      <c r="R473" s="93">
        <f t="shared" si="48"/>
        <v>0</v>
      </c>
      <c r="S473" s="93">
        <f t="shared" si="49"/>
        <v>0</v>
      </c>
      <c r="T473" s="93">
        <f t="shared" si="50"/>
        <v>0</v>
      </c>
    </row>
    <row r="474" spans="3:20" x14ac:dyDescent="0.35">
      <c r="C474" s="75" t="str">
        <f t="shared" si="45"/>
        <v/>
      </c>
      <c r="D474" s="47"/>
      <c r="E474" s="48"/>
      <c r="F474" s="48"/>
      <c r="G474" s="48"/>
      <c r="H474" s="49">
        <f t="shared" si="46"/>
        <v>0</v>
      </c>
      <c r="I474" s="46" t="s">
        <v>6</v>
      </c>
      <c r="O474" s="26">
        <f t="shared" si="47"/>
        <v>0</v>
      </c>
      <c r="P474" s="26">
        <f t="shared" si="47"/>
        <v>0</v>
      </c>
      <c r="Q474" s="26">
        <f t="shared" si="47"/>
        <v>0</v>
      </c>
      <c r="R474" s="93">
        <f t="shared" si="48"/>
        <v>0</v>
      </c>
      <c r="S474" s="93">
        <f t="shared" si="49"/>
        <v>0</v>
      </c>
      <c r="T474" s="93">
        <f t="shared" si="50"/>
        <v>0</v>
      </c>
    </row>
    <row r="475" spans="3:20" x14ac:dyDescent="0.35">
      <c r="C475" s="75" t="str">
        <f t="shared" si="45"/>
        <v/>
      </c>
      <c r="D475" s="47"/>
      <c r="E475" s="48"/>
      <c r="F475" s="48"/>
      <c r="G475" s="48"/>
      <c r="H475" s="49">
        <f t="shared" si="46"/>
        <v>0</v>
      </c>
      <c r="I475" s="46" t="s">
        <v>6</v>
      </c>
      <c r="O475" s="26">
        <f t="shared" si="47"/>
        <v>0</v>
      </c>
      <c r="P475" s="26">
        <f t="shared" si="47"/>
        <v>0</v>
      </c>
      <c r="Q475" s="26">
        <f t="shared" si="47"/>
        <v>0</v>
      </c>
      <c r="R475" s="93">
        <f t="shared" si="48"/>
        <v>0</v>
      </c>
      <c r="S475" s="93">
        <f t="shared" si="49"/>
        <v>0</v>
      </c>
      <c r="T475" s="93">
        <f t="shared" si="50"/>
        <v>0</v>
      </c>
    </row>
    <row r="476" spans="3:20" x14ac:dyDescent="0.35">
      <c r="C476" s="75" t="str">
        <f t="shared" si="45"/>
        <v/>
      </c>
      <c r="D476" s="47"/>
      <c r="E476" s="48"/>
      <c r="F476" s="48"/>
      <c r="G476" s="48"/>
      <c r="H476" s="49">
        <f t="shared" si="46"/>
        <v>0</v>
      </c>
      <c r="I476" s="46" t="s">
        <v>6</v>
      </c>
      <c r="O476" s="26">
        <f t="shared" si="47"/>
        <v>0</v>
      </c>
      <c r="P476" s="26">
        <f t="shared" si="47"/>
        <v>0</v>
      </c>
      <c r="Q476" s="26">
        <f t="shared" si="47"/>
        <v>0</v>
      </c>
      <c r="R476" s="93">
        <f t="shared" si="48"/>
        <v>0</v>
      </c>
      <c r="S476" s="93">
        <f t="shared" si="49"/>
        <v>0</v>
      </c>
      <c r="T476" s="93">
        <f t="shared" si="50"/>
        <v>0</v>
      </c>
    </row>
    <row r="477" spans="3:20" x14ac:dyDescent="0.35">
      <c r="C477" s="75" t="str">
        <f t="shared" si="45"/>
        <v/>
      </c>
      <c r="D477" s="47"/>
      <c r="E477" s="48"/>
      <c r="F477" s="48"/>
      <c r="G477" s="48"/>
      <c r="H477" s="49">
        <f t="shared" si="46"/>
        <v>0</v>
      </c>
      <c r="I477" s="46" t="s">
        <v>6</v>
      </c>
      <c r="O477" s="26">
        <f t="shared" si="47"/>
        <v>0</v>
      </c>
      <c r="P477" s="26">
        <f t="shared" si="47"/>
        <v>0</v>
      </c>
      <c r="Q477" s="26">
        <f t="shared" si="47"/>
        <v>0</v>
      </c>
      <c r="R477" s="93">
        <f t="shared" si="48"/>
        <v>0</v>
      </c>
      <c r="S477" s="93">
        <f t="shared" si="49"/>
        <v>0</v>
      </c>
      <c r="T477" s="93">
        <f t="shared" si="50"/>
        <v>0</v>
      </c>
    </row>
    <row r="478" spans="3:20" x14ac:dyDescent="0.35">
      <c r="C478" s="75" t="str">
        <f t="shared" si="45"/>
        <v/>
      </c>
      <c r="D478" s="47"/>
      <c r="E478" s="48"/>
      <c r="F478" s="48"/>
      <c r="G478" s="48"/>
      <c r="H478" s="49">
        <f t="shared" si="46"/>
        <v>0</v>
      </c>
      <c r="I478" s="46" t="s">
        <v>6</v>
      </c>
      <c r="O478" s="26">
        <f t="shared" si="47"/>
        <v>0</v>
      </c>
      <c r="P478" s="26">
        <f t="shared" si="47"/>
        <v>0</v>
      </c>
      <c r="Q478" s="26">
        <f t="shared" si="47"/>
        <v>0</v>
      </c>
      <c r="R478" s="93">
        <f t="shared" si="48"/>
        <v>0</v>
      </c>
      <c r="S478" s="93">
        <f t="shared" si="49"/>
        <v>0</v>
      </c>
      <c r="T478" s="93">
        <f t="shared" si="50"/>
        <v>0</v>
      </c>
    </row>
    <row r="479" spans="3:20" x14ac:dyDescent="0.35">
      <c r="C479" s="75" t="str">
        <f t="shared" si="45"/>
        <v/>
      </c>
      <c r="D479" s="47"/>
      <c r="E479" s="48"/>
      <c r="F479" s="48"/>
      <c r="G479" s="48"/>
      <c r="H479" s="49">
        <f t="shared" si="46"/>
        <v>0</v>
      </c>
      <c r="I479" s="46" t="s">
        <v>6</v>
      </c>
      <c r="O479" s="26">
        <f t="shared" si="47"/>
        <v>0</v>
      </c>
      <c r="P479" s="26">
        <f t="shared" si="47"/>
        <v>0</v>
      </c>
      <c r="Q479" s="26">
        <f t="shared" si="47"/>
        <v>0</v>
      </c>
      <c r="R479" s="93">
        <f t="shared" si="48"/>
        <v>0</v>
      </c>
      <c r="S479" s="93">
        <f t="shared" si="49"/>
        <v>0</v>
      </c>
      <c r="T479" s="93">
        <f t="shared" si="50"/>
        <v>0</v>
      </c>
    </row>
    <row r="480" spans="3:20" x14ac:dyDescent="0.35">
      <c r="C480" s="75" t="str">
        <f t="shared" si="45"/>
        <v/>
      </c>
      <c r="D480" s="47"/>
      <c r="E480" s="48"/>
      <c r="F480" s="48"/>
      <c r="G480" s="48"/>
      <c r="H480" s="49">
        <f t="shared" si="46"/>
        <v>0</v>
      </c>
      <c r="I480" s="46" t="s">
        <v>6</v>
      </c>
      <c r="O480" s="26">
        <f t="shared" si="47"/>
        <v>0</v>
      </c>
      <c r="P480" s="26">
        <f t="shared" si="47"/>
        <v>0</v>
      </c>
      <c r="Q480" s="26">
        <f t="shared" si="47"/>
        <v>0</v>
      </c>
      <c r="R480" s="93">
        <f t="shared" si="48"/>
        <v>0</v>
      </c>
      <c r="S480" s="93">
        <f t="shared" si="49"/>
        <v>0</v>
      </c>
      <c r="T480" s="93">
        <f t="shared" si="50"/>
        <v>0</v>
      </c>
    </row>
    <row r="481" spans="3:20" x14ac:dyDescent="0.35">
      <c r="C481" s="75" t="str">
        <f t="shared" si="45"/>
        <v/>
      </c>
      <c r="D481" s="47"/>
      <c r="E481" s="48"/>
      <c r="F481" s="48"/>
      <c r="G481" s="48"/>
      <c r="H481" s="49">
        <f t="shared" si="46"/>
        <v>0</v>
      </c>
      <c r="I481" s="46" t="s">
        <v>6</v>
      </c>
      <c r="O481" s="26">
        <f t="shared" si="47"/>
        <v>0</v>
      </c>
      <c r="P481" s="26">
        <f t="shared" si="47"/>
        <v>0</v>
      </c>
      <c r="Q481" s="26">
        <f t="shared" si="47"/>
        <v>0</v>
      </c>
      <c r="R481" s="93">
        <f t="shared" si="48"/>
        <v>0</v>
      </c>
      <c r="S481" s="93">
        <f t="shared" si="49"/>
        <v>0</v>
      </c>
      <c r="T481" s="93">
        <f t="shared" si="50"/>
        <v>0</v>
      </c>
    </row>
    <row r="482" spans="3:20" x14ac:dyDescent="0.35">
      <c r="C482" s="75" t="str">
        <f t="shared" si="45"/>
        <v/>
      </c>
      <c r="D482" s="47"/>
      <c r="E482" s="48"/>
      <c r="F482" s="48"/>
      <c r="G482" s="48"/>
      <c r="H482" s="49">
        <f t="shared" si="46"/>
        <v>0</v>
      </c>
      <c r="I482" s="46" t="s">
        <v>6</v>
      </c>
      <c r="O482" s="26">
        <f t="shared" si="47"/>
        <v>0</v>
      </c>
      <c r="P482" s="26">
        <f t="shared" si="47"/>
        <v>0</v>
      </c>
      <c r="Q482" s="26">
        <f t="shared" si="47"/>
        <v>0</v>
      </c>
      <c r="R482" s="93">
        <f t="shared" si="48"/>
        <v>0</v>
      </c>
      <c r="S482" s="93">
        <f t="shared" si="49"/>
        <v>0</v>
      </c>
      <c r="T482" s="93">
        <f t="shared" si="50"/>
        <v>0</v>
      </c>
    </row>
    <row r="483" spans="3:20" x14ac:dyDescent="0.35">
      <c r="C483" s="75" t="str">
        <f t="shared" si="45"/>
        <v/>
      </c>
      <c r="D483" s="47"/>
      <c r="E483" s="48"/>
      <c r="F483" s="48"/>
      <c r="G483" s="48"/>
      <c r="H483" s="49">
        <f t="shared" si="46"/>
        <v>0</v>
      </c>
      <c r="I483" s="46" t="s">
        <v>6</v>
      </c>
      <c r="O483" s="26">
        <f t="shared" si="47"/>
        <v>0</v>
      </c>
      <c r="P483" s="26">
        <f t="shared" si="47"/>
        <v>0</v>
      </c>
      <c r="Q483" s="26">
        <f t="shared" si="47"/>
        <v>0</v>
      </c>
      <c r="R483" s="93">
        <f t="shared" si="48"/>
        <v>0</v>
      </c>
      <c r="S483" s="93">
        <f t="shared" si="49"/>
        <v>0</v>
      </c>
      <c r="T483" s="93">
        <f t="shared" si="50"/>
        <v>0</v>
      </c>
    </row>
    <row r="484" spans="3:20" x14ac:dyDescent="0.35">
      <c r="C484" s="75" t="str">
        <f t="shared" si="45"/>
        <v/>
      </c>
      <c r="D484" s="47"/>
      <c r="E484" s="48"/>
      <c r="F484" s="48"/>
      <c r="G484" s="48"/>
      <c r="H484" s="49">
        <f t="shared" si="46"/>
        <v>0</v>
      </c>
      <c r="I484" s="46" t="s">
        <v>6</v>
      </c>
      <c r="O484" s="26">
        <f t="shared" si="47"/>
        <v>0</v>
      </c>
      <c r="P484" s="26">
        <f t="shared" si="47"/>
        <v>0</v>
      </c>
      <c r="Q484" s="26">
        <f t="shared" si="47"/>
        <v>0</v>
      </c>
      <c r="R484" s="93">
        <f t="shared" si="48"/>
        <v>0</v>
      </c>
      <c r="S484" s="93">
        <f t="shared" si="49"/>
        <v>0</v>
      </c>
      <c r="T484" s="93">
        <f t="shared" si="50"/>
        <v>0</v>
      </c>
    </row>
    <row r="485" spans="3:20" x14ac:dyDescent="0.35">
      <c r="C485" s="75" t="str">
        <f t="shared" si="45"/>
        <v/>
      </c>
      <c r="D485" s="47"/>
      <c r="E485" s="48"/>
      <c r="F485" s="48"/>
      <c r="G485" s="48"/>
      <c r="H485" s="49">
        <f t="shared" si="46"/>
        <v>0</v>
      </c>
      <c r="I485" s="46" t="s">
        <v>6</v>
      </c>
      <c r="O485" s="26">
        <f t="shared" si="47"/>
        <v>0</v>
      </c>
      <c r="P485" s="26">
        <f t="shared" si="47"/>
        <v>0</v>
      </c>
      <c r="Q485" s="26">
        <f t="shared" si="47"/>
        <v>0</v>
      </c>
      <c r="R485" s="93">
        <f t="shared" si="48"/>
        <v>0</v>
      </c>
      <c r="S485" s="93">
        <f t="shared" si="49"/>
        <v>0</v>
      </c>
      <c r="T485" s="93">
        <f t="shared" si="50"/>
        <v>0</v>
      </c>
    </row>
    <row r="486" spans="3:20" x14ac:dyDescent="0.35">
      <c r="C486" s="75" t="str">
        <f t="shared" si="45"/>
        <v/>
      </c>
      <c r="D486" s="47"/>
      <c r="E486" s="48"/>
      <c r="F486" s="48"/>
      <c r="G486" s="48"/>
      <c r="H486" s="49">
        <f t="shared" si="46"/>
        <v>0</v>
      </c>
      <c r="I486" s="46" t="s">
        <v>6</v>
      </c>
      <c r="O486" s="26">
        <f t="shared" si="47"/>
        <v>0</v>
      </c>
      <c r="P486" s="26">
        <f t="shared" si="47"/>
        <v>0</v>
      </c>
      <c r="Q486" s="26">
        <f t="shared" si="47"/>
        <v>0</v>
      </c>
      <c r="R486" s="93">
        <f t="shared" si="48"/>
        <v>0</v>
      </c>
      <c r="S486" s="93">
        <f t="shared" si="49"/>
        <v>0</v>
      </c>
      <c r="T486" s="93">
        <f t="shared" si="50"/>
        <v>0</v>
      </c>
    </row>
    <row r="487" spans="3:20" x14ac:dyDescent="0.35">
      <c r="C487" s="75" t="str">
        <f t="shared" si="45"/>
        <v/>
      </c>
      <c r="D487" s="47"/>
      <c r="E487" s="48"/>
      <c r="F487" s="48"/>
      <c r="G487" s="48"/>
      <c r="H487" s="49">
        <f t="shared" si="46"/>
        <v>0</v>
      </c>
      <c r="I487" s="46" t="s">
        <v>6</v>
      </c>
      <c r="O487" s="26">
        <f t="shared" si="47"/>
        <v>0</v>
      </c>
      <c r="P487" s="26">
        <f t="shared" si="47"/>
        <v>0</v>
      </c>
      <c r="Q487" s="26">
        <f t="shared" si="47"/>
        <v>0</v>
      </c>
      <c r="R487" s="93">
        <f t="shared" si="48"/>
        <v>0</v>
      </c>
      <c r="S487" s="93">
        <f t="shared" si="49"/>
        <v>0</v>
      </c>
      <c r="T487" s="93">
        <f t="shared" si="50"/>
        <v>0</v>
      </c>
    </row>
    <row r="488" spans="3:20" x14ac:dyDescent="0.35">
      <c r="C488" s="75" t="str">
        <f t="shared" si="45"/>
        <v/>
      </c>
      <c r="D488" s="47"/>
      <c r="E488" s="48"/>
      <c r="F488" s="48"/>
      <c r="G488" s="48"/>
      <c r="H488" s="49">
        <f t="shared" si="46"/>
        <v>0</v>
      </c>
      <c r="I488" s="46" t="s">
        <v>6</v>
      </c>
      <c r="O488" s="26">
        <f t="shared" si="47"/>
        <v>0</v>
      </c>
      <c r="P488" s="26">
        <f t="shared" si="47"/>
        <v>0</v>
      </c>
      <c r="Q488" s="26">
        <f t="shared" si="47"/>
        <v>0</v>
      </c>
      <c r="R488" s="93">
        <f t="shared" si="48"/>
        <v>0</v>
      </c>
      <c r="S488" s="93">
        <f t="shared" si="49"/>
        <v>0</v>
      </c>
      <c r="T488" s="93">
        <f t="shared" si="50"/>
        <v>0</v>
      </c>
    </row>
    <row r="489" spans="3:20" x14ac:dyDescent="0.35">
      <c r="C489" s="75" t="str">
        <f t="shared" si="45"/>
        <v/>
      </c>
      <c r="D489" s="47"/>
      <c r="E489" s="48"/>
      <c r="F489" s="48"/>
      <c r="G489" s="48"/>
      <c r="H489" s="49">
        <f t="shared" si="46"/>
        <v>0</v>
      </c>
      <c r="I489" s="46" t="s">
        <v>6</v>
      </c>
      <c r="O489" s="26">
        <f t="shared" si="47"/>
        <v>0</v>
      </c>
      <c r="P489" s="26">
        <f t="shared" si="47"/>
        <v>0</v>
      </c>
      <c r="Q489" s="26">
        <f t="shared" si="47"/>
        <v>0</v>
      </c>
      <c r="R489" s="93">
        <f t="shared" si="48"/>
        <v>0</v>
      </c>
      <c r="S489" s="93">
        <f t="shared" si="49"/>
        <v>0</v>
      </c>
      <c r="T489" s="93">
        <f t="shared" si="50"/>
        <v>0</v>
      </c>
    </row>
    <row r="490" spans="3:20" x14ac:dyDescent="0.35">
      <c r="C490" s="75" t="str">
        <f t="shared" si="45"/>
        <v/>
      </c>
      <c r="D490" s="47"/>
      <c r="E490" s="48"/>
      <c r="F490" s="48"/>
      <c r="G490" s="48"/>
      <c r="H490" s="49">
        <f t="shared" si="46"/>
        <v>0</v>
      </c>
      <c r="I490" s="46" t="s">
        <v>6</v>
      </c>
      <c r="O490" s="26">
        <f t="shared" si="47"/>
        <v>0</v>
      </c>
      <c r="P490" s="26">
        <f t="shared" si="47"/>
        <v>0</v>
      </c>
      <c r="Q490" s="26">
        <f t="shared" si="47"/>
        <v>0</v>
      </c>
      <c r="R490" s="93">
        <f t="shared" si="48"/>
        <v>0</v>
      </c>
      <c r="S490" s="93">
        <f t="shared" si="49"/>
        <v>0</v>
      </c>
      <c r="T490" s="93">
        <f t="shared" si="50"/>
        <v>0</v>
      </c>
    </row>
    <row r="491" spans="3:20" x14ac:dyDescent="0.35">
      <c r="C491" s="75" t="str">
        <f t="shared" si="45"/>
        <v/>
      </c>
      <c r="D491" s="47"/>
      <c r="E491" s="48"/>
      <c r="F491" s="48"/>
      <c r="G491" s="48"/>
      <c r="H491" s="49">
        <f t="shared" si="46"/>
        <v>0</v>
      </c>
      <c r="I491" s="46" t="s">
        <v>6</v>
      </c>
      <c r="O491" s="26">
        <f t="shared" si="47"/>
        <v>0</v>
      </c>
      <c r="P491" s="26">
        <f t="shared" si="47"/>
        <v>0</v>
      </c>
      <c r="Q491" s="26">
        <f t="shared" si="47"/>
        <v>0</v>
      </c>
      <c r="R491" s="93">
        <f t="shared" si="48"/>
        <v>0</v>
      </c>
      <c r="S491" s="93">
        <f t="shared" si="49"/>
        <v>0</v>
      </c>
      <c r="T491" s="93">
        <f t="shared" si="50"/>
        <v>0</v>
      </c>
    </row>
    <row r="492" spans="3:20" x14ac:dyDescent="0.35">
      <c r="C492" s="75" t="str">
        <f t="shared" si="45"/>
        <v/>
      </c>
      <c r="D492" s="47"/>
      <c r="E492" s="48"/>
      <c r="F492" s="48"/>
      <c r="G492" s="48"/>
      <c r="H492" s="49">
        <f t="shared" si="46"/>
        <v>0</v>
      </c>
      <c r="I492" s="46" t="s">
        <v>6</v>
      </c>
      <c r="O492" s="26">
        <f t="shared" si="47"/>
        <v>0</v>
      </c>
      <c r="P492" s="26">
        <f t="shared" si="47"/>
        <v>0</v>
      </c>
      <c r="Q492" s="26">
        <f t="shared" si="47"/>
        <v>0</v>
      </c>
      <c r="R492" s="93">
        <f t="shared" si="48"/>
        <v>0</v>
      </c>
      <c r="S492" s="93">
        <f t="shared" si="49"/>
        <v>0</v>
      </c>
      <c r="T492" s="93">
        <f t="shared" si="50"/>
        <v>0</v>
      </c>
    </row>
    <row r="493" spans="3:20" x14ac:dyDescent="0.35">
      <c r="C493" s="75" t="str">
        <f t="shared" si="45"/>
        <v/>
      </c>
      <c r="D493" s="47"/>
      <c r="E493" s="48"/>
      <c r="F493" s="48"/>
      <c r="G493" s="48"/>
      <c r="H493" s="49">
        <f t="shared" si="46"/>
        <v>0</v>
      </c>
      <c r="I493" s="46" t="s">
        <v>6</v>
      </c>
      <c r="O493" s="26">
        <f t="shared" si="47"/>
        <v>0</v>
      </c>
      <c r="P493" s="26">
        <f t="shared" si="47"/>
        <v>0</v>
      </c>
      <c r="Q493" s="26">
        <f t="shared" si="47"/>
        <v>0</v>
      </c>
      <c r="R493" s="93">
        <f t="shared" si="48"/>
        <v>0</v>
      </c>
      <c r="S493" s="93">
        <f t="shared" si="49"/>
        <v>0</v>
      </c>
      <c r="T493" s="93">
        <f t="shared" si="50"/>
        <v>0</v>
      </c>
    </row>
    <row r="494" spans="3:20" x14ac:dyDescent="0.35">
      <c r="C494" s="75" t="str">
        <f t="shared" si="45"/>
        <v/>
      </c>
      <c r="D494" s="47"/>
      <c r="E494" s="48"/>
      <c r="F494" s="48"/>
      <c r="G494" s="48"/>
      <c r="H494" s="49">
        <f t="shared" si="46"/>
        <v>0</v>
      </c>
      <c r="I494" s="46" t="s">
        <v>6</v>
      </c>
      <c r="O494" s="26">
        <f t="shared" si="47"/>
        <v>0</v>
      </c>
      <c r="P494" s="26">
        <f t="shared" si="47"/>
        <v>0</v>
      </c>
      <c r="Q494" s="26">
        <f t="shared" si="47"/>
        <v>0</v>
      </c>
      <c r="R494" s="93">
        <f t="shared" si="48"/>
        <v>0</v>
      </c>
      <c r="S494" s="93">
        <f t="shared" si="49"/>
        <v>0</v>
      </c>
      <c r="T494" s="93">
        <f t="shared" si="50"/>
        <v>0</v>
      </c>
    </row>
    <row r="495" spans="3:20" x14ac:dyDescent="0.35">
      <c r="C495" s="75" t="str">
        <f t="shared" si="45"/>
        <v/>
      </c>
      <c r="D495" s="47"/>
      <c r="E495" s="48"/>
      <c r="F495" s="48"/>
      <c r="G495" s="48"/>
      <c r="H495" s="49">
        <f t="shared" si="46"/>
        <v>0</v>
      </c>
      <c r="I495" s="46" t="s">
        <v>6</v>
      </c>
      <c r="O495" s="26">
        <f t="shared" si="47"/>
        <v>0</v>
      </c>
      <c r="P495" s="26">
        <f t="shared" si="47"/>
        <v>0</v>
      </c>
      <c r="Q495" s="26">
        <f t="shared" si="47"/>
        <v>0</v>
      </c>
      <c r="R495" s="93">
        <f t="shared" si="48"/>
        <v>0</v>
      </c>
      <c r="S495" s="93">
        <f t="shared" si="49"/>
        <v>0</v>
      </c>
      <c r="T495" s="93">
        <f t="shared" si="50"/>
        <v>0</v>
      </c>
    </row>
    <row r="496" spans="3:20" x14ac:dyDescent="0.35">
      <c r="C496" s="75" t="str">
        <f t="shared" si="45"/>
        <v/>
      </c>
      <c r="D496" s="47"/>
      <c r="E496" s="48"/>
      <c r="F496" s="48"/>
      <c r="G496" s="48"/>
      <c r="H496" s="49">
        <f t="shared" si="46"/>
        <v>0</v>
      </c>
      <c r="I496" s="46" t="s">
        <v>6</v>
      </c>
      <c r="O496" s="26">
        <f t="shared" si="47"/>
        <v>0</v>
      </c>
      <c r="P496" s="26">
        <f t="shared" si="47"/>
        <v>0</v>
      </c>
      <c r="Q496" s="26">
        <f t="shared" si="47"/>
        <v>0</v>
      </c>
      <c r="R496" s="93">
        <f t="shared" si="48"/>
        <v>0</v>
      </c>
      <c r="S496" s="93">
        <f t="shared" si="49"/>
        <v>0</v>
      </c>
      <c r="T496" s="93">
        <f t="shared" si="50"/>
        <v>0</v>
      </c>
    </row>
    <row r="497" spans="3:20" x14ac:dyDescent="0.35">
      <c r="C497" s="75" t="str">
        <f t="shared" si="45"/>
        <v/>
      </c>
      <c r="D497" s="47"/>
      <c r="E497" s="48"/>
      <c r="F497" s="48"/>
      <c r="G497" s="48"/>
      <c r="H497" s="49">
        <f t="shared" si="46"/>
        <v>0</v>
      </c>
      <c r="I497" s="46" t="s">
        <v>6</v>
      </c>
      <c r="O497" s="26">
        <f t="shared" si="47"/>
        <v>0</v>
      </c>
      <c r="P497" s="26">
        <f t="shared" si="47"/>
        <v>0</v>
      </c>
      <c r="Q497" s="26">
        <f t="shared" si="47"/>
        <v>0</v>
      </c>
      <c r="R497" s="93">
        <f t="shared" si="48"/>
        <v>0</v>
      </c>
      <c r="S497" s="93">
        <f t="shared" si="49"/>
        <v>0</v>
      </c>
      <c r="T497" s="93">
        <f t="shared" si="50"/>
        <v>0</v>
      </c>
    </row>
    <row r="498" spans="3:20" x14ac:dyDescent="0.35">
      <c r="C498" s="75" t="str">
        <f t="shared" si="45"/>
        <v/>
      </c>
      <c r="D498" s="47"/>
      <c r="E498" s="48"/>
      <c r="F498" s="48"/>
      <c r="G498" s="48"/>
      <c r="H498" s="49">
        <f t="shared" si="46"/>
        <v>0</v>
      </c>
      <c r="I498" s="46" t="s">
        <v>6</v>
      </c>
      <c r="O498" s="26">
        <f t="shared" si="47"/>
        <v>0</v>
      </c>
      <c r="P498" s="26">
        <f t="shared" si="47"/>
        <v>0</v>
      </c>
      <c r="Q498" s="26">
        <f t="shared" si="47"/>
        <v>0</v>
      </c>
      <c r="R498" s="93">
        <f t="shared" si="48"/>
        <v>0</v>
      </c>
      <c r="S498" s="93">
        <f t="shared" si="49"/>
        <v>0</v>
      </c>
      <c r="T498" s="93">
        <f t="shared" si="50"/>
        <v>0</v>
      </c>
    </row>
    <row r="499" spans="3:20" x14ac:dyDescent="0.35">
      <c r="C499" s="75" t="str">
        <f t="shared" si="45"/>
        <v/>
      </c>
      <c r="D499" s="47"/>
      <c r="E499" s="48"/>
      <c r="F499" s="48"/>
      <c r="G499" s="48"/>
      <c r="H499" s="49">
        <f t="shared" si="46"/>
        <v>0</v>
      </c>
      <c r="I499" s="46" t="s">
        <v>6</v>
      </c>
      <c r="O499" s="26">
        <f t="shared" si="47"/>
        <v>0</v>
      </c>
      <c r="P499" s="26">
        <f t="shared" si="47"/>
        <v>0</v>
      </c>
      <c r="Q499" s="26">
        <f t="shared" si="47"/>
        <v>0</v>
      </c>
      <c r="R499" s="93">
        <f t="shared" si="48"/>
        <v>0</v>
      </c>
      <c r="S499" s="93">
        <f t="shared" si="49"/>
        <v>0</v>
      </c>
      <c r="T499" s="93">
        <f t="shared" si="50"/>
        <v>0</v>
      </c>
    </row>
    <row r="500" spans="3:20" x14ac:dyDescent="0.35">
      <c r="C500" s="75" t="str">
        <f t="shared" si="45"/>
        <v/>
      </c>
      <c r="D500" s="47"/>
      <c r="E500" s="48"/>
      <c r="F500" s="48"/>
      <c r="G500" s="48"/>
      <c r="H500" s="49">
        <f t="shared" si="46"/>
        <v>0</v>
      </c>
      <c r="I500" s="46" t="s">
        <v>6</v>
      </c>
      <c r="O500" s="26">
        <f t="shared" si="47"/>
        <v>0</v>
      </c>
      <c r="P500" s="26">
        <f t="shared" si="47"/>
        <v>0</v>
      </c>
      <c r="Q500" s="26">
        <f t="shared" si="47"/>
        <v>0</v>
      </c>
      <c r="R500" s="93">
        <f t="shared" si="48"/>
        <v>0</v>
      </c>
      <c r="S500" s="93">
        <f t="shared" si="49"/>
        <v>0</v>
      </c>
      <c r="T500" s="93">
        <f t="shared" si="50"/>
        <v>0</v>
      </c>
    </row>
    <row r="501" spans="3:20" x14ac:dyDescent="0.35">
      <c r="C501" s="75" t="str">
        <f t="shared" si="45"/>
        <v/>
      </c>
      <c r="D501" s="47"/>
      <c r="E501" s="48"/>
      <c r="F501" s="48"/>
      <c r="G501" s="48"/>
      <c r="H501" s="49">
        <f t="shared" si="46"/>
        <v>0</v>
      </c>
      <c r="I501" s="46" t="s">
        <v>6</v>
      </c>
      <c r="O501" s="26">
        <f t="shared" si="47"/>
        <v>0</v>
      </c>
      <c r="P501" s="26">
        <f t="shared" si="47"/>
        <v>0</v>
      </c>
      <c r="Q501" s="26">
        <f t="shared" si="47"/>
        <v>0</v>
      </c>
      <c r="R501" s="93">
        <f t="shared" si="48"/>
        <v>0</v>
      </c>
      <c r="S501" s="93">
        <f t="shared" si="49"/>
        <v>0</v>
      </c>
      <c r="T501" s="93">
        <f t="shared" si="50"/>
        <v>0</v>
      </c>
    </row>
    <row r="502" spans="3:20" x14ac:dyDescent="0.35">
      <c r="C502" s="75" t="str">
        <f t="shared" si="45"/>
        <v/>
      </c>
      <c r="D502" s="47"/>
      <c r="E502" s="48"/>
      <c r="F502" s="48"/>
      <c r="G502" s="48"/>
      <c r="H502" s="49">
        <f t="shared" si="46"/>
        <v>0</v>
      </c>
      <c r="I502" s="46" t="s">
        <v>6</v>
      </c>
      <c r="O502" s="26">
        <f t="shared" si="47"/>
        <v>0</v>
      </c>
      <c r="P502" s="26">
        <f t="shared" si="47"/>
        <v>0</v>
      </c>
      <c r="Q502" s="26">
        <f t="shared" si="47"/>
        <v>0</v>
      </c>
      <c r="R502" s="93">
        <f t="shared" si="48"/>
        <v>0</v>
      </c>
      <c r="S502" s="93">
        <f t="shared" si="49"/>
        <v>0</v>
      </c>
      <c r="T502" s="93">
        <f t="shared" si="50"/>
        <v>0</v>
      </c>
    </row>
    <row r="503" spans="3:20" x14ac:dyDescent="0.35">
      <c r="C503" s="75" t="str">
        <f t="shared" si="45"/>
        <v/>
      </c>
      <c r="D503" s="47"/>
      <c r="E503" s="48"/>
      <c r="F503" s="48"/>
      <c r="G503" s="48"/>
      <c r="H503" s="49">
        <f t="shared" si="46"/>
        <v>0</v>
      </c>
      <c r="I503" s="46" t="s">
        <v>6</v>
      </c>
      <c r="O503" s="26">
        <f t="shared" si="47"/>
        <v>0</v>
      </c>
      <c r="P503" s="26">
        <f t="shared" si="47"/>
        <v>0</v>
      </c>
      <c r="Q503" s="26">
        <f t="shared" si="47"/>
        <v>0</v>
      </c>
      <c r="R503" s="93">
        <f t="shared" si="48"/>
        <v>0</v>
      </c>
      <c r="S503" s="93">
        <f t="shared" si="49"/>
        <v>0</v>
      </c>
      <c r="T503" s="93">
        <f t="shared" si="50"/>
        <v>0</v>
      </c>
    </row>
    <row r="504" spans="3:20" x14ac:dyDescent="0.35">
      <c r="C504" s="75" t="str">
        <f t="shared" si="45"/>
        <v/>
      </c>
      <c r="D504" s="47"/>
      <c r="E504" s="48"/>
      <c r="F504" s="48"/>
      <c r="G504" s="48"/>
      <c r="H504" s="49">
        <f t="shared" si="46"/>
        <v>0</v>
      </c>
      <c r="I504" s="46" t="s">
        <v>6</v>
      </c>
      <c r="O504" s="26">
        <f t="shared" si="47"/>
        <v>0</v>
      </c>
      <c r="P504" s="26">
        <f t="shared" si="47"/>
        <v>0</v>
      </c>
      <c r="Q504" s="26">
        <f t="shared" si="47"/>
        <v>0</v>
      </c>
      <c r="R504" s="93">
        <f t="shared" si="48"/>
        <v>0</v>
      </c>
      <c r="S504" s="93">
        <f t="shared" si="49"/>
        <v>0</v>
      </c>
      <c r="T504" s="93">
        <f t="shared" si="50"/>
        <v>0</v>
      </c>
    </row>
    <row r="505" spans="3:20" x14ac:dyDescent="0.35">
      <c r="C505" s="75" t="str">
        <f t="shared" si="45"/>
        <v/>
      </c>
      <c r="D505" s="47"/>
      <c r="E505" s="48"/>
      <c r="F505" s="48"/>
      <c r="G505" s="48"/>
      <c r="H505" s="49">
        <f t="shared" si="46"/>
        <v>0</v>
      </c>
      <c r="I505" s="46" t="s">
        <v>6</v>
      </c>
      <c r="O505" s="26">
        <f t="shared" si="47"/>
        <v>0</v>
      </c>
      <c r="P505" s="26">
        <f t="shared" si="47"/>
        <v>0</v>
      </c>
      <c r="Q505" s="26">
        <f t="shared" si="47"/>
        <v>0</v>
      </c>
      <c r="R505" s="93">
        <f t="shared" si="48"/>
        <v>0</v>
      </c>
      <c r="S505" s="93">
        <f t="shared" si="49"/>
        <v>0</v>
      </c>
      <c r="T505" s="93">
        <f t="shared" si="50"/>
        <v>0</v>
      </c>
    </row>
    <row r="506" spans="3:20" x14ac:dyDescent="0.35">
      <c r="C506" s="75" t="str">
        <f t="shared" si="45"/>
        <v/>
      </c>
      <c r="D506" s="47"/>
      <c r="E506" s="48"/>
      <c r="F506" s="48"/>
      <c r="G506" s="48"/>
      <c r="H506" s="49">
        <f t="shared" si="46"/>
        <v>0</v>
      </c>
      <c r="I506" s="46" t="s">
        <v>6</v>
      </c>
      <c r="O506" s="26">
        <f t="shared" si="47"/>
        <v>0</v>
      </c>
      <c r="P506" s="26">
        <f t="shared" si="47"/>
        <v>0</v>
      </c>
      <c r="Q506" s="26">
        <f t="shared" si="47"/>
        <v>0</v>
      </c>
      <c r="R506" s="93">
        <f t="shared" si="48"/>
        <v>0</v>
      </c>
      <c r="S506" s="93">
        <f t="shared" si="49"/>
        <v>0</v>
      </c>
      <c r="T506" s="93">
        <f t="shared" si="50"/>
        <v>0</v>
      </c>
    </row>
    <row r="507" spans="3:20" x14ac:dyDescent="0.35">
      <c r="C507" s="75" t="str">
        <f t="shared" si="45"/>
        <v/>
      </c>
      <c r="D507" s="47"/>
      <c r="E507" s="48"/>
      <c r="F507" s="48"/>
      <c r="G507" s="48"/>
      <c r="H507" s="49">
        <f t="shared" si="46"/>
        <v>0</v>
      </c>
      <c r="I507" s="46" t="s">
        <v>6</v>
      </c>
      <c r="O507" s="26">
        <f t="shared" si="47"/>
        <v>0</v>
      </c>
      <c r="P507" s="26">
        <f t="shared" si="47"/>
        <v>0</v>
      </c>
      <c r="Q507" s="26">
        <f t="shared" si="47"/>
        <v>0</v>
      </c>
      <c r="R507" s="93">
        <f t="shared" si="48"/>
        <v>0</v>
      </c>
      <c r="S507" s="93">
        <f t="shared" si="49"/>
        <v>0</v>
      </c>
      <c r="T507" s="93">
        <f t="shared" si="50"/>
        <v>0</v>
      </c>
    </row>
    <row r="508" spans="3:20" x14ac:dyDescent="0.35">
      <c r="C508" s="75" t="str">
        <f t="shared" si="45"/>
        <v/>
      </c>
      <c r="D508" s="47"/>
      <c r="E508" s="48"/>
      <c r="F508" s="48"/>
      <c r="G508" s="48"/>
      <c r="H508" s="49">
        <f t="shared" si="46"/>
        <v>0</v>
      </c>
      <c r="I508" s="46" t="s">
        <v>6</v>
      </c>
      <c r="O508" s="26">
        <f t="shared" si="47"/>
        <v>0</v>
      </c>
      <c r="P508" s="26">
        <f t="shared" si="47"/>
        <v>0</v>
      </c>
      <c r="Q508" s="26">
        <f t="shared" si="47"/>
        <v>0</v>
      </c>
      <c r="R508" s="93">
        <f t="shared" si="48"/>
        <v>0</v>
      </c>
      <c r="S508" s="93">
        <f t="shared" si="49"/>
        <v>0</v>
      </c>
      <c r="T508" s="93">
        <f t="shared" si="50"/>
        <v>0</v>
      </c>
    </row>
    <row r="509" spans="3:20" x14ac:dyDescent="0.35">
      <c r="C509" s="75" t="str">
        <f t="shared" si="45"/>
        <v/>
      </c>
      <c r="D509" s="47"/>
      <c r="E509" s="48"/>
      <c r="F509" s="48"/>
      <c r="G509" s="48"/>
      <c r="H509" s="49">
        <f t="shared" si="46"/>
        <v>0</v>
      </c>
      <c r="I509" s="46" t="s">
        <v>6</v>
      </c>
      <c r="O509" s="26">
        <f t="shared" si="47"/>
        <v>0</v>
      </c>
      <c r="P509" s="26">
        <f t="shared" si="47"/>
        <v>0</v>
      </c>
      <c r="Q509" s="26">
        <f t="shared" si="47"/>
        <v>0</v>
      </c>
      <c r="R509" s="93">
        <f t="shared" si="48"/>
        <v>0</v>
      </c>
      <c r="S509" s="93">
        <f t="shared" si="49"/>
        <v>0</v>
      </c>
      <c r="T509" s="93">
        <f t="shared" si="50"/>
        <v>0</v>
      </c>
    </row>
    <row r="510" spans="3:20" x14ac:dyDescent="0.35">
      <c r="C510" s="75" t="str">
        <f t="shared" si="45"/>
        <v/>
      </c>
      <c r="D510" s="47"/>
      <c r="E510" s="48"/>
      <c r="F510" s="48"/>
      <c r="G510" s="48"/>
      <c r="H510" s="49">
        <f t="shared" si="46"/>
        <v>0</v>
      </c>
      <c r="I510" s="46" t="s">
        <v>6</v>
      </c>
      <c r="O510" s="26">
        <f t="shared" si="47"/>
        <v>0</v>
      </c>
      <c r="P510" s="26">
        <f t="shared" si="47"/>
        <v>0</v>
      </c>
      <c r="Q510" s="26">
        <f t="shared" si="47"/>
        <v>0</v>
      </c>
      <c r="R510" s="93">
        <f t="shared" si="48"/>
        <v>0</v>
      </c>
      <c r="S510" s="93">
        <f t="shared" si="49"/>
        <v>0</v>
      </c>
      <c r="T510" s="93">
        <f t="shared" si="50"/>
        <v>0</v>
      </c>
    </row>
    <row r="511" spans="3:20" x14ac:dyDescent="0.35">
      <c r="C511" s="75" t="str">
        <f t="shared" si="45"/>
        <v/>
      </c>
      <c r="D511" s="47"/>
      <c r="E511" s="48"/>
      <c r="F511" s="48"/>
      <c r="G511" s="48"/>
      <c r="H511" s="49">
        <f t="shared" si="46"/>
        <v>0</v>
      </c>
      <c r="I511" s="46" t="s">
        <v>6</v>
      </c>
      <c r="O511" s="26">
        <f t="shared" si="47"/>
        <v>0</v>
      </c>
      <c r="P511" s="26">
        <f t="shared" si="47"/>
        <v>0</v>
      </c>
      <c r="Q511" s="26">
        <f t="shared" si="47"/>
        <v>0</v>
      </c>
      <c r="R511" s="93">
        <f t="shared" si="48"/>
        <v>0</v>
      </c>
      <c r="S511" s="93">
        <f t="shared" si="49"/>
        <v>0</v>
      </c>
      <c r="T511" s="93">
        <f t="shared" si="50"/>
        <v>0</v>
      </c>
    </row>
    <row r="512" spans="3:20" x14ac:dyDescent="0.35">
      <c r="C512" s="75" t="str">
        <f t="shared" si="45"/>
        <v/>
      </c>
      <c r="D512" s="47"/>
      <c r="E512" s="48"/>
      <c r="F512" s="48"/>
      <c r="G512" s="48"/>
      <c r="H512" s="49">
        <f t="shared" si="46"/>
        <v>0</v>
      </c>
      <c r="I512" s="46" t="s">
        <v>6</v>
      </c>
      <c r="O512" s="26">
        <f t="shared" si="47"/>
        <v>0</v>
      </c>
      <c r="P512" s="26">
        <f t="shared" si="47"/>
        <v>0</v>
      </c>
      <c r="Q512" s="26">
        <f t="shared" si="47"/>
        <v>0</v>
      </c>
      <c r="R512" s="93">
        <f t="shared" si="48"/>
        <v>0</v>
      </c>
      <c r="S512" s="93">
        <f t="shared" si="49"/>
        <v>0</v>
      </c>
      <c r="T512" s="93">
        <f t="shared" si="50"/>
        <v>0</v>
      </c>
    </row>
    <row r="513" spans="3:20" x14ac:dyDescent="0.35">
      <c r="C513" s="75" t="str">
        <f t="shared" si="45"/>
        <v/>
      </c>
      <c r="D513" s="47"/>
      <c r="E513" s="48"/>
      <c r="F513" s="48"/>
      <c r="G513" s="48"/>
      <c r="H513" s="49">
        <f t="shared" si="46"/>
        <v>0</v>
      </c>
      <c r="I513" s="46" t="s">
        <v>6</v>
      </c>
      <c r="O513" s="26">
        <f t="shared" si="47"/>
        <v>0</v>
      </c>
      <c r="P513" s="26">
        <f t="shared" si="47"/>
        <v>0</v>
      </c>
      <c r="Q513" s="26">
        <f t="shared" si="47"/>
        <v>0</v>
      </c>
      <c r="R513" s="93">
        <f t="shared" si="48"/>
        <v>0</v>
      </c>
      <c r="S513" s="93">
        <f t="shared" si="49"/>
        <v>0</v>
      </c>
      <c r="T513" s="93">
        <f t="shared" si="50"/>
        <v>0</v>
      </c>
    </row>
    <row r="514" spans="3:20" x14ac:dyDescent="0.35">
      <c r="C514" s="75" t="str">
        <f t="shared" si="45"/>
        <v/>
      </c>
      <c r="D514" s="47"/>
      <c r="E514" s="48"/>
      <c r="F514" s="48"/>
      <c r="G514" s="48"/>
      <c r="H514" s="49">
        <f t="shared" si="46"/>
        <v>0</v>
      </c>
      <c r="I514" s="46" t="s">
        <v>6</v>
      </c>
      <c r="O514" s="26">
        <f t="shared" si="47"/>
        <v>0</v>
      </c>
      <c r="P514" s="26">
        <f t="shared" si="47"/>
        <v>0</v>
      </c>
      <c r="Q514" s="26">
        <f t="shared" si="47"/>
        <v>0</v>
      </c>
      <c r="R514" s="93">
        <f t="shared" si="48"/>
        <v>0</v>
      </c>
      <c r="S514" s="93">
        <f t="shared" si="49"/>
        <v>0</v>
      </c>
      <c r="T514" s="93">
        <f t="shared" si="50"/>
        <v>0</v>
      </c>
    </row>
    <row r="515" spans="3:20" x14ac:dyDescent="0.35">
      <c r="C515" s="75" t="str">
        <f t="shared" si="45"/>
        <v/>
      </c>
      <c r="D515" s="47"/>
      <c r="E515" s="48"/>
      <c r="F515" s="48"/>
      <c r="G515" s="48"/>
      <c r="H515" s="49">
        <f t="shared" si="46"/>
        <v>0</v>
      </c>
      <c r="I515" s="46" t="s">
        <v>6</v>
      </c>
      <c r="O515" s="26">
        <f t="shared" si="47"/>
        <v>0</v>
      </c>
      <c r="P515" s="26">
        <f t="shared" si="47"/>
        <v>0</v>
      </c>
      <c r="Q515" s="26">
        <f t="shared" si="47"/>
        <v>0</v>
      </c>
      <c r="R515" s="93">
        <f t="shared" si="48"/>
        <v>0</v>
      </c>
      <c r="S515" s="93">
        <f t="shared" si="49"/>
        <v>0</v>
      </c>
      <c r="T515" s="93">
        <f t="shared" si="50"/>
        <v>0</v>
      </c>
    </row>
    <row r="516" spans="3:20" x14ac:dyDescent="0.35">
      <c r="C516" s="75" t="str">
        <f t="shared" si="45"/>
        <v/>
      </c>
      <c r="D516" s="47"/>
      <c r="E516" s="48"/>
      <c r="F516" s="48"/>
      <c r="G516" s="48"/>
      <c r="H516" s="49">
        <f t="shared" si="46"/>
        <v>0</v>
      </c>
      <c r="I516" s="46" t="s">
        <v>6</v>
      </c>
      <c r="O516" s="26">
        <f t="shared" si="47"/>
        <v>0</v>
      </c>
      <c r="P516" s="26">
        <f t="shared" si="47"/>
        <v>0</v>
      </c>
      <c r="Q516" s="26">
        <f t="shared" si="47"/>
        <v>0</v>
      </c>
      <c r="R516" s="93">
        <f t="shared" si="48"/>
        <v>0</v>
      </c>
      <c r="S516" s="93">
        <f t="shared" si="49"/>
        <v>0</v>
      </c>
      <c r="T516" s="93">
        <f t="shared" si="50"/>
        <v>0</v>
      </c>
    </row>
    <row r="517" spans="3:20" x14ac:dyDescent="0.35">
      <c r="C517" s="75" t="str">
        <f t="shared" si="45"/>
        <v/>
      </c>
      <c r="D517" s="47"/>
      <c r="E517" s="48"/>
      <c r="F517" s="48"/>
      <c r="G517" s="48"/>
      <c r="H517" s="49">
        <f t="shared" si="46"/>
        <v>0</v>
      </c>
      <c r="I517" s="46" t="s">
        <v>6</v>
      </c>
      <c r="O517" s="26">
        <f t="shared" si="47"/>
        <v>0</v>
      </c>
      <c r="P517" s="26">
        <f t="shared" si="47"/>
        <v>0</v>
      </c>
      <c r="Q517" s="26">
        <f t="shared" si="47"/>
        <v>0</v>
      </c>
      <c r="R517" s="93">
        <f t="shared" si="48"/>
        <v>0</v>
      </c>
      <c r="S517" s="93">
        <f t="shared" si="49"/>
        <v>0</v>
      </c>
      <c r="T517" s="93">
        <f t="shared" si="50"/>
        <v>0</v>
      </c>
    </row>
    <row r="518" spans="3:20" x14ac:dyDescent="0.35">
      <c r="C518" s="75" t="str">
        <f t="shared" si="45"/>
        <v/>
      </c>
      <c r="D518" s="47"/>
      <c r="E518" s="48"/>
      <c r="F518" s="48"/>
      <c r="G518" s="48"/>
      <c r="H518" s="49">
        <f t="shared" si="46"/>
        <v>0</v>
      </c>
      <c r="I518" s="46" t="s">
        <v>6</v>
      </c>
      <c r="O518" s="26">
        <f t="shared" si="47"/>
        <v>0</v>
      </c>
      <c r="P518" s="26">
        <f t="shared" si="47"/>
        <v>0</v>
      </c>
      <c r="Q518" s="26">
        <f t="shared" si="47"/>
        <v>0</v>
      </c>
      <c r="R518" s="93">
        <f t="shared" si="48"/>
        <v>0</v>
      </c>
      <c r="S518" s="93">
        <f t="shared" si="49"/>
        <v>0</v>
      </c>
      <c r="T518" s="93">
        <f t="shared" si="50"/>
        <v>0</v>
      </c>
    </row>
    <row r="519" spans="3:20" x14ac:dyDescent="0.35">
      <c r="C519" s="75" t="str">
        <f t="shared" si="45"/>
        <v/>
      </c>
      <c r="D519" s="47"/>
      <c r="E519" s="48"/>
      <c r="F519" s="48"/>
      <c r="G519" s="48"/>
      <c r="H519" s="49">
        <f t="shared" si="46"/>
        <v>0</v>
      </c>
      <c r="I519" s="46" t="s">
        <v>6</v>
      </c>
      <c r="O519" s="26">
        <f t="shared" si="47"/>
        <v>0</v>
      </c>
      <c r="P519" s="26">
        <f t="shared" si="47"/>
        <v>0</v>
      </c>
      <c r="Q519" s="26">
        <f t="shared" si="47"/>
        <v>0</v>
      </c>
      <c r="R519" s="93">
        <f t="shared" si="48"/>
        <v>0</v>
      </c>
      <c r="S519" s="93">
        <f t="shared" si="49"/>
        <v>0</v>
      </c>
      <c r="T519" s="93">
        <f t="shared" si="50"/>
        <v>0</v>
      </c>
    </row>
    <row r="520" spans="3:20" x14ac:dyDescent="0.35">
      <c r="C520" s="75" t="str">
        <f t="shared" si="45"/>
        <v/>
      </c>
      <c r="D520" s="47"/>
      <c r="E520" s="48"/>
      <c r="F520" s="48"/>
      <c r="G520" s="48"/>
      <c r="H520" s="49">
        <f t="shared" si="46"/>
        <v>0</v>
      </c>
      <c r="I520" s="46" t="s">
        <v>6</v>
      </c>
      <c r="O520" s="26">
        <f t="shared" si="47"/>
        <v>0</v>
      </c>
      <c r="P520" s="26">
        <f t="shared" si="47"/>
        <v>0</v>
      </c>
      <c r="Q520" s="26">
        <f t="shared" si="47"/>
        <v>0</v>
      </c>
      <c r="R520" s="93">
        <f t="shared" si="48"/>
        <v>0</v>
      </c>
      <c r="S520" s="93">
        <f t="shared" si="49"/>
        <v>0</v>
      </c>
      <c r="T520" s="93">
        <f t="shared" si="50"/>
        <v>0</v>
      </c>
    </row>
    <row r="521" spans="3:20" x14ac:dyDescent="0.35">
      <c r="C521" s="75" t="str">
        <f t="shared" si="45"/>
        <v/>
      </c>
      <c r="D521" s="47"/>
      <c r="E521" s="48"/>
      <c r="F521" s="48"/>
      <c r="G521" s="48"/>
      <c r="H521" s="49">
        <f t="shared" si="46"/>
        <v>0</v>
      </c>
      <c r="I521" s="46" t="s">
        <v>6</v>
      </c>
      <c r="O521" s="26">
        <f t="shared" si="47"/>
        <v>0</v>
      </c>
      <c r="P521" s="26">
        <f t="shared" si="47"/>
        <v>0</v>
      </c>
      <c r="Q521" s="26">
        <f t="shared" si="47"/>
        <v>0</v>
      </c>
      <c r="R521" s="93">
        <f t="shared" si="48"/>
        <v>0</v>
      </c>
      <c r="S521" s="93">
        <f t="shared" si="49"/>
        <v>0</v>
      </c>
      <c r="T521" s="93">
        <f t="shared" si="50"/>
        <v>0</v>
      </c>
    </row>
    <row r="522" spans="3:20" x14ac:dyDescent="0.35">
      <c r="C522" s="75" t="str">
        <f t="shared" si="45"/>
        <v/>
      </c>
      <c r="D522" s="47"/>
      <c r="E522" s="48"/>
      <c r="F522" s="48"/>
      <c r="G522" s="48"/>
      <c r="H522" s="49">
        <f t="shared" si="46"/>
        <v>0</v>
      </c>
      <c r="I522" s="46" t="s">
        <v>6</v>
      </c>
      <c r="O522" s="26">
        <f t="shared" si="47"/>
        <v>0</v>
      </c>
      <c r="P522" s="26">
        <f t="shared" si="47"/>
        <v>0</v>
      </c>
      <c r="Q522" s="26">
        <f t="shared" si="47"/>
        <v>0</v>
      </c>
      <c r="R522" s="93">
        <f t="shared" si="48"/>
        <v>0</v>
      </c>
      <c r="S522" s="93">
        <f t="shared" si="49"/>
        <v>0</v>
      </c>
      <c r="T522" s="93">
        <f t="shared" si="50"/>
        <v>0</v>
      </c>
    </row>
    <row r="523" spans="3:20" x14ac:dyDescent="0.35">
      <c r="C523" s="75" t="str">
        <f t="shared" ref="C523:C586" si="51">IF(D523="","",IF(ISERROR(1+C522),1,1+C522))</f>
        <v/>
      </c>
      <c r="D523" s="47"/>
      <c r="E523" s="48"/>
      <c r="F523" s="48"/>
      <c r="G523" s="48"/>
      <c r="H523" s="49">
        <f t="shared" ref="H523:H586" si="52">SUM(E523:G523)</f>
        <v>0</v>
      </c>
      <c r="I523" s="46" t="s">
        <v>6</v>
      </c>
      <c r="O523" s="26">
        <f t="shared" ref="O523:Q586" si="53">IF(E523="",0,IF(ISNUMBER(E523),0,1))</f>
        <v>0</v>
      </c>
      <c r="P523" s="26">
        <f t="shared" si="53"/>
        <v>0</v>
      </c>
      <c r="Q523" s="26">
        <f t="shared" si="53"/>
        <v>0</v>
      </c>
      <c r="R523" s="93">
        <f t="shared" ref="R523:R586" si="54">IF(E523="",0,
IF(NOT(ISNUMBER(E523)),0,
IF(E523&gt;=0,0,
1)))</f>
        <v>0</v>
      </c>
      <c r="S523" s="93">
        <f t="shared" ref="S523:S586" si="55">IF(F523="",0,
IF(NOT(ISNUMBER(F523)),0,
IF(F523&gt;=0,0,
1)))</f>
        <v>0</v>
      </c>
      <c r="T523" s="93">
        <f t="shared" ref="T523:T586" si="56">IF(G523="",0,
IF(NOT(ISNUMBER(G523)),0,
IF(G523&gt;=0,0,
1)))</f>
        <v>0</v>
      </c>
    </row>
    <row r="524" spans="3:20" x14ac:dyDescent="0.35">
      <c r="C524" s="75" t="str">
        <f t="shared" si="51"/>
        <v/>
      </c>
      <c r="D524" s="47"/>
      <c r="E524" s="48"/>
      <c r="F524" s="48"/>
      <c r="G524" s="48"/>
      <c r="H524" s="49">
        <f t="shared" si="52"/>
        <v>0</v>
      </c>
      <c r="I524" s="46" t="s">
        <v>6</v>
      </c>
      <c r="O524" s="26">
        <f t="shared" si="53"/>
        <v>0</v>
      </c>
      <c r="P524" s="26">
        <f t="shared" si="53"/>
        <v>0</v>
      </c>
      <c r="Q524" s="26">
        <f t="shared" si="53"/>
        <v>0</v>
      </c>
      <c r="R524" s="93">
        <f t="shared" si="54"/>
        <v>0</v>
      </c>
      <c r="S524" s="93">
        <f t="shared" si="55"/>
        <v>0</v>
      </c>
      <c r="T524" s="93">
        <f t="shared" si="56"/>
        <v>0</v>
      </c>
    </row>
    <row r="525" spans="3:20" x14ac:dyDescent="0.35">
      <c r="C525" s="75" t="str">
        <f t="shared" si="51"/>
        <v/>
      </c>
      <c r="D525" s="47"/>
      <c r="E525" s="48"/>
      <c r="F525" s="48"/>
      <c r="G525" s="48"/>
      <c r="H525" s="49">
        <f t="shared" si="52"/>
        <v>0</v>
      </c>
      <c r="I525" s="46" t="s">
        <v>6</v>
      </c>
      <c r="O525" s="26">
        <f t="shared" si="53"/>
        <v>0</v>
      </c>
      <c r="P525" s="26">
        <f t="shared" si="53"/>
        <v>0</v>
      </c>
      <c r="Q525" s="26">
        <f t="shared" si="53"/>
        <v>0</v>
      </c>
      <c r="R525" s="93">
        <f t="shared" si="54"/>
        <v>0</v>
      </c>
      <c r="S525" s="93">
        <f t="shared" si="55"/>
        <v>0</v>
      </c>
      <c r="T525" s="93">
        <f t="shared" si="56"/>
        <v>0</v>
      </c>
    </row>
    <row r="526" spans="3:20" x14ac:dyDescent="0.35">
      <c r="C526" s="75" t="str">
        <f t="shared" si="51"/>
        <v/>
      </c>
      <c r="D526" s="47"/>
      <c r="E526" s="48"/>
      <c r="F526" s="48"/>
      <c r="G526" s="48"/>
      <c r="H526" s="49">
        <f t="shared" si="52"/>
        <v>0</v>
      </c>
      <c r="I526" s="46" t="s">
        <v>6</v>
      </c>
      <c r="O526" s="26">
        <f t="shared" si="53"/>
        <v>0</v>
      </c>
      <c r="P526" s="26">
        <f t="shared" si="53"/>
        <v>0</v>
      </c>
      <c r="Q526" s="26">
        <f t="shared" si="53"/>
        <v>0</v>
      </c>
      <c r="R526" s="93">
        <f t="shared" si="54"/>
        <v>0</v>
      </c>
      <c r="S526" s="93">
        <f t="shared" si="55"/>
        <v>0</v>
      </c>
      <c r="T526" s="93">
        <f t="shared" si="56"/>
        <v>0</v>
      </c>
    </row>
    <row r="527" spans="3:20" x14ac:dyDescent="0.35">
      <c r="C527" s="75" t="str">
        <f t="shared" si="51"/>
        <v/>
      </c>
      <c r="D527" s="47"/>
      <c r="E527" s="48"/>
      <c r="F527" s="48"/>
      <c r="G527" s="48"/>
      <c r="H527" s="49">
        <f t="shared" si="52"/>
        <v>0</v>
      </c>
      <c r="I527" s="46" t="s">
        <v>6</v>
      </c>
      <c r="O527" s="26">
        <f t="shared" si="53"/>
        <v>0</v>
      </c>
      <c r="P527" s="26">
        <f t="shared" si="53"/>
        <v>0</v>
      </c>
      <c r="Q527" s="26">
        <f t="shared" si="53"/>
        <v>0</v>
      </c>
      <c r="R527" s="93">
        <f t="shared" si="54"/>
        <v>0</v>
      </c>
      <c r="S527" s="93">
        <f t="shared" si="55"/>
        <v>0</v>
      </c>
      <c r="T527" s="93">
        <f t="shared" si="56"/>
        <v>0</v>
      </c>
    </row>
    <row r="528" spans="3:20" x14ac:dyDescent="0.35">
      <c r="C528" s="75" t="str">
        <f t="shared" si="51"/>
        <v/>
      </c>
      <c r="D528" s="47"/>
      <c r="E528" s="48"/>
      <c r="F528" s="48"/>
      <c r="G528" s="48"/>
      <c r="H528" s="49">
        <f t="shared" si="52"/>
        <v>0</v>
      </c>
      <c r="I528" s="46" t="s">
        <v>6</v>
      </c>
      <c r="O528" s="26">
        <f t="shared" si="53"/>
        <v>0</v>
      </c>
      <c r="P528" s="26">
        <f t="shared" si="53"/>
        <v>0</v>
      </c>
      <c r="Q528" s="26">
        <f t="shared" si="53"/>
        <v>0</v>
      </c>
      <c r="R528" s="93">
        <f t="shared" si="54"/>
        <v>0</v>
      </c>
      <c r="S528" s="93">
        <f t="shared" si="55"/>
        <v>0</v>
      </c>
      <c r="T528" s="93">
        <f t="shared" si="56"/>
        <v>0</v>
      </c>
    </row>
    <row r="529" spans="3:20" x14ac:dyDescent="0.35">
      <c r="C529" s="75" t="str">
        <f t="shared" si="51"/>
        <v/>
      </c>
      <c r="D529" s="47"/>
      <c r="E529" s="48"/>
      <c r="F529" s="48"/>
      <c r="G529" s="48"/>
      <c r="H529" s="49">
        <f t="shared" si="52"/>
        <v>0</v>
      </c>
      <c r="I529" s="46" t="s">
        <v>6</v>
      </c>
      <c r="O529" s="26">
        <f t="shared" si="53"/>
        <v>0</v>
      </c>
      <c r="P529" s="26">
        <f t="shared" si="53"/>
        <v>0</v>
      </c>
      <c r="Q529" s="26">
        <f t="shared" si="53"/>
        <v>0</v>
      </c>
      <c r="R529" s="93">
        <f t="shared" si="54"/>
        <v>0</v>
      </c>
      <c r="S529" s="93">
        <f t="shared" si="55"/>
        <v>0</v>
      </c>
      <c r="T529" s="93">
        <f t="shared" si="56"/>
        <v>0</v>
      </c>
    </row>
    <row r="530" spans="3:20" x14ac:dyDescent="0.35">
      <c r="C530" s="75" t="str">
        <f t="shared" si="51"/>
        <v/>
      </c>
      <c r="D530" s="47"/>
      <c r="E530" s="48"/>
      <c r="F530" s="48"/>
      <c r="G530" s="48"/>
      <c r="H530" s="49">
        <f t="shared" si="52"/>
        <v>0</v>
      </c>
      <c r="I530" s="46" t="s">
        <v>6</v>
      </c>
      <c r="O530" s="26">
        <f t="shared" si="53"/>
        <v>0</v>
      </c>
      <c r="P530" s="26">
        <f t="shared" si="53"/>
        <v>0</v>
      </c>
      <c r="Q530" s="26">
        <f t="shared" si="53"/>
        <v>0</v>
      </c>
      <c r="R530" s="93">
        <f t="shared" si="54"/>
        <v>0</v>
      </c>
      <c r="S530" s="93">
        <f t="shared" si="55"/>
        <v>0</v>
      </c>
      <c r="T530" s="93">
        <f t="shared" si="56"/>
        <v>0</v>
      </c>
    </row>
    <row r="531" spans="3:20" x14ac:dyDescent="0.35">
      <c r="C531" s="75" t="str">
        <f t="shared" si="51"/>
        <v/>
      </c>
      <c r="D531" s="47"/>
      <c r="E531" s="48"/>
      <c r="F531" s="48"/>
      <c r="G531" s="48"/>
      <c r="H531" s="49">
        <f t="shared" si="52"/>
        <v>0</v>
      </c>
      <c r="I531" s="46" t="s">
        <v>6</v>
      </c>
      <c r="O531" s="26">
        <f t="shared" si="53"/>
        <v>0</v>
      </c>
      <c r="P531" s="26">
        <f t="shared" si="53"/>
        <v>0</v>
      </c>
      <c r="Q531" s="26">
        <f t="shared" si="53"/>
        <v>0</v>
      </c>
      <c r="R531" s="93">
        <f t="shared" si="54"/>
        <v>0</v>
      </c>
      <c r="S531" s="93">
        <f t="shared" si="55"/>
        <v>0</v>
      </c>
      <c r="T531" s="93">
        <f t="shared" si="56"/>
        <v>0</v>
      </c>
    </row>
    <row r="532" spans="3:20" x14ac:dyDescent="0.35">
      <c r="C532" s="75" t="str">
        <f t="shared" si="51"/>
        <v/>
      </c>
      <c r="D532" s="47"/>
      <c r="E532" s="48"/>
      <c r="F532" s="48"/>
      <c r="G532" s="48"/>
      <c r="H532" s="49">
        <f t="shared" si="52"/>
        <v>0</v>
      </c>
      <c r="I532" s="46" t="s">
        <v>6</v>
      </c>
      <c r="O532" s="26">
        <f t="shared" si="53"/>
        <v>0</v>
      </c>
      <c r="P532" s="26">
        <f t="shared" si="53"/>
        <v>0</v>
      </c>
      <c r="Q532" s="26">
        <f t="shared" si="53"/>
        <v>0</v>
      </c>
      <c r="R532" s="93">
        <f t="shared" si="54"/>
        <v>0</v>
      </c>
      <c r="S532" s="93">
        <f t="shared" si="55"/>
        <v>0</v>
      </c>
      <c r="T532" s="93">
        <f t="shared" si="56"/>
        <v>0</v>
      </c>
    </row>
    <row r="533" spans="3:20" x14ac:dyDescent="0.35">
      <c r="C533" s="75" t="str">
        <f t="shared" si="51"/>
        <v/>
      </c>
      <c r="D533" s="47"/>
      <c r="E533" s="48"/>
      <c r="F533" s="48"/>
      <c r="G533" s="48"/>
      <c r="H533" s="49">
        <f t="shared" si="52"/>
        <v>0</v>
      </c>
      <c r="I533" s="46" t="s">
        <v>6</v>
      </c>
      <c r="O533" s="26">
        <f t="shared" si="53"/>
        <v>0</v>
      </c>
      <c r="P533" s="26">
        <f t="shared" si="53"/>
        <v>0</v>
      </c>
      <c r="Q533" s="26">
        <f t="shared" si="53"/>
        <v>0</v>
      </c>
      <c r="R533" s="93">
        <f t="shared" si="54"/>
        <v>0</v>
      </c>
      <c r="S533" s="93">
        <f t="shared" si="55"/>
        <v>0</v>
      </c>
      <c r="T533" s="93">
        <f t="shared" si="56"/>
        <v>0</v>
      </c>
    </row>
    <row r="534" spans="3:20" x14ac:dyDescent="0.35">
      <c r="C534" s="75" t="str">
        <f t="shared" si="51"/>
        <v/>
      </c>
      <c r="D534" s="47"/>
      <c r="E534" s="48"/>
      <c r="F534" s="48"/>
      <c r="G534" s="48"/>
      <c r="H534" s="49">
        <f t="shared" si="52"/>
        <v>0</v>
      </c>
      <c r="I534" s="46" t="s">
        <v>6</v>
      </c>
      <c r="O534" s="26">
        <f t="shared" si="53"/>
        <v>0</v>
      </c>
      <c r="P534" s="26">
        <f t="shared" si="53"/>
        <v>0</v>
      </c>
      <c r="Q534" s="26">
        <f t="shared" si="53"/>
        <v>0</v>
      </c>
      <c r="R534" s="93">
        <f t="shared" si="54"/>
        <v>0</v>
      </c>
      <c r="S534" s="93">
        <f t="shared" si="55"/>
        <v>0</v>
      </c>
      <c r="T534" s="93">
        <f t="shared" si="56"/>
        <v>0</v>
      </c>
    </row>
    <row r="535" spans="3:20" x14ac:dyDescent="0.35">
      <c r="C535" s="75" t="str">
        <f t="shared" si="51"/>
        <v/>
      </c>
      <c r="D535" s="47"/>
      <c r="E535" s="48"/>
      <c r="F535" s="48"/>
      <c r="G535" s="48"/>
      <c r="H535" s="49">
        <f t="shared" si="52"/>
        <v>0</v>
      </c>
      <c r="I535" s="46" t="s">
        <v>6</v>
      </c>
      <c r="O535" s="26">
        <f t="shared" si="53"/>
        <v>0</v>
      </c>
      <c r="P535" s="26">
        <f t="shared" si="53"/>
        <v>0</v>
      </c>
      <c r="Q535" s="26">
        <f t="shared" si="53"/>
        <v>0</v>
      </c>
      <c r="R535" s="93">
        <f t="shared" si="54"/>
        <v>0</v>
      </c>
      <c r="S535" s="93">
        <f t="shared" si="55"/>
        <v>0</v>
      </c>
      <c r="T535" s="93">
        <f t="shared" si="56"/>
        <v>0</v>
      </c>
    </row>
    <row r="536" spans="3:20" x14ac:dyDescent="0.35">
      <c r="C536" s="75" t="str">
        <f t="shared" si="51"/>
        <v/>
      </c>
      <c r="D536" s="47"/>
      <c r="E536" s="48"/>
      <c r="F536" s="48"/>
      <c r="G536" s="48"/>
      <c r="H536" s="49">
        <f t="shared" si="52"/>
        <v>0</v>
      </c>
      <c r="I536" s="46" t="s">
        <v>6</v>
      </c>
      <c r="O536" s="26">
        <f t="shared" si="53"/>
        <v>0</v>
      </c>
      <c r="P536" s="26">
        <f t="shared" si="53"/>
        <v>0</v>
      </c>
      <c r="Q536" s="26">
        <f t="shared" si="53"/>
        <v>0</v>
      </c>
      <c r="R536" s="93">
        <f t="shared" si="54"/>
        <v>0</v>
      </c>
      <c r="S536" s="93">
        <f t="shared" si="55"/>
        <v>0</v>
      </c>
      <c r="T536" s="93">
        <f t="shared" si="56"/>
        <v>0</v>
      </c>
    </row>
    <row r="537" spans="3:20" x14ac:dyDescent="0.35">
      <c r="C537" s="75" t="str">
        <f t="shared" si="51"/>
        <v/>
      </c>
      <c r="D537" s="47"/>
      <c r="E537" s="48"/>
      <c r="F537" s="48"/>
      <c r="G537" s="48"/>
      <c r="H537" s="49">
        <f t="shared" si="52"/>
        <v>0</v>
      </c>
      <c r="I537" s="46" t="s">
        <v>6</v>
      </c>
      <c r="O537" s="26">
        <f t="shared" si="53"/>
        <v>0</v>
      </c>
      <c r="P537" s="26">
        <f t="shared" si="53"/>
        <v>0</v>
      </c>
      <c r="Q537" s="26">
        <f t="shared" si="53"/>
        <v>0</v>
      </c>
      <c r="R537" s="93">
        <f t="shared" si="54"/>
        <v>0</v>
      </c>
      <c r="S537" s="93">
        <f t="shared" si="55"/>
        <v>0</v>
      </c>
      <c r="T537" s="93">
        <f t="shared" si="56"/>
        <v>0</v>
      </c>
    </row>
    <row r="538" spans="3:20" x14ac:dyDescent="0.35">
      <c r="C538" s="75" t="str">
        <f t="shared" si="51"/>
        <v/>
      </c>
      <c r="D538" s="47"/>
      <c r="E538" s="48"/>
      <c r="F538" s="48"/>
      <c r="G538" s="48"/>
      <c r="H538" s="49">
        <f t="shared" si="52"/>
        <v>0</v>
      </c>
      <c r="I538" s="46" t="s">
        <v>6</v>
      </c>
      <c r="O538" s="26">
        <f t="shared" si="53"/>
        <v>0</v>
      </c>
      <c r="P538" s="26">
        <f t="shared" si="53"/>
        <v>0</v>
      </c>
      <c r="Q538" s="26">
        <f t="shared" si="53"/>
        <v>0</v>
      </c>
      <c r="R538" s="93">
        <f t="shared" si="54"/>
        <v>0</v>
      </c>
      <c r="S538" s="93">
        <f t="shared" si="55"/>
        <v>0</v>
      </c>
      <c r="T538" s="93">
        <f t="shared" si="56"/>
        <v>0</v>
      </c>
    </row>
    <row r="539" spans="3:20" x14ac:dyDescent="0.35">
      <c r="C539" s="75" t="str">
        <f t="shared" si="51"/>
        <v/>
      </c>
      <c r="D539" s="47"/>
      <c r="E539" s="48"/>
      <c r="F539" s="48"/>
      <c r="G539" s="48"/>
      <c r="H539" s="49">
        <f t="shared" si="52"/>
        <v>0</v>
      </c>
      <c r="I539" s="46" t="s">
        <v>6</v>
      </c>
      <c r="O539" s="26">
        <f t="shared" si="53"/>
        <v>0</v>
      </c>
      <c r="P539" s="26">
        <f t="shared" si="53"/>
        <v>0</v>
      </c>
      <c r="Q539" s="26">
        <f t="shared" si="53"/>
        <v>0</v>
      </c>
      <c r="R539" s="93">
        <f t="shared" si="54"/>
        <v>0</v>
      </c>
      <c r="S539" s="93">
        <f t="shared" si="55"/>
        <v>0</v>
      </c>
      <c r="T539" s="93">
        <f t="shared" si="56"/>
        <v>0</v>
      </c>
    </row>
    <row r="540" spans="3:20" x14ac:dyDescent="0.35">
      <c r="C540" s="75" t="str">
        <f t="shared" si="51"/>
        <v/>
      </c>
      <c r="D540" s="47"/>
      <c r="E540" s="48"/>
      <c r="F540" s="48"/>
      <c r="G540" s="48"/>
      <c r="H540" s="49">
        <f t="shared" si="52"/>
        <v>0</v>
      </c>
      <c r="I540" s="46" t="s">
        <v>6</v>
      </c>
      <c r="O540" s="26">
        <f t="shared" si="53"/>
        <v>0</v>
      </c>
      <c r="P540" s="26">
        <f t="shared" si="53"/>
        <v>0</v>
      </c>
      <c r="Q540" s="26">
        <f t="shared" si="53"/>
        <v>0</v>
      </c>
      <c r="R540" s="93">
        <f t="shared" si="54"/>
        <v>0</v>
      </c>
      <c r="S540" s="93">
        <f t="shared" si="55"/>
        <v>0</v>
      </c>
      <c r="T540" s="93">
        <f t="shared" si="56"/>
        <v>0</v>
      </c>
    </row>
    <row r="541" spans="3:20" x14ac:dyDescent="0.35">
      <c r="C541" s="75" t="str">
        <f t="shared" si="51"/>
        <v/>
      </c>
      <c r="D541" s="47"/>
      <c r="E541" s="48"/>
      <c r="F541" s="48"/>
      <c r="G541" s="48"/>
      <c r="H541" s="49">
        <f t="shared" si="52"/>
        <v>0</v>
      </c>
      <c r="I541" s="46" t="s">
        <v>6</v>
      </c>
      <c r="O541" s="26">
        <f t="shared" si="53"/>
        <v>0</v>
      </c>
      <c r="P541" s="26">
        <f t="shared" si="53"/>
        <v>0</v>
      </c>
      <c r="Q541" s="26">
        <f t="shared" si="53"/>
        <v>0</v>
      </c>
      <c r="R541" s="93">
        <f t="shared" si="54"/>
        <v>0</v>
      </c>
      <c r="S541" s="93">
        <f t="shared" si="55"/>
        <v>0</v>
      </c>
      <c r="T541" s="93">
        <f t="shared" si="56"/>
        <v>0</v>
      </c>
    </row>
    <row r="542" spans="3:20" x14ac:dyDescent="0.35">
      <c r="C542" s="75" t="str">
        <f t="shared" si="51"/>
        <v/>
      </c>
      <c r="D542" s="47"/>
      <c r="E542" s="48"/>
      <c r="F542" s="48"/>
      <c r="G542" s="48"/>
      <c r="H542" s="49">
        <f t="shared" si="52"/>
        <v>0</v>
      </c>
      <c r="I542" s="46" t="s">
        <v>6</v>
      </c>
      <c r="O542" s="26">
        <f t="shared" si="53"/>
        <v>0</v>
      </c>
      <c r="P542" s="26">
        <f t="shared" si="53"/>
        <v>0</v>
      </c>
      <c r="Q542" s="26">
        <f t="shared" si="53"/>
        <v>0</v>
      </c>
      <c r="R542" s="93">
        <f t="shared" si="54"/>
        <v>0</v>
      </c>
      <c r="S542" s="93">
        <f t="shared" si="55"/>
        <v>0</v>
      </c>
      <c r="T542" s="93">
        <f t="shared" si="56"/>
        <v>0</v>
      </c>
    </row>
    <row r="543" spans="3:20" x14ac:dyDescent="0.35">
      <c r="C543" s="75" t="str">
        <f t="shared" si="51"/>
        <v/>
      </c>
      <c r="D543" s="47"/>
      <c r="E543" s="48"/>
      <c r="F543" s="48"/>
      <c r="G543" s="48"/>
      <c r="H543" s="49">
        <f t="shared" si="52"/>
        <v>0</v>
      </c>
      <c r="I543" s="46" t="s">
        <v>6</v>
      </c>
      <c r="O543" s="26">
        <f t="shared" si="53"/>
        <v>0</v>
      </c>
      <c r="P543" s="26">
        <f t="shared" si="53"/>
        <v>0</v>
      </c>
      <c r="Q543" s="26">
        <f t="shared" si="53"/>
        <v>0</v>
      </c>
      <c r="R543" s="93">
        <f t="shared" si="54"/>
        <v>0</v>
      </c>
      <c r="S543" s="93">
        <f t="shared" si="55"/>
        <v>0</v>
      </c>
      <c r="T543" s="93">
        <f t="shared" si="56"/>
        <v>0</v>
      </c>
    </row>
    <row r="544" spans="3:20" x14ac:dyDescent="0.35">
      <c r="C544" s="75" t="str">
        <f t="shared" si="51"/>
        <v/>
      </c>
      <c r="D544" s="47"/>
      <c r="E544" s="48"/>
      <c r="F544" s="48"/>
      <c r="G544" s="48"/>
      <c r="H544" s="49">
        <f t="shared" si="52"/>
        <v>0</v>
      </c>
      <c r="I544" s="46" t="s">
        <v>6</v>
      </c>
      <c r="O544" s="26">
        <f t="shared" si="53"/>
        <v>0</v>
      </c>
      <c r="P544" s="26">
        <f t="shared" si="53"/>
        <v>0</v>
      </c>
      <c r="Q544" s="26">
        <f t="shared" si="53"/>
        <v>0</v>
      </c>
      <c r="R544" s="93">
        <f t="shared" si="54"/>
        <v>0</v>
      </c>
      <c r="S544" s="93">
        <f t="shared" si="55"/>
        <v>0</v>
      </c>
      <c r="T544" s="93">
        <f t="shared" si="56"/>
        <v>0</v>
      </c>
    </row>
    <row r="545" spans="3:20" x14ac:dyDescent="0.35">
      <c r="C545" s="75" t="str">
        <f t="shared" si="51"/>
        <v/>
      </c>
      <c r="D545" s="47"/>
      <c r="E545" s="48"/>
      <c r="F545" s="48"/>
      <c r="G545" s="48"/>
      <c r="H545" s="49">
        <f t="shared" si="52"/>
        <v>0</v>
      </c>
      <c r="I545" s="46" t="s">
        <v>6</v>
      </c>
      <c r="O545" s="26">
        <f t="shared" si="53"/>
        <v>0</v>
      </c>
      <c r="P545" s="26">
        <f t="shared" si="53"/>
        <v>0</v>
      </c>
      <c r="Q545" s="26">
        <f t="shared" si="53"/>
        <v>0</v>
      </c>
      <c r="R545" s="93">
        <f t="shared" si="54"/>
        <v>0</v>
      </c>
      <c r="S545" s="93">
        <f t="shared" si="55"/>
        <v>0</v>
      </c>
      <c r="T545" s="93">
        <f t="shared" si="56"/>
        <v>0</v>
      </c>
    </row>
    <row r="546" spans="3:20" x14ac:dyDescent="0.35">
      <c r="C546" s="75" t="str">
        <f t="shared" si="51"/>
        <v/>
      </c>
      <c r="D546" s="47"/>
      <c r="E546" s="48"/>
      <c r="F546" s="48"/>
      <c r="G546" s="48"/>
      <c r="H546" s="49">
        <f t="shared" si="52"/>
        <v>0</v>
      </c>
      <c r="I546" s="46" t="s">
        <v>6</v>
      </c>
      <c r="O546" s="26">
        <f t="shared" si="53"/>
        <v>0</v>
      </c>
      <c r="P546" s="26">
        <f t="shared" si="53"/>
        <v>0</v>
      </c>
      <c r="Q546" s="26">
        <f t="shared" si="53"/>
        <v>0</v>
      </c>
      <c r="R546" s="93">
        <f t="shared" si="54"/>
        <v>0</v>
      </c>
      <c r="S546" s="93">
        <f t="shared" si="55"/>
        <v>0</v>
      </c>
      <c r="T546" s="93">
        <f t="shared" si="56"/>
        <v>0</v>
      </c>
    </row>
    <row r="547" spans="3:20" x14ac:dyDescent="0.35">
      <c r="C547" s="75" t="str">
        <f t="shared" si="51"/>
        <v/>
      </c>
      <c r="D547" s="47"/>
      <c r="E547" s="48"/>
      <c r="F547" s="48"/>
      <c r="G547" s="48"/>
      <c r="H547" s="49">
        <f t="shared" si="52"/>
        <v>0</v>
      </c>
      <c r="I547" s="46" t="s">
        <v>6</v>
      </c>
      <c r="O547" s="26">
        <f t="shared" si="53"/>
        <v>0</v>
      </c>
      <c r="P547" s="26">
        <f t="shared" si="53"/>
        <v>0</v>
      </c>
      <c r="Q547" s="26">
        <f t="shared" si="53"/>
        <v>0</v>
      </c>
      <c r="R547" s="93">
        <f t="shared" si="54"/>
        <v>0</v>
      </c>
      <c r="S547" s="93">
        <f t="shared" si="55"/>
        <v>0</v>
      </c>
      <c r="T547" s="93">
        <f t="shared" si="56"/>
        <v>0</v>
      </c>
    </row>
    <row r="548" spans="3:20" x14ac:dyDescent="0.35">
      <c r="C548" s="75" t="str">
        <f t="shared" si="51"/>
        <v/>
      </c>
      <c r="D548" s="47"/>
      <c r="E548" s="48"/>
      <c r="F548" s="48"/>
      <c r="G548" s="48"/>
      <c r="H548" s="49">
        <f t="shared" si="52"/>
        <v>0</v>
      </c>
      <c r="I548" s="46" t="s">
        <v>6</v>
      </c>
      <c r="O548" s="26">
        <f t="shared" si="53"/>
        <v>0</v>
      </c>
      <c r="P548" s="26">
        <f t="shared" si="53"/>
        <v>0</v>
      </c>
      <c r="Q548" s="26">
        <f t="shared" si="53"/>
        <v>0</v>
      </c>
      <c r="R548" s="93">
        <f t="shared" si="54"/>
        <v>0</v>
      </c>
      <c r="S548" s="93">
        <f t="shared" si="55"/>
        <v>0</v>
      </c>
      <c r="T548" s="93">
        <f t="shared" si="56"/>
        <v>0</v>
      </c>
    </row>
    <row r="549" spans="3:20" x14ac:dyDescent="0.35">
      <c r="C549" s="75" t="str">
        <f t="shared" si="51"/>
        <v/>
      </c>
      <c r="D549" s="47"/>
      <c r="E549" s="48"/>
      <c r="F549" s="48"/>
      <c r="G549" s="48"/>
      <c r="H549" s="49">
        <f t="shared" si="52"/>
        <v>0</v>
      </c>
      <c r="I549" s="46" t="s">
        <v>6</v>
      </c>
      <c r="O549" s="26">
        <f t="shared" si="53"/>
        <v>0</v>
      </c>
      <c r="P549" s="26">
        <f t="shared" si="53"/>
        <v>0</v>
      </c>
      <c r="Q549" s="26">
        <f t="shared" si="53"/>
        <v>0</v>
      </c>
      <c r="R549" s="93">
        <f t="shared" si="54"/>
        <v>0</v>
      </c>
      <c r="S549" s="93">
        <f t="shared" si="55"/>
        <v>0</v>
      </c>
      <c r="T549" s="93">
        <f t="shared" si="56"/>
        <v>0</v>
      </c>
    </row>
    <row r="550" spans="3:20" x14ac:dyDescent="0.35">
      <c r="C550" s="75" t="str">
        <f t="shared" si="51"/>
        <v/>
      </c>
      <c r="D550" s="47"/>
      <c r="E550" s="48"/>
      <c r="F550" s="48"/>
      <c r="G550" s="48"/>
      <c r="H550" s="49">
        <f t="shared" si="52"/>
        <v>0</v>
      </c>
      <c r="I550" s="46" t="s">
        <v>6</v>
      </c>
      <c r="O550" s="26">
        <f t="shared" si="53"/>
        <v>0</v>
      </c>
      <c r="P550" s="26">
        <f t="shared" si="53"/>
        <v>0</v>
      </c>
      <c r="Q550" s="26">
        <f t="shared" si="53"/>
        <v>0</v>
      </c>
      <c r="R550" s="93">
        <f t="shared" si="54"/>
        <v>0</v>
      </c>
      <c r="S550" s="93">
        <f t="shared" si="55"/>
        <v>0</v>
      </c>
      <c r="T550" s="93">
        <f t="shared" si="56"/>
        <v>0</v>
      </c>
    </row>
    <row r="551" spans="3:20" x14ac:dyDescent="0.35">
      <c r="C551" s="75" t="str">
        <f t="shared" si="51"/>
        <v/>
      </c>
      <c r="D551" s="47"/>
      <c r="E551" s="48"/>
      <c r="F551" s="48"/>
      <c r="G551" s="48"/>
      <c r="H551" s="49">
        <f t="shared" si="52"/>
        <v>0</v>
      </c>
      <c r="I551" s="46" t="s">
        <v>6</v>
      </c>
      <c r="O551" s="26">
        <f t="shared" si="53"/>
        <v>0</v>
      </c>
      <c r="P551" s="26">
        <f t="shared" si="53"/>
        <v>0</v>
      </c>
      <c r="Q551" s="26">
        <f t="shared" si="53"/>
        <v>0</v>
      </c>
      <c r="R551" s="93">
        <f t="shared" si="54"/>
        <v>0</v>
      </c>
      <c r="S551" s="93">
        <f t="shared" si="55"/>
        <v>0</v>
      </c>
      <c r="T551" s="93">
        <f t="shared" si="56"/>
        <v>0</v>
      </c>
    </row>
    <row r="552" spans="3:20" x14ac:dyDescent="0.35">
      <c r="C552" s="75" t="str">
        <f t="shared" si="51"/>
        <v/>
      </c>
      <c r="D552" s="47"/>
      <c r="E552" s="48"/>
      <c r="F552" s="48"/>
      <c r="G552" s="48"/>
      <c r="H552" s="49">
        <f t="shared" si="52"/>
        <v>0</v>
      </c>
      <c r="I552" s="46" t="s">
        <v>6</v>
      </c>
      <c r="O552" s="26">
        <f t="shared" si="53"/>
        <v>0</v>
      </c>
      <c r="P552" s="26">
        <f t="shared" si="53"/>
        <v>0</v>
      </c>
      <c r="Q552" s="26">
        <f t="shared" si="53"/>
        <v>0</v>
      </c>
      <c r="R552" s="93">
        <f t="shared" si="54"/>
        <v>0</v>
      </c>
      <c r="S552" s="93">
        <f t="shared" si="55"/>
        <v>0</v>
      </c>
      <c r="T552" s="93">
        <f t="shared" si="56"/>
        <v>0</v>
      </c>
    </row>
    <row r="553" spans="3:20" x14ac:dyDescent="0.35">
      <c r="C553" s="75" t="str">
        <f t="shared" si="51"/>
        <v/>
      </c>
      <c r="D553" s="47"/>
      <c r="E553" s="48"/>
      <c r="F553" s="48"/>
      <c r="G553" s="48"/>
      <c r="H553" s="49">
        <f t="shared" si="52"/>
        <v>0</v>
      </c>
      <c r="I553" s="46" t="s">
        <v>6</v>
      </c>
      <c r="O553" s="26">
        <f t="shared" si="53"/>
        <v>0</v>
      </c>
      <c r="P553" s="26">
        <f t="shared" si="53"/>
        <v>0</v>
      </c>
      <c r="Q553" s="26">
        <f t="shared" si="53"/>
        <v>0</v>
      </c>
      <c r="R553" s="93">
        <f t="shared" si="54"/>
        <v>0</v>
      </c>
      <c r="S553" s="93">
        <f t="shared" si="55"/>
        <v>0</v>
      </c>
      <c r="T553" s="93">
        <f t="shared" si="56"/>
        <v>0</v>
      </c>
    </row>
    <row r="554" spans="3:20" x14ac:dyDescent="0.35">
      <c r="C554" s="75" t="str">
        <f t="shared" si="51"/>
        <v/>
      </c>
      <c r="D554" s="47"/>
      <c r="E554" s="48"/>
      <c r="F554" s="48"/>
      <c r="G554" s="48"/>
      <c r="H554" s="49">
        <f t="shared" si="52"/>
        <v>0</v>
      </c>
      <c r="I554" s="46" t="s">
        <v>6</v>
      </c>
      <c r="O554" s="26">
        <f t="shared" si="53"/>
        <v>0</v>
      </c>
      <c r="P554" s="26">
        <f t="shared" si="53"/>
        <v>0</v>
      </c>
      <c r="Q554" s="26">
        <f t="shared" si="53"/>
        <v>0</v>
      </c>
      <c r="R554" s="93">
        <f t="shared" si="54"/>
        <v>0</v>
      </c>
      <c r="S554" s="93">
        <f t="shared" si="55"/>
        <v>0</v>
      </c>
      <c r="T554" s="93">
        <f t="shared" si="56"/>
        <v>0</v>
      </c>
    </row>
    <row r="555" spans="3:20" x14ac:dyDescent="0.35">
      <c r="C555" s="75" t="str">
        <f t="shared" si="51"/>
        <v/>
      </c>
      <c r="D555" s="47"/>
      <c r="E555" s="48"/>
      <c r="F555" s="48"/>
      <c r="G555" s="48"/>
      <c r="H555" s="49">
        <f t="shared" si="52"/>
        <v>0</v>
      </c>
      <c r="I555" s="46" t="s">
        <v>6</v>
      </c>
      <c r="O555" s="26">
        <f t="shared" si="53"/>
        <v>0</v>
      </c>
      <c r="P555" s="26">
        <f t="shared" si="53"/>
        <v>0</v>
      </c>
      <c r="Q555" s="26">
        <f t="shared" si="53"/>
        <v>0</v>
      </c>
      <c r="R555" s="93">
        <f t="shared" si="54"/>
        <v>0</v>
      </c>
      <c r="S555" s="93">
        <f t="shared" si="55"/>
        <v>0</v>
      </c>
      <c r="T555" s="93">
        <f t="shared" si="56"/>
        <v>0</v>
      </c>
    </row>
    <row r="556" spans="3:20" x14ac:dyDescent="0.35">
      <c r="C556" s="75" t="str">
        <f t="shared" si="51"/>
        <v/>
      </c>
      <c r="D556" s="47"/>
      <c r="E556" s="48"/>
      <c r="F556" s="48"/>
      <c r="G556" s="48"/>
      <c r="H556" s="49">
        <f t="shared" si="52"/>
        <v>0</v>
      </c>
      <c r="I556" s="46" t="s">
        <v>6</v>
      </c>
      <c r="O556" s="26">
        <f t="shared" si="53"/>
        <v>0</v>
      </c>
      <c r="P556" s="26">
        <f t="shared" si="53"/>
        <v>0</v>
      </c>
      <c r="Q556" s="26">
        <f t="shared" si="53"/>
        <v>0</v>
      </c>
      <c r="R556" s="93">
        <f t="shared" si="54"/>
        <v>0</v>
      </c>
      <c r="S556" s="93">
        <f t="shared" si="55"/>
        <v>0</v>
      </c>
      <c r="T556" s="93">
        <f t="shared" si="56"/>
        <v>0</v>
      </c>
    </row>
    <row r="557" spans="3:20" x14ac:dyDescent="0.35">
      <c r="C557" s="75" t="str">
        <f t="shared" si="51"/>
        <v/>
      </c>
      <c r="D557" s="47"/>
      <c r="E557" s="48"/>
      <c r="F557" s="48"/>
      <c r="G557" s="48"/>
      <c r="H557" s="49">
        <f t="shared" si="52"/>
        <v>0</v>
      </c>
      <c r="I557" s="46" t="s">
        <v>6</v>
      </c>
      <c r="O557" s="26">
        <f t="shared" si="53"/>
        <v>0</v>
      </c>
      <c r="P557" s="26">
        <f t="shared" si="53"/>
        <v>0</v>
      </c>
      <c r="Q557" s="26">
        <f t="shared" si="53"/>
        <v>0</v>
      </c>
      <c r="R557" s="93">
        <f t="shared" si="54"/>
        <v>0</v>
      </c>
      <c r="S557" s="93">
        <f t="shared" si="55"/>
        <v>0</v>
      </c>
      <c r="T557" s="93">
        <f t="shared" si="56"/>
        <v>0</v>
      </c>
    </row>
    <row r="558" spans="3:20" x14ac:dyDescent="0.35">
      <c r="C558" s="75" t="str">
        <f t="shared" si="51"/>
        <v/>
      </c>
      <c r="D558" s="47"/>
      <c r="E558" s="48"/>
      <c r="F558" s="48"/>
      <c r="G558" s="48"/>
      <c r="H558" s="49">
        <f t="shared" si="52"/>
        <v>0</v>
      </c>
      <c r="I558" s="46" t="s">
        <v>6</v>
      </c>
      <c r="O558" s="26">
        <f t="shared" si="53"/>
        <v>0</v>
      </c>
      <c r="P558" s="26">
        <f t="shared" si="53"/>
        <v>0</v>
      </c>
      <c r="Q558" s="26">
        <f t="shared" si="53"/>
        <v>0</v>
      </c>
      <c r="R558" s="93">
        <f t="shared" si="54"/>
        <v>0</v>
      </c>
      <c r="S558" s="93">
        <f t="shared" si="55"/>
        <v>0</v>
      </c>
      <c r="T558" s="93">
        <f t="shared" si="56"/>
        <v>0</v>
      </c>
    </row>
    <row r="559" spans="3:20" x14ac:dyDescent="0.35">
      <c r="C559" s="75" t="str">
        <f t="shared" si="51"/>
        <v/>
      </c>
      <c r="D559" s="47"/>
      <c r="E559" s="48"/>
      <c r="F559" s="48"/>
      <c r="G559" s="48"/>
      <c r="H559" s="49">
        <f t="shared" si="52"/>
        <v>0</v>
      </c>
      <c r="I559" s="46" t="s">
        <v>6</v>
      </c>
      <c r="O559" s="26">
        <f t="shared" si="53"/>
        <v>0</v>
      </c>
      <c r="P559" s="26">
        <f t="shared" si="53"/>
        <v>0</v>
      </c>
      <c r="Q559" s="26">
        <f t="shared" si="53"/>
        <v>0</v>
      </c>
      <c r="R559" s="93">
        <f t="shared" si="54"/>
        <v>0</v>
      </c>
      <c r="S559" s="93">
        <f t="shared" si="55"/>
        <v>0</v>
      </c>
      <c r="T559" s="93">
        <f t="shared" si="56"/>
        <v>0</v>
      </c>
    </row>
    <row r="560" spans="3:20" x14ac:dyDescent="0.35">
      <c r="C560" s="75" t="str">
        <f t="shared" si="51"/>
        <v/>
      </c>
      <c r="D560" s="47"/>
      <c r="E560" s="48"/>
      <c r="F560" s="48"/>
      <c r="G560" s="48"/>
      <c r="H560" s="49">
        <f t="shared" si="52"/>
        <v>0</v>
      </c>
      <c r="I560" s="46" t="s">
        <v>6</v>
      </c>
      <c r="O560" s="26">
        <f t="shared" si="53"/>
        <v>0</v>
      </c>
      <c r="P560" s="26">
        <f t="shared" si="53"/>
        <v>0</v>
      </c>
      <c r="Q560" s="26">
        <f t="shared" si="53"/>
        <v>0</v>
      </c>
      <c r="R560" s="93">
        <f t="shared" si="54"/>
        <v>0</v>
      </c>
      <c r="S560" s="93">
        <f t="shared" si="55"/>
        <v>0</v>
      </c>
      <c r="T560" s="93">
        <f t="shared" si="56"/>
        <v>0</v>
      </c>
    </row>
    <row r="561" spans="3:20" x14ac:dyDescent="0.35">
      <c r="C561" s="75" t="str">
        <f t="shared" si="51"/>
        <v/>
      </c>
      <c r="D561" s="47"/>
      <c r="E561" s="48"/>
      <c r="F561" s="48"/>
      <c r="G561" s="48"/>
      <c r="H561" s="49">
        <f t="shared" si="52"/>
        <v>0</v>
      </c>
      <c r="I561" s="46" t="s">
        <v>6</v>
      </c>
      <c r="O561" s="26">
        <f t="shared" si="53"/>
        <v>0</v>
      </c>
      <c r="P561" s="26">
        <f t="shared" si="53"/>
        <v>0</v>
      </c>
      <c r="Q561" s="26">
        <f t="shared" si="53"/>
        <v>0</v>
      </c>
      <c r="R561" s="93">
        <f t="shared" si="54"/>
        <v>0</v>
      </c>
      <c r="S561" s="93">
        <f t="shared" si="55"/>
        <v>0</v>
      </c>
      <c r="T561" s="93">
        <f t="shared" si="56"/>
        <v>0</v>
      </c>
    </row>
    <row r="562" spans="3:20" x14ac:dyDescent="0.35">
      <c r="C562" s="75" t="str">
        <f t="shared" si="51"/>
        <v/>
      </c>
      <c r="D562" s="47"/>
      <c r="E562" s="48"/>
      <c r="F562" s="48"/>
      <c r="G562" s="48"/>
      <c r="H562" s="49">
        <f t="shared" si="52"/>
        <v>0</v>
      </c>
      <c r="I562" s="46" t="s">
        <v>6</v>
      </c>
      <c r="O562" s="26">
        <f t="shared" si="53"/>
        <v>0</v>
      </c>
      <c r="P562" s="26">
        <f t="shared" si="53"/>
        <v>0</v>
      </c>
      <c r="Q562" s="26">
        <f t="shared" si="53"/>
        <v>0</v>
      </c>
      <c r="R562" s="93">
        <f t="shared" si="54"/>
        <v>0</v>
      </c>
      <c r="S562" s="93">
        <f t="shared" si="55"/>
        <v>0</v>
      </c>
      <c r="T562" s="93">
        <f t="shared" si="56"/>
        <v>0</v>
      </c>
    </row>
    <row r="563" spans="3:20" x14ac:dyDescent="0.35">
      <c r="C563" s="75" t="str">
        <f t="shared" si="51"/>
        <v/>
      </c>
      <c r="D563" s="47"/>
      <c r="E563" s="48"/>
      <c r="F563" s="48"/>
      <c r="G563" s="48"/>
      <c r="H563" s="49">
        <f t="shared" si="52"/>
        <v>0</v>
      </c>
      <c r="I563" s="46" t="s">
        <v>6</v>
      </c>
      <c r="O563" s="26">
        <f t="shared" si="53"/>
        <v>0</v>
      </c>
      <c r="P563" s="26">
        <f t="shared" si="53"/>
        <v>0</v>
      </c>
      <c r="Q563" s="26">
        <f t="shared" si="53"/>
        <v>0</v>
      </c>
      <c r="R563" s="93">
        <f t="shared" si="54"/>
        <v>0</v>
      </c>
      <c r="S563" s="93">
        <f t="shared" si="55"/>
        <v>0</v>
      </c>
      <c r="T563" s="93">
        <f t="shared" si="56"/>
        <v>0</v>
      </c>
    </row>
    <row r="564" spans="3:20" x14ac:dyDescent="0.35">
      <c r="C564" s="75" t="str">
        <f t="shared" si="51"/>
        <v/>
      </c>
      <c r="D564" s="47"/>
      <c r="E564" s="48"/>
      <c r="F564" s="48"/>
      <c r="G564" s="48"/>
      <c r="H564" s="49">
        <f t="shared" si="52"/>
        <v>0</v>
      </c>
      <c r="I564" s="46" t="s">
        <v>6</v>
      </c>
      <c r="O564" s="26">
        <f t="shared" si="53"/>
        <v>0</v>
      </c>
      <c r="P564" s="26">
        <f t="shared" si="53"/>
        <v>0</v>
      </c>
      <c r="Q564" s="26">
        <f t="shared" si="53"/>
        <v>0</v>
      </c>
      <c r="R564" s="93">
        <f t="shared" si="54"/>
        <v>0</v>
      </c>
      <c r="S564" s="93">
        <f t="shared" si="55"/>
        <v>0</v>
      </c>
      <c r="T564" s="93">
        <f t="shared" si="56"/>
        <v>0</v>
      </c>
    </row>
    <row r="565" spans="3:20" x14ac:dyDescent="0.35">
      <c r="C565" s="75" t="str">
        <f t="shared" si="51"/>
        <v/>
      </c>
      <c r="D565" s="47"/>
      <c r="E565" s="48"/>
      <c r="F565" s="48"/>
      <c r="G565" s="48"/>
      <c r="H565" s="49">
        <f t="shared" si="52"/>
        <v>0</v>
      </c>
      <c r="I565" s="46" t="s">
        <v>6</v>
      </c>
      <c r="O565" s="26">
        <f t="shared" si="53"/>
        <v>0</v>
      </c>
      <c r="P565" s="26">
        <f t="shared" si="53"/>
        <v>0</v>
      </c>
      <c r="Q565" s="26">
        <f t="shared" si="53"/>
        <v>0</v>
      </c>
      <c r="R565" s="93">
        <f t="shared" si="54"/>
        <v>0</v>
      </c>
      <c r="S565" s="93">
        <f t="shared" si="55"/>
        <v>0</v>
      </c>
      <c r="T565" s="93">
        <f t="shared" si="56"/>
        <v>0</v>
      </c>
    </row>
    <row r="566" spans="3:20" x14ac:dyDescent="0.35">
      <c r="C566" s="75" t="str">
        <f t="shared" si="51"/>
        <v/>
      </c>
      <c r="D566" s="47"/>
      <c r="E566" s="48"/>
      <c r="F566" s="48"/>
      <c r="G566" s="48"/>
      <c r="H566" s="49">
        <f t="shared" si="52"/>
        <v>0</v>
      </c>
      <c r="I566" s="46" t="s">
        <v>6</v>
      </c>
      <c r="O566" s="26">
        <f t="shared" si="53"/>
        <v>0</v>
      </c>
      <c r="P566" s="26">
        <f t="shared" si="53"/>
        <v>0</v>
      </c>
      <c r="Q566" s="26">
        <f t="shared" si="53"/>
        <v>0</v>
      </c>
      <c r="R566" s="93">
        <f t="shared" si="54"/>
        <v>0</v>
      </c>
      <c r="S566" s="93">
        <f t="shared" si="55"/>
        <v>0</v>
      </c>
      <c r="T566" s="93">
        <f t="shared" si="56"/>
        <v>0</v>
      </c>
    </row>
    <row r="567" spans="3:20" x14ac:dyDescent="0.35">
      <c r="C567" s="75" t="str">
        <f t="shared" si="51"/>
        <v/>
      </c>
      <c r="D567" s="47"/>
      <c r="E567" s="48"/>
      <c r="F567" s="48"/>
      <c r="G567" s="48"/>
      <c r="H567" s="49">
        <f t="shared" si="52"/>
        <v>0</v>
      </c>
      <c r="I567" s="46" t="s">
        <v>6</v>
      </c>
      <c r="O567" s="26">
        <f t="shared" si="53"/>
        <v>0</v>
      </c>
      <c r="P567" s="26">
        <f t="shared" si="53"/>
        <v>0</v>
      </c>
      <c r="Q567" s="26">
        <f t="shared" si="53"/>
        <v>0</v>
      </c>
      <c r="R567" s="93">
        <f t="shared" si="54"/>
        <v>0</v>
      </c>
      <c r="S567" s="93">
        <f t="shared" si="55"/>
        <v>0</v>
      </c>
      <c r="T567" s="93">
        <f t="shared" si="56"/>
        <v>0</v>
      </c>
    </row>
    <row r="568" spans="3:20" x14ac:dyDescent="0.35">
      <c r="C568" s="75" t="str">
        <f t="shared" si="51"/>
        <v/>
      </c>
      <c r="D568" s="47"/>
      <c r="E568" s="48"/>
      <c r="F568" s="48"/>
      <c r="G568" s="48"/>
      <c r="H568" s="49">
        <f t="shared" si="52"/>
        <v>0</v>
      </c>
      <c r="I568" s="46" t="s">
        <v>6</v>
      </c>
      <c r="O568" s="26">
        <f t="shared" si="53"/>
        <v>0</v>
      </c>
      <c r="P568" s="26">
        <f t="shared" si="53"/>
        <v>0</v>
      </c>
      <c r="Q568" s="26">
        <f t="shared" si="53"/>
        <v>0</v>
      </c>
      <c r="R568" s="93">
        <f t="shared" si="54"/>
        <v>0</v>
      </c>
      <c r="S568" s="93">
        <f t="shared" si="55"/>
        <v>0</v>
      </c>
      <c r="T568" s="93">
        <f t="shared" si="56"/>
        <v>0</v>
      </c>
    </row>
    <row r="569" spans="3:20" x14ac:dyDescent="0.35">
      <c r="C569" s="75" t="str">
        <f t="shared" si="51"/>
        <v/>
      </c>
      <c r="D569" s="47"/>
      <c r="E569" s="48"/>
      <c r="F569" s="48"/>
      <c r="G569" s="48"/>
      <c r="H569" s="49">
        <f t="shared" si="52"/>
        <v>0</v>
      </c>
      <c r="I569" s="46" t="s">
        <v>6</v>
      </c>
      <c r="O569" s="26">
        <f t="shared" si="53"/>
        <v>0</v>
      </c>
      <c r="P569" s="26">
        <f t="shared" si="53"/>
        <v>0</v>
      </c>
      <c r="Q569" s="26">
        <f t="shared" si="53"/>
        <v>0</v>
      </c>
      <c r="R569" s="93">
        <f t="shared" si="54"/>
        <v>0</v>
      </c>
      <c r="S569" s="93">
        <f t="shared" si="55"/>
        <v>0</v>
      </c>
      <c r="T569" s="93">
        <f t="shared" si="56"/>
        <v>0</v>
      </c>
    </row>
    <row r="570" spans="3:20" x14ac:dyDescent="0.35">
      <c r="C570" s="75" t="str">
        <f t="shared" si="51"/>
        <v/>
      </c>
      <c r="D570" s="47"/>
      <c r="E570" s="48"/>
      <c r="F570" s="48"/>
      <c r="G570" s="48"/>
      <c r="H570" s="49">
        <f t="shared" si="52"/>
        <v>0</v>
      </c>
      <c r="I570" s="46" t="s">
        <v>6</v>
      </c>
      <c r="O570" s="26">
        <f t="shared" si="53"/>
        <v>0</v>
      </c>
      <c r="P570" s="26">
        <f t="shared" si="53"/>
        <v>0</v>
      </c>
      <c r="Q570" s="26">
        <f t="shared" si="53"/>
        <v>0</v>
      </c>
      <c r="R570" s="93">
        <f t="shared" si="54"/>
        <v>0</v>
      </c>
      <c r="S570" s="93">
        <f t="shared" si="55"/>
        <v>0</v>
      </c>
      <c r="T570" s="93">
        <f t="shared" si="56"/>
        <v>0</v>
      </c>
    </row>
    <row r="571" spans="3:20" x14ac:dyDescent="0.35">
      <c r="C571" s="75" t="str">
        <f t="shared" si="51"/>
        <v/>
      </c>
      <c r="D571" s="47"/>
      <c r="E571" s="48"/>
      <c r="F571" s="48"/>
      <c r="G571" s="48"/>
      <c r="H571" s="49">
        <f t="shared" si="52"/>
        <v>0</v>
      </c>
      <c r="I571" s="46" t="s">
        <v>6</v>
      </c>
      <c r="O571" s="26">
        <f t="shared" si="53"/>
        <v>0</v>
      </c>
      <c r="P571" s="26">
        <f t="shared" si="53"/>
        <v>0</v>
      </c>
      <c r="Q571" s="26">
        <f t="shared" si="53"/>
        <v>0</v>
      </c>
      <c r="R571" s="93">
        <f t="shared" si="54"/>
        <v>0</v>
      </c>
      <c r="S571" s="93">
        <f t="shared" si="55"/>
        <v>0</v>
      </c>
      <c r="T571" s="93">
        <f t="shared" si="56"/>
        <v>0</v>
      </c>
    </row>
    <row r="572" spans="3:20" x14ac:dyDescent="0.35">
      <c r="C572" s="75" t="str">
        <f t="shared" si="51"/>
        <v/>
      </c>
      <c r="D572" s="47"/>
      <c r="E572" s="48"/>
      <c r="F572" s="48"/>
      <c r="G572" s="48"/>
      <c r="H572" s="49">
        <f t="shared" si="52"/>
        <v>0</v>
      </c>
      <c r="I572" s="46" t="s">
        <v>6</v>
      </c>
      <c r="O572" s="26">
        <f t="shared" si="53"/>
        <v>0</v>
      </c>
      <c r="P572" s="26">
        <f t="shared" si="53"/>
        <v>0</v>
      </c>
      <c r="Q572" s="26">
        <f t="shared" si="53"/>
        <v>0</v>
      </c>
      <c r="R572" s="93">
        <f t="shared" si="54"/>
        <v>0</v>
      </c>
      <c r="S572" s="93">
        <f t="shared" si="55"/>
        <v>0</v>
      </c>
      <c r="T572" s="93">
        <f t="shared" si="56"/>
        <v>0</v>
      </c>
    </row>
    <row r="573" spans="3:20" x14ac:dyDescent="0.35">
      <c r="C573" s="75" t="str">
        <f t="shared" si="51"/>
        <v/>
      </c>
      <c r="D573" s="47"/>
      <c r="E573" s="48"/>
      <c r="F573" s="48"/>
      <c r="G573" s="48"/>
      <c r="H573" s="49">
        <f t="shared" si="52"/>
        <v>0</v>
      </c>
      <c r="I573" s="46" t="s">
        <v>6</v>
      </c>
      <c r="O573" s="26">
        <f t="shared" si="53"/>
        <v>0</v>
      </c>
      <c r="P573" s="26">
        <f t="shared" si="53"/>
        <v>0</v>
      </c>
      <c r="Q573" s="26">
        <f t="shared" si="53"/>
        <v>0</v>
      </c>
      <c r="R573" s="93">
        <f t="shared" si="54"/>
        <v>0</v>
      </c>
      <c r="S573" s="93">
        <f t="shared" si="55"/>
        <v>0</v>
      </c>
      <c r="T573" s="93">
        <f t="shared" si="56"/>
        <v>0</v>
      </c>
    </row>
    <row r="574" spans="3:20" x14ac:dyDescent="0.35">
      <c r="C574" s="75" t="str">
        <f t="shared" si="51"/>
        <v/>
      </c>
      <c r="D574" s="47"/>
      <c r="E574" s="48"/>
      <c r="F574" s="48"/>
      <c r="G574" s="48"/>
      <c r="H574" s="49">
        <f t="shared" si="52"/>
        <v>0</v>
      </c>
      <c r="I574" s="46" t="s">
        <v>6</v>
      </c>
      <c r="O574" s="26">
        <f t="shared" si="53"/>
        <v>0</v>
      </c>
      <c r="P574" s="26">
        <f t="shared" si="53"/>
        <v>0</v>
      </c>
      <c r="Q574" s="26">
        <f t="shared" si="53"/>
        <v>0</v>
      </c>
      <c r="R574" s="93">
        <f t="shared" si="54"/>
        <v>0</v>
      </c>
      <c r="S574" s="93">
        <f t="shared" si="55"/>
        <v>0</v>
      </c>
      <c r="T574" s="93">
        <f t="shared" si="56"/>
        <v>0</v>
      </c>
    </row>
    <row r="575" spans="3:20" x14ac:dyDescent="0.35">
      <c r="C575" s="75" t="str">
        <f t="shared" si="51"/>
        <v/>
      </c>
      <c r="D575" s="47"/>
      <c r="E575" s="48"/>
      <c r="F575" s="48"/>
      <c r="G575" s="48"/>
      <c r="H575" s="49">
        <f t="shared" si="52"/>
        <v>0</v>
      </c>
      <c r="I575" s="46" t="s">
        <v>6</v>
      </c>
      <c r="O575" s="26">
        <f t="shared" si="53"/>
        <v>0</v>
      </c>
      <c r="P575" s="26">
        <f t="shared" si="53"/>
        <v>0</v>
      </c>
      <c r="Q575" s="26">
        <f t="shared" si="53"/>
        <v>0</v>
      </c>
      <c r="R575" s="93">
        <f t="shared" si="54"/>
        <v>0</v>
      </c>
      <c r="S575" s="93">
        <f t="shared" si="55"/>
        <v>0</v>
      </c>
      <c r="T575" s="93">
        <f t="shared" si="56"/>
        <v>0</v>
      </c>
    </row>
    <row r="576" spans="3:20" x14ac:dyDescent="0.35">
      <c r="C576" s="75" t="str">
        <f t="shared" si="51"/>
        <v/>
      </c>
      <c r="D576" s="47"/>
      <c r="E576" s="48"/>
      <c r="F576" s="48"/>
      <c r="G576" s="48"/>
      <c r="H576" s="49">
        <f t="shared" si="52"/>
        <v>0</v>
      </c>
      <c r="I576" s="46" t="s">
        <v>6</v>
      </c>
      <c r="O576" s="26">
        <f t="shared" si="53"/>
        <v>0</v>
      </c>
      <c r="P576" s="26">
        <f t="shared" si="53"/>
        <v>0</v>
      </c>
      <c r="Q576" s="26">
        <f t="shared" si="53"/>
        <v>0</v>
      </c>
      <c r="R576" s="93">
        <f t="shared" si="54"/>
        <v>0</v>
      </c>
      <c r="S576" s="93">
        <f t="shared" si="55"/>
        <v>0</v>
      </c>
      <c r="T576" s="93">
        <f t="shared" si="56"/>
        <v>0</v>
      </c>
    </row>
    <row r="577" spans="3:20" x14ac:dyDescent="0.35">
      <c r="C577" s="75" t="str">
        <f t="shared" si="51"/>
        <v/>
      </c>
      <c r="D577" s="47"/>
      <c r="E577" s="48"/>
      <c r="F577" s="48"/>
      <c r="G577" s="48"/>
      <c r="H577" s="49">
        <f t="shared" si="52"/>
        <v>0</v>
      </c>
      <c r="I577" s="46" t="s">
        <v>6</v>
      </c>
      <c r="O577" s="26">
        <f t="shared" si="53"/>
        <v>0</v>
      </c>
      <c r="P577" s="26">
        <f t="shared" si="53"/>
        <v>0</v>
      </c>
      <c r="Q577" s="26">
        <f t="shared" si="53"/>
        <v>0</v>
      </c>
      <c r="R577" s="93">
        <f t="shared" si="54"/>
        <v>0</v>
      </c>
      <c r="S577" s="93">
        <f t="shared" si="55"/>
        <v>0</v>
      </c>
      <c r="T577" s="93">
        <f t="shared" si="56"/>
        <v>0</v>
      </c>
    </row>
    <row r="578" spans="3:20" x14ac:dyDescent="0.35">
      <c r="C578" s="75" t="str">
        <f t="shared" si="51"/>
        <v/>
      </c>
      <c r="D578" s="47"/>
      <c r="E578" s="48"/>
      <c r="F578" s="48"/>
      <c r="G578" s="48"/>
      <c r="H578" s="49">
        <f t="shared" si="52"/>
        <v>0</v>
      </c>
      <c r="I578" s="46" t="s">
        <v>6</v>
      </c>
      <c r="O578" s="26">
        <f t="shared" si="53"/>
        <v>0</v>
      </c>
      <c r="P578" s="26">
        <f t="shared" si="53"/>
        <v>0</v>
      </c>
      <c r="Q578" s="26">
        <f t="shared" si="53"/>
        <v>0</v>
      </c>
      <c r="R578" s="93">
        <f t="shared" si="54"/>
        <v>0</v>
      </c>
      <c r="S578" s="93">
        <f t="shared" si="55"/>
        <v>0</v>
      </c>
      <c r="T578" s="93">
        <f t="shared" si="56"/>
        <v>0</v>
      </c>
    </row>
    <row r="579" spans="3:20" x14ac:dyDescent="0.35">
      <c r="C579" s="75" t="str">
        <f t="shared" si="51"/>
        <v/>
      </c>
      <c r="D579" s="47"/>
      <c r="E579" s="48"/>
      <c r="F579" s="48"/>
      <c r="G579" s="48"/>
      <c r="H579" s="49">
        <f t="shared" si="52"/>
        <v>0</v>
      </c>
      <c r="I579" s="46" t="s">
        <v>6</v>
      </c>
      <c r="O579" s="26">
        <f t="shared" si="53"/>
        <v>0</v>
      </c>
      <c r="P579" s="26">
        <f t="shared" si="53"/>
        <v>0</v>
      </c>
      <c r="Q579" s="26">
        <f t="shared" si="53"/>
        <v>0</v>
      </c>
      <c r="R579" s="93">
        <f t="shared" si="54"/>
        <v>0</v>
      </c>
      <c r="S579" s="93">
        <f t="shared" si="55"/>
        <v>0</v>
      </c>
      <c r="T579" s="93">
        <f t="shared" si="56"/>
        <v>0</v>
      </c>
    </row>
    <row r="580" spans="3:20" x14ac:dyDescent="0.35">
      <c r="C580" s="75" t="str">
        <f t="shared" si="51"/>
        <v/>
      </c>
      <c r="D580" s="47"/>
      <c r="E580" s="48"/>
      <c r="F580" s="48"/>
      <c r="G580" s="48"/>
      <c r="H580" s="49">
        <f t="shared" si="52"/>
        <v>0</v>
      </c>
      <c r="I580" s="46" t="s">
        <v>6</v>
      </c>
      <c r="O580" s="26">
        <f t="shared" si="53"/>
        <v>0</v>
      </c>
      <c r="P580" s="26">
        <f t="shared" si="53"/>
        <v>0</v>
      </c>
      <c r="Q580" s="26">
        <f t="shared" si="53"/>
        <v>0</v>
      </c>
      <c r="R580" s="93">
        <f t="shared" si="54"/>
        <v>0</v>
      </c>
      <c r="S580" s="93">
        <f t="shared" si="55"/>
        <v>0</v>
      </c>
      <c r="T580" s="93">
        <f t="shared" si="56"/>
        <v>0</v>
      </c>
    </row>
    <row r="581" spans="3:20" x14ac:dyDescent="0.35">
      <c r="C581" s="75" t="str">
        <f t="shared" si="51"/>
        <v/>
      </c>
      <c r="D581" s="47"/>
      <c r="E581" s="48"/>
      <c r="F581" s="48"/>
      <c r="G581" s="48"/>
      <c r="H581" s="49">
        <f t="shared" si="52"/>
        <v>0</v>
      </c>
      <c r="I581" s="46" t="s">
        <v>6</v>
      </c>
      <c r="O581" s="26">
        <f t="shared" si="53"/>
        <v>0</v>
      </c>
      <c r="P581" s="26">
        <f t="shared" si="53"/>
        <v>0</v>
      </c>
      <c r="Q581" s="26">
        <f t="shared" si="53"/>
        <v>0</v>
      </c>
      <c r="R581" s="93">
        <f t="shared" si="54"/>
        <v>0</v>
      </c>
      <c r="S581" s="93">
        <f t="shared" si="55"/>
        <v>0</v>
      </c>
      <c r="T581" s="93">
        <f t="shared" si="56"/>
        <v>0</v>
      </c>
    </row>
    <row r="582" spans="3:20" x14ac:dyDescent="0.35">
      <c r="C582" s="75" t="str">
        <f t="shared" si="51"/>
        <v/>
      </c>
      <c r="D582" s="47"/>
      <c r="E582" s="48"/>
      <c r="F582" s="48"/>
      <c r="G582" s="48"/>
      <c r="H582" s="49">
        <f t="shared" si="52"/>
        <v>0</v>
      </c>
      <c r="I582" s="46" t="s">
        <v>6</v>
      </c>
      <c r="O582" s="26">
        <f t="shared" si="53"/>
        <v>0</v>
      </c>
      <c r="P582" s="26">
        <f t="shared" si="53"/>
        <v>0</v>
      </c>
      <c r="Q582" s="26">
        <f t="shared" si="53"/>
        <v>0</v>
      </c>
      <c r="R582" s="93">
        <f t="shared" si="54"/>
        <v>0</v>
      </c>
      <c r="S582" s="93">
        <f t="shared" si="55"/>
        <v>0</v>
      </c>
      <c r="T582" s="93">
        <f t="shared" si="56"/>
        <v>0</v>
      </c>
    </row>
    <row r="583" spans="3:20" x14ac:dyDescent="0.35">
      <c r="C583" s="75" t="str">
        <f t="shared" si="51"/>
        <v/>
      </c>
      <c r="D583" s="47"/>
      <c r="E583" s="48"/>
      <c r="F583" s="48"/>
      <c r="G583" s="48"/>
      <c r="H583" s="49">
        <f t="shared" si="52"/>
        <v>0</v>
      </c>
      <c r="I583" s="46" t="s">
        <v>6</v>
      </c>
      <c r="O583" s="26">
        <f t="shared" si="53"/>
        <v>0</v>
      </c>
      <c r="P583" s="26">
        <f t="shared" si="53"/>
        <v>0</v>
      </c>
      <c r="Q583" s="26">
        <f t="shared" si="53"/>
        <v>0</v>
      </c>
      <c r="R583" s="93">
        <f t="shared" si="54"/>
        <v>0</v>
      </c>
      <c r="S583" s="93">
        <f t="shared" si="55"/>
        <v>0</v>
      </c>
      <c r="T583" s="93">
        <f t="shared" si="56"/>
        <v>0</v>
      </c>
    </row>
    <row r="584" spans="3:20" x14ac:dyDescent="0.35">
      <c r="C584" s="75" t="str">
        <f t="shared" si="51"/>
        <v/>
      </c>
      <c r="D584" s="47"/>
      <c r="E584" s="48"/>
      <c r="F584" s="48"/>
      <c r="G584" s="48"/>
      <c r="H584" s="49">
        <f t="shared" si="52"/>
        <v>0</v>
      </c>
      <c r="I584" s="46" t="s">
        <v>6</v>
      </c>
      <c r="O584" s="26">
        <f t="shared" si="53"/>
        <v>0</v>
      </c>
      <c r="P584" s="26">
        <f t="shared" si="53"/>
        <v>0</v>
      </c>
      <c r="Q584" s="26">
        <f t="shared" si="53"/>
        <v>0</v>
      </c>
      <c r="R584" s="93">
        <f t="shared" si="54"/>
        <v>0</v>
      </c>
      <c r="S584" s="93">
        <f t="shared" si="55"/>
        <v>0</v>
      </c>
      <c r="T584" s="93">
        <f t="shared" si="56"/>
        <v>0</v>
      </c>
    </row>
    <row r="585" spans="3:20" x14ac:dyDescent="0.35">
      <c r="C585" s="75" t="str">
        <f t="shared" si="51"/>
        <v/>
      </c>
      <c r="D585" s="47"/>
      <c r="E585" s="48"/>
      <c r="F585" s="48"/>
      <c r="G585" s="48"/>
      <c r="H585" s="49">
        <f t="shared" si="52"/>
        <v>0</v>
      </c>
      <c r="I585" s="46" t="s">
        <v>6</v>
      </c>
      <c r="O585" s="26">
        <f t="shared" si="53"/>
        <v>0</v>
      </c>
      <c r="P585" s="26">
        <f t="shared" si="53"/>
        <v>0</v>
      </c>
      <c r="Q585" s="26">
        <f t="shared" si="53"/>
        <v>0</v>
      </c>
      <c r="R585" s="93">
        <f t="shared" si="54"/>
        <v>0</v>
      </c>
      <c r="S585" s="93">
        <f t="shared" si="55"/>
        <v>0</v>
      </c>
      <c r="T585" s="93">
        <f t="shared" si="56"/>
        <v>0</v>
      </c>
    </row>
    <row r="586" spans="3:20" x14ac:dyDescent="0.35">
      <c r="C586" s="75" t="str">
        <f t="shared" si="51"/>
        <v/>
      </c>
      <c r="D586" s="47"/>
      <c r="E586" s="48"/>
      <c r="F586" s="48"/>
      <c r="G586" s="48"/>
      <c r="H586" s="49">
        <f t="shared" si="52"/>
        <v>0</v>
      </c>
      <c r="I586" s="46" t="s">
        <v>6</v>
      </c>
      <c r="O586" s="26">
        <f t="shared" si="53"/>
        <v>0</v>
      </c>
      <c r="P586" s="26">
        <f t="shared" si="53"/>
        <v>0</v>
      </c>
      <c r="Q586" s="26">
        <f t="shared" si="53"/>
        <v>0</v>
      </c>
      <c r="R586" s="93">
        <f t="shared" si="54"/>
        <v>0</v>
      </c>
      <c r="S586" s="93">
        <f t="shared" si="55"/>
        <v>0</v>
      </c>
      <c r="T586" s="93">
        <f t="shared" si="56"/>
        <v>0</v>
      </c>
    </row>
    <row r="587" spans="3:20" x14ac:dyDescent="0.35">
      <c r="C587" s="75" t="str">
        <f t="shared" ref="C587:C650" si="57">IF(D587="","",IF(ISERROR(1+C586),1,1+C586))</f>
        <v/>
      </c>
      <c r="D587" s="47"/>
      <c r="E587" s="48"/>
      <c r="F587" s="48"/>
      <c r="G587" s="48"/>
      <c r="H587" s="49">
        <f t="shared" ref="H587:H650" si="58">SUM(E587:G587)</f>
        <v>0</v>
      </c>
      <c r="I587" s="46" t="s">
        <v>6</v>
      </c>
      <c r="O587" s="26">
        <f t="shared" ref="O587:Q650" si="59">IF(E587="",0,IF(ISNUMBER(E587),0,1))</f>
        <v>0</v>
      </c>
      <c r="P587" s="26">
        <f t="shared" si="59"/>
        <v>0</v>
      </c>
      <c r="Q587" s="26">
        <f t="shared" si="59"/>
        <v>0</v>
      </c>
      <c r="R587" s="93">
        <f t="shared" ref="R587:R650" si="60">IF(E587="",0,
IF(NOT(ISNUMBER(E587)),0,
IF(E587&gt;=0,0,
1)))</f>
        <v>0</v>
      </c>
      <c r="S587" s="93">
        <f t="shared" ref="S587:S650" si="61">IF(F587="",0,
IF(NOT(ISNUMBER(F587)),0,
IF(F587&gt;=0,0,
1)))</f>
        <v>0</v>
      </c>
      <c r="T587" s="93">
        <f t="shared" ref="T587:T650" si="62">IF(G587="",0,
IF(NOT(ISNUMBER(G587)),0,
IF(G587&gt;=0,0,
1)))</f>
        <v>0</v>
      </c>
    </row>
    <row r="588" spans="3:20" x14ac:dyDescent="0.35">
      <c r="C588" s="75" t="str">
        <f t="shared" si="57"/>
        <v/>
      </c>
      <c r="D588" s="47"/>
      <c r="E588" s="48"/>
      <c r="F588" s="48"/>
      <c r="G588" s="48"/>
      <c r="H588" s="49">
        <f t="shared" si="58"/>
        <v>0</v>
      </c>
      <c r="I588" s="46" t="s">
        <v>6</v>
      </c>
      <c r="O588" s="26">
        <f t="shared" si="59"/>
        <v>0</v>
      </c>
      <c r="P588" s="26">
        <f t="shared" si="59"/>
        <v>0</v>
      </c>
      <c r="Q588" s="26">
        <f t="shared" si="59"/>
        <v>0</v>
      </c>
      <c r="R588" s="93">
        <f t="shared" si="60"/>
        <v>0</v>
      </c>
      <c r="S588" s="93">
        <f t="shared" si="61"/>
        <v>0</v>
      </c>
      <c r="T588" s="93">
        <f t="shared" si="62"/>
        <v>0</v>
      </c>
    </row>
    <row r="589" spans="3:20" x14ac:dyDescent="0.35">
      <c r="C589" s="75" t="str">
        <f t="shared" si="57"/>
        <v/>
      </c>
      <c r="D589" s="47"/>
      <c r="E589" s="48"/>
      <c r="F589" s="48"/>
      <c r="G589" s="48"/>
      <c r="H589" s="49">
        <f t="shared" si="58"/>
        <v>0</v>
      </c>
      <c r="I589" s="46" t="s">
        <v>6</v>
      </c>
      <c r="O589" s="26">
        <f t="shared" si="59"/>
        <v>0</v>
      </c>
      <c r="P589" s="26">
        <f t="shared" si="59"/>
        <v>0</v>
      </c>
      <c r="Q589" s="26">
        <f t="shared" si="59"/>
        <v>0</v>
      </c>
      <c r="R589" s="93">
        <f t="shared" si="60"/>
        <v>0</v>
      </c>
      <c r="S589" s="93">
        <f t="shared" si="61"/>
        <v>0</v>
      </c>
      <c r="T589" s="93">
        <f t="shared" si="62"/>
        <v>0</v>
      </c>
    </row>
    <row r="590" spans="3:20" x14ac:dyDescent="0.35">
      <c r="C590" s="75" t="str">
        <f t="shared" si="57"/>
        <v/>
      </c>
      <c r="D590" s="47"/>
      <c r="E590" s="48"/>
      <c r="F590" s="48"/>
      <c r="G590" s="48"/>
      <c r="H590" s="49">
        <f t="shared" si="58"/>
        <v>0</v>
      </c>
      <c r="I590" s="46" t="s">
        <v>6</v>
      </c>
      <c r="O590" s="26">
        <f t="shared" si="59"/>
        <v>0</v>
      </c>
      <c r="P590" s="26">
        <f t="shared" si="59"/>
        <v>0</v>
      </c>
      <c r="Q590" s="26">
        <f t="shared" si="59"/>
        <v>0</v>
      </c>
      <c r="R590" s="93">
        <f t="shared" si="60"/>
        <v>0</v>
      </c>
      <c r="S590" s="93">
        <f t="shared" si="61"/>
        <v>0</v>
      </c>
      <c r="T590" s="93">
        <f t="shared" si="62"/>
        <v>0</v>
      </c>
    </row>
    <row r="591" spans="3:20" x14ac:dyDescent="0.35">
      <c r="C591" s="75" t="str">
        <f t="shared" si="57"/>
        <v/>
      </c>
      <c r="D591" s="47"/>
      <c r="E591" s="48"/>
      <c r="F591" s="48"/>
      <c r="G591" s="48"/>
      <c r="H591" s="49">
        <f t="shared" si="58"/>
        <v>0</v>
      </c>
      <c r="I591" s="46" t="s">
        <v>6</v>
      </c>
      <c r="O591" s="26">
        <f t="shared" si="59"/>
        <v>0</v>
      </c>
      <c r="P591" s="26">
        <f t="shared" si="59"/>
        <v>0</v>
      </c>
      <c r="Q591" s="26">
        <f t="shared" si="59"/>
        <v>0</v>
      </c>
      <c r="R591" s="93">
        <f t="shared" si="60"/>
        <v>0</v>
      </c>
      <c r="S591" s="93">
        <f t="shared" si="61"/>
        <v>0</v>
      </c>
      <c r="T591" s="93">
        <f t="shared" si="62"/>
        <v>0</v>
      </c>
    </row>
    <row r="592" spans="3:20" x14ac:dyDescent="0.35">
      <c r="C592" s="75" t="str">
        <f t="shared" si="57"/>
        <v/>
      </c>
      <c r="D592" s="47"/>
      <c r="E592" s="48"/>
      <c r="F592" s="48"/>
      <c r="G592" s="48"/>
      <c r="H592" s="49">
        <f t="shared" si="58"/>
        <v>0</v>
      </c>
      <c r="I592" s="46" t="s">
        <v>6</v>
      </c>
      <c r="O592" s="26">
        <f t="shared" si="59"/>
        <v>0</v>
      </c>
      <c r="P592" s="26">
        <f t="shared" si="59"/>
        <v>0</v>
      </c>
      <c r="Q592" s="26">
        <f t="shared" si="59"/>
        <v>0</v>
      </c>
      <c r="R592" s="93">
        <f t="shared" si="60"/>
        <v>0</v>
      </c>
      <c r="S592" s="93">
        <f t="shared" si="61"/>
        <v>0</v>
      </c>
      <c r="T592" s="93">
        <f t="shared" si="62"/>
        <v>0</v>
      </c>
    </row>
    <row r="593" spans="3:20" x14ac:dyDescent="0.35">
      <c r="C593" s="75" t="str">
        <f t="shared" si="57"/>
        <v/>
      </c>
      <c r="D593" s="47"/>
      <c r="E593" s="48"/>
      <c r="F593" s="48"/>
      <c r="G593" s="48"/>
      <c r="H593" s="49">
        <f t="shared" si="58"/>
        <v>0</v>
      </c>
      <c r="I593" s="46" t="s">
        <v>6</v>
      </c>
      <c r="O593" s="26">
        <f t="shared" si="59"/>
        <v>0</v>
      </c>
      <c r="P593" s="26">
        <f t="shared" si="59"/>
        <v>0</v>
      </c>
      <c r="Q593" s="26">
        <f t="shared" si="59"/>
        <v>0</v>
      </c>
      <c r="R593" s="93">
        <f t="shared" si="60"/>
        <v>0</v>
      </c>
      <c r="S593" s="93">
        <f t="shared" si="61"/>
        <v>0</v>
      </c>
      <c r="T593" s="93">
        <f t="shared" si="62"/>
        <v>0</v>
      </c>
    </row>
    <row r="594" spans="3:20" x14ac:dyDescent="0.35">
      <c r="C594" s="75" t="str">
        <f t="shared" si="57"/>
        <v/>
      </c>
      <c r="D594" s="47"/>
      <c r="E594" s="48"/>
      <c r="F594" s="48"/>
      <c r="G594" s="48"/>
      <c r="H594" s="49">
        <f t="shared" si="58"/>
        <v>0</v>
      </c>
      <c r="I594" s="46" t="s">
        <v>6</v>
      </c>
      <c r="O594" s="26">
        <f t="shared" si="59"/>
        <v>0</v>
      </c>
      <c r="P594" s="26">
        <f t="shared" si="59"/>
        <v>0</v>
      </c>
      <c r="Q594" s="26">
        <f t="shared" si="59"/>
        <v>0</v>
      </c>
      <c r="R594" s="93">
        <f t="shared" si="60"/>
        <v>0</v>
      </c>
      <c r="S594" s="93">
        <f t="shared" si="61"/>
        <v>0</v>
      </c>
      <c r="T594" s="93">
        <f t="shared" si="62"/>
        <v>0</v>
      </c>
    </row>
    <row r="595" spans="3:20" x14ac:dyDescent="0.35">
      <c r="C595" s="75" t="str">
        <f t="shared" si="57"/>
        <v/>
      </c>
      <c r="D595" s="47"/>
      <c r="E595" s="48"/>
      <c r="F595" s="48"/>
      <c r="G595" s="48"/>
      <c r="H595" s="49">
        <f t="shared" si="58"/>
        <v>0</v>
      </c>
      <c r="I595" s="46" t="s">
        <v>6</v>
      </c>
      <c r="O595" s="26">
        <f t="shared" si="59"/>
        <v>0</v>
      </c>
      <c r="P595" s="26">
        <f t="shared" si="59"/>
        <v>0</v>
      </c>
      <c r="Q595" s="26">
        <f t="shared" si="59"/>
        <v>0</v>
      </c>
      <c r="R595" s="93">
        <f t="shared" si="60"/>
        <v>0</v>
      </c>
      <c r="S595" s="93">
        <f t="shared" si="61"/>
        <v>0</v>
      </c>
      <c r="T595" s="93">
        <f t="shared" si="62"/>
        <v>0</v>
      </c>
    </row>
    <row r="596" spans="3:20" x14ac:dyDescent="0.35">
      <c r="C596" s="75" t="str">
        <f t="shared" si="57"/>
        <v/>
      </c>
      <c r="D596" s="47"/>
      <c r="E596" s="48"/>
      <c r="F596" s="48"/>
      <c r="G596" s="48"/>
      <c r="H596" s="49">
        <f t="shared" si="58"/>
        <v>0</v>
      </c>
      <c r="I596" s="46" t="s">
        <v>6</v>
      </c>
      <c r="O596" s="26">
        <f t="shared" si="59"/>
        <v>0</v>
      </c>
      <c r="P596" s="26">
        <f t="shared" si="59"/>
        <v>0</v>
      </c>
      <c r="Q596" s="26">
        <f t="shared" si="59"/>
        <v>0</v>
      </c>
      <c r="R596" s="93">
        <f t="shared" si="60"/>
        <v>0</v>
      </c>
      <c r="S596" s="93">
        <f t="shared" si="61"/>
        <v>0</v>
      </c>
      <c r="T596" s="93">
        <f t="shared" si="62"/>
        <v>0</v>
      </c>
    </row>
    <row r="597" spans="3:20" x14ac:dyDescent="0.35">
      <c r="C597" s="75" t="str">
        <f t="shared" si="57"/>
        <v/>
      </c>
      <c r="D597" s="47"/>
      <c r="E597" s="48"/>
      <c r="F597" s="48"/>
      <c r="G597" s="48"/>
      <c r="H597" s="49">
        <f t="shared" si="58"/>
        <v>0</v>
      </c>
      <c r="I597" s="46" t="s">
        <v>6</v>
      </c>
      <c r="O597" s="26">
        <f t="shared" si="59"/>
        <v>0</v>
      </c>
      <c r="P597" s="26">
        <f t="shared" si="59"/>
        <v>0</v>
      </c>
      <c r="Q597" s="26">
        <f t="shared" si="59"/>
        <v>0</v>
      </c>
      <c r="R597" s="93">
        <f t="shared" si="60"/>
        <v>0</v>
      </c>
      <c r="S597" s="93">
        <f t="shared" si="61"/>
        <v>0</v>
      </c>
      <c r="T597" s="93">
        <f t="shared" si="62"/>
        <v>0</v>
      </c>
    </row>
    <row r="598" spans="3:20" x14ac:dyDescent="0.35">
      <c r="C598" s="75" t="str">
        <f t="shared" si="57"/>
        <v/>
      </c>
      <c r="D598" s="47"/>
      <c r="E598" s="48"/>
      <c r="F598" s="48"/>
      <c r="G598" s="48"/>
      <c r="H598" s="49">
        <f t="shared" si="58"/>
        <v>0</v>
      </c>
      <c r="I598" s="46" t="s">
        <v>6</v>
      </c>
      <c r="O598" s="26">
        <f t="shared" si="59"/>
        <v>0</v>
      </c>
      <c r="P598" s="26">
        <f t="shared" si="59"/>
        <v>0</v>
      </c>
      <c r="Q598" s="26">
        <f t="shared" si="59"/>
        <v>0</v>
      </c>
      <c r="R598" s="93">
        <f t="shared" si="60"/>
        <v>0</v>
      </c>
      <c r="S598" s="93">
        <f t="shared" si="61"/>
        <v>0</v>
      </c>
      <c r="T598" s="93">
        <f t="shared" si="62"/>
        <v>0</v>
      </c>
    </row>
    <row r="599" spans="3:20" x14ac:dyDescent="0.35">
      <c r="C599" s="75" t="str">
        <f t="shared" si="57"/>
        <v/>
      </c>
      <c r="D599" s="47"/>
      <c r="E599" s="48"/>
      <c r="F599" s="48"/>
      <c r="G599" s="48"/>
      <c r="H599" s="49">
        <f t="shared" si="58"/>
        <v>0</v>
      </c>
      <c r="I599" s="46" t="s">
        <v>6</v>
      </c>
      <c r="O599" s="26">
        <f t="shared" si="59"/>
        <v>0</v>
      </c>
      <c r="P599" s="26">
        <f t="shared" si="59"/>
        <v>0</v>
      </c>
      <c r="Q599" s="26">
        <f t="shared" si="59"/>
        <v>0</v>
      </c>
      <c r="R599" s="93">
        <f t="shared" si="60"/>
        <v>0</v>
      </c>
      <c r="S599" s="93">
        <f t="shared" si="61"/>
        <v>0</v>
      </c>
      <c r="T599" s="93">
        <f t="shared" si="62"/>
        <v>0</v>
      </c>
    </row>
    <row r="600" spans="3:20" x14ac:dyDescent="0.35">
      <c r="C600" s="75" t="str">
        <f t="shared" si="57"/>
        <v/>
      </c>
      <c r="D600" s="47"/>
      <c r="E600" s="48"/>
      <c r="F600" s="48"/>
      <c r="G600" s="48"/>
      <c r="H600" s="49">
        <f t="shared" si="58"/>
        <v>0</v>
      </c>
      <c r="I600" s="46" t="s">
        <v>6</v>
      </c>
      <c r="O600" s="26">
        <f t="shared" si="59"/>
        <v>0</v>
      </c>
      <c r="P600" s="26">
        <f t="shared" si="59"/>
        <v>0</v>
      </c>
      <c r="Q600" s="26">
        <f t="shared" si="59"/>
        <v>0</v>
      </c>
      <c r="R600" s="93">
        <f t="shared" si="60"/>
        <v>0</v>
      </c>
      <c r="S600" s="93">
        <f t="shared" si="61"/>
        <v>0</v>
      </c>
      <c r="T600" s="93">
        <f t="shared" si="62"/>
        <v>0</v>
      </c>
    </row>
    <row r="601" spans="3:20" x14ac:dyDescent="0.35">
      <c r="C601" s="75" t="str">
        <f t="shared" si="57"/>
        <v/>
      </c>
      <c r="D601" s="47"/>
      <c r="E601" s="48"/>
      <c r="F601" s="48"/>
      <c r="G601" s="48"/>
      <c r="H601" s="49">
        <f t="shared" si="58"/>
        <v>0</v>
      </c>
      <c r="I601" s="46" t="s">
        <v>6</v>
      </c>
      <c r="O601" s="26">
        <f t="shared" si="59"/>
        <v>0</v>
      </c>
      <c r="P601" s="26">
        <f t="shared" si="59"/>
        <v>0</v>
      </c>
      <c r="Q601" s="26">
        <f t="shared" si="59"/>
        <v>0</v>
      </c>
      <c r="R601" s="93">
        <f t="shared" si="60"/>
        <v>0</v>
      </c>
      <c r="S601" s="93">
        <f t="shared" si="61"/>
        <v>0</v>
      </c>
      <c r="T601" s="93">
        <f t="shared" si="62"/>
        <v>0</v>
      </c>
    </row>
    <row r="602" spans="3:20" x14ac:dyDescent="0.35">
      <c r="C602" s="75" t="str">
        <f t="shared" si="57"/>
        <v/>
      </c>
      <c r="D602" s="47"/>
      <c r="E602" s="48"/>
      <c r="F602" s="48"/>
      <c r="G602" s="48"/>
      <c r="H602" s="49">
        <f t="shared" si="58"/>
        <v>0</v>
      </c>
      <c r="I602" s="46" t="s">
        <v>6</v>
      </c>
      <c r="O602" s="26">
        <f t="shared" si="59"/>
        <v>0</v>
      </c>
      <c r="P602" s="26">
        <f t="shared" si="59"/>
        <v>0</v>
      </c>
      <c r="Q602" s="26">
        <f t="shared" si="59"/>
        <v>0</v>
      </c>
      <c r="R602" s="93">
        <f t="shared" si="60"/>
        <v>0</v>
      </c>
      <c r="S602" s="93">
        <f t="shared" si="61"/>
        <v>0</v>
      </c>
      <c r="T602" s="93">
        <f t="shared" si="62"/>
        <v>0</v>
      </c>
    </row>
    <row r="603" spans="3:20" x14ac:dyDescent="0.35">
      <c r="C603" s="75" t="str">
        <f t="shared" si="57"/>
        <v/>
      </c>
      <c r="D603" s="47"/>
      <c r="E603" s="48"/>
      <c r="F603" s="48"/>
      <c r="G603" s="48"/>
      <c r="H603" s="49">
        <f t="shared" si="58"/>
        <v>0</v>
      </c>
      <c r="I603" s="46" t="s">
        <v>6</v>
      </c>
      <c r="O603" s="26">
        <f t="shared" si="59"/>
        <v>0</v>
      </c>
      <c r="P603" s="26">
        <f t="shared" si="59"/>
        <v>0</v>
      </c>
      <c r="Q603" s="26">
        <f t="shared" si="59"/>
        <v>0</v>
      </c>
      <c r="R603" s="93">
        <f t="shared" si="60"/>
        <v>0</v>
      </c>
      <c r="S603" s="93">
        <f t="shared" si="61"/>
        <v>0</v>
      </c>
      <c r="T603" s="93">
        <f t="shared" si="62"/>
        <v>0</v>
      </c>
    </row>
    <row r="604" spans="3:20" x14ac:dyDescent="0.35">
      <c r="C604" s="75" t="str">
        <f t="shared" si="57"/>
        <v/>
      </c>
      <c r="D604" s="47"/>
      <c r="E604" s="48"/>
      <c r="F604" s="48"/>
      <c r="G604" s="48"/>
      <c r="H604" s="49">
        <f t="shared" si="58"/>
        <v>0</v>
      </c>
      <c r="I604" s="46" t="s">
        <v>6</v>
      </c>
      <c r="O604" s="26">
        <f t="shared" si="59"/>
        <v>0</v>
      </c>
      <c r="P604" s="26">
        <f t="shared" si="59"/>
        <v>0</v>
      </c>
      <c r="Q604" s="26">
        <f t="shared" si="59"/>
        <v>0</v>
      </c>
      <c r="R604" s="93">
        <f t="shared" si="60"/>
        <v>0</v>
      </c>
      <c r="S604" s="93">
        <f t="shared" si="61"/>
        <v>0</v>
      </c>
      <c r="T604" s="93">
        <f t="shared" si="62"/>
        <v>0</v>
      </c>
    </row>
    <row r="605" spans="3:20" x14ac:dyDescent="0.35">
      <c r="C605" s="75" t="str">
        <f t="shared" si="57"/>
        <v/>
      </c>
      <c r="D605" s="47"/>
      <c r="E605" s="48"/>
      <c r="F605" s="48"/>
      <c r="G605" s="48"/>
      <c r="H605" s="49">
        <f t="shared" si="58"/>
        <v>0</v>
      </c>
      <c r="I605" s="46" t="s">
        <v>6</v>
      </c>
      <c r="O605" s="26">
        <f t="shared" si="59"/>
        <v>0</v>
      </c>
      <c r="P605" s="26">
        <f t="shared" si="59"/>
        <v>0</v>
      </c>
      <c r="Q605" s="26">
        <f t="shared" si="59"/>
        <v>0</v>
      </c>
      <c r="R605" s="93">
        <f t="shared" si="60"/>
        <v>0</v>
      </c>
      <c r="S605" s="93">
        <f t="shared" si="61"/>
        <v>0</v>
      </c>
      <c r="T605" s="93">
        <f t="shared" si="62"/>
        <v>0</v>
      </c>
    </row>
    <row r="606" spans="3:20" x14ac:dyDescent="0.35">
      <c r="C606" s="75" t="str">
        <f t="shared" si="57"/>
        <v/>
      </c>
      <c r="D606" s="47"/>
      <c r="E606" s="48"/>
      <c r="F606" s="48"/>
      <c r="G606" s="48"/>
      <c r="H606" s="49">
        <f t="shared" si="58"/>
        <v>0</v>
      </c>
      <c r="I606" s="46" t="s">
        <v>6</v>
      </c>
      <c r="O606" s="26">
        <f t="shared" si="59"/>
        <v>0</v>
      </c>
      <c r="P606" s="26">
        <f t="shared" si="59"/>
        <v>0</v>
      </c>
      <c r="Q606" s="26">
        <f t="shared" si="59"/>
        <v>0</v>
      </c>
      <c r="R606" s="93">
        <f t="shared" si="60"/>
        <v>0</v>
      </c>
      <c r="S606" s="93">
        <f t="shared" si="61"/>
        <v>0</v>
      </c>
      <c r="T606" s="93">
        <f t="shared" si="62"/>
        <v>0</v>
      </c>
    </row>
    <row r="607" spans="3:20" x14ac:dyDescent="0.35">
      <c r="C607" s="75" t="str">
        <f t="shared" si="57"/>
        <v/>
      </c>
      <c r="D607" s="47"/>
      <c r="E607" s="48"/>
      <c r="F607" s="48"/>
      <c r="G607" s="48"/>
      <c r="H607" s="49">
        <f t="shared" si="58"/>
        <v>0</v>
      </c>
      <c r="I607" s="46" t="s">
        <v>6</v>
      </c>
      <c r="O607" s="26">
        <f t="shared" si="59"/>
        <v>0</v>
      </c>
      <c r="P607" s="26">
        <f t="shared" si="59"/>
        <v>0</v>
      </c>
      <c r="Q607" s="26">
        <f t="shared" si="59"/>
        <v>0</v>
      </c>
      <c r="R607" s="93">
        <f t="shared" si="60"/>
        <v>0</v>
      </c>
      <c r="S607" s="93">
        <f t="shared" si="61"/>
        <v>0</v>
      </c>
      <c r="T607" s="93">
        <f t="shared" si="62"/>
        <v>0</v>
      </c>
    </row>
    <row r="608" spans="3:20" x14ac:dyDescent="0.35">
      <c r="C608" s="75" t="str">
        <f t="shared" si="57"/>
        <v/>
      </c>
      <c r="D608" s="47"/>
      <c r="E608" s="48"/>
      <c r="F608" s="48"/>
      <c r="G608" s="48"/>
      <c r="H608" s="49">
        <f t="shared" si="58"/>
        <v>0</v>
      </c>
      <c r="I608" s="46" t="s">
        <v>6</v>
      </c>
      <c r="O608" s="26">
        <f t="shared" si="59"/>
        <v>0</v>
      </c>
      <c r="P608" s="26">
        <f t="shared" si="59"/>
        <v>0</v>
      </c>
      <c r="Q608" s="26">
        <f t="shared" si="59"/>
        <v>0</v>
      </c>
      <c r="R608" s="93">
        <f t="shared" si="60"/>
        <v>0</v>
      </c>
      <c r="S608" s="93">
        <f t="shared" si="61"/>
        <v>0</v>
      </c>
      <c r="T608" s="93">
        <f t="shared" si="62"/>
        <v>0</v>
      </c>
    </row>
    <row r="609" spans="3:20" x14ac:dyDescent="0.35">
      <c r="C609" s="75" t="str">
        <f t="shared" si="57"/>
        <v/>
      </c>
      <c r="D609" s="47"/>
      <c r="E609" s="48"/>
      <c r="F609" s="48"/>
      <c r="G609" s="48"/>
      <c r="H609" s="49">
        <f t="shared" si="58"/>
        <v>0</v>
      </c>
      <c r="I609" s="46" t="s">
        <v>6</v>
      </c>
      <c r="O609" s="26">
        <f t="shared" si="59"/>
        <v>0</v>
      </c>
      <c r="P609" s="26">
        <f t="shared" si="59"/>
        <v>0</v>
      </c>
      <c r="Q609" s="26">
        <f t="shared" si="59"/>
        <v>0</v>
      </c>
      <c r="R609" s="93">
        <f t="shared" si="60"/>
        <v>0</v>
      </c>
      <c r="S609" s="93">
        <f t="shared" si="61"/>
        <v>0</v>
      </c>
      <c r="T609" s="93">
        <f t="shared" si="62"/>
        <v>0</v>
      </c>
    </row>
    <row r="610" spans="3:20" x14ac:dyDescent="0.35">
      <c r="C610" s="75" t="str">
        <f t="shared" si="57"/>
        <v/>
      </c>
      <c r="D610" s="47"/>
      <c r="E610" s="48"/>
      <c r="F610" s="48"/>
      <c r="G610" s="48"/>
      <c r="H610" s="49">
        <f t="shared" si="58"/>
        <v>0</v>
      </c>
      <c r="I610" s="46" t="s">
        <v>6</v>
      </c>
      <c r="O610" s="26">
        <f t="shared" si="59"/>
        <v>0</v>
      </c>
      <c r="P610" s="26">
        <f t="shared" si="59"/>
        <v>0</v>
      </c>
      <c r="Q610" s="26">
        <f t="shared" si="59"/>
        <v>0</v>
      </c>
      <c r="R610" s="93">
        <f t="shared" si="60"/>
        <v>0</v>
      </c>
      <c r="S610" s="93">
        <f t="shared" si="61"/>
        <v>0</v>
      </c>
      <c r="T610" s="93">
        <f t="shared" si="62"/>
        <v>0</v>
      </c>
    </row>
    <row r="611" spans="3:20" x14ac:dyDescent="0.35">
      <c r="C611" s="75" t="str">
        <f t="shared" si="57"/>
        <v/>
      </c>
      <c r="D611" s="47"/>
      <c r="E611" s="48"/>
      <c r="F611" s="48"/>
      <c r="G611" s="48"/>
      <c r="H611" s="49">
        <f t="shared" si="58"/>
        <v>0</v>
      </c>
      <c r="I611" s="46" t="s">
        <v>6</v>
      </c>
      <c r="O611" s="26">
        <f t="shared" si="59"/>
        <v>0</v>
      </c>
      <c r="P611" s="26">
        <f t="shared" si="59"/>
        <v>0</v>
      </c>
      <c r="Q611" s="26">
        <f t="shared" si="59"/>
        <v>0</v>
      </c>
      <c r="R611" s="93">
        <f t="shared" si="60"/>
        <v>0</v>
      </c>
      <c r="S611" s="93">
        <f t="shared" si="61"/>
        <v>0</v>
      </c>
      <c r="T611" s="93">
        <f t="shared" si="62"/>
        <v>0</v>
      </c>
    </row>
    <row r="612" spans="3:20" x14ac:dyDescent="0.35">
      <c r="C612" s="75" t="str">
        <f t="shared" si="57"/>
        <v/>
      </c>
      <c r="D612" s="47"/>
      <c r="E612" s="48"/>
      <c r="F612" s="48"/>
      <c r="G612" s="48"/>
      <c r="H612" s="49">
        <f t="shared" si="58"/>
        <v>0</v>
      </c>
      <c r="I612" s="46" t="s">
        <v>6</v>
      </c>
      <c r="O612" s="26">
        <f t="shared" si="59"/>
        <v>0</v>
      </c>
      <c r="P612" s="26">
        <f t="shared" si="59"/>
        <v>0</v>
      </c>
      <c r="Q612" s="26">
        <f t="shared" si="59"/>
        <v>0</v>
      </c>
      <c r="R612" s="93">
        <f t="shared" si="60"/>
        <v>0</v>
      </c>
      <c r="S612" s="93">
        <f t="shared" si="61"/>
        <v>0</v>
      </c>
      <c r="T612" s="93">
        <f t="shared" si="62"/>
        <v>0</v>
      </c>
    </row>
    <row r="613" spans="3:20" x14ac:dyDescent="0.35">
      <c r="C613" s="75" t="str">
        <f t="shared" si="57"/>
        <v/>
      </c>
      <c r="D613" s="47"/>
      <c r="E613" s="48"/>
      <c r="F613" s="48"/>
      <c r="G613" s="48"/>
      <c r="H613" s="49">
        <f t="shared" si="58"/>
        <v>0</v>
      </c>
      <c r="I613" s="46" t="s">
        <v>6</v>
      </c>
      <c r="O613" s="26">
        <f t="shared" si="59"/>
        <v>0</v>
      </c>
      <c r="P613" s="26">
        <f t="shared" si="59"/>
        <v>0</v>
      </c>
      <c r="Q613" s="26">
        <f t="shared" si="59"/>
        <v>0</v>
      </c>
      <c r="R613" s="93">
        <f t="shared" si="60"/>
        <v>0</v>
      </c>
      <c r="S613" s="93">
        <f t="shared" si="61"/>
        <v>0</v>
      </c>
      <c r="T613" s="93">
        <f t="shared" si="62"/>
        <v>0</v>
      </c>
    </row>
    <row r="614" spans="3:20" x14ac:dyDescent="0.35">
      <c r="C614" s="75" t="str">
        <f t="shared" si="57"/>
        <v/>
      </c>
      <c r="D614" s="47"/>
      <c r="E614" s="48"/>
      <c r="F614" s="48"/>
      <c r="G614" s="48"/>
      <c r="H614" s="49">
        <f t="shared" si="58"/>
        <v>0</v>
      </c>
      <c r="I614" s="46" t="s">
        <v>6</v>
      </c>
      <c r="O614" s="26">
        <f t="shared" si="59"/>
        <v>0</v>
      </c>
      <c r="P614" s="26">
        <f t="shared" si="59"/>
        <v>0</v>
      </c>
      <c r="Q614" s="26">
        <f t="shared" si="59"/>
        <v>0</v>
      </c>
      <c r="R614" s="93">
        <f t="shared" si="60"/>
        <v>0</v>
      </c>
      <c r="S614" s="93">
        <f t="shared" si="61"/>
        <v>0</v>
      </c>
      <c r="T614" s="93">
        <f t="shared" si="62"/>
        <v>0</v>
      </c>
    </row>
    <row r="615" spans="3:20" x14ac:dyDescent="0.35">
      <c r="C615" s="75" t="str">
        <f t="shared" si="57"/>
        <v/>
      </c>
      <c r="D615" s="47"/>
      <c r="E615" s="48"/>
      <c r="F615" s="48"/>
      <c r="G615" s="48"/>
      <c r="H615" s="49">
        <f t="shared" si="58"/>
        <v>0</v>
      </c>
      <c r="I615" s="46" t="s">
        <v>6</v>
      </c>
      <c r="O615" s="26">
        <f t="shared" si="59"/>
        <v>0</v>
      </c>
      <c r="P615" s="26">
        <f t="shared" si="59"/>
        <v>0</v>
      </c>
      <c r="Q615" s="26">
        <f t="shared" si="59"/>
        <v>0</v>
      </c>
      <c r="R615" s="93">
        <f t="shared" si="60"/>
        <v>0</v>
      </c>
      <c r="S615" s="93">
        <f t="shared" si="61"/>
        <v>0</v>
      </c>
      <c r="T615" s="93">
        <f t="shared" si="62"/>
        <v>0</v>
      </c>
    </row>
    <row r="616" spans="3:20" x14ac:dyDescent="0.35">
      <c r="C616" s="75" t="str">
        <f t="shared" si="57"/>
        <v/>
      </c>
      <c r="D616" s="47"/>
      <c r="E616" s="48"/>
      <c r="F616" s="48"/>
      <c r="G616" s="48"/>
      <c r="H616" s="49">
        <f t="shared" si="58"/>
        <v>0</v>
      </c>
      <c r="I616" s="46" t="s">
        <v>6</v>
      </c>
      <c r="O616" s="26">
        <f t="shared" si="59"/>
        <v>0</v>
      </c>
      <c r="P616" s="26">
        <f t="shared" si="59"/>
        <v>0</v>
      </c>
      <c r="Q616" s="26">
        <f t="shared" si="59"/>
        <v>0</v>
      </c>
      <c r="R616" s="93">
        <f t="shared" si="60"/>
        <v>0</v>
      </c>
      <c r="S616" s="93">
        <f t="shared" si="61"/>
        <v>0</v>
      </c>
      <c r="T616" s="93">
        <f t="shared" si="62"/>
        <v>0</v>
      </c>
    </row>
    <row r="617" spans="3:20" x14ac:dyDescent="0.35">
      <c r="C617" s="75" t="str">
        <f t="shared" si="57"/>
        <v/>
      </c>
      <c r="D617" s="47"/>
      <c r="E617" s="48"/>
      <c r="F617" s="48"/>
      <c r="G617" s="48"/>
      <c r="H617" s="49">
        <f t="shared" si="58"/>
        <v>0</v>
      </c>
      <c r="I617" s="46" t="s">
        <v>6</v>
      </c>
      <c r="O617" s="26">
        <f t="shared" si="59"/>
        <v>0</v>
      </c>
      <c r="P617" s="26">
        <f t="shared" si="59"/>
        <v>0</v>
      </c>
      <c r="Q617" s="26">
        <f t="shared" si="59"/>
        <v>0</v>
      </c>
      <c r="R617" s="93">
        <f t="shared" si="60"/>
        <v>0</v>
      </c>
      <c r="S617" s="93">
        <f t="shared" si="61"/>
        <v>0</v>
      </c>
      <c r="T617" s="93">
        <f t="shared" si="62"/>
        <v>0</v>
      </c>
    </row>
    <row r="618" spans="3:20" x14ac:dyDescent="0.35">
      <c r="C618" s="75" t="str">
        <f t="shared" si="57"/>
        <v/>
      </c>
      <c r="D618" s="47"/>
      <c r="E618" s="48"/>
      <c r="F618" s="48"/>
      <c r="G618" s="48"/>
      <c r="H618" s="49">
        <f t="shared" si="58"/>
        <v>0</v>
      </c>
      <c r="I618" s="46" t="s">
        <v>6</v>
      </c>
      <c r="O618" s="26">
        <f t="shared" si="59"/>
        <v>0</v>
      </c>
      <c r="P618" s="26">
        <f t="shared" si="59"/>
        <v>0</v>
      </c>
      <c r="Q618" s="26">
        <f t="shared" si="59"/>
        <v>0</v>
      </c>
      <c r="R618" s="93">
        <f t="shared" si="60"/>
        <v>0</v>
      </c>
      <c r="S618" s="93">
        <f t="shared" si="61"/>
        <v>0</v>
      </c>
      <c r="T618" s="93">
        <f t="shared" si="62"/>
        <v>0</v>
      </c>
    </row>
    <row r="619" spans="3:20" x14ac:dyDescent="0.35">
      <c r="C619" s="75" t="str">
        <f t="shared" si="57"/>
        <v/>
      </c>
      <c r="D619" s="47"/>
      <c r="E619" s="48"/>
      <c r="F619" s="48"/>
      <c r="G619" s="48"/>
      <c r="H619" s="49">
        <f t="shared" si="58"/>
        <v>0</v>
      </c>
      <c r="I619" s="46" t="s">
        <v>6</v>
      </c>
      <c r="O619" s="26">
        <f t="shared" si="59"/>
        <v>0</v>
      </c>
      <c r="P619" s="26">
        <f t="shared" si="59"/>
        <v>0</v>
      </c>
      <c r="Q619" s="26">
        <f t="shared" si="59"/>
        <v>0</v>
      </c>
      <c r="R619" s="93">
        <f t="shared" si="60"/>
        <v>0</v>
      </c>
      <c r="S619" s="93">
        <f t="shared" si="61"/>
        <v>0</v>
      </c>
      <c r="T619" s="93">
        <f t="shared" si="62"/>
        <v>0</v>
      </c>
    </row>
    <row r="620" spans="3:20" x14ac:dyDescent="0.35">
      <c r="C620" s="75" t="str">
        <f t="shared" si="57"/>
        <v/>
      </c>
      <c r="D620" s="47"/>
      <c r="E620" s="48"/>
      <c r="F620" s="48"/>
      <c r="G620" s="48"/>
      <c r="H620" s="49">
        <f t="shared" si="58"/>
        <v>0</v>
      </c>
      <c r="I620" s="46" t="s">
        <v>6</v>
      </c>
      <c r="O620" s="26">
        <f t="shared" si="59"/>
        <v>0</v>
      </c>
      <c r="P620" s="26">
        <f t="shared" si="59"/>
        <v>0</v>
      </c>
      <c r="Q620" s="26">
        <f t="shared" si="59"/>
        <v>0</v>
      </c>
      <c r="R620" s="93">
        <f t="shared" si="60"/>
        <v>0</v>
      </c>
      <c r="S620" s="93">
        <f t="shared" si="61"/>
        <v>0</v>
      </c>
      <c r="T620" s="93">
        <f t="shared" si="62"/>
        <v>0</v>
      </c>
    </row>
    <row r="621" spans="3:20" x14ac:dyDescent="0.35">
      <c r="C621" s="75" t="str">
        <f t="shared" si="57"/>
        <v/>
      </c>
      <c r="D621" s="47"/>
      <c r="E621" s="48"/>
      <c r="F621" s="48"/>
      <c r="G621" s="48"/>
      <c r="H621" s="49">
        <f t="shared" si="58"/>
        <v>0</v>
      </c>
      <c r="I621" s="46" t="s">
        <v>6</v>
      </c>
      <c r="O621" s="26">
        <f t="shared" si="59"/>
        <v>0</v>
      </c>
      <c r="P621" s="26">
        <f t="shared" si="59"/>
        <v>0</v>
      </c>
      <c r="Q621" s="26">
        <f t="shared" si="59"/>
        <v>0</v>
      </c>
      <c r="R621" s="93">
        <f t="shared" si="60"/>
        <v>0</v>
      </c>
      <c r="S621" s="93">
        <f t="shared" si="61"/>
        <v>0</v>
      </c>
      <c r="T621" s="93">
        <f t="shared" si="62"/>
        <v>0</v>
      </c>
    </row>
    <row r="622" spans="3:20" x14ac:dyDescent="0.35">
      <c r="C622" s="75" t="str">
        <f t="shared" si="57"/>
        <v/>
      </c>
      <c r="D622" s="47"/>
      <c r="E622" s="48"/>
      <c r="F622" s="48"/>
      <c r="G622" s="48"/>
      <c r="H622" s="49">
        <f t="shared" si="58"/>
        <v>0</v>
      </c>
      <c r="I622" s="46" t="s">
        <v>6</v>
      </c>
      <c r="O622" s="26">
        <f t="shared" si="59"/>
        <v>0</v>
      </c>
      <c r="P622" s="26">
        <f t="shared" si="59"/>
        <v>0</v>
      </c>
      <c r="Q622" s="26">
        <f t="shared" si="59"/>
        <v>0</v>
      </c>
      <c r="R622" s="93">
        <f t="shared" si="60"/>
        <v>0</v>
      </c>
      <c r="S622" s="93">
        <f t="shared" si="61"/>
        <v>0</v>
      </c>
      <c r="T622" s="93">
        <f t="shared" si="62"/>
        <v>0</v>
      </c>
    </row>
    <row r="623" spans="3:20" x14ac:dyDescent="0.35">
      <c r="C623" s="75" t="str">
        <f t="shared" si="57"/>
        <v/>
      </c>
      <c r="D623" s="47"/>
      <c r="E623" s="48"/>
      <c r="F623" s="48"/>
      <c r="G623" s="48"/>
      <c r="H623" s="49">
        <f t="shared" si="58"/>
        <v>0</v>
      </c>
      <c r="I623" s="46" t="s">
        <v>6</v>
      </c>
      <c r="O623" s="26">
        <f t="shared" si="59"/>
        <v>0</v>
      </c>
      <c r="P623" s="26">
        <f t="shared" si="59"/>
        <v>0</v>
      </c>
      <c r="Q623" s="26">
        <f t="shared" si="59"/>
        <v>0</v>
      </c>
      <c r="R623" s="93">
        <f t="shared" si="60"/>
        <v>0</v>
      </c>
      <c r="S623" s="93">
        <f t="shared" si="61"/>
        <v>0</v>
      </c>
      <c r="T623" s="93">
        <f t="shared" si="62"/>
        <v>0</v>
      </c>
    </row>
    <row r="624" spans="3:20" x14ac:dyDescent="0.35">
      <c r="C624" s="75" t="str">
        <f t="shared" si="57"/>
        <v/>
      </c>
      <c r="D624" s="47"/>
      <c r="E624" s="48"/>
      <c r="F624" s="48"/>
      <c r="G624" s="48"/>
      <c r="H624" s="49">
        <f t="shared" si="58"/>
        <v>0</v>
      </c>
      <c r="I624" s="46" t="s">
        <v>6</v>
      </c>
      <c r="O624" s="26">
        <f t="shared" si="59"/>
        <v>0</v>
      </c>
      <c r="P624" s="26">
        <f t="shared" si="59"/>
        <v>0</v>
      </c>
      <c r="Q624" s="26">
        <f t="shared" si="59"/>
        <v>0</v>
      </c>
      <c r="R624" s="93">
        <f t="shared" si="60"/>
        <v>0</v>
      </c>
      <c r="S624" s="93">
        <f t="shared" si="61"/>
        <v>0</v>
      </c>
      <c r="T624" s="93">
        <f t="shared" si="62"/>
        <v>0</v>
      </c>
    </row>
    <row r="625" spans="3:20" x14ac:dyDescent="0.35">
      <c r="C625" s="75" t="str">
        <f t="shared" si="57"/>
        <v/>
      </c>
      <c r="D625" s="47"/>
      <c r="E625" s="48"/>
      <c r="F625" s="48"/>
      <c r="G625" s="48"/>
      <c r="H625" s="49">
        <f t="shared" si="58"/>
        <v>0</v>
      </c>
      <c r="I625" s="46" t="s">
        <v>6</v>
      </c>
      <c r="O625" s="26">
        <f t="shared" si="59"/>
        <v>0</v>
      </c>
      <c r="P625" s="26">
        <f t="shared" si="59"/>
        <v>0</v>
      </c>
      <c r="Q625" s="26">
        <f t="shared" si="59"/>
        <v>0</v>
      </c>
      <c r="R625" s="93">
        <f t="shared" si="60"/>
        <v>0</v>
      </c>
      <c r="S625" s="93">
        <f t="shared" si="61"/>
        <v>0</v>
      </c>
      <c r="T625" s="93">
        <f t="shared" si="62"/>
        <v>0</v>
      </c>
    </row>
    <row r="626" spans="3:20" x14ac:dyDescent="0.35">
      <c r="C626" s="75" t="str">
        <f t="shared" si="57"/>
        <v/>
      </c>
      <c r="D626" s="47"/>
      <c r="E626" s="48"/>
      <c r="F626" s="48"/>
      <c r="G626" s="48"/>
      <c r="H626" s="49">
        <f t="shared" si="58"/>
        <v>0</v>
      </c>
      <c r="I626" s="46" t="s">
        <v>6</v>
      </c>
      <c r="O626" s="26">
        <f t="shared" si="59"/>
        <v>0</v>
      </c>
      <c r="P626" s="26">
        <f t="shared" si="59"/>
        <v>0</v>
      </c>
      <c r="Q626" s="26">
        <f t="shared" si="59"/>
        <v>0</v>
      </c>
      <c r="R626" s="93">
        <f t="shared" si="60"/>
        <v>0</v>
      </c>
      <c r="S626" s="93">
        <f t="shared" si="61"/>
        <v>0</v>
      </c>
      <c r="T626" s="93">
        <f t="shared" si="62"/>
        <v>0</v>
      </c>
    </row>
    <row r="627" spans="3:20" x14ac:dyDescent="0.35">
      <c r="C627" s="75" t="str">
        <f t="shared" si="57"/>
        <v/>
      </c>
      <c r="D627" s="47"/>
      <c r="E627" s="48"/>
      <c r="F627" s="48"/>
      <c r="G627" s="48"/>
      <c r="H627" s="49">
        <f t="shared" si="58"/>
        <v>0</v>
      </c>
      <c r="I627" s="46" t="s">
        <v>6</v>
      </c>
      <c r="O627" s="26">
        <f t="shared" si="59"/>
        <v>0</v>
      </c>
      <c r="P627" s="26">
        <f t="shared" si="59"/>
        <v>0</v>
      </c>
      <c r="Q627" s="26">
        <f t="shared" si="59"/>
        <v>0</v>
      </c>
      <c r="R627" s="93">
        <f t="shared" si="60"/>
        <v>0</v>
      </c>
      <c r="S627" s="93">
        <f t="shared" si="61"/>
        <v>0</v>
      </c>
      <c r="T627" s="93">
        <f t="shared" si="62"/>
        <v>0</v>
      </c>
    </row>
    <row r="628" spans="3:20" x14ac:dyDescent="0.35">
      <c r="C628" s="75" t="str">
        <f t="shared" si="57"/>
        <v/>
      </c>
      <c r="D628" s="47"/>
      <c r="E628" s="48"/>
      <c r="F628" s="48"/>
      <c r="G628" s="48"/>
      <c r="H628" s="49">
        <f t="shared" si="58"/>
        <v>0</v>
      </c>
      <c r="I628" s="46" t="s">
        <v>6</v>
      </c>
      <c r="O628" s="26">
        <f t="shared" si="59"/>
        <v>0</v>
      </c>
      <c r="P628" s="26">
        <f t="shared" si="59"/>
        <v>0</v>
      </c>
      <c r="Q628" s="26">
        <f t="shared" si="59"/>
        <v>0</v>
      </c>
      <c r="R628" s="93">
        <f t="shared" si="60"/>
        <v>0</v>
      </c>
      <c r="S628" s="93">
        <f t="shared" si="61"/>
        <v>0</v>
      </c>
      <c r="T628" s="93">
        <f t="shared" si="62"/>
        <v>0</v>
      </c>
    </row>
    <row r="629" spans="3:20" x14ac:dyDescent="0.35">
      <c r="C629" s="75" t="str">
        <f t="shared" si="57"/>
        <v/>
      </c>
      <c r="D629" s="47"/>
      <c r="E629" s="48"/>
      <c r="F629" s="48"/>
      <c r="G629" s="48"/>
      <c r="H629" s="49">
        <f t="shared" si="58"/>
        <v>0</v>
      </c>
      <c r="I629" s="46" t="s">
        <v>6</v>
      </c>
      <c r="O629" s="26">
        <f t="shared" si="59"/>
        <v>0</v>
      </c>
      <c r="P629" s="26">
        <f t="shared" si="59"/>
        <v>0</v>
      </c>
      <c r="Q629" s="26">
        <f t="shared" si="59"/>
        <v>0</v>
      </c>
      <c r="R629" s="93">
        <f t="shared" si="60"/>
        <v>0</v>
      </c>
      <c r="S629" s="93">
        <f t="shared" si="61"/>
        <v>0</v>
      </c>
      <c r="T629" s="93">
        <f t="shared" si="62"/>
        <v>0</v>
      </c>
    </row>
    <row r="630" spans="3:20" x14ac:dyDescent="0.35">
      <c r="C630" s="75" t="str">
        <f t="shared" si="57"/>
        <v/>
      </c>
      <c r="D630" s="47"/>
      <c r="E630" s="48"/>
      <c r="F630" s="48"/>
      <c r="G630" s="48"/>
      <c r="H630" s="49">
        <f t="shared" si="58"/>
        <v>0</v>
      </c>
      <c r="I630" s="46" t="s">
        <v>6</v>
      </c>
      <c r="O630" s="26">
        <f t="shared" si="59"/>
        <v>0</v>
      </c>
      <c r="P630" s="26">
        <f t="shared" si="59"/>
        <v>0</v>
      </c>
      <c r="Q630" s="26">
        <f t="shared" si="59"/>
        <v>0</v>
      </c>
      <c r="R630" s="93">
        <f t="shared" si="60"/>
        <v>0</v>
      </c>
      <c r="S630" s="93">
        <f t="shared" si="61"/>
        <v>0</v>
      </c>
      <c r="T630" s="93">
        <f t="shared" si="62"/>
        <v>0</v>
      </c>
    </row>
    <row r="631" spans="3:20" x14ac:dyDescent="0.35">
      <c r="C631" s="75" t="str">
        <f t="shared" si="57"/>
        <v/>
      </c>
      <c r="D631" s="47"/>
      <c r="E631" s="48"/>
      <c r="F631" s="48"/>
      <c r="G631" s="48"/>
      <c r="H631" s="49">
        <f t="shared" si="58"/>
        <v>0</v>
      </c>
      <c r="I631" s="46" t="s">
        <v>6</v>
      </c>
      <c r="O631" s="26">
        <f t="shared" si="59"/>
        <v>0</v>
      </c>
      <c r="P631" s="26">
        <f t="shared" si="59"/>
        <v>0</v>
      </c>
      <c r="Q631" s="26">
        <f t="shared" si="59"/>
        <v>0</v>
      </c>
      <c r="R631" s="93">
        <f t="shared" si="60"/>
        <v>0</v>
      </c>
      <c r="S631" s="93">
        <f t="shared" si="61"/>
        <v>0</v>
      </c>
      <c r="T631" s="93">
        <f t="shared" si="62"/>
        <v>0</v>
      </c>
    </row>
    <row r="632" spans="3:20" x14ac:dyDescent="0.35">
      <c r="C632" s="75" t="str">
        <f t="shared" si="57"/>
        <v/>
      </c>
      <c r="D632" s="47"/>
      <c r="E632" s="48"/>
      <c r="F632" s="48"/>
      <c r="G632" s="48"/>
      <c r="H632" s="49">
        <f t="shared" si="58"/>
        <v>0</v>
      </c>
      <c r="I632" s="46" t="s">
        <v>6</v>
      </c>
      <c r="O632" s="26">
        <f t="shared" si="59"/>
        <v>0</v>
      </c>
      <c r="P632" s="26">
        <f t="shared" si="59"/>
        <v>0</v>
      </c>
      <c r="Q632" s="26">
        <f t="shared" si="59"/>
        <v>0</v>
      </c>
      <c r="R632" s="93">
        <f t="shared" si="60"/>
        <v>0</v>
      </c>
      <c r="S632" s="93">
        <f t="shared" si="61"/>
        <v>0</v>
      </c>
      <c r="T632" s="93">
        <f t="shared" si="62"/>
        <v>0</v>
      </c>
    </row>
    <row r="633" spans="3:20" x14ac:dyDescent="0.35">
      <c r="C633" s="75" t="str">
        <f t="shared" si="57"/>
        <v/>
      </c>
      <c r="D633" s="47"/>
      <c r="E633" s="48"/>
      <c r="F633" s="48"/>
      <c r="G633" s="48"/>
      <c r="H633" s="49">
        <f t="shared" si="58"/>
        <v>0</v>
      </c>
      <c r="I633" s="46" t="s">
        <v>6</v>
      </c>
      <c r="O633" s="26">
        <f t="shared" si="59"/>
        <v>0</v>
      </c>
      <c r="P633" s="26">
        <f t="shared" si="59"/>
        <v>0</v>
      </c>
      <c r="Q633" s="26">
        <f t="shared" si="59"/>
        <v>0</v>
      </c>
      <c r="R633" s="93">
        <f t="shared" si="60"/>
        <v>0</v>
      </c>
      <c r="S633" s="93">
        <f t="shared" si="61"/>
        <v>0</v>
      </c>
      <c r="T633" s="93">
        <f t="shared" si="62"/>
        <v>0</v>
      </c>
    </row>
    <row r="634" spans="3:20" x14ac:dyDescent="0.35">
      <c r="C634" s="75" t="str">
        <f t="shared" si="57"/>
        <v/>
      </c>
      <c r="D634" s="47"/>
      <c r="E634" s="48"/>
      <c r="F634" s="48"/>
      <c r="G634" s="48"/>
      <c r="H634" s="49">
        <f t="shared" si="58"/>
        <v>0</v>
      </c>
      <c r="I634" s="46" t="s">
        <v>6</v>
      </c>
      <c r="O634" s="26">
        <f t="shared" si="59"/>
        <v>0</v>
      </c>
      <c r="P634" s="26">
        <f t="shared" si="59"/>
        <v>0</v>
      </c>
      <c r="Q634" s="26">
        <f t="shared" si="59"/>
        <v>0</v>
      </c>
      <c r="R634" s="93">
        <f t="shared" si="60"/>
        <v>0</v>
      </c>
      <c r="S634" s="93">
        <f t="shared" si="61"/>
        <v>0</v>
      </c>
      <c r="T634" s="93">
        <f t="shared" si="62"/>
        <v>0</v>
      </c>
    </row>
    <row r="635" spans="3:20" x14ac:dyDescent="0.35">
      <c r="C635" s="75" t="str">
        <f t="shared" si="57"/>
        <v/>
      </c>
      <c r="D635" s="47"/>
      <c r="E635" s="48"/>
      <c r="F635" s="48"/>
      <c r="G635" s="48"/>
      <c r="H635" s="49">
        <f t="shared" si="58"/>
        <v>0</v>
      </c>
      <c r="I635" s="46" t="s">
        <v>6</v>
      </c>
      <c r="O635" s="26">
        <f t="shared" si="59"/>
        <v>0</v>
      </c>
      <c r="P635" s="26">
        <f t="shared" si="59"/>
        <v>0</v>
      </c>
      <c r="Q635" s="26">
        <f t="shared" si="59"/>
        <v>0</v>
      </c>
      <c r="R635" s="93">
        <f t="shared" si="60"/>
        <v>0</v>
      </c>
      <c r="S635" s="93">
        <f t="shared" si="61"/>
        <v>0</v>
      </c>
      <c r="T635" s="93">
        <f t="shared" si="62"/>
        <v>0</v>
      </c>
    </row>
    <row r="636" spans="3:20" x14ac:dyDescent="0.35">
      <c r="C636" s="75" t="str">
        <f t="shared" si="57"/>
        <v/>
      </c>
      <c r="D636" s="47"/>
      <c r="E636" s="48"/>
      <c r="F636" s="48"/>
      <c r="G636" s="48"/>
      <c r="H636" s="49">
        <f t="shared" si="58"/>
        <v>0</v>
      </c>
      <c r="I636" s="46" t="s">
        <v>6</v>
      </c>
      <c r="O636" s="26">
        <f t="shared" si="59"/>
        <v>0</v>
      </c>
      <c r="P636" s="26">
        <f t="shared" si="59"/>
        <v>0</v>
      </c>
      <c r="Q636" s="26">
        <f t="shared" si="59"/>
        <v>0</v>
      </c>
      <c r="R636" s="93">
        <f t="shared" si="60"/>
        <v>0</v>
      </c>
      <c r="S636" s="93">
        <f t="shared" si="61"/>
        <v>0</v>
      </c>
      <c r="T636" s="93">
        <f t="shared" si="62"/>
        <v>0</v>
      </c>
    </row>
    <row r="637" spans="3:20" x14ac:dyDescent="0.35">
      <c r="C637" s="75" t="str">
        <f t="shared" si="57"/>
        <v/>
      </c>
      <c r="D637" s="47"/>
      <c r="E637" s="48"/>
      <c r="F637" s="48"/>
      <c r="G637" s="48"/>
      <c r="H637" s="49">
        <f t="shared" si="58"/>
        <v>0</v>
      </c>
      <c r="I637" s="46" t="s">
        <v>6</v>
      </c>
      <c r="O637" s="26">
        <f t="shared" si="59"/>
        <v>0</v>
      </c>
      <c r="P637" s="26">
        <f t="shared" si="59"/>
        <v>0</v>
      </c>
      <c r="Q637" s="26">
        <f t="shared" si="59"/>
        <v>0</v>
      </c>
      <c r="R637" s="93">
        <f t="shared" si="60"/>
        <v>0</v>
      </c>
      <c r="S637" s="93">
        <f t="shared" si="61"/>
        <v>0</v>
      </c>
      <c r="T637" s="93">
        <f t="shared" si="62"/>
        <v>0</v>
      </c>
    </row>
    <row r="638" spans="3:20" x14ac:dyDescent="0.35">
      <c r="C638" s="75" t="str">
        <f t="shared" si="57"/>
        <v/>
      </c>
      <c r="D638" s="47"/>
      <c r="E638" s="48"/>
      <c r="F638" s="48"/>
      <c r="G638" s="48"/>
      <c r="H638" s="49">
        <f t="shared" si="58"/>
        <v>0</v>
      </c>
      <c r="I638" s="46" t="s">
        <v>6</v>
      </c>
      <c r="O638" s="26">
        <f t="shared" si="59"/>
        <v>0</v>
      </c>
      <c r="P638" s="26">
        <f t="shared" si="59"/>
        <v>0</v>
      </c>
      <c r="Q638" s="26">
        <f t="shared" si="59"/>
        <v>0</v>
      </c>
      <c r="R638" s="93">
        <f t="shared" si="60"/>
        <v>0</v>
      </c>
      <c r="S638" s="93">
        <f t="shared" si="61"/>
        <v>0</v>
      </c>
      <c r="T638" s="93">
        <f t="shared" si="62"/>
        <v>0</v>
      </c>
    </row>
    <row r="639" spans="3:20" x14ac:dyDescent="0.35">
      <c r="C639" s="75" t="str">
        <f t="shared" si="57"/>
        <v/>
      </c>
      <c r="D639" s="47"/>
      <c r="E639" s="48"/>
      <c r="F639" s="48"/>
      <c r="G639" s="48"/>
      <c r="H639" s="49">
        <f t="shared" si="58"/>
        <v>0</v>
      </c>
      <c r="I639" s="46" t="s">
        <v>6</v>
      </c>
      <c r="O639" s="26">
        <f t="shared" si="59"/>
        <v>0</v>
      </c>
      <c r="P639" s="26">
        <f t="shared" si="59"/>
        <v>0</v>
      </c>
      <c r="Q639" s="26">
        <f t="shared" si="59"/>
        <v>0</v>
      </c>
      <c r="R639" s="93">
        <f t="shared" si="60"/>
        <v>0</v>
      </c>
      <c r="S639" s="93">
        <f t="shared" si="61"/>
        <v>0</v>
      </c>
      <c r="T639" s="93">
        <f t="shared" si="62"/>
        <v>0</v>
      </c>
    </row>
    <row r="640" spans="3:20" x14ac:dyDescent="0.35">
      <c r="C640" s="75" t="str">
        <f t="shared" si="57"/>
        <v/>
      </c>
      <c r="D640" s="47"/>
      <c r="E640" s="48"/>
      <c r="F640" s="48"/>
      <c r="G640" s="48"/>
      <c r="H640" s="49">
        <f t="shared" si="58"/>
        <v>0</v>
      </c>
      <c r="I640" s="46" t="s">
        <v>6</v>
      </c>
      <c r="O640" s="26">
        <f t="shared" si="59"/>
        <v>0</v>
      </c>
      <c r="P640" s="26">
        <f t="shared" si="59"/>
        <v>0</v>
      </c>
      <c r="Q640" s="26">
        <f t="shared" si="59"/>
        <v>0</v>
      </c>
      <c r="R640" s="93">
        <f t="shared" si="60"/>
        <v>0</v>
      </c>
      <c r="S640" s="93">
        <f t="shared" si="61"/>
        <v>0</v>
      </c>
      <c r="T640" s="93">
        <f t="shared" si="62"/>
        <v>0</v>
      </c>
    </row>
    <row r="641" spans="3:20" x14ac:dyDescent="0.35">
      <c r="C641" s="75" t="str">
        <f t="shared" si="57"/>
        <v/>
      </c>
      <c r="D641" s="47"/>
      <c r="E641" s="48"/>
      <c r="F641" s="48"/>
      <c r="G641" s="48"/>
      <c r="H641" s="49">
        <f t="shared" si="58"/>
        <v>0</v>
      </c>
      <c r="I641" s="46" t="s">
        <v>6</v>
      </c>
      <c r="O641" s="26">
        <f t="shared" si="59"/>
        <v>0</v>
      </c>
      <c r="P641" s="26">
        <f t="shared" si="59"/>
        <v>0</v>
      </c>
      <c r="Q641" s="26">
        <f t="shared" si="59"/>
        <v>0</v>
      </c>
      <c r="R641" s="93">
        <f t="shared" si="60"/>
        <v>0</v>
      </c>
      <c r="S641" s="93">
        <f t="shared" si="61"/>
        <v>0</v>
      </c>
      <c r="T641" s="93">
        <f t="shared" si="62"/>
        <v>0</v>
      </c>
    </row>
    <row r="642" spans="3:20" x14ac:dyDescent="0.35">
      <c r="C642" s="75" t="str">
        <f t="shared" si="57"/>
        <v/>
      </c>
      <c r="D642" s="47"/>
      <c r="E642" s="48"/>
      <c r="F642" s="48"/>
      <c r="G642" s="48"/>
      <c r="H642" s="49">
        <f t="shared" si="58"/>
        <v>0</v>
      </c>
      <c r="I642" s="46" t="s">
        <v>6</v>
      </c>
      <c r="O642" s="26">
        <f t="shared" si="59"/>
        <v>0</v>
      </c>
      <c r="P642" s="26">
        <f t="shared" si="59"/>
        <v>0</v>
      </c>
      <c r="Q642" s="26">
        <f t="shared" si="59"/>
        <v>0</v>
      </c>
      <c r="R642" s="93">
        <f t="shared" si="60"/>
        <v>0</v>
      </c>
      <c r="S642" s="93">
        <f t="shared" si="61"/>
        <v>0</v>
      </c>
      <c r="T642" s="93">
        <f t="shared" si="62"/>
        <v>0</v>
      </c>
    </row>
    <row r="643" spans="3:20" x14ac:dyDescent="0.35">
      <c r="C643" s="75" t="str">
        <f t="shared" si="57"/>
        <v/>
      </c>
      <c r="D643" s="47"/>
      <c r="E643" s="48"/>
      <c r="F643" s="48"/>
      <c r="G643" s="48"/>
      <c r="H643" s="49">
        <f t="shared" si="58"/>
        <v>0</v>
      </c>
      <c r="I643" s="46" t="s">
        <v>6</v>
      </c>
      <c r="O643" s="26">
        <f t="shared" si="59"/>
        <v>0</v>
      </c>
      <c r="P643" s="26">
        <f t="shared" si="59"/>
        <v>0</v>
      </c>
      <c r="Q643" s="26">
        <f t="shared" si="59"/>
        <v>0</v>
      </c>
      <c r="R643" s="93">
        <f t="shared" si="60"/>
        <v>0</v>
      </c>
      <c r="S643" s="93">
        <f t="shared" si="61"/>
        <v>0</v>
      </c>
      <c r="T643" s="93">
        <f t="shared" si="62"/>
        <v>0</v>
      </c>
    </row>
    <row r="644" spans="3:20" x14ac:dyDescent="0.35">
      <c r="C644" s="75" t="str">
        <f t="shared" si="57"/>
        <v/>
      </c>
      <c r="D644" s="47"/>
      <c r="E644" s="48"/>
      <c r="F644" s="48"/>
      <c r="G644" s="48"/>
      <c r="H644" s="49">
        <f t="shared" si="58"/>
        <v>0</v>
      </c>
      <c r="I644" s="46" t="s">
        <v>6</v>
      </c>
      <c r="O644" s="26">
        <f t="shared" si="59"/>
        <v>0</v>
      </c>
      <c r="P644" s="26">
        <f t="shared" si="59"/>
        <v>0</v>
      </c>
      <c r="Q644" s="26">
        <f t="shared" si="59"/>
        <v>0</v>
      </c>
      <c r="R644" s="93">
        <f t="shared" si="60"/>
        <v>0</v>
      </c>
      <c r="S644" s="93">
        <f t="shared" si="61"/>
        <v>0</v>
      </c>
      <c r="T644" s="93">
        <f t="shared" si="62"/>
        <v>0</v>
      </c>
    </row>
    <row r="645" spans="3:20" x14ac:dyDescent="0.35">
      <c r="C645" s="75" t="str">
        <f t="shared" si="57"/>
        <v/>
      </c>
      <c r="D645" s="47"/>
      <c r="E645" s="48"/>
      <c r="F645" s="48"/>
      <c r="G645" s="48"/>
      <c r="H645" s="49">
        <f t="shared" si="58"/>
        <v>0</v>
      </c>
      <c r="I645" s="46" t="s">
        <v>6</v>
      </c>
      <c r="O645" s="26">
        <f t="shared" si="59"/>
        <v>0</v>
      </c>
      <c r="P645" s="26">
        <f t="shared" si="59"/>
        <v>0</v>
      </c>
      <c r="Q645" s="26">
        <f t="shared" si="59"/>
        <v>0</v>
      </c>
      <c r="R645" s="93">
        <f t="shared" si="60"/>
        <v>0</v>
      </c>
      <c r="S645" s="93">
        <f t="shared" si="61"/>
        <v>0</v>
      </c>
      <c r="T645" s="93">
        <f t="shared" si="62"/>
        <v>0</v>
      </c>
    </row>
    <row r="646" spans="3:20" x14ac:dyDescent="0.35">
      <c r="C646" s="75" t="str">
        <f t="shared" si="57"/>
        <v/>
      </c>
      <c r="D646" s="47"/>
      <c r="E646" s="48"/>
      <c r="F646" s="48"/>
      <c r="G646" s="48"/>
      <c r="H646" s="49">
        <f t="shared" si="58"/>
        <v>0</v>
      </c>
      <c r="I646" s="46" t="s">
        <v>6</v>
      </c>
      <c r="O646" s="26">
        <f t="shared" si="59"/>
        <v>0</v>
      </c>
      <c r="P646" s="26">
        <f t="shared" si="59"/>
        <v>0</v>
      </c>
      <c r="Q646" s="26">
        <f t="shared" si="59"/>
        <v>0</v>
      </c>
      <c r="R646" s="93">
        <f t="shared" si="60"/>
        <v>0</v>
      </c>
      <c r="S646" s="93">
        <f t="shared" si="61"/>
        <v>0</v>
      </c>
      <c r="T646" s="93">
        <f t="shared" si="62"/>
        <v>0</v>
      </c>
    </row>
    <row r="647" spans="3:20" x14ac:dyDescent="0.35">
      <c r="C647" s="75" t="str">
        <f t="shared" si="57"/>
        <v/>
      </c>
      <c r="D647" s="47"/>
      <c r="E647" s="48"/>
      <c r="F647" s="48"/>
      <c r="G647" s="48"/>
      <c r="H647" s="49">
        <f t="shared" si="58"/>
        <v>0</v>
      </c>
      <c r="I647" s="46" t="s">
        <v>6</v>
      </c>
      <c r="O647" s="26">
        <f t="shared" si="59"/>
        <v>0</v>
      </c>
      <c r="P647" s="26">
        <f t="shared" si="59"/>
        <v>0</v>
      </c>
      <c r="Q647" s="26">
        <f t="shared" si="59"/>
        <v>0</v>
      </c>
      <c r="R647" s="93">
        <f t="shared" si="60"/>
        <v>0</v>
      </c>
      <c r="S647" s="93">
        <f t="shared" si="61"/>
        <v>0</v>
      </c>
      <c r="T647" s="93">
        <f t="shared" si="62"/>
        <v>0</v>
      </c>
    </row>
    <row r="648" spans="3:20" x14ac:dyDescent="0.35">
      <c r="C648" s="75" t="str">
        <f t="shared" si="57"/>
        <v/>
      </c>
      <c r="D648" s="47"/>
      <c r="E648" s="48"/>
      <c r="F648" s="48"/>
      <c r="G648" s="48"/>
      <c r="H648" s="49">
        <f t="shared" si="58"/>
        <v>0</v>
      </c>
      <c r="I648" s="46" t="s">
        <v>6</v>
      </c>
      <c r="O648" s="26">
        <f t="shared" si="59"/>
        <v>0</v>
      </c>
      <c r="P648" s="26">
        <f t="shared" si="59"/>
        <v>0</v>
      </c>
      <c r="Q648" s="26">
        <f t="shared" si="59"/>
        <v>0</v>
      </c>
      <c r="R648" s="93">
        <f t="shared" si="60"/>
        <v>0</v>
      </c>
      <c r="S648" s="93">
        <f t="shared" si="61"/>
        <v>0</v>
      </c>
      <c r="T648" s="93">
        <f t="shared" si="62"/>
        <v>0</v>
      </c>
    </row>
    <row r="649" spans="3:20" x14ac:dyDescent="0.35">
      <c r="C649" s="75" t="str">
        <f t="shared" si="57"/>
        <v/>
      </c>
      <c r="D649" s="47"/>
      <c r="E649" s="48"/>
      <c r="F649" s="48"/>
      <c r="G649" s="48"/>
      <c r="H649" s="49">
        <f t="shared" si="58"/>
        <v>0</v>
      </c>
      <c r="I649" s="46" t="s">
        <v>6</v>
      </c>
      <c r="O649" s="26">
        <f t="shared" si="59"/>
        <v>0</v>
      </c>
      <c r="P649" s="26">
        <f t="shared" si="59"/>
        <v>0</v>
      </c>
      <c r="Q649" s="26">
        <f t="shared" si="59"/>
        <v>0</v>
      </c>
      <c r="R649" s="93">
        <f t="shared" si="60"/>
        <v>0</v>
      </c>
      <c r="S649" s="93">
        <f t="shared" si="61"/>
        <v>0</v>
      </c>
      <c r="T649" s="93">
        <f t="shared" si="62"/>
        <v>0</v>
      </c>
    </row>
    <row r="650" spans="3:20" x14ac:dyDescent="0.35">
      <c r="C650" s="75" t="str">
        <f t="shared" si="57"/>
        <v/>
      </c>
      <c r="D650" s="47"/>
      <c r="E650" s="48"/>
      <c r="F650" s="48"/>
      <c r="G650" s="48"/>
      <c r="H650" s="49">
        <f t="shared" si="58"/>
        <v>0</v>
      </c>
      <c r="I650" s="46" t="s">
        <v>6</v>
      </c>
      <c r="O650" s="26">
        <f t="shared" si="59"/>
        <v>0</v>
      </c>
      <c r="P650" s="26">
        <f t="shared" si="59"/>
        <v>0</v>
      </c>
      <c r="Q650" s="26">
        <f t="shared" si="59"/>
        <v>0</v>
      </c>
      <c r="R650" s="93">
        <f t="shared" si="60"/>
        <v>0</v>
      </c>
      <c r="S650" s="93">
        <f t="shared" si="61"/>
        <v>0</v>
      </c>
      <c r="T650" s="93">
        <f t="shared" si="62"/>
        <v>0</v>
      </c>
    </row>
    <row r="651" spans="3:20" x14ac:dyDescent="0.35">
      <c r="C651" s="75" t="str">
        <f t="shared" ref="C651:C714" si="63">IF(D651="","",IF(ISERROR(1+C650),1,1+C650))</f>
        <v/>
      </c>
      <c r="D651" s="47"/>
      <c r="E651" s="48"/>
      <c r="F651" s="48"/>
      <c r="G651" s="48"/>
      <c r="H651" s="49">
        <f t="shared" ref="H651:H714" si="64">SUM(E651:G651)</f>
        <v>0</v>
      </c>
      <c r="I651" s="46" t="s">
        <v>6</v>
      </c>
      <c r="O651" s="26">
        <f t="shared" ref="O651:Q714" si="65">IF(E651="",0,IF(ISNUMBER(E651),0,1))</f>
        <v>0</v>
      </c>
      <c r="P651" s="26">
        <f t="shared" si="65"/>
        <v>0</v>
      </c>
      <c r="Q651" s="26">
        <f t="shared" si="65"/>
        <v>0</v>
      </c>
      <c r="R651" s="93">
        <f t="shared" ref="R651:R714" si="66">IF(E651="",0,
IF(NOT(ISNUMBER(E651)),0,
IF(E651&gt;=0,0,
1)))</f>
        <v>0</v>
      </c>
      <c r="S651" s="93">
        <f t="shared" ref="S651:S714" si="67">IF(F651="",0,
IF(NOT(ISNUMBER(F651)),0,
IF(F651&gt;=0,0,
1)))</f>
        <v>0</v>
      </c>
      <c r="T651" s="93">
        <f t="shared" ref="T651:T714" si="68">IF(G651="",0,
IF(NOT(ISNUMBER(G651)),0,
IF(G651&gt;=0,0,
1)))</f>
        <v>0</v>
      </c>
    </row>
    <row r="652" spans="3:20" x14ac:dyDescent="0.35">
      <c r="C652" s="75" t="str">
        <f t="shared" si="63"/>
        <v/>
      </c>
      <c r="D652" s="47"/>
      <c r="E652" s="48"/>
      <c r="F652" s="48"/>
      <c r="G652" s="48"/>
      <c r="H652" s="49">
        <f t="shared" si="64"/>
        <v>0</v>
      </c>
      <c r="I652" s="46" t="s">
        <v>6</v>
      </c>
      <c r="O652" s="26">
        <f t="shared" si="65"/>
        <v>0</v>
      </c>
      <c r="P652" s="26">
        <f t="shared" si="65"/>
        <v>0</v>
      </c>
      <c r="Q652" s="26">
        <f t="shared" si="65"/>
        <v>0</v>
      </c>
      <c r="R652" s="93">
        <f t="shared" si="66"/>
        <v>0</v>
      </c>
      <c r="S652" s="93">
        <f t="shared" si="67"/>
        <v>0</v>
      </c>
      <c r="T652" s="93">
        <f t="shared" si="68"/>
        <v>0</v>
      </c>
    </row>
    <row r="653" spans="3:20" x14ac:dyDescent="0.35">
      <c r="C653" s="75" t="str">
        <f t="shared" si="63"/>
        <v/>
      </c>
      <c r="D653" s="47"/>
      <c r="E653" s="48"/>
      <c r="F653" s="48"/>
      <c r="G653" s="48"/>
      <c r="H653" s="49">
        <f t="shared" si="64"/>
        <v>0</v>
      </c>
      <c r="I653" s="46" t="s">
        <v>6</v>
      </c>
      <c r="O653" s="26">
        <f t="shared" si="65"/>
        <v>0</v>
      </c>
      <c r="P653" s="26">
        <f t="shared" si="65"/>
        <v>0</v>
      </c>
      <c r="Q653" s="26">
        <f t="shared" si="65"/>
        <v>0</v>
      </c>
      <c r="R653" s="93">
        <f t="shared" si="66"/>
        <v>0</v>
      </c>
      <c r="S653" s="93">
        <f t="shared" si="67"/>
        <v>0</v>
      </c>
      <c r="T653" s="93">
        <f t="shared" si="68"/>
        <v>0</v>
      </c>
    </row>
    <row r="654" spans="3:20" x14ac:dyDescent="0.35">
      <c r="C654" s="75" t="str">
        <f t="shared" si="63"/>
        <v/>
      </c>
      <c r="D654" s="47"/>
      <c r="E654" s="48"/>
      <c r="F654" s="48"/>
      <c r="G654" s="48"/>
      <c r="H654" s="49">
        <f t="shared" si="64"/>
        <v>0</v>
      </c>
      <c r="I654" s="46" t="s">
        <v>6</v>
      </c>
      <c r="O654" s="26">
        <f t="shared" si="65"/>
        <v>0</v>
      </c>
      <c r="P654" s="26">
        <f t="shared" si="65"/>
        <v>0</v>
      </c>
      <c r="Q654" s="26">
        <f t="shared" si="65"/>
        <v>0</v>
      </c>
      <c r="R654" s="93">
        <f t="shared" si="66"/>
        <v>0</v>
      </c>
      <c r="S654" s="93">
        <f t="shared" si="67"/>
        <v>0</v>
      </c>
      <c r="T654" s="93">
        <f t="shared" si="68"/>
        <v>0</v>
      </c>
    </row>
    <row r="655" spans="3:20" x14ac:dyDescent="0.35">
      <c r="C655" s="75" t="str">
        <f t="shared" si="63"/>
        <v/>
      </c>
      <c r="D655" s="47"/>
      <c r="E655" s="48"/>
      <c r="F655" s="48"/>
      <c r="G655" s="48"/>
      <c r="H655" s="49">
        <f t="shared" si="64"/>
        <v>0</v>
      </c>
      <c r="I655" s="46" t="s">
        <v>6</v>
      </c>
      <c r="O655" s="26">
        <f t="shared" si="65"/>
        <v>0</v>
      </c>
      <c r="P655" s="26">
        <f t="shared" si="65"/>
        <v>0</v>
      </c>
      <c r="Q655" s="26">
        <f t="shared" si="65"/>
        <v>0</v>
      </c>
      <c r="R655" s="93">
        <f t="shared" si="66"/>
        <v>0</v>
      </c>
      <c r="S655" s="93">
        <f t="shared" si="67"/>
        <v>0</v>
      </c>
      <c r="T655" s="93">
        <f t="shared" si="68"/>
        <v>0</v>
      </c>
    </row>
    <row r="656" spans="3:20" x14ac:dyDescent="0.35">
      <c r="C656" s="75" t="str">
        <f t="shared" si="63"/>
        <v/>
      </c>
      <c r="D656" s="47"/>
      <c r="E656" s="48"/>
      <c r="F656" s="48"/>
      <c r="G656" s="48"/>
      <c r="H656" s="49">
        <f t="shared" si="64"/>
        <v>0</v>
      </c>
      <c r="I656" s="46" t="s">
        <v>6</v>
      </c>
      <c r="O656" s="26">
        <f t="shared" si="65"/>
        <v>0</v>
      </c>
      <c r="P656" s="26">
        <f t="shared" si="65"/>
        <v>0</v>
      </c>
      <c r="Q656" s="26">
        <f t="shared" si="65"/>
        <v>0</v>
      </c>
      <c r="R656" s="93">
        <f t="shared" si="66"/>
        <v>0</v>
      </c>
      <c r="S656" s="93">
        <f t="shared" si="67"/>
        <v>0</v>
      </c>
      <c r="T656" s="93">
        <f t="shared" si="68"/>
        <v>0</v>
      </c>
    </row>
    <row r="657" spans="3:20" x14ac:dyDescent="0.35">
      <c r="C657" s="75" t="str">
        <f t="shared" si="63"/>
        <v/>
      </c>
      <c r="D657" s="47"/>
      <c r="E657" s="48"/>
      <c r="F657" s="48"/>
      <c r="G657" s="48"/>
      <c r="H657" s="49">
        <f t="shared" si="64"/>
        <v>0</v>
      </c>
      <c r="I657" s="46" t="s">
        <v>6</v>
      </c>
      <c r="O657" s="26">
        <f t="shared" si="65"/>
        <v>0</v>
      </c>
      <c r="P657" s="26">
        <f t="shared" si="65"/>
        <v>0</v>
      </c>
      <c r="Q657" s="26">
        <f t="shared" si="65"/>
        <v>0</v>
      </c>
      <c r="R657" s="93">
        <f t="shared" si="66"/>
        <v>0</v>
      </c>
      <c r="S657" s="93">
        <f t="shared" si="67"/>
        <v>0</v>
      </c>
      <c r="T657" s="93">
        <f t="shared" si="68"/>
        <v>0</v>
      </c>
    </row>
    <row r="658" spans="3:20" x14ac:dyDescent="0.35">
      <c r="C658" s="75" t="str">
        <f t="shared" si="63"/>
        <v/>
      </c>
      <c r="D658" s="47"/>
      <c r="E658" s="48"/>
      <c r="F658" s="48"/>
      <c r="G658" s="48"/>
      <c r="H658" s="49">
        <f t="shared" si="64"/>
        <v>0</v>
      </c>
      <c r="I658" s="46" t="s">
        <v>6</v>
      </c>
      <c r="O658" s="26">
        <f t="shared" si="65"/>
        <v>0</v>
      </c>
      <c r="P658" s="26">
        <f t="shared" si="65"/>
        <v>0</v>
      </c>
      <c r="Q658" s="26">
        <f t="shared" si="65"/>
        <v>0</v>
      </c>
      <c r="R658" s="93">
        <f t="shared" si="66"/>
        <v>0</v>
      </c>
      <c r="S658" s="93">
        <f t="shared" si="67"/>
        <v>0</v>
      </c>
      <c r="T658" s="93">
        <f t="shared" si="68"/>
        <v>0</v>
      </c>
    </row>
    <row r="659" spans="3:20" x14ac:dyDescent="0.35">
      <c r="C659" s="75" t="str">
        <f t="shared" si="63"/>
        <v/>
      </c>
      <c r="D659" s="47"/>
      <c r="E659" s="48"/>
      <c r="F659" s="48"/>
      <c r="G659" s="48"/>
      <c r="H659" s="49">
        <f t="shared" si="64"/>
        <v>0</v>
      </c>
      <c r="I659" s="46" t="s">
        <v>6</v>
      </c>
      <c r="O659" s="26">
        <f t="shared" si="65"/>
        <v>0</v>
      </c>
      <c r="P659" s="26">
        <f t="shared" si="65"/>
        <v>0</v>
      </c>
      <c r="Q659" s="26">
        <f t="shared" si="65"/>
        <v>0</v>
      </c>
      <c r="R659" s="93">
        <f t="shared" si="66"/>
        <v>0</v>
      </c>
      <c r="S659" s="93">
        <f t="shared" si="67"/>
        <v>0</v>
      </c>
      <c r="T659" s="93">
        <f t="shared" si="68"/>
        <v>0</v>
      </c>
    </row>
    <row r="660" spans="3:20" x14ac:dyDescent="0.35">
      <c r="C660" s="75" t="str">
        <f t="shared" si="63"/>
        <v/>
      </c>
      <c r="D660" s="47"/>
      <c r="E660" s="48"/>
      <c r="F660" s="48"/>
      <c r="G660" s="48"/>
      <c r="H660" s="49">
        <f t="shared" si="64"/>
        <v>0</v>
      </c>
      <c r="I660" s="46" t="s">
        <v>6</v>
      </c>
      <c r="O660" s="26">
        <f t="shared" si="65"/>
        <v>0</v>
      </c>
      <c r="P660" s="26">
        <f t="shared" si="65"/>
        <v>0</v>
      </c>
      <c r="Q660" s="26">
        <f t="shared" si="65"/>
        <v>0</v>
      </c>
      <c r="R660" s="93">
        <f t="shared" si="66"/>
        <v>0</v>
      </c>
      <c r="S660" s="93">
        <f t="shared" si="67"/>
        <v>0</v>
      </c>
      <c r="T660" s="93">
        <f t="shared" si="68"/>
        <v>0</v>
      </c>
    </row>
    <row r="661" spans="3:20" x14ac:dyDescent="0.35">
      <c r="C661" s="75" t="str">
        <f t="shared" si="63"/>
        <v/>
      </c>
      <c r="D661" s="47"/>
      <c r="E661" s="48"/>
      <c r="F661" s="48"/>
      <c r="G661" s="48"/>
      <c r="H661" s="49">
        <f t="shared" si="64"/>
        <v>0</v>
      </c>
      <c r="I661" s="46" t="s">
        <v>6</v>
      </c>
      <c r="O661" s="26">
        <f t="shared" si="65"/>
        <v>0</v>
      </c>
      <c r="P661" s="26">
        <f t="shared" si="65"/>
        <v>0</v>
      </c>
      <c r="Q661" s="26">
        <f t="shared" si="65"/>
        <v>0</v>
      </c>
      <c r="R661" s="93">
        <f t="shared" si="66"/>
        <v>0</v>
      </c>
      <c r="S661" s="93">
        <f t="shared" si="67"/>
        <v>0</v>
      </c>
      <c r="T661" s="93">
        <f t="shared" si="68"/>
        <v>0</v>
      </c>
    </row>
    <row r="662" spans="3:20" x14ac:dyDescent="0.35">
      <c r="C662" s="75" t="str">
        <f t="shared" si="63"/>
        <v/>
      </c>
      <c r="D662" s="47"/>
      <c r="E662" s="48"/>
      <c r="F662" s="48"/>
      <c r="G662" s="48"/>
      <c r="H662" s="49">
        <f t="shared" si="64"/>
        <v>0</v>
      </c>
      <c r="I662" s="46" t="s">
        <v>6</v>
      </c>
      <c r="O662" s="26">
        <f t="shared" si="65"/>
        <v>0</v>
      </c>
      <c r="P662" s="26">
        <f t="shared" si="65"/>
        <v>0</v>
      </c>
      <c r="Q662" s="26">
        <f t="shared" si="65"/>
        <v>0</v>
      </c>
      <c r="R662" s="93">
        <f t="shared" si="66"/>
        <v>0</v>
      </c>
      <c r="S662" s="93">
        <f t="shared" si="67"/>
        <v>0</v>
      </c>
      <c r="T662" s="93">
        <f t="shared" si="68"/>
        <v>0</v>
      </c>
    </row>
    <row r="663" spans="3:20" x14ac:dyDescent="0.35">
      <c r="C663" s="75" t="str">
        <f t="shared" si="63"/>
        <v/>
      </c>
      <c r="D663" s="47"/>
      <c r="E663" s="48"/>
      <c r="F663" s="48"/>
      <c r="G663" s="48"/>
      <c r="H663" s="49">
        <f t="shared" si="64"/>
        <v>0</v>
      </c>
      <c r="I663" s="46" t="s">
        <v>6</v>
      </c>
      <c r="O663" s="26">
        <f t="shared" si="65"/>
        <v>0</v>
      </c>
      <c r="P663" s="26">
        <f t="shared" si="65"/>
        <v>0</v>
      </c>
      <c r="Q663" s="26">
        <f t="shared" si="65"/>
        <v>0</v>
      </c>
      <c r="R663" s="93">
        <f t="shared" si="66"/>
        <v>0</v>
      </c>
      <c r="S663" s="93">
        <f t="shared" si="67"/>
        <v>0</v>
      </c>
      <c r="T663" s="93">
        <f t="shared" si="68"/>
        <v>0</v>
      </c>
    </row>
    <row r="664" spans="3:20" x14ac:dyDescent="0.35">
      <c r="C664" s="75" t="str">
        <f t="shared" si="63"/>
        <v/>
      </c>
      <c r="D664" s="47"/>
      <c r="E664" s="48"/>
      <c r="F664" s="48"/>
      <c r="G664" s="48"/>
      <c r="H664" s="49">
        <f t="shared" si="64"/>
        <v>0</v>
      </c>
      <c r="I664" s="46" t="s">
        <v>6</v>
      </c>
      <c r="O664" s="26">
        <f t="shared" si="65"/>
        <v>0</v>
      </c>
      <c r="P664" s="26">
        <f t="shared" si="65"/>
        <v>0</v>
      </c>
      <c r="Q664" s="26">
        <f t="shared" si="65"/>
        <v>0</v>
      </c>
      <c r="R664" s="93">
        <f t="shared" si="66"/>
        <v>0</v>
      </c>
      <c r="S664" s="93">
        <f t="shared" si="67"/>
        <v>0</v>
      </c>
      <c r="T664" s="93">
        <f t="shared" si="68"/>
        <v>0</v>
      </c>
    </row>
    <row r="665" spans="3:20" x14ac:dyDescent="0.35">
      <c r="C665" s="75" t="str">
        <f t="shared" si="63"/>
        <v/>
      </c>
      <c r="D665" s="47"/>
      <c r="E665" s="48"/>
      <c r="F665" s="48"/>
      <c r="G665" s="48"/>
      <c r="H665" s="49">
        <f t="shared" si="64"/>
        <v>0</v>
      </c>
      <c r="I665" s="46" t="s">
        <v>6</v>
      </c>
      <c r="O665" s="26">
        <f t="shared" si="65"/>
        <v>0</v>
      </c>
      <c r="P665" s="26">
        <f t="shared" si="65"/>
        <v>0</v>
      </c>
      <c r="Q665" s="26">
        <f t="shared" si="65"/>
        <v>0</v>
      </c>
      <c r="R665" s="93">
        <f t="shared" si="66"/>
        <v>0</v>
      </c>
      <c r="S665" s="93">
        <f t="shared" si="67"/>
        <v>0</v>
      </c>
      <c r="T665" s="93">
        <f t="shared" si="68"/>
        <v>0</v>
      </c>
    </row>
    <row r="666" spans="3:20" x14ac:dyDescent="0.35">
      <c r="C666" s="75" t="str">
        <f t="shared" si="63"/>
        <v/>
      </c>
      <c r="D666" s="47"/>
      <c r="E666" s="48"/>
      <c r="F666" s="48"/>
      <c r="G666" s="48"/>
      <c r="H666" s="49">
        <f t="shared" si="64"/>
        <v>0</v>
      </c>
      <c r="I666" s="46" t="s">
        <v>6</v>
      </c>
      <c r="O666" s="26">
        <f t="shared" si="65"/>
        <v>0</v>
      </c>
      <c r="P666" s="26">
        <f t="shared" si="65"/>
        <v>0</v>
      </c>
      <c r="Q666" s="26">
        <f t="shared" si="65"/>
        <v>0</v>
      </c>
      <c r="R666" s="93">
        <f t="shared" si="66"/>
        <v>0</v>
      </c>
      <c r="S666" s="93">
        <f t="shared" si="67"/>
        <v>0</v>
      </c>
      <c r="T666" s="93">
        <f t="shared" si="68"/>
        <v>0</v>
      </c>
    </row>
    <row r="667" spans="3:20" x14ac:dyDescent="0.35">
      <c r="C667" s="75" t="str">
        <f t="shared" si="63"/>
        <v/>
      </c>
      <c r="D667" s="47"/>
      <c r="E667" s="48"/>
      <c r="F667" s="48"/>
      <c r="G667" s="48"/>
      <c r="H667" s="49">
        <f t="shared" si="64"/>
        <v>0</v>
      </c>
      <c r="I667" s="46" t="s">
        <v>6</v>
      </c>
      <c r="O667" s="26">
        <f t="shared" si="65"/>
        <v>0</v>
      </c>
      <c r="P667" s="26">
        <f t="shared" si="65"/>
        <v>0</v>
      </c>
      <c r="Q667" s="26">
        <f t="shared" si="65"/>
        <v>0</v>
      </c>
      <c r="R667" s="93">
        <f t="shared" si="66"/>
        <v>0</v>
      </c>
      <c r="S667" s="93">
        <f t="shared" si="67"/>
        <v>0</v>
      </c>
      <c r="T667" s="93">
        <f t="shared" si="68"/>
        <v>0</v>
      </c>
    </row>
    <row r="668" spans="3:20" x14ac:dyDescent="0.35">
      <c r="C668" s="75" t="str">
        <f t="shared" si="63"/>
        <v/>
      </c>
      <c r="D668" s="47"/>
      <c r="E668" s="48"/>
      <c r="F668" s="48"/>
      <c r="G668" s="48"/>
      <c r="H668" s="49">
        <f t="shared" si="64"/>
        <v>0</v>
      </c>
      <c r="I668" s="46" t="s">
        <v>6</v>
      </c>
      <c r="O668" s="26">
        <f t="shared" si="65"/>
        <v>0</v>
      </c>
      <c r="P668" s="26">
        <f t="shared" si="65"/>
        <v>0</v>
      </c>
      <c r="Q668" s="26">
        <f t="shared" si="65"/>
        <v>0</v>
      </c>
      <c r="R668" s="93">
        <f t="shared" si="66"/>
        <v>0</v>
      </c>
      <c r="S668" s="93">
        <f t="shared" si="67"/>
        <v>0</v>
      </c>
      <c r="T668" s="93">
        <f t="shared" si="68"/>
        <v>0</v>
      </c>
    </row>
    <row r="669" spans="3:20" x14ac:dyDescent="0.35">
      <c r="C669" s="75" t="str">
        <f t="shared" si="63"/>
        <v/>
      </c>
      <c r="D669" s="47"/>
      <c r="E669" s="48"/>
      <c r="F669" s="48"/>
      <c r="G669" s="48"/>
      <c r="H669" s="49">
        <f t="shared" si="64"/>
        <v>0</v>
      </c>
      <c r="I669" s="46" t="s">
        <v>6</v>
      </c>
      <c r="O669" s="26">
        <f t="shared" si="65"/>
        <v>0</v>
      </c>
      <c r="P669" s="26">
        <f t="shared" si="65"/>
        <v>0</v>
      </c>
      <c r="Q669" s="26">
        <f t="shared" si="65"/>
        <v>0</v>
      </c>
      <c r="R669" s="93">
        <f t="shared" si="66"/>
        <v>0</v>
      </c>
      <c r="S669" s="93">
        <f t="shared" si="67"/>
        <v>0</v>
      </c>
      <c r="T669" s="93">
        <f t="shared" si="68"/>
        <v>0</v>
      </c>
    </row>
    <row r="670" spans="3:20" x14ac:dyDescent="0.35">
      <c r="C670" s="75" t="str">
        <f t="shared" si="63"/>
        <v/>
      </c>
      <c r="D670" s="47"/>
      <c r="E670" s="48"/>
      <c r="F670" s="48"/>
      <c r="G670" s="48"/>
      <c r="H670" s="49">
        <f t="shared" si="64"/>
        <v>0</v>
      </c>
      <c r="I670" s="46" t="s">
        <v>6</v>
      </c>
      <c r="O670" s="26">
        <f t="shared" si="65"/>
        <v>0</v>
      </c>
      <c r="P670" s="26">
        <f t="shared" si="65"/>
        <v>0</v>
      </c>
      <c r="Q670" s="26">
        <f t="shared" si="65"/>
        <v>0</v>
      </c>
      <c r="R670" s="93">
        <f t="shared" si="66"/>
        <v>0</v>
      </c>
      <c r="S670" s="93">
        <f t="shared" si="67"/>
        <v>0</v>
      </c>
      <c r="T670" s="93">
        <f t="shared" si="68"/>
        <v>0</v>
      </c>
    </row>
    <row r="671" spans="3:20" x14ac:dyDescent="0.35">
      <c r="C671" s="75" t="str">
        <f t="shared" si="63"/>
        <v/>
      </c>
      <c r="D671" s="47"/>
      <c r="E671" s="48"/>
      <c r="F671" s="48"/>
      <c r="G671" s="48"/>
      <c r="H671" s="49">
        <f t="shared" si="64"/>
        <v>0</v>
      </c>
      <c r="I671" s="46" t="s">
        <v>6</v>
      </c>
      <c r="O671" s="26">
        <f t="shared" si="65"/>
        <v>0</v>
      </c>
      <c r="P671" s="26">
        <f t="shared" si="65"/>
        <v>0</v>
      </c>
      <c r="Q671" s="26">
        <f t="shared" si="65"/>
        <v>0</v>
      </c>
      <c r="R671" s="93">
        <f t="shared" si="66"/>
        <v>0</v>
      </c>
      <c r="S671" s="93">
        <f t="shared" si="67"/>
        <v>0</v>
      </c>
      <c r="T671" s="93">
        <f t="shared" si="68"/>
        <v>0</v>
      </c>
    </row>
    <row r="672" spans="3:20" x14ac:dyDescent="0.35">
      <c r="C672" s="75" t="str">
        <f t="shared" si="63"/>
        <v/>
      </c>
      <c r="D672" s="47"/>
      <c r="E672" s="48"/>
      <c r="F672" s="48"/>
      <c r="G672" s="48"/>
      <c r="H672" s="49">
        <f t="shared" si="64"/>
        <v>0</v>
      </c>
      <c r="I672" s="46" t="s">
        <v>6</v>
      </c>
      <c r="O672" s="26">
        <f t="shared" si="65"/>
        <v>0</v>
      </c>
      <c r="P672" s="26">
        <f t="shared" si="65"/>
        <v>0</v>
      </c>
      <c r="Q672" s="26">
        <f t="shared" si="65"/>
        <v>0</v>
      </c>
      <c r="R672" s="93">
        <f t="shared" si="66"/>
        <v>0</v>
      </c>
      <c r="S672" s="93">
        <f t="shared" si="67"/>
        <v>0</v>
      </c>
      <c r="T672" s="93">
        <f t="shared" si="68"/>
        <v>0</v>
      </c>
    </row>
    <row r="673" spans="3:20" x14ac:dyDescent="0.35">
      <c r="C673" s="75" t="str">
        <f t="shared" si="63"/>
        <v/>
      </c>
      <c r="D673" s="47"/>
      <c r="E673" s="48"/>
      <c r="F673" s="48"/>
      <c r="G673" s="48"/>
      <c r="H673" s="49">
        <f t="shared" si="64"/>
        <v>0</v>
      </c>
      <c r="I673" s="46" t="s">
        <v>6</v>
      </c>
      <c r="O673" s="26">
        <f t="shared" si="65"/>
        <v>0</v>
      </c>
      <c r="P673" s="26">
        <f t="shared" si="65"/>
        <v>0</v>
      </c>
      <c r="Q673" s="26">
        <f t="shared" si="65"/>
        <v>0</v>
      </c>
      <c r="R673" s="93">
        <f t="shared" si="66"/>
        <v>0</v>
      </c>
      <c r="S673" s="93">
        <f t="shared" si="67"/>
        <v>0</v>
      </c>
      <c r="T673" s="93">
        <f t="shared" si="68"/>
        <v>0</v>
      </c>
    </row>
    <row r="674" spans="3:20" x14ac:dyDescent="0.35">
      <c r="C674" s="75" t="str">
        <f t="shared" si="63"/>
        <v/>
      </c>
      <c r="D674" s="47"/>
      <c r="E674" s="48"/>
      <c r="F674" s="48"/>
      <c r="G674" s="48"/>
      <c r="H674" s="49">
        <f t="shared" si="64"/>
        <v>0</v>
      </c>
      <c r="I674" s="46" t="s">
        <v>6</v>
      </c>
      <c r="O674" s="26">
        <f t="shared" si="65"/>
        <v>0</v>
      </c>
      <c r="P674" s="26">
        <f t="shared" si="65"/>
        <v>0</v>
      </c>
      <c r="Q674" s="26">
        <f t="shared" si="65"/>
        <v>0</v>
      </c>
      <c r="R674" s="93">
        <f t="shared" si="66"/>
        <v>0</v>
      </c>
      <c r="S674" s="93">
        <f t="shared" si="67"/>
        <v>0</v>
      </c>
      <c r="T674" s="93">
        <f t="shared" si="68"/>
        <v>0</v>
      </c>
    </row>
    <row r="675" spans="3:20" x14ac:dyDescent="0.35">
      <c r="C675" s="75" t="str">
        <f t="shared" si="63"/>
        <v/>
      </c>
      <c r="D675" s="47"/>
      <c r="E675" s="48"/>
      <c r="F675" s="48"/>
      <c r="G675" s="48"/>
      <c r="H675" s="49">
        <f t="shared" si="64"/>
        <v>0</v>
      </c>
      <c r="I675" s="46" t="s">
        <v>6</v>
      </c>
      <c r="O675" s="26">
        <f t="shared" si="65"/>
        <v>0</v>
      </c>
      <c r="P675" s="26">
        <f t="shared" si="65"/>
        <v>0</v>
      </c>
      <c r="Q675" s="26">
        <f t="shared" si="65"/>
        <v>0</v>
      </c>
      <c r="R675" s="93">
        <f t="shared" si="66"/>
        <v>0</v>
      </c>
      <c r="S675" s="93">
        <f t="shared" si="67"/>
        <v>0</v>
      </c>
      <c r="T675" s="93">
        <f t="shared" si="68"/>
        <v>0</v>
      </c>
    </row>
    <row r="676" spans="3:20" x14ac:dyDescent="0.35">
      <c r="C676" s="75" t="str">
        <f t="shared" si="63"/>
        <v/>
      </c>
      <c r="D676" s="47"/>
      <c r="E676" s="48"/>
      <c r="F676" s="48"/>
      <c r="G676" s="48"/>
      <c r="H676" s="49">
        <f t="shared" si="64"/>
        <v>0</v>
      </c>
      <c r="I676" s="46" t="s">
        <v>6</v>
      </c>
      <c r="O676" s="26">
        <f t="shared" si="65"/>
        <v>0</v>
      </c>
      <c r="P676" s="26">
        <f t="shared" si="65"/>
        <v>0</v>
      </c>
      <c r="Q676" s="26">
        <f t="shared" si="65"/>
        <v>0</v>
      </c>
      <c r="R676" s="93">
        <f t="shared" si="66"/>
        <v>0</v>
      </c>
      <c r="S676" s="93">
        <f t="shared" si="67"/>
        <v>0</v>
      </c>
      <c r="T676" s="93">
        <f t="shared" si="68"/>
        <v>0</v>
      </c>
    </row>
    <row r="677" spans="3:20" x14ac:dyDescent="0.35">
      <c r="C677" s="75" t="str">
        <f t="shared" si="63"/>
        <v/>
      </c>
      <c r="D677" s="47"/>
      <c r="E677" s="48"/>
      <c r="F677" s="48"/>
      <c r="G677" s="48"/>
      <c r="H677" s="49">
        <f t="shared" si="64"/>
        <v>0</v>
      </c>
      <c r="I677" s="46" t="s">
        <v>6</v>
      </c>
      <c r="O677" s="26">
        <f t="shared" si="65"/>
        <v>0</v>
      </c>
      <c r="P677" s="26">
        <f t="shared" si="65"/>
        <v>0</v>
      </c>
      <c r="Q677" s="26">
        <f t="shared" si="65"/>
        <v>0</v>
      </c>
      <c r="R677" s="93">
        <f t="shared" si="66"/>
        <v>0</v>
      </c>
      <c r="S677" s="93">
        <f t="shared" si="67"/>
        <v>0</v>
      </c>
      <c r="T677" s="93">
        <f t="shared" si="68"/>
        <v>0</v>
      </c>
    </row>
    <row r="678" spans="3:20" x14ac:dyDescent="0.35">
      <c r="C678" s="75" t="str">
        <f t="shared" si="63"/>
        <v/>
      </c>
      <c r="D678" s="47"/>
      <c r="E678" s="48"/>
      <c r="F678" s="48"/>
      <c r="G678" s="48"/>
      <c r="H678" s="49">
        <f t="shared" si="64"/>
        <v>0</v>
      </c>
      <c r="I678" s="46" t="s">
        <v>6</v>
      </c>
      <c r="O678" s="26">
        <f t="shared" si="65"/>
        <v>0</v>
      </c>
      <c r="P678" s="26">
        <f t="shared" si="65"/>
        <v>0</v>
      </c>
      <c r="Q678" s="26">
        <f t="shared" si="65"/>
        <v>0</v>
      </c>
      <c r="R678" s="93">
        <f t="shared" si="66"/>
        <v>0</v>
      </c>
      <c r="S678" s="93">
        <f t="shared" si="67"/>
        <v>0</v>
      </c>
      <c r="T678" s="93">
        <f t="shared" si="68"/>
        <v>0</v>
      </c>
    </row>
    <row r="679" spans="3:20" x14ac:dyDescent="0.35">
      <c r="C679" s="75" t="str">
        <f t="shared" si="63"/>
        <v/>
      </c>
      <c r="D679" s="47"/>
      <c r="E679" s="48"/>
      <c r="F679" s="48"/>
      <c r="G679" s="48"/>
      <c r="H679" s="49">
        <f t="shared" si="64"/>
        <v>0</v>
      </c>
      <c r="I679" s="46" t="s">
        <v>6</v>
      </c>
      <c r="O679" s="26">
        <f t="shared" si="65"/>
        <v>0</v>
      </c>
      <c r="P679" s="26">
        <f t="shared" si="65"/>
        <v>0</v>
      </c>
      <c r="Q679" s="26">
        <f t="shared" si="65"/>
        <v>0</v>
      </c>
      <c r="R679" s="93">
        <f t="shared" si="66"/>
        <v>0</v>
      </c>
      <c r="S679" s="93">
        <f t="shared" si="67"/>
        <v>0</v>
      </c>
      <c r="T679" s="93">
        <f t="shared" si="68"/>
        <v>0</v>
      </c>
    </row>
    <row r="680" spans="3:20" x14ac:dyDescent="0.35">
      <c r="C680" s="75" t="str">
        <f t="shared" si="63"/>
        <v/>
      </c>
      <c r="D680" s="47"/>
      <c r="E680" s="48"/>
      <c r="F680" s="48"/>
      <c r="G680" s="48"/>
      <c r="H680" s="49">
        <f t="shared" si="64"/>
        <v>0</v>
      </c>
      <c r="I680" s="46" t="s">
        <v>6</v>
      </c>
      <c r="O680" s="26">
        <f t="shared" si="65"/>
        <v>0</v>
      </c>
      <c r="P680" s="26">
        <f t="shared" si="65"/>
        <v>0</v>
      </c>
      <c r="Q680" s="26">
        <f t="shared" si="65"/>
        <v>0</v>
      </c>
      <c r="R680" s="93">
        <f t="shared" si="66"/>
        <v>0</v>
      </c>
      <c r="S680" s="93">
        <f t="shared" si="67"/>
        <v>0</v>
      </c>
      <c r="T680" s="93">
        <f t="shared" si="68"/>
        <v>0</v>
      </c>
    </row>
    <row r="681" spans="3:20" x14ac:dyDescent="0.35">
      <c r="C681" s="75" t="str">
        <f t="shared" si="63"/>
        <v/>
      </c>
      <c r="D681" s="47"/>
      <c r="E681" s="48"/>
      <c r="F681" s="48"/>
      <c r="G681" s="48"/>
      <c r="H681" s="49">
        <f t="shared" si="64"/>
        <v>0</v>
      </c>
      <c r="I681" s="46" t="s">
        <v>6</v>
      </c>
      <c r="O681" s="26">
        <f t="shared" si="65"/>
        <v>0</v>
      </c>
      <c r="P681" s="26">
        <f t="shared" si="65"/>
        <v>0</v>
      </c>
      <c r="Q681" s="26">
        <f t="shared" si="65"/>
        <v>0</v>
      </c>
      <c r="R681" s="93">
        <f t="shared" si="66"/>
        <v>0</v>
      </c>
      <c r="S681" s="93">
        <f t="shared" si="67"/>
        <v>0</v>
      </c>
      <c r="T681" s="93">
        <f t="shared" si="68"/>
        <v>0</v>
      </c>
    </row>
    <row r="682" spans="3:20" x14ac:dyDescent="0.35">
      <c r="C682" s="75" t="str">
        <f t="shared" si="63"/>
        <v/>
      </c>
      <c r="D682" s="47"/>
      <c r="E682" s="48"/>
      <c r="F682" s="48"/>
      <c r="G682" s="48"/>
      <c r="H682" s="49">
        <f t="shared" si="64"/>
        <v>0</v>
      </c>
      <c r="I682" s="46" t="s">
        <v>6</v>
      </c>
      <c r="O682" s="26">
        <f t="shared" si="65"/>
        <v>0</v>
      </c>
      <c r="P682" s="26">
        <f t="shared" si="65"/>
        <v>0</v>
      </c>
      <c r="Q682" s="26">
        <f t="shared" si="65"/>
        <v>0</v>
      </c>
      <c r="R682" s="93">
        <f t="shared" si="66"/>
        <v>0</v>
      </c>
      <c r="S682" s="93">
        <f t="shared" si="67"/>
        <v>0</v>
      </c>
      <c r="T682" s="93">
        <f t="shared" si="68"/>
        <v>0</v>
      </c>
    </row>
    <row r="683" spans="3:20" x14ac:dyDescent="0.35">
      <c r="C683" s="75" t="str">
        <f t="shared" si="63"/>
        <v/>
      </c>
      <c r="D683" s="47"/>
      <c r="E683" s="48"/>
      <c r="F683" s="48"/>
      <c r="G683" s="48"/>
      <c r="H683" s="49">
        <f t="shared" si="64"/>
        <v>0</v>
      </c>
      <c r="I683" s="46" t="s">
        <v>6</v>
      </c>
      <c r="O683" s="26">
        <f t="shared" si="65"/>
        <v>0</v>
      </c>
      <c r="P683" s="26">
        <f t="shared" si="65"/>
        <v>0</v>
      </c>
      <c r="Q683" s="26">
        <f t="shared" si="65"/>
        <v>0</v>
      </c>
      <c r="R683" s="93">
        <f t="shared" si="66"/>
        <v>0</v>
      </c>
      <c r="S683" s="93">
        <f t="shared" si="67"/>
        <v>0</v>
      </c>
      <c r="T683" s="93">
        <f t="shared" si="68"/>
        <v>0</v>
      </c>
    </row>
    <row r="684" spans="3:20" x14ac:dyDescent="0.35">
      <c r="C684" s="75" t="str">
        <f t="shared" si="63"/>
        <v/>
      </c>
      <c r="D684" s="47"/>
      <c r="E684" s="48"/>
      <c r="F684" s="48"/>
      <c r="G684" s="48"/>
      <c r="H684" s="49">
        <f t="shared" si="64"/>
        <v>0</v>
      </c>
      <c r="I684" s="46" t="s">
        <v>6</v>
      </c>
      <c r="O684" s="26">
        <f t="shared" si="65"/>
        <v>0</v>
      </c>
      <c r="P684" s="26">
        <f t="shared" si="65"/>
        <v>0</v>
      </c>
      <c r="Q684" s="26">
        <f t="shared" si="65"/>
        <v>0</v>
      </c>
      <c r="R684" s="93">
        <f t="shared" si="66"/>
        <v>0</v>
      </c>
      <c r="S684" s="93">
        <f t="shared" si="67"/>
        <v>0</v>
      </c>
      <c r="T684" s="93">
        <f t="shared" si="68"/>
        <v>0</v>
      </c>
    </row>
    <row r="685" spans="3:20" x14ac:dyDescent="0.35">
      <c r="C685" s="75" t="str">
        <f t="shared" si="63"/>
        <v/>
      </c>
      <c r="D685" s="47"/>
      <c r="E685" s="48"/>
      <c r="F685" s="48"/>
      <c r="G685" s="48"/>
      <c r="H685" s="49">
        <f t="shared" si="64"/>
        <v>0</v>
      </c>
      <c r="I685" s="46" t="s">
        <v>6</v>
      </c>
      <c r="O685" s="26">
        <f t="shared" si="65"/>
        <v>0</v>
      </c>
      <c r="P685" s="26">
        <f t="shared" si="65"/>
        <v>0</v>
      </c>
      <c r="Q685" s="26">
        <f t="shared" si="65"/>
        <v>0</v>
      </c>
      <c r="R685" s="93">
        <f t="shared" si="66"/>
        <v>0</v>
      </c>
      <c r="S685" s="93">
        <f t="shared" si="67"/>
        <v>0</v>
      </c>
      <c r="T685" s="93">
        <f t="shared" si="68"/>
        <v>0</v>
      </c>
    </row>
    <row r="686" spans="3:20" x14ac:dyDescent="0.35">
      <c r="C686" s="75" t="str">
        <f t="shared" si="63"/>
        <v/>
      </c>
      <c r="D686" s="47"/>
      <c r="E686" s="48"/>
      <c r="F686" s="48"/>
      <c r="G686" s="48"/>
      <c r="H686" s="49">
        <f t="shared" si="64"/>
        <v>0</v>
      </c>
      <c r="I686" s="46" t="s">
        <v>6</v>
      </c>
      <c r="O686" s="26">
        <f t="shared" si="65"/>
        <v>0</v>
      </c>
      <c r="P686" s="26">
        <f t="shared" si="65"/>
        <v>0</v>
      </c>
      <c r="Q686" s="26">
        <f t="shared" si="65"/>
        <v>0</v>
      </c>
      <c r="R686" s="93">
        <f t="shared" si="66"/>
        <v>0</v>
      </c>
      <c r="S686" s="93">
        <f t="shared" si="67"/>
        <v>0</v>
      </c>
      <c r="T686" s="93">
        <f t="shared" si="68"/>
        <v>0</v>
      </c>
    </row>
    <row r="687" spans="3:20" x14ac:dyDescent="0.35">
      <c r="C687" s="75" t="str">
        <f t="shared" si="63"/>
        <v/>
      </c>
      <c r="D687" s="47"/>
      <c r="E687" s="48"/>
      <c r="F687" s="48"/>
      <c r="G687" s="48"/>
      <c r="H687" s="49">
        <f t="shared" si="64"/>
        <v>0</v>
      </c>
      <c r="I687" s="46" t="s">
        <v>6</v>
      </c>
      <c r="O687" s="26">
        <f t="shared" si="65"/>
        <v>0</v>
      </c>
      <c r="P687" s="26">
        <f t="shared" si="65"/>
        <v>0</v>
      </c>
      <c r="Q687" s="26">
        <f t="shared" si="65"/>
        <v>0</v>
      </c>
      <c r="R687" s="93">
        <f t="shared" si="66"/>
        <v>0</v>
      </c>
      <c r="S687" s="93">
        <f t="shared" si="67"/>
        <v>0</v>
      </c>
      <c r="T687" s="93">
        <f t="shared" si="68"/>
        <v>0</v>
      </c>
    </row>
    <row r="688" spans="3:20" x14ac:dyDescent="0.35">
      <c r="C688" s="75" t="str">
        <f t="shared" si="63"/>
        <v/>
      </c>
      <c r="D688" s="47"/>
      <c r="E688" s="48"/>
      <c r="F688" s="48"/>
      <c r="G688" s="48"/>
      <c r="H688" s="49">
        <f t="shared" si="64"/>
        <v>0</v>
      </c>
      <c r="I688" s="46" t="s">
        <v>6</v>
      </c>
      <c r="O688" s="26">
        <f t="shared" si="65"/>
        <v>0</v>
      </c>
      <c r="P688" s="26">
        <f t="shared" si="65"/>
        <v>0</v>
      </c>
      <c r="Q688" s="26">
        <f t="shared" si="65"/>
        <v>0</v>
      </c>
      <c r="R688" s="93">
        <f t="shared" si="66"/>
        <v>0</v>
      </c>
      <c r="S688" s="93">
        <f t="shared" si="67"/>
        <v>0</v>
      </c>
      <c r="T688" s="93">
        <f t="shared" si="68"/>
        <v>0</v>
      </c>
    </row>
    <row r="689" spans="3:20" x14ac:dyDescent="0.35">
      <c r="C689" s="75" t="str">
        <f t="shared" si="63"/>
        <v/>
      </c>
      <c r="D689" s="47"/>
      <c r="E689" s="48"/>
      <c r="F689" s="48"/>
      <c r="G689" s="48"/>
      <c r="H689" s="49">
        <f t="shared" si="64"/>
        <v>0</v>
      </c>
      <c r="I689" s="46" t="s">
        <v>6</v>
      </c>
      <c r="O689" s="26">
        <f t="shared" si="65"/>
        <v>0</v>
      </c>
      <c r="P689" s="26">
        <f t="shared" si="65"/>
        <v>0</v>
      </c>
      <c r="Q689" s="26">
        <f t="shared" si="65"/>
        <v>0</v>
      </c>
      <c r="R689" s="93">
        <f t="shared" si="66"/>
        <v>0</v>
      </c>
      <c r="S689" s="93">
        <f t="shared" si="67"/>
        <v>0</v>
      </c>
      <c r="T689" s="93">
        <f t="shared" si="68"/>
        <v>0</v>
      </c>
    </row>
    <row r="690" spans="3:20" x14ac:dyDescent="0.35">
      <c r="C690" s="75" t="str">
        <f t="shared" si="63"/>
        <v/>
      </c>
      <c r="D690" s="47"/>
      <c r="E690" s="48"/>
      <c r="F690" s="48"/>
      <c r="G690" s="48"/>
      <c r="H690" s="49">
        <f t="shared" si="64"/>
        <v>0</v>
      </c>
      <c r="I690" s="46" t="s">
        <v>6</v>
      </c>
      <c r="O690" s="26">
        <f t="shared" si="65"/>
        <v>0</v>
      </c>
      <c r="P690" s="26">
        <f t="shared" si="65"/>
        <v>0</v>
      </c>
      <c r="Q690" s="26">
        <f t="shared" si="65"/>
        <v>0</v>
      </c>
      <c r="R690" s="93">
        <f t="shared" si="66"/>
        <v>0</v>
      </c>
      <c r="S690" s="93">
        <f t="shared" si="67"/>
        <v>0</v>
      </c>
      <c r="T690" s="93">
        <f t="shared" si="68"/>
        <v>0</v>
      </c>
    </row>
    <row r="691" spans="3:20" x14ac:dyDescent="0.35">
      <c r="C691" s="75" t="str">
        <f t="shared" si="63"/>
        <v/>
      </c>
      <c r="D691" s="47"/>
      <c r="E691" s="48"/>
      <c r="F691" s="48"/>
      <c r="G691" s="48"/>
      <c r="H691" s="49">
        <f t="shared" si="64"/>
        <v>0</v>
      </c>
      <c r="I691" s="46" t="s">
        <v>6</v>
      </c>
      <c r="O691" s="26">
        <f t="shared" si="65"/>
        <v>0</v>
      </c>
      <c r="P691" s="26">
        <f t="shared" si="65"/>
        <v>0</v>
      </c>
      <c r="Q691" s="26">
        <f t="shared" si="65"/>
        <v>0</v>
      </c>
      <c r="R691" s="93">
        <f t="shared" si="66"/>
        <v>0</v>
      </c>
      <c r="S691" s="93">
        <f t="shared" si="67"/>
        <v>0</v>
      </c>
      <c r="T691" s="93">
        <f t="shared" si="68"/>
        <v>0</v>
      </c>
    </row>
    <row r="692" spans="3:20" x14ac:dyDescent="0.35">
      <c r="C692" s="75" t="str">
        <f t="shared" si="63"/>
        <v/>
      </c>
      <c r="D692" s="47"/>
      <c r="E692" s="48"/>
      <c r="F692" s="48"/>
      <c r="G692" s="48"/>
      <c r="H692" s="49">
        <f t="shared" si="64"/>
        <v>0</v>
      </c>
      <c r="I692" s="46" t="s">
        <v>6</v>
      </c>
      <c r="O692" s="26">
        <f t="shared" si="65"/>
        <v>0</v>
      </c>
      <c r="P692" s="26">
        <f t="shared" si="65"/>
        <v>0</v>
      </c>
      <c r="Q692" s="26">
        <f t="shared" si="65"/>
        <v>0</v>
      </c>
      <c r="R692" s="93">
        <f t="shared" si="66"/>
        <v>0</v>
      </c>
      <c r="S692" s="93">
        <f t="shared" si="67"/>
        <v>0</v>
      </c>
      <c r="T692" s="93">
        <f t="shared" si="68"/>
        <v>0</v>
      </c>
    </row>
    <row r="693" spans="3:20" x14ac:dyDescent="0.35">
      <c r="C693" s="75" t="str">
        <f t="shared" si="63"/>
        <v/>
      </c>
      <c r="D693" s="47"/>
      <c r="E693" s="48"/>
      <c r="F693" s="48"/>
      <c r="G693" s="48"/>
      <c r="H693" s="49">
        <f t="shared" si="64"/>
        <v>0</v>
      </c>
      <c r="I693" s="46" t="s">
        <v>6</v>
      </c>
      <c r="O693" s="26">
        <f t="shared" si="65"/>
        <v>0</v>
      </c>
      <c r="P693" s="26">
        <f t="shared" si="65"/>
        <v>0</v>
      </c>
      <c r="Q693" s="26">
        <f t="shared" si="65"/>
        <v>0</v>
      </c>
      <c r="R693" s="93">
        <f t="shared" si="66"/>
        <v>0</v>
      </c>
      <c r="S693" s="93">
        <f t="shared" si="67"/>
        <v>0</v>
      </c>
      <c r="T693" s="93">
        <f t="shared" si="68"/>
        <v>0</v>
      </c>
    </row>
    <row r="694" spans="3:20" x14ac:dyDescent="0.35">
      <c r="C694" s="75" t="str">
        <f t="shared" si="63"/>
        <v/>
      </c>
      <c r="D694" s="47"/>
      <c r="E694" s="48"/>
      <c r="F694" s="48"/>
      <c r="G694" s="48"/>
      <c r="H694" s="49">
        <f t="shared" si="64"/>
        <v>0</v>
      </c>
      <c r="I694" s="46" t="s">
        <v>6</v>
      </c>
      <c r="O694" s="26">
        <f t="shared" si="65"/>
        <v>0</v>
      </c>
      <c r="P694" s="26">
        <f t="shared" si="65"/>
        <v>0</v>
      </c>
      <c r="Q694" s="26">
        <f t="shared" si="65"/>
        <v>0</v>
      </c>
      <c r="R694" s="93">
        <f t="shared" si="66"/>
        <v>0</v>
      </c>
      <c r="S694" s="93">
        <f t="shared" si="67"/>
        <v>0</v>
      </c>
      <c r="T694" s="93">
        <f t="shared" si="68"/>
        <v>0</v>
      </c>
    </row>
    <row r="695" spans="3:20" x14ac:dyDescent="0.35">
      <c r="C695" s="75" t="str">
        <f t="shared" si="63"/>
        <v/>
      </c>
      <c r="D695" s="47"/>
      <c r="E695" s="48"/>
      <c r="F695" s="48"/>
      <c r="G695" s="48"/>
      <c r="H695" s="49">
        <f t="shared" si="64"/>
        <v>0</v>
      </c>
      <c r="I695" s="46" t="s">
        <v>6</v>
      </c>
      <c r="O695" s="26">
        <f t="shared" si="65"/>
        <v>0</v>
      </c>
      <c r="P695" s="26">
        <f t="shared" si="65"/>
        <v>0</v>
      </c>
      <c r="Q695" s="26">
        <f t="shared" si="65"/>
        <v>0</v>
      </c>
      <c r="R695" s="93">
        <f t="shared" si="66"/>
        <v>0</v>
      </c>
      <c r="S695" s="93">
        <f t="shared" si="67"/>
        <v>0</v>
      </c>
      <c r="T695" s="93">
        <f t="shared" si="68"/>
        <v>0</v>
      </c>
    </row>
    <row r="696" spans="3:20" x14ac:dyDescent="0.35">
      <c r="C696" s="75" t="str">
        <f t="shared" si="63"/>
        <v/>
      </c>
      <c r="D696" s="47"/>
      <c r="E696" s="48"/>
      <c r="F696" s="48"/>
      <c r="G696" s="48"/>
      <c r="H696" s="49">
        <f t="shared" si="64"/>
        <v>0</v>
      </c>
      <c r="I696" s="46" t="s">
        <v>6</v>
      </c>
      <c r="O696" s="26">
        <f t="shared" si="65"/>
        <v>0</v>
      </c>
      <c r="P696" s="26">
        <f t="shared" si="65"/>
        <v>0</v>
      </c>
      <c r="Q696" s="26">
        <f t="shared" si="65"/>
        <v>0</v>
      </c>
      <c r="R696" s="93">
        <f t="shared" si="66"/>
        <v>0</v>
      </c>
      <c r="S696" s="93">
        <f t="shared" si="67"/>
        <v>0</v>
      </c>
      <c r="T696" s="93">
        <f t="shared" si="68"/>
        <v>0</v>
      </c>
    </row>
    <row r="697" spans="3:20" x14ac:dyDescent="0.35">
      <c r="C697" s="75" t="str">
        <f t="shared" si="63"/>
        <v/>
      </c>
      <c r="D697" s="47"/>
      <c r="E697" s="48"/>
      <c r="F697" s="48"/>
      <c r="G697" s="48"/>
      <c r="H697" s="49">
        <f t="shared" si="64"/>
        <v>0</v>
      </c>
      <c r="I697" s="46" t="s">
        <v>6</v>
      </c>
      <c r="O697" s="26">
        <f t="shared" si="65"/>
        <v>0</v>
      </c>
      <c r="P697" s="26">
        <f t="shared" si="65"/>
        <v>0</v>
      </c>
      <c r="Q697" s="26">
        <f t="shared" si="65"/>
        <v>0</v>
      </c>
      <c r="R697" s="93">
        <f t="shared" si="66"/>
        <v>0</v>
      </c>
      <c r="S697" s="93">
        <f t="shared" si="67"/>
        <v>0</v>
      </c>
      <c r="T697" s="93">
        <f t="shared" si="68"/>
        <v>0</v>
      </c>
    </row>
    <row r="698" spans="3:20" x14ac:dyDescent="0.35">
      <c r="C698" s="75" t="str">
        <f t="shared" si="63"/>
        <v/>
      </c>
      <c r="D698" s="47"/>
      <c r="E698" s="48"/>
      <c r="F698" s="48"/>
      <c r="G698" s="48"/>
      <c r="H698" s="49">
        <f t="shared" si="64"/>
        <v>0</v>
      </c>
      <c r="I698" s="46" t="s">
        <v>6</v>
      </c>
      <c r="O698" s="26">
        <f t="shared" si="65"/>
        <v>0</v>
      </c>
      <c r="P698" s="26">
        <f t="shared" si="65"/>
        <v>0</v>
      </c>
      <c r="Q698" s="26">
        <f t="shared" si="65"/>
        <v>0</v>
      </c>
      <c r="R698" s="93">
        <f t="shared" si="66"/>
        <v>0</v>
      </c>
      <c r="S698" s="93">
        <f t="shared" si="67"/>
        <v>0</v>
      </c>
      <c r="T698" s="93">
        <f t="shared" si="68"/>
        <v>0</v>
      </c>
    </row>
    <row r="699" spans="3:20" x14ac:dyDescent="0.35">
      <c r="C699" s="75" t="str">
        <f t="shared" si="63"/>
        <v/>
      </c>
      <c r="D699" s="47"/>
      <c r="E699" s="48"/>
      <c r="F699" s="48"/>
      <c r="G699" s="48"/>
      <c r="H699" s="49">
        <f t="shared" si="64"/>
        <v>0</v>
      </c>
      <c r="I699" s="46" t="s">
        <v>6</v>
      </c>
      <c r="O699" s="26">
        <f t="shared" si="65"/>
        <v>0</v>
      </c>
      <c r="P699" s="26">
        <f t="shared" si="65"/>
        <v>0</v>
      </c>
      <c r="Q699" s="26">
        <f t="shared" si="65"/>
        <v>0</v>
      </c>
      <c r="R699" s="93">
        <f t="shared" si="66"/>
        <v>0</v>
      </c>
      <c r="S699" s="93">
        <f t="shared" si="67"/>
        <v>0</v>
      </c>
      <c r="T699" s="93">
        <f t="shared" si="68"/>
        <v>0</v>
      </c>
    </row>
    <row r="700" spans="3:20" x14ac:dyDescent="0.35">
      <c r="C700" s="75" t="str">
        <f t="shared" si="63"/>
        <v/>
      </c>
      <c r="D700" s="47"/>
      <c r="E700" s="48"/>
      <c r="F700" s="48"/>
      <c r="G700" s="48"/>
      <c r="H700" s="49">
        <f t="shared" si="64"/>
        <v>0</v>
      </c>
      <c r="I700" s="46" t="s">
        <v>6</v>
      </c>
      <c r="O700" s="26">
        <f t="shared" si="65"/>
        <v>0</v>
      </c>
      <c r="P700" s="26">
        <f t="shared" si="65"/>
        <v>0</v>
      </c>
      <c r="Q700" s="26">
        <f t="shared" si="65"/>
        <v>0</v>
      </c>
      <c r="R700" s="93">
        <f t="shared" si="66"/>
        <v>0</v>
      </c>
      <c r="S700" s="93">
        <f t="shared" si="67"/>
        <v>0</v>
      </c>
      <c r="T700" s="93">
        <f t="shared" si="68"/>
        <v>0</v>
      </c>
    </row>
    <row r="701" spans="3:20" x14ac:dyDescent="0.35">
      <c r="C701" s="75" t="str">
        <f t="shared" si="63"/>
        <v/>
      </c>
      <c r="D701" s="47"/>
      <c r="E701" s="48"/>
      <c r="F701" s="48"/>
      <c r="G701" s="48"/>
      <c r="H701" s="49">
        <f t="shared" si="64"/>
        <v>0</v>
      </c>
      <c r="I701" s="46" t="s">
        <v>6</v>
      </c>
      <c r="O701" s="26">
        <f t="shared" si="65"/>
        <v>0</v>
      </c>
      <c r="P701" s="26">
        <f t="shared" si="65"/>
        <v>0</v>
      </c>
      <c r="Q701" s="26">
        <f t="shared" si="65"/>
        <v>0</v>
      </c>
      <c r="R701" s="93">
        <f t="shared" si="66"/>
        <v>0</v>
      </c>
      <c r="S701" s="93">
        <f t="shared" si="67"/>
        <v>0</v>
      </c>
      <c r="T701" s="93">
        <f t="shared" si="68"/>
        <v>0</v>
      </c>
    </row>
    <row r="702" spans="3:20" x14ac:dyDescent="0.35">
      <c r="C702" s="75" t="str">
        <f t="shared" si="63"/>
        <v/>
      </c>
      <c r="D702" s="47"/>
      <c r="E702" s="48"/>
      <c r="F702" s="48"/>
      <c r="G702" s="48"/>
      <c r="H702" s="49">
        <f t="shared" si="64"/>
        <v>0</v>
      </c>
      <c r="I702" s="46" t="s">
        <v>6</v>
      </c>
      <c r="O702" s="26">
        <f t="shared" si="65"/>
        <v>0</v>
      </c>
      <c r="P702" s="26">
        <f t="shared" si="65"/>
        <v>0</v>
      </c>
      <c r="Q702" s="26">
        <f t="shared" si="65"/>
        <v>0</v>
      </c>
      <c r="R702" s="93">
        <f t="shared" si="66"/>
        <v>0</v>
      </c>
      <c r="S702" s="93">
        <f t="shared" si="67"/>
        <v>0</v>
      </c>
      <c r="T702" s="93">
        <f t="shared" si="68"/>
        <v>0</v>
      </c>
    </row>
    <row r="703" spans="3:20" x14ac:dyDescent="0.35">
      <c r="C703" s="75" t="str">
        <f t="shared" si="63"/>
        <v/>
      </c>
      <c r="D703" s="47"/>
      <c r="E703" s="48"/>
      <c r="F703" s="48"/>
      <c r="G703" s="48"/>
      <c r="H703" s="49">
        <f t="shared" si="64"/>
        <v>0</v>
      </c>
      <c r="I703" s="46" t="s">
        <v>6</v>
      </c>
      <c r="O703" s="26">
        <f t="shared" si="65"/>
        <v>0</v>
      </c>
      <c r="P703" s="26">
        <f t="shared" si="65"/>
        <v>0</v>
      </c>
      <c r="Q703" s="26">
        <f t="shared" si="65"/>
        <v>0</v>
      </c>
      <c r="R703" s="93">
        <f t="shared" si="66"/>
        <v>0</v>
      </c>
      <c r="S703" s="93">
        <f t="shared" si="67"/>
        <v>0</v>
      </c>
      <c r="T703" s="93">
        <f t="shared" si="68"/>
        <v>0</v>
      </c>
    </row>
    <row r="704" spans="3:20" x14ac:dyDescent="0.35">
      <c r="C704" s="75" t="str">
        <f t="shared" si="63"/>
        <v/>
      </c>
      <c r="D704" s="47"/>
      <c r="E704" s="48"/>
      <c r="F704" s="48"/>
      <c r="G704" s="48"/>
      <c r="H704" s="49">
        <f t="shared" si="64"/>
        <v>0</v>
      </c>
      <c r="I704" s="46" t="s">
        <v>6</v>
      </c>
      <c r="O704" s="26">
        <f t="shared" si="65"/>
        <v>0</v>
      </c>
      <c r="P704" s="26">
        <f t="shared" si="65"/>
        <v>0</v>
      </c>
      <c r="Q704" s="26">
        <f t="shared" si="65"/>
        <v>0</v>
      </c>
      <c r="R704" s="93">
        <f t="shared" si="66"/>
        <v>0</v>
      </c>
      <c r="S704" s="93">
        <f t="shared" si="67"/>
        <v>0</v>
      </c>
      <c r="T704" s="93">
        <f t="shared" si="68"/>
        <v>0</v>
      </c>
    </row>
    <row r="705" spans="3:20" x14ac:dyDescent="0.35">
      <c r="C705" s="75" t="str">
        <f t="shared" si="63"/>
        <v/>
      </c>
      <c r="D705" s="47"/>
      <c r="E705" s="48"/>
      <c r="F705" s="48"/>
      <c r="G705" s="48"/>
      <c r="H705" s="49">
        <f t="shared" si="64"/>
        <v>0</v>
      </c>
      <c r="I705" s="46" t="s">
        <v>6</v>
      </c>
      <c r="O705" s="26">
        <f t="shared" si="65"/>
        <v>0</v>
      </c>
      <c r="P705" s="26">
        <f t="shared" si="65"/>
        <v>0</v>
      </c>
      <c r="Q705" s="26">
        <f t="shared" si="65"/>
        <v>0</v>
      </c>
      <c r="R705" s="93">
        <f t="shared" si="66"/>
        <v>0</v>
      </c>
      <c r="S705" s="93">
        <f t="shared" si="67"/>
        <v>0</v>
      </c>
      <c r="T705" s="93">
        <f t="shared" si="68"/>
        <v>0</v>
      </c>
    </row>
    <row r="706" spans="3:20" x14ac:dyDescent="0.35">
      <c r="C706" s="75" t="str">
        <f t="shared" si="63"/>
        <v/>
      </c>
      <c r="D706" s="47"/>
      <c r="E706" s="48"/>
      <c r="F706" s="48"/>
      <c r="G706" s="48"/>
      <c r="H706" s="49">
        <f t="shared" si="64"/>
        <v>0</v>
      </c>
      <c r="I706" s="46" t="s">
        <v>6</v>
      </c>
      <c r="O706" s="26">
        <f t="shared" si="65"/>
        <v>0</v>
      </c>
      <c r="P706" s="26">
        <f t="shared" si="65"/>
        <v>0</v>
      </c>
      <c r="Q706" s="26">
        <f t="shared" si="65"/>
        <v>0</v>
      </c>
      <c r="R706" s="93">
        <f t="shared" si="66"/>
        <v>0</v>
      </c>
      <c r="S706" s="93">
        <f t="shared" si="67"/>
        <v>0</v>
      </c>
      <c r="T706" s="93">
        <f t="shared" si="68"/>
        <v>0</v>
      </c>
    </row>
    <row r="707" spans="3:20" x14ac:dyDescent="0.35">
      <c r="C707" s="75" t="str">
        <f t="shared" si="63"/>
        <v/>
      </c>
      <c r="D707" s="47"/>
      <c r="E707" s="48"/>
      <c r="F707" s="48"/>
      <c r="G707" s="48"/>
      <c r="H707" s="49">
        <f t="shared" si="64"/>
        <v>0</v>
      </c>
      <c r="I707" s="46" t="s">
        <v>6</v>
      </c>
      <c r="O707" s="26">
        <f t="shared" si="65"/>
        <v>0</v>
      </c>
      <c r="P707" s="26">
        <f t="shared" si="65"/>
        <v>0</v>
      </c>
      <c r="Q707" s="26">
        <f t="shared" si="65"/>
        <v>0</v>
      </c>
      <c r="R707" s="93">
        <f t="shared" si="66"/>
        <v>0</v>
      </c>
      <c r="S707" s="93">
        <f t="shared" si="67"/>
        <v>0</v>
      </c>
      <c r="T707" s="93">
        <f t="shared" si="68"/>
        <v>0</v>
      </c>
    </row>
    <row r="708" spans="3:20" x14ac:dyDescent="0.35">
      <c r="C708" s="75" t="str">
        <f t="shared" si="63"/>
        <v/>
      </c>
      <c r="D708" s="47"/>
      <c r="E708" s="48"/>
      <c r="F708" s="48"/>
      <c r="G708" s="48"/>
      <c r="H708" s="49">
        <f t="shared" si="64"/>
        <v>0</v>
      </c>
      <c r="I708" s="46" t="s">
        <v>6</v>
      </c>
      <c r="O708" s="26">
        <f t="shared" si="65"/>
        <v>0</v>
      </c>
      <c r="P708" s="26">
        <f t="shared" si="65"/>
        <v>0</v>
      </c>
      <c r="Q708" s="26">
        <f t="shared" si="65"/>
        <v>0</v>
      </c>
      <c r="R708" s="93">
        <f t="shared" si="66"/>
        <v>0</v>
      </c>
      <c r="S708" s="93">
        <f t="shared" si="67"/>
        <v>0</v>
      </c>
      <c r="T708" s="93">
        <f t="shared" si="68"/>
        <v>0</v>
      </c>
    </row>
    <row r="709" spans="3:20" x14ac:dyDescent="0.35">
      <c r="C709" s="75" t="str">
        <f t="shared" si="63"/>
        <v/>
      </c>
      <c r="D709" s="47"/>
      <c r="E709" s="48"/>
      <c r="F709" s="48"/>
      <c r="G709" s="48"/>
      <c r="H709" s="49">
        <f t="shared" si="64"/>
        <v>0</v>
      </c>
      <c r="I709" s="46" t="s">
        <v>6</v>
      </c>
      <c r="O709" s="26">
        <f t="shared" si="65"/>
        <v>0</v>
      </c>
      <c r="P709" s="26">
        <f t="shared" si="65"/>
        <v>0</v>
      </c>
      <c r="Q709" s="26">
        <f t="shared" si="65"/>
        <v>0</v>
      </c>
      <c r="R709" s="93">
        <f t="shared" si="66"/>
        <v>0</v>
      </c>
      <c r="S709" s="93">
        <f t="shared" si="67"/>
        <v>0</v>
      </c>
      <c r="T709" s="93">
        <f t="shared" si="68"/>
        <v>0</v>
      </c>
    </row>
    <row r="710" spans="3:20" x14ac:dyDescent="0.35">
      <c r="C710" s="75" t="str">
        <f t="shared" si="63"/>
        <v/>
      </c>
      <c r="D710" s="47"/>
      <c r="E710" s="48"/>
      <c r="F710" s="48"/>
      <c r="G710" s="48"/>
      <c r="H710" s="49">
        <f t="shared" si="64"/>
        <v>0</v>
      </c>
      <c r="I710" s="46" t="s">
        <v>6</v>
      </c>
      <c r="O710" s="26">
        <f t="shared" si="65"/>
        <v>0</v>
      </c>
      <c r="P710" s="26">
        <f t="shared" si="65"/>
        <v>0</v>
      </c>
      <c r="Q710" s="26">
        <f t="shared" si="65"/>
        <v>0</v>
      </c>
      <c r="R710" s="93">
        <f t="shared" si="66"/>
        <v>0</v>
      </c>
      <c r="S710" s="93">
        <f t="shared" si="67"/>
        <v>0</v>
      </c>
      <c r="T710" s="93">
        <f t="shared" si="68"/>
        <v>0</v>
      </c>
    </row>
    <row r="711" spans="3:20" x14ac:dyDescent="0.35">
      <c r="C711" s="75" t="str">
        <f t="shared" si="63"/>
        <v/>
      </c>
      <c r="D711" s="47"/>
      <c r="E711" s="48"/>
      <c r="F711" s="48"/>
      <c r="G711" s="48"/>
      <c r="H711" s="49">
        <f t="shared" si="64"/>
        <v>0</v>
      </c>
      <c r="I711" s="46" t="s">
        <v>6</v>
      </c>
      <c r="O711" s="26">
        <f t="shared" si="65"/>
        <v>0</v>
      </c>
      <c r="P711" s="26">
        <f t="shared" si="65"/>
        <v>0</v>
      </c>
      <c r="Q711" s="26">
        <f t="shared" si="65"/>
        <v>0</v>
      </c>
      <c r="R711" s="93">
        <f t="shared" si="66"/>
        <v>0</v>
      </c>
      <c r="S711" s="93">
        <f t="shared" si="67"/>
        <v>0</v>
      </c>
      <c r="T711" s="93">
        <f t="shared" si="68"/>
        <v>0</v>
      </c>
    </row>
    <row r="712" spans="3:20" x14ac:dyDescent="0.35">
      <c r="C712" s="75" t="str">
        <f t="shared" si="63"/>
        <v/>
      </c>
      <c r="D712" s="47"/>
      <c r="E712" s="48"/>
      <c r="F712" s="48"/>
      <c r="G712" s="48"/>
      <c r="H712" s="49">
        <f t="shared" si="64"/>
        <v>0</v>
      </c>
      <c r="I712" s="46" t="s">
        <v>6</v>
      </c>
      <c r="O712" s="26">
        <f t="shared" si="65"/>
        <v>0</v>
      </c>
      <c r="P712" s="26">
        <f t="shared" si="65"/>
        <v>0</v>
      </c>
      <c r="Q712" s="26">
        <f t="shared" si="65"/>
        <v>0</v>
      </c>
      <c r="R712" s="93">
        <f t="shared" si="66"/>
        <v>0</v>
      </c>
      <c r="S712" s="93">
        <f t="shared" si="67"/>
        <v>0</v>
      </c>
      <c r="T712" s="93">
        <f t="shared" si="68"/>
        <v>0</v>
      </c>
    </row>
    <row r="713" spans="3:20" x14ac:dyDescent="0.35">
      <c r="C713" s="75" t="str">
        <f t="shared" si="63"/>
        <v/>
      </c>
      <c r="D713" s="47"/>
      <c r="E713" s="48"/>
      <c r="F713" s="48"/>
      <c r="G713" s="48"/>
      <c r="H713" s="49">
        <f t="shared" si="64"/>
        <v>0</v>
      </c>
      <c r="I713" s="46" t="s">
        <v>6</v>
      </c>
      <c r="O713" s="26">
        <f t="shared" si="65"/>
        <v>0</v>
      </c>
      <c r="P713" s="26">
        <f t="shared" si="65"/>
        <v>0</v>
      </c>
      <c r="Q713" s="26">
        <f t="shared" si="65"/>
        <v>0</v>
      </c>
      <c r="R713" s="93">
        <f t="shared" si="66"/>
        <v>0</v>
      </c>
      <c r="S713" s="93">
        <f t="shared" si="67"/>
        <v>0</v>
      </c>
      <c r="T713" s="93">
        <f t="shared" si="68"/>
        <v>0</v>
      </c>
    </row>
    <row r="714" spans="3:20" x14ac:dyDescent="0.35">
      <c r="C714" s="75" t="str">
        <f t="shared" si="63"/>
        <v/>
      </c>
      <c r="D714" s="47"/>
      <c r="E714" s="48"/>
      <c r="F714" s="48"/>
      <c r="G714" s="48"/>
      <c r="H714" s="49">
        <f t="shared" si="64"/>
        <v>0</v>
      </c>
      <c r="I714" s="46" t="s">
        <v>6</v>
      </c>
      <c r="O714" s="26">
        <f t="shared" si="65"/>
        <v>0</v>
      </c>
      <c r="P714" s="26">
        <f t="shared" si="65"/>
        <v>0</v>
      </c>
      <c r="Q714" s="26">
        <f t="shared" si="65"/>
        <v>0</v>
      </c>
      <c r="R714" s="93">
        <f t="shared" si="66"/>
        <v>0</v>
      </c>
      <c r="S714" s="93">
        <f t="shared" si="67"/>
        <v>0</v>
      </c>
      <c r="T714" s="93">
        <f t="shared" si="68"/>
        <v>0</v>
      </c>
    </row>
    <row r="715" spans="3:20" x14ac:dyDescent="0.35">
      <c r="C715" s="75" t="str">
        <f t="shared" ref="C715:C778" si="69">IF(D715="","",IF(ISERROR(1+C714),1,1+C714))</f>
        <v/>
      </c>
      <c r="D715" s="47"/>
      <c r="E715" s="48"/>
      <c r="F715" s="48"/>
      <c r="G715" s="48"/>
      <c r="H715" s="49">
        <f t="shared" ref="H715:H778" si="70">SUM(E715:G715)</f>
        <v>0</v>
      </c>
      <c r="I715" s="46" t="s">
        <v>6</v>
      </c>
      <c r="O715" s="26">
        <f t="shared" ref="O715:Q778" si="71">IF(E715="",0,IF(ISNUMBER(E715),0,1))</f>
        <v>0</v>
      </c>
      <c r="P715" s="26">
        <f t="shared" si="71"/>
        <v>0</v>
      </c>
      <c r="Q715" s="26">
        <f t="shared" si="71"/>
        <v>0</v>
      </c>
      <c r="R715" s="93">
        <f t="shared" ref="R715:R778" si="72">IF(E715="",0,
IF(NOT(ISNUMBER(E715)),0,
IF(E715&gt;=0,0,
1)))</f>
        <v>0</v>
      </c>
      <c r="S715" s="93">
        <f t="shared" ref="S715:S778" si="73">IF(F715="",0,
IF(NOT(ISNUMBER(F715)),0,
IF(F715&gt;=0,0,
1)))</f>
        <v>0</v>
      </c>
      <c r="T715" s="93">
        <f t="shared" ref="T715:T778" si="74">IF(G715="",0,
IF(NOT(ISNUMBER(G715)),0,
IF(G715&gt;=0,0,
1)))</f>
        <v>0</v>
      </c>
    </row>
    <row r="716" spans="3:20" x14ac:dyDescent="0.35">
      <c r="C716" s="75" t="str">
        <f t="shared" si="69"/>
        <v/>
      </c>
      <c r="D716" s="47"/>
      <c r="E716" s="48"/>
      <c r="F716" s="48"/>
      <c r="G716" s="48"/>
      <c r="H716" s="49">
        <f t="shared" si="70"/>
        <v>0</v>
      </c>
      <c r="I716" s="46" t="s">
        <v>6</v>
      </c>
      <c r="O716" s="26">
        <f t="shared" si="71"/>
        <v>0</v>
      </c>
      <c r="P716" s="26">
        <f t="shared" si="71"/>
        <v>0</v>
      </c>
      <c r="Q716" s="26">
        <f t="shared" si="71"/>
        <v>0</v>
      </c>
      <c r="R716" s="93">
        <f t="shared" si="72"/>
        <v>0</v>
      </c>
      <c r="S716" s="93">
        <f t="shared" si="73"/>
        <v>0</v>
      </c>
      <c r="T716" s="93">
        <f t="shared" si="74"/>
        <v>0</v>
      </c>
    </row>
    <row r="717" spans="3:20" x14ac:dyDescent="0.35">
      <c r="C717" s="75" t="str">
        <f t="shared" si="69"/>
        <v/>
      </c>
      <c r="D717" s="47"/>
      <c r="E717" s="48"/>
      <c r="F717" s="48"/>
      <c r="G717" s="48"/>
      <c r="H717" s="49">
        <f t="shared" si="70"/>
        <v>0</v>
      </c>
      <c r="I717" s="46" t="s">
        <v>6</v>
      </c>
      <c r="O717" s="26">
        <f t="shared" si="71"/>
        <v>0</v>
      </c>
      <c r="P717" s="26">
        <f t="shared" si="71"/>
        <v>0</v>
      </c>
      <c r="Q717" s="26">
        <f t="shared" si="71"/>
        <v>0</v>
      </c>
      <c r="R717" s="93">
        <f t="shared" si="72"/>
        <v>0</v>
      </c>
      <c r="S717" s="93">
        <f t="shared" si="73"/>
        <v>0</v>
      </c>
      <c r="T717" s="93">
        <f t="shared" si="74"/>
        <v>0</v>
      </c>
    </row>
    <row r="718" spans="3:20" x14ac:dyDescent="0.35">
      <c r="C718" s="75" t="str">
        <f t="shared" si="69"/>
        <v/>
      </c>
      <c r="D718" s="47"/>
      <c r="E718" s="48"/>
      <c r="F718" s="48"/>
      <c r="G718" s="48"/>
      <c r="H718" s="49">
        <f t="shared" si="70"/>
        <v>0</v>
      </c>
      <c r="I718" s="46" t="s">
        <v>6</v>
      </c>
      <c r="O718" s="26">
        <f t="shared" si="71"/>
        <v>0</v>
      </c>
      <c r="P718" s="26">
        <f t="shared" si="71"/>
        <v>0</v>
      </c>
      <c r="Q718" s="26">
        <f t="shared" si="71"/>
        <v>0</v>
      </c>
      <c r="R718" s="93">
        <f t="shared" si="72"/>
        <v>0</v>
      </c>
      <c r="S718" s="93">
        <f t="shared" si="73"/>
        <v>0</v>
      </c>
      <c r="T718" s="93">
        <f t="shared" si="74"/>
        <v>0</v>
      </c>
    </row>
    <row r="719" spans="3:20" x14ac:dyDescent="0.35">
      <c r="C719" s="75" t="str">
        <f t="shared" si="69"/>
        <v/>
      </c>
      <c r="D719" s="47"/>
      <c r="E719" s="48"/>
      <c r="F719" s="48"/>
      <c r="G719" s="48"/>
      <c r="H719" s="49">
        <f t="shared" si="70"/>
        <v>0</v>
      </c>
      <c r="I719" s="46" t="s">
        <v>6</v>
      </c>
      <c r="O719" s="26">
        <f t="shared" si="71"/>
        <v>0</v>
      </c>
      <c r="P719" s="26">
        <f t="shared" si="71"/>
        <v>0</v>
      </c>
      <c r="Q719" s="26">
        <f t="shared" si="71"/>
        <v>0</v>
      </c>
      <c r="R719" s="93">
        <f t="shared" si="72"/>
        <v>0</v>
      </c>
      <c r="S719" s="93">
        <f t="shared" si="73"/>
        <v>0</v>
      </c>
      <c r="T719" s="93">
        <f t="shared" si="74"/>
        <v>0</v>
      </c>
    </row>
    <row r="720" spans="3:20" x14ac:dyDescent="0.35">
      <c r="C720" s="75" t="str">
        <f t="shared" si="69"/>
        <v/>
      </c>
      <c r="D720" s="47"/>
      <c r="E720" s="48"/>
      <c r="F720" s="48"/>
      <c r="G720" s="48"/>
      <c r="H720" s="49">
        <f t="shared" si="70"/>
        <v>0</v>
      </c>
      <c r="I720" s="46" t="s">
        <v>6</v>
      </c>
      <c r="O720" s="26">
        <f t="shared" si="71"/>
        <v>0</v>
      </c>
      <c r="P720" s="26">
        <f t="shared" si="71"/>
        <v>0</v>
      </c>
      <c r="Q720" s="26">
        <f t="shared" si="71"/>
        <v>0</v>
      </c>
      <c r="R720" s="93">
        <f t="shared" si="72"/>
        <v>0</v>
      </c>
      <c r="S720" s="93">
        <f t="shared" si="73"/>
        <v>0</v>
      </c>
      <c r="T720" s="93">
        <f t="shared" si="74"/>
        <v>0</v>
      </c>
    </row>
    <row r="721" spans="3:20" x14ac:dyDescent="0.35">
      <c r="C721" s="75" t="str">
        <f t="shared" si="69"/>
        <v/>
      </c>
      <c r="D721" s="47"/>
      <c r="E721" s="48"/>
      <c r="F721" s="48"/>
      <c r="G721" s="48"/>
      <c r="H721" s="49">
        <f t="shared" si="70"/>
        <v>0</v>
      </c>
      <c r="I721" s="46" t="s">
        <v>6</v>
      </c>
      <c r="O721" s="26">
        <f t="shared" si="71"/>
        <v>0</v>
      </c>
      <c r="P721" s="26">
        <f t="shared" si="71"/>
        <v>0</v>
      </c>
      <c r="Q721" s="26">
        <f t="shared" si="71"/>
        <v>0</v>
      </c>
      <c r="R721" s="93">
        <f t="shared" si="72"/>
        <v>0</v>
      </c>
      <c r="S721" s="93">
        <f t="shared" si="73"/>
        <v>0</v>
      </c>
      <c r="T721" s="93">
        <f t="shared" si="74"/>
        <v>0</v>
      </c>
    </row>
    <row r="722" spans="3:20" x14ac:dyDescent="0.35">
      <c r="C722" s="75" t="str">
        <f t="shared" si="69"/>
        <v/>
      </c>
      <c r="D722" s="47"/>
      <c r="E722" s="48"/>
      <c r="F722" s="48"/>
      <c r="G722" s="48"/>
      <c r="H722" s="49">
        <f t="shared" si="70"/>
        <v>0</v>
      </c>
      <c r="I722" s="46" t="s">
        <v>6</v>
      </c>
      <c r="O722" s="26">
        <f t="shared" si="71"/>
        <v>0</v>
      </c>
      <c r="P722" s="26">
        <f t="shared" si="71"/>
        <v>0</v>
      </c>
      <c r="Q722" s="26">
        <f t="shared" si="71"/>
        <v>0</v>
      </c>
      <c r="R722" s="93">
        <f t="shared" si="72"/>
        <v>0</v>
      </c>
      <c r="S722" s="93">
        <f t="shared" si="73"/>
        <v>0</v>
      </c>
      <c r="T722" s="93">
        <f t="shared" si="74"/>
        <v>0</v>
      </c>
    </row>
    <row r="723" spans="3:20" x14ac:dyDescent="0.35">
      <c r="C723" s="75" t="str">
        <f t="shared" si="69"/>
        <v/>
      </c>
      <c r="D723" s="47"/>
      <c r="E723" s="48"/>
      <c r="F723" s="48"/>
      <c r="G723" s="48"/>
      <c r="H723" s="49">
        <f t="shared" si="70"/>
        <v>0</v>
      </c>
      <c r="I723" s="46" t="s">
        <v>6</v>
      </c>
      <c r="O723" s="26">
        <f t="shared" si="71"/>
        <v>0</v>
      </c>
      <c r="P723" s="26">
        <f t="shared" si="71"/>
        <v>0</v>
      </c>
      <c r="Q723" s="26">
        <f t="shared" si="71"/>
        <v>0</v>
      </c>
      <c r="R723" s="93">
        <f t="shared" si="72"/>
        <v>0</v>
      </c>
      <c r="S723" s="93">
        <f t="shared" si="73"/>
        <v>0</v>
      </c>
      <c r="T723" s="93">
        <f t="shared" si="74"/>
        <v>0</v>
      </c>
    </row>
    <row r="724" spans="3:20" x14ac:dyDescent="0.35">
      <c r="C724" s="75" t="str">
        <f t="shared" si="69"/>
        <v/>
      </c>
      <c r="D724" s="47"/>
      <c r="E724" s="48"/>
      <c r="F724" s="48"/>
      <c r="G724" s="48"/>
      <c r="H724" s="49">
        <f t="shared" si="70"/>
        <v>0</v>
      </c>
      <c r="I724" s="46" t="s">
        <v>6</v>
      </c>
      <c r="O724" s="26">
        <f t="shared" si="71"/>
        <v>0</v>
      </c>
      <c r="P724" s="26">
        <f t="shared" si="71"/>
        <v>0</v>
      </c>
      <c r="Q724" s="26">
        <f t="shared" si="71"/>
        <v>0</v>
      </c>
      <c r="R724" s="93">
        <f t="shared" si="72"/>
        <v>0</v>
      </c>
      <c r="S724" s="93">
        <f t="shared" si="73"/>
        <v>0</v>
      </c>
      <c r="T724" s="93">
        <f t="shared" si="74"/>
        <v>0</v>
      </c>
    </row>
    <row r="725" spans="3:20" x14ac:dyDescent="0.35">
      <c r="C725" s="75" t="str">
        <f t="shared" si="69"/>
        <v/>
      </c>
      <c r="D725" s="47"/>
      <c r="E725" s="48"/>
      <c r="F725" s="48"/>
      <c r="G725" s="48"/>
      <c r="H725" s="49">
        <f t="shared" si="70"/>
        <v>0</v>
      </c>
      <c r="I725" s="46" t="s">
        <v>6</v>
      </c>
      <c r="O725" s="26">
        <f t="shared" si="71"/>
        <v>0</v>
      </c>
      <c r="P725" s="26">
        <f t="shared" si="71"/>
        <v>0</v>
      </c>
      <c r="Q725" s="26">
        <f t="shared" si="71"/>
        <v>0</v>
      </c>
      <c r="R725" s="93">
        <f t="shared" si="72"/>
        <v>0</v>
      </c>
      <c r="S725" s="93">
        <f t="shared" si="73"/>
        <v>0</v>
      </c>
      <c r="T725" s="93">
        <f t="shared" si="74"/>
        <v>0</v>
      </c>
    </row>
    <row r="726" spans="3:20" x14ac:dyDescent="0.35">
      <c r="C726" s="75" t="str">
        <f t="shared" si="69"/>
        <v/>
      </c>
      <c r="D726" s="47"/>
      <c r="E726" s="48"/>
      <c r="F726" s="48"/>
      <c r="G726" s="48"/>
      <c r="H726" s="49">
        <f t="shared" si="70"/>
        <v>0</v>
      </c>
      <c r="I726" s="46" t="s">
        <v>6</v>
      </c>
      <c r="O726" s="26">
        <f t="shared" si="71"/>
        <v>0</v>
      </c>
      <c r="P726" s="26">
        <f t="shared" si="71"/>
        <v>0</v>
      </c>
      <c r="Q726" s="26">
        <f t="shared" si="71"/>
        <v>0</v>
      </c>
      <c r="R726" s="93">
        <f t="shared" si="72"/>
        <v>0</v>
      </c>
      <c r="S726" s="93">
        <f t="shared" si="73"/>
        <v>0</v>
      </c>
      <c r="T726" s="93">
        <f t="shared" si="74"/>
        <v>0</v>
      </c>
    </row>
    <row r="727" spans="3:20" x14ac:dyDescent="0.35">
      <c r="C727" s="75" t="str">
        <f t="shared" si="69"/>
        <v/>
      </c>
      <c r="D727" s="47"/>
      <c r="E727" s="48"/>
      <c r="F727" s="48"/>
      <c r="G727" s="48"/>
      <c r="H727" s="49">
        <f t="shared" si="70"/>
        <v>0</v>
      </c>
      <c r="I727" s="46" t="s">
        <v>6</v>
      </c>
      <c r="O727" s="26">
        <f t="shared" si="71"/>
        <v>0</v>
      </c>
      <c r="P727" s="26">
        <f t="shared" si="71"/>
        <v>0</v>
      </c>
      <c r="Q727" s="26">
        <f t="shared" si="71"/>
        <v>0</v>
      </c>
      <c r="R727" s="93">
        <f t="shared" si="72"/>
        <v>0</v>
      </c>
      <c r="S727" s="93">
        <f t="shared" si="73"/>
        <v>0</v>
      </c>
      <c r="T727" s="93">
        <f t="shared" si="74"/>
        <v>0</v>
      </c>
    </row>
    <row r="728" spans="3:20" x14ac:dyDescent="0.35">
      <c r="C728" s="75" t="str">
        <f t="shared" si="69"/>
        <v/>
      </c>
      <c r="D728" s="47"/>
      <c r="E728" s="48"/>
      <c r="F728" s="48"/>
      <c r="G728" s="48"/>
      <c r="H728" s="49">
        <f t="shared" si="70"/>
        <v>0</v>
      </c>
      <c r="I728" s="46" t="s">
        <v>6</v>
      </c>
      <c r="O728" s="26">
        <f t="shared" si="71"/>
        <v>0</v>
      </c>
      <c r="P728" s="26">
        <f t="shared" si="71"/>
        <v>0</v>
      </c>
      <c r="Q728" s="26">
        <f t="shared" si="71"/>
        <v>0</v>
      </c>
      <c r="R728" s="93">
        <f t="shared" si="72"/>
        <v>0</v>
      </c>
      <c r="S728" s="93">
        <f t="shared" si="73"/>
        <v>0</v>
      </c>
      <c r="T728" s="93">
        <f t="shared" si="74"/>
        <v>0</v>
      </c>
    </row>
    <row r="729" spans="3:20" x14ac:dyDescent="0.35">
      <c r="C729" s="75" t="str">
        <f t="shared" si="69"/>
        <v/>
      </c>
      <c r="D729" s="47"/>
      <c r="E729" s="48"/>
      <c r="F729" s="48"/>
      <c r="G729" s="48"/>
      <c r="H729" s="49">
        <f t="shared" si="70"/>
        <v>0</v>
      </c>
      <c r="I729" s="46" t="s">
        <v>6</v>
      </c>
      <c r="O729" s="26">
        <f t="shared" si="71"/>
        <v>0</v>
      </c>
      <c r="P729" s="26">
        <f t="shared" si="71"/>
        <v>0</v>
      </c>
      <c r="Q729" s="26">
        <f t="shared" si="71"/>
        <v>0</v>
      </c>
      <c r="R729" s="93">
        <f t="shared" si="72"/>
        <v>0</v>
      </c>
      <c r="S729" s="93">
        <f t="shared" si="73"/>
        <v>0</v>
      </c>
      <c r="T729" s="93">
        <f t="shared" si="74"/>
        <v>0</v>
      </c>
    </row>
    <row r="730" spans="3:20" x14ac:dyDescent="0.35">
      <c r="C730" s="75" t="str">
        <f t="shared" si="69"/>
        <v/>
      </c>
      <c r="D730" s="47"/>
      <c r="E730" s="48"/>
      <c r="F730" s="48"/>
      <c r="G730" s="48"/>
      <c r="H730" s="49">
        <f t="shared" si="70"/>
        <v>0</v>
      </c>
      <c r="I730" s="46" t="s">
        <v>6</v>
      </c>
      <c r="O730" s="26">
        <f t="shared" si="71"/>
        <v>0</v>
      </c>
      <c r="P730" s="26">
        <f t="shared" si="71"/>
        <v>0</v>
      </c>
      <c r="Q730" s="26">
        <f t="shared" si="71"/>
        <v>0</v>
      </c>
      <c r="R730" s="93">
        <f t="shared" si="72"/>
        <v>0</v>
      </c>
      <c r="S730" s="93">
        <f t="shared" si="73"/>
        <v>0</v>
      </c>
      <c r="T730" s="93">
        <f t="shared" si="74"/>
        <v>0</v>
      </c>
    </row>
    <row r="731" spans="3:20" x14ac:dyDescent="0.35">
      <c r="C731" s="75" t="str">
        <f t="shared" si="69"/>
        <v/>
      </c>
      <c r="D731" s="47"/>
      <c r="E731" s="48"/>
      <c r="F731" s="48"/>
      <c r="G731" s="48"/>
      <c r="H731" s="49">
        <f t="shared" si="70"/>
        <v>0</v>
      </c>
      <c r="I731" s="46" t="s">
        <v>6</v>
      </c>
      <c r="O731" s="26">
        <f t="shared" si="71"/>
        <v>0</v>
      </c>
      <c r="P731" s="26">
        <f t="shared" si="71"/>
        <v>0</v>
      </c>
      <c r="Q731" s="26">
        <f t="shared" si="71"/>
        <v>0</v>
      </c>
      <c r="R731" s="93">
        <f t="shared" si="72"/>
        <v>0</v>
      </c>
      <c r="S731" s="93">
        <f t="shared" si="73"/>
        <v>0</v>
      </c>
      <c r="T731" s="93">
        <f t="shared" si="74"/>
        <v>0</v>
      </c>
    </row>
    <row r="732" spans="3:20" x14ac:dyDescent="0.35">
      <c r="C732" s="75" t="str">
        <f t="shared" si="69"/>
        <v/>
      </c>
      <c r="D732" s="47"/>
      <c r="E732" s="48"/>
      <c r="F732" s="48"/>
      <c r="G732" s="48"/>
      <c r="H732" s="49">
        <f t="shared" si="70"/>
        <v>0</v>
      </c>
      <c r="I732" s="46" t="s">
        <v>6</v>
      </c>
      <c r="O732" s="26">
        <f t="shared" si="71"/>
        <v>0</v>
      </c>
      <c r="P732" s="26">
        <f t="shared" si="71"/>
        <v>0</v>
      </c>
      <c r="Q732" s="26">
        <f t="shared" si="71"/>
        <v>0</v>
      </c>
      <c r="R732" s="93">
        <f t="shared" si="72"/>
        <v>0</v>
      </c>
      <c r="S732" s="93">
        <f t="shared" si="73"/>
        <v>0</v>
      </c>
      <c r="T732" s="93">
        <f t="shared" si="74"/>
        <v>0</v>
      </c>
    </row>
    <row r="733" spans="3:20" x14ac:dyDescent="0.35">
      <c r="C733" s="75" t="str">
        <f t="shared" si="69"/>
        <v/>
      </c>
      <c r="D733" s="47"/>
      <c r="E733" s="48"/>
      <c r="F733" s="48"/>
      <c r="G733" s="48"/>
      <c r="H733" s="49">
        <f t="shared" si="70"/>
        <v>0</v>
      </c>
      <c r="I733" s="46" t="s">
        <v>6</v>
      </c>
      <c r="O733" s="26">
        <f t="shared" si="71"/>
        <v>0</v>
      </c>
      <c r="P733" s="26">
        <f t="shared" si="71"/>
        <v>0</v>
      </c>
      <c r="Q733" s="26">
        <f t="shared" si="71"/>
        <v>0</v>
      </c>
      <c r="R733" s="93">
        <f t="shared" si="72"/>
        <v>0</v>
      </c>
      <c r="S733" s="93">
        <f t="shared" si="73"/>
        <v>0</v>
      </c>
      <c r="T733" s="93">
        <f t="shared" si="74"/>
        <v>0</v>
      </c>
    </row>
    <row r="734" spans="3:20" x14ac:dyDescent="0.35">
      <c r="C734" s="75" t="str">
        <f t="shared" si="69"/>
        <v/>
      </c>
      <c r="D734" s="47"/>
      <c r="E734" s="48"/>
      <c r="F734" s="48"/>
      <c r="G734" s="48"/>
      <c r="H734" s="49">
        <f t="shared" si="70"/>
        <v>0</v>
      </c>
      <c r="I734" s="46" t="s">
        <v>6</v>
      </c>
      <c r="O734" s="26">
        <f t="shared" si="71"/>
        <v>0</v>
      </c>
      <c r="P734" s="26">
        <f t="shared" si="71"/>
        <v>0</v>
      </c>
      <c r="Q734" s="26">
        <f t="shared" si="71"/>
        <v>0</v>
      </c>
      <c r="R734" s="93">
        <f t="shared" si="72"/>
        <v>0</v>
      </c>
      <c r="S734" s="93">
        <f t="shared" si="73"/>
        <v>0</v>
      </c>
      <c r="T734" s="93">
        <f t="shared" si="74"/>
        <v>0</v>
      </c>
    </row>
    <row r="735" spans="3:20" x14ac:dyDescent="0.35">
      <c r="C735" s="75" t="str">
        <f t="shared" si="69"/>
        <v/>
      </c>
      <c r="D735" s="47"/>
      <c r="E735" s="48"/>
      <c r="F735" s="48"/>
      <c r="G735" s="48"/>
      <c r="H735" s="49">
        <f t="shared" si="70"/>
        <v>0</v>
      </c>
      <c r="I735" s="46" t="s">
        <v>6</v>
      </c>
      <c r="O735" s="26">
        <f t="shared" si="71"/>
        <v>0</v>
      </c>
      <c r="P735" s="26">
        <f t="shared" si="71"/>
        <v>0</v>
      </c>
      <c r="Q735" s="26">
        <f t="shared" si="71"/>
        <v>0</v>
      </c>
      <c r="R735" s="93">
        <f t="shared" si="72"/>
        <v>0</v>
      </c>
      <c r="S735" s="93">
        <f t="shared" si="73"/>
        <v>0</v>
      </c>
      <c r="T735" s="93">
        <f t="shared" si="74"/>
        <v>0</v>
      </c>
    </row>
    <row r="736" spans="3:20" x14ac:dyDescent="0.35">
      <c r="C736" s="75" t="str">
        <f t="shared" si="69"/>
        <v/>
      </c>
      <c r="D736" s="47"/>
      <c r="E736" s="48"/>
      <c r="F736" s="48"/>
      <c r="G736" s="48"/>
      <c r="H736" s="49">
        <f t="shared" si="70"/>
        <v>0</v>
      </c>
      <c r="I736" s="46" t="s">
        <v>6</v>
      </c>
      <c r="O736" s="26">
        <f t="shared" si="71"/>
        <v>0</v>
      </c>
      <c r="P736" s="26">
        <f t="shared" si="71"/>
        <v>0</v>
      </c>
      <c r="Q736" s="26">
        <f t="shared" si="71"/>
        <v>0</v>
      </c>
      <c r="R736" s="93">
        <f t="shared" si="72"/>
        <v>0</v>
      </c>
      <c r="S736" s="93">
        <f t="shared" si="73"/>
        <v>0</v>
      </c>
      <c r="T736" s="93">
        <f t="shared" si="74"/>
        <v>0</v>
      </c>
    </row>
    <row r="737" spans="3:20" x14ac:dyDescent="0.35">
      <c r="C737" s="75" t="str">
        <f t="shared" si="69"/>
        <v/>
      </c>
      <c r="D737" s="47"/>
      <c r="E737" s="48"/>
      <c r="F737" s="48"/>
      <c r="G737" s="48"/>
      <c r="H737" s="49">
        <f t="shared" si="70"/>
        <v>0</v>
      </c>
      <c r="I737" s="46" t="s">
        <v>6</v>
      </c>
      <c r="O737" s="26">
        <f t="shared" si="71"/>
        <v>0</v>
      </c>
      <c r="P737" s="26">
        <f t="shared" si="71"/>
        <v>0</v>
      </c>
      <c r="Q737" s="26">
        <f t="shared" si="71"/>
        <v>0</v>
      </c>
      <c r="R737" s="93">
        <f t="shared" si="72"/>
        <v>0</v>
      </c>
      <c r="S737" s="93">
        <f t="shared" si="73"/>
        <v>0</v>
      </c>
      <c r="T737" s="93">
        <f t="shared" si="74"/>
        <v>0</v>
      </c>
    </row>
    <row r="738" spans="3:20" x14ac:dyDescent="0.35">
      <c r="C738" s="75" t="str">
        <f t="shared" si="69"/>
        <v/>
      </c>
      <c r="D738" s="47"/>
      <c r="E738" s="48"/>
      <c r="F738" s="48"/>
      <c r="G738" s="48"/>
      <c r="H738" s="49">
        <f t="shared" si="70"/>
        <v>0</v>
      </c>
      <c r="I738" s="46" t="s">
        <v>6</v>
      </c>
      <c r="O738" s="26">
        <f t="shared" si="71"/>
        <v>0</v>
      </c>
      <c r="P738" s="26">
        <f t="shared" si="71"/>
        <v>0</v>
      </c>
      <c r="Q738" s="26">
        <f t="shared" si="71"/>
        <v>0</v>
      </c>
      <c r="R738" s="93">
        <f t="shared" si="72"/>
        <v>0</v>
      </c>
      <c r="S738" s="93">
        <f t="shared" si="73"/>
        <v>0</v>
      </c>
      <c r="T738" s="93">
        <f t="shared" si="74"/>
        <v>0</v>
      </c>
    </row>
    <row r="739" spans="3:20" x14ac:dyDescent="0.35">
      <c r="C739" s="75" t="str">
        <f t="shared" si="69"/>
        <v/>
      </c>
      <c r="D739" s="47"/>
      <c r="E739" s="48"/>
      <c r="F739" s="48"/>
      <c r="G739" s="48"/>
      <c r="H739" s="49">
        <f t="shared" si="70"/>
        <v>0</v>
      </c>
      <c r="I739" s="46" t="s">
        <v>6</v>
      </c>
      <c r="O739" s="26">
        <f t="shared" si="71"/>
        <v>0</v>
      </c>
      <c r="P739" s="26">
        <f t="shared" si="71"/>
        <v>0</v>
      </c>
      <c r="Q739" s="26">
        <f t="shared" si="71"/>
        <v>0</v>
      </c>
      <c r="R739" s="93">
        <f t="shared" si="72"/>
        <v>0</v>
      </c>
      <c r="S739" s="93">
        <f t="shared" si="73"/>
        <v>0</v>
      </c>
      <c r="T739" s="93">
        <f t="shared" si="74"/>
        <v>0</v>
      </c>
    </row>
    <row r="740" spans="3:20" x14ac:dyDescent="0.35">
      <c r="C740" s="75" t="str">
        <f t="shared" si="69"/>
        <v/>
      </c>
      <c r="D740" s="47"/>
      <c r="E740" s="48"/>
      <c r="F740" s="48"/>
      <c r="G740" s="48"/>
      <c r="H740" s="49">
        <f t="shared" si="70"/>
        <v>0</v>
      </c>
      <c r="I740" s="46" t="s">
        <v>6</v>
      </c>
      <c r="O740" s="26">
        <f t="shared" si="71"/>
        <v>0</v>
      </c>
      <c r="P740" s="26">
        <f t="shared" si="71"/>
        <v>0</v>
      </c>
      <c r="Q740" s="26">
        <f t="shared" si="71"/>
        <v>0</v>
      </c>
      <c r="R740" s="93">
        <f t="shared" si="72"/>
        <v>0</v>
      </c>
      <c r="S740" s="93">
        <f t="shared" si="73"/>
        <v>0</v>
      </c>
      <c r="T740" s="93">
        <f t="shared" si="74"/>
        <v>0</v>
      </c>
    </row>
    <row r="741" spans="3:20" x14ac:dyDescent="0.35">
      <c r="C741" s="75" t="str">
        <f t="shared" si="69"/>
        <v/>
      </c>
      <c r="D741" s="47"/>
      <c r="E741" s="48"/>
      <c r="F741" s="48"/>
      <c r="G741" s="48"/>
      <c r="H741" s="49">
        <f t="shared" si="70"/>
        <v>0</v>
      </c>
      <c r="I741" s="46" t="s">
        <v>6</v>
      </c>
      <c r="O741" s="26">
        <f t="shared" si="71"/>
        <v>0</v>
      </c>
      <c r="P741" s="26">
        <f t="shared" si="71"/>
        <v>0</v>
      </c>
      <c r="Q741" s="26">
        <f t="shared" si="71"/>
        <v>0</v>
      </c>
      <c r="R741" s="93">
        <f t="shared" si="72"/>
        <v>0</v>
      </c>
      <c r="S741" s="93">
        <f t="shared" si="73"/>
        <v>0</v>
      </c>
      <c r="T741" s="93">
        <f t="shared" si="74"/>
        <v>0</v>
      </c>
    </row>
    <row r="742" spans="3:20" x14ac:dyDescent="0.35">
      <c r="C742" s="75" t="str">
        <f t="shared" si="69"/>
        <v/>
      </c>
      <c r="D742" s="47"/>
      <c r="E742" s="48"/>
      <c r="F742" s="48"/>
      <c r="G742" s="48"/>
      <c r="H742" s="49">
        <f t="shared" si="70"/>
        <v>0</v>
      </c>
      <c r="I742" s="46" t="s">
        <v>6</v>
      </c>
      <c r="O742" s="26">
        <f t="shared" si="71"/>
        <v>0</v>
      </c>
      <c r="P742" s="26">
        <f t="shared" si="71"/>
        <v>0</v>
      </c>
      <c r="Q742" s="26">
        <f t="shared" si="71"/>
        <v>0</v>
      </c>
      <c r="R742" s="93">
        <f t="shared" si="72"/>
        <v>0</v>
      </c>
      <c r="S742" s="93">
        <f t="shared" si="73"/>
        <v>0</v>
      </c>
      <c r="T742" s="93">
        <f t="shared" si="74"/>
        <v>0</v>
      </c>
    </row>
    <row r="743" spans="3:20" x14ac:dyDescent="0.35">
      <c r="C743" s="75" t="str">
        <f t="shared" si="69"/>
        <v/>
      </c>
      <c r="D743" s="47"/>
      <c r="E743" s="48"/>
      <c r="F743" s="48"/>
      <c r="G743" s="48"/>
      <c r="H743" s="49">
        <f t="shared" si="70"/>
        <v>0</v>
      </c>
      <c r="I743" s="46" t="s">
        <v>6</v>
      </c>
      <c r="O743" s="26">
        <f t="shared" si="71"/>
        <v>0</v>
      </c>
      <c r="P743" s="26">
        <f t="shared" si="71"/>
        <v>0</v>
      </c>
      <c r="Q743" s="26">
        <f t="shared" si="71"/>
        <v>0</v>
      </c>
      <c r="R743" s="93">
        <f t="shared" si="72"/>
        <v>0</v>
      </c>
      <c r="S743" s="93">
        <f t="shared" si="73"/>
        <v>0</v>
      </c>
      <c r="T743" s="93">
        <f t="shared" si="74"/>
        <v>0</v>
      </c>
    </row>
    <row r="744" spans="3:20" x14ac:dyDescent="0.35">
      <c r="C744" s="75" t="str">
        <f t="shared" si="69"/>
        <v/>
      </c>
      <c r="D744" s="47"/>
      <c r="E744" s="48"/>
      <c r="F744" s="48"/>
      <c r="G744" s="48"/>
      <c r="H744" s="49">
        <f t="shared" si="70"/>
        <v>0</v>
      </c>
      <c r="I744" s="46" t="s">
        <v>6</v>
      </c>
      <c r="O744" s="26">
        <f t="shared" si="71"/>
        <v>0</v>
      </c>
      <c r="P744" s="26">
        <f t="shared" si="71"/>
        <v>0</v>
      </c>
      <c r="Q744" s="26">
        <f t="shared" si="71"/>
        <v>0</v>
      </c>
      <c r="R744" s="93">
        <f t="shared" si="72"/>
        <v>0</v>
      </c>
      <c r="S744" s="93">
        <f t="shared" si="73"/>
        <v>0</v>
      </c>
      <c r="T744" s="93">
        <f t="shared" si="74"/>
        <v>0</v>
      </c>
    </row>
    <row r="745" spans="3:20" x14ac:dyDescent="0.35">
      <c r="C745" s="75" t="str">
        <f t="shared" si="69"/>
        <v/>
      </c>
      <c r="D745" s="47"/>
      <c r="E745" s="48"/>
      <c r="F745" s="48"/>
      <c r="G745" s="48"/>
      <c r="H745" s="49">
        <f t="shared" si="70"/>
        <v>0</v>
      </c>
      <c r="I745" s="46" t="s">
        <v>6</v>
      </c>
      <c r="O745" s="26">
        <f t="shared" si="71"/>
        <v>0</v>
      </c>
      <c r="P745" s="26">
        <f t="shared" si="71"/>
        <v>0</v>
      </c>
      <c r="Q745" s="26">
        <f t="shared" si="71"/>
        <v>0</v>
      </c>
      <c r="R745" s="93">
        <f t="shared" si="72"/>
        <v>0</v>
      </c>
      <c r="S745" s="93">
        <f t="shared" si="73"/>
        <v>0</v>
      </c>
      <c r="T745" s="93">
        <f t="shared" si="74"/>
        <v>0</v>
      </c>
    </row>
    <row r="746" spans="3:20" x14ac:dyDescent="0.35">
      <c r="C746" s="75" t="str">
        <f t="shared" si="69"/>
        <v/>
      </c>
      <c r="D746" s="47"/>
      <c r="E746" s="48"/>
      <c r="F746" s="48"/>
      <c r="G746" s="48"/>
      <c r="H746" s="49">
        <f t="shared" si="70"/>
        <v>0</v>
      </c>
      <c r="I746" s="46" t="s">
        <v>6</v>
      </c>
      <c r="O746" s="26">
        <f t="shared" si="71"/>
        <v>0</v>
      </c>
      <c r="P746" s="26">
        <f t="shared" si="71"/>
        <v>0</v>
      </c>
      <c r="Q746" s="26">
        <f t="shared" si="71"/>
        <v>0</v>
      </c>
      <c r="R746" s="93">
        <f t="shared" si="72"/>
        <v>0</v>
      </c>
      <c r="S746" s="93">
        <f t="shared" si="73"/>
        <v>0</v>
      </c>
      <c r="T746" s="93">
        <f t="shared" si="74"/>
        <v>0</v>
      </c>
    </row>
    <row r="747" spans="3:20" x14ac:dyDescent="0.35">
      <c r="C747" s="75" t="str">
        <f t="shared" si="69"/>
        <v/>
      </c>
      <c r="D747" s="47"/>
      <c r="E747" s="48"/>
      <c r="F747" s="48"/>
      <c r="G747" s="48"/>
      <c r="H747" s="49">
        <f t="shared" si="70"/>
        <v>0</v>
      </c>
      <c r="I747" s="46" t="s">
        <v>6</v>
      </c>
      <c r="O747" s="26">
        <f t="shared" si="71"/>
        <v>0</v>
      </c>
      <c r="P747" s="26">
        <f t="shared" si="71"/>
        <v>0</v>
      </c>
      <c r="Q747" s="26">
        <f t="shared" si="71"/>
        <v>0</v>
      </c>
      <c r="R747" s="93">
        <f t="shared" si="72"/>
        <v>0</v>
      </c>
      <c r="S747" s="93">
        <f t="shared" si="73"/>
        <v>0</v>
      </c>
      <c r="T747" s="93">
        <f t="shared" si="74"/>
        <v>0</v>
      </c>
    </row>
    <row r="748" spans="3:20" x14ac:dyDescent="0.35">
      <c r="C748" s="75" t="str">
        <f t="shared" si="69"/>
        <v/>
      </c>
      <c r="D748" s="47"/>
      <c r="E748" s="48"/>
      <c r="F748" s="48"/>
      <c r="G748" s="48"/>
      <c r="H748" s="49">
        <f t="shared" si="70"/>
        <v>0</v>
      </c>
      <c r="I748" s="46" t="s">
        <v>6</v>
      </c>
      <c r="O748" s="26">
        <f t="shared" si="71"/>
        <v>0</v>
      </c>
      <c r="P748" s="26">
        <f t="shared" si="71"/>
        <v>0</v>
      </c>
      <c r="Q748" s="26">
        <f t="shared" si="71"/>
        <v>0</v>
      </c>
      <c r="R748" s="93">
        <f t="shared" si="72"/>
        <v>0</v>
      </c>
      <c r="S748" s="93">
        <f t="shared" si="73"/>
        <v>0</v>
      </c>
      <c r="T748" s="93">
        <f t="shared" si="74"/>
        <v>0</v>
      </c>
    </row>
    <row r="749" spans="3:20" x14ac:dyDescent="0.35">
      <c r="C749" s="75" t="str">
        <f t="shared" si="69"/>
        <v/>
      </c>
      <c r="D749" s="47"/>
      <c r="E749" s="48"/>
      <c r="F749" s="48"/>
      <c r="G749" s="48"/>
      <c r="H749" s="49">
        <f t="shared" si="70"/>
        <v>0</v>
      </c>
      <c r="I749" s="46" t="s">
        <v>6</v>
      </c>
      <c r="O749" s="26">
        <f t="shared" si="71"/>
        <v>0</v>
      </c>
      <c r="P749" s="26">
        <f t="shared" si="71"/>
        <v>0</v>
      </c>
      <c r="Q749" s="26">
        <f t="shared" si="71"/>
        <v>0</v>
      </c>
      <c r="R749" s="93">
        <f t="shared" si="72"/>
        <v>0</v>
      </c>
      <c r="S749" s="93">
        <f t="shared" si="73"/>
        <v>0</v>
      </c>
      <c r="T749" s="93">
        <f t="shared" si="74"/>
        <v>0</v>
      </c>
    </row>
    <row r="750" spans="3:20" x14ac:dyDescent="0.35">
      <c r="C750" s="75" t="str">
        <f t="shared" si="69"/>
        <v/>
      </c>
      <c r="D750" s="47"/>
      <c r="E750" s="48"/>
      <c r="F750" s="48"/>
      <c r="G750" s="48"/>
      <c r="H750" s="49">
        <f t="shared" si="70"/>
        <v>0</v>
      </c>
      <c r="I750" s="46" t="s">
        <v>6</v>
      </c>
      <c r="O750" s="26">
        <f t="shared" si="71"/>
        <v>0</v>
      </c>
      <c r="P750" s="26">
        <f t="shared" si="71"/>
        <v>0</v>
      </c>
      <c r="Q750" s="26">
        <f t="shared" si="71"/>
        <v>0</v>
      </c>
      <c r="R750" s="93">
        <f t="shared" si="72"/>
        <v>0</v>
      </c>
      <c r="S750" s="93">
        <f t="shared" si="73"/>
        <v>0</v>
      </c>
      <c r="T750" s="93">
        <f t="shared" si="74"/>
        <v>0</v>
      </c>
    </row>
    <row r="751" spans="3:20" x14ac:dyDescent="0.35">
      <c r="C751" s="75" t="str">
        <f t="shared" si="69"/>
        <v/>
      </c>
      <c r="D751" s="47"/>
      <c r="E751" s="48"/>
      <c r="F751" s="48"/>
      <c r="G751" s="48"/>
      <c r="H751" s="49">
        <f t="shared" si="70"/>
        <v>0</v>
      </c>
      <c r="I751" s="46" t="s">
        <v>6</v>
      </c>
      <c r="O751" s="26">
        <f t="shared" si="71"/>
        <v>0</v>
      </c>
      <c r="P751" s="26">
        <f t="shared" si="71"/>
        <v>0</v>
      </c>
      <c r="Q751" s="26">
        <f t="shared" si="71"/>
        <v>0</v>
      </c>
      <c r="R751" s="93">
        <f t="shared" si="72"/>
        <v>0</v>
      </c>
      <c r="S751" s="93">
        <f t="shared" si="73"/>
        <v>0</v>
      </c>
      <c r="T751" s="93">
        <f t="shared" si="74"/>
        <v>0</v>
      </c>
    </row>
    <row r="752" spans="3:20" x14ac:dyDescent="0.35">
      <c r="C752" s="75" t="str">
        <f t="shared" si="69"/>
        <v/>
      </c>
      <c r="D752" s="47"/>
      <c r="E752" s="48"/>
      <c r="F752" s="48"/>
      <c r="G752" s="48"/>
      <c r="H752" s="49">
        <f t="shared" si="70"/>
        <v>0</v>
      </c>
      <c r="I752" s="46" t="s">
        <v>6</v>
      </c>
      <c r="O752" s="26">
        <f t="shared" si="71"/>
        <v>0</v>
      </c>
      <c r="P752" s="26">
        <f t="shared" si="71"/>
        <v>0</v>
      </c>
      <c r="Q752" s="26">
        <f t="shared" si="71"/>
        <v>0</v>
      </c>
      <c r="R752" s="93">
        <f t="shared" si="72"/>
        <v>0</v>
      </c>
      <c r="S752" s="93">
        <f t="shared" si="73"/>
        <v>0</v>
      </c>
      <c r="T752" s="93">
        <f t="shared" si="74"/>
        <v>0</v>
      </c>
    </row>
    <row r="753" spans="3:20" x14ac:dyDescent="0.35">
      <c r="C753" s="75" t="str">
        <f t="shared" si="69"/>
        <v/>
      </c>
      <c r="D753" s="47"/>
      <c r="E753" s="48"/>
      <c r="F753" s="48"/>
      <c r="G753" s="48"/>
      <c r="H753" s="49">
        <f t="shared" si="70"/>
        <v>0</v>
      </c>
      <c r="I753" s="46" t="s">
        <v>6</v>
      </c>
      <c r="O753" s="26">
        <f t="shared" si="71"/>
        <v>0</v>
      </c>
      <c r="P753" s="26">
        <f t="shared" si="71"/>
        <v>0</v>
      </c>
      <c r="Q753" s="26">
        <f t="shared" si="71"/>
        <v>0</v>
      </c>
      <c r="R753" s="93">
        <f t="shared" si="72"/>
        <v>0</v>
      </c>
      <c r="S753" s="93">
        <f t="shared" si="73"/>
        <v>0</v>
      </c>
      <c r="T753" s="93">
        <f t="shared" si="74"/>
        <v>0</v>
      </c>
    </row>
    <row r="754" spans="3:20" x14ac:dyDescent="0.35">
      <c r="C754" s="75" t="str">
        <f t="shared" si="69"/>
        <v/>
      </c>
      <c r="D754" s="47"/>
      <c r="E754" s="48"/>
      <c r="F754" s="48"/>
      <c r="G754" s="48"/>
      <c r="H754" s="49">
        <f t="shared" si="70"/>
        <v>0</v>
      </c>
      <c r="I754" s="46" t="s">
        <v>6</v>
      </c>
      <c r="O754" s="26">
        <f t="shared" si="71"/>
        <v>0</v>
      </c>
      <c r="P754" s="26">
        <f t="shared" si="71"/>
        <v>0</v>
      </c>
      <c r="Q754" s="26">
        <f t="shared" si="71"/>
        <v>0</v>
      </c>
      <c r="R754" s="93">
        <f t="shared" si="72"/>
        <v>0</v>
      </c>
      <c r="S754" s="93">
        <f t="shared" si="73"/>
        <v>0</v>
      </c>
      <c r="T754" s="93">
        <f t="shared" si="74"/>
        <v>0</v>
      </c>
    </row>
    <row r="755" spans="3:20" x14ac:dyDescent="0.35">
      <c r="C755" s="75" t="str">
        <f t="shared" si="69"/>
        <v/>
      </c>
      <c r="D755" s="47"/>
      <c r="E755" s="48"/>
      <c r="F755" s="48"/>
      <c r="G755" s="48"/>
      <c r="H755" s="49">
        <f t="shared" si="70"/>
        <v>0</v>
      </c>
      <c r="I755" s="46" t="s">
        <v>6</v>
      </c>
      <c r="O755" s="26">
        <f t="shared" si="71"/>
        <v>0</v>
      </c>
      <c r="P755" s="26">
        <f t="shared" si="71"/>
        <v>0</v>
      </c>
      <c r="Q755" s="26">
        <f t="shared" si="71"/>
        <v>0</v>
      </c>
      <c r="R755" s="93">
        <f t="shared" si="72"/>
        <v>0</v>
      </c>
      <c r="S755" s="93">
        <f t="shared" si="73"/>
        <v>0</v>
      </c>
      <c r="T755" s="93">
        <f t="shared" si="74"/>
        <v>0</v>
      </c>
    </row>
    <row r="756" spans="3:20" x14ac:dyDescent="0.35">
      <c r="C756" s="75" t="str">
        <f t="shared" si="69"/>
        <v/>
      </c>
      <c r="D756" s="47"/>
      <c r="E756" s="48"/>
      <c r="F756" s="48"/>
      <c r="G756" s="48"/>
      <c r="H756" s="49">
        <f t="shared" si="70"/>
        <v>0</v>
      </c>
      <c r="I756" s="46" t="s">
        <v>6</v>
      </c>
      <c r="O756" s="26">
        <f t="shared" si="71"/>
        <v>0</v>
      </c>
      <c r="P756" s="26">
        <f t="shared" si="71"/>
        <v>0</v>
      </c>
      <c r="Q756" s="26">
        <f t="shared" si="71"/>
        <v>0</v>
      </c>
      <c r="R756" s="93">
        <f t="shared" si="72"/>
        <v>0</v>
      </c>
      <c r="S756" s="93">
        <f t="shared" si="73"/>
        <v>0</v>
      </c>
      <c r="T756" s="93">
        <f t="shared" si="74"/>
        <v>0</v>
      </c>
    </row>
    <row r="757" spans="3:20" x14ac:dyDescent="0.35">
      <c r="C757" s="75" t="str">
        <f t="shared" si="69"/>
        <v/>
      </c>
      <c r="D757" s="47"/>
      <c r="E757" s="48"/>
      <c r="F757" s="48"/>
      <c r="G757" s="48"/>
      <c r="H757" s="49">
        <f t="shared" si="70"/>
        <v>0</v>
      </c>
      <c r="I757" s="46" t="s">
        <v>6</v>
      </c>
      <c r="O757" s="26">
        <f t="shared" si="71"/>
        <v>0</v>
      </c>
      <c r="P757" s="26">
        <f t="shared" si="71"/>
        <v>0</v>
      </c>
      <c r="Q757" s="26">
        <f t="shared" si="71"/>
        <v>0</v>
      </c>
      <c r="R757" s="93">
        <f t="shared" si="72"/>
        <v>0</v>
      </c>
      <c r="S757" s="93">
        <f t="shared" si="73"/>
        <v>0</v>
      </c>
      <c r="T757" s="93">
        <f t="shared" si="74"/>
        <v>0</v>
      </c>
    </row>
    <row r="758" spans="3:20" x14ac:dyDescent="0.35">
      <c r="C758" s="75" t="str">
        <f t="shared" si="69"/>
        <v/>
      </c>
      <c r="D758" s="47"/>
      <c r="E758" s="48"/>
      <c r="F758" s="48"/>
      <c r="G758" s="48"/>
      <c r="H758" s="49">
        <f t="shared" si="70"/>
        <v>0</v>
      </c>
      <c r="I758" s="46" t="s">
        <v>6</v>
      </c>
      <c r="O758" s="26">
        <f t="shared" si="71"/>
        <v>0</v>
      </c>
      <c r="P758" s="26">
        <f t="shared" si="71"/>
        <v>0</v>
      </c>
      <c r="Q758" s="26">
        <f t="shared" si="71"/>
        <v>0</v>
      </c>
      <c r="R758" s="93">
        <f t="shared" si="72"/>
        <v>0</v>
      </c>
      <c r="S758" s="93">
        <f t="shared" si="73"/>
        <v>0</v>
      </c>
      <c r="T758" s="93">
        <f t="shared" si="74"/>
        <v>0</v>
      </c>
    </row>
    <row r="759" spans="3:20" x14ac:dyDescent="0.35">
      <c r="C759" s="75" t="str">
        <f t="shared" si="69"/>
        <v/>
      </c>
      <c r="D759" s="47"/>
      <c r="E759" s="48"/>
      <c r="F759" s="48"/>
      <c r="G759" s="48"/>
      <c r="H759" s="49">
        <f t="shared" si="70"/>
        <v>0</v>
      </c>
      <c r="I759" s="46" t="s">
        <v>6</v>
      </c>
      <c r="O759" s="26">
        <f t="shared" si="71"/>
        <v>0</v>
      </c>
      <c r="P759" s="26">
        <f t="shared" si="71"/>
        <v>0</v>
      </c>
      <c r="Q759" s="26">
        <f t="shared" si="71"/>
        <v>0</v>
      </c>
      <c r="R759" s="93">
        <f t="shared" si="72"/>
        <v>0</v>
      </c>
      <c r="S759" s="93">
        <f t="shared" si="73"/>
        <v>0</v>
      </c>
      <c r="T759" s="93">
        <f t="shared" si="74"/>
        <v>0</v>
      </c>
    </row>
    <row r="760" spans="3:20" x14ac:dyDescent="0.35">
      <c r="C760" s="75" t="str">
        <f t="shared" si="69"/>
        <v/>
      </c>
      <c r="D760" s="47"/>
      <c r="E760" s="48"/>
      <c r="F760" s="48"/>
      <c r="G760" s="48"/>
      <c r="H760" s="49">
        <f t="shared" si="70"/>
        <v>0</v>
      </c>
      <c r="I760" s="46" t="s">
        <v>6</v>
      </c>
      <c r="O760" s="26">
        <f t="shared" si="71"/>
        <v>0</v>
      </c>
      <c r="P760" s="26">
        <f t="shared" si="71"/>
        <v>0</v>
      </c>
      <c r="Q760" s="26">
        <f t="shared" si="71"/>
        <v>0</v>
      </c>
      <c r="R760" s="93">
        <f t="shared" si="72"/>
        <v>0</v>
      </c>
      <c r="S760" s="93">
        <f t="shared" si="73"/>
        <v>0</v>
      </c>
      <c r="T760" s="93">
        <f t="shared" si="74"/>
        <v>0</v>
      </c>
    </row>
    <row r="761" spans="3:20" x14ac:dyDescent="0.35">
      <c r="C761" s="75" t="str">
        <f t="shared" si="69"/>
        <v/>
      </c>
      <c r="D761" s="47"/>
      <c r="E761" s="48"/>
      <c r="F761" s="48"/>
      <c r="G761" s="48"/>
      <c r="H761" s="49">
        <f t="shared" si="70"/>
        <v>0</v>
      </c>
      <c r="I761" s="46" t="s">
        <v>6</v>
      </c>
      <c r="O761" s="26">
        <f t="shared" si="71"/>
        <v>0</v>
      </c>
      <c r="P761" s="26">
        <f t="shared" si="71"/>
        <v>0</v>
      </c>
      <c r="Q761" s="26">
        <f t="shared" si="71"/>
        <v>0</v>
      </c>
      <c r="R761" s="93">
        <f t="shared" si="72"/>
        <v>0</v>
      </c>
      <c r="S761" s="93">
        <f t="shared" si="73"/>
        <v>0</v>
      </c>
      <c r="T761" s="93">
        <f t="shared" si="74"/>
        <v>0</v>
      </c>
    </row>
    <row r="762" spans="3:20" x14ac:dyDescent="0.35">
      <c r="C762" s="75" t="str">
        <f t="shared" si="69"/>
        <v/>
      </c>
      <c r="D762" s="47"/>
      <c r="E762" s="48"/>
      <c r="F762" s="48"/>
      <c r="G762" s="48"/>
      <c r="H762" s="49">
        <f t="shared" si="70"/>
        <v>0</v>
      </c>
      <c r="I762" s="46" t="s">
        <v>6</v>
      </c>
      <c r="O762" s="26">
        <f t="shared" si="71"/>
        <v>0</v>
      </c>
      <c r="P762" s="26">
        <f t="shared" si="71"/>
        <v>0</v>
      </c>
      <c r="Q762" s="26">
        <f t="shared" si="71"/>
        <v>0</v>
      </c>
      <c r="R762" s="93">
        <f t="shared" si="72"/>
        <v>0</v>
      </c>
      <c r="S762" s="93">
        <f t="shared" si="73"/>
        <v>0</v>
      </c>
      <c r="T762" s="93">
        <f t="shared" si="74"/>
        <v>0</v>
      </c>
    </row>
    <row r="763" spans="3:20" x14ac:dyDescent="0.35">
      <c r="C763" s="75" t="str">
        <f t="shared" si="69"/>
        <v/>
      </c>
      <c r="D763" s="47"/>
      <c r="E763" s="48"/>
      <c r="F763" s="48"/>
      <c r="G763" s="48"/>
      <c r="H763" s="49">
        <f t="shared" si="70"/>
        <v>0</v>
      </c>
      <c r="I763" s="46" t="s">
        <v>6</v>
      </c>
      <c r="O763" s="26">
        <f t="shared" si="71"/>
        <v>0</v>
      </c>
      <c r="P763" s="26">
        <f t="shared" si="71"/>
        <v>0</v>
      </c>
      <c r="Q763" s="26">
        <f t="shared" si="71"/>
        <v>0</v>
      </c>
      <c r="R763" s="93">
        <f t="shared" si="72"/>
        <v>0</v>
      </c>
      <c r="S763" s="93">
        <f t="shared" si="73"/>
        <v>0</v>
      </c>
      <c r="T763" s="93">
        <f t="shared" si="74"/>
        <v>0</v>
      </c>
    </row>
    <row r="764" spans="3:20" x14ac:dyDescent="0.35">
      <c r="C764" s="75" t="str">
        <f t="shared" si="69"/>
        <v/>
      </c>
      <c r="D764" s="47"/>
      <c r="E764" s="48"/>
      <c r="F764" s="48"/>
      <c r="G764" s="48"/>
      <c r="H764" s="49">
        <f t="shared" si="70"/>
        <v>0</v>
      </c>
      <c r="I764" s="46" t="s">
        <v>6</v>
      </c>
      <c r="O764" s="26">
        <f t="shared" si="71"/>
        <v>0</v>
      </c>
      <c r="P764" s="26">
        <f t="shared" si="71"/>
        <v>0</v>
      </c>
      <c r="Q764" s="26">
        <f t="shared" si="71"/>
        <v>0</v>
      </c>
      <c r="R764" s="93">
        <f t="shared" si="72"/>
        <v>0</v>
      </c>
      <c r="S764" s="93">
        <f t="shared" si="73"/>
        <v>0</v>
      </c>
      <c r="T764" s="93">
        <f t="shared" si="74"/>
        <v>0</v>
      </c>
    </row>
    <row r="765" spans="3:20" x14ac:dyDescent="0.35">
      <c r="C765" s="75" t="str">
        <f t="shared" si="69"/>
        <v/>
      </c>
      <c r="D765" s="47"/>
      <c r="E765" s="48"/>
      <c r="F765" s="48"/>
      <c r="G765" s="48"/>
      <c r="H765" s="49">
        <f t="shared" si="70"/>
        <v>0</v>
      </c>
      <c r="I765" s="46" t="s">
        <v>6</v>
      </c>
      <c r="O765" s="26">
        <f t="shared" si="71"/>
        <v>0</v>
      </c>
      <c r="P765" s="26">
        <f t="shared" si="71"/>
        <v>0</v>
      </c>
      <c r="Q765" s="26">
        <f t="shared" si="71"/>
        <v>0</v>
      </c>
      <c r="R765" s="93">
        <f t="shared" si="72"/>
        <v>0</v>
      </c>
      <c r="S765" s="93">
        <f t="shared" si="73"/>
        <v>0</v>
      </c>
      <c r="T765" s="93">
        <f t="shared" si="74"/>
        <v>0</v>
      </c>
    </row>
    <row r="766" spans="3:20" x14ac:dyDescent="0.35">
      <c r="C766" s="75" t="str">
        <f t="shared" si="69"/>
        <v/>
      </c>
      <c r="D766" s="47"/>
      <c r="E766" s="48"/>
      <c r="F766" s="48"/>
      <c r="G766" s="48"/>
      <c r="H766" s="49">
        <f t="shared" si="70"/>
        <v>0</v>
      </c>
      <c r="I766" s="46" t="s">
        <v>6</v>
      </c>
      <c r="O766" s="26">
        <f t="shared" si="71"/>
        <v>0</v>
      </c>
      <c r="P766" s="26">
        <f t="shared" si="71"/>
        <v>0</v>
      </c>
      <c r="Q766" s="26">
        <f t="shared" si="71"/>
        <v>0</v>
      </c>
      <c r="R766" s="93">
        <f t="shared" si="72"/>
        <v>0</v>
      </c>
      <c r="S766" s="93">
        <f t="shared" si="73"/>
        <v>0</v>
      </c>
      <c r="T766" s="93">
        <f t="shared" si="74"/>
        <v>0</v>
      </c>
    </row>
    <row r="767" spans="3:20" x14ac:dyDescent="0.35">
      <c r="C767" s="75" t="str">
        <f t="shared" si="69"/>
        <v/>
      </c>
      <c r="D767" s="47"/>
      <c r="E767" s="48"/>
      <c r="F767" s="48"/>
      <c r="G767" s="48"/>
      <c r="H767" s="49">
        <f t="shared" si="70"/>
        <v>0</v>
      </c>
      <c r="I767" s="46" t="s">
        <v>6</v>
      </c>
      <c r="O767" s="26">
        <f t="shared" si="71"/>
        <v>0</v>
      </c>
      <c r="P767" s="26">
        <f t="shared" si="71"/>
        <v>0</v>
      </c>
      <c r="Q767" s="26">
        <f t="shared" si="71"/>
        <v>0</v>
      </c>
      <c r="R767" s="93">
        <f t="shared" si="72"/>
        <v>0</v>
      </c>
      <c r="S767" s="93">
        <f t="shared" si="73"/>
        <v>0</v>
      </c>
      <c r="T767" s="93">
        <f t="shared" si="74"/>
        <v>0</v>
      </c>
    </row>
    <row r="768" spans="3:20" x14ac:dyDescent="0.35">
      <c r="C768" s="75" t="str">
        <f t="shared" si="69"/>
        <v/>
      </c>
      <c r="D768" s="47"/>
      <c r="E768" s="48"/>
      <c r="F768" s="48"/>
      <c r="G768" s="48"/>
      <c r="H768" s="49">
        <f t="shared" si="70"/>
        <v>0</v>
      </c>
      <c r="I768" s="46" t="s">
        <v>6</v>
      </c>
      <c r="O768" s="26">
        <f t="shared" si="71"/>
        <v>0</v>
      </c>
      <c r="P768" s="26">
        <f t="shared" si="71"/>
        <v>0</v>
      </c>
      <c r="Q768" s="26">
        <f t="shared" si="71"/>
        <v>0</v>
      </c>
      <c r="R768" s="93">
        <f t="shared" si="72"/>
        <v>0</v>
      </c>
      <c r="S768" s="93">
        <f t="shared" si="73"/>
        <v>0</v>
      </c>
      <c r="T768" s="93">
        <f t="shared" si="74"/>
        <v>0</v>
      </c>
    </row>
    <row r="769" spans="3:20" x14ac:dyDescent="0.35">
      <c r="C769" s="75" t="str">
        <f t="shared" si="69"/>
        <v/>
      </c>
      <c r="D769" s="47"/>
      <c r="E769" s="48"/>
      <c r="F769" s="48"/>
      <c r="G769" s="48"/>
      <c r="H769" s="49">
        <f t="shared" si="70"/>
        <v>0</v>
      </c>
      <c r="I769" s="46" t="s">
        <v>6</v>
      </c>
      <c r="O769" s="26">
        <f t="shared" si="71"/>
        <v>0</v>
      </c>
      <c r="P769" s="26">
        <f t="shared" si="71"/>
        <v>0</v>
      </c>
      <c r="Q769" s="26">
        <f t="shared" si="71"/>
        <v>0</v>
      </c>
      <c r="R769" s="93">
        <f t="shared" si="72"/>
        <v>0</v>
      </c>
      <c r="S769" s="93">
        <f t="shared" si="73"/>
        <v>0</v>
      </c>
      <c r="T769" s="93">
        <f t="shared" si="74"/>
        <v>0</v>
      </c>
    </row>
    <row r="770" spans="3:20" x14ac:dyDescent="0.35">
      <c r="C770" s="75" t="str">
        <f t="shared" si="69"/>
        <v/>
      </c>
      <c r="D770" s="47"/>
      <c r="E770" s="48"/>
      <c r="F770" s="48"/>
      <c r="G770" s="48"/>
      <c r="H770" s="49">
        <f t="shared" si="70"/>
        <v>0</v>
      </c>
      <c r="I770" s="46" t="s">
        <v>6</v>
      </c>
      <c r="O770" s="26">
        <f t="shared" si="71"/>
        <v>0</v>
      </c>
      <c r="P770" s="26">
        <f t="shared" si="71"/>
        <v>0</v>
      </c>
      <c r="Q770" s="26">
        <f t="shared" si="71"/>
        <v>0</v>
      </c>
      <c r="R770" s="93">
        <f t="shared" si="72"/>
        <v>0</v>
      </c>
      <c r="S770" s="93">
        <f t="shared" si="73"/>
        <v>0</v>
      </c>
      <c r="T770" s="93">
        <f t="shared" si="74"/>
        <v>0</v>
      </c>
    </row>
    <row r="771" spans="3:20" x14ac:dyDescent="0.35">
      <c r="C771" s="75" t="str">
        <f t="shared" si="69"/>
        <v/>
      </c>
      <c r="D771" s="47"/>
      <c r="E771" s="48"/>
      <c r="F771" s="48"/>
      <c r="G771" s="48"/>
      <c r="H771" s="49">
        <f t="shared" si="70"/>
        <v>0</v>
      </c>
      <c r="I771" s="46" t="s">
        <v>6</v>
      </c>
      <c r="O771" s="26">
        <f t="shared" si="71"/>
        <v>0</v>
      </c>
      <c r="P771" s="26">
        <f t="shared" si="71"/>
        <v>0</v>
      </c>
      <c r="Q771" s="26">
        <f t="shared" si="71"/>
        <v>0</v>
      </c>
      <c r="R771" s="93">
        <f t="shared" si="72"/>
        <v>0</v>
      </c>
      <c r="S771" s="93">
        <f t="shared" si="73"/>
        <v>0</v>
      </c>
      <c r="T771" s="93">
        <f t="shared" si="74"/>
        <v>0</v>
      </c>
    </row>
    <row r="772" spans="3:20" x14ac:dyDescent="0.35">
      <c r="C772" s="75" t="str">
        <f t="shared" si="69"/>
        <v/>
      </c>
      <c r="D772" s="47"/>
      <c r="E772" s="48"/>
      <c r="F772" s="48"/>
      <c r="G772" s="48"/>
      <c r="H772" s="49">
        <f t="shared" si="70"/>
        <v>0</v>
      </c>
      <c r="I772" s="46" t="s">
        <v>6</v>
      </c>
      <c r="O772" s="26">
        <f t="shared" si="71"/>
        <v>0</v>
      </c>
      <c r="P772" s="26">
        <f t="shared" si="71"/>
        <v>0</v>
      </c>
      <c r="Q772" s="26">
        <f t="shared" si="71"/>
        <v>0</v>
      </c>
      <c r="R772" s="93">
        <f t="shared" si="72"/>
        <v>0</v>
      </c>
      <c r="S772" s="93">
        <f t="shared" si="73"/>
        <v>0</v>
      </c>
      <c r="T772" s="93">
        <f t="shared" si="74"/>
        <v>0</v>
      </c>
    </row>
    <row r="773" spans="3:20" x14ac:dyDescent="0.35">
      <c r="C773" s="75" t="str">
        <f t="shared" si="69"/>
        <v/>
      </c>
      <c r="D773" s="47"/>
      <c r="E773" s="48"/>
      <c r="F773" s="48"/>
      <c r="G773" s="48"/>
      <c r="H773" s="49">
        <f t="shared" si="70"/>
        <v>0</v>
      </c>
      <c r="I773" s="46" t="s">
        <v>6</v>
      </c>
      <c r="O773" s="26">
        <f t="shared" si="71"/>
        <v>0</v>
      </c>
      <c r="P773" s="26">
        <f t="shared" si="71"/>
        <v>0</v>
      </c>
      <c r="Q773" s="26">
        <f t="shared" si="71"/>
        <v>0</v>
      </c>
      <c r="R773" s="93">
        <f t="shared" si="72"/>
        <v>0</v>
      </c>
      <c r="S773" s="93">
        <f t="shared" si="73"/>
        <v>0</v>
      </c>
      <c r="T773" s="93">
        <f t="shared" si="74"/>
        <v>0</v>
      </c>
    </row>
    <row r="774" spans="3:20" x14ac:dyDescent="0.35">
      <c r="C774" s="75" t="str">
        <f t="shared" si="69"/>
        <v/>
      </c>
      <c r="D774" s="47"/>
      <c r="E774" s="48"/>
      <c r="F774" s="48"/>
      <c r="G774" s="48"/>
      <c r="H774" s="49">
        <f t="shared" si="70"/>
        <v>0</v>
      </c>
      <c r="I774" s="46" t="s">
        <v>6</v>
      </c>
      <c r="O774" s="26">
        <f t="shared" si="71"/>
        <v>0</v>
      </c>
      <c r="P774" s="26">
        <f t="shared" si="71"/>
        <v>0</v>
      </c>
      <c r="Q774" s="26">
        <f t="shared" si="71"/>
        <v>0</v>
      </c>
      <c r="R774" s="93">
        <f t="shared" si="72"/>
        <v>0</v>
      </c>
      <c r="S774" s="93">
        <f t="shared" si="73"/>
        <v>0</v>
      </c>
      <c r="T774" s="93">
        <f t="shared" si="74"/>
        <v>0</v>
      </c>
    </row>
    <row r="775" spans="3:20" x14ac:dyDescent="0.35">
      <c r="C775" s="75" t="str">
        <f t="shared" si="69"/>
        <v/>
      </c>
      <c r="D775" s="47"/>
      <c r="E775" s="48"/>
      <c r="F775" s="48"/>
      <c r="G775" s="48"/>
      <c r="H775" s="49">
        <f t="shared" si="70"/>
        <v>0</v>
      </c>
      <c r="I775" s="46" t="s">
        <v>6</v>
      </c>
      <c r="O775" s="26">
        <f t="shared" si="71"/>
        <v>0</v>
      </c>
      <c r="P775" s="26">
        <f t="shared" si="71"/>
        <v>0</v>
      </c>
      <c r="Q775" s="26">
        <f t="shared" si="71"/>
        <v>0</v>
      </c>
      <c r="R775" s="93">
        <f t="shared" si="72"/>
        <v>0</v>
      </c>
      <c r="S775" s="93">
        <f t="shared" si="73"/>
        <v>0</v>
      </c>
      <c r="T775" s="93">
        <f t="shared" si="74"/>
        <v>0</v>
      </c>
    </row>
    <row r="776" spans="3:20" x14ac:dyDescent="0.35">
      <c r="C776" s="75" t="str">
        <f t="shared" si="69"/>
        <v/>
      </c>
      <c r="D776" s="47"/>
      <c r="E776" s="48"/>
      <c r="F776" s="48"/>
      <c r="G776" s="48"/>
      <c r="H776" s="49">
        <f t="shared" si="70"/>
        <v>0</v>
      </c>
      <c r="I776" s="46" t="s">
        <v>6</v>
      </c>
      <c r="O776" s="26">
        <f t="shared" si="71"/>
        <v>0</v>
      </c>
      <c r="P776" s="26">
        <f t="shared" si="71"/>
        <v>0</v>
      </c>
      <c r="Q776" s="26">
        <f t="shared" si="71"/>
        <v>0</v>
      </c>
      <c r="R776" s="93">
        <f t="shared" si="72"/>
        <v>0</v>
      </c>
      <c r="S776" s="93">
        <f t="shared" si="73"/>
        <v>0</v>
      </c>
      <c r="T776" s="93">
        <f t="shared" si="74"/>
        <v>0</v>
      </c>
    </row>
    <row r="777" spans="3:20" x14ac:dyDescent="0.35">
      <c r="C777" s="75" t="str">
        <f t="shared" si="69"/>
        <v/>
      </c>
      <c r="D777" s="47"/>
      <c r="E777" s="48"/>
      <c r="F777" s="48"/>
      <c r="G777" s="48"/>
      <c r="H777" s="49">
        <f t="shared" si="70"/>
        <v>0</v>
      </c>
      <c r="I777" s="46" t="s">
        <v>6</v>
      </c>
      <c r="O777" s="26">
        <f t="shared" si="71"/>
        <v>0</v>
      </c>
      <c r="P777" s="26">
        <f t="shared" si="71"/>
        <v>0</v>
      </c>
      <c r="Q777" s="26">
        <f t="shared" si="71"/>
        <v>0</v>
      </c>
      <c r="R777" s="93">
        <f t="shared" si="72"/>
        <v>0</v>
      </c>
      <c r="S777" s="93">
        <f t="shared" si="73"/>
        <v>0</v>
      </c>
      <c r="T777" s="93">
        <f t="shared" si="74"/>
        <v>0</v>
      </c>
    </row>
    <row r="778" spans="3:20" x14ac:dyDescent="0.35">
      <c r="C778" s="75" t="str">
        <f t="shared" si="69"/>
        <v/>
      </c>
      <c r="D778" s="47"/>
      <c r="E778" s="48"/>
      <c r="F778" s="48"/>
      <c r="G778" s="48"/>
      <c r="H778" s="49">
        <f t="shared" si="70"/>
        <v>0</v>
      </c>
      <c r="I778" s="46" t="s">
        <v>6</v>
      </c>
      <c r="O778" s="26">
        <f t="shared" si="71"/>
        <v>0</v>
      </c>
      <c r="P778" s="26">
        <f t="shared" si="71"/>
        <v>0</v>
      </c>
      <c r="Q778" s="26">
        <f t="shared" si="71"/>
        <v>0</v>
      </c>
      <c r="R778" s="93">
        <f t="shared" si="72"/>
        <v>0</v>
      </c>
      <c r="S778" s="93">
        <f t="shared" si="73"/>
        <v>0</v>
      </c>
      <c r="T778" s="93">
        <f t="shared" si="74"/>
        <v>0</v>
      </c>
    </row>
    <row r="779" spans="3:20" x14ac:dyDescent="0.35">
      <c r="C779" s="75" t="str">
        <f t="shared" ref="C779:C842" si="75">IF(D779="","",IF(ISERROR(1+C778),1,1+C778))</f>
        <v/>
      </c>
      <c r="D779" s="47"/>
      <c r="E779" s="48"/>
      <c r="F779" s="48"/>
      <c r="G779" s="48"/>
      <c r="H779" s="49">
        <f t="shared" ref="H779:H842" si="76">SUM(E779:G779)</f>
        <v>0</v>
      </c>
      <c r="I779" s="46" t="s">
        <v>6</v>
      </c>
      <c r="O779" s="26">
        <f t="shared" ref="O779:Q842" si="77">IF(E779="",0,IF(ISNUMBER(E779),0,1))</f>
        <v>0</v>
      </c>
      <c r="P779" s="26">
        <f t="shared" si="77"/>
        <v>0</v>
      </c>
      <c r="Q779" s="26">
        <f t="shared" si="77"/>
        <v>0</v>
      </c>
      <c r="R779" s="93">
        <f t="shared" ref="R779:R842" si="78">IF(E779="",0,
IF(NOT(ISNUMBER(E779)),0,
IF(E779&gt;=0,0,
1)))</f>
        <v>0</v>
      </c>
      <c r="S779" s="93">
        <f t="shared" ref="S779:S842" si="79">IF(F779="",0,
IF(NOT(ISNUMBER(F779)),0,
IF(F779&gt;=0,0,
1)))</f>
        <v>0</v>
      </c>
      <c r="T779" s="93">
        <f t="shared" ref="T779:T842" si="80">IF(G779="",0,
IF(NOT(ISNUMBER(G779)),0,
IF(G779&gt;=0,0,
1)))</f>
        <v>0</v>
      </c>
    </row>
    <row r="780" spans="3:20" x14ac:dyDescent="0.35">
      <c r="C780" s="75" t="str">
        <f t="shared" si="75"/>
        <v/>
      </c>
      <c r="D780" s="47"/>
      <c r="E780" s="48"/>
      <c r="F780" s="48"/>
      <c r="G780" s="48"/>
      <c r="H780" s="49">
        <f t="shared" si="76"/>
        <v>0</v>
      </c>
      <c r="I780" s="46" t="s">
        <v>6</v>
      </c>
      <c r="O780" s="26">
        <f t="shared" si="77"/>
        <v>0</v>
      </c>
      <c r="P780" s="26">
        <f t="shared" si="77"/>
        <v>0</v>
      </c>
      <c r="Q780" s="26">
        <f t="shared" si="77"/>
        <v>0</v>
      </c>
      <c r="R780" s="93">
        <f t="shared" si="78"/>
        <v>0</v>
      </c>
      <c r="S780" s="93">
        <f t="shared" si="79"/>
        <v>0</v>
      </c>
      <c r="T780" s="93">
        <f t="shared" si="80"/>
        <v>0</v>
      </c>
    </row>
    <row r="781" spans="3:20" x14ac:dyDescent="0.35">
      <c r="C781" s="75" t="str">
        <f t="shared" si="75"/>
        <v/>
      </c>
      <c r="D781" s="47"/>
      <c r="E781" s="48"/>
      <c r="F781" s="48"/>
      <c r="G781" s="48"/>
      <c r="H781" s="49">
        <f t="shared" si="76"/>
        <v>0</v>
      </c>
      <c r="I781" s="46" t="s">
        <v>6</v>
      </c>
      <c r="O781" s="26">
        <f t="shared" si="77"/>
        <v>0</v>
      </c>
      <c r="P781" s="26">
        <f t="shared" si="77"/>
        <v>0</v>
      </c>
      <c r="Q781" s="26">
        <f t="shared" si="77"/>
        <v>0</v>
      </c>
      <c r="R781" s="93">
        <f t="shared" si="78"/>
        <v>0</v>
      </c>
      <c r="S781" s="93">
        <f t="shared" si="79"/>
        <v>0</v>
      </c>
      <c r="T781" s="93">
        <f t="shared" si="80"/>
        <v>0</v>
      </c>
    </row>
    <row r="782" spans="3:20" x14ac:dyDescent="0.35">
      <c r="C782" s="75" t="str">
        <f t="shared" si="75"/>
        <v/>
      </c>
      <c r="D782" s="47"/>
      <c r="E782" s="48"/>
      <c r="F782" s="48"/>
      <c r="G782" s="48"/>
      <c r="H782" s="49">
        <f t="shared" si="76"/>
        <v>0</v>
      </c>
      <c r="I782" s="46" t="s">
        <v>6</v>
      </c>
      <c r="O782" s="26">
        <f t="shared" si="77"/>
        <v>0</v>
      </c>
      <c r="P782" s="26">
        <f t="shared" si="77"/>
        <v>0</v>
      </c>
      <c r="Q782" s="26">
        <f t="shared" si="77"/>
        <v>0</v>
      </c>
      <c r="R782" s="93">
        <f t="shared" si="78"/>
        <v>0</v>
      </c>
      <c r="S782" s="93">
        <f t="shared" si="79"/>
        <v>0</v>
      </c>
      <c r="T782" s="93">
        <f t="shared" si="80"/>
        <v>0</v>
      </c>
    </row>
    <row r="783" spans="3:20" x14ac:dyDescent="0.35">
      <c r="C783" s="75" t="str">
        <f t="shared" si="75"/>
        <v/>
      </c>
      <c r="D783" s="47"/>
      <c r="E783" s="48"/>
      <c r="F783" s="48"/>
      <c r="G783" s="48"/>
      <c r="H783" s="49">
        <f t="shared" si="76"/>
        <v>0</v>
      </c>
      <c r="I783" s="46" t="s">
        <v>6</v>
      </c>
      <c r="O783" s="26">
        <f t="shared" si="77"/>
        <v>0</v>
      </c>
      <c r="P783" s="26">
        <f t="shared" si="77"/>
        <v>0</v>
      </c>
      <c r="Q783" s="26">
        <f t="shared" si="77"/>
        <v>0</v>
      </c>
      <c r="R783" s="93">
        <f t="shared" si="78"/>
        <v>0</v>
      </c>
      <c r="S783" s="93">
        <f t="shared" si="79"/>
        <v>0</v>
      </c>
      <c r="T783" s="93">
        <f t="shared" si="80"/>
        <v>0</v>
      </c>
    </row>
    <row r="784" spans="3:20" x14ac:dyDescent="0.35">
      <c r="C784" s="75" t="str">
        <f t="shared" si="75"/>
        <v/>
      </c>
      <c r="D784" s="47"/>
      <c r="E784" s="48"/>
      <c r="F784" s="48"/>
      <c r="G784" s="48"/>
      <c r="H784" s="49">
        <f t="shared" si="76"/>
        <v>0</v>
      </c>
      <c r="I784" s="46" t="s">
        <v>6</v>
      </c>
      <c r="O784" s="26">
        <f t="shared" si="77"/>
        <v>0</v>
      </c>
      <c r="P784" s="26">
        <f t="shared" si="77"/>
        <v>0</v>
      </c>
      <c r="Q784" s="26">
        <f t="shared" si="77"/>
        <v>0</v>
      </c>
      <c r="R784" s="93">
        <f t="shared" si="78"/>
        <v>0</v>
      </c>
      <c r="S784" s="93">
        <f t="shared" si="79"/>
        <v>0</v>
      </c>
      <c r="T784" s="93">
        <f t="shared" si="80"/>
        <v>0</v>
      </c>
    </row>
    <row r="785" spans="3:20" x14ac:dyDescent="0.35">
      <c r="C785" s="75" t="str">
        <f t="shared" si="75"/>
        <v/>
      </c>
      <c r="D785" s="47"/>
      <c r="E785" s="48"/>
      <c r="F785" s="48"/>
      <c r="G785" s="48"/>
      <c r="H785" s="49">
        <f t="shared" si="76"/>
        <v>0</v>
      </c>
      <c r="I785" s="46" t="s">
        <v>6</v>
      </c>
      <c r="O785" s="26">
        <f t="shared" si="77"/>
        <v>0</v>
      </c>
      <c r="P785" s="26">
        <f t="shared" si="77"/>
        <v>0</v>
      </c>
      <c r="Q785" s="26">
        <f t="shared" si="77"/>
        <v>0</v>
      </c>
      <c r="R785" s="93">
        <f t="shared" si="78"/>
        <v>0</v>
      </c>
      <c r="S785" s="93">
        <f t="shared" si="79"/>
        <v>0</v>
      </c>
      <c r="T785" s="93">
        <f t="shared" si="80"/>
        <v>0</v>
      </c>
    </row>
    <row r="786" spans="3:20" x14ac:dyDescent="0.35">
      <c r="C786" s="75" t="str">
        <f t="shared" si="75"/>
        <v/>
      </c>
      <c r="D786" s="47"/>
      <c r="E786" s="48"/>
      <c r="F786" s="48"/>
      <c r="G786" s="48"/>
      <c r="H786" s="49">
        <f t="shared" si="76"/>
        <v>0</v>
      </c>
      <c r="I786" s="46" t="s">
        <v>6</v>
      </c>
      <c r="O786" s="26">
        <f t="shared" si="77"/>
        <v>0</v>
      </c>
      <c r="P786" s="26">
        <f t="shared" si="77"/>
        <v>0</v>
      </c>
      <c r="Q786" s="26">
        <f t="shared" si="77"/>
        <v>0</v>
      </c>
      <c r="R786" s="93">
        <f t="shared" si="78"/>
        <v>0</v>
      </c>
      <c r="S786" s="93">
        <f t="shared" si="79"/>
        <v>0</v>
      </c>
      <c r="T786" s="93">
        <f t="shared" si="80"/>
        <v>0</v>
      </c>
    </row>
    <row r="787" spans="3:20" x14ac:dyDescent="0.35">
      <c r="C787" s="75" t="str">
        <f t="shared" si="75"/>
        <v/>
      </c>
      <c r="D787" s="47"/>
      <c r="E787" s="48"/>
      <c r="F787" s="48"/>
      <c r="G787" s="48"/>
      <c r="H787" s="49">
        <f t="shared" si="76"/>
        <v>0</v>
      </c>
      <c r="I787" s="46" t="s">
        <v>6</v>
      </c>
      <c r="O787" s="26">
        <f t="shared" si="77"/>
        <v>0</v>
      </c>
      <c r="P787" s="26">
        <f t="shared" si="77"/>
        <v>0</v>
      </c>
      <c r="Q787" s="26">
        <f t="shared" si="77"/>
        <v>0</v>
      </c>
      <c r="R787" s="93">
        <f t="shared" si="78"/>
        <v>0</v>
      </c>
      <c r="S787" s="93">
        <f t="shared" si="79"/>
        <v>0</v>
      </c>
      <c r="T787" s="93">
        <f t="shared" si="80"/>
        <v>0</v>
      </c>
    </row>
    <row r="788" spans="3:20" x14ac:dyDescent="0.35">
      <c r="C788" s="75" t="str">
        <f t="shared" si="75"/>
        <v/>
      </c>
      <c r="D788" s="47"/>
      <c r="E788" s="48"/>
      <c r="F788" s="48"/>
      <c r="G788" s="48"/>
      <c r="H788" s="49">
        <f t="shared" si="76"/>
        <v>0</v>
      </c>
      <c r="I788" s="46" t="s">
        <v>6</v>
      </c>
      <c r="O788" s="26">
        <f t="shared" si="77"/>
        <v>0</v>
      </c>
      <c r="P788" s="26">
        <f t="shared" si="77"/>
        <v>0</v>
      </c>
      <c r="Q788" s="26">
        <f t="shared" si="77"/>
        <v>0</v>
      </c>
      <c r="R788" s="93">
        <f t="shared" si="78"/>
        <v>0</v>
      </c>
      <c r="S788" s="93">
        <f t="shared" si="79"/>
        <v>0</v>
      </c>
      <c r="T788" s="93">
        <f t="shared" si="80"/>
        <v>0</v>
      </c>
    </row>
    <row r="789" spans="3:20" x14ac:dyDescent="0.35">
      <c r="C789" s="75" t="str">
        <f t="shared" si="75"/>
        <v/>
      </c>
      <c r="D789" s="47"/>
      <c r="E789" s="48"/>
      <c r="F789" s="48"/>
      <c r="G789" s="48"/>
      <c r="H789" s="49">
        <f t="shared" si="76"/>
        <v>0</v>
      </c>
      <c r="I789" s="46" t="s">
        <v>6</v>
      </c>
      <c r="O789" s="26">
        <f t="shared" si="77"/>
        <v>0</v>
      </c>
      <c r="P789" s="26">
        <f t="shared" si="77"/>
        <v>0</v>
      </c>
      <c r="Q789" s="26">
        <f t="shared" si="77"/>
        <v>0</v>
      </c>
      <c r="R789" s="93">
        <f t="shared" si="78"/>
        <v>0</v>
      </c>
      <c r="S789" s="93">
        <f t="shared" si="79"/>
        <v>0</v>
      </c>
      <c r="T789" s="93">
        <f t="shared" si="80"/>
        <v>0</v>
      </c>
    </row>
    <row r="790" spans="3:20" x14ac:dyDescent="0.35">
      <c r="C790" s="75" t="str">
        <f t="shared" si="75"/>
        <v/>
      </c>
      <c r="D790" s="47"/>
      <c r="E790" s="48"/>
      <c r="F790" s="48"/>
      <c r="G790" s="48"/>
      <c r="H790" s="49">
        <f t="shared" si="76"/>
        <v>0</v>
      </c>
      <c r="I790" s="46" t="s">
        <v>6</v>
      </c>
      <c r="O790" s="26">
        <f t="shared" si="77"/>
        <v>0</v>
      </c>
      <c r="P790" s="26">
        <f t="shared" si="77"/>
        <v>0</v>
      </c>
      <c r="Q790" s="26">
        <f t="shared" si="77"/>
        <v>0</v>
      </c>
      <c r="R790" s="93">
        <f t="shared" si="78"/>
        <v>0</v>
      </c>
      <c r="S790" s="93">
        <f t="shared" si="79"/>
        <v>0</v>
      </c>
      <c r="T790" s="93">
        <f t="shared" si="80"/>
        <v>0</v>
      </c>
    </row>
    <row r="791" spans="3:20" x14ac:dyDescent="0.35">
      <c r="C791" s="75" t="str">
        <f t="shared" si="75"/>
        <v/>
      </c>
      <c r="D791" s="47"/>
      <c r="E791" s="48"/>
      <c r="F791" s="48"/>
      <c r="G791" s="48"/>
      <c r="H791" s="49">
        <f t="shared" si="76"/>
        <v>0</v>
      </c>
      <c r="I791" s="46" t="s">
        <v>6</v>
      </c>
      <c r="O791" s="26">
        <f t="shared" si="77"/>
        <v>0</v>
      </c>
      <c r="P791" s="26">
        <f t="shared" si="77"/>
        <v>0</v>
      </c>
      <c r="Q791" s="26">
        <f t="shared" si="77"/>
        <v>0</v>
      </c>
      <c r="R791" s="93">
        <f t="shared" si="78"/>
        <v>0</v>
      </c>
      <c r="S791" s="93">
        <f t="shared" si="79"/>
        <v>0</v>
      </c>
      <c r="T791" s="93">
        <f t="shared" si="80"/>
        <v>0</v>
      </c>
    </row>
    <row r="792" spans="3:20" x14ac:dyDescent="0.35">
      <c r="C792" s="75" t="str">
        <f t="shared" si="75"/>
        <v/>
      </c>
      <c r="D792" s="47"/>
      <c r="E792" s="48"/>
      <c r="F792" s="48"/>
      <c r="G792" s="48"/>
      <c r="H792" s="49">
        <f t="shared" si="76"/>
        <v>0</v>
      </c>
      <c r="I792" s="46" t="s">
        <v>6</v>
      </c>
      <c r="O792" s="26">
        <f t="shared" si="77"/>
        <v>0</v>
      </c>
      <c r="P792" s="26">
        <f t="shared" si="77"/>
        <v>0</v>
      </c>
      <c r="Q792" s="26">
        <f t="shared" si="77"/>
        <v>0</v>
      </c>
      <c r="R792" s="93">
        <f t="shared" si="78"/>
        <v>0</v>
      </c>
      <c r="S792" s="93">
        <f t="shared" si="79"/>
        <v>0</v>
      </c>
      <c r="T792" s="93">
        <f t="shared" si="80"/>
        <v>0</v>
      </c>
    </row>
    <row r="793" spans="3:20" x14ac:dyDescent="0.35">
      <c r="C793" s="75" t="str">
        <f t="shared" si="75"/>
        <v/>
      </c>
      <c r="D793" s="47"/>
      <c r="E793" s="48"/>
      <c r="F793" s="48"/>
      <c r="G793" s="48"/>
      <c r="H793" s="49">
        <f t="shared" si="76"/>
        <v>0</v>
      </c>
      <c r="I793" s="46" t="s">
        <v>6</v>
      </c>
      <c r="O793" s="26">
        <f t="shared" si="77"/>
        <v>0</v>
      </c>
      <c r="P793" s="26">
        <f t="shared" si="77"/>
        <v>0</v>
      </c>
      <c r="Q793" s="26">
        <f t="shared" si="77"/>
        <v>0</v>
      </c>
      <c r="R793" s="93">
        <f t="shared" si="78"/>
        <v>0</v>
      </c>
      <c r="S793" s="93">
        <f t="shared" si="79"/>
        <v>0</v>
      </c>
      <c r="T793" s="93">
        <f t="shared" si="80"/>
        <v>0</v>
      </c>
    </row>
    <row r="794" spans="3:20" x14ac:dyDescent="0.35">
      <c r="C794" s="75" t="str">
        <f t="shared" si="75"/>
        <v/>
      </c>
      <c r="D794" s="47"/>
      <c r="E794" s="48"/>
      <c r="F794" s="48"/>
      <c r="G794" s="48"/>
      <c r="H794" s="49">
        <f t="shared" si="76"/>
        <v>0</v>
      </c>
      <c r="I794" s="46" t="s">
        <v>6</v>
      </c>
      <c r="O794" s="26">
        <f t="shared" si="77"/>
        <v>0</v>
      </c>
      <c r="P794" s="26">
        <f t="shared" si="77"/>
        <v>0</v>
      </c>
      <c r="Q794" s="26">
        <f t="shared" si="77"/>
        <v>0</v>
      </c>
      <c r="R794" s="93">
        <f t="shared" si="78"/>
        <v>0</v>
      </c>
      <c r="S794" s="93">
        <f t="shared" si="79"/>
        <v>0</v>
      </c>
      <c r="T794" s="93">
        <f t="shared" si="80"/>
        <v>0</v>
      </c>
    </row>
    <row r="795" spans="3:20" x14ac:dyDescent="0.35">
      <c r="C795" s="75" t="str">
        <f t="shared" si="75"/>
        <v/>
      </c>
      <c r="D795" s="47"/>
      <c r="E795" s="48"/>
      <c r="F795" s="48"/>
      <c r="G795" s="48"/>
      <c r="H795" s="49">
        <f t="shared" si="76"/>
        <v>0</v>
      </c>
      <c r="I795" s="46" t="s">
        <v>6</v>
      </c>
      <c r="O795" s="26">
        <f t="shared" si="77"/>
        <v>0</v>
      </c>
      <c r="P795" s="26">
        <f t="shared" si="77"/>
        <v>0</v>
      </c>
      <c r="Q795" s="26">
        <f t="shared" si="77"/>
        <v>0</v>
      </c>
      <c r="R795" s="93">
        <f t="shared" si="78"/>
        <v>0</v>
      </c>
      <c r="S795" s="93">
        <f t="shared" si="79"/>
        <v>0</v>
      </c>
      <c r="T795" s="93">
        <f t="shared" si="80"/>
        <v>0</v>
      </c>
    </row>
    <row r="796" spans="3:20" x14ac:dyDescent="0.35">
      <c r="C796" s="75" t="str">
        <f t="shared" si="75"/>
        <v/>
      </c>
      <c r="D796" s="47"/>
      <c r="E796" s="48"/>
      <c r="F796" s="48"/>
      <c r="G796" s="48"/>
      <c r="H796" s="49">
        <f t="shared" si="76"/>
        <v>0</v>
      </c>
      <c r="I796" s="46" t="s">
        <v>6</v>
      </c>
      <c r="O796" s="26">
        <f t="shared" si="77"/>
        <v>0</v>
      </c>
      <c r="P796" s="26">
        <f t="shared" si="77"/>
        <v>0</v>
      </c>
      <c r="Q796" s="26">
        <f t="shared" si="77"/>
        <v>0</v>
      </c>
      <c r="R796" s="93">
        <f t="shared" si="78"/>
        <v>0</v>
      </c>
      <c r="S796" s="93">
        <f t="shared" si="79"/>
        <v>0</v>
      </c>
      <c r="T796" s="93">
        <f t="shared" si="80"/>
        <v>0</v>
      </c>
    </row>
    <row r="797" spans="3:20" x14ac:dyDescent="0.35">
      <c r="C797" s="75" t="str">
        <f t="shared" si="75"/>
        <v/>
      </c>
      <c r="D797" s="47"/>
      <c r="E797" s="48"/>
      <c r="F797" s="48"/>
      <c r="G797" s="48"/>
      <c r="H797" s="49">
        <f t="shared" si="76"/>
        <v>0</v>
      </c>
      <c r="I797" s="46" t="s">
        <v>6</v>
      </c>
      <c r="O797" s="26">
        <f t="shared" si="77"/>
        <v>0</v>
      </c>
      <c r="P797" s="26">
        <f t="shared" si="77"/>
        <v>0</v>
      </c>
      <c r="Q797" s="26">
        <f t="shared" si="77"/>
        <v>0</v>
      </c>
      <c r="R797" s="93">
        <f t="shared" si="78"/>
        <v>0</v>
      </c>
      <c r="S797" s="93">
        <f t="shared" si="79"/>
        <v>0</v>
      </c>
      <c r="T797" s="93">
        <f t="shared" si="80"/>
        <v>0</v>
      </c>
    </row>
    <row r="798" spans="3:20" x14ac:dyDescent="0.35">
      <c r="C798" s="75" t="str">
        <f t="shared" si="75"/>
        <v/>
      </c>
      <c r="D798" s="47"/>
      <c r="E798" s="48"/>
      <c r="F798" s="48"/>
      <c r="G798" s="48"/>
      <c r="H798" s="49">
        <f t="shared" si="76"/>
        <v>0</v>
      </c>
      <c r="I798" s="46" t="s">
        <v>6</v>
      </c>
      <c r="O798" s="26">
        <f t="shared" si="77"/>
        <v>0</v>
      </c>
      <c r="P798" s="26">
        <f t="shared" si="77"/>
        <v>0</v>
      </c>
      <c r="Q798" s="26">
        <f t="shared" si="77"/>
        <v>0</v>
      </c>
      <c r="R798" s="93">
        <f t="shared" si="78"/>
        <v>0</v>
      </c>
      <c r="S798" s="93">
        <f t="shared" si="79"/>
        <v>0</v>
      </c>
      <c r="T798" s="93">
        <f t="shared" si="80"/>
        <v>0</v>
      </c>
    </row>
    <row r="799" spans="3:20" x14ac:dyDescent="0.35">
      <c r="C799" s="75" t="str">
        <f t="shared" si="75"/>
        <v/>
      </c>
      <c r="D799" s="47"/>
      <c r="E799" s="48"/>
      <c r="F799" s="48"/>
      <c r="G799" s="48"/>
      <c r="H799" s="49">
        <f t="shared" si="76"/>
        <v>0</v>
      </c>
      <c r="I799" s="46" t="s">
        <v>6</v>
      </c>
      <c r="O799" s="26">
        <f t="shared" si="77"/>
        <v>0</v>
      </c>
      <c r="P799" s="26">
        <f t="shared" si="77"/>
        <v>0</v>
      </c>
      <c r="Q799" s="26">
        <f t="shared" si="77"/>
        <v>0</v>
      </c>
      <c r="R799" s="93">
        <f t="shared" si="78"/>
        <v>0</v>
      </c>
      <c r="S799" s="93">
        <f t="shared" si="79"/>
        <v>0</v>
      </c>
      <c r="T799" s="93">
        <f t="shared" si="80"/>
        <v>0</v>
      </c>
    </row>
    <row r="800" spans="3:20" x14ac:dyDescent="0.35">
      <c r="C800" s="75" t="str">
        <f t="shared" si="75"/>
        <v/>
      </c>
      <c r="D800" s="47"/>
      <c r="E800" s="48"/>
      <c r="F800" s="48"/>
      <c r="G800" s="48"/>
      <c r="H800" s="49">
        <f t="shared" si="76"/>
        <v>0</v>
      </c>
      <c r="I800" s="46" t="s">
        <v>6</v>
      </c>
      <c r="O800" s="26">
        <f t="shared" si="77"/>
        <v>0</v>
      </c>
      <c r="P800" s="26">
        <f t="shared" si="77"/>
        <v>0</v>
      </c>
      <c r="Q800" s="26">
        <f t="shared" si="77"/>
        <v>0</v>
      </c>
      <c r="R800" s="93">
        <f t="shared" si="78"/>
        <v>0</v>
      </c>
      <c r="S800" s="93">
        <f t="shared" si="79"/>
        <v>0</v>
      </c>
      <c r="T800" s="93">
        <f t="shared" si="80"/>
        <v>0</v>
      </c>
    </row>
    <row r="801" spans="3:20" x14ac:dyDescent="0.35">
      <c r="C801" s="75" t="str">
        <f t="shared" si="75"/>
        <v/>
      </c>
      <c r="D801" s="47"/>
      <c r="E801" s="48"/>
      <c r="F801" s="48"/>
      <c r="G801" s="48"/>
      <c r="H801" s="49">
        <f t="shared" si="76"/>
        <v>0</v>
      </c>
      <c r="I801" s="46" t="s">
        <v>6</v>
      </c>
      <c r="O801" s="26">
        <f t="shared" si="77"/>
        <v>0</v>
      </c>
      <c r="P801" s="26">
        <f t="shared" si="77"/>
        <v>0</v>
      </c>
      <c r="Q801" s="26">
        <f t="shared" si="77"/>
        <v>0</v>
      </c>
      <c r="R801" s="93">
        <f t="shared" si="78"/>
        <v>0</v>
      </c>
      <c r="S801" s="93">
        <f t="shared" si="79"/>
        <v>0</v>
      </c>
      <c r="T801" s="93">
        <f t="shared" si="80"/>
        <v>0</v>
      </c>
    </row>
    <row r="802" spans="3:20" x14ac:dyDescent="0.35">
      <c r="C802" s="75" t="str">
        <f t="shared" si="75"/>
        <v/>
      </c>
      <c r="D802" s="47"/>
      <c r="E802" s="48"/>
      <c r="F802" s="48"/>
      <c r="G802" s="48"/>
      <c r="H802" s="49">
        <f t="shared" si="76"/>
        <v>0</v>
      </c>
      <c r="I802" s="46" t="s">
        <v>6</v>
      </c>
      <c r="O802" s="26">
        <f t="shared" si="77"/>
        <v>0</v>
      </c>
      <c r="P802" s="26">
        <f t="shared" si="77"/>
        <v>0</v>
      </c>
      <c r="Q802" s="26">
        <f t="shared" si="77"/>
        <v>0</v>
      </c>
      <c r="R802" s="93">
        <f t="shared" si="78"/>
        <v>0</v>
      </c>
      <c r="S802" s="93">
        <f t="shared" si="79"/>
        <v>0</v>
      </c>
      <c r="T802" s="93">
        <f t="shared" si="80"/>
        <v>0</v>
      </c>
    </row>
    <row r="803" spans="3:20" x14ac:dyDescent="0.35">
      <c r="C803" s="75" t="str">
        <f t="shared" si="75"/>
        <v/>
      </c>
      <c r="D803" s="47"/>
      <c r="E803" s="48"/>
      <c r="F803" s="48"/>
      <c r="G803" s="48"/>
      <c r="H803" s="49">
        <f t="shared" si="76"/>
        <v>0</v>
      </c>
      <c r="I803" s="46" t="s">
        <v>6</v>
      </c>
      <c r="O803" s="26">
        <f t="shared" si="77"/>
        <v>0</v>
      </c>
      <c r="P803" s="26">
        <f t="shared" si="77"/>
        <v>0</v>
      </c>
      <c r="Q803" s="26">
        <f t="shared" si="77"/>
        <v>0</v>
      </c>
      <c r="R803" s="93">
        <f t="shared" si="78"/>
        <v>0</v>
      </c>
      <c r="S803" s="93">
        <f t="shared" si="79"/>
        <v>0</v>
      </c>
      <c r="T803" s="93">
        <f t="shared" si="80"/>
        <v>0</v>
      </c>
    </row>
    <row r="804" spans="3:20" x14ac:dyDescent="0.35">
      <c r="C804" s="75" t="str">
        <f t="shared" si="75"/>
        <v/>
      </c>
      <c r="D804" s="47"/>
      <c r="E804" s="48"/>
      <c r="F804" s="48"/>
      <c r="G804" s="48"/>
      <c r="H804" s="49">
        <f t="shared" si="76"/>
        <v>0</v>
      </c>
      <c r="I804" s="46" t="s">
        <v>6</v>
      </c>
      <c r="O804" s="26">
        <f t="shared" si="77"/>
        <v>0</v>
      </c>
      <c r="P804" s="26">
        <f t="shared" si="77"/>
        <v>0</v>
      </c>
      <c r="Q804" s="26">
        <f t="shared" si="77"/>
        <v>0</v>
      </c>
      <c r="R804" s="93">
        <f t="shared" si="78"/>
        <v>0</v>
      </c>
      <c r="S804" s="93">
        <f t="shared" si="79"/>
        <v>0</v>
      </c>
      <c r="T804" s="93">
        <f t="shared" si="80"/>
        <v>0</v>
      </c>
    </row>
    <row r="805" spans="3:20" x14ac:dyDescent="0.35">
      <c r="C805" s="75" t="str">
        <f t="shared" si="75"/>
        <v/>
      </c>
      <c r="D805" s="47"/>
      <c r="E805" s="48"/>
      <c r="F805" s="48"/>
      <c r="G805" s="48"/>
      <c r="H805" s="49">
        <f t="shared" si="76"/>
        <v>0</v>
      </c>
      <c r="I805" s="46" t="s">
        <v>6</v>
      </c>
      <c r="O805" s="26">
        <f t="shared" si="77"/>
        <v>0</v>
      </c>
      <c r="P805" s="26">
        <f t="shared" si="77"/>
        <v>0</v>
      </c>
      <c r="Q805" s="26">
        <f t="shared" si="77"/>
        <v>0</v>
      </c>
      <c r="R805" s="93">
        <f t="shared" si="78"/>
        <v>0</v>
      </c>
      <c r="S805" s="93">
        <f t="shared" si="79"/>
        <v>0</v>
      </c>
      <c r="T805" s="93">
        <f t="shared" si="80"/>
        <v>0</v>
      </c>
    </row>
    <row r="806" spans="3:20" x14ac:dyDescent="0.35">
      <c r="C806" s="75" t="str">
        <f t="shared" si="75"/>
        <v/>
      </c>
      <c r="D806" s="47"/>
      <c r="E806" s="48"/>
      <c r="F806" s="48"/>
      <c r="G806" s="48"/>
      <c r="H806" s="49">
        <f t="shared" si="76"/>
        <v>0</v>
      </c>
      <c r="I806" s="46" t="s">
        <v>6</v>
      </c>
      <c r="O806" s="26">
        <f t="shared" si="77"/>
        <v>0</v>
      </c>
      <c r="P806" s="26">
        <f t="shared" si="77"/>
        <v>0</v>
      </c>
      <c r="Q806" s="26">
        <f t="shared" si="77"/>
        <v>0</v>
      </c>
      <c r="R806" s="93">
        <f t="shared" si="78"/>
        <v>0</v>
      </c>
      <c r="S806" s="93">
        <f t="shared" si="79"/>
        <v>0</v>
      </c>
      <c r="T806" s="93">
        <f t="shared" si="80"/>
        <v>0</v>
      </c>
    </row>
    <row r="807" spans="3:20" x14ac:dyDescent="0.35">
      <c r="C807" s="75" t="str">
        <f t="shared" si="75"/>
        <v/>
      </c>
      <c r="D807" s="47"/>
      <c r="E807" s="48"/>
      <c r="F807" s="48"/>
      <c r="G807" s="48"/>
      <c r="H807" s="49">
        <f t="shared" si="76"/>
        <v>0</v>
      </c>
      <c r="I807" s="46" t="s">
        <v>6</v>
      </c>
      <c r="O807" s="26">
        <f t="shared" si="77"/>
        <v>0</v>
      </c>
      <c r="P807" s="26">
        <f t="shared" si="77"/>
        <v>0</v>
      </c>
      <c r="Q807" s="26">
        <f t="shared" si="77"/>
        <v>0</v>
      </c>
      <c r="R807" s="93">
        <f t="shared" si="78"/>
        <v>0</v>
      </c>
      <c r="S807" s="93">
        <f t="shared" si="79"/>
        <v>0</v>
      </c>
      <c r="T807" s="93">
        <f t="shared" si="80"/>
        <v>0</v>
      </c>
    </row>
    <row r="808" spans="3:20" x14ac:dyDescent="0.35">
      <c r="C808" s="75" t="str">
        <f t="shared" si="75"/>
        <v/>
      </c>
      <c r="D808" s="47"/>
      <c r="E808" s="48"/>
      <c r="F808" s="48"/>
      <c r="G808" s="48"/>
      <c r="H808" s="49">
        <f t="shared" si="76"/>
        <v>0</v>
      </c>
      <c r="I808" s="46" t="s">
        <v>6</v>
      </c>
      <c r="O808" s="26">
        <f t="shared" si="77"/>
        <v>0</v>
      </c>
      <c r="P808" s="26">
        <f t="shared" si="77"/>
        <v>0</v>
      </c>
      <c r="Q808" s="26">
        <f t="shared" si="77"/>
        <v>0</v>
      </c>
      <c r="R808" s="93">
        <f t="shared" si="78"/>
        <v>0</v>
      </c>
      <c r="S808" s="93">
        <f t="shared" si="79"/>
        <v>0</v>
      </c>
      <c r="T808" s="93">
        <f t="shared" si="80"/>
        <v>0</v>
      </c>
    </row>
    <row r="809" spans="3:20" x14ac:dyDescent="0.35">
      <c r="C809" s="75" t="str">
        <f t="shared" si="75"/>
        <v/>
      </c>
      <c r="D809" s="47"/>
      <c r="E809" s="48"/>
      <c r="F809" s="48"/>
      <c r="G809" s="48"/>
      <c r="H809" s="49">
        <f t="shared" si="76"/>
        <v>0</v>
      </c>
      <c r="I809" s="46" t="s">
        <v>6</v>
      </c>
      <c r="O809" s="26">
        <f t="shared" si="77"/>
        <v>0</v>
      </c>
      <c r="P809" s="26">
        <f t="shared" si="77"/>
        <v>0</v>
      </c>
      <c r="Q809" s="26">
        <f t="shared" si="77"/>
        <v>0</v>
      </c>
      <c r="R809" s="93">
        <f t="shared" si="78"/>
        <v>0</v>
      </c>
      <c r="S809" s="93">
        <f t="shared" si="79"/>
        <v>0</v>
      </c>
      <c r="T809" s="93">
        <f t="shared" si="80"/>
        <v>0</v>
      </c>
    </row>
    <row r="810" spans="3:20" x14ac:dyDescent="0.35">
      <c r="C810" s="75" t="str">
        <f t="shared" si="75"/>
        <v/>
      </c>
      <c r="D810" s="47"/>
      <c r="E810" s="48"/>
      <c r="F810" s="48"/>
      <c r="G810" s="48"/>
      <c r="H810" s="49">
        <f t="shared" si="76"/>
        <v>0</v>
      </c>
      <c r="I810" s="46" t="s">
        <v>6</v>
      </c>
      <c r="O810" s="26">
        <f t="shared" si="77"/>
        <v>0</v>
      </c>
      <c r="P810" s="26">
        <f t="shared" si="77"/>
        <v>0</v>
      </c>
      <c r="Q810" s="26">
        <f t="shared" si="77"/>
        <v>0</v>
      </c>
      <c r="R810" s="93">
        <f t="shared" si="78"/>
        <v>0</v>
      </c>
      <c r="S810" s="93">
        <f t="shared" si="79"/>
        <v>0</v>
      </c>
      <c r="T810" s="93">
        <f t="shared" si="80"/>
        <v>0</v>
      </c>
    </row>
    <row r="811" spans="3:20" x14ac:dyDescent="0.35">
      <c r="C811" s="75" t="str">
        <f t="shared" si="75"/>
        <v/>
      </c>
      <c r="D811" s="47"/>
      <c r="E811" s="48"/>
      <c r="F811" s="48"/>
      <c r="G811" s="48"/>
      <c r="H811" s="49">
        <f t="shared" si="76"/>
        <v>0</v>
      </c>
      <c r="I811" s="46" t="s">
        <v>6</v>
      </c>
      <c r="O811" s="26">
        <f t="shared" si="77"/>
        <v>0</v>
      </c>
      <c r="P811" s="26">
        <f t="shared" si="77"/>
        <v>0</v>
      </c>
      <c r="Q811" s="26">
        <f t="shared" si="77"/>
        <v>0</v>
      </c>
      <c r="R811" s="93">
        <f t="shared" si="78"/>
        <v>0</v>
      </c>
      <c r="S811" s="93">
        <f t="shared" si="79"/>
        <v>0</v>
      </c>
      <c r="T811" s="93">
        <f t="shared" si="80"/>
        <v>0</v>
      </c>
    </row>
    <row r="812" spans="3:20" x14ac:dyDescent="0.35">
      <c r="C812" s="75" t="str">
        <f t="shared" si="75"/>
        <v/>
      </c>
      <c r="D812" s="47"/>
      <c r="E812" s="48"/>
      <c r="F812" s="48"/>
      <c r="G812" s="48"/>
      <c r="H812" s="49">
        <f t="shared" si="76"/>
        <v>0</v>
      </c>
      <c r="I812" s="46" t="s">
        <v>6</v>
      </c>
      <c r="O812" s="26">
        <f t="shared" si="77"/>
        <v>0</v>
      </c>
      <c r="P812" s="26">
        <f t="shared" si="77"/>
        <v>0</v>
      </c>
      <c r="Q812" s="26">
        <f t="shared" si="77"/>
        <v>0</v>
      </c>
      <c r="R812" s="93">
        <f t="shared" si="78"/>
        <v>0</v>
      </c>
      <c r="S812" s="93">
        <f t="shared" si="79"/>
        <v>0</v>
      </c>
      <c r="T812" s="93">
        <f t="shared" si="80"/>
        <v>0</v>
      </c>
    </row>
    <row r="813" spans="3:20" x14ac:dyDescent="0.35">
      <c r="C813" s="75" t="str">
        <f t="shared" si="75"/>
        <v/>
      </c>
      <c r="D813" s="47"/>
      <c r="E813" s="48"/>
      <c r="F813" s="48"/>
      <c r="G813" s="48"/>
      <c r="H813" s="49">
        <f t="shared" si="76"/>
        <v>0</v>
      </c>
      <c r="I813" s="46" t="s">
        <v>6</v>
      </c>
      <c r="O813" s="26">
        <f t="shared" si="77"/>
        <v>0</v>
      </c>
      <c r="P813" s="26">
        <f t="shared" si="77"/>
        <v>0</v>
      </c>
      <c r="Q813" s="26">
        <f t="shared" si="77"/>
        <v>0</v>
      </c>
      <c r="R813" s="93">
        <f t="shared" si="78"/>
        <v>0</v>
      </c>
      <c r="S813" s="93">
        <f t="shared" si="79"/>
        <v>0</v>
      </c>
      <c r="T813" s="93">
        <f t="shared" si="80"/>
        <v>0</v>
      </c>
    </row>
    <row r="814" spans="3:20" x14ac:dyDescent="0.35">
      <c r="C814" s="75" t="str">
        <f t="shared" si="75"/>
        <v/>
      </c>
      <c r="D814" s="47"/>
      <c r="E814" s="48"/>
      <c r="F814" s="48"/>
      <c r="G814" s="48"/>
      <c r="H814" s="49">
        <f t="shared" si="76"/>
        <v>0</v>
      </c>
      <c r="I814" s="46" t="s">
        <v>6</v>
      </c>
      <c r="O814" s="26">
        <f t="shared" si="77"/>
        <v>0</v>
      </c>
      <c r="P814" s="26">
        <f t="shared" si="77"/>
        <v>0</v>
      </c>
      <c r="Q814" s="26">
        <f t="shared" si="77"/>
        <v>0</v>
      </c>
      <c r="R814" s="93">
        <f t="shared" si="78"/>
        <v>0</v>
      </c>
      <c r="S814" s="93">
        <f t="shared" si="79"/>
        <v>0</v>
      </c>
      <c r="T814" s="93">
        <f t="shared" si="80"/>
        <v>0</v>
      </c>
    </row>
    <row r="815" spans="3:20" x14ac:dyDescent="0.35">
      <c r="C815" s="75" t="str">
        <f t="shared" si="75"/>
        <v/>
      </c>
      <c r="D815" s="47"/>
      <c r="E815" s="48"/>
      <c r="F815" s="48"/>
      <c r="G815" s="48"/>
      <c r="H815" s="49">
        <f t="shared" si="76"/>
        <v>0</v>
      </c>
      <c r="I815" s="46" t="s">
        <v>6</v>
      </c>
      <c r="O815" s="26">
        <f t="shared" si="77"/>
        <v>0</v>
      </c>
      <c r="P815" s="26">
        <f t="shared" si="77"/>
        <v>0</v>
      </c>
      <c r="Q815" s="26">
        <f t="shared" si="77"/>
        <v>0</v>
      </c>
      <c r="R815" s="93">
        <f t="shared" si="78"/>
        <v>0</v>
      </c>
      <c r="S815" s="93">
        <f t="shared" si="79"/>
        <v>0</v>
      </c>
      <c r="T815" s="93">
        <f t="shared" si="80"/>
        <v>0</v>
      </c>
    </row>
    <row r="816" spans="3:20" x14ac:dyDescent="0.35">
      <c r="C816" s="75" t="str">
        <f t="shared" si="75"/>
        <v/>
      </c>
      <c r="D816" s="47"/>
      <c r="E816" s="48"/>
      <c r="F816" s="48"/>
      <c r="G816" s="48"/>
      <c r="H816" s="49">
        <f t="shared" si="76"/>
        <v>0</v>
      </c>
      <c r="I816" s="46" t="s">
        <v>6</v>
      </c>
      <c r="O816" s="26">
        <f t="shared" si="77"/>
        <v>0</v>
      </c>
      <c r="P816" s="26">
        <f t="shared" si="77"/>
        <v>0</v>
      </c>
      <c r="Q816" s="26">
        <f t="shared" si="77"/>
        <v>0</v>
      </c>
      <c r="R816" s="93">
        <f t="shared" si="78"/>
        <v>0</v>
      </c>
      <c r="S816" s="93">
        <f t="shared" si="79"/>
        <v>0</v>
      </c>
      <c r="T816" s="93">
        <f t="shared" si="80"/>
        <v>0</v>
      </c>
    </row>
    <row r="817" spans="3:20" x14ac:dyDescent="0.35">
      <c r="C817" s="75" t="str">
        <f t="shared" si="75"/>
        <v/>
      </c>
      <c r="D817" s="47"/>
      <c r="E817" s="48"/>
      <c r="F817" s="48"/>
      <c r="G817" s="48"/>
      <c r="H817" s="49">
        <f t="shared" si="76"/>
        <v>0</v>
      </c>
      <c r="I817" s="46" t="s">
        <v>6</v>
      </c>
      <c r="O817" s="26">
        <f t="shared" si="77"/>
        <v>0</v>
      </c>
      <c r="P817" s="26">
        <f t="shared" si="77"/>
        <v>0</v>
      </c>
      <c r="Q817" s="26">
        <f t="shared" si="77"/>
        <v>0</v>
      </c>
      <c r="R817" s="93">
        <f t="shared" si="78"/>
        <v>0</v>
      </c>
      <c r="S817" s="93">
        <f t="shared" si="79"/>
        <v>0</v>
      </c>
      <c r="T817" s="93">
        <f t="shared" si="80"/>
        <v>0</v>
      </c>
    </row>
    <row r="818" spans="3:20" x14ac:dyDescent="0.35">
      <c r="C818" s="75" t="str">
        <f t="shared" si="75"/>
        <v/>
      </c>
      <c r="D818" s="47"/>
      <c r="E818" s="48"/>
      <c r="F818" s="48"/>
      <c r="G818" s="48"/>
      <c r="H818" s="49">
        <f t="shared" si="76"/>
        <v>0</v>
      </c>
      <c r="I818" s="46" t="s">
        <v>6</v>
      </c>
      <c r="O818" s="26">
        <f t="shared" si="77"/>
        <v>0</v>
      </c>
      <c r="P818" s="26">
        <f t="shared" si="77"/>
        <v>0</v>
      </c>
      <c r="Q818" s="26">
        <f t="shared" si="77"/>
        <v>0</v>
      </c>
      <c r="R818" s="93">
        <f t="shared" si="78"/>
        <v>0</v>
      </c>
      <c r="S818" s="93">
        <f t="shared" si="79"/>
        <v>0</v>
      </c>
      <c r="T818" s="93">
        <f t="shared" si="80"/>
        <v>0</v>
      </c>
    </row>
    <row r="819" spans="3:20" x14ac:dyDescent="0.35">
      <c r="C819" s="75" t="str">
        <f t="shared" si="75"/>
        <v/>
      </c>
      <c r="D819" s="47"/>
      <c r="E819" s="48"/>
      <c r="F819" s="48"/>
      <c r="G819" s="48"/>
      <c r="H819" s="49">
        <f t="shared" si="76"/>
        <v>0</v>
      </c>
      <c r="I819" s="46" t="s">
        <v>6</v>
      </c>
      <c r="O819" s="26">
        <f t="shared" si="77"/>
        <v>0</v>
      </c>
      <c r="P819" s="26">
        <f t="shared" si="77"/>
        <v>0</v>
      </c>
      <c r="Q819" s="26">
        <f t="shared" si="77"/>
        <v>0</v>
      </c>
      <c r="R819" s="93">
        <f t="shared" si="78"/>
        <v>0</v>
      </c>
      <c r="S819" s="93">
        <f t="shared" si="79"/>
        <v>0</v>
      </c>
      <c r="T819" s="93">
        <f t="shared" si="80"/>
        <v>0</v>
      </c>
    </row>
    <row r="820" spans="3:20" x14ac:dyDescent="0.35">
      <c r="C820" s="75" t="str">
        <f t="shared" si="75"/>
        <v/>
      </c>
      <c r="D820" s="47"/>
      <c r="E820" s="48"/>
      <c r="F820" s="48"/>
      <c r="G820" s="48"/>
      <c r="H820" s="49">
        <f t="shared" si="76"/>
        <v>0</v>
      </c>
      <c r="I820" s="46" t="s">
        <v>6</v>
      </c>
      <c r="O820" s="26">
        <f t="shared" si="77"/>
        <v>0</v>
      </c>
      <c r="P820" s="26">
        <f t="shared" si="77"/>
        <v>0</v>
      </c>
      <c r="Q820" s="26">
        <f t="shared" si="77"/>
        <v>0</v>
      </c>
      <c r="R820" s="93">
        <f t="shared" si="78"/>
        <v>0</v>
      </c>
      <c r="S820" s="93">
        <f t="shared" si="79"/>
        <v>0</v>
      </c>
      <c r="T820" s="93">
        <f t="shared" si="80"/>
        <v>0</v>
      </c>
    </row>
    <row r="821" spans="3:20" x14ac:dyDescent="0.35">
      <c r="C821" s="75" t="str">
        <f t="shared" si="75"/>
        <v/>
      </c>
      <c r="D821" s="47"/>
      <c r="E821" s="48"/>
      <c r="F821" s="48"/>
      <c r="G821" s="48"/>
      <c r="H821" s="49">
        <f t="shared" si="76"/>
        <v>0</v>
      </c>
      <c r="I821" s="46" t="s">
        <v>6</v>
      </c>
      <c r="O821" s="26">
        <f t="shared" si="77"/>
        <v>0</v>
      </c>
      <c r="P821" s="26">
        <f t="shared" si="77"/>
        <v>0</v>
      </c>
      <c r="Q821" s="26">
        <f t="shared" si="77"/>
        <v>0</v>
      </c>
      <c r="R821" s="93">
        <f t="shared" si="78"/>
        <v>0</v>
      </c>
      <c r="S821" s="93">
        <f t="shared" si="79"/>
        <v>0</v>
      </c>
      <c r="T821" s="93">
        <f t="shared" si="80"/>
        <v>0</v>
      </c>
    </row>
    <row r="822" spans="3:20" x14ac:dyDescent="0.35">
      <c r="C822" s="75" t="str">
        <f t="shared" si="75"/>
        <v/>
      </c>
      <c r="D822" s="47"/>
      <c r="E822" s="48"/>
      <c r="F822" s="48"/>
      <c r="G822" s="48"/>
      <c r="H822" s="49">
        <f t="shared" si="76"/>
        <v>0</v>
      </c>
      <c r="I822" s="46" t="s">
        <v>6</v>
      </c>
      <c r="O822" s="26">
        <f t="shared" si="77"/>
        <v>0</v>
      </c>
      <c r="P822" s="26">
        <f t="shared" si="77"/>
        <v>0</v>
      </c>
      <c r="Q822" s="26">
        <f t="shared" si="77"/>
        <v>0</v>
      </c>
      <c r="R822" s="93">
        <f t="shared" si="78"/>
        <v>0</v>
      </c>
      <c r="S822" s="93">
        <f t="shared" si="79"/>
        <v>0</v>
      </c>
      <c r="T822" s="93">
        <f t="shared" si="80"/>
        <v>0</v>
      </c>
    </row>
    <row r="823" spans="3:20" x14ac:dyDescent="0.35">
      <c r="C823" s="75" t="str">
        <f t="shared" si="75"/>
        <v/>
      </c>
      <c r="D823" s="47"/>
      <c r="E823" s="48"/>
      <c r="F823" s="48"/>
      <c r="G823" s="48"/>
      <c r="H823" s="49">
        <f t="shared" si="76"/>
        <v>0</v>
      </c>
      <c r="I823" s="46" t="s">
        <v>6</v>
      </c>
      <c r="O823" s="26">
        <f t="shared" si="77"/>
        <v>0</v>
      </c>
      <c r="P823" s="26">
        <f t="shared" si="77"/>
        <v>0</v>
      </c>
      <c r="Q823" s="26">
        <f t="shared" si="77"/>
        <v>0</v>
      </c>
      <c r="R823" s="93">
        <f t="shared" si="78"/>
        <v>0</v>
      </c>
      <c r="S823" s="93">
        <f t="shared" si="79"/>
        <v>0</v>
      </c>
      <c r="T823" s="93">
        <f t="shared" si="80"/>
        <v>0</v>
      </c>
    </row>
    <row r="824" spans="3:20" x14ac:dyDescent="0.35">
      <c r="C824" s="75" t="str">
        <f t="shared" si="75"/>
        <v/>
      </c>
      <c r="D824" s="47"/>
      <c r="E824" s="48"/>
      <c r="F824" s="48"/>
      <c r="G824" s="48"/>
      <c r="H824" s="49">
        <f t="shared" si="76"/>
        <v>0</v>
      </c>
      <c r="I824" s="46" t="s">
        <v>6</v>
      </c>
      <c r="O824" s="26">
        <f t="shared" si="77"/>
        <v>0</v>
      </c>
      <c r="P824" s="26">
        <f t="shared" si="77"/>
        <v>0</v>
      </c>
      <c r="Q824" s="26">
        <f t="shared" si="77"/>
        <v>0</v>
      </c>
      <c r="R824" s="93">
        <f t="shared" si="78"/>
        <v>0</v>
      </c>
      <c r="S824" s="93">
        <f t="shared" si="79"/>
        <v>0</v>
      </c>
      <c r="T824" s="93">
        <f t="shared" si="80"/>
        <v>0</v>
      </c>
    </row>
    <row r="825" spans="3:20" x14ac:dyDescent="0.35">
      <c r="C825" s="75" t="str">
        <f t="shared" si="75"/>
        <v/>
      </c>
      <c r="D825" s="47"/>
      <c r="E825" s="48"/>
      <c r="F825" s="48"/>
      <c r="G825" s="48"/>
      <c r="H825" s="49">
        <f t="shared" si="76"/>
        <v>0</v>
      </c>
      <c r="I825" s="46" t="s">
        <v>6</v>
      </c>
      <c r="O825" s="26">
        <f t="shared" si="77"/>
        <v>0</v>
      </c>
      <c r="P825" s="26">
        <f t="shared" si="77"/>
        <v>0</v>
      </c>
      <c r="Q825" s="26">
        <f t="shared" si="77"/>
        <v>0</v>
      </c>
      <c r="R825" s="93">
        <f t="shared" si="78"/>
        <v>0</v>
      </c>
      <c r="S825" s="93">
        <f t="shared" si="79"/>
        <v>0</v>
      </c>
      <c r="T825" s="93">
        <f t="shared" si="80"/>
        <v>0</v>
      </c>
    </row>
    <row r="826" spans="3:20" x14ac:dyDescent="0.35">
      <c r="C826" s="75" t="str">
        <f t="shared" si="75"/>
        <v/>
      </c>
      <c r="D826" s="47"/>
      <c r="E826" s="48"/>
      <c r="F826" s="48"/>
      <c r="G826" s="48"/>
      <c r="H826" s="49">
        <f t="shared" si="76"/>
        <v>0</v>
      </c>
      <c r="I826" s="46" t="s">
        <v>6</v>
      </c>
      <c r="O826" s="26">
        <f t="shared" si="77"/>
        <v>0</v>
      </c>
      <c r="P826" s="26">
        <f t="shared" si="77"/>
        <v>0</v>
      </c>
      <c r="Q826" s="26">
        <f t="shared" si="77"/>
        <v>0</v>
      </c>
      <c r="R826" s="93">
        <f t="shared" si="78"/>
        <v>0</v>
      </c>
      <c r="S826" s="93">
        <f t="shared" si="79"/>
        <v>0</v>
      </c>
      <c r="T826" s="93">
        <f t="shared" si="80"/>
        <v>0</v>
      </c>
    </row>
    <row r="827" spans="3:20" x14ac:dyDescent="0.35">
      <c r="C827" s="75" t="str">
        <f t="shared" si="75"/>
        <v/>
      </c>
      <c r="D827" s="47"/>
      <c r="E827" s="48"/>
      <c r="F827" s="48"/>
      <c r="G827" s="48"/>
      <c r="H827" s="49">
        <f t="shared" si="76"/>
        <v>0</v>
      </c>
      <c r="I827" s="46" t="s">
        <v>6</v>
      </c>
      <c r="O827" s="26">
        <f t="shared" si="77"/>
        <v>0</v>
      </c>
      <c r="P827" s="26">
        <f t="shared" si="77"/>
        <v>0</v>
      </c>
      <c r="Q827" s="26">
        <f t="shared" si="77"/>
        <v>0</v>
      </c>
      <c r="R827" s="93">
        <f t="shared" si="78"/>
        <v>0</v>
      </c>
      <c r="S827" s="93">
        <f t="shared" si="79"/>
        <v>0</v>
      </c>
      <c r="T827" s="93">
        <f t="shared" si="80"/>
        <v>0</v>
      </c>
    </row>
    <row r="828" spans="3:20" x14ac:dyDescent="0.35">
      <c r="C828" s="75" t="str">
        <f t="shared" si="75"/>
        <v/>
      </c>
      <c r="D828" s="47"/>
      <c r="E828" s="48"/>
      <c r="F828" s="48"/>
      <c r="G828" s="48"/>
      <c r="H828" s="49">
        <f t="shared" si="76"/>
        <v>0</v>
      </c>
      <c r="I828" s="46" t="s">
        <v>6</v>
      </c>
      <c r="O828" s="26">
        <f t="shared" si="77"/>
        <v>0</v>
      </c>
      <c r="P828" s="26">
        <f t="shared" si="77"/>
        <v>0</v>
      </c>
      <c r="Q828" s="26">
        <f t="shared" si="77"/>
        <v>0</v>
      </c>
      <c r="R828" s="93">
        <f t="shared" si="78"/>
        <v>0</v>
      </c>
      <c r="S828" s="93">
        <f t="shared" si="79"/>
        <v>0</v>
      </c>
      <c r="T828" s="93">
        <f t="shared" si="80"/>
        <v>0</v>
      </c>
    </row>
    <row r="829" spans="3:20" x14ac:dyDescent="0.35">
      <c r="C829" s="75" t="str">
        <f t="shared" si="75"/>
        <v/>
      </c>
      <c r="D829" s="47"/>
      <c r="E829" s="48"/>
      <c r="F829" s="48"/>
      <c r="G829" s="48"/>
      <c r="H829" s="49">
        <f t="shared" si="76"/>
        <v>0</v>
      </c>
      <c r="I829" s="46" t="s">
        <v>6</v>
      </c>
      <c r="O829" s="26">
        <f t="shared" si="77"/>
        <v>0</v>
      </c>
      <c r="P829" s="26">
        <f t="shared" si="77"/>
        <v>0</v>
      </c>
      <c r="Q829" s="26">
        <f t="shared" si="77"/>
        <v>0</v>
      </c>
      <c r="R829" s="93">
        <f t="shared" si="78"/>
        <v>0</v>
      </c>
      <c r="S829" s="93">
        <f t="shared" si="79"/>
        <v>0</v>
      </c>
      <c r="T829" s="93">
        <f t="shared" si="80"/>
        <v>0</v>
      </c>
    </row>
    <row r="830" spans="3:20" x14ac:dyDescent="0.35">
      <c r="C830" s="75" t="str">
        <f t="shared" si="75"/>
        <v/>
      </c>
      <c r="D830" s="47"/>
      <c r="E830" s="48"/>
      <c r="F830" s="48"/>
      <c r="G830" s="48"/>
      <c r="H830" s="49">
        <f t="shared" si="76"/>
        <v>0</v>
      </c>
      <c r="I830" s="46" t="s">
        <v>6</v>
      </c>
      <c r="O830" s="26">
        <f t="shared" si="77"/>
        <v>0</v>
      </c>
      <c r="P830" s="26">
        <f t="shared" si="77"/>
        <v>0</v>
      </c>
      <c r="Q830" s="26">
        <f t="shared" si="77"/>
        <v>0</v>
      </c>
      <c r="R830" s="93">
        <f t="shared" si="78"/>
        <v>0</v>
      </c>
      <c r="S830" s="93">
        <f t="shared" si="79"/>
        <v>0</v>
      </c>
      <c r="T830" s="93">
        <f t="shared" si="80"/>
        <v>0</v>
      </c>
    </row>
    <row r="831" spans="3:20" x14ac:dyDescent="0.35">
      <c r="C831" s="75" t="str">
        <f t="shared" si="75"/>
        <v/>
      </c>
      <c r="D831" s="47"/>
      <c r="E831" s="48"/>
      <c r="F831" s="48"/>
      <c r="G831" s="48"/>
      <c r="H831" s="49">
        <f t="shared" si="76"/>
        <v>0</v>
      </c>
      <c r="I831" s="46" t="s">
        <v>6</v>
      </c>
      <c r="O831" s="26">
        <f t="shared" si="77"/>
        <v>0</v>
      </c>
      <c r="P831" s="26">
        <f t="shared" si="77"/>
        <v>0</v>
      </c>
      <c r="Q831" s="26">
        <f t="shared" si="77"/>
        <v>0</v>
      </c>
      <c r="R831" s="93">
        <f t="shared" si="78"/>
        <v>0</v>
      </c>
      <c r="S831" s="93">
        <f t="shared" si="79"/>
        <v>0</v>
      </c>
      <c r="T831" s="93">
        <f t="shared" si="80"/>
        <v>0</v>
      </c>
    </row>
    <row r="832" spans="3:20" x14ac:dyDescent="0.35">
      <c r="C832" s="75" t="str">
        <f t="shared" si="75"/>
        <v/>
      </c>
      <c r="D832" s="47"/>
      <c r="E832" s="48"/>
      <c r="F832" s="48"/>
      <c r="G832" s="48"/>
      <c r="H832" s="49">
        <f t="shared" si="76"/>
        <v>0</v>
      </c>
      <c r="I832" s="46" t="s">
        <v>6</v>
      </c>
      <c r="O832" s="26">
        <f t="shared" si="77"/>
        <v>0</v>
      </c>
      <c r="P832" s="26">
        <f t="shared" si="77"/>
        <v>0</v>
      </c>
      <c r="Q832" s="26">
        <f t="shared" si="77"/>
        <v>0</v>
      </c>
      <c r="R832" s="93">
        <f t="shared" si="78"/>
        <v>0</v>
      </c>
      <c r="S832" s="93">
        <f t="shared" si="79"/>
        <v>0</v>
      </c>
      <c r="T832" s="93">
        <f t="shared" si="80"/>
        <v>0</v>
      </c>
    </row>
    <row r="833" spans="3:20" x14ac:dyDescent="0.35">
      <c r="C833" s="75" t="str">
        <f t="shared" si="75"/>
        <v/>
      </c>
      <c r="D833" s="47"/>
      <c r="E833" s="48"/>
      <c r="F833" s="48"/>
      <c r="G833" s="48"/>
      <c r="H833" s="49">
        <f t="shared" si="76"/>
        <v>0</v>
      </c>
      <c r="I833" s="46" t="s">
        <v>6</v>
      </c>
      <c r="O833" s="26">
        <f t="shared" si="77"/>
        <v>0</v>
      </c>
      <c r="P833" s="26">
        <f t="shared" si="77"/>
        <v>0</v>
      </c>
      <c r="Q833" s="26">
        <f t="shared" si="77"/>
        <v>0</v>
      </c>
      <c r="R833" s="93">
        <f t="shared" si="78"/>
        <v>0</v>
      </c>
      <c r="S833" s="93">
        <f t="shared" si="79"/>
        <v>0</v>
      </c>
      <c r="T833" s="93">
        <f t="shared" si="80"/>
        <v>0</v>
      </c>
    </row>
    <row r="834" spans="3:20" x14ac:dyDescent="0.35">
      <c r="C834" s="75" t="str">
        <f t="shared" si="75"/>
        <v/>
      </c>
      <c r="D834" s="47"/>
      <c r="E834" s="48"/>
      <c r="F834" s="48"/>
      <c r="G834" s="48"/>
      <c r="H834" s="49">
        <f t="shared" si="76"/>
        <v>0</v>
      </c>
      <c r="I834" s="46" t="s">
        <v>6</v>
      </c>
      <c r="O834" s="26">
        <f t="shared" si="77"/>
        <v>0</v>
      </c>
      <c r="P834" s="26">
        <f t="shared" si="77"/>
        <v>0</v>
      </c>
      <c r="Q834" s="26">
        <f t="shared" si="77"/>
        <v>0</v>
      </c>
      <c r="R834" s="93">
        <f t="shared" si="78"/>
        <v>0</v>
      </c>
      <c r="S834" s="93">
        <f t="shared" si="79"/>
        <v>0</v>
      </c>
      <c r="T834" s="93">
        <f t="shared" si="80"/>
        <v>0</v>
      </c>
    </row>
    <row r="835" spans="3:20" x14ac:dyDescent="0.35">
      <c r="C835" s="75" t="str">
        <f t="shared" si="75"/>
        <v/>
      </c>
      <c r="D835" s="47"/>
      <c r="E835" s="48"/>
      <c r="F835" s="48"/>
      <c r="G835" s="48"/>
      <c r="H835" s="49">
        <f t="shared" si="76"/>
        <v>0</v>
      </c>
      <c r="I835" s="46" t="s">
        <v>6</v>
      </c>
      <c r="O835" s="26">
        <f t="shared" si="77"/>
        <v>0</v>
      </c>
      <c r="P835" s="26">
        <f t="shared" si="77"/>
        <v>0</v>
      </c>
      <c r="Q835" s="26">
        <f t="shared" si="77"/>
        <v>0</v>
      </c>
      <c r="R835" s="93">
        <f t="shared" si="78"/>
        <v>0</v>
      </c>
      <c r="S835" s="93">
        <f t="shared" si="79"/>
        <v>0</v>
      </c>
      <c r="T835" s="93">
        <f t="shared" si="80"/>
        <v>0</v>
      </c>
    </row>
    <row r="836" spans="3:20" x14ac:dyDescent="0.35">
      <c r="C836" s="75" t="str">
        <f t="shared" si="75"/>
        <v/>
      </c>
      <c r="D836" s="47"/>
      <c r="E836" s="48"/>
      <c r="F836" s="48"/>
      <c r="G836" s="48"/>
      <c r="H836" s="49">
        <f t="shared" si="76"/>
        <v>0</v>
      </c>
      <c r="I836" s="46" t="s">
        <v>6</v>
      </c>
      <c r="O836" s="26">
        <f t="shared" si="77"/>
        <v>0</v>
      </c>
      <c r="P836" s="26">
        <f t="shared" si="77"/>
        <v>0</v>
      </c>
      <c r="Q836" s="26">
        <f t="shared" si="77"/>
        <v>0</v>
      </c>
      <c r="R836" s="93">
        <f t="shared" si="78"/>
        <v>0</v>
      </c>
      <c r="S836" s="93">
        <f t="shared" si="79"/>
        <v>0</v>
      </c>
      <c r="T836" s="93">
        <f t="shared" si="80"/>
        <v>0</v>
      </c>
    </row>
    <row r="837" spans="3:20" x14ac:dyDescent="0.35">
      <c r="C837" s="75" t="str">
        <f t="shared" si="75"/>
        <v/>
      </c>
      <c r="D837" s="47"/>
      <c r="E837" s="48"/>
      <c r="F837" s="48"/>
      <c r="G837" s="48"/>
      <c r="H837" s="49">
        <f t="shared" si="76"/>
        <v>0</v>
      </c>
      <c r="I837" s="46" t="s">
        <v>6</v>
      </c>
      <c r="O837" s="26">
        <f t="shared" si="77"/>
        <v>0</v>
      </c>
      <c r="P837" s="26">
        <f t="shared" si="77"/>
        <v>0</v>
      </c>
      <c r="Q837" s="26">
        <f t="shared" si="77"/>
        <v>0</v>
      </c>
      <c r="R837" s="93">
        <f t="shared" si="78"/>
        <v>0</v>
      </c>
      <c r="S837" s="93">
        <f t="shared" si="79"/>
        <v>0</v>
      </c>
      <c r="T837" s="93">
        <f t="shared" si="80"/>
        <v>0</v>
      </c>
    </row>
    <row r="838" spans="3:20" x14ac:dyDescent="0.35">
      <c r="C838" s="75" t="str">
        <f t="shared" si="75"/>
        <v/>
      </c>
      <c r="D838" s="47"/>
      <c r="E838" s="48"/>
      <c r="F838" s="48"/>
      <c r="G838" s="48"/>
      <c r="H838" s="49">
        <f t="shared" si="76"/>
        <v>0</v>
      </c>
      <c r="I838" s="46" t="s">
        <v>6</v>
      </c>
      <c r="O838" s="26">
        <f t="shared" si="77"/>
        <v>0</v>
      </c>
      <c r="P838" s="26">
        <f t="shared" si="77"/>
        <v>0</v>
      </c>
      <c r="Q838" s="26">
        <f t="shared" si="77"/>
        <v>0</v>
      </c>
      <c r="R838" s="93">
        <f t="shared" si="78"/>
        <v>0</v>
      </c>
      <c r="S838" s="93">
        <f t="shared" si="79"/>
        <v>0</v>
      </c>
      <c r="T838" s="93">
        <f t="shared" si="80"/>
        <v>0</v>
      </c>
    </row>
    <row r="839" spans="3:20" x14ac:dyDescent="0.35">
      <c r="C839" s="75" t="str">
        <f t="shared" si="75"/>
        <v/>
      </c>
      <c r="D839" s="47"/>
      <c r="E839" s="48"/>
      <c r="F839" s="48"/>
      <c r="G839" s="48"/>
      <c r="H839" s="49">
        <f t="shared" si="76"/>
        <v>0</v>
      </c>
      <c r="I839" s="46" t="s">
        <v>6</v>
      </c>
      <c r="O839" s="26">
        <f t="shared" si="77"/>
        <v>0</v>
      </c>
      <c r="P839" s="26">
        <f t="shared" si="77"/>
        <v>0</v>
      </c>
      <c r="Q839" s="26">
        <f t="shared" si="77"/>
        <v>0</v>
      </c>
      <c r="R839" s="93">
        <f t="shared" si="78"/>
        <v>0</v>
      </c>
      <c r="S839" s="93">
        <f t="shared" si="79"/>
        <v>0</v>
      </c>
      <c r="T839" s="93">
        <f t="shared" si="80"/>
        <v>0</v>
      </c>
    </row>
    <row r="840" spans="3:20" x14ac:dyDescent="0.35">
      <c r="C840" s="75" t="str">
        <f t="shared" si="75"/>
        <v/>
      </c>
      <c r="D840" s="47"/>
      <c r="E840" s="48"/>
      <c r="F840" s="48"/>
      <c r="G840" s="48"/>
      <c r="H840" s="49">
        <f t="shared" si="76"/>
        <v>0</v>
      </c>
      <c r="I840" s="46" t="s">
        <v>6</v>
      </c>
      <c r="O840" s="26">
        <f t="shared" si="77"/>
        <v>0</v>
      </c>
      <c r="P840" s="26">
        <f t="shared" si="77"/>
        <v>0</v>
      </c>
      <c r="Q840" s="26">
        <f t="shared" si="77"/>
        <v>0</v>
      </c>
      <c r="R840" s="93">
        <f t="shared" si="78"/>
        <v>0</v>
      </c>
      <c r="S840" s="93">
        <f t="shared" si="79"/>
        <v>0</v>
      </c>
      <c r="T840" s="93">
        <f t="shared" si="80"/>
        <v>0</v>
      </c>
    </row>
    <row r="841" spans="3:20" x14ac:dyDescent="0.35">
      <c r="C841" s="75" t="str">
        <f t="shared" si="75"/>
        <v/>
      </c>
      <c r="D841" s="47"/>
      <c r="E841" s="48"/>
      <c r="F841" s="48"/>
      <c r="G841" s="48"/>
      <c r="H841" s="49">
        <f t="shared" si="76"/>
        <v>0</v>
      </c>
      <c r="I841" s="46" t="s">
        <v>6</v>
      </c>
      <c r="O841" s="26">
        <f t="shared" si="77"/>
        <v>0</v>
      </c>
      <c r="P841" s="26">
        <f t="shared" si="77"/>
        <v>0</v>
      </c>
      <c r="Q841" s="26">
        <f t="shared" si="77"/>
        <v>0</v>
      </c>
      <c r="R841" s="93">
        <f t="shared" si="78"/>
        <v>0</v>
      </c>
      <c r="S841" s="93">
        <f t="shared" si="79"/>
        <v>0</v>
      </c>
      <c r="T841" s="93">
        <f t="shared" si="80"/>
        <v>0</v>
      </c>
    </row>
    <row r="842" spans="3:20" x14ac:dyDescent="0.35">
      <c r="C842" s="75" t="str">
        <f t="shared" si="75"/>
        <v/>
      </c>
      <c r="D842" s="47"/>
      <c r="E842" s="48"/>
      <c r="F842" s="48"/>
      <c r="G842" s="48"/>
      <c r="H842" s="49">
        <f t="shared" si="76"/>
        <v>0</v>
      </c>
      <c r="I842" s="46" t="s">
        <v>6</v>
      </c>
      <c r="O842" s="26">
        <f t="shared" si="77"/>
        <v>0</v>
      </c>
      <c r="P842" s="26">
        <f t="shared" si="77"/>
        <v>0</v>
      </c>
      <c r="Q842" s="26">
        <f t="shared" si="77"/>
        <v>0</v>
      </c>
      <c r="R842" s="93">
        <f t="shared" si="78"/>
        <v>0</v>
      </c>
      <c r="S842" s="93">
        <f t="shared" si="79"/>
        <v>0</v>
      </c>
      <c r="T842" s="93">
        <f t="shared" si="80"/>
        <v>0</v>
      </c>
    </row>
    <row r="843" spans="3:20" x14ac:dyDescent="0.35">
      <c r="C843" s="75" t="str">
        <f t="shared" ref="C843:C906" si="81">IF(D843="","",IF(ISERROR(1+C842),1,1+C842))</f>
        <v/>
      </c>
      <c r="D843" s="47"/>
      <c r="E843" s="48"/>
      <c r="F843" s="48"/>
      <c r="G843" s="48"/>
      <c r="H843" s="49">
        <f t="shared" ref="H843:H906" si="82">SUM(E843:G843)</f>
        <v>0</v>
      </c>
      <c r="I843" s="46" t="s">
        <v>6</v>
      </c>
      <c r="O843" s="26">
        <f t="shared" ref="O843:Q906" si="83">IF(E843="",0,IF(ISNUMBER(E843),0,1))</f>
        <v>0</v>
      </c>
      <c r="P843" s="26">
        <f t="shared" si="83"/>
        <v>0</v>
      </c>
      <c r="Q843" s="26">
        <f t="shared" si="83"/>
        <v>0</v>
      </c>
      <c r="R843" s="93">
        <f t="shared" ref="R843:R906" si="84">IF(E843="",0,
IF(NOT(ISNUMBER(E843)),0,
IF(E843&gt;=0,0,
1)))</f>
        <v>0</v>
      </c>
      <c r="S843" s="93">
        <f t="shared" ref="S843:S906" si="85">IF(F843="",0,
IF(NOT(ISNUMBER(F843)),0,
IF(F843&gt;=0,0,
1)))</f>
        <v>0</v>
      </c>
      <c r="T843" s="93">
        <f t="shared" ref="T843:T906" si="86">IF(G843="",0,
IF(NOT(ISNUMBER(G843)),0,
IF(G843&gt;=0,0,
1)))</f>
        <v>0</v>
      </c>
    </row>
    <row r="844" spans="3:20" x14ac:dyDescent="0.35">
      <c r="C844" s="75" t="str">
        <f t="shared" si="81"/>
        <v/>
      </c>
      <c r="D844" s="47"/>
      <c r="E844" s="48"/>
      <c r="F844" s="48"/>
      <c r="G844" s="48"/>
      <c r="H844" s="49">
        <f t="shared" si="82"/>
        <v>0</v>
      </c>
      <c r="I844" s="46" t="s">
        <v>6</v>
      </c>
      <c r="O844" s="26">
        <f t="shared" si="83"/>
        <v>0</v>
      </c>
      <c r="P844" s="26">
        <f t="shared" si="83"/>
        <v>0</v>
      </c>
      <c r="Q844" s="26">
        <f t="shared" si="83"/>
        <v>0</v>
      </c>
      <c r="R844" s="93">
        <f t="shared" si="84"/>
        <v>0</v>
      </c>
      <c r="S844" s="93">
        <f t="shared" si="85"/>
        <v>0</v>
      </c>
      <c r="T844" s="93">
        <f t="shared" si="86"/>
        <v>0</v>
      </c>
    </row>
    <row r="845" spans="3:20" x14ac:dyDescent="0.35">
      <c r="C845" s="75" t="str">
        <f t="shared" si="81"/>
        <v/>
      </c>
      <c r="D845" s="47"/>
      <c r="E845" s="48"/>
      <c r="F845" s="48"/>
      <c r="G845" s="48"/>
      <c r="H845" s="49">
        <f t="shared" si="82"/>
        <v>0</v>
      </c>
      <c r="I845" s="46" t="s">
        <v>6</v>
      </c>
      <c r="O845" s="26">
        <f t="shared" si="83"/>
        <v>0</v>
      </c>
      <c r="P845" s="26">
        <f t="shared" si="83"/>
        <v>0</v>
      </c>
      <c r="Q845" s="26">
        <f t="shared" si="83"/>
        <v>0</v>
      </c>
      <c r="R845" s="93">
        <f t="shared" si="84"/>
        <v>0</v>
      </c>
      <c r="S845" s="93">
        <f t="shared" si="85"/>
        <v>0</v>
      </c>
      <c r="T845" s="93">
        <f t="shared" si="86"/>
        <v>0</v>
      </c>
    </row>
    <row r="846" spans="3:20" x14ac:dyDescent="0.35">
      <c r="C846" s="75" t="str">
        <f t="shared" si="81"/>
        <v/>
      </c>
      <c r="D846" s="47"/>
      <c r="E846" s="48"/>
      <c r="F846" s="48"/>
      <c r="G846" s="48"/>
      <c r="H846" s="49">
        <f t="shared" si="82"/>
        <v>0</v>
      </c>
      <c r="I846" s="46" t="s">
        <v>6</v>
      </c>
      <c r="O846" s="26">
        <f t="shared" si="83"/>
        <v>0</v>
      </c>
      <c r="P846" s="26">
        <f t="shared" si="83"/>
        <v>0</v>
      </c>
      <c r="Q846" s="26">
        <f t="shared" si="83"/>
        <v>0</v>
      </c>
      <c r="R846" s="93">
        <f t="shared" si="84"/>
        <v>0</v>
      </c>
      <c r="S846" s="93">
        <f t="shared" si="85"/>
        <v>0</v>
      </c>
      <c r="T846" s="93">
        <f t="shared" si="86"/>
        <v>0</v>
      </c>
    </row>
    <row r="847" spans="3:20" x14ac:dyDescent="0.35">
      <c r="C847" s="75" t="str">
        <f t="shared" si="81"/>
        <v/>
      </c>
      <c r="D847" s="47"/>
      <c r="E847" s="48"/>
      <c r="F847" s="48"/>
      <c r="G847" s="48"/>
      <c r="H847" s="49">
        <f t="shared" si="82"/>
        <v>0</v>
      </c>
      <c r="I847" s="46" t="s">
        <v>6</v>
      </c>
      <c r="O847" s="26">
        <f t="shared" si="83"/>
        <v>0</v>
      </c>
      <c r="P847" s="26">
        <f t="shared" si="83"/>
        <v>0</v>
      </c>
      <c r="Q847" s="26">
        <f t="shared" si="83"/>
        <v>0</v>
      </c>
      <c r="R847" s="93">
        <f t="shared" si="84"/>
        <v>0</v>
      </c>
      <c r="S847" s="93">
        <f t="shared" si="85"/>
        <v>0</v>
      </c>
      <c r="T847" s="93">
        <f t="shared" si="86"/>
        <v>0</v>
      </c>
    </row>
    <row r="848" spans="3:20" x14ac:dyDescent="0.35">
      <c r="C848" s="75" t="str">
        <f t="shared" si="81"/>
        <v/>
      </c>
      <c r="D848" s="47"/>
      <c r="E848" s="48"/>
      <c r="F848" s="48"/>
      <c r="G848" s="48"/>
      <c r="H848" s="49">
        <f t="shared" si="82"/>
        <v>0</v>
      </c>
      <c r="I848" s="46" t="s">
        <v>6</v>
      </c>
      <c r="O848" s="26">
        <f t="shared" si="83"/>
        <v>0</v>
      </c>
      <c r="P848" s="26">
        <f t="shared" si="83"/>
        <v>0</v>
      </c>
      <c r="Q848" s="26">
        <f t="shared" si="83"/>
        <v>0</v>
      </c>
      <c r="R848" s="93">
        <f t="shared" si="84"/>
        <v>0</v>
      </c>
      <c r="S848" s="93">
        <f t="shared" si="85"/>
        <v>0</v>
      </c>
      <c r="T848" s="93">
        <f t="shared" si="86"/>
        <v>0</v>
      </c>
    </row>
    <row r="849" spans="3:20" x14ac:dyDescent="0.35">
      <c r="C849" s="75" t="str">
        <f t="shared" si="81"/>
        <v/>
      </c>
      <c r="D849" s="47"/>
      <c r="E849" s="48"/>
      <c r="F849" s="48"/>
      <c r="G849" s="48"/>
      <c r="H849" s="49">
        <f t="shared" si="82"/>
        <v>0</v>
      </c>
      <c r="I849" s="46" t="s">
        <v>6</v>
      </c>
      <c r="O849" s="26">
        <f t="shared" si="83"/>
        <v>0</v>
      </c>
      <c r="P849" s="26">
        <f t="shared" si="83"/>
        <v>0</v>
      </c>
      <c r="Q849" s="26">
        <f t="shared" si="83"/>
        <v>0</v>
      </c>
      <c r="R849" s="93">
        <f t="shared" si="84"/>
        <v>0</v>
      </c>
      <c r="S849" s="93">
        <f t="shared" si="85"/>
        <v>0</v>
      </c>
      <c r="T849" s="93">
        <f t="shared" si="86"/>
        <v>0</v>
      </c>
    </row>
    <row r="850" spans="3:20" x14ac:dyDescent="0.35">
      <c r="C850" s="75" t="str">
        <f t="shared" si="81"/>
        <v/>
      </c>
      <c r="D850" s="47"/>
      <c r="E850" s="48"/>
      <c r="F850" s="48"/>
      <c r="G850" s="48"/>
      <c r="H850" s="49">
        <f t="shared" si="82"/>
        <v>0</v>
      </c>
      <c r="I850" s="46" t="s">
        <v>6</v>
      </c>
      <c r="O850" s="26">
        <f t="shared" si="83"/>
        <v>0</v>
      </c>
      <c r="P850" s="26">
        <f t="shared" si="83"/>
        <v>0</v>
      </c>
      <c r="Q850" s="26">
        <f t="shared" si="83"/>
        <v>0</v>
      </c>
      <c r="R850" s="93">
        <f t="shared" si="84"/>
        <v>0</v>
      </c>
      <c r="S850" s="93">
        <f t="shared" si="85"/>
        <v>0</v>
      </c>
      <c r="T850" s="93">
        <f t="shared" si="86"/>
        <v>0</v>
      </c>
    </row>
    <row r="851" spans="3:20" x14ac:dyDescent="0.35">
      <c r="C851" s="75" t="str">
        <f t="shared" si="81"/>
        <v/>
      </c>
      <c r="D851" s="47"/>
      <c r="E851" s="48"/>
      <c r="F851" s="48"/>
      <c r="G851" s="48"/>
      <c r="H851" s="49">
        <f t="shared" si="82"/>
        <v>0</v>
      </c>
      <c r="I851" s="46" t="s">
        <v>6</v>
      </c>
      <c r="O851" s="26">
        <f t="shared" si="83"/>
        <v>0</v>
      </c>
      <c r="P851" s="26">
        <f t="shared" si="83"/>
        <v>0</v>
      </c>
      <c r="Q851" s="26">
        <f t="shared" si="83"/>
        <v>0</v>
      </c>
      <c r="R851" s="93">
        <f t="shared" si="84"/>
        <v>0</v>
      </c>
      <c r="S851" s="93">
        <f t="shared" si="85"/>
        <v>0</v>
      </c>
      <c r="T851" s="93">
        <f t="shared" si="86"/>
        <v>0</v>
      </c>
    </row>
    <row r="852" spans="3:20" x14ac:dyDescent="0.35">
      <c r="C852" s="75" t="str">
        <f t="shared" si="81"/>
        <v/>
      </c>
      <c r="D852" s="47"/>
      <c r="E852" s="48"/>
      <c r="F852" s="48"/>
      <c r="G852" s="48"/>
      <c r="H852" s="49">
        <f t="shared" si="82"/>
        <v>0</v>
      </c>
      <c r="I852" s="46" t="s">
        <v>6</v>
      </c>
      <c r="O852" s="26">
        <f t="shared" si="83"/>
        <v>0</v>
      </c>
      <c r="P852" s="26">
        <f t="shared" si="83"/>
        <v>0</v>
      </c>
      <c r="Q852" s="26">
        <f t="shared" si="83"/>
        <v>0</v>
      </c>
      <c r="R852" s="93">
        <f t="shared" si="84"/>
        <v>0</v>
      </c>
      <c r="S852" s="93">
        <f t="shared" si="85"/>
        <v>0</v>
      </c>
      <c r="T852" s="93">
        <f t="shared" si="86"/>
        <v>0</v>
      </c>
    </row>
    <row r="853" spans="3:20" x14ac:dyDescent="0.35">
      <c r="C853" s="75" t="str">
        <f t="shared" si="81"/>
        <v/>
      </c>
      <c r="D853" s="47"/>
      <c r="E853" s="48"/>
      <c r="F853" s="48"/>
      <c r="G853" s="48"/>
      <c r="H853" s="49">
        <f t="shared" si="82"/>
        <v>0</v>
      </c>
      <c r="I853" s="46" t="s">
        <v>6</v>
      </c>
      <c r="O853" s="26">
        <f t="shared" si="83"/>
        <v>0</v>
      </c>
      <c r="P853" s="26">
        <f t="shared" si="83"/>
        <v>0</v>
      </c>
      <c r="Q853" s="26">
        <f t="shared" si="83"/>
        <v>0</v>
      </c>
      <c r="R853" s="93">
        <f t="shared" si="84"/>
        <v>0</v>
      </c>
      <c r="S853" s="93">
        <f t="shared" si="85"/>
        <v>0</v>
      </c>
      <c r="T853" s="93">
        <f t="shared" si="86"/>
        <v>0</v>
      </c>
    </row>
    <row r="854" spans="3:20" x14ac:dyDescent="0.35">
      <c r="C854" s="75" t="str">
        <f t="shared" si="81"/>
        <v/>
      </c>
      <c r="D854" s="47"/>
      <c r="E854" s="48"/>
      <c r="F854" s="48"/>
      <c r="G854" s="48"/>
      <c r="H854" s="49">
        <f t="shared" si="82"/>
        <v>0</v>
      </c>
      <c r="I854" s="46" t="s">
        <v>6</v>
      </c>
      <c r="O854" s="26">
        <f t="shared" si="83"/>
        <v>0</v>
      </c>
      <c r="P854" s="26">
        <f t="shared" si="83"/>
        <v>0</v>
      </c>
      <c r="Q854" s="26">
        <f t="shared" si="83"/>
        <v>0</v>
      </c>
      <c r="R854" s="93">
        <f t="shared" si="84"/>
        <v>0</v>
      </c>
      <c r="S854" s="93">
        <f t="shared" si="85"/>
        <v>0</v>
      </c>
      <c r="T854" s="93">
        <f t="shared" si="86"/>
        <v>0</v>
      </c>
    </row>
    <row r="855" spans="3:20" x14ac:dyDescent="0.35">
      <c r="C855" s="75" t="str">
        <f t="shared" si="81"/>
        <v/>
      </c>
      <c r="D855" s="47"/>
      <c r="E855" s="48"/>
      <c r="F855" s="48"/>
      <c r="G855" s="48"/>
      <c r="H855" s="49">
        <f t="shared" si="82"/>
        <v>0</v>
      </c>
      <c r="I855" s="46" t="s">
        <v>6</v>
      </c>
      <c r="O855" s="26">
        <f t="shared" si="83"/>
        <v>0</v>
      </c>
      <c r="P855" s="26">
        <f t="shared" si="83"/>
        <v>0</v>
      </c>
      <c r="Q855" s="26">
        <f t="shared" si="83"/>
        <v>0</v>
      </c>
      <c r="R855" s="93">
        <f t="shared" si="84"/>
        <v>0</v>
      </c>
      <c r="S855" s="93">
        <f t="shared" si="85"/>
        <v>0</v>
      </c>
      <c r="T855" s="93">
        <f t="shared" si="86"/>
        <v>0</v>
      </c>
    </row>
    <row r="856" spans="3:20" x14ac:dyDescent="0.35">
      <c r="C856" s="75" t="str">
        <f t="shared" si="81"/>
        <v/>
      </c>
      <c r="D856" s="47"/>
      <c r="E856" s="48"/>
      <c r="F856" s="48"/>
      <c r="G856" s="48"/>
      <c r="H856" s="49">
        <f t="shared" si="82"/>
        <v>0</v>
      </c>
      <c r="I856" s="46" t="s">
        <v>6</v>
      </c>
      <c r="O856" s="26">
        <f t="shared" si="83"/>
        <v>0</v>
      </c>
      <c r="P856" s="26">
        <f t="shared" si="83"/>
        <v>0</v>
      </c>
      <c r="Q856" s="26">
        <f t="shared" si="83"/>
        <v>0</v>
      </c>
      <c r="R856" s="93">
        <f t="shared" si="84"/>
        <v>0</v>
      </c>
      <c r="S856" s="93">
        <f t="shared" si="85"/>
        <v>0</v>
      </c>
      <c r="T856" s="93">
        <f t="shared" si="86"/>
        <v>0</v>
      </c>
    </row>
    <row r="857" spans="3:20" x14ac:dyDescent="0.35">
      <c r="C857" s="75" t="str">
        <f t="shared" si="81"/>
        <v/>
      </c>
      <c r="D857" s="47"/>
      <c r="E857" s="48"/>
      <c r="F857" s="48"/>
      <c r="G857" s="48"/>
      <c r="H857" s="49">
        <f t="shared" si="82"/>
        <v>0</v>
      </c>
      <c r="I857" s="46" t="s">
        <v>6</v>
      </c>
      <c r="O857" s="26">
        <f t="shared" si="83"/>
        <v>0</v>
      </c>
      <c r="P857" s="26">
        <f t="shared" si="83"/>
        <v>0</v>
      </c>
      <c r="Q857" s="26">
        <f t="shared" si="83"/>
        <v>0</v>
      </c>
      <c r="R857" s="93">
        <f t="shared" si="84"/>
        <v>0</v>
      </c>
      <c r="S857" s="93">
        <f t="shared" si="85"/>
        <v>0</v>
      </c>
      <c r="T857" s="93">
        <f t="shared" si="86"/>
        <v>0</v>
      </c>
    </row>
    <row r="858" spans="3:20" x14ac:dyDescent="0.35">
      <c r="C858" s="75" t="str">
        <f t="shared" si="81"/>
        <v/>
      </c>
      <c r="D858" s="47"/>
      <c r="E858" s="48"/>
      <c r="F858" s="48"/>
      <c r="G858" s="48"/>
      <c r="H858" s="49">
        <f t="shared" si="82"/>
        <v>0</v>
      </c>
      <c r="I858" s="46" t="s">
        <v>6</v>
      </c>
      <c r="O858" s="26">
        <f t="shared" si="83"/>
        <v>0</v>
      </c>
      <c r="P858" s="26">
        <f t="shared" si="83"/>
        <v>0</v>
      </c>
      <c r="Q858" s="26">
        <f t="shared" si="83"/>
        <v>0</v>
      </c>
      <c r="R858" s="93">
        <f t="shared" si="84"/>
        <v>0</v>
      </c>
      <c r="S858" s="93">
        <f t="shared" si="85"/>
        <v>0</v>
      </c>
      <c r="T858" s="93">
        <f t="shared" si="86"/>
        <v>0</v>
      </c>
    </row>
    <row r="859" spans="3:20" x14ac:dyDescent="0.35">
      <c r="C859" s="75" t="str">
        <f t="shared" si="81"/>
        <v/>
      </c>
      <c r="D859" s="47"/>
      <c r="E859" s="48"/>
      <c r="F859" s="48"/>
      <c r="G859" s="48"/>
      <c r="H859" s="49">
        <f t="shared" si="82"/>
        <v>0</v>
      </c>
      <c r="I859" s="46" t="s">
        <v>6</v>
      </c>
      <c r="O859" s="26">
        <f t="shared" si="83"/>
        <v>0</v>
      </c>
      <c r="P859" s="26">
        <f t="shared" si="83"/>
        <v>0</v>
      </c>
      <c r="Q859" s="26">
        <f t="shared" si="83"/>
        <v>0</v>
      </c>
      <c r="R859" s="93">
        <f t="shared" si="84"/>
        <v>0</v>
      </c>
      <c r="S859" s="93">
        <f t="shared" si="85"/>
        <v>0</v>
      </c>
      <c r="T859" s="93">
        <f t="shared" si="86"/>
        <v>0</v>
      </c>
    </row>
    <row r="860" spans="3:20" x14ac:dyDescent="0.35">
      <c r="C860" s="75" t="str">
        <f t="shared" si="81"/>
        <v/>
      </c>
      <c r="D860" s="47"/>
      <c r="E860" s="48"/>
      <c r="F860" s="48"/>
      <c r="G860" s="48"/>
      <c r="H860" s="49">
        <f t="shared" si="82"/>
        <v>0</v>
      </c>
      <c r="I860" s="46" t="s">
        <v>6</v>
      </c>
      <c r="O860" s="26">
        <f t="shared" si="83"/>
        <v>0</v>
      </c>
      <c r="P860" s="26">
        <f t="shared" si="83"/>
        <v>0</v>
      </c>
      <c r="Q860" s="26">
        <f t="shared" si="83"/>
        <v>0</v>
      </c>
      <c r="R860" s="93">
        <f t="shared" si="84"/>
        <v>0</v>
      </c>
      <c r="S860" s="93">
        <f t="shared" si="85"/>
        <v>0</v>
      </c>
      <c r="T860" s="93">
        <f t="shared" si="86"/>
        <v>0</v>
      </c>
    </row>
    <row r="861" spans="3:20" x14ac:dyDescent="0.35">
      <c r="C861" s="75" t="str">
        <f t="shared" si="81"/>
        <v/>
      </c>
      <c r="D861" s="47"/>
      <c r="E861" s="48"/>
      <c r="F861" s="48"/>
      <c r="G861" s="48"/>
      <c r="H861" s="49">
        <f t="shared" si="82"/>
        <v>0</v>
      </c>
      <c r="I861" s="46" t="s">
        <v>6</v>
      </c>
      <c r="O861" s="26">
        <f t="shared" si="83"/>
        <v>0</v>
      </c>
      <c r="P861" s="26">
        <f t="shared" si="83"/>
        <v>0</v>
      </c>
      <c r="Q861" s="26">
        <f t="shared" si="83"/>
        <v>0</v>
      </c>
      <c r="R861" s="93">
        <f t="shared" si="84"/>
        <v>0</v>
      </c>
      <c r="S861" s="93">
        <f t="shared" si="85"/>
        <v>0</v>
      </c>
      <c r="T861" s="93">
        <f t="shared" si="86"/>
        <v>0</v>
      </c>
    </row>
    <row r="862" spans="3:20" x14ac:dyDescent="0.35">
      <c r="C862" s="75" t="str">
        <f t="shared" si="81"/>
        <v/>
      </c>
      <c r="D862" s="47"/>
      <c r="E862" s="48"/>
      <c r="F862" s="48"/>
      <c r="G862" s="48"/>
      <c r="H862" s="49">
        <f t="shared" si="82"/>
        <v>0</v>
      </c>
      <c r="I862" s="46" t="s">
        <v>6</v>
      </c>
      <c r="O862" s="26">
        <f t="shared" si="83"/>
        <v>0</v>
      </c>
      <c r="P862" s="26">
        <f t="shared" si="83"/>
        <v>0</v>
      </c>
      <c r="Q862" s="26">
        <f t="shared" si="83"/>
        <v>0</v>
      </c>
      <c r="R862" s="93">
        <f t="shared" si="84"/>
        <v>0</v>
      </c>
      <c r="S862" s="93">
        <f t="shared" si="85"/>
        <v>0</v>
      </c>
      <c r="T862" s="93">
        <f t="shared" si="86"/>
        <v>0</v>
      </c>
    </row>
    <row r="863" spans="3:20" x14ac:dyDescent="0.35">
      <c r="C863" s="75" t="str">
        <f t="shared" si="81"/>
        <v/>
      </c>
      <c r="D863" s="47"/>
      <c r="E863" s="48"/>
      <c r="F863" s="48"/>
      <c r="G863" s="48"/>
      <c r="H863" s="49">
        <f t="shared" si="82"/>
        <v>0</v>
      </c>
      <c r="I863" s="46" t="s">
        <v>6</v>
      </c>
      <c r="O863" s="26">
        <f t="shared" si="83"/>
        <v>0</v>
      </c>
      <c r="P863" s="26">
        <f t="shared" si="83"/>
        <v>0</v>
      </c>
      <c r="Q863" s="26">
        <f t="shared" si="83"/>
        <v>0</v>
      </c>
      <c r="R863" s="93">
        <f t="shared" si="84"/>
        <v>0</v>
      </c>
      <c r="S863" s="93">
        <f t="shared" si="85"/>
        <v>0</v>
      </c>
      <c r="T863" s="93">
        <f t="shared" si="86"/>
        <v>0</v>
      </c>
    </row>
    <row r="864" spans="3:20" x14ac:dyDescent="0.35">
      <c r="C864" s="75" t="str">
        <f t="shared" si="81"/>
        <v/>
      </c>
      <c r="D864" s="47"/>
      <c r="E864" s="48"/>
      <c r="F864" s="48"/>
      <c r="G864" s="48"/>
      <c r="H864" s="49">
        <f t="shared" si="82"/>
        <v>0</v>
      </c>
      <c r="I864" s="46" t="s">
        <v>6</v>
      </c>
      <c r="O864" s="26">
        <f t="shared" si="83"/>
        <v>0</v>
      </c>
      <c r="P864" s="26">
        <f t="shared" si="83"/>
        <v>0</v>
      </c>
      <c r="Q864" s="26">
        <f t="shared" si="83"/>
        <v>0</v>
      </c>
      <c r="R864" s="93">
        <f t="shared" si="84"/>
        <v>0</v>
      </c>
      <c r="S864" s="93">
        <f t="shared" si="85"/>
        <v>0</v>
      </c>
      <c r="T864" s="93">
        <f t="shared" si="86"/>
        <v>0</v>
      </c>
    </row>
    <row r="865" spans="3:20" x14ac:dyDescent="0.35">
      <c r="C865" s="75" t="str">
        <f t="shared" si="81"/>
        <v/>
      </c>
      <c r="D865" s="47"/>
      <c r="E865" s="48"/>
      <c r="F865" s="48"/>
      <c r="G865" s="48"/>
      <c r="H865" s="49">
        <f t="shared" si="82"/>
        <v>0</v>
      </c>
      <c r="I865" s="46" t="s">
        <v>6</v>
      </c>
      <c r="O865" s="26">
        <f t="shared" si="83"/>
        <v>0</v>
      </c>
      <c r="P865" s="26">
        <f t="shared" si="83"/>
        <v>0</v>
      </c>
      <c r="Q865" s="26">
        <f t="shared" si="83"/>
        <v>0</v>
      </c>
      <c r="R865" s="93">
        <f t="shared" si="84"/>
        <v>0</v>
      </c>
      <c r="S865" s="93">
        <f t="shared" si="85"/>
        <v>0</v>
      </c>
      <c r="T865" s="93">
        <f t="shared" si="86"/>
        <v>0</v>
      </c>
    </row>
    <row r="866" spans="3:20" x14ac:dyDescent="0.35">
      <c r="C866" s="75" t="str">
        <f t="shared" si="81"/>
        <v/>
      </c>
      <c r="D866" s="47"/>
      <c r="E866" s="48"/>
      <c r="F866" s="48"/>
      <c r="G866" s="48"/>
      <c r="H866" s="49">
        <f t="shared" si="82"/>
        <v>0</v>
      </c>
      <c r="I866" s="46" t="s">
        <v>6</v>
      </c>
      <c r="O866" s="26">
        <f t="shared" si="83"/>
        <v>0</v>
      </c>
      <c r="P866" s="26">
        <f t="shared" si="83"/>
        <v>0</v>
      </c>
      <c r="Q866" s="26">
        <f t="shared" si="83"/>
        <v>0</v>
      </c>
      <c r="R866" s="93">
        <f t="shared" si="84"/>
        <v>0</v>
      </c>
      <c r="S866" s="93">
        <f t="shared" si="85"/>
        <v>0</v>
      </c>
      <c r="T866" s="93">
        <f t="shared" si="86"/>
        <v>0</v>
      </c>
    </row>
    <row r="867" spans="3:20" x14ac:dyDescent="0.35">
      <c r="C867" s="75" t="str">
        <f t="shared" si="81"/>
        <v/>
      </c>
      <c r="D867" s="47"/>
      <c r="E867" s="48"/>
      <c r="F867" s="48"/>
      <c r="G867" s="48"/>
      <c r="H867" s="49">
        <f t="shared" si="82"/>
        <v>0</v>
      </c>
      <c r="I867" s="46" t="s">
        <v>6</v>
      </c>
      <c r="O867" s="26">
        <f t="shared" si="83"/>
        <v>0</v>
      </c>
      <c r="P867" s="26">
        <f t="shared" si="83"/>
        <v>0</v>
      </c>
      <c r="Q867" s="26">
        <f t="shared" si="83"/>
        <v>0</v>
      </c>
      <c r="R867" s="93">
        <f t="shared" si="84"/>
        <v>0</v>
      </c>
      <c r="S867" s="93">
        <f t="shared" si="85"/>
        <v>0</v>
      </c>
      <c r="T867" s="93">
        <f t="shared" si="86"/>
        <v>0</v>
      </c>
    </row>
    <row r="868" spans="3:20" x14ac:dyDescent="0.35">
      <c r="C868" s="75" t="str">
        <f t="shared" si="81"/>
        <v/>
      </c>
      <c r="D868" s="47"/>
      <c r="E868" s="48"/>
      <c r="F868" s="48"/>
      <c r="G868" s="48"/>
      <c r="H868" s="49">
        <f t="shared" si="82"/>
        <v>0</v>
      </c>
      <c r="I868" s="46" t="s">
        <v>6</v>
      </c>
      <c r="O868" s="26">
        <f t="shared" si="83"/>
        <v>0</v>
      </c>
      <c r="P868" s="26">
        <f t="shared" si="83"/>
        <v>0</v>
      </c>
      <c r="Q868" s="26">
        <f t="shared" si="83"/>
        <v>0</v>
      </c>
      <c r="R868" s="93">
        <f t="shared" si="84"/>
        <v>0</v>
      </c>
      <c r="S868" s="93">
        <f t="shared" si="85"/>
        <v>0</v>
      </c>
      <c r="T868" s="93">
        <f t="shared" si="86"/>
        <v>0</v>
      </c>
    </row>
    <row r="869" spans="3:20" x14ac:dyDescent="0.35">
      <c r="C869" s="75" t="str">
        <f t="shared" si="81"/>
        <v/>
      </c>
      <c r="D869" s="47"/>
      <c r="E869" s="48"/>
      <c r="F869" s="48"/>
      <c r="G869" s="48"/>
      <c r="H869" s="49">
        <f t="shared" si="82"/>
        <v>0</v>
      </c>
      <c r="I869" s="46" t="s">
        <v>6</v>
      </c>
      <c r="O869" s="26">
        <f t="shared" si="83"/>
        <v>0</v>
      </c>
      <c r="P869" s="26">
        <f t="shared" si="83"/>
        <v>0</v>
      </c>
      <c r="Q869" s="26">
        <f t="shared" si="83"/>
        <v>0</v>
      </c>
      <c r="R869" s="93">
        <f t="shared" si="84"/>
        <v>0</v>
      </c>
      <c r="S869" s="93">
        <f t="shared" si="85"/>
        <v>0</v>
      </c>
      <c r="T869" s="93">
        <f t="shared" si="86"/>
        <v>0</v>
      </c>
    </row>
    <row r="870" spans="3:20" x14ac:dyDescent="0.35">
      <c r="C870" s="75" t="str">
        <f t="shared" si="81"/>
        <v/>
      </c>
      <c r="D870" s="47"/>
      <c r="E870" s="48"/>
      <c r="F870" s="48"/>
      <c r="G870" s="48"/>
      <c r="H870" s="49">
        <f t="shared" si="82"/>
        <v>0</v>
      </c>
      <c r="I870" s="46" t="s">
        <v>6</v>
      </c>
      <c r="O870" s="26">
        <f t="shared" si="83"/>
        <v>0</v>
      </c>
      <c r="P870" s="26">
        <f t="shared" si="83"/>
        <v>0</v>
      </c>
      <c r="Q870" s="26">
        <f t="shared" si="83"/>
        <v>0</v>
      </c>
      <c r="R870" s="93">
        <f t="shared" si="84"/>
        <v>0</v>
      </c>
      <c r="S870" s="93">
        <f t="shared" si="85"/>
        <v>0</v>
      </c>
      <c r="T870" s="93">
        <f t="shared" si="86"/>
        <v>0</v>
      </c>
    </row>
    <row r="871" spans="3:20" x14ac:dyDescent="0.35">
      <c r="C871" s="75" t="str">
        <f t="shared" si="81"/>
        <v/>
      </c>
      <c r="D871" s="47"/>
      <c r="E871" s="48"/>
      <c r="F871" s="48"/>
      <c r="G871" s="48"/>
      <c r="H871" s="49">
        <f t="shared" si="82"/>
        <v>0</v>
      </c>
      <c r="I871" s="46" t="s">
        <v>6</v>
      </c>
      <c r="O871" s="26">
        <f t="shared" si="83"/>
        <v>0</v>
      </c>
      <c r="P871" s="26">
        <f t="shared" si="83"/>
        <v>0</v>
      </c>
      <c r="Q871" s="26">
        <f t="shared" si="83"/>
        <v>0</v>
      </c>
      <c r="R871" s="93">
        <f t="shared" si="84"/>
        <v>0</v>
      </c>
      <c r="S871" s="93">
        <f t="shared" si="85"/>
        <v>0</v>
      </c>
      <c r="T871" s="93">
        <f t="shared" si="86"/>
        <v>0</v>
      </c>
    </row>
    <row r="872" spans="3:20" x14ac:dyDescent="0.35">
      <c r="C872" s="75" t="str">
        <f t="shared" si="81"/>
        <v/>
      </c>
      <c r="D872" s="47"/>
      <c r="E872" s="48"/>
      <c r="F872" s="48"/>
      <c r="G872" s="48"/>
      <c r="H872" s="49">
        <f t="shared" si="82"/>
        <v>0</v>
      </c>
      <c r="I872" s="46" t="s">
        <v>6</v>
      </c>
      <c r="O872" s="26">
        <f t="shared" si="83"/>
        <v>0</v>
      </c>
      <c r="P872" s="26">
        <f t="shared" si="83"/>
        <v>0</v>
      </c>
      <c r="Q872" s="26">
        <f t="shared" si="83"/>
        <v>0</v>
      </c>
      <c r="R872" s="93">
        <f t="shared" si="84"/>
        <v>0</v>
      </c>
      <c r="S872" s="93">
        <f t="shared" si="85"/>
        <v>0</v>
      </c>
      <c r="T872" s="93">
        <f t="shared" si="86"/>
        <v>0</v>
      </c>
    </row>
    <row r="873" spans="3:20" x14ac:dyDescent="0.35">
      <c r="C873" s="75" t="str">
        <f t="shared" si="81"/>
        <v/>
      </c>
      <c r="D873" s="47"/>
      <c r="E873" s="48"/>
      <c r="F873" s="48"/>
      <c r="G873" s="48"/>
      <c r="H873" s="49">
        <f t="shared" si="82"/>
        <v>0</v>
      </c>
      <c r="I873" s="46" t="s">
        <v>6</v>
      </c>
      <c r="O873" s="26">
        <f t="shared" si="83"/>
        <v>0</v>
      </c>
      <c r="P873" s="26">
        <f t="shared" si="83"/>
        <v>0</v>
      </c>
      <c r="Q873" s="26">
        <f t="shared" si="83"/>
        <v>0</v>
      </c>
      <c r="R873" s="93">
        <f t="shared" si="84"/>
        <v>0</v>
      </c>
      <c r="S873" s="93">
        <f t="shared" si="85"/>
        <v>0</v>
      </c>
      <c r="T873" s="93">
        <f t="shared" si="86"/>
        <v>0</v>
      </c>
    </row>
    <row r="874" spans="3:20" x14ac:dyDescent="0.35">
      <c r="C874" s="75" t="str">
        <f t="shared" si="81"/>
        <v/>
      </c>
      <c r="D874" s="47"/>
      <c r="E874" s="48"/>
      <c r="F874" s="48"/>
      <c r="G874" s="48"/>
      <c r="H874" s="49">
        <f t="shared" si="82"/>
        <v>0</v>
      </c>
      <c r="I874" s="46" t="s">
        <v>6</v>
      </c>
      <c r="O874" s="26">
        <f t="shared" si="83"/>
        <v>0</v>
      </c>
      <c r="P874" s="26">
        <f t="shared" si="83"/>
        <v>0</v>
      </c>
      <c r="Q874" s="26">
        <f t="shared" si="83"/>
        <v>0</v>
      </c>
      <c r="R874" s="93">
        <f t="shared" si="84"/>
        <v>0</v>
      </c>
      <c r="S874" s="93">
        <f t="shared" si="85"/>
        <v>0</v>
      </c>
      <c r="T874" s="93">
        <f t="shared" si="86"/>
        <v>0</v>
      </c>
    </row>
    <row r="875" spans="3:20" x14ac:dyDescent="0.35">
      <c r="C875" s="75" t="str">
        <f t="shared" si="81"/>
        <v/>
      </c>
      <c r="D875" s="47"/>
      <c r="E875" s="48"/>
      <c r="F875" s="48"/>
      <c r="G875" s="48"/>
      <c r="H875" s="49">
        <f t="shared" si="82"/>
        <v>0</v>
      </c>
      <c r="I875" s="46" t="s">
        <v>6</v>
      </c>
      <c r="O875" s="26">
        <f t="shared" si="83"/>
        <v>0</v>
      </c>
      <c r="P875" s="26">
        <f t="shared" si="83"/>
        <v>0</v>
      </c>
      <c r="Q875" s="26">
        <f t="shared" si="83"/>
        <v>0</v>
      </c>
      <c r="R875" s="93">
        <f t="shared" si="84"/>
        <v>0</v>
      </c>
      <c r="S875" s="93">
        <f t="shared" si="85"/>
        <v>0</v>
      </c>
      <c r="T875" s="93">
        <f t="shared" si="86"/>
        <v>0</v>
      </c>
    </row>
    <row r="876" spans="3:20" x14ac:dyDescent="0.35">
      <c r="C876" s="75" t="str">
        <f t="shared" si="81"/>
        <v/>
      </c>
      <c r="D876" s="47"/>
      <c r="E876" s="48"/>
      <c r="F876" s="48"/>
      <c r="G876" s="48"/>
      <c r="H876" s="49">
        <f t="shared" si="82"/>
        <v>0</v>
      </c>
      <c r="I876" s="46" t="s">
        <v>6</v>
      </c>
      <c r="O876" s="26">
        <f t="shared" si="83"/>
        <v>0</v>
      </c>
      <c r="P876" s="26">
        <f t="shared" si="83"/>
        <v>0</v>
      </c>
      <c r="Q876" s="26">
        <f t="shared" si="83"/>
        <v>0</v>
      </c>
      <c r="R876" s="93">
        <f t="shared" si="84"/>
        <v>0</v>
      </c>
      <c r="S876" s="93">
        <f t="shared" si="85"/>
        <v>0</v>
      </c>
      <c r="T876" s="93">
        <f t="shared" si="86"/>
        <v>0</v>
      </c>
    </row>
    <row r="877" spans="3:20" x14ac:dyDescent="0.35">
      <c r="C877" s="75" t="str">
        <f t="shared" si="81"/>
        <v/>
      </c>
      <c r="D877" s="47"/>
      <c r="E877" s="48"/>
      <c r="F877" s="48"/>
      <c r="G877" s="48"/>
      <c r="H877" s="49">
        <f t="shared" si="82"/>
        <v>0</v>
      </c>
      <c r="I877" s="46" t="s">
        <v>6</v>
      </c>
      <c r="O877" s="26">
        <f t="shared" si="83"/>
        <v>0</v>
      </c>
      <c r="P877" s="26">
        <f t="shared" si="83"/>
        <v>0</v>
      </c>
      <c r="Q877" s="26">
        <f t="shared" si="83"/>
        <v>0</v>
      </c>
      <c r="R877" s="93">
        <f t="shared" si="84"/>
        <v>0</v>
      </c>
      <c r="S877" s="93">
        <f t="shared" si="85"/>
        <v>0</v>
      </c>
      <c r="T877" s="93">
        <f t="shared" si="86"/>
        <v>0</v>
      </c>
    </row>
    <row r="878" spans="3:20" x14ac:dyDescent="0.35">
      <c r="C878" s="75" t="str">
        <f t="shared" si="81"/>
        <v/>
      </c>
      <c r="D878" s="47"/>
      <c r="E878" s="48"/>
      <c r="F878" s="48"/>
      <c r="G878" s="48"/>
      <c r="H878" s="49">
        <f t="shared" si="82"/>
        <v>0</v>
      </c>
      <c r="I878" s="46" t="s">
        <v>6</v>
      </c>
      <c r="O878" s="26">
        <f t="shared" si="83"/>
        <v>0</v>
      </c>
      <c r="P878" s="26">
        <f t="shared" si="83"/>
        <v>0</v>
      </c>
      <c r="Q878" s="26">
        <f t="shared" si="83"/>
        <v>0</v>
      </c>
      <c r="R878" s="93">
        <f t="shared" si="84"/>
        <v>0</v>
      </c>
      <c r="S878" s="93">
        <f t="shared" si="85"/>
        <v>0</v>
      </c>
      <c r="T878" s="93">
        <f t="shared" si="86"/>
        <v>0</v>
      </c>
    </row>
    <row r="879" spans="3:20" x14ac:dyDescent="0.35">
      <c r="C879" s="75" t="str">
        <f t="shared" si="81"/>
        <v/>
      </c>
      <c r="D879" s="47"/>
      <c r="E879" s="48"/>
      <c r="F879" s="48"/>
      <c r="G879" s="48"/>
      <c r="H879" s="49">
        <f t="shared" si="82"/>
        <v>0</v>
      </c>
      <c r="I879" s="46" t="s">
        <v>6</v>
      </c>
      <c r="O879" s="26">
        <f t="shared" si="83"/>
        <v>0</v>
      </c>
      <c r="P879" s="26">
        <f t="shared" si="83"/>
        <v>0</v>
      </c>
      <c r="Q879" s="26">
        <f t="shared" si="83"/>
        <v>0</v>
      </c>
      <c r="R879" s="93">
        <f t="shared" si="84"/>
        <v>0</v>
      </c>
      <c r="S879" s="93">
        <f t="shared" si="85"/>
        <v>0</v>
      </c>
      <c r="T879" s="93">
        <f t="shared" si="86"/>
        <v>0</v>
      </c>
    </row>
    <row r="880" spans="3:20" x14ac:dyDescent="0.35">
      <c r="C880" s="75" t="str">
        <f t="shared" si="81"/>
        <v/>
      </c>
      <c r="D880" s="47"/>
      <c r="E880" s="48"/>
      <c r="F880" s="48"/>
      <c r="G880" s="48"/>
      <c r="H880" s="49">
        <f t="shared" si="82"/>
        <v>0</v>
      </c>
      <c r="I880" s="46" t="s">
        <v>6</v>
      </c>
      <c r="O880" s="26">
        <f t="shared" si="83"/>
        <v>0</v>
      </c>
      <c r="P880" s="26">
        <f t="shared" si="83"/>
        <v>0</v>
      </c>
      <c r="Q880" s="26">
        <f t="shared" si="83"/>
        <v>0</v>
      </c>
      <c r="R880" s="93">
        <f t="shared" si="84"/>
        <v>0</v>
      </c>
      <c r="S880" s="93">
        <f t="shared" si="85"/>
        <v>0</v>
      </c>
      <c r="T880" s="93">
        <f t="shared" si="86"/>
        <v>0</v>
      </c>
    </row>
    <row r="881" spans="3:20" x14ac:dyDescent="0.35">
      <c r="C881" s="75" t="str">
        <f t="shared" si="81"/>
        <v/>
      </c>
      <c r="D881" s="47"/>
      <c r="E881" s="48"/>
      <c r="F881" s="48"/>
      <c r="G881" s="48"/>
      <c r="H881" s="49">
        <f t="shared" si="82"/>
        <v>0</v>
      </c>
      <c r="I881" s="46" t="s">
        <v>6</v>
      </c>
      <c r="O881" s="26">
        <f t="shared" si="83"/>
        <v>0</v>
      </c>
      <c r="P881" s="26">
        <f t="shared" si="83"/>
        <v>0</v>
      </c>
      <c r="Q881" s="26">
        <f t="shared" si="83"/>
        <v>0</v>
      </c>
      <c r="R881" s="93">
        <f t="shared" si="84"/>
        <v>0</v>
      </c>
      <c r="S881" s="93">
        <f t="shared" si="85"/>
        <v>0</v>
      </c>
      <c r="T881" s="93">
        <f t="shared" si="86"/>
        <v>0</v>
      </c>
    </row>
    <row r="882" spans="3:20" x14ac:dyDescent="0.35">
      <c r="C882" s="75" t="str">
        <f t="shared" si="81"/>
        <v/>
      </c>
      <c r="D882" s="47"/>
      <c r="E882" s="48"/>
      <c r="F882" s="48"/>
      <c r="G882" s="48"/>
      <c r="H882" s="49">
        <f t="shared" si="82"/>
        <v>0</v>
      </c>
      <c r="I882" s="46" t="s">
        <v>6</v>
      </c>
      <c r="O882" s="26">
        <f t="shared" si="83"/>
        <v>0</v>
      </c>
      <c r="P882" s="26">
        <f t="shared" si="83"/>
        <v>0</v>
      </c>
      <c r="Q882" s="26">
        <f t="shared" si="83"/>
        <v>0</v>
      </c>
      <c r="R882" s="93">
        <f t="shared" si="84"/>
        <v>0</v>
      </c>
      <c r="S882" s="93">
        <f t="shared" si="85"/>
        <v>0</v>
      </c>
      <c r="T882" s="93">
        <f t="shared" si="86"/>
        <v>0</v>
      </c>
    </row>
    <row r="883" spans="3:20" x14ac:dyDescent="0.35">
      <c r="C883" s="75" t="str">
        <f t="shared" si="81"/>
        <v/>
      </c>
      <c r="D883" s="47"/>
      <c r="E883" s="48"/>
      <c r="F883" s="48"/>
      <c r="G883" s="48"/>
      <c r="H883" s="49">
        <f t="shared" si="82"/>
        <v>0</v>
      </c>
      <c r="I883" s="46" t="s">
        <v>6</v>
      </c>
      <c r="O883" s="26">
        <f t="shared" si="83"/>
        <v>0</v>
      </c>
      <c r="P883" s="26">
        <f t="shared" si="83"/>
        <v>0</v>
      </c>
      <c r="Q883" s="26">
        <f t="shared" si="83"/>
        <v>0</v>
      </c>
      <c r="R883" s="93">
        <f t="shared" si="84"/>
        <v>0</v>
      </c>
      <c r="S883" s="93">
        <f t="shared" si="85"/>
        <v>0</v>
      </c>
      <c r="T883" s="93">
        <f t="shared" si="86"/>
        <v>0</v>
      </c>
    </row>
    <row r="884" spans="3:20" x14ac:dyDescent="0.35">
      <c r="C884" s="75" t="str">
        <f t="shared" si="81"/>
        <v/>
      </c>
      <c r="D884" s="47"/>
      <c r="E884" s="48"/>
      <c r="F884" s="48"/>
      <c r="G884" s="48"/>
      <c r="H884" s="49">
        <f t="shared" si="82"/>
        <v>0</v>
      </c>
      <c r="I884" s="46" t="s">
        <v>6</v>
      </c>
      <c r="O884" s="26">
        <f t="shared" si="83"/>
        <v>0</v>
      </c>
      <c r="P884" s="26">
        <f t="shared" si="83"/>
        <v>0</v>
      </c>
      <c r="Q884" s="26">
        <f t="shared" si="83"/>
        <v>0</v>
      </c>
      <c r="R884" s="93">
        <f t="shared" si="84"/>
        <v>0</v>
      </c>
      <c r="S884" s="93">
        <f t="shared" si="85"/>
        <v>0</v>
      </c>
      <c r="T884" s="93">
        <f t="shared" si="86"/>
        <v>0</v>
      </c>
    </row>
    <row r="885" spans="3:20" x14ac:dyDescent="0.35">
      <c r="C885" s="75" t="str">
        <f t="shared" si="81"/>
        <v/>
      </c>
      <c r="D885" s="47"/>
      <c r="E885" s="48"/>
      <c r="F885" s="48"/>
      <c r="G885" s="48"/>
      <c r="H885" s="49">
        <f t="shared" si="82"/>
        <v>0</v>
      </c>
      <c r="I885" s="46" t="s">
        <v>6</v>
      </c>
      <c r="O885" s="26">
        <f t="shared" si="83"/>
        <v>0</v>
      </c>
      <c r="P885" s="26">
        <f t="shared" si="83"/>
        <v>0</v>
      </c>
      <c r="Q885" s="26">
        <f t="shared" si="83"/>
        <v>0</v>
      </c>
      <c r="R885" s="93">
        <f t="shared" si="84"/>
        <v>0</v>
      </c>
      <c r="S885" s="93">
        <f t="shared" si="85"/>
        <v>0</v>
      </c>
      <c r="T885" s="93">
        <f t="shared" si="86"/>
        <v>0</v>
      </c>
    </row>
    <row r="886" spans="3:20" x14ac:dyDescent="0.35">
      <c r="C886" s="75" t="str">
        <f t="shared" si="81"/>
        <v/>
      </c>
      <c r="D886" s="47"/>
      <c r="E886" s="48"/>
      <c r="F886" s="48"/>
      <c r="G886" s="48"/>
      <c r="H886" s="49">
        <f t="shared" si="82"/>
        <v>0</v>
      </c>
      <c r="I886" s="46" t="s">
        <v>6</v>
      </c>
      <c r="O886" s="26">
        <f t="shared" si="83"/>
        <v>0</v>
      </c>
      <c r="P886" s="26">
        <f t="shared" si="83"/>
        <v>0</v>
      </c>
      <c r="Q886" s="26">
        <f t="shared" si="83"/>
        <v>0</v>
      </c>
      <c r="R886" s="93">
        <f t="shared" si="84"/>
        <v>0</v>
      </c>
      <c r="S886" s="93">
        <f t="shared" si="85"/>
        <v>0</v>
      </c>
      <c r="T886" s="93">
        <f t="shared" si="86"/>
        <v>0</v>
      </c>
    </row>
    <row r="887" spans="3:20" x14ac:dyDescent="0.35">
      <c r="C887" s="75" t="str">
        <f t="shared" si="81"/>
        <v/>
      </c>
      <c r="D887" s="47"/>
      <c r="E887" s="48"/>
      <c r="F887" s="48"/>
      <c r="G887" s="48"/>
      <c r="H887" s="49">
        <f t="shared" si="82"/>
        <v>0</v>
      </c>
      <c r="I887" s="46" t="s">
        <v>6</v>
      </c>
      <c r="O887" s="26">
        <f t="shared" si="83"/>
        <v>0</v>
      </c>
      <c r="P887" s="26">
        <f t="shared" si="83"/>
        <v>0</v>
      </c>
      <c r="Q887" s="26">
        <f t="shared" si="83"/>
        <v>0</v>
      </c>
      <c r="R887" s="93">
        <f t="shared" si="84"/>
        <v>0</v>
      </c>
      <c r="S887" s="93">
        <f t="shared" si="85"/>
        <v>0</v>
      </c>
      <c r="T887" s="93">
        <f t="shared" si="86"/>
        <v>0</v>
      </c>
    </row>
    <row r="888" spans="3:20" x14ac:dyDescent="0.35">
      <c r="C888" s="75" t="str">
        <f t="shared" si="81"/>
        <v/>
      </c>
      <c r="D888" s="47"/>
      <c r="E888" s="48"/>
      <c r="F888" s="48"/>
      <c r="G888" s="48"/>
      <c r="H888" s="49">
        <f t="shared" si="82"/>
        <v>0</v>
      </c>
      <c r="I888" s="46" t="s">
        <v>6</v>
      </c>
      <c r="O888" s="26">
        <f t="shared" si="83"/>
        <v>0</v>
      </c>
      <c r="P888" s="26">
        <f t="shared" si="83"/>
        <v>0</v>
      </c>
      <c r="Q888" s="26">
        <f t="shared" si="83"/>
        <v>0</v>
      </c>
      <c r="R888" s="93">
        <f t="shared" si="84"/>
        <v>0</v>
      </c>
      <c r="S888" s="93">
        <f t="shared" si="85"/>
        <v>0</v>
      </c>
      <c r="T888" s="93">
        <f t="shared" si="86"/>
        <v>0</v>
      </c>
    </row>
    <row r="889" spans="3:20" x14ac:dyDescent="0.35">
      <c r="C889" s="75" t="str">
        <f t="shared" si="81"/>
        <v/>
      </c>
      <c r="D889" s="47"/>
      <c r="E889" s="48"/>
      <c r="F889" s="48"/>
      <c r="G889" s="48"/>
      <c r="H889" s="49">
        <f t="shared" si="82"/>
        <v>0</v>
      </c>
      <c r="I889" s="46" t="s">
        <v>6</v>
      </c>
      <c r="O889" s="26">
        <f t="shared" si="83"/>
        <v>0</v>
      </c>
      <c r="P889" s="26">
        <f t="shared" si="83"/>
        <v>0</v>
      </c>
      <c r="Q889" s="26">
        <f t="shared" si="83"/>
        <v>0</v>
      </c>
      <c r="R889" s="93">
        <f t="shared" si="84"/>
        <v>0</v>
      </c>
      <c r="S889" s="93">
        <f t="shared" si="85"/>
        <v>0</v>
      </c>
      <c r="T889" s="93">
        <f t="shared" si="86"/>
        <v>0</v>
      </c>
    </row>
    <row r="890" spans="3:20" x14ac:dyDescent="0.35">
      <c r="C890" s="75" t="str">
        <f t="shared" si="81"/>
        <v/>
      </c>
      <c r="D890" s="47"/>
      <c r="E890" s="48"/>
      <c r="F890" s="48"/>
      <c r="G890" s="48"/>
      <c r="H890" s="49">
        <f t="shared" si="82"/>
        <v>0</v>
      </c>
      <c r="I890" s="46" t="s">
        <v>6</v>
      </c>
      <c r="O890" s="26">
        <f t="shared" si="83"/>
        <v>0</v>
      </c>
      <c r="P890" s="26">
        <f t="shared" si="83"/>
        <v>0</v>
      </c>
      <c r="Q890" s="26">
        <f t="shared" si="83"/>
        <v>0</v>
      </c>
      <c r="R890" s="93">
        <f t="shared" si="84"/>
        <v>0</v>
      </c>
      <c r="S890" s="93">
        <f t="shared" si="85"/>
        <v>0</v>
      </c>
      <c r="T890" s="93">
        <f t="shared" si="86"/>
        <v>0</v>
      </c>
    </row>
    <row r="891" spans="3:20" x14ac:dyDescent="0.35">
      <c r="C891" s="75" t="str">
        <f t="shared" si="81"/>
        <v/>
      </c>
      <c r="D891" s="47"/>
      <c r="E891" s="48"/>
      <c r="F891" s="48"/>
      <c r="G891" s="48"/>
      <c r="H891" s="49">
        <f t="shared" si="82"/>
        <v>0</v>
      </c>
      <c r="I891" s="46" t="s">
        <v>6</v>
      </c>
      <c r="O891" s="26">
        <f t="shared" si="83"/>
        <v>0</v>
      </c>
      <c r="P891" s="26">
        <f t="shared" si="83"/>
        <v>0</v>
      </c>
      <c r="Q891" s="26">
        <f t="shared" si="83"/>
        <v>0</v>
      </c>
      <c r="R891" s="93">
        <f t="shared" si="84"/>
        <v>0</v>
      </c>
      <c r="S891" s="93">
        <f t="shared" si="85"/>
        <v>0</v>
      </c>
      <c r="T891" s="93">
        <f t="shared" si="86"/>
        <v>0</v>
      </c>
    </row>
    <row r="892" spans="3:20" x14ac:dyDescent="0.35">
      <c r="C892" s="75" t="str">
        <f t="shared" si="81"/>
        <v/>
      </c>
      <c r="D892" s="47"/>
      <c r="E892" s="48"/>
      <c r="F892" s="48"/>
      <c r="G892" s="48"/>
      <c r="H892" s="49">
        <f t="shared" si="82"/>
        <v>0</v>
      </c>
      <c r="I892" s="46" t="s">
        <v>6</v>
      </c>
      <c r="O892" s="26">
        <f t="shared" si="83"/>
        <v>0</v>
      </c>
      <c r="P892" s="26">
        <f t="shared" si="83"/>
        <v>0</v>
      </c>
      <c r="Q892" s="26">
        <f t="shared" si="83"/>
        <v>0</v>
      </c>
      <c r="R892" s="93">
        <f t="shared" si="84"/>
        <v>0</v>
      </c>
      <c r="S892" s="93">
        <f t="shared" si="85"/>
        <v>0</v>
      </c>
      <c r="T892" s="93">
        <f t="shared" si="86"/>
        <v>0</v>
      </c>
    </row>
    <row r="893" spans="3:20" x14ac:dyDescent="0.35">
      <c r="C893" s="75" t="str">
        <f t="shared" si="81"/>
        <v/>
      </c>
      <c r="D893" s="47"/>
      <c r="E893" s="48"/>
      <c r="F893" s="48"/>
      <c r="G893" s="48"/>
      <c r="H893" s="49">
        <f t="shared" si="82"/>
        <v>0</v>
      </c>
      <c r="I893" s="46" t="s">
        <v>6</v>
      </c>
      <c r="O893" s="26">
        <f t="shared" si="83"/>
        <v>0</v>
      </c>
      <c r="P893" s="26">
        <f t="shared" si="83"/>
        <v>0</v>
      </c>
      <c r="Q893" s="26">
        <f t="shared" si="83"/>
        <v>0</v>
      </c>
      <c r="R893" s="93">
        <f t="shared" si="84"/>
        <v>0</v>
      </c>
      <c r="S893" s="93">
        <f t="shared" si="85"/>
        <v>0</v>
      </c>
      <c r="T893" s="93">
        <f t="shared" si="86"/>
        <v>0</v>
      </c>
    </row>
    <row r="894" spans="3:20" x14ac:dyDescent="0.35">
      <c r="C894" s="75" t="str">
        <f t="shared" si="81"/>
        <v/>
      </c>
      <c r="D894" s="47"/>
      <c r="E894" s="48"/>
      <c r="F894" s="48"/>
      <c r="G894" s="48"/>
      <c r="H894" s="49">
        <f t="shared" si="82"/>
        <v>0</v>
      </c>
      <c r="I894" s="46" t="s">
        <v>6</v>
      </c>
      <c r="O894" s="26">
        <f t="shared" si="83"/>
        <v>0</v>
      </c>
      <c r="P894" s="26">
        <f t="shared" si="83"/>
        <v>0</v>
      </c>
      <c r="Q894" s="26">
        <f t="shared" si="83"/>
        <v>0</v>
      </c>
      <c r="R894" s="93">
        <f t="shared" si="84"/>
        <v>0</v>
      </c>
      <c r="S894" s="93">
        <f t="shared" si="85"/>
        <v>0</v>
      </c>
      <c r="T894" s="93">
        <f t="shared" si="86"/>
        <v>0</v>
      </c>
    </row>
    <row r="895" spans="3:20" x14ac:dyDescent="0.35">
      <c r="C895" s="75" t="str">
        <f t="shared" si="81"/>
        <v/>
      </c>
      <c r="D895" s="47"/>
      <c r="E895" s="48"/>
      <c r="F895" s="48"/>
      <c r="G895" s="48"/>
      <c r="H895" s="49">
        <f t="shared" si="82"/>
        <v>0</v>
      </c>
      <c r="I895" s="46" t="s">
        <v>6</v>
      </c>
      <c r="O895" s="26">
        <f t="shared" si="83"/>
        <v>0</v>
      </c>
      <c r="P895" s="26">
        <f t="shared" si="83"/>
        <v>0</v>
      </c>
      <c r="Q895" s="26">
        <f t="shared" si="83"/>
        <v>0</v>
      </c>
      <c r="R895" s="93">
        <f t="shared" si="84"/>
        <v>0</v>
      </c>
      <c r="S895" s="93">
        <f t="shared" si="85"/>
        <v>0</v>
      </c>
      <c r="T895" s="93">
        <f t="shared" si="86"/>
        <v>0</v>
      </c>
    </row>
    <row r="896" spans="3:20" x14ac:dyDescent="0.35">
      <c r="C896" s="75" t="str">
        <f t="shared" si="81"/>
        <v/>
      </c>
      <c r="D896" s="47"/>
      <c r="E896" s="48"/>
      <c r="F896" s="48"/>
      <c r="G896" s="48"/>
      <c r="H896" s="49">
        <f t="shared" si="82"/>
        <v>0</v>
      </c>
      <c r="I896" s="46" t="s">
        <v>6</v>
      </c>
      <c r="O896" s="26">
        <f t="shared" si="83"/>
        <v>0</v>
      </c>
      <c r="P896" s="26">
        <f t="shared" si="83"/>
        <v>0</v>
      </c>
      <c r="Q896" s="26">
        <f t="shared" si="83"/>
        <v>0</v>
      </c>
      <c r="R896" s="93">
        <f t="shared" si="84"/>
        <v>0</v>
      </c>
      <c r="S896" s="93">
        <f t="shared" si="85"/>
        <v>0</v>
      </c>
      <c r="T896" s="93">
        <f t="shared" si="86"/>
        <v>0</v>
      </c>
    </row>
    <row r="897" spans="3:20" x14ac:dyDescent="0.35">
      <c r="C897" s="75" t="str">
        <f t="shared" si="81"/>
        <v/>
      </c>
      <c r="D897" s="47"/>
      <c r="E897" s="48"/>
      <c r="F897" s="48"/>
      <c r="G897" s="48"/>
      <c r="H897" s="49">
        <f t="shared" si="82"/>
        <v>0</v>
      </c>
      <c r="I897" s="46" t="s">
        <v>6</v>
      </c>
      <c r="O897" s="26">
        <f t="shared" si="83"/>
        <v>0</v>
      </c>
      <c r="P897" s="26">
        <f t="shared" si="83"/>
        <v>0</v>
      </c>
      <c r="Q897" s="26">
        <f t="shared" si="83"/>
        <v>0</v>
      </c>
      <c r="R897" s="93">
        <f t="shared" si="84"/>
        <v>0</v>
      </c>
      <c r="S897" s="93">
        <f t="shared" si="85"/>
        <v>0</v>
      </c>
      <c r="T897" s="93">
        <f t="shared" si="86"/>
        <v>0</v>
      </c>
    </row>
    <row r="898" spans="3:20" x14ac:dyDescent="0.35">
      <c r="C898" s="75" t="str">
        <f t="shared" si="81"/>
        <v/>
      </c>
      <c r="D898" s="47"/>
      <c r="E898" s="48"/>
      <c r="F898" s="48"/>
      <c r="G898" s="48"/>
      <c r="H898" s="49">
        <f t="shared" si="82"/>
        <v>0</v>
      </c>
      <c r="I898" s="46" t="s">
        <v>6</v>
      </c>
      <c r="O898" s="26">
        <f t="shared" si="83"/>
        <v>0</v>
      </c>
      <c r="P898" s="26">
        <f t="shared" si="83"/>
        <v>0</v>
      </c>
      <c r="Q898" s="26">
        <f t="shared" si="83"/>
        <v>0</v>
      </c>
      <c r="R898" s="93">
        <f t="shared" si="84"/>
        <v>0</v>
      </c>
      <c r="S898" s="93">
        <f t="shared" si="85"/>
        <v>0</v>
      </c>
      <c r="T898" s="93">
        <f t="shared" si="86"/>
        <v>0</v>
      </c>
    </row>
    <row r="899" spans="3:20" x14ac:dyDescent="0.35">
      <c r="C899" s="75" t="str">
        <f t="shared" si="81"/>
        <v/>
      </c>
      <c r="D899" s="47"/>
      <c r="E899" s="48"/>
      <c r="F899" s="48"/>
      <c r="G899" s="48"/>
      <c r="H899" s="49">
        <f t="shared" si="82"/>
        <v>0</v>
      </c>
      <c r="I899" s="46" t="s">
        <v>6</v>
      </c>
      <c r="O899" s="26">
        <f t="shared" si="83"/>
        <v>0</v>
      </c>
      <c r="P899" s="26">
        <f t="shared" si="83"/>
        <v>0</v>
      </c>
      <c r="Q899" s="26">
        <f t="shared" si="83"/>
        <v>0</v>
      </c>
      <c r="R899" s="93">
        <f t="shared" si="84"/>
        <v>0</v>
      </c>
      <c r="S899" s="93">
        <f t="shared" si="85"/>
        <v>0</v>
      </c>
      <c r="T899" s="93">
        <f t="shared" si="86"/>
        <v>0</v>
      </c>
    </row>
    <row r="900" spans="3:20" x14ac:dyDescent="0.35">
      <c r="C900" s="75" t="str">
        <f t="shared" si="81"/>
        <v/>
      </c>
      <c r="D900" s="47"/>
      <c r="E900" s="48"/>
      <c r="F900" s="48"/>
      <c r="G900" s="48"/>
      <c r="H900" s="49">
        <f t="shared" si="82"/>
        <v>0</v>
      </c>
      <c r="I900" s="46" t="s">
        <v>6</v>
      </c>
      <c r="O900" s="26">
        <f t="shared" si="83"/>
        <v>0</v>
      </c>
      <c r="P900" s="26">
        <f t="shared" si="83"/>
        <v>0</v>
      </c>
      <c r="Q900" s="26">
        <f t="shared" si="83"/>
        <v>0</v>
      </c>
      <c r="R900" s="93">
        <f t="shared" si="84"/>
        <v>0</v>
      </c>
      <c r="S900" s="93">
        <f t="shared" si="85"/>
        <v>0</v>
      </c>
      <c r="T900" s="93">
        <f t="shared" si="86"/>
        <v>0</v>
      </c>
    </row>
    <row r="901" spans="3:20" x14ac:dyDescent="0.35">
      <c r="C901" s="75" t="str">
        <f t="shared" si="81"/>
        <v/>
      </c>
      <c r="D901" s="47"/>
      <c r="E901" s="48"/>
      <c r="F901" s="48"/>
      <c r="G901" s="48"/>
      <c r="H901" s="49">
        <f t="shared" si="82"/>
        <v>0</v>
      </c>
      <c r="I901" s="46" t="s">
        <v>6</v>
      </c>
      <c r="O901" s="26">
        <f t="shared" si="83"/>
        <v>0</v>
      </c>
      <c r="P901" s="26">
        <f t="shared" si="83"/>
        <v>0</v>
      </c>
      <c r="Q901" s="26">
        <f t="shared" si="83"/>
        <v>0</v>
      </c>
      <c r="R901" s="93">
        <f t="shared" si="84"/>
        <v>0</v>
      </c>
      <c r="S901" s="93">
        <f t="shared" si="85"/>
        <v>0</v>
      </c>
      <c r="T901" s="93">
        <f t="shared" si="86"/>
        <v>0</v>
      </c>
    </row>
    <row r="902" spans="3:20" x14ac:dyDescent="0.35">
      <c r="C902" s="75" t="str">
        <f t="shared" si="81"/>
        <v/>
      </c>
      <c r="D902" s="47"/>
      <c r="E902" s="48"/>
      <c r="F902" s="48"/>
      <c r="G902" s="48"/>
      <c r="H902" s="49">
        <f t="shared" si="82"/>
        <v>0</v>
      </c>
      <c r="I902" s="46" t="s">
        <v>6</v>
      </c>
      <c r="O902" s="26">
        <f t="shared" si="83"/>
        <v>0</v>
      </c>
      <c r="P902" s="26">
        <f t="shared" si="83"/>
        <v>0</v>
      </c>
      <c r="Q902" s="26">
        <f t="shared" si="83"/>
        <v>0</v>
      </c>
      <c r="R902" s="93">
        <f t="shared" si="84"/>
        <v>0</v>
      </c>
      <c r="S902" s="93">
        <f t="shared" si="85"/>
        <v>0</v>
      </c>
      <c r="T902" s="93">
        <f t="shared" si="86"/>
        <v>0</v>
      </c>
    </row>
    <row r="903" spans="3:20" x14ac:dyDescent="0.35">
      <c r="C903" s="75" t="str">
        <f t="shared" si="81"/>
        <v/>
      </c>
      <c r="D903" s="47"/>
      <c r="E903" s="48"/>
      <c r="F903" s="48"/>
      <c r="G903" s="48"/>
      <c r="H903" s="49">
        <f t="shared" si="82"/>
        <v>0</v>
      </c>
      <c r="I903" s="46" t="s">
        <v>6</v>
      </c>
      <c r="O903" s="26">
        <f t="shared" si="83"/>
        <v>0</v>
      </c>
      <c r="P903" s="26">
        <f t="shared" si="83"/>
        <v>0</v>
      </c>
      <c r="Q903" s="26">
        <f t="shared" si="83"/>
        <v>0</v>
      </c>
      <c r="R903" s="93">
        <f t="shared" si="84"/>
        <v>0</v>
      </c>
      <c r="S903" s="93">
        <f t="shared" si="85"/>
        <v>0</v>
      </c>
      <c r="T903" s="93">
        <f t="shared" si="86"/>
        <v>0</v>
      </c>
    </row>
    <row r="904" spans="3:20" x14ac:dyDescent="0.35">
      <c r="C904" s="75" t="str">
        <f t="shared" si="81"/>
        <v/>
      </c>
      <c r="D904" s="47"/>
      <c r="E904" s="48"/>
      <c r="F904" s="48"/>
      <c r="G904" s="48"/>
      <c r="H904" s="49">
        <f t="shared" si="82"/>
        <v>0</v>
      </c>
      <c r="I904" s="46" t="s">
        <v>6</v>
      </c>
      <c r="O904" s="26">
        <f t="shared" si="83"/>
        <v>0</v>
      </c>
      <c r="P904" s="26">
        <f t="shared" si="83"/>
        <v>0</v>
      </c>
      <c r="Q904" s="26">
        <f t="shared" si="83"/>
        <v>0</v>
      </c>
      <c r="R904" s="93">
        <f t="shared" si="84"/>
        <v>0</v>
      </c>
      <c r="S904" s="93">
        <f t="shared" si="85"/>
        <v>0</v>
      </c>
      <c r="T904" s="93">
        <f t="shared" si="86"/>
        <v>0</v>
      </c>
    </row>
    <row r="905" spans="3:20" x14ac:dyDescent="0.35">
      <c r="C905" s="75" t="str">
        <f t="shared" si="81"/>
        <v/>
      </c>
      <c r="D905" s="47"/>
      <c r="E905" s="48"/>
      <c r="F905" s="48"/>
      <c r="G905" s="48"/>
      <c r="H905" s="49">
        <f t="shared" si="82"/>
        <v>0</v>
      </c>
      <c r="I905" s="46" t="s">
        <v>6</v>
      </c>
      <c r="O905" s="26">
        <f t="shared" si="83"/>
        <v>0</v>
      </c>
      <c r="P905" s="26">
        <f t="shared" si="83"/>
        <v>0</v>
      </c>
      <c r="Q905" s="26">
        <f t="shared" si="83"/>
        <v>0</v>
      </c>
      <c r="R905" s="93">
        <f t="shared" si="84"/>
        <v>0</v>
      </c>
      <c r="S905" s="93">
        <f t="shared" si="85"/>
        <v>0</v>
      </c>
      <c r="T905" s="93">
        <f t="shared" si="86"/>
        <v>0</v>
      </c>
    </row>
    <row r="906" spans="3:20" x14ac:dyDescent="0.35">
      <c r="C906" s="75" t="str">
        <f t="shared" si="81"/>
        <v/>
      </c>
      <c r="D906" s="47"/>
      <c r="E906" s="48"/>
      <c r="F906" s="48"/>
      <c r="G906" s="48"/>
      <c r="H906" s="49">
        <f t="shared" si="82"/>
        <v>0</v>
      </c>
      <c r="I906" s="46" t="s">
        <v>6</v>
      </c>
      <c r="O906" s="26">
        <f t="shared" si="83"/>
        <v>0</v>
      </c>
      <c r="P906" s="26">
        <f t="shared" si="83"/>
        <v>0</v>
      </c>
      <c r="Q906" s="26">
        <f t="shared" si="83"/>
        <v>0</v>
      </c>
      <c r="R906" s="93">
        <f t="shared" si="84"/>
        <v>0</v>
      </c>
      <c r="S906" s="93">
        <f t="shared" si="85"/>
        <v>0</v>
      </c>
      <c r="T906" s="93">
        <f t="shared" si="86"/>
        <v>0</v>
      </c>
    </row>
    <row r="907" spans="3:20" x14ac:dyDescent="0.35">
      <c r="C907" s="75" t="str">
        <f t="shared" ref="C907:C970" si="87">IF(D907="","",IF(ISERROR(1+C906),1,1+C906))</f>
        <v/>
      </c>
      <c r="D907" s="47"/>
      <c r="E907" s="48"/>
      <c r="F907" s="48"/>
      <c r="G907" s="48"/>
      <c r="H907" s="49">
        <f t="shared" ref="H907:H970" si="88">SUM(E907:G907)</f>
        <v>0</v>
      </c>
      <c r="I907" s="46" t="s">
        <v>6</v>
      </c>
      <c r="O907" s="26">
        <f t="shared" ref="O907:Q970" si="89">IF(E907="",0,IF(ISNUMBER(E907),0,1))</f>
        <v>0</v>
      </c>
      <c r="P907" s="26">
        <f t="shared" si="89"/>
        <v>0</v>
      </c>
      <c r="Q907" s="26">
        <f t="shared" si="89"/>
        <v>0</v>
      </c>
      <c r="R907" s="93">
        <f t="shared" ref="R907:R970" si="90">IF(E907="",0,
IF(NOT(ISNUMBER(E907)),0,
IF(E907&gt;=0,0,
1)))</f>
        <v>0</v>
      </c>
      <c r="S907" s="93">
        <f t="shared" ref="S907:S970" si="91">IF(F907="",0,
IF(NOT(ISNUMBER(F907)),0,
IF(F907&gt;=0,0,
1)))</f>
        <v>0</v>
      </c>
      <c r="T907" s="93">
        <f t="shared" ref="T907:T970" si="92">IF(G907="",0,
IF(NOT(ISNUMBER(G907)),0,
IF(G907&gt;=0,0,
1)))</f>
        <v>0</v>
      </c>
    </row>
    <row r="908" spans="3:20" x14ac:dyDescent="0.35">
      <c r="C908" s="75" t="str">
        <f t="shared" si="87"/>
        <v/>
      </c>
      <c r="D908" s="47"/>
      <c r="E908" s="48"/>
      <c r="F908" s="48"/>
      <c r="G908" s="48"/>
      <c r="H908" s="49">
        <f t="shared" si="88"/>
        <v>0</v>
      </c>
      <c r="I908" s="46" t="s">
        <v>6</v>
      </c>
      <c r="O908" s="26">
        <f t="shared" si="89"/>
        <v>0</v>
      </c>
      <c r="P908" s="26">
        <f t="shared" si="89"/>
        <v>0</v>
      </c>
      <c r="Q908" s="26">
        <f t="shared" si="89"/>
        <v>0</v>
      </c>
      <c r="R908" s="93">
        <f t="shared" si="90"/>
        <v>0</v>
      </c>
      <c r="S908" s="93">
        <f t="shared" si="91"/>
        <v>0</v>
      </c>
      <c r="T908" s="93">
        <f t="shared" si="92"/>
        <v>0</v>
      </c>
    </row>
    <row r="909" spans="3:20" x14ac:dyDescent="0.35">
      <c r="C909" s="75" t="str">
        <f t="shared" si="87"/>
        <v/>
      </c>
      <c r="D909" s="47"/>
      <c r="E909" s="48"/>
      <c r="F909" s="48"/>
      <c r="G909" s="48"/>
      <c r="H909" s="49">
        <f t="shared" si="88"/>
        <v>0</v>
      </c>
      <c r="I909" s="46" t="s">
        <v>6</v>
      </c>
      <c r="O909" s="26">
        <f t="shared" si="89"/>
        <v>0</v>
      </c>
      <c r="P909" s="26">
        <f t="shared" si="89"/>
        <v>0</v>
      </c>
      <c r="Q909" s="26">
        <f t="shared" si="89"/>
        <v>0</v>
      </c>
      <c r="R909" s="93">
        <f t="shared" si="90"/>
        <v>0</v>
      </c>
      <c r="S909" s="93">
        <f t="shared" si="91"/>
        <v>0</v>
      </c>
      <c r="T909" s="93">
        <f t="shared" si="92"/>
        <v>0</v>
      </c>
    </row>
    <row r="910" spans="3:20" x14ac:dyDescent="0.35">
      <c r="C910" s="75" t="str">
        <f t="shared" si="87"/>
        <v/>
      </c>
      <c r="D910" s="47"/>
      <c r="E910" s="48"/>
      <c r="F910" s="48"/>
      <c r="G910" s="48"/>
      <c r="H910" s="49">
        <f t="shared" si="88"/>
        <v>0</v>
      </c>
      <c r="I910" s="46" t="s">
        <v>6</v>
      </c>
      <c r="O910" s="26">
        <f t="shared" si="89"/>
        <v>0</v>
      </c>
      <c r="P910" s="26">
        <f t="shared" si="89"/>
        <v>0</v>
      </c>
      <c r="Q910" s="26">
        <f t="shared" si="89"/>
        <v>0</v>
      </c>
      <c r="R910" s="93">
        <f t="shared" si="90"/>
        <v>0</v>
      </c>
      <c r="S910" s="93">
        <f t="shared" si="91"/>
        <v>0</v>
      </c>
      <c r="T910" s="93">
        <f t="shared" si="92"/>
        <v>0</v>
      </c>
    </row>
    <row r="911" spans="3:20" x14ac:dyDescent="0.35">
      <c r="C911" s="75" t="str">
        <f t="shared" si="87"/>
        <v/>
      </c>
      <c r="D911" s="47"/>
      <c r="E911" s="48"/>
      <c r="F911" s="48"/>
      <c r="G911" s="48"/>
      <c r="H911" s="49">
        <f t="shared" si="88"/>
        <v>0</v>
      </c>
      <c r="I911" s="46" t="s">
        <v>6</v>
      </c>
      <c r="O911" s="26">
        <f t="shared" si="89"/>
        <v>0</v>
      </c>
      <c r="P911" s="26">
        <f t="shared" si="89"/>
        <v>0</v>
      </c>
      <c r="Q911" s="26">
        <f t="shared" si="89"/>
        <v>0</v>
      </c>
      <c r="R911" s="93">
        <f t="shared" si="90"/>
        <v>0</v>
      </c>
      <c r="S911" s="93">
        <f t="shared" si="91"/>
        <v>0</v>
      </c>
      <c r="T911" s="93">
        <f t="shared" si="92"/>
        <v>0</v>
      </c>
    </row>
    <row r="912" spans="3:20" x14ac:dyDescent="0.35">
      <c r="C912" s="75" t="str">
        <f t="shared" si="87"/>
        <v/>
      </c>
      <c r="D912" s="47"/>
      <c r="E912" s="48"/>
      <c r="F912" s="48"/>
      <c r="G912" s="48"/>
      <c r="H912" s="49">
        <f t="shared" si="88"/>
        <v>0</v>
      </c>
      <c r="I912" s="46" t="s">
        <v>6</v>
      </c>
      <c r="O912" s="26">
        <f t="shared" si="89"/>
        <v>0</v>
      </c>
      <c r="P912" s="26">
        <f t="shared" si="89"/>
        <v>0</v>
      </c>
      <c r="Q912" s="26">
        <f t="shared" si="89"/>
        <v>0</v>
      </c>
      <c r="R912" s="93">
        <f t="shared" si="90"/>
        <v>0</v>
      </c>
      <c r="S912" s="93">
        <f t="shared" si="91"/>
        <v>0</v>
      </c>
      <c r="T912" s="93">
        <f t="shared" si="92"/>
        <v>0</v>
      </c>
    </row>
    <row r="913" spans="3:20" x14ac:dyDescent="0.35">
      <c r="C913" s="75" t="str">
        <f t="shared" si="87"/>
        <v/>
      </c>
      <c r="D913" s="47"/>
      <c r="E913" s="48"/>
      <c r="F913" s="48"/>
      <c r="G913" s="48"/>
      <c r="H913" s="49">
        <f t="shared" si="88"/>
        <v>0</v>
      </c>
      <c r="I913" s="46" t="s">
        <v>6</v>
      </c>
      <c r="O913" s="26">
        <f t="shared" si="89"/>
        <v>0</v>
      </c>
      <c r="P913" s="26">
        <f t="shared" si="89"/>
        <v>0</v>
      </c>
      <c r="Q913" s="26">
        <f t="shared" si="89"/>
        <v>0</v>
      </c>
      <c r="R913" s="93">
        <f t="shared" si="90"/>
        <v>0</v>
      </c>
      <c r="S913" s="93">
        <f t="shared" si="91"/>
        <v>0</v>
      </c>
      <c r="T913" s="93">
        <f t="shared" si="92"/>
        <v>0</v>
      </c>
    </row>
    <row r="914" spans="3:20" x14ac:dyDescent="0.35">
      <c r="C914" s="75" t="str">
        <f t="shared" si="87"/>
        <v/>
      </c>
      <c r="D914" s="47"/>
      <c r="E914" s="48"/>
      <c r="F914" s="48"/>
      <c r="G914" s="48"/>
      <c r="H914" s="49">
        <f t="shared" si="88"/>
        <v>0</v>
      </c>
      <c r="I914" s="46" t="s">
        <v>6</v>
      </c>
      <c r="O914" s="26">
        <f t="shared" si="89"/>
        <v>0</v>
      </c>
      <c r="P914" s="26">
        <f t="shared" si="89"/>
        <v>0</v>
      </c>
      <c r="Q914" s="26">
        <f t="shared" si="89"/>
        <v>0</v>
      </c>
      <c r="R914" s="93">
        <f t="shared" si="90"/>
        <v>0</v>
      </c>
      <c r="S914" s="93">
        <f t="shared" si="91"/>
        <v>0</v>
      </c>
      <c r="T914" s="93">
        <f t="shared" si="92"/>
        <v>0</v>
      </c>
    </row>
    <row r="915" spans="3:20" x14ac:dyDescent="0.35">
      <c r="C915" s="75" t="str">
        <f t="shared" si="87"/>
        <v/>
      </c>
      <c r="D915" s="47"/>
      <c r="E915" s="48"/>
      <c r="F915" s="48"/>
      <c r="G915" s="48"/>
      <c r="H915" s="49">
        <f t="shared" si="88"/>
        <v>0</v>
      </c>
      <c r="I915" s="46" t="s">
        <v>6</v>
      </c>
      <c r="O915" s="26">
        <f t="shared" si="89"/>
        <v>0</v>
      </c>
      <c r="P915" s="26">
        <f t="shared" si="89"/>
        <v>0</v>
      </c>
      <c r="Q915" s="26">
        <f t="shared" si="89"/>
        <v>0</v>
      </c>
      <c r="R915" s="93">
        <f t="shared" si="90"/>
        <v>0</v>
      </c>
      <c r="S915" s="93">
        <f t="shared" si="91"/>
        <v>0</v>
      </c>
      <c r="T915" s="93">
        <f t="shared" si="92"/>
        <v>0</v>
      </c>
    </row>
    <row r="916" spans="3:20" x14ac:dyDescent="0.35">
      <c r="C916" s="75" t="str">
        <f t="shared" si="87"/>
        <v/>
      </c>
      <c r="D916" s="47"/>
      <c r="E916" s="48"/>
      <c r="F916" s="48"/>
      <c r="G916" s="48"/>
      <c r="H916" s="49">
        <f t="shared" si="88"/>
        <v>0</v>
      </c>
      <c r="I916" s="46" t="s">
        <v>6</v>
      </c>
      <c r="O916" s="26">
        <f t="shared" si="89"/>
        <v>0</v>
      </c>
      <c r="P916" s="26">
        <f t="shared" si="89"/>
        <v>0</v>
      </c>
      <c r="Q916" s="26">
        <f t="shared" si="89"/>
        <v>0</v>
      </c>
      <c r="R916" s="93">
        <f t="shared" si="90"/>
        <v>0</v>
      </c>
      <c r="S916" s="93">
        <f t="shared" si="91"/>
        <v>0</v>
      </c>
      <c r="T916" s="93">
        <f t="shared" si="92"/>
        <v>0</v>
      </c>
    </row>
    <row r="917" spans="3:20" x14ac:dyDescent="0.35">
      <c r="C917" s="75" t="str">
        <f t="shared" si="87"/>
        <v/>
      </c>
      <c r="D917" s="47"/>
      <c r="E917" s="48"/>
      <c r="F917" s="48"/>
      <c r="G917" s="48"/>
      <c r="H917" s="49">
        <f t="shared" si="88"/>
        <v>0</v>
      </c>
      <c r="I917" s="46" t="s">
        <v>6</v>
      </c>
      <c r="O917" s="26">
        <f t="shared" si="89"/>
        <v>0</v>
      </c>
      <c r="P917" s="26">
        <f t="shared" si="89"/>
        <v>0</v>
      </c>
      <c r="Q917" s="26">
        <f t="shared" si="89"/>
        <v>0</v>
      </c>
      <c r="R917" s="93">
        <f t="shared" si="90"/>
        <v>0</v>
      </c>
      <c r="S917" s="93">
        <f t="shared" si="91"/>
        <v>0</v>
      </c>
      <c r="T917" s="93">
        <f t="shared" si="92"/>
        <v>0</v>
      </c>
    </row>
    <row r="918" spans="3:20" x14ac:dyDescent="0.35">
      <c r="C918" s="75" t="str">
        <f t="shared" si="87"/>
        <v/>
      </c>
      <c r="D918" s="47"/>
      <c r="E918" s="48"/>
      <c r="F918" s="48"/>
      <c r="G918" s="48"/>
      <c r="H918" s="49">
        <f t="shared" si="88"/>
        <v>0</v>
      </c>
      <c r="I918" s="46" t="s">
        <v>6</v>
      </c>
      <c r="O918" s="26">
        <f t="shared" si="89"/>
        <v>0</v>
      </c>
      <c r="P918" s="26">
        <f t="shared" si="89"/>
        <v>0</v>
      </c>
      <c r="Q918" s="26">
        <f t="shared" si="89"/>
        <v>0</v>
      </c>
      <c r="R918" s="93">
        <f t="shared" si="90"/>
        <v>0</v>
      </c>
      <c r="S918" s="93">
        <f t="shared" si="91"/>
        <v>0</v>
      </c>
      <c r="T918" s="93">
        <f t="shared" si="92"/>
        <v>0</v>
      </c>
    </row>
    <row r="919" spans="3:20" x14ac:dyDescent="0.35">
      <c r="C919" s="75" t="str">
        <f t="shared" si="87"/>
        <v/>
      </c>
      <c r="D919" s="47"/>
      <c r="E919" s="48"/>
      <c r="F919" s="48"/>
      <c r="G919" s="48"/>
      <c r="H919" s="49">
        <f t="shared" si="88"/>
        <v>0</v>
      </c>
      <c r="I919" s="46" t="s">
        <v>6</v>
      </c>
      <c r="O919" s="26">
        <f t="shared" si="89"/>
        <v>0</v>
      </c>
      <c r="P919" s="26">
        <f t="shared" si="89"/>
        <v>0</v>
      </c>
      <c r="Q919" s="26">
        <f t="shared" si="89"/>
        <v>0</v>
      </c>
      <c r="R919" s="93">
        <f t="shared" si="90"/>
        <v>0</v>
      </c>
      <c r="S919" s="93">
        <f t="shared" si="91"/>
        <v>0</v>
      </c>
      <c r="T919" s="93">
        <f t="shared" si="92"/>
        <v>0</v>
      </c>
    </row>
    <row r="920" spans="3:20" x14ac:dyDescent="0.35">
      <c r="C920" s="75" t="str">
        <f t="shared" si="87"/>
        <v/>
      </c>
      <c r="D920" s="47"/>
      <c r="E920" s="48"/>
      <c r="F920" s="48"/>
      <c r="G920" s="48"/>
      <c r="H920" s="49">
        <f t="shared" si="88"/>
        <v>0</v>
      </c>
      <c r="I920" s="46" t="s">
        <v>6</v>
      </c>
      <c r="O920" s="26">
        <f t="shared" si="89"/>
        <v>0</v>
      </c>
      <c r="P920" s="26">
        <f t="shared" si="89"/>
        <v>0</v>
      </c>
      <c r="Q920" s="26">
        <f t="shared" si="89"/>
        <v>0</v>
      </c>
      <c r="R920" s="93">
        <f t="shared" si="90"/>
        <v>0</v>
      </c>
      <c r="S920" s="93">
        <f t="shared" si="91"/>
        <v>0</v>
      </c>
      <c r="T920" s="93">
        <f t="shared" si="92"/>
        <v>0</v>
      </c>
    </row>
    <row r="921" spans="3:20" x14ac:dyDescent="0.35">
      <c r="C921" s="75" t="str">
        <f t="shared" si="87"/>
        <v/>
      </c>
      <c r="D921" s="47"/>
      <c r="E921" s="48"/>
      <c r="F921" s="48"/>
      <c r="G921" s="48"/>
      <c r="H921" s="49">
        <f t="shared" si="88"/>
        <v>0</v>
      </c>
      <c r="I921" s="46" t="s">
        <v>6</v>
      </c>
      <c r="O921" s="26">
        <f t="shared" si="89"/>
        <v>0</v>
      </c>
      <c r="P921" s="26">
        <f t="shared" si="89"/>
        <v>0</v>
      </c>
      <c r="Q921" s="26">
        <f t="shared" si="89"/>
        <v>0</v>
      </c>
      <c r="R921" s="93">
        <f t="shared" si="90"/>
        <v>0</v>
      </c>
      <c r="S921" s="93">
        <f t="shared" si="91"/>
        <v>0</v>
      </c>
      <c r="T921" s="93">
        <f t="shared" si="92"/>
        <v>0</v>
      </c>
    </row>
    <row r="922" spans="3:20" x14ac:dyDescent="0.35">
      <c r="C922" s="75" t="str">
        <f t="shared" si="87"/>
        <v/>
      </c>
      <c r="D922" s="47"/>
      <c r="E922" s="48"/>
      <c r="F922" s="48"/>
      <c r="G922" s="48"/>
      <c r="H922" s="49">
        <f t="shared" si="88"/>
        <v>0</v>
      </c>
      <c r="I922" s="46" t="s">
        <v>6</v>
      </c>
      <c r="O922" s="26">
        <f t="shared" si="89"/>
        <v>0</v>
      </c>
      <c r="P922" s="26">
        <f t="shared" si="89"/>
        <v>0</v>
      </c>
      <c r="Q922" s="26">
        <f t="shared" si="89"/>
        <v>0</v>
      </c>
      <c r="R922" s="93">
        <f t="shared" si="90"/>
        <v>0</v>
      </c>
      <c r="S922" s="93">
        <f t="shared" si="91"/>
        <v>0</v>
      </c>
      <c r="T922" s="93">
        <f t="shared" si="92"/>
        <v>0</v>
      </c>
    </row>
    <row r="923" spans="3:20" x14ac:dyDescent="0.35">
      <c r="C923" s="75" t="str">
        <f t="shared" si="87"/>
        <v/>
      </c>
      <c r="D923" s="47"/>
      <c r="E923" s="48"/>
      <c r="F923" s="48"/>
      <c r="G923" s="48"/>
      <c r="H923" s="49">
        <f t="shared" si="88"/>
        <v>0</v>
      </c>
      <c r="I923" s="46" t="s">
        <v>6</v>
      </c>
      <c r="O923" s="26">
        <f t="shared" si="89"/>
        <v>0</v>
      </c>
      <c r="P923" s="26">
        <f t="shared" si="89"/>
        <v>0</v>
      </c>
      <c r="Q923" s="26">
        <f t="shared" si="89"/>
        <v>0</v>
      </c>
      <c r="R923" s="93">
        <f t="shared" si="90"/>
        <v>0</v>
      </c>
      <c r="S923" s="93">
        <f t="shared" si="91"/>
        <v>0</v>
      </c>
      <c r="T923" s="93">
        <f t="shared" si="92"/>
        <v>0</v>
      </c>
    </row>
    <row r="924" spans="3:20" x14ac:dyDescent="0.35">
      <c r="C924" s="75" t="str">
        <f t="shared" si="87"/>
        <v/>
      </c>
      <c r="D924" s="47"/>
      <c r="E924" s="48"/>
      <c r="F924" s="48"/>
      <c r="G924" s="48"/>
      <c r="H924" s="49">
        <f t="shared" si="88"/>
        <v>0</v>
      </c>
      <c r="I924" s="46" t="s">
        <v>6</v>
      </c>
      <c r="O924" s="26">
        <f t="shared" si="89"/>
        <v>0</v>
      </c>
      <c r="P924" s="26">
        <f t="shared" si="89"/>
        <v>0</v>
      </c>
      <c r="Q924" s="26">
        <f t="shared" si="89"/>
        <v>0</v>
      </c>
      <c r="R924" s="93">
        <f t="shared" si="90"/>
        <v>0</v>
      </c>
      <c r="S924" s="93">
        <f t="shared" si="91"/>
        <v>0</v>
      </c>
      <c r="T924" s="93">
        <f t="shared" si="92"/>
        <v>0</v>
      </c>
    </row>
    <row r="925" spans="3:20" x14ac:dyDescent="0.35">
      <c r="C925" s="75" t="str">
        <f t="shared" si="87"/>
        <v/>
      </c>
      <c r="D925" s="47"/>
      <c r="E925" s="48"/>
      <c r="F925" s="48"/>
      <c r="G925" s="48"/>
      <c r="H925" s="49">
        <f t="shared" si="88"/>
        <v>0</v>
      </c>
      <c r="I925" s="46" t="s">
        <v>6</v>
      </c>
      <c r="O925" s="26">
        <f t="shared" si="89"/>
        <v>0</v>
      </c>
      <c r="P925" s="26">
        <f t="shared" si="89"/>
        <v>0</v>
      </c>
      <c r="Q925" s="26">
        <f t="shared" si="89"/>
        <v>0</v>
      </c>
      <c r="R925" s="93">
        <f t="shared" si="90"/>
        <v>0</v>
      </c>
      <c r="S925" s="93">
        <f t="shared" si="91"/>
        <v>0</v>
      </c>
      <c r="T925" s="93">
        <f t="shared" si="92"/>
        <v>0</v>
      </c>
    </row>
    <row r="926" spans="3:20" x14ac:dyDescent="0.35">
      <c r="C926" s="75" t="str">
        <f t="shared" si="87"/>
        <v/>
      </c>
      <c r="D926" s="47"/>
      <c r="E926" s="48"/>
      <c r="F926" s="48"/>
      <c r="G926" s="48"/>
      <c r="H926" s="49">
        <f t="shared" si="88"/>
        <v>0</v>
      </c>
      <c r="I926" s="46" t="s">
        <v>6</v>
      </c>
      <c r="O926" s="26">
        <f t="shared" si="89"/>
        <v>0</v>
      </c>
      <c r="P926" s="26">
        <f t="shared" si="89"/>
        <v>0</v>
      </c>
      <c r="Q926" s="26">
        <f t="shared" si="89"/>
        <v>0</v>
      </c>
      <c r="R926" s="93">
        <f t="shared" si="90"/>
        <v>0</v>
      </c>
      <c r="S926" s="93">
        <f t="shared" si="91"/>
        <v>0</v>
      </c>
      <c r="T926" s="93">
        <f t="shared" si="92"/>
        <v>0</v>
      </c>
    </row>
    <row r="927" spans="3:20" x14ac:dyDescent="0.35">
      <c r="C927" s="75" t="str">
        <f t="shared" si="87"/>
        <v/>
      </c>
      <c r="D927" s="47"/>
      <c r="E927" s="48"/>
      <c r="F927" s="48"/>
      <c r="G927" s="48"/>
      <c r="H927" s="49">
        <f t="shared" si="88"/>
        <v>0</v>
      </c>
      <c r="I927" s="46" t="s">
        <v>6</v>
      </c>
      <c r="O927" s="26">
        <f t="shared" si="89"/>
        <v>0</v>
      </c>
      <c r="P927" s="26">
        <f t="shared" si="89"/>
        <v>0</v>
      </c>
      <c r="Q927" s="26">
        <f t="shared" si="89"/>
        <v>0</v>
      </c>
      <c r="R927" s="93">
        <f t="shared" si="90"/>
        <v>0</v>
      </c>
      <c r="S927" s="93">
        <f t="shared" si="91"/>
        <v>0</v>
      </c>
      <c r="T927" s="93">
        <f t="shared" si="92"/>
        <v>0</v>
      </c>
    </row>
    <row r="928" spans="3:20" x14ac:dyDescent="0.35">
      <c r="C928" s="75" t="str">
        <f t="shared" si="87"/>
        <v/>
      </c>
      <c r="D928" s="47"/>
      <c r="E928" s="48"/>
      <c r="F928" s="48"/>
      <c r="G928" s="48"/>
      <c r="H928" s="49">
        <f t="shared" si="88"/>
        <v>0</v>
      </c>
      <c r="I928" s="46" t="s">
        <v>6</v>
      </c>
      <c r="O928" s="26">
        <f t="shared" si="89"/>
        <v>0</v>
      </c>
      <c r="P928" s="26">
        <f t="shared" si="89"/>
        <v>0</v>
      </c>
      <c r="Q928" s="26">
        <f t="shared" si="89"/>
        <v>0</v>
      </c>
      <c r="R928" s="93">
        <f t="shared" si="90"/>
        <v>0</v>
      </c>
      <c r="S928" s="93">
        <f t="shared" si="91"/>
        <v>0</v>
      </c>
      <c r="T928" s="93">
        <f t="shared" si="92"/>
        <v>0</v>
      </c>
    </row>
    <row r="929" spans="3:20" x14ac:dyDescent="0.35">
      <c r="C929" s="75" t="str">
        <f t="shared" si="87"/>
        <v/>
      </c>
      <c r="D929" s="47"/>
      <c r="E929" s="48"/>
      <c r="F929" s="48"/>
      <c r="G929" s="48"/>
      <c r="H929" s="49">
        <f t="shared" si="88"/>
        <v>0</v>
      </c>
      <c r="I929" s="46" t="s">
        <v>6</v>
      </c>
      <c r="O929" s="26">
        <f t="shared" si="89"/>
        <v>0</v>
      </c>
      <c r="P929" s="26">
        <f t="shared" si="89"/>
        <v>0</v>
      </c>
      <c r="Q929" s="26">
        <f t="shared" si="89"/>
        <v>0</v>
      </c>
      <c r="R929" s="93">
        <f t="shared" si="90"/>
        <v>0</v>
      </c>
      <c r="S929" s="93">
        <f t="shared" si="91"/>
        <v>0</v>
      </c>
      <c r="T929" s="93">
        <f t="shared" si="92"/>
        <v>0</v>
      </c>
    </row>
    <row r="930" spans="3:20" x14ac:dyDescent="0.35">
      <c r="C930" s="75" t="str">
        <f t="shared" si="87"/>
        <v/>
      </c>
      <c r="D930" s="47"/>
      <c r="E930" s="48"/>
      <c r="F930" s="48"/>
      <c r="G930" s="48"/>
      <c r="H930" s="49">
        <f t="shared" si="88"/>
        <v>0</v>
      </c>
      <c r="I930" s="46" t="s">
        <v>6</v>
      </c>
      <c r="O930" s="26">
        <f t="shared" si="89"/>
        <v>0</v>
      </c>
      <c r="P930" s="26">
        <f t="shared" si="89"/>
        <v>0</v>
      </c>
      <c r="Q930" s="26">
        <f t="shared" si="89"/>
        <v>0</v>
      </c>
      <c r="R930" s="93">
        <f t="shared" si="90"/>
        <v>0</v>
      </c>
      <c r="S930" s="93">
        <f t="shared" si="91"/>
        <v>0</v>
      </c>
      <c r="T930" s="93">
        <f t="shared" si="92"/>
        <v>0</v>
      </c>
    </row>
    <row r="931" spans="3:20" x14ac:dyDescent="0.35">
      <c r="C931" s="75" t="str">
        <f t="shared" si="87"/>
        <v/>
      </c>
      <c r="D931" s="47"/>
      <c r="E931" s="48"/>
      <c r="F931" s="48"/>
      <c r="G931" s="48"/>
      <c r="H931" s="49">
        <f t="shared" si="88"/>
        <v>0</v>
      </c>
      <c r="I931" s="46" t="s">
        <v>6</v>
      </c>
      <c r="O931" s="26">
        <f t="shared" si="89"/>
        <v>0</v>
      </c>
      <c r="P931" s="26">
        <f t="shared" si="89"/>
        <v>0</v>
      </c>
      <c r="Q931" s="26">
        <f t="shared" si="89"/>
        <v>0</v>
      </c>
      <c r="R931" s="93">
        <f t="shared" si="90"/>
        <v>0</v>
      </c>
      <c r="S931" s="93">
        <f t="shared" si="91"/>
        <v>0</v>
      </c>
      <c r="T931" s="93">
        <f t="shared" si="92"/>
        <v>0</v>
      </c>
    </row>
    <row r="932" spans="3:20" x14ac:dyDescent="0.35">
      <c r="C932" s="75" t="str">
        <f t="shared" si="87"/>
        <v/>
      </c>
      <c r="D932" s="47"/>
      <c r="E932" s="48"/>
      <c r="F932" s="48"/>
      <c r="G932" s="48"/>
      <c r="H932" s="49">
        <f t="shared" si="88"/>
        <v>0</v>
      </c>
      <c r="I932" s="46" t="s">
        <v>6</v>
      </c>
      <c r="O932" s="26">
        <f t="shared" si="89"/>
        <v>0</v>
      </c>
      <c r="P932" s="26">
        <f t="shared" si="89"/>
        <v>0</v>
      </c>
      <c r="Q932" s="26">
        <f t="shared" si="89"/>
        <v>0</v>
      </c>
      <c r="R932" s="93">
        <f t="shared" si="90"/>
        <v>0</v>
      </c>
      <c r="S932" s="93">
        <f t="shared" si="91"/>
        <v>0</v>
      </c>
      <c r="T932" s="93">
        <f t="shared" si="92"/>
        <v>0</v>
      </c>
    </row>
    <row r="933" spans="3:20" x14ac:dyDescent="0.35">
      <c r="C933" s="75" t="str">
        <f t="shared" si="87"/>
        <v/>
      </c>
      <c r="D933" s="47"/>
      <c r="E933" s="48"/>
      <c r="F933" s="48"/>
      <c r="G933" s="48"/>
      <c r="H933" s="49">
        <f t="shared" si="88"/>
        <v>0</v>
      </c>
      <c r="I933" s="46" t="s">
        <v>6</v>
      </c>
      <c r="O933" s="26">
        <f t="shared" si="89"/>
        <v>0</v>
      </c>
      <c r="P933" s="26">
        <f t="shared" si="89"/>
        <v>0</v>
      </c>
      <c r="Q933" s="26">
        <f t="shared" si="89"/>
        <v>0</v>
      </c>
      <c r="R933" s="93">
        <f t="shared" si="90"/>
        <v>0</v>
      </c>
      <c r="S933" s="93">
        <f t="shared" si="91"/>
        <v>0</v>
      </c>
      <c r="T933" s="93">
        <f t="shared" si="92"/>
        <v>0</v>
      </c>
    </row>
    <row r="934" spans="3:20" x14ac:dyDescent="0.35">
      <c r="C934" s="75" t="str">
        <f t="shared" si="87"/>
        <v/>
      </c>
      <c r="D934" s="47"/>
      <c r="E934" s="48"/>
      <c r="F934" s="48"/>
      <c r="G934" s="48"/>
      <c r="H934" s="49">
        <f t="shared" si="88"/>
        <v>0</v>
      </c>
      <c r="I934" s="46" t="s">
        <v>6</v>
      </c>
      <c r="O934" s="26">
        <f t="shared" si="89"/>
        <v>0</v>
      </c>
      <c r="P934" s="26">
        <f t="shared" si="89"/>
        <v>0</v>
      </c>
      <c r="Q934" s="26">
        <f t="shared" si="89"/>
        <v>0</v>
      </c>
      <c r="R934" s="93">
        <f t="shared" si="90"/>
        <v>0</v>
      </c>
      <c r="S934" s="93">
        <f t="shared" si="91"/>
        <v>0</v>
      </c>
      <c r="T934" s="93">
        <f t="shared" si="92"/>
        <v>0</v>
      </c>
    </row>
    <row r="935" spans="3:20" x14ac:dyDescent="0.35">
      <c r="C935" s="75" t="str">
        <f t="shared" si="87"/>
        <v/>
      </c>
      <c r="D935" s="47"/>
      <c r="E935" s="48"/>
      <c r="F935" s="48"/>
      <c r="G935" s="48"/>
      <c r="H935" s="49">
        <f t="shared" si="88"/>
        <v>0</v>
      </c>
      <c r="I935" s="46" t="s">
        <v>6</v>
      </c>
      <c r="O935" s="26">
        <f t="shared" si="89"/>
        <v>0</v>
      </c>
      <c r="P935" s="26">
        <f t="shared" si="89"/>
        <v>0</v>
      </c>
      <c r="Q935" s="26">
        <f t="shared" si="89"/>
        <v>0</v>
      </c>
      <c r="R935" s="93">
        <f t="shared" si="90"/>
        <v>0</v>
      </c>
      <c r="S935" s="93">
        <f t="shared" si="91"/>
        <v>0</v>
      </c>
      <c r="T935" s="93">
        <f t="shared" si="92"/>
        <v>0</v>
      </c>
    </row>
    <row r="936" spans="3:20" x14ac:dyDescent="0.35">
      <c r="C936" s="75" t="str">
        <f t="shared" si="87"/>
        <v/>
      </c>
      <c r="D936" s="47"/>
      <c r="E936" s="48"/>
      <c r="F936" s="48"/>
      <c r="G936" s="48"/>
      <c r="H936" s="49">
        <f t="shared" si="88"/>
        <v>0</v>
      </c>
      <c r="I936" s="46" t="s">
        <v>6</v>
      </c>
      <c r="O936" s="26">
        <f t="shared" si="89"/>
        <v>0</v>
      </c>
      <c r="P936" s="26">
        <f t="shared" si="89"/>
        <v>0</v>
      </c>
      <c r="Q936" s="26">
        <f t="shared" si="89"/>
        <v>0</v>
      </c>
      <c r="R936" s="93">
        <f t="shared" si="90"/>
        <v>0</v>
      </c>
      <c r="S936" s="93">
        <f t="shared" si="91"/>
        <v>0</v>
      </c>
      <c r="T936" s="93">
        <f t="shared" si="92"/>
        <v>0</v>
      </c>
    </row>
    <row r="937" spans="3:20" x14ac:dyDescent="0.35">
      <c r="C937" s="75" t="str">
        <f t="shared" si="87"/>
        <v/>
      </c>
      <c r="D937" s="47"/>
      <c r="E937" s="48"/>
      <c r="F937" s="48"/>
      <c r="G937" s="48"/>
      <c r="H937" s="49">
        <f t="shared" si="88"/>
        <v>0</v>
      </c>
      <c r="I937" s="46" t="s">
        <v>6</v>
      </c>
      <c r="O937" s="26">
        <f t="shared" si="89"/>
        <v>0</v>
      </c>
      <c r="P937" s="26">
        <f t="shared" si="89"/>
        <v>0</v>
      </c>
      <c r="Q937" s="26">
        <f t="shared" si="89"/>
        <v>0</v>
      </c>
      <c r="R937" s="93">
        <f t="shared" si="90"/>
        <v>0</v>
      </c>
      <c r="S937" s="93">
        <f t="shared" si="91"/>
        <v>0</v>
      </c>
      <c r="T937" s="93">
        <f t="shared" si="92"/>
        <v>0</v>
      </c>
    </row>
    <row r="938" spans="3:20" x14ac:dyDescent="0.35">
      <c r="C938" s="75" t="str">
        <f t="shared" si="87"/>
        <v/>
      </c>
      <c r="D938" s="47"/>
      <c r="E938" s="48"/>
      <c r="F938" s="48"/>
      <c r="G938" s="48"/>
      <c r="H938" s="49">
        <f t="shared" si="88"/>
        <v>0</v>
      </c>
      <c r="I938" s="46" t="s">
        <v>6</v>
      </c>
      <c r="O938" s="26">
        <f t="shared" si="89"/>
        <v>0</v>
      </c>
      <c r="P938" s="26">
        <f t="shared" si="89"/>
        <v>0</v>
      </c>
      <c r="Q938" s="26">
        <f t="shared" si="89"/>
        <v>0</v>
      </c>
      <c r="R938" s="93">
        <f t="shared" si="90"/>
        <v>0</v>
      </c>
      <c r="S938" s="93">
        <f t="shared" si="91"/>
        <v>0</v>
      </c>
      <c r="T938" s="93">
        <f t="shared" si="92"/>
        <v>0</v>
      </c>
    </row>
    <row r="939" spans="3:20" x14ac:dyDescent="0.35">
      <c r="C939" s="75" t="str">
        <f t="shared" si="87"/>
        <v/>
      </c>
      <c r="D939" s="47"/>
      <c r="E939" s="48"/>
      <c r="F939" s="48"/>
      <c r="G939" s="48"/>
      <c r="H939" s="49">
        <f t="shared" si="88"/>
        <v>0</v>
      </c>
      <c r="I939" s="46" t="s">
        <v>6</v>
      </c>
      <c r="O939" s="26">
        <f t="shared" si="89"/>
        <v>0</v>
      </c>
      <c r="P939" s="26">
        <f t="shared" si="89"/>
        <v>0</v>
      </c>
      <c r="Q939" s="26">
        <f t="shared" si="89"/>
        <v>0</v>
      </c>
      <c r="R939" s="93">
        <f t="shared" si="90"/>
        <v>0</v>
      </c>
      <c r="S939" s="93">
        <f t="shared" si="91"/>
        <v>0</v>
      </c>
      <c r="T939" s="93">
        <f t="shared" si="92"/>
        <v>0</v>
      </c>
    </row>
    <row r="940" spans="3:20" x14ac:dyDescent="0.35">
      <c r="C940" s="75" t="str">
        <f t="shared" si="87"/>
        <v/>
      </c>
      <c r="D940" s="47"/>
      <c r="E940" s="48"/>
      <c r="F940" s="48"/>
      <c r="G940" s="48"/>
      <c r="H940" s="49">
        <f t="shared" si="88"/>
        <v>0</v>
      </c>
      <c r="I940" s="46" t="s">
        <v>6</v>
      </c>
      <c r="O940" s="26">
        <f t="shared" si="89"/>
        <v>0</v>
      </c>
      <c r="P940" s="26">
        <f t="shared" si="89"/>
        <v>0</v>
      </c>
      <c r="Q940" s="26">
        <f t="shared" si="89"/>
        <v>0</v>
      </c>
      <c r="R940" s="93">
        <f t="shared" si="90"/>
        <v>0</v>
      </c>
      <c r="S940" s="93">
        <f t="shared" si="91"/>
        <v>0</v>
      </c>
      <c r="T940" s="93">
        <f t="shared" si="92"/>
        <v>0</v>
      </c>
    </row>
    <row r="941" spans="3:20" x14ac:dyDescent="0.35">
      <c r="C941" s="75" t="str">
        <f t="shared" si="87"/>
        <v/>
      </c>
      <c r="D941" s="47"/>
      <c r="E941" s="48"/>
      <c r="F941" s="48"/>
      <c r="G941" s="48"/>
      <c r="H941" s="49">
        <f t="shared" si="88"/>
        <v>0</v>
      </c>
      <c r="I941" s="46" t="s">
        <v>6</v>
      </c>
      <c r="O941" s="26">
        <f t="shared" si="89"/>
        <v>0</v>
      </c>
      <c r="P941" s="26">
        <f t="shared" si="89"/>
        <v>0</v>
      </c>
      <c r="Q941" s="26">
        <f t="shared" si="89"/>
        <v>0</v>
      </c>
      <c r="R941" s="93">
        <f t="shared" si="90"/>
        <v>0</v>
      </c>
      <c r="S941" s="93">
        <f t="shared" si="91"/>
        <v>0</v>
      </c>
      <c r="T941" s="93">
        <f t="shared" si="92"/>
        <v>0</v>
      </c>
    </row>
    <row r="942" spans="3:20" x14ac:dyDescent="0.35">
      <c r="C942" s="75" t="str">
        <f t="shared" si="87"/>
        <v/>
      </c>
      <c r="D942" s="47"/>
      <c r="E942" s="48"/>
      <c r="F942" s="48"/>
      <c r="G942" s="48"/>
      <c r="H942" s="49">
        <f t="shared" si="88"/>
        <v>0</v>
      </c>
      <c r="I942" s="46" t="s">
        <v>6</v>
      </c>
      <c r="O942" s="26">
        <f t="shared" si="89"/>
        <v>0</v>
      </c>
      <c r="P942" s="26">
        <f t="shared" si="89"/>
        <v>0</v>
      </c>
      <c r="Q942" s="26">
        <f t="shared" si="89"/>
        <v>0</v>
      </c>
      <c r="R942" s="93">
        <f t="shared" si="90"/>
        <v>0</v>
      </c>
      <c r="S942" s="93">
        <f t="shared" si="91"/>
        <v>0</v>
      </c>
      <c r="T942" s="93">
        <f t="shared" si="92"/>
        <v>0</v>
      </c>
    </row>
    <row r="943" spans="3:20" x14ac:dyDescent="0.35">
      <c r="C943" s="75" t="str">
        <f t="shared" si="87"/>
        <v/>
      </c>
      <c r="D943" s="47"/>
      <c r="E943" s="48"/>
      <c r="F943" s="48"/>
      <c r="G943" s="48"/>
      <c r="H943" s="49">
        <f t="shared" si="88"/>
        <v>0</v>
      </c>
      <c r="I943" s="46" t="s">
        <v>6</v>
      </c>
      <c r="O943" s="26">
        <f t="shared" si="89"/>
        <v>0</v>
      </c>
      <c r="P943" s="26">
        <f t="shared" si="89"/>
        <v>0</v>
      </c>
      <c r="Q943" s="26">
        <f t="shared" si="89"/>
        <v>0</v>
      </c>
      <c r="R943" s="93">
        <f t="shared" si="90"/>
        <v>0</v>
      </c>
      <c r="S943" s="93">
        <f t="shared" si="91"/>
        <v>0</v>
      </c>
      <c r="T943" s="93">
        <f t="shared" si="92"/>
        <v>0</v>
      </c>
    </row>
    <row r="944" spans="3:20" x14ac:dyDescent="0.35">
      <c r="C944" s="75" t="str">
        <f t="shared" si="87"/>
        <v/>
      </c>
      <c r="D944" s="47"/>
      <c r="E944" s="48"/>
      <c r="F944" s="48"/>
      <c r="G944" s="48"/>
      <c r="H944" s="49">
        <f t="shared" si="88"/>
        <v>0</v>
      </c>
      <c r="I944" s="46" t="s">
        <v>6</v>
      </c>
      <c r="O944" s="26">
        <f t="shared" si="89"/>
        <v>0</v>
      </c>
      <c r="P944" s="26">
        <f t="shared" si="89"/>
        <v>0</v>
      </c>
      <c r="Q944" s="26">
        <f t="shared" si="89"/>
        <v>0</v>
      </c>
      <c r="R944" s="93">
        <f t="shared" si="90"/>
        <v>0</v>
      </c>
      <c r="S944" s="93">
        <f t="shared" si="91"/>
        <v>0</v>
      </c>
      <c r="T944" s="93">
        <f t="shared" si="92"/>
        <v>0</v>
      </c>
    </row>
    <row r="945" spans="3:20" x14ac:dyDescent="0.35">
      <c r="C945" s="75" t="str">
        <f t="shared" si="87"/>
        <v/>
      </c>
      <c r="D945" s="47"/>
      <c r="E945" s="48"/>
      <c r="F945" s="48"/>
      <c r="G945" s="48"/>
      <c r="H945" s="49">
        <f t="shared" si="88"/>
        <v>0</v>
      </c>
      <c r="I945" s="46" t="s">
        <v>6</v>
      </c>
      <c r="O945" s="26">
        <f t="shared" si="89"/>
        <v>0</v>
      </c>
      <c r="P945" s="26">
        <f t="shared" si="89"/>
        <v>0</v>
      </c>
      <c r="Q945" s="26">
        <f t="shared" si="89"/>
        <v>0</v>
      </c>
      <c r="R945" s="93">
        <f t="shared" si="90"/>
        <v>0</v>
      </c>
      <c r="S945" s="93">
        <f t="shared" si="91"/>
        <v>0</v>
      </c>
      <c r="T945" s="93">
        <f t="shared" si="92"/>
        <v>0</v>
      </c>
    </row>
    <row r="946" spans="3:20" x14ac:dyDescent="0.35">
      <c r="C946" s="75" t="str">
        <f t="shared" si="87"/>
        <v/>
      </c>
      <c r="D946" s="47"/>
      <c r="E946" s="48"/>
      <c r="F946" s="48"/>
      <c r="G946" s="48"/>
      <c r="H946" s="49">
        <f t="shared" si="88"/>
        <v>0</v>
      </c>
      <c r="I946" s="46" t="s">
        <v>6</v>
      </c>
      <c r="O946" s="26">
        <f t="shared" si="89"/>
        <v>0</v>
      </c>
      <c r="P946" s="26">
        <f t="shared" si="89"/>
        <v>0</v>
      </c>
      <c r="Q946" s="26">
        <f t="shared" si="89"/>
        <v>0</v>
      </c>
      <c r="R946" s="93">
        <f t="shared" si="90"/>
        <v>0</v>
      </c>
      <c r="S946" s="93">
        <f t="shared" si="91"/>
        <v>0</v>
      </c>
      <c r="T946" s="93">
        <f t="shared" si="92"/>
        <v>0</v>
      </c>
    </row>
    <row r="947" spans="3:20" x14ac:dyDescent="0.35">
      <c r="C947" s="75" t="str">
        <f t="shared" si="87"/>
        <v/>
      </c>
      <c r="D947" s="47"/>
      <c r="E947" s="48"/>
      <c r="F947" s="48"/>
      <c r="G947" s="48"/>
      <c r="H947" s="49">
        <f t="shared" si="88"/>
        <v>0</v>
      </c>
      <c r="I947" s="46" t="s">
        <v>6</v>
      </c>
      <c r="O947" s="26">
        <f t="shared" si="89"/>
        <v>0</v>
      </c>
      <c r="P947" s="26">
        <f t="shared" si="89"/>
        <v>0</v>
      </c>
      <c r="Q947" s="26">
        <f t="shared" si="89"/>
        <v>0</v>
      </c>
      <c r="R947" s="93">
        <f t="shared" si="90"/>
        <v>0</v>
      </c>
      <c r="S947" s="93">
        <f t="shared" si="91"/>
        <v>0</v>
      </c>
      <c r="T947" s="93">
        <f t="shared" si="92"/>
        <v>0</v>
      </c>
    </row>
    <row r="948" spans="3:20" x14ac:dyDescent="0.35">
      <c r="C948" s="75" t="str">
        <f t="shared" si="87"/>
        <v/>
      </c>
      <c r="D948" s="47"/>
      <c r="E948" s="48"/>
      <c r="F948" s="48"/>
      <c r="G948" s="48"/>
      <c r="H948" s="49">
        <f t="shared" si="88"/>
        <v>0</v>
      </c>
      <c r="I948" s="46" t="s">
        <v>6</v>
      </c>
      <c r="O948" s="26">
        <f t="shared" si="89"/>
        <v>0</v>
      </c>
      <c r="P948" s="26">
        <f t="shared" si="89"/>
        <v>0</v>
      </c>
      <c r="Q948" s="26">
        <f t="shared" si="89"/>
        <v>0</v>
      </c>
      <c r="R948" s="93">
        <f t="shared" si="90"/>
        <v>0</v>
      </c>
      <c r="S948" s="93">
        <f t="shared" si="91"/>
        <v>0</v>
      </c>
      <c r="T948" s="93">
        <f t="shared" si="92"/>
        <v>0</v>
      </c>
    </row>
    <row r="949" spans="3:20" x14ac:dyDescent="0.35">
      <c r="C949" s="75" t="str">
        <f t="shared" si="87"/>
        <v/>
      </c>
      <c r="D949" s="47"/>
      <c r="E949" s="48"/>
      <c r="F949" s="48"/>
      <c r="G949" s="48"/>
      <c r="H949" s="49">
        <f t="shared" si="88"/>
        <v>0</v>
      </c>
      <c r="I949" s="46" t="s">
        <v>6</v>
      </c>
      <c r="O949" s="26">
        <f t="shared" si="89"/>
        <v>0</v>
      </c>
      <c r="P949" s="26">
        <f t="shared" si="89"/>
        <v>0</v>
      </c>
      <c r="Q949" s="26">
        <f t="shared" si="89"/>
        <v>0</v>
      </c>
      <c r="R949" s="93">
        <f t="shared" si="90"/>
        <v>0</v>
      </c>
      <c r="S949" s="93">
        <f t="shared" si="91"/>
        <v>0</v>
      </c>
      <c r="T949" s="93">
        <f t="shared" si="92"/>
        <v>0</v>
      </c>
    </row>
    <row r="950" spans="3:20" x14ac:dyDescent="0.35">
      <c r="C950" s="75" t="str">
        <f t="shared" si="87"/>
        <v/>
      </c>
      <c r="D950" s="47"/>
      <c r="E950" s="48"/>
      <c r="F950" s="48"/>
      <c r="G950" s="48"/>
      <c r="H950" s="49">
        <f t="shared" si="88"/>
        <v>0</v>
      </c>
      <c r="I950" s="46" t="s">
        <v>6</v>
      </c>
      <c r="O950" s="26">
        <f t="shared" si="89"/>
        <v>0</v>
      </c>
      <c r="P950" s="26">
        <f t="shared" si="89"/>
        <v>0</v>
      </c>
      <c r="Q950" s="26">
        <f t="shared" si="89"/>
        <v>0</v>
      </c>
      <c r="R950" s="93">
        <f t="shared" si="90"/>
        <v>0</v>
      </c>
      <c r="S950" s="93">
        <f t="shared" si="91"/>
        <v>0</v>
      </c>
      <c r="T950" s="93">
        <f t="shared" si="92"/>
        <v>0</v>
      </c>
    </row>
    <row r="951" spans="3:20" x14ac:dyDescent="0.35">
      <c r="C951" s="75" t="str">
        <f t="shared" si="87"/>
        <v/>
      </c>
      <c r="D951" s="47"/>
      <c r="E951" s="48"/>
      <c r="F951" s="48"/>
      <c r="G951" s="48"/>
      <c r="H951" s="49">
        <f t="shared" si="88"/>
        <v>0</v>
      </c>
      <c r="I951" s="46" t="s">
        <v>6</v>
      </c>
      <c r="O951" s="26">
        <f t="shared" si="89"/>
        <v>0</v>
      </c>
      <c r="P951" s="26">
        <f t="shared" si="89"/>
        <v>0</v>
      </c>
      <c r="Q951" s="26">
        <f t="shared" si="89"/>
        <v>0</v>
      </c>
      <c r="R951" s="93">
        <f t="shared" si="90"/>
        <v>0</v>
      </c>
      <c r="S951" s="93">
        <f t="shared" si="91"/>
        <v>0</v>
      </c>
      <c r="T951" s="93">
        <f t="shared" si="92"/>
        <v>0</v>
      </c>
    </row>
    <row r="952" spans="3:20" x14ac:dyDescent="0.35">
      <c r="C952" s="75" t="str">
        <f t="shared" si="87"/>
        <v/>
      </c>
      <c r="D952" s="47"/>
      <c r="E952" s="48"/>
      <c r="F952" s="48"/>
      <c r="G952" s="48"/>
      <c r="H952" s="49">
        <f t="shared" si="88"/>
        <v>0</v>
      </c>
      <c r="I952" s="46" t="s">
        <v>6</v>
      </c>
      <c r="O952" s="26">
        <f t="shared" si="89"/>
        <v>0</v>
      </c>
      <c r="P952" s="26">
        <f t="shared" si="89"/>
        <v>0</v>
      </c>
      <c r="Q952" s="26">
        <f t="shared" si="89"/>
        <v>0</v>
      </c>
      <c r="R952" s="93">
        <f t="shared" si="90"/>
        <v>0</v>
      </c>
      <c r="S952" s="93">
        <f t="shared" si="91"/>
        <v>0</v>
      </c>
      <c r="T952" s="93">
        <f t="shared" si="92"/>
        <v>0</v>
      </c>
    </row>
    <row r="953" spans="3:20" x14ac:dyDescent="0.35">
      <c r="C953" s="75" t="str">
        <f t="shared" si="87"/>
        <v/>
      </c>
      <c r="D953" s="47"/>
      <c r="E953" s="48"/>
      <c r="F953" s="48"/>
      <c r="G953" s="48"/>
      <c r="H953" s="49">
        <f t="shared" si="88"/>
        <v>0</v>
      </c>
      <c r="I953" s="46" t="s">
        <v>6</v>
      </c>
      <c r="O953" s="26">
        <f t="shared" si="89"/>
        <v>0</v>
      </c>
      <c r="P953" s="26">
        <f t="shared" si="89"/>
        <v>0</v>
      </c>
      <c r="Q953" s="26">
        <f t="shared" si="89"/>
        <v>0</v>
      </c>
      <c r="R953" s="93">
        <f t="shared" si="90"/>
        <v>0</v>
      </c>
      <c r="S953" s="93">
        <f t="shared" si="91"/>
        <v>0</v>
      </c>
      <c r="T953" s="93">
        <f t="shared" si="92"/>
        <v>0</v>
      </c>
    </row>
    <row r="954" spans="3:20" x14ac:dyDescent="0.35">
      <c r="C954" s="75" t="str">
        <f t="shared" si="87"/>
        <v/>
      </c>
      <c r="D954" s="47"/>
      <c r="E954" s="48"/>
      <c r="F954" s="48"/>
      <c r="G954" s="48"/>
      <c r="H954" s="49">
        <f t="shared" si="88"/>
        <v>0</v>
      </c>
      <c r="I954" s="46" t="s">
        <v>6</v>
      </c>
      <c r="O954" s="26">
        <f t="shared" si="89"/>
        <v>0</v>
      </c>
      <c r="P954" s="26">
        <f t="shared" si="89"/>
        <v>0</v>
      </c>
      <c r="Q954" s="26">
        <f t="shared" si="89"/>
        <v>0</v>
      </c>
      <c r="R954" s="93">
        <f t="shared" si="90"/>
        <v>0</v>
      </c>
      <c r="S954" s="93">
        <f t="shared" si="91"/>
        <v>0</v>
      </c>
      <c r="T954" s="93">
        <f t="shared" si="92"/>
        <v>0</v>
      </c>
    </row>
    <row r="955" spans="3:20" x14ac:dyDescent="0.35">
      <c r="C955" s="75" t="str">
        <f t="shared" si="87"/>
        <v/>
      </c>
      <c r="D955" s="47"/>
      <c r="E955" s="48"/>
      <c r="F955" s="48"/>
      <c r="G955" s="48"/>
      <c r="H955" s="49">
        <f t="shared" si="88"/>
        <v>0</v>
      </c>
      <c r="I955" s="46" t="s">
        <v>6</v>
      </c>
      <c r="O955" s="26">
        <f t="shared" si="89"/>
        <v>0</v>
      </c>
      <c r="P955" s="26">
        <f t="shared" si="89"/>
        <v>0</v>
      </c>
      <c r="Q955" s="26">
        <f t="shared" si="89"/>
        <v>0</v>
      </c>
      <c r="R955" s="93">
        <f t="shared" si="90"/>
        <v>0</v>
      </c>
      <c r="S955" s="93">
        <f t="shared" si="91"/>
        <v>0</v>
      </c>
      <c r="T955" s="93">
        <f t="shared" si="92"/>
        <v>0</v>
      </c>
    </row>
    <row r="956" spans="3:20" x14ac:dyDescent="0.35">
      <c r="C956" s="75" t="str">
        <f t="shared" si="87"/>
        <v/>
      </c>
      <c r="D956" s="47"/>
      <c r="E956" s="48"/>
      <c r="F956" s="48"/>
      <c r="G956" s="48"/>
      <c r="H956" s="49">
        <f t="shared" si="88"/>
        <v>0</v>
      </c>
      <c r="I956" s="46" t="s">
        <v>6</v>
      </c>
      <c r="O956" s="26">
        <f t="shared" si="89"/>
        <v>0</v>
      </c>
      <c r="P956" s="26">
        <f t="shared" si="89"/>
        <v>0</v>
      </c>
      <c r="Q956" s="26">
        <f t="shared" si="89"/>
        <v>0</v>
      </c>
      <c r="R956" s="93">
        <f t="shared" si="90"/>
        <v>0</v>
      </c>
      <c r="S956" s="93">
        <f t="shared" si="91"/>
        <v>0</v>
      </c>
      <c r="T956" s="93">
        <f t="shared" si="92"/>
        <v>0</v>
      </c>
    </row>
    <row r="957" spans="3:20" x14ac:dyDescent="0.35">
      <c r="C957" s="75" t="str">
        <f t="shared" si="87"/>
        <v/>
      </c>
      <c r="D957" s="47"/>
      <c r="E957" s="48"/>
      <c r="F957" s="48"/>
      <c r="G957" s="48"/>
      <c r="H957" s="49">
        <f t="shared" si="88"/>
        <v>0</v>
      </c>
      <c r="I957" s="46" t="s">
        <v>6</v>
      </c>
      <c r="O957" s="26">
        <f t="shared" si="89"/>
        <v>0</v>
      </c>
      <c r="P957" s="26">
        <f t="shared" si="89"/>
        <v>0</v>
      </c>
      <c r="Q957" s="26">
        <f t="shared" si="89"/>
        <v>0</v>
      </c>
      <c r="R957" s="93">
        <f t="shared" si="90"/>
        <v>0</v>
      </c>
      <c r="S957" s="93">
        <f t="shared" si="91"/>
        <v>0</v>
      </c>
      <c r="T957" s="93">
        <f t="shared" si="92"/>
        <v>0</v>
      </c>
    </row>
    <row r="958" spans="3:20" x14ac:dyDescent="0.35">
      <c r="C958" s="75" t="str">
        <f t="shared" si="87"/>
        <v/>
      </c>
      <c r="D958" s="47"/>
      <c r="E958" s="48"/>
      <c r="F958" s="48"/>
      <c r="G958" s="48"/>
      <c r="H958" s="49">
        <f t="shared" si="88"/>
        <v>0</v>
      </c>
      <c r="I958" s="46" t="s">
        <v>6</v>
      </c>
      <c r="O958" s="26">
        <f t="shared" si="89"/>
        <v>0</v>
      </c>
      <c r="P958" s="26">
        <f t="shared" si="89"/>
        <v>0</v>
      </c>
      <c r="Q958" s="26">
        <f t="shared" si="89"/>
        <v>0</v>
      </c>
      <c r="R958" s="93">
        <f t="shared" si="90"/>
        <v>0</v>
      </c>
      <c r="S958" s="93">
        <f t="shared" si="91"/>
        <v>0</v>
      </c>
      <c r="T958" s="93">
        <f t="shared" si="92"/>
        <v>0</v>
      </c>
    </row>
    <row r="959" spans="3:20" x14ac:dyDescent="0.35">
      <c r="C959" s="75" t="str">
        <f t="shared" si="87"/>
        <v/>
      </c>
      <c r="D959" s="47"/>
      <c r="E959" s="48"/>
      <c r="F959" s="48"/>
      <c r="G959" s="48"/>
      <c r="H959" s="49">
        <f t="shared" si="88"/>
        <v>0</v>
      </c>
      <c r="I959" s="46" t="s">
        <v>6</v>
      </c>
      <c r="O959" s="26">
        <f t="shared" si="89"/>
        <v>0</v>
      </c>
      <c r="P959" s="26">
        <f t="shared" si="89"/>
        <v>0</v>
      </c>
      <c r="Q959" s="26">
        <f t="shared" si="89"/>
        <v>0</v>
      </c>
      <c r="R959" s="93">
        <f t="shared" si="90"/>
        <v>0</v>
      </c>
      <c r="S959" s="93">
        <f t="shared" si="91"/>
        <v>0</v>
      </c>
      <c r="T959" s="93">
        <f t="shared" si="92"/>
        <v>0</v>
      </c>
    </row>
    <row r="960" spans="3:20" x14ac:dyDescent="0.35">
      <c r="C960" s="75" t="str">
        <f t="shared" si="87"/>
        <v/>
      </c>
      <c r="D960" s="47"/>
      <c r="E960" s="48"/>
      <c r="F960" s="48"/>
      <c r="G960" s="48"/>
      <c r="H960" s="49">
        <f t="shared" si="88"/>
        <v>0</v>
      </c>
      <c r="I960" s="46" t="s">
        <v>6</v>
      </c>
      <c r="O960" s="26">
        <f t="shared" si="89"/>
        <v>0</v>
      </c>
      <c r="P960" s="26">
        <f t="shared" si="89"/>
        <v>0</v>
      </c>
      <c r="Q960" s="26">
        <f t="shared" si="89"/>
        <v>0</v>
      </c>
      <c r="R960" s="93">
        <f t="shared" si="90"/>
        <v>0</v>
      </c>
      <c r="S960" s="93">
        <f t="shared" si="91"/>
        <v>0</v>
      </c>
      <c r="T960" s="93">
        <f t="shared" si="92"/>
        <v>0</v>
      </c>
    </row>
    <row r="961" spans="3:20" x14ac:dyDescent="0.35">
      <c r="C961" s="75" t="str">
        <f t="shared" si="87"/>
        <v/>
      </c>
      <c r="D961" s="47"/>
      <c r="E961" s="48"/>
      <c r="F961" s="48"/>
      <c r="G961" s="48"/>
      <c r="H961" s="49">
        <f t="shared" si="88"/>
        <v>0</v>
      </c>
      <c r="I961" s="46" t="s">
        <v>6</v>
      </c>
      <c r="O961" s="26">
        <f t="shared" si="89"/>
        <v>0</v>
      </c>
      <c r="P961" s="26">
        <f t="shared" si="89"/>
        <v>0</v>
      </c>
      <c r="Q961" s="26">
        <f t="shared" si="89"/>
        <v>0</v>
      </c>
      <c r="R961" s="93">
        <f t="shared" si="90"/>
        <v>0</v>
      </c>
      <c r="S961" s="93">
        <f t="shared" si="91"/>
        <v>0</v>
      </c>
      <c r="T961" s="93">
        <f t="shared" si="92"/>
        <v>0</v>
      </c>
    </row>
    <row r="962" spans="3:20" x14ac:dyDescent="0.35">
      <c r="C962" s="75" t="str">
        <f t="shared" si="87"/>
        <v/>
      </c>
      <c r="D962" s="47"/>
      <c r="E962" s="48"/>
      <c r="F962" s="48"/>
      <c r="G962" s="48"/>
      <c r="H962" s="49">
        <f t="shared" si="88"/>
        <v>0</v>
      </c>
      <c r="I962" s="46" t="s">
        <v>6</v>
      </c>
      <c r="O962" s="26">
        <f t="shared" si="89"/>
        <v>0</v>
      </c>
      <c r="P962" s="26">
        <f t="shared" si="89"/>
        <v>0</v>
      </c>
      <c r="Q962" s="26">
        <f t="shared" si="89"/>
        <v>0</v>
      </c>
      <c r="R962" s="93">
        <f t="shared" si="90"/>
        <v>0</v>
      </c>
      <c r="S962" s="93">
        <f t="shared" si="91"/>
        <v>0</v>
      </c>
      <c r="T962" s="93">
        <f t="shared" si="92"/>
        <v>0</v>
      </c>
    </row>
    <row r="963" spans="3:20" x14ac:dyDescent="0.35">
      <c r="C963" s="75" t="str">
        <f t="shared" si="87"/>
        <v/>
      </c>
      <c r="D963" s="47"/>
      <c r="E963" s="48"/>
      <c r="F963" s="48"/>
      <c r="G963" s="48"/>
      <c r="H963" s="49">
        <f t="shared" si="88"/>
        <v>0</v>
      </c>
      <c r="I963" s="46" t="s">
        <v>6</v>
      </c>
      <c r="O963" s="26">
        <f t="shared" si="89"/>
        <v>0</v>
      </c>
      <c r="P963" s="26">
        <f t="shared" si="89"/>
        <v>0</v>
      </c>
      <c r="Q963" s="26">
        <f t="shared" si="89"/>
        <v>0</v>
      </c>
      <c r="R963" s="93">
        <f t="shared" si="90"/>
        <v>0</v>
      </c>
      <c r="S963" s="93">
        <f t="shared" si="91"/>
        <v>0</v>
      </c>
      <c r="T963" s="93">
        <f t="shared" si="92"/>
        <v>0</v>
      </c>
    </row>
    <row r="964" spans="3:20" x14ac:dyDescent="0.35">
      <c r="C964" s="75" t="str">
        <f t="shared" si="87"/>
        <v/>
      </c>
      <c r="D964" s="47"/>
      <c r="E964" s="48"/>
      <c r="F964" s="48"/>
      <c r="G964" s="48"/>
      <c r="H964" s="49">
        <f t="shared" si="88"/>
        <v>0</v>
      </c>
      <c r="I964" s="46" t="s">
        <v>6</v>
      </c>
      <c r="O964" s="26">
        <f t="shared" si="89"/>
        <v>0</v>
      </c>
      <c r="P964" s="26">
        <f t="shared" si="89"/>
        <v>0</v>
      </c>
      <c r="Q964" s="26">
        <f t="shared" si="89"/>
        <v>0</v>
      </c>
      <c r="R964" s="93">
        <f t="shared" si="90"/>
        <v>0</v>
      </c>
      <c r="S964" s="93">
        <f t="shared" si="91"/>
        <v>0</v>
      </c>
      <c r="T964" s="93">
        <f t="shared" si="92"/>
        <v>0</v>
      </c>
    </row>
    <row r="965" spans="3:20" x14ac:dyDescent="0.35">
      <c r="C965" s="75" t="str">
        <f t="shared" si="87"/>
        <v/>
      </c>
      <c r="D965" s="47"/>
      <c r="E965" s="48"/>
      <c r="F965" s="48"/>
      <c r="G965" s="48"/>
      <c r="H965" s="49">
        <f t="shared" si="88"/>
        <v>0</v>
      </c>
      <c r="I965" s="46" t="s">
        <v>6</v>
      </c>
      <c r="O965" s="26">
        <f t="shared" si="89"/>
        <v>0</v>
      </c>
      <c r="P965" s="26">
        <f t="shared" si="89"/>
        <v>0</v>
      </c>
      <c r="Q965" s="26">
        <f t="shared" si="89"/>
        <v>0</v>
      </c>
      <c r="R965" s="93">
        <f t="shared" si="90"/>
        <v>0</v>
      </c>
      <c r="S965" s="93">
        <f t="shared" si="91"/>
        <v>0</v>
      </c>
      <c r="T965" s="93">
        <f t="shared" si="92"/>
        <v>0</v>
      </c>
    </row>
    <row r="966" spans="3:20" x14ac:dyDescent="0.35">
      <c r="C966" s="75" t="str">
        <f t="shared" si="87"/>
        <v/>
      </c>
      <c r="D966" s="47"/>
      <c r="E966" s="48"/>
      <c r="F966" s="48"/>
      <c r="G966" s="48"/>
      <c r="H966" s="49">
        <f t="shared" si="88"/>
        <v>0</v>
      </c>
      <c r="I966" s="46" t="s">
        <v>6</v>
      </c>
      <c r="O966" s="26">
        <f t="shared" si="89"/>
        <v>0</v>
      </c>
      <c r="P966" s="26">
        <f t="shared" si="89"/>
        <v>0</v>
      </c>
      <c r="Q966" s="26">
        <f t="shared" si="89"/>
        <v>0</v>
      </c>
      <c r="R966" s="93">
        <f t="shared" si="90"/>
        <v>0</v>
      </c>
      <c r="S966" s="93">
        <f t="shared" si="91"/>
        <v>0</v>
      </c>
      <c r="T966" s="93">
        <f t="shared" si="92"/>
        <v>0</v>
      </c>
    </row>
    <row r="967" spans="3:20" x14ac:dyDescent="0.35">
      <c r="C967" s="75" t="str">
        <f t="shared" si="87"/>
        <v/>
      </c>
      <c r="D967" s="47"/>
      <c r="E967" s="48"/>
      <c r="F967" s="48"/>
      <c r="G967" s="48"/>
      <c r="H967" s="49">
        <f t="shared" si="88"/>
        <v>0</v>
      </c>
      <c r="I967" s="46" t="s">
        <v>6</v>
      </c>
      <c r="O967" s="26">
        <f t="shared" si="89"/>
        <v>0</v>
      </c>
      <c r="P967" s="26">
        <f t="shared" si="89"/>
        <v>0</v>
      </c>
      <c r="Q967" s="26">
        <f t="shared" si="89"/>
        <v>0</v>
      </c>
      <c r="R967" s="93">
        <f t="shared" si="90"/>
        <v>0</v>
      </c>
      <c r="S967" s="93">
        <f t="shared" si="91"/>
        <v>0</v>
      </c>
      <c r="T967" s="93">
        <f t="shared" si="92"/>
        <v>0</v>
      </c>
    </row>
    <row r="968" spans="3:20" x14ac:dyDescent="0.35">
      <c r="C968" s="75" t="str">
        <f t="shared" si="87"/>
        <v/>
      </c>
      <c r="D968" s="47"/>
      <c r="E968" s="48"/>
      <c r="F968" s="48"/>
      <c r="G968" s="48"/>
      <c r="H968" s="49">
        <f t="shared" si="88"/>
        <v>0</v>
      </c>
      <c r="I968" s="46" t="s">
        <v>6</v>
      </c>
      <c r="O968" s="26">
        <f t="shared" si="89"/>
        <v>0</v>
      </c>
      <c r="P968" s="26">
        <f t="shared" si="89"/>
        <v>0</v>
      </c>
      <c r="Q968" s="26">
        <f t="shared" si="89"/>
        <v>0</v>
      </c>
      <c r="R968" s="93">
        <f t="shared" si="90"/>
        <v>0</v>
      </c>
      <c r="S968" s="93">
        <f t="shared" si="91"/>
        <v>0</v>
      </c>
      <c r="T968" s="93">
        <f t="shared" si="92"/>
        <v>0</v>
      </c>
    </row>
    <row r="969" spans="3:20" x14ac:dyDescent="0.35">
      <c r="C969" s="75" t="str">
        <f t="shared" si="87"/>
        <v/>
      </c>
      <c r="D969" s="47"/>
      <c r="E969" s="48"/>
      <c r="F969" s="48"/>
      <c r="G969" s="48"/>
      <c r="H969" s="49">
        <f t="shared" si="88"/>
        <v>0</v>
      </c>
      <c r="I969" s="46" t="s">
        <v>6</v>
      </c>
      <c r="O969" s="26">
        <f t="shared" si="89"/>
        <v>0</v>
      </c>
      <c r="P969" s="26">
        <f t="shared" si="89"/>
        <v>0</v>
      </c>
      <c r="Q969" s="26">
        <f t="shared" si="89"/>
        <v>0</v>
      </c>
      <c r="R969" s="93">
        <f t="shared" si="90"/>
        <v>0</v>
      </c>
      <c r="S969" s="93">
        <f t="shared" si="91"/>
        <v>0</v>
      </c>
      <c r="T969" s="93">
        <f t="shared" si="92"/>
        <v>0</v>
      </c>
    </row>
    <row r="970" spans="3:20" x14ac:dyDescent="0.35">
      <c r="C970" s="75" t="str">
        <f t="shared" si="87"/>
        <v/>
      </c>
      <c r="D970" s="47"/>
      <c r="E970" s="48"/>
      <c r="F970" s="48"/>
      <c r="G970" s="48"/>
      <c r="H970" s="49">
        <f t="shared" si="88"/>
        <v>0</v>
      </c>
      <c r="I970" s="46" t="s">
        <v>6</v>
      </c>
      <c r="O970" s="26">
        <f t="shared" si="89"/>
        <v>0</v>
      </c>
      <c r="P970" s="26">
        <f t="shared" si="89"/>
        <v>0</v>
      </c>
      <c r="Q970" s="26">
        <f t="shared" si="89"/>
        <v>0</v>
      </c>
      <c r="R970" s="93">
        <f t="shared" si="90"/>
        <v>0</v>
      </c>
      <c r="S970" s="93">
        <f t="shared" si="91"/>
        <v>0</v>
      </c>
      <c r="T970" s="93">
        <f t="shared" si="92"/>
        <v>0</v>
      </c>
    </row>
    <row r="971" spans="3:20" x14ac:dyDescent="0.35">
      <c r="C971" s="75" t="str">
        <f t="shared" ref="C971:C1034" si="93">IF(D971="","",IF(ISERROR(1+C970),1,1+C970))</f>
        <v/>
      </c>
      <c r="D971" s="47"/>
      <c r="E971" s="48"/>
      <c r="F971" s="48"/>
      <c r="G971" s="48"/>
      <c r="H971" s="49">
        <f t="shared" ref="H971:H1034" si="94">SUM(E971:G971)</f>
        <v>0</v>
      </c>
      <c r="I971" s="46" t="s">
        <v>6</v>
      </c>
      <c r="O971" s="26">
        <f t="shared" ref="O971:Q1034" si="95">IF(E971="",0,IF(ISNUMBER(E971),0,1))</f>
        <v>0</v>
      </c>
      <c r="P971" s="26">
        <f t="shared" si="95"/>
        <v>0</v>
      </c>
      <c r="Q971" s="26">
        <f t="shared" si="95"/>
        <v>0</v>
      </c>
      <c r="R971" s="93">
        <f t="shared" ref="R971:R1034" si="96">IF(E971="",0,
IF(NOT(ISNUMBER(E971)),0,
IF(E971&gt;=0,0,
1)))</f>
        <v>0</v>
      </c>
      <c r="S971" s="93">
        <f t="shared" ref="S971:S1034" si="97">IF(F971="",0,
IF(NOT(ISNUMBER(F971)),0,
IF(F971&gt;=0,0,
1)))</f>
        <v>0</v>
      </c>
      <c r="T971" s="93">
        <f t="shared" ref="T971:T1034" si="98">IF(G971="",0,
IF(NOT(ISNUMBER(G971)),0,
IF(G971&gt;=0,0,
1)))</f>
        <v>0</v>
      </c>
    </row>
    <row r="972" spans="3:20" x14ac:dyDescent="0.35">
      <c r="C972" s="75" t="str">
        <f t="shared" si="93"/>
        <v/>
      </c>
      <c r="D972" s="47"/>
      <c r="E972" s="48"/>
      <c r="F972" s="48"/>
      <c r="G972" s="48"/>
      <c r="H972" s="49">
        <f t="shared" si="94"/>
        <v>0</v>
      </c>
      <c r="I972" s="46" t="s">
        <v>6</v>
      </c>
      <c r="O972" s="26">
        <f t="shared" si="95"/>
        <v>0</v>
      </c>
      <c r="P972" s="26">
        <f t="shared" si="95"/>
        <v>0</v>
      </c>
      <c r="Q972" s="26">
        <f t="shared" si="95"/>
        <v>0</v>
      </c>
      <c r="R972" s="93">
        <f t="shared" si="96"/>
        <v>0</v>
      </c>
      <c r="S972" s="93">
        <f t="shared" si="97"/>
        <v>0</v>
      </c>
      <c r="T972" s="93">
        <f t="shared" si="98"/>
        <v>0</v>
      </c>
    </row>
    <row r="973" spans="3:20" x14ac:dyDescent="0.35">
      <c r="C973" s="75" t="str">
        <f t="shared" si="93"/>
        <v/>
      </c>
      <c r="D973" s="47"/>
      <c r="E973" s="48"/>
      <c r="F973" s="48"/>
      <c r="G973" s="48"/>
      <c r="H973" s="49">
        <f t="shared" si="94"/>
        <v>0</v>
      </c>
      <c r="I973" s="46" t="s">
        <v>6</v>
      </c>
      <c r="O973" s="26">
        <f t="shared" si="95"/>
        <v>0</v>
      </c>
      <c r="P973" s="26">
        <f t="shared" si="95"/>
        <v>0</v>
      </c>
      <c r="Q973" s="26">
        <f t="shared" si="95"/>
        <v>0</v>
      </c>
      <c r="R973" s="93">
        <f t="shared" si="96"/>
        <v>0</v>
      </c>
      <c r="S973" s="93">
        <f t="shared" si="97"/>
        <v>0</v>
      </c>
      <c r="T973" s="93">
        <f t="shared" si="98"/>
        <v>0</v>
      </c>
    </row>
    <row r="974" spans="3:20" x14ac:dyDescent="0.35">
      <c r="C974" s="75" t="str">
        <f t="shared" si="93"/>
        <v/>
      </c>
      <c r="D974" s="47"/>
      <c r="E974" s="48"/>
      <c r="F974" s="48"/>
      <c r="G974" s="48"/>
      <c r="H974" s="49">
        <f t="shared" si="94"/>
        <v>0</v>
      </c>
      <c r="I974" s="46" t="s">
        <v>6</v>
      </c>
      <c r="O974" s="26">
        <f t="shared" si="95"/>
        <v>0</v>
      </c>
      <c r="P974" s="26">
        <f t="shared" si="95"/>
        <v>0</v>
      </c>
      <c r="Q974" s="26">
        <f t="shared" si="95"/>
        <v>0</v>
      </c>
      <c r="R974" s="93">
        <f t="shared" si="96"/>
        <v>0</v>
      </c>
      <c r="S974" s="93">
        <f t="shared" si="97"/>
        <v>0</v>
      </c>
      <c r="T974" s="93">
        <f t="shared" si="98"/>
        <v>0</v>
      </c>
    </row>
    <row r="975" spans="3:20" x14ac:dyDescent="0.35">
      <c r="C975" s="75" t="str">
        <f t="shared" si="93"/>
        <v/>
      </c>
      <c r="D975" s="47"/>
      <c r="E975" s="48"/>
      <c r="F975" s="48"/>
      <c r="G975" s="48"/>
      <c r="H975" s="49">
        <f t="shared" si="94"/>
        <v>0</v>
      </c>
      <c r="I975" s="46" t="s">
        <v>6</v>
      </c>
      <c r="O975" s="26">
        <f t="shared" si="95"/>
        <v>0</v>
      </c>
      <c r="P975" s="26">
        <f t="shared" si="95"/>
        <v>0</v>
      </c>
      <c r="Q975" s="26">
        <f t="shared" si="95"/>
        <v>0</v>
      </c>
      <c r="R975" s="93">
        <f t="shared" si="96"/>
        <v>0</v>
      </c>
      <c r="S975" s="93">
        <f t="shared" si="97"/>
        <v>0</v>
      </c>
      <c r="T975" s="93">
        <f t="shared" si="98"/>
        <v>0</v>
      </c>
    </row>
    <row r="976" spans="3:20" x14ac:dyDescent="0.35">
      <c r="C976" s="75" t="str">
        <f t="shared" si="93"/>
        <v/>
      </c>
      <c r="D976" s="47"/>
      <c r="E976" s="48"/>
      <c r="F976" s="48"/>
      <c r="G976" s="48"/>
      <c r="H976" s="49">
        <f t="shared" si="94"/>
        <v>0</v>
      </c>
      <c r="I976" s="46" t="s">
        <v>6</v>
      </c>
      <c r="O976" s="26">
        <f t="shared" si="95"/>
        <v>0</v>
      </c>
      <c r="P976" s="26">
        <f t="shared" si="95"/>
        <v>0</v>
      </c>
      <c r="Q976" s="26">
        <f t="shared" si="95"/>
        <v>0</v>
      </c>
      <c r="R976" s="93">
        <f t="shared" si="96"/>
        <v>0</v>
      </c>
      <c r="S976" s="93">
        <f t="shared" si="97"/>
        <v>0</v>
      </c>
      <c r="T976" s="93">
        <f t="shared" si="98"/>
        <v>0</v>
      </c>
    </row>
    <row r="977" spans="3:20" x14ac:dyDescent="0.35">
      <c r="C977" s="75" t="str">
        <f t="shared" si="93"/>
        <v/>
      </c>
      <c r="D977" s="47"/>
      <c r="E977" s="48"/>
      <c r="F977" s="48"/>
      <c r="G977" s="48"/>
      <c r="H977" s="49">
        <f t="shared" si="94"/>
        <v>0</v>
      </c>
      <c r="I977" s="46" t="s">
        <v>6</v>
      </c>
      <c r="O977" s="26">
        <f t="shared" si="95"/>
        <v>0</v>
      </c>
      <c r="P977" s="26">
        <f t="shared" si="95"/>
        <v>0</v>
      </c>
      <c r="Q977" s="26">
        <f t="shared" si="95"/>
        <v>0</v>
      </c>
      <c r="R977" s="93">
        <f t="shared" si="96"/>
        <v>0</v>
      </c>
      <c r="S977" s="93">
        <f t="shared" si="97"/>
        <v>0</v>
      </c>
      <c r="T977" s="93">
        <f t="shared" si="98"/>
        <v>0</v>
      </c>
    </row>
    <row r="978" spans="3:20" x14ac:dyDescent="0.35">
      <c r="C978" s="75" t="str">
        <f t="shared" si="93"/>
        <v/>
      </c>
      <c r="D978" s="47"/>
      <c r="E978" s="48"/>
      <c r="F978" s="48"/>
      <c r="G978" s="48"/>
      <c r="H978" s="49">
        <f t="shared" si="94"/>
        <v>0</v>
      </c>
      <c r="I978" s="46" t="s">
        <v>6</v>
      </c>
      <c r="O978" s="26">
        <f t="shared" si="95"/>
        <v>0</v>
      </c>
      <c r="P978" s="26">
        <f t="shared" si="95"/>
        <v>0</v>
      </c>
      <c r="Q978" s="26">
        <f t="shared" si="95"/>
        <v>0</v>
      </c>
      <c r="R978" s="93">
        <f t="shared" si="96"/>
        <v>0</v>
      </c>
      <c r="S978" s="93">
        <f t="shared" si="97"/>
        <v>0</v>
      </c>
      <c r="T978" s="93">
        <f t="shared" si="98"/>
        <v>0</v>
      </c>
    </row>
    <row r="979" spans="3:20" x14ac:dyDescent="0.35">
      <c r="C979" s="75" t="str">
        <f t="shared" si="93"/>
        <v/>
      </c>
      <c r="D979" s="47"/>
      <c r="E979" s="48"/>
      <c r="F979" s="48"/>
      <c r="G979" s="48"/>
      <c r="H979" s="49">
        <f t="shared" si="94"/>
        <v>0</v>
      </c>
      <c r="I979" s="46" t="s">
        <v>6</v>
      </c>
      <c r="O979" s="26">
        <f t="shared" si="95"/>
        <v>0</v>
      </c>
      <c r="P979" s="26">
        <f t="shared" si="95"/>
        <v>0</v>
      </c>
      <c r="Q979" s="26">
        <f t="shared" si="95"/>
        <v>0</v>
      </c>
      <c r="R979" s="93">
        <f t="shared" si="96"/>
        <v>0</v>
      </c>
      <c r="S979" s="93">
        <f t="shared" si="97"/>
        <v>0</v>
      </c>
      <c r="T979" s="93">
        <f t="shared" si="98"/>
        <v>0</v>
      </c>
    </row>
    <row r="980" spans="3:20" x14ac:dyDescent="0.35">
      <c r="C980" s="75" t="str">
        <f t="shared" si="93"/>
        <v/>
      </c>
      <c r="D980" s="47"/>
      <c r="E980" s="48"/>
      <c r="F980" s="48"/>
      <c r="G980" s="48"/>
      <c r="H980" s="49">
        <f t="shared" si="94"/>
        <v>0</v>
      </c>
      <c r="I980" s="46" t="s">
        <v>6</v>
      </c>
      <c r="O980" s="26">
        <f t="shared" si="95"/>
        <v>0</v>
      </c>
      <c r="P980" s="26">
        <f t="shared" si="95"/>
        <v>0</v>
      </c>
      <c r="Q980" s="26">
        <f t="shared" si="95"/>
        <v>0</v>
      </c>
      <c r="R980" s="93">
        <f t="shared" si="96"/>
        <v>0</v>
      </c>
      <c r="S980" s="93">
        <f t="shared" si="97"/>
        <v>0</v>
      </c>
      <c r="T980" s="93">
        <f t="shared" si="98"/>
        <v>0</v>
      </c>
    </row>
    <row r="981" spans="3:20" x14ac:dyDescent="0.35">
      <c r="C981" s="75" t="str">
        <f t="shared" si="93"/>
        <v/>
      </c>
      <c r="D981" s="47"/>
      <c r="E981" s="48"/>
      <c r="F981" s="48"/>
      <c r="G981" s="48"/>
      <c r="H981" s="49">
        <f t="shared" si="94"/>
        <v>0</v>
      </c>
      <c r="I981" s="46" t="s">
        <v>6</v>
      </c>
      <c r="O981" s="26">
        <f t="shared" si="95"/>
        <v>0</v>
      </c>
      <c r="P981" s="26">
        <f t="shared" si="95"/>
        <v>0</v>
      </c>
      <c r="Q981" s="26">
        <f t="shared" si="95"/>
        <v>0</v>
      </c>
      <c r="R981" s="93">
        <f t="shared" si="96"/>
        <v>0</v>
      </c>
      <c r="S981" s="93">
        <f t="shared" si="97"/>
        <v>0</v>
      </c>
      <c r="T981" s="93">
        <f t="shared" si="98"/>
        <v>0</v>
      </c>
    </row>
    <row r="982" spans="3:20" x14ac:dyDescent="0.35">
      <c r="C982" s="75" t="str">
        <f t="shared" si="93"/>
        <v/>
      </c>
      <c r="D982" s="47"/>
      <c r="E982" s="48"/>
      <c r="F982" s="48"/>
      <c r="G982" s="48"/>
      <c r="H982" s="49">
        <f t="shared" si="94"/>
        <v>0</v>
      </c>
      <c r="I982" s="46" t="s">
        <v>6</v>
      </c>
      <c r="O982" s="26">
        <f t="shared" si="95"/>
        <v>0</v>
      </c>
      <c r="P982" s="26">
        <f t="shared" si="95"/>
        <v>0</v>
      </c>
      <c r="Q982" s="26">
        <f t="shared" si="95"/>
        <v>0</v>
      </c>
      <c r="R982" s="93">
        <f t="shared" si="96"/>
        <v>0</v>
      </c>
      <c r="S982" s="93">
        <f t="shared" si="97"/>
        <v>0</v>
      </c>
      <c r="T982" s="93">
        <f t="shared" si="98"/>
        <v>0</v>
      </c>
    </row>
    <row r="983" spans="3:20" x14ac:dyDescent="0.35">
      <c r="C983" s="75" t="str">
        <f t="shared" si="93"/>
        <v/>
      </c>
      <c r="D983" s="47"/>
      <c r="E983" s="48"/>
      <c r="F983" s="48"/>
      <c r="G983" s="48"/>
      <c r="H983" s="49">
        <f t="shared" si="94"/>
        <v>0</v>
      </c>
      <c r="I983" s="46" t="s">
        <v>6</v>
      </c>
      <c r="O983" s="26">
        <f t="shared" si="95"/>
        <v>0</v>
      </c>
      <c r="P983" s="26">
        <f t="shared" si="95"/>
        <v>0</v>
      </c>
      <c r="Q983" s="26">
        <f t="shared" si="95"/>
        <v>0</v>
      </c>
      <c r="R983" s="93">
        <f t="shared" si="96"/>
        <v>0</v>
      </c>
      <c r="S983" s="93">
        <f t="shared" si="97"/>
        <v>0</v>
      </c>
      <c r="T983" s="93">
        <f t="shared" si="98"/>
        <v>0</v>
      </c>
    </row>
    <row r="984" spans="3:20" x14ac:dyDescent="0.35">
      <c r="C984" s="75" t="str">
        <f t="shared" si="93"/>
        <v/>
      </c>
      <c r="D984" s="47"/>
      <c r="E984" s="48"/>
      <c r="F984" s="48"/>
      <c r="G984" s="48"/>
      <c r="H984" s="49">
        <f t="shared" si="94"/>
        <v>0</v>
      </c>
      <c r="I984" s="46" t="s">
        <v>6</v>
      </c>
      <c r="O984" s="26">
        <f t="shared" si="95"/>
        <v>0</v>
      </c>
      <c r="P984" s="26">
        <f t="shared" si="95"/>
        <v>0</v>
      </c>
      <c r="Q984" s="26">
        <f t="shared" si="95"/>
        <v>0</v>
      </c>
      <c r="R984" s="93">
        <f t="shared" si="96"/>
        <v>0</v>
      </c>
      <c r="S984" s="93">
        <f t="shared" si="97"/>
        <v>0</v>
      </c>
      <c r="T984" s="93">
        <f t="shared" si="98"/>
        <v>0</v>
      </c>
    </row>
    <row r="985" spans="3:20" x14ac:dyDescent="0.35">
      <c r="C985" s="75" t="str">
        <f t="shared" si="93"/>
        <v/>
      </c>
      <c r="D985" s="47"/>
      <c r="E985" s="48"/>
      <c r="F985" s="48"/>
      <c r="G985" s="48"/>
      <c r="H985" s="49">
        <f t="shared" si="94"/>
        <v>0</v>
      </c>
      <c r="I985" s="46" t="s">
        <v>6</v>
      </c>
      <c r="O985" s="26">
        <f t="shared" si="95"/>
        <v>0</v>
      </c>
      <c r="P985" s="26">
        <f t="shared" si="95"/>
        <v>0</v>
      </c>
      <c r="Q985" s="26">
        <f t="shared" si="95"/>
        <v>0</v>
      </c>
      <c r="R985" s="93">
        <f t="shared" si="96"/>
        <v>0</v>
      </c>
      <c r="S985" s="93">
        <f t="shared" si="97"/>
        <v>0</v>
      </c>
      <c r="T985" s="93">
        <f t="shared" si="98"/>
        <v>0</v>
      </c>
    </row>
    <row r="986" spans="3:20" x14ac:dyDescent="0.35">
      <c r="C986" s="75" t="str">
        <f t="shared" si="93"/>
        <v/>
      </c>
      <c r="D986" s="47"/>
      <c r="E986" s="48"/>
      <c r="F986" s="48"/>
      <c r="G986" s="48"/>
      <c r="H986" s="49">
        <f t="shared" si="94"/>
        <v>0</v>
      </c>
      <c r="I986" s="46" t="s">
        <v>6</v>
      </c>
      <c r="O986" s="26">
        <f t="shared" si="95"/>
        <v>0</v>
      </c>
      <c r="P986" s="26">
        <f t="shared" si="95"/>
        <v>0</v>
      </c>
      <c r="Q986" s="26">
        <f t="shared" si="95"/>
        <v>0</v>
      </c>
      <c r="R986" s="93">
        <f t="shared" si="96"/>
        <v>0</v>
      </c>
      <c r="S986" s="93">
        <f t="shared" si="97"/>
        <v>0</v>
      </c>
      <c r="T986" s="93">
        <f t="shared" si="98"/>
        <v>0</v>
      </c>
    </row>
    <row r="987" spans="3:20" x14ac:dyDescent="0.35">
      <c r="C987" s="75" t="str">
        <f t="shared" si="93"/>
        <v/>
      </c>
      <c r="D987" s="47"/>
      <c r="E987" s="48"/>
      <c r="F987" s="48"/>
      <c r="G987" s="48"/>
      <c r="H987" s="49">
        <f t="shared" si="94"/>
        <v>0</v>
      </c>
      <c r="I987" s="46" t="s">
        <v>6</v>
      </c>
      <c r="O987" s="26">
        <f t="shared" si="95"/>
        <v>0</v>
      </c>
      <c r="P987" s="26">
        <f t="shared" si="95"/>
        <v>0</v>
      </c>
      <c r="Q987" s="26">
        <f t="shared" si="95"/>
        <v>0</v>
      </c>
      <c r="R987" s="93">
        <f t="shared" si="96"/>
        <v>0</v>
      </c>
      <c r="S987" s="93">
        <f t="shared" si="97"/>
        <v>0</v>
      </c>
      <c r="T987" s="93">
        <f t="shared" si="98"/>
        <v>0</v>
      </c>
    </row>
    <row r="988" spans="3:20" x14ac:dyDescent="0.35">
      <c r="C988" s="75" t="str">
        <f t="shared" si="93"/>
        <v/>
      </c>
      <c r="D988" s="47"/>
      <c r="E988" s="48"/>
      <c r="F988" s="48"/>
      <c r="G988" s="48"/>
      <c r="H988" s="49">
        <f t="shared" si="94"/>
        <v>0</v>
      </c>
      <c r="I988" s="46" t="s">
        <v>6</v>
      </c>
      <c r="O988" s="26">
        <f t="shared" si="95"/>
        <v>0</v>
      </c>
      <c r="P988" s="26">
        <f t="shared" si="95"/>
        <v>0</v>
      </c>
      <c r="Q988" s="26">
        <f t="shared" si="95"/>
        <v>0</v>
      </c>
      <c r="R988" s="93">
        <f t="shared" si="96"/>
        <v>0</v>
      </c>
      <c r="S988" s="93">
        <f t="shared" si="97"/>
        <v>0</v>
      </c>
      <c r="T988" s="93">
        <f t="shared" si="98"/>
        <v>0</v>
      </c>
    </row>
    <row r="989" spans="3:20" x14ac:dyDescent="0.35">
      <c r="C989" s="75" t="str">
        <f t="shared" si="93"/>
        <v/>
      </c>
      <c r="D989" s="47"/>
      <c r="E989" s="48"/>
      <c r="F989" s="48"/>
      <c r="G989" s="48"/>
      <c r="H989" s="49">
        <f t="shared" si="94"/>
        <v>0</v>
      </c>
      <c r="I989" s="46" t="s">
        <v>6</v>
      </c>
      <c r="O989" s="26">
        <f t="shared" si="95"/>
        <v>0</v>
      </c>
      <c r="P989" s="26">
        <f t="shared" si="95"/>
        <v>0</v>
      </c>
      <c r="Q989" s="26">
        <f t="shared" si="95"/>
        <v>0</v>
      </c>
      <c r="R989" s="93">
        <f t="shared" si="96"/>
        <v>0</v>
      </c>
      <c r="S989" s="93">
        <f t="shared" si="97"/>
        <v>0</v>
      </c>
      <c r="T989" s="93">
        <f t="shared" si="98"/>
        <v>0</v>
      </c>
    </row>
    <row r="990" spans="3:20" x14ac:dyDescent="0.35">
      <c r="C990" s="75" t="str">
        <f t="shared" si="93"/>
        <v/>
      </c>
      <c r="D990" s="47"/>
      <c r="E990" s="48"/>
      <c r="F990" s="48"/>
      <c r="G990" s="48"/>
      <c r="H990" s="49">
        <f t="shared" si="94"/>
        <v>0</v>
      </c>
      <c r="I990" s="46" t="s">
        <v>6</v>
      </c>
      <c r="O990" s="26">
        <f t="shared" si="95"/>
        <v>0</v>
      </c>
      <c r="P990" s="26">
        <f t="shared" si="95"/>
        <v>0</v>
      </c>
      <c r="Q990" s="26">
        <f t="shared" si="95"/>
        <v>0</v>
      </c>
      <c r="R990" s="93">
        <f t="shared" si="96"/>
        <v>0</v>
      </c>
      <c r="S990" s="93">
        <f t="shared" si="97"/>
        <v>0</v>
      </c>
      <c r="T990" s="93">
        <f t="shared" si="98"/>
        <v>0</v>
      </c>
    </row>
    <row r="991" spans="3:20" x14ac:dyDescent="0.35">
      <c r="C991" s="75" t="str">
        <f t="shared" si="93"/>
        <v/>
      </c>
      <c r="D991" s="47"/>
      <c r="E991" s="48"/>
      <c r="F991" s="48"/>
      <c r="G991" s="48"/>
      <c r="H991" s="49">
        <f t="shared" si="94"/>
        <v>0</v>
      </c>
      <c r="I991" s="46" t="s">
        <v>6</v>
      </c>
      <c r="O991" s="26">
        <f t="shared" si="95"/>
        <v>0</v>
      </c>
      <c r="P991" s="26">
        <f t="shared" si="95"/>
        <v>0</v>
      </c>
      <c r="Q991" s="26">
        <f t="shared" si="95"/>
        <v>0</v>
      </c>
      <c r="R991" s="93">
        <f t="shared" si="96"/>
        <v>0</v>
      </c>
      <c r="S991" s="93">
        <f t="shared" si="97"/>
        <v>0</v>
      </c>
      <c r="T991" s="93">
        <f t="shared" si="98"/>
        <v>0</v>
      </c>
    </row>
    <row r="992" spans="3:20" x14ac:dyDescent="0.35">
      <c r="C992" s="75" t="str">
        <f t="shared" si="93"/>
        <v/>
      </c>
      <c r="D992" s="47"/>
      <c r="E992" s="48"/>
      <c r="F992" s="48"/>
      <c r="G992" s="48"/>
      <c r="H992" s="49">
        <f t="shared" si="94"/>
        <v>0</v>
      </c>
      <c r="I992" s="46" t="s">
        <v>6</v>
      </c>
      <c r="O992" s="26">
        <f t="shared" si="95"/>
        <v>0</v>
      </c>
      <c r="P992" s="26">
        <f t="shared" si="95"/>
        <v>0</v>
      </c>
      <c r="Q992" s="26">
        <f t="shared" si="95"/>
        <v>0</v>
      </c>
      <c r="R992" s="93">
        <f t="shared" si="96"/>
        <v>0</v>
      </c>
      <c r="S992" s="93">
        <f t="shared" si="97"/>
        <v>0</v>
      </c>
      <c r="T992" s="93">
        <f t="shared" si="98"/>
        <v>0</v>
      </c>
    </row>
    <row r="993" spans="3:20" x14ac:dyDescent="0.35">
      <c r="C993" s="75" t="str">
        <f t="shared" si="93"/>
        <v/>
      </c>
      <c r="D993" s="47"/>
      <c r="E993" s="48"/>
      <c r="F993" s="48"/>
      <c r="G993" s="48"/>
      <c r="H993" s="49">
        <f t="shared" si="94"/>
        <v>0</v>
      </c>
      <c r="I993" s="46" t="s">
        <v>6</v>
      </c>
      <c r="O993" s="26">
        <f t="shared" si="95"/>
        <v>0</v>
      </c>
      <c r="P993" s="26">
        <f t="shared" si="95"/>
        <v>0</v>
      </c>
      <c r="Q993" s="26">
        <f t="shared" si="95"/>
        <v>0</v>
      </c>
      <c r="R993" s="93">
        <f t="shared" si="96"/>
        <v>0</v>
      </c>
      <c r="S993" s="93">
        <f t="shared" si="97"/>
        <v>0</v>
      </c>
      <c r="T993" s="93">
        <f t="shared" si="98"/>
        <v>0</v>
      </c>
    </row>
    <row r="994" spans="3:20" x14ac:dyDescent="0.35">
      <c r="C994" s="75" t="str">
        <f t="shared" si="93"/>
        <v/>
      </c>
      <c r="D994" s="47"/>
      <c r="E994" s="48"/>
      <c r="F994" s="48"/>
      <c r="G994" s="48"/>
      <c r="H994" s="49">
        <f t="shared" si="94"/>
        <v>0</v>
      </c>
      <c r="I994" s="46" t="s">
        <v>6</v>
      </c>
      <c r="O994" s="26">
        <f t="shared" si="95"/>
        <v>0</v>
      </c>
      <c r="P994" s="26">
        <f t="shared" si="95"/>
        <v>0</v>
      </c>
      <c r="Q994" s="26">
        <f t="shared" si="95"/>
        <v>0</v>
      </c>
      <c r="R994" s="93">
        <f t="shared" si="96"/>
        <v>0</v>
      </c>
      <c r="S994" s="93">
        <f t="shared" si="97"/>
        <v>0</v>
      </c>
      <c r="T994" s="93">
        <f t="shared" si="98"/>
        <v>0</v>
      </c>
    </row>
    <row r="995" spans="3:20" x14ac:dyDescent="0.35">
      <c r="C995" s="75" t="str">
        <f t="shared" si="93"/>
        <v/>
      </c>
      <c r="D995" s="47"/>
      <c r="E995" s="48"/>
      <c r="F995" s="48"/>
      <c r="G995" s="48"/>
      <c r="H995" s="49">
        <f t="shared" si="94"/>
        <v>0</v>
      </c>
      <c r="I995" s="46" t="s">
        <v>6</v>
      </c>
      <c r="O995" s="26">
        <f t="shared" si="95"/>
        <v>0</v>
      </c>
      <c r="P995" s="26">
        <f t="shared" si="95"/>
        <v>0</v>
      </c>
      <c r="Q995" s="26">
        <f t="shared" si="95"/>
        <v>0</v>
      </c>
      <c r="R995" s="93">
        <f t="shared" si="96"/>
        <v>0</v>
      </c>
      <c r="S995" s="93">
        <f t="shared" si="97"/>
        <v>0</v>
      </c>
      <c r="T995" s="93">
        <f t="shared" si="98"/>
        <v>0</v>
      </c>
    </row>
    <row r="996" spans="3:20" x14ac:dyDescent="0.35">
      <c r="C996" s="75" t="str">
        <f t="shared" si="93"/>
        <v/>
      </c>
      <c r="D996" s="47"/>
      <c r="E996" s="48"/>
      <c r="F996" s="48"/>
      <c r="G996" s="48"/>
      <c r="H996" s="49">
        <f t="shared" si="94"/>
        <v>0</v>
      </c>
      <c r="I996" s="46" t="s">
        <v>6</v>
      </c>
      <c r="O996" s="26">
        <f t="shared" si="95"/>
        <v>0</v>
      </c>
      <c r="P996" s="26">
        <f t="shared" si="95"/>
        <v>0</v>
      </c>
      <c r="Q996" s="26">
        <f t="shared" si="95"/>
        <v>0</v>
      </c>
      <c r="R996" s="93">
        <f t="shared" si="96"/>
        <v>0</v>
      </c>
      <c r="S996" s="93">
        <f t="shared" si="97"/>
        <v>0</v>
      </c>
      <c r="T996" s="93">
        <f t="shared" si="98"/>
        <v>0</v>
      </c>
    </row>
    <row r="997" spans="3:20" x14ac:dyDescent="0.35">
      <c r="C997" s="75" t="str">
        <f t="shared" si="93"/>
        <v/>
      </c>
      <c r="D997" s="47"/>
      <c r="E997" s="48"/>
      <c r="F997" s="48"/>
      <c r="G997" s="48"/>
      <c r="H997" s="49">
        <f t="shared" si="94"/>
        <v>0</v>
      </c>
      <c r="I997" s="46" t="s">
        <v>6</v>
      </c>
      <c r="O997" s="26">
        <f t="shared" si="95"/>
        <v>0</v>
      </c>
      <c r="P997" s="26">
        <f t="shared" si="95"/>
        <v>0</v>
      </c>
      <c r="Q997" s="26">
        <f t="shared" si="95"/>
        <v>0</v>
      </c>
      <c r="R997" s="93">
        <f t="shared" si="96"/>
        <v>0</v>
      </c>
      <c r="S997" s="93">
        <f t="shared" si="97"/>
        <v>0</v>
      </c>
      <c r="T997" s="93">
        <f t="shared" si="98"/>
        <v>0</v>
      </c>
    </row>
    <row r="998" spans="3:20" x14ac:dyDescent="0.35">
      <c r="C998" s="75" t="str">
        <f t="shared" si="93"/>
        <v/>
      </c>
      <c r="D998" s="47"/>
      <c r="E998" s="48"/>
      <c r="F998" s="48"/>
      <c r="G998" s="48"/>
      <c r="H998" s="49">
        <f t="shared" si="94"/>
        <v>0</v>
      </c>
      <c r="I998" s="46" t="s">
        <v>6</v>
      </c>
      <c r="O998" s="26">
        <f t="shared" si="95"/>
        <v>0</v>
      </c>
      <c r="P998" s="26">
        <f t="shared" si="95"/>
        <v>0</v>
      </c>
      <c r="Q998" s="26">
        <f t="shared" si="95"/>
        <v>0</v>
      </c>
      <c r="R998" s="93">
        <f t="shared" si="96"/>
        <v>0</v>
      </c>
      <c r="S998" s="93">
        <f t="shared" si="97"/>
        <v>0</v>
      </c>
      <c r="T998" s="93">
        <f t="shared" si="98"/>
        <v>0</v>
      </c>
    </row>
    <row r="999" spans="3:20" x14ac:dyDescent="0.35">
      <c r="C999" s="75" t="str">
        <f t="shared" si="93"/>
        <v/>
      </c>
      <c r="D999" s="47"/>
      <c r="E999" s="48"/>
      <c r="F999" s="48"/>
      <c r="G999" s="48"/>
      <c r="H999" s="49">
        <f t="shared" si="94"/>
        <v>0</v>
      </c>
      <c r="I999" s="46" t="s">
        <v>6</v>
      </c>
      <c r="O999" s="26">
        <f t="shared" si="95"/>
        <v>0</v>
      </c>
      <c r="P999" s="26">
        <f t="shared" si="95"/>
        <v>0</v>
      </c>
      <c r="Q999" s="26">
        <f t="shared" si="95"/>
        <v>0</v>
      </c>
      <c r="R999" s="93">
        <f t="shared" si="96"/>
        <v>0</v>
      </c>
      <c r="S999" s="93">
        <f t="shared" si="97"/>
        <v>0</v>
      </c>
      <c r="T999" s="93">
        <f t="shared" si="98"/>
        <v>0</v>
      </c>
    </row>
    <row r="1000" spans="3:20" x14ac:dyDescent="0.35">
      <c r="C1000" s="75" t="str">
        <f t="shared" si="93"/>
        <v/>
      </c>
      <c r="D1000" s="47"/>
      <c r="E1000" s="48"/>
      <c r="F1000" s="48"/>
      <c r="G1000" s="48"/>
      <c r="H1000" s="49">
        <f t="shared" si="94"/>
        <v>0</v>
      </c>
      <c r="I1000" s="46" t="s">
        <v>6</v>
      </c>
      <c r="O1000" s="26">
        <f t="shared" si="95"/>
        <v>0</v>
      </c>
      <c r="P1000" s="26">
        <f t="shared" si="95"/>
        <v>0</v>
      </c>
      <c r="Q1000" s="26">
        <f t="shared" si="95"/>
        <v>0</v>
      </c>
      <c r="R1000" s="93">
        <f t="shared" si="96"/>
        <v>0</v>
      </c>
      <c r="S1000" s="93">
        <f t="shared" si="97"/>
        <v>0</v>
      </c>
      <c r="T1000" s="93">
        <f t="shared" si="98"/>
        <v>0</v>
      </c>
    </row>
    <row r="1001" spans="3:20" x14ac:dyDescent="0.35">
      <c r="C1001" s="75" t="str">
        <f t="shared" si="93"/>
        <v/>
      </c>
      <c r="D1001" s="47"/>
      <c r="E1001" s="48"/>
      <c r="F1001" s="48"/>
      <c r="G1001" s="48"/>
      <c r="H1001" s="49">
        <f t="shared" si="94"/>
        <v>0</v>
      </c>
      <c r="I1001" s="46" t="s">
        <v>6</v>
      </c>
      <c r="O1001" s="26">
        <f t="shared" si="95"/>
        <v>0</v>
      </c>
      <c r="P1001" s="26">
        <f t="shared" si="95"/>
        <v>0</v>
      </c>
      <c r="Q1001" s="26">
        <f t="shared" si="95"/>
        <v>0</v>
      </c>
      <c r="R1001" s="93">
        <f t="shared" si="96"/>
        <v>0</v>
      </c>
      <c r="S1001" s="93">
        <f t="shared" si="97"/>
        <v>0</v>
      </c>
      <c r="T1001" s="93">
        <f t="shared" si="98"/>
        <v>0</v>
      </c>
    </row>
    <row r="1002" spans="3:20" x14ac:dyDescent="0.35">
      <c r="C1002" s="75" t="str">
        <f t="shared" si="93"/>
        <v/>
      </c>
      <c r="D1002" s="47"/>
      <c r="E1002" s="48"/>
      <c r="F1002" s="48"/>
      <c r="G1002" s="48"/>
      <c r="H1002" s="49">
        <f t="shared" si="94"/>
        <v>0</v>
      </c>
      <c r="I1002" s="46" t="s">
        <v>6</v>
      </c>
      <c r="O1002" s="26">
        <f t="shared" si="95"/>
        <v>0</v>
      </c>
      <c r="P1002" s="26">
        <f t="shared" si="95"/>
        <v>0</v>
      </c>
      <c r="Q1002" s="26">
        <f t="shared" si="95"/>
        <v>0</v>
      </c>
      <c r="R1002" s="93">
        <f t="shared" si="96"/>
        <v>0</v>
      </c>
      <c r="S1002" s="93">
        <f t="shared" si="97"/>
        <v>0</v>
      </c>
      <c r="T1002" s="93">
        <f t="shared" si="98"/>
        <v>0</v>
      </c>
    </row>
    <row r="1003" spans="3:20" x14ac:dyDescent="0.35">
      <c r="C1003" s="75" t="str">
        <f t="shared" si="93"/>
        <v/>
      </c>
      <c r="D1003" s="47"/>
      <c r="E1003" s="48"/>
      <c r="F1003" s="48"/>
      <c r="G1003" s="48"/>
      <c r="H1003" s="49">
        <f t="shared" si="94"/>
        <v>0</v>
      </c>
      <c r="I1003" s="46" t="s">
        <v>6</v>
      </c>
      <c r="O1003" s="26">
        <f t="shared" si="95"/>
        <v>0</v>
      </c>
      <c r="P1003" s="26">
        <f t="shared" si="95"/>
        <v>0</v>
      </c>
      <c r="Q1003" s="26">
        <f t="shared" si="95"/>
        <v>0</v>
      </c>
      <c r="R1003" s="93">
        <f t="shared" si="96"/>
        <v>0</v>
      </c>
      <c r="S1003" s="93">
        <f t="shared" si="97"/>
        <v>0</v>
      </c>
      <c r="T1003" s="93">
        <f t="shared" si="98"/>
        <v>0</v>
      </c>
    </row>
    <row r="1004" spans="3:20" x14ac:dyDescent="0.35">
      <c r="C1004" s="75" t="str">
        <f t="shared" si="93"/>
        <v/>
      </c>
      <c r="D1004" s="47"/>
      <c r="E1004" s="48"/>
      <c r="F1004" s="48"/>
      <c r="G1004" s="48"/>
      <c r="H1004" s="49">
        <f t="shared" si="94"/>
        <v>0</v>
      </c>
      <c r="I1004" s="46" t="s">
        <v>6</v>
      </c>
      <c r="O1004" s="26">
        <f t="shared" si="95"/>
        <v>0</v>
      </c>
      <c r="P1004" s="26">
        <f t="shared" si="95"/>
        <v>0</v>
      </c>
      <c r="Q1004" s="26">
        <f t="shared" si="95"/>
        <v>0</v>
      </c>
      <c r="R1004" s="93">
        <f t="shared" si="96"/>
        <v>0</v>
      </c>
      <c r="S1004" s="93">
        <f t="shared" si="97"/>
        <v>0</v>
      </c>
      <c r="T1004" s="93">
        <f t="shared" si="98"/>
        <v>0</v>
      </c>
    </row>
    <row r="1005" spans="3:20" x14ac:dyDescent="0.35">
      <c r="C1005" s="75" t="str">
        <f t="shared" si="93"/>
        <v/>
      </c>
      <c r="D1005" s="47"/>
      <c r="E1005" s="48"/>
      <c r="F1005" s="48"/>
      <c r="G1005" s="48"/>
      <c r="H1005" s="49">
        <f t="shared" si="94"/>
        <v>0</v>
      </c>
      <c r="I1005" s="46" t="s">
        <v>6</v>
      </c>
      <c r="O1005" s="26">
        <f t="shared" si="95"/>
        <v>0</v>
      </c>
      <c r="P1005" s="26">
        <f t="shared" si="95"/>
        <v>0</v>
      </c>
      <c r="Q1005" s="26">
        <f t="shared" si="95"/>
        <v>0</v>
      </c>
      <c r="R1005" s="93">
        <f t="shared" si="96"/>
        <v>0</v>
      </c>
      <c r="S1005" s="93">
        <f t="shared" si="97"/>
        <v>0</v>
      </c>
      <c r="T1005" s="93">
        <f t="shared" si="98"/>
        <v>0</v>
      </c>
    </row>
    <row r="1006" spans="3:20" x14ac:dyDescent="0.35">
      <c r="C1006" s="75" t="str">
        <f t="shared" si="93"/>
        <v/>
      </c>
      <c r="D1006" s="47"/>
      <c r="E1006" s="48"/>
      <c r="F1006" s="48"/>
      <c r="G1006" s="48"/>
      <c r="H1006" s="49">
        <f t="shared" si="94"/>
        <v>0</v>
      </c>
      <c r="I1006" s="46" t="s">
        <v>6</v>
      </c>
      <c r="O1006" s="26">
        <f t="shared" si="95"/>
        <v>0</v>
      </c>
      <c r="P1006" s="26">
        <f t="shared" si="95"/>
        <v>0</v>
      </c>
      <c r="Q1006" s="26">
        <f t="shared" si="95"/>
        <v>0</v>
      </c>
      <c r="R1006" s="93">
        <f t="shared" si="96"/>
        <v>0</v>
      </c>
      <c r="S1006" s="93">
        <f t="shared" si="97"/>
        <v>0</v>
      </c>
      <c r="T1006" s="93">
        <f t="shared" si="98"/>
        <v>0</v>
      </c>
    </row>
    <row r="1007" spans="3:20" x14ac:dyDescent="0.35">
      <c r="C1007" s="75" t="str">
        <f t="shared" si="93"/>
        <v/>
      </c>
      <c r="D1007" s="47"/>
      <c r="E1007" s="48"/>
      <c r="F1007" s="48"/>
      <c r="G1007" s="48"/>
      <c r="H1007" s="49">
        <f t="shared" si="94"/>
        <v>0</v>
      </c>
      <c r="I1007" s="46" t="s">
        <v>6</v>
      </c>
      <c r="O1007" s="26">
        <f t="shared" si="95"/>
        <v>0</v>
      </c>
      <c r="P1007" s="26">
        <f t="shared" si="95"/>
        <v>0</v>
      </c>
      <c r="Q1007" s="26">
        <f t="shared" si="95"/>
        <v>0</v>
      </c>
      <c r="R1007" s="93">
        <f t="shared" si="96"/>
        <v>0</v>
      </c>
      <c r="S1007" s="93">
        <f t="shared" si="97"/>
        <v>0</v>
      </c>
      <c r="T1007" s="93">
        <f t="shared" si="98"/>
        <v>0</v>
      </c>
    </row>
    <row r="1008" spans="3:20" x14ac:dyDescent="0.35">
      <c r="C1008" s="75" t="str">
        <f t="shared" si="93"/>
        <v/>
      </c>
      <c r="D1008" s="47"/>
      <c r="E1008" s="48"/>
      <c r="F1008" s="48"/>
      <c r="G1008" s="48"/>
      <c r="H1008" s="49">
        <f t="shared" si="94"/>
        <v>0</v>
      </c>
      <c r="I1008" s="46" t="s">
        <v>6</v>
      </c>
      <c r="O1008" s="26">
        <f t="shared" si="95"/>
        <v>0</v>
      </c>
      <c r="P1008" s="26">
        <f t="shared" si="95"/>
        <v>0</v>
      </c>
      <c r="Q1008" s="26">
        <f t="shared" si="95"/>
        <v>0</v>
      </c>
      <c r="R1008" s="93">
        <f t="shared" si="96"/>
        <v>0</v>
      </c>
      <c r="S1008" s="93">
        <f t="shared" si="97"/>
        <v>0</v>
      </c>
      <c r="T1008" s="93">
        <f t="shared" si="98"/>
        <v>0</v>
      </c>
    </row>
    <row r="1009" spans="3:20" x14ac:dyDescent="0.35">
      <c r="C1009" s="75" t="str">
        <f t="shared" si="93"/>
        <v/>
      </c>
      <c r="D1009" s="47"/>
      <c r="E1009" s="48"/>
      <c r="F1009" s="48"/>
      <c r="G1009" s="48"/>
      <c r="H1009" s="49">
        <f t="shared" si="94"/>
        <v>0</v>
      </c>
      <c r="I1009" s="46" t="s">
        <v>6</v>
      </c>
      <c r="O1009" s="26">
        <f t="shared" si="95"/>
        <v>0</v>
      </c>
      <c r="P1009" s="26">
        <f t="shared" si="95"/>
        <v>0</v>
      </c>
      <c r="Q1009" s="26">
        <f t="shared" si="95"/>
        <v>0</v>
      </c>
      <c r="R1009" s="93">
        <f t="shared" si="96"/>
        <v>0</v>
      </c>
      <c r="S1009" s="93">
        <f t="shared" si="97"/>
        <v>0</v>
      </c>
      <c r="T1009" s="93">
        <f t="shared" si="98"/>
        <v>0</v>
      </c>
    </row>
    <row r="1010" spans="3:20" x14ac:dyDescent="0.35">
      <c r="C1010" s="75" t="str">
        <f t="shared" si="93"/>
        <v/>
      </c>
      <c r="D1010" s="47"/>
      <c r="E1010" s="48"/>
      <c r="F1010" s="48"/>
      <c r="G1010" s="48"/>
      <c r="H1010" s="49">
        <f t="shared" si="94"/>
        <v>0</v>
      </c>
      <c r="I1010" s="46" t="s">
        <v>6</v>
      </c>
      <c r="O1010" s="26">
        <f t="shared" si="95"/>
        <v>0</v>
      </c>
      <c r="P1010" s="26">
        <f t="shared" si="95"/>
        <v>0</v>
      </c>
      <c r="Q1010" s="26">
        <f t="shared" si="95"/>
        <v>0</v>
      </c>
      <c r="R1010" s="93">
        <f t="shared" si="96"/>
        <v>0</v>
      </c>
      <c r="S1010" s="93">
        <f t="shared" si="97"/>
        <v>0</v>
      </c>
      <c r="T1010" s="93">
        <f t="shared" si="98"/>
        <v>0</v>
      </c>
    </row>
    <row r="1011" spans="3:20" x14ac:dyDescent="0.35">
      <c r="C1011" s="75" t="str">
        <f t="shared" si="93"/>
        <v/>
      </c>
      <c r="D1011" s="47"/>
      <c r="E1011" s="48"/>
      <c r="F1011" s="48"/>
      <c r="G1011" s="48"/>
      <c r="H1011" s="49">
        <f t="shared" si="94"/>
        <v>0</v>
      </c>
      <c r="I1011" s="46" t="s">
        <v>6</v>
      </c>
      <c r="O1011" s="26">
        <f t="shared" si="95"/>
        <v>0</v>
      </c>
      <c r="P1011" s="26">
        <f t="shared" si="95"/>
        <v>0</v>
      </c>
      <c r="Q1011" s="26">
        <f t="shared" si="95"/>
        <v>0</v>
      </c>
      <c r="R1011" s="93">
        <f t="shared" si="96"/>
        <v>0</v>
      </c>
      <c r="S1011" s="93">
        <f t="shared" si="97"/>
        <v>0</v>
      </c>
      <c r="T1011" s="93">
        <f t="shared" si="98"/>
        <v>0</v>
      </c>
    </row>
    <row r="1012" spans="3:20" x14ac:dyDescent="0.35">
      <c r="C1012" s="75" t="str">
        <f t="shared" si="93"/>
        <v/>
      </c>
      <c r="D1012" s="47"/>
      <c r="E1012" s="48"/>
      <c r="F1012" s="48"/>
      <c r="G1012" s="48"/>
      <c r="H1012" s="49">
        <f t="shared" si="94"/>
        <v>0</v>
      </c>
      <c r="I1012" s="46" t="s">
        <v>6</v>
      </c>
      <c r="O1012" s="26">
        <f t="shared" si="95"/>
        <v>0</v>
      </c>
      <c r="P1012" s="26">
        <f t="shared" si="95"/>
        <v>0</v>
      </c>
      <c r="Q1012" s="26">
        <f t="shared" si="95"/>
        <v>0</v>
      </c>
      <c r="R1012" s="93">
        <f t="shared" si="96"/>
        <v>0</v>
      </c>
      <c r="S1012" s="93">
        <f t="shared" si="97"/>
        <v>0</v>
      </c>
      <c r="T1012" s="93">
        <f t="shared" si="98"/>
        <v>0</v>
      </c>
    </row>
    <row r="1013" spans="3:20" x14ac:dyDescent="0.35">
      <c r="C1013" s="75" t="str">
        <f t="shared" si="93"/>
        <v/>
      </c>
      <c r="D1013" s="47"/>
      <c r="E1013" s="48"/>
      <c r="F1013" s="48"/>
      <c r="G1013" s="48"/>
      <c r="H1013" s="49">
        <f t="shared" si="94"/>
        <v>0</v>
      </c>
      <c r="I1013" s="46" t="s">
        <v>6</v>
      </c>
      <c r="O1013" s="26">
        <f t="shared" si="95"/>
        <v>0</v>
      </c>
      <c r="P1013" s="26">
        <f t="shared" si="95"/>
        <v>0</v>
      </c>
      <c r="Q1013" s="26">
        <f t="shared" si="95"/>
        <v>0</v>
      </c>
      <c r="R1013" s="93">
        <f t="shared" si="96"/>
        <v>0</v>
      </c>
      <c r="S1013" s="93">
        <f t="shared" si="97"/>
        <v>0</v>
      </c>
      <c r="T1013" s="93">
        <f t="shared" si="98"/>
        <v>0</v>
      </c>
    </row>
    <row r="1014" spans="3:20" x14ac:dyDescent="0.35">
      <c r="C1014" s="75" t="str">
        <f t="shared" si="93"/>
        <v/>
      </c>
      <c r="D1014" s="47"/>
      <c r="E1014" s="48"/>
      <c r="F1014" s="48"/>
      <c r="G1014" s="48"/>
      <c r="H1014" s="49">
        <f t="shared" si="94"/>
        <v>0</v>
      </c>
      <c r="I1014" s="46" t="s">
        <v>6</v>
      </c>
      <c r="O1014" s="26">
        <f t="shared" si="95"/>
        <v>0</v>
      </c>
      <c r="P1014" s="26">
        <f t="shared" si="95"/>
        <v>0</v>
      </c>
      <c r="Q1014" s="26">
        <f t="shared" si="95"/>
        <v>0</v>
      </c>
      <c r="R1014" s="93">
        <f t="shared" si="96"/>
        <v>0</v>
      </c>
      <c r="S1014" s="93">
        <f t="shared" si="97"/>
        <v>0</v>
      </c>
      <c r="T1014" s="93">
        <f t="shared" si="98"/>
        <v>0</v>
      </c>
    </row>
    <row r="1015" spans="3:20" x14ac:dyDescent="0.35">
      <c r="C1015" s="75" t="str">
        <f t="shared" si="93"/>
        <v/>
      </c>
      <c r="D1015" s="47"/>
      <c r="E1015" s="48"/>
      <c r="F1015" s="48"/>
      <c r="G1015" s="48"/>
      <c r="H1015" s="49">
        <f t="shared" si="94"/>
        <v>0</v>
      </c>
      <c r="I1015" s="46" t="s">
        <v>6</v>
      </c>
      <c r="O1015" s="26">
        <f t="shared" si="95"/>
        <v>0</v>
      </c>
      <c r="P1015" s="26">
        <f t="shared" si="95"/>
        <v>0</v>
      </c>
      <c r="Q1015" s="26">
        <f t="shared" si="95"/>
        <v>0</v>
      </c>
      <c r="R1015" s="93">
        <f t="shared" si="96"/>
        <v>0</v>
      </c>
      <c r="S1015" s="93">
        <f t="shared" si="97"/>
        <v>0</v>
      </c>
      <c r="T1015" s="93">
        <f t="shared" si="98"/>
        <v>0</v>
      </c>
    </row>
    <row r="1016" spans="3:20" x14ac:dyDescent="0.35">
      <c r="C1016" s="75" t="str">
        <f t="shared" si="93"/>
        <v/>
      </c>
      <c r="D1016" s="47"/>
      <c r="E1016" s="48"/>
      <c r="F1016" s="48"/>
      <c r="G1016" s="48"/>
      <c r="H1016" s="49">
        <f t="shared" si="94"/>
        <v>0</v>
      </c>
      <c r="I1016" s="46" t="s">
        <v>6</v>
      </c>
      <c r="O1016" s="26">
        <f t="shared" si="95"/>
        <v>0</v>
      </c>
      <c r="P1016" s="26">
        <f t="shared" si="95"/>
        <v>0</v>
      </c>
      <c r="Q1016" s="26">
        <f t="shared" si="95"/>
        <v>0</v>
      </c>
      <c r="R1016" s="93">
        <f t="shared" si="96"/>
        <v>0</v>
      </c>
      <c r="S1016" s="93">
        <f t="shared" si="97"/>
        <v>0</v>
      </c>
      <c r="T1016" s="93">
        <f t="shared" si="98"/>
        <v>0</v>
      </c>
    </row>
    <row r="1017" spans="3:20" x14ac:dyDescent="0.35">
      <c r="C1017" s="75" t="str">
        <f t="shared" si="93"/>
        <v/>
      </c>
      <c r="D1017" s="47"/>
      <c r="E1017" s="48"/>
      <c r="F1017" s="48"/>
      <c r="G1017" s="48"/>
      <c r="H1017" s="49">
        <f t="shared" si="94"/>
        <v>0</v>
      </c>
      <c r="I1017" s="46" t="s">
        <v>6</v>
      </c>
      <c r="O1017" s="26">
        <f t="shared" si="95"/>
        <v>0</v>
      </c>
      <c r="P1017" s="26">
        <f t="shared" si="95"/>
        <v>0</v>
      </c>
      <c r="Q1017" s="26">
        <f t="shared" si="95"/>
        <v>0</v>
      </c>
      <c r="R1017" s="93">
        <f t="shared" si="96"/>
        <v>0</v>
      </c>
      <c r="S1017" s="93">
        <f t="shared" si="97"/>
        <v>0</v>
      </c>
      <c r="T1017" s="93">
        <f t="shared" si="98"/>
        <v>0</v>
      </c>
    </row>
    <row r="1018" spans="3:20" x14ac:dyDescent="0.35">
      <c r="C1018" s="75" t="str">
        <f t="shared" si="93"/>
        <v/>
      </c>
      <c r="D1018" s="47"/>
      <c r="E1018" s="48"/>
      <c r="F1018" s="48"/>
      <c r="G1018" s="48"/>
      <c r="H1018" s="49">
        <f t="shared" si="94"/>
        <v>0</v>
      </c>
      <c r="I1018" s="46" t="s">
        <v>6</v>
      </c>
      <c r="O1018" s="26">
        <f t="shared" si="95"/>
        <v>0</v>
      </c>
      <c r="P1018" s="26">
        <f t="shared" si="95"/>
        <v>0</v>
      </c>
      <c r="Q1018" s="26">
        <f t="shared" si="95"/>
        <v>0</v>
      </c>
      <c r="R1018" s="93">
        <f t="shared" si="96"/>
        <v>0</v>
      </c>
      <c r="S1018" s="93">
        <f t="shared" si="97"/>
        <v>0</v>
      </c>
      <c r="T1018" s="93">
        <f t="shared" si="98"/>
        <v>0</v>
      </c>
    </row>
    <row r="1019" spans="3:20" x14ac:dyDescent="0.35">
      <c r="C1019" s="75" t="str">
        <f t="shared" si="93"/>
        <v/>
      </c>
      <c r="D1019" s="47"/>
      <c r="E1019" s="48"/>
      <c r="F1019" s="48"/>
      <c r="G1019" s="48"/>
      <c r="H1019" s="49">
        <f t="shared" si="94"/>
        <v>0</v>
      </c>
      <c r="I1019" s="46" t="s">
        <v>6</v>
      </c>
      <c r="O1019" s="26">
        <f t="shared" si="95"/>
        <v>0</v>
      </c>
      <c r="P1019" s="26">
        <f t="shared" si="95"/>
        <v>0</v>
      </c>
      <c r="Q1019" s="26">
        <f t="shared" si="95"/>
        <v>0</v>
      </c>
      <c r="R1019" s="93">
        <f t="shared" si="96"/>
        <v>0</v>
      </c>
      <c r="S1019" s="93">
        <f t="shared" si="97"/>
        <v>0</v>
      </c>
      <c r="T1019" s="93">
        <f t="shared" si="98"/>
        <v>0</v>
      </c>
    </row>
    <row r="1020" spans="3:20" x14ac:dyDescent="0.35">
      <c r="C1020" s="75" t="str">
        <f t="shared" si="93"/>
        <v/>
      </c>
      <c r="D1020" s="47"/>
      <c r="E1020" s="48"/>
      <c r="F1020" s="48"/>
      <c r="G1020" s="48"/>
      <c r="H1020" s="49">
        <f t="shared" si="94"/>
        <v>0</v>
      </c>
      <c r="I1020" s="46" t="s">
        <v>6</v>
      </c>
      <c r="O1020" s="26">
        <f t="shared" si="95"/>
        <v>0</v>
      </c>
      <c r="P1020" s="26">
        <f t="shared" si="95"/>
        <v>0</v>
      </c>
      <c r="Q1020" s="26">
        <f t="shared" si="95"/>
        <v>0</v>
      </c>
      <c r="R1020" s="93">
        <f t="shared" si="96"/>
        <v>0</v>
      </c>
      <c r="S1020" s="93">
        <f t="shared" si="97"/>
        <v>0</v>
      </c>
      <c r="T1020" s="93">
        <f t="shared" si="98"/>
        <v>0</v>
      </c>
    </row>
    <row r="1021" spans="3:20" x14ac:dyDescent="0.35">
      <c r="C1021" s="75" t="str">
        <f t="shared" si="93"/>
        <v/>
      </c>
      <c r="D1021" s="47"/>
      <c r="E1021" s="48"/>
      <c r="F1021" s="48"/>
      <c r="G1021" s="48"/>
      <c r="H1021" s="49">
        <f t="shared" si="94"/>
        <v>0</v>
      </c>
      <c r="I1021" s="46" t="s">
        <v>6</v>
      </c>
      <c r="O1021" s="26">
        <f t="shared" si="95"/>
        <v>0</v>
      </c>
      <c r="P1021" s="26">
        <f t="shared" si="95"/>
        <v>0</v>
      </c>
      <c r="Q1021" s="26">
        <f t="shared" si="95"/>
        <v>0</v>
      </c>
      <c r="R1021" s="93">
        <f t="shared" si="96"/>
        <v>0</v>
      </c>
      <c r="S1021" s="93">
        <f t="shared" si="97"/>
        <v>0</v>
      </c>
      <c r="T1021" s="93">
        <f t="shared" si="98"/>
        <v>0</v>
      </c>
    </row>
    <row r="1022" spans="3:20" x14ac:dyDescent="0.35">
      <c r="C1022" s="75" t="str">
        <f t="shared" si="93"/>
        <v/>
      </c>
      <c r="D1022" s="47"/>
      <c r="E1022" s="48"/>
      <c r="F1022" s="48"/>
      <c r="G1022" s="48"/>
      <c r="H1022" s="49">
        <f t="shared" si="94"/>
        <v>0</v>
      </c>
      <c r="I1022" s="46" t="s">
        <v>6</v>
      </c>
      <c r="O1022" s="26">
        <f t="shared" si="95"/>
        <v>0</v>
      </c>
      <c r="P1022" s="26">
        <f t="shared" si="95"/>
        <v>0</v>
      </c>
      <c r="Q1022" s="26">
        <f t="shared" si="95"/>
        <v>0</v>
      </c>
      <c r="R1022" s="93">
        <f t="shared" si="96"/>
        <v>0</v>
      </c>
      <c r="S1022" s="93">
        <f t="shared" si="97"/>
        <v>0</v>
      </c>
      <c r="T1022" s="93">
        <f t="shared" si="98"/>
        <v>0</v>
      </c>
    </row>
    <row r="1023" spans="3:20" x14ac:dyDescent="0.35">
      <c r="C1023" s="75" t="str">
        <f t="shared" si="93"/>
        <v/>
      </c>
      <c r="D1023" s="47"/>
      <c r="E1023" s="48"/>
      <c r="F1023" s="48"/>
      <c r="G1023" s="48"/>
      <c r="H1023" s="49">
        <f t="shared" si="94"/>
        <v>0</v>
      </c>
      <c r="I1023" s="46" t="s">
        <v>6</v>
      </c>
      <c r="O1023" s="26">
        <f t="shared" si="95"/>
        <v>0</v>
      </c>
      <c r="P1023" s="26">
        <f t="shared" si="95"/>
        <v>0</v>
      </c>
      <c r="Q1023" s="26">
        <f t="shared" si="95"/>
        <v>0</v>
      </c>
      <c r="R1023" s="93">
        <f t="shared" si="96"/>
        <v>0</v>
      </c>
      <c r="S1023" s="93">
        <f t="shared" si="97"/>
        <v>0</v>
      </c>
      <c r="T1023" s="93">
        <f t="shared" si="98"/>
        <v>0</v>
      </c>
    </row>
    <row r="1024" spans="3:20" x14ac:dyDescent="0.35">
      <c r="C1024" s="75" t="str">
        <f t="shared" si="93"/>
        <v/>
      </c>
      <c r="D1024" s="47"/>
      <c r="E1024" s="48"/>
      <c r="F1024" s="48"/>
      <c r="G1024" s="48"/>
      <c r="H1024" s="49">
        <f t="shared" si="94"/>
        <v>0</v>
      </c>
      <c r="I1024" s="46" t="s">
        <v>6</v>
      </c>
      <c r="O1024" s="26">
        <f t="shared" si="95"/>
        <v>0</v>
      </c>
      <c r="P1024" s="26">
        <f t="shared" si="95"/>
        <v>0</v>
      </c>
      <c r="Q1024" s="26">
        <f t="shared" si="95"/>
        <v>0</v>
      </c>
      <c r="R1024" s="93">
        <f t="shared" si="96"/>
        <v>0</v>
      </c>
      <c r="S1024" s="93">
        <f t="shared" si="97"/>
        <v>0</v>
      </c>
      <c r="T1024" s="93">
        <f t="shared" si="98"/>
        <v>0</v>
      </c>
    </row>
    <row r="1025" spans="3:20" x14ac:dyDescent="0.35">
      <c r="C1025" s="75" t="str">
        <f t="shared" si="93"/>
        <v/>
      </c>
      <c r="D1025" s="47"/>
      <c r="E1025" s="48"/>
      <c r="F1025" s="48"/>
      <c r="G1025" s="48"/>
      <c r="H1025" s="49">
        <f t="shared" si="94"/>
        <v>0</v>
      </c>
      <c r="I1025" s="46" t="s">
        <v>6</v>
      </c>
      <c r="O1025" s="26">
        <f t="shared" si="95"/>
        <v>0</v>
      </c>
      <c r="P1025" s="26">
        <f t="shared" si="95"/>
        <v>0</v>
      </c>
      <c r="Q1025" s="26">
        <f t="shared" si="95"/>
        <v>0</v>
      </c>
      <c r="R1025" s="93">
        <f t="shared" si="96"/>
        <v>0</v>
      </c>
      <c r="S1025" s="93">
        <f t="shared" si="97"/>
        <v>0</v>
      </c>
      <c r="T1025" s="93">
        <f t="shared" si="98"/>
        <v>0</v>
      </c>
    </row>
    <row r="1026" spans="3:20" x14ac:dyDescent="0.35">
      <c r="C1026" s="75" t="str">
        <f t="shared" si="93"/>
        <v/>
      </c>
      <c r="D1026" s="47"/>
      <c r="E1026" s="48"/>
      <c r="F1026" s="48"/>
      <c r="G1026" s="48"/>
      <c r="H1026" s="49">
        <f t="shared" si="94"/>
        <v>0</v>
      </c>
      <c r="I1026" s="46" t="s">
        <v>6</v>
      </c>
      <c r="O1026" s="26">
        <f t="shared" si="95"/>
        <v>0</v>
      </c>
      <c r="P1026" s="26">
        <f t="shared" si="95"/>
        <v>0</v>
      </c>
      <c r="Q1026" s="26">
        <f t="shared" si="95"/>
        <v>0</v>
      </c>
      <c r="R1026" s="93">
        <f t="shared" si="96"/>
        <v>0</v>
      </c>
      <c r="S1026" s="93">
        <f t="shared" si="97"/>
        <v>0</v>
      </c>
      <c r="T1026" s="93">
        <f t="shared" si="98"/>
        <v>0</v>
      </c>
    </row>
    <row r="1027" spans="3:20" x14ac:dyDescent="0.35">
      <c r="C1027" s="75" t="str">
        <f t="shared" si="93"/>
        <v/>
      </c>
      <c r="D1027" s="47"/>
      <c r="E1027" s="48"/>
      <c r="F1027" s="48"/>
      <c r="G1027" s="48"/>
      <c r="H1027" s="49">
        <f t="shared" si="94"/>
        <v>0</v>
      </c>
      <c r="I1027" s="46" t="s">
        <v>6</v>
      </c>
      <c r="O1027" s="26">
        <f t="shared" si="95"/>
        <v>0</v>
      </c>
      <c r="P1027" s="26">
        <f t="shared" si="95"/>
        <v>0</v>
      </c>
      <c r="Q1027" s="26">
        <f t="shared" si="95"/>
        <v>0</v>
      </c>
      <c r="R1027" s="93">
        <f t="shared" si="96"/>
        <v>0</v>
      </c>
      <c r="S1027" s="93">
        <f t="shared" si="97"/>
        <v>0</v>
      </c>
      <c r="T1027" s="93">
        <f t="shared" si="98"/>
        <v>0</v>
      </c>
    </row>
    <row r="1028" spans="3:20" x14ac:dyDescent="0.35">
      <c r="C1028" s="75" t="str">
        <f t="shared" si="93"/>
        <v/>
      </c>
      <c r="D1028" s="47"/>
      <c r="E1028" s="48"/>
      <c r="F1028" s="48"/>
      <c r="G1028" s="48"/>
      <c r="H1028" s="49">
        <f t="shared" si="94"/>
        <v>0</v>
      </c>
      <c r="I1028" s="46" t="s">
        <v>6</v>
      </c>
      <c r="O1028" s="26">
        <f t="shared" si="95"/>
        <v>0</v>
      </c>
      <c r="P1028" s="26">
        <f t="shared" si="95"/>
        <v>0</v>
      </c>
      <c r="Q1028" s="26">
        <f t="shared" si="95"/>
        <v>0</v>
      </c>
      <c r="R1028" s="93">
        <f t="shared" si="96"/>
        <v>0</v>
      </c>
      <c r="S1028" s="93">
        <f t="shared" si="97"/>
        <v>0</v>
      </c>
      <c r="T1028" s="93">
        <f t="shared" si="98"/>
        <v>0</v>
      </c>
    </row>
    <row r="1029" spans="3:20" x14ac:dyDescent="0.35">
      <c r="C1029" s="75" t="str">
        <f t="shared" si="93"/>
        <v/>
      </c>
      <c r="D1029" s="47"/>
      <c r="E1029" s="48"/>
      <c r="F1029" s="48"/>
      <c r="G1029" s="48"/>
      <c r="H1029" s="49">
        <f t="shared" si="94"/>
        <v>0</v>
      </c>
      <c r="I1029" s="46" t="s">
        <v>6</v>
      </c>
      <c r="O1029" s="26">
        <f t="shared" si="95"/>
        <v>0</v>
      </c>
      <c r="P1029" s="26">
        <f t="shared" si="95"/>
        <v>0</v>
      </c>
      <c r="Q1029" s="26">
        <f t="shared" si="95"/>
        <v>0</v>
      </c>
      <c r="R1029" s="93">
        <f t="shared" si="96"/>
        <v>0</v>
      </c>
      <c r="S1029" s="93">
        <f t="shared" si="97"/>
        <v>0</v>
      </c>
      <c r="T1029" s="93">
        <f t="shared" si="98"/>
        <v>0</v>
      </c>
    </row>
    <row r="1030" spans="3:20" x14ac:dyDescent="0.35">
      <c r="C1030" s="75" t="str">
        <f t="shared" si="93"/>
        <v/>
      </c>
      <c r="D1030" s="47"/>
      <c r="E1030" s="48"/>
      <c r="F1030" s="48"/>
      <c r="G1030" s="48"/>
      <c r="H1030" s="49">
        <f t="shared" si="94"/>
        <v>0</v>
      </c>
      <c r="I1030" s="46" t="s">
        <v>6</v>
      </c>
      <c r="O1030" s="26">
        <f t="shared" si="95"/>
        <v>0</v>
      </c>
      <c r="P1030" s="26">
        <f t="shared" si="95"/>
        <v>0</v>
      </c>
      <c r="Q1030" s="26">
        <f t="shared" si="95"/>
        <v>0</v>
      </c>
      <c r="R1030" s="93">
        <f t="shared" si="96"/>
        <v>0</v>
      </c>
      <c r="S1030" s="93">
        <f t="shared" si="97"/>
        <v>0</v>
      </c>
      <c r="T1030" s="93">
        <f t="shared" si="98"/>
        <v>0</v>
      </c>
    </row>
    <row r="1031" spans="3:20" x14ac:dyDescent="0.35">
      <c r="C1031" s="75" t="str">
        <f t="shared" si="93"/>
        <v/>
      </c>
      <c r="D1031" s="47"/>
      <c r="E1031" s="48"/>
      <c r="F1031" s="48"/>
      <c r="G1031" s="48"/>
      <c r="H1031" s="49">
        <f t="shared" si="94"/>
        <v>0</v>
      </c>
      <c r="I1031" s="46" t="s">
        <v>6</v>
      </c>
      <c r="O1031" s="26">
        <f t="shared" si="95"/>
        <v>0</v>
      </c>
      <c r="P1031" s="26">
        <f t="shared" si="95"/>
        <v>0</v>
      </c>
      <c r="Q1031" s="26">
        <f t="shared" si="95"/>
        <v>0</v>
      </c>
      <c r="R1031" s="93">
        <f t="shared" si="96"/>
        <v>0</v>
      </c>
      <c r="S1031" s="93">
        <f t="shared" si="97"/>
        <v>0</v>
      </c>
      <c r="T1031" s="93">
        <f t="shared" si="98"/>
        <v>0</v>
      </c>
    </row>
    <row r="1032" spans="3:20" x14ac:dyDescent="0.35">
      <c r="C1032" s="75" t="str">
        <f t="shared" si="93"/>
        <v/>
      </c>
      <c r="D1032" s="47"/>
      <c r="E1032" s="48"/>
      <c r="F1032" s="48"/>
      <c r="G1032" s="48"/>
      <c r="H1032" s="49">
        <f t="shared" si="94"/>
        <v>0</v>
      </c>
      <c r="I1032" s="46" t="s">
        <v>6</v>
      </c>
      <c r="O1032" s="26">
        <f t="shared" si="95"/>
        <v>0</v>
      </c>
      <c r="P1032" s="26">
        <f t="shared" si="95"/>
        <v>0</v>
      </c>
      <c r="Q1032" s="26">
        <f t="shared" si="95"/>
        <v>0</v>
      </c>
      <c r="R1032" s="93">
        <f t="shared" si="96"/>
        <v>0</v>
      </c>
      <c r="S1032" s="93">
        <f t="shared" si="97"/>
        <v>0</v>
      </c>
      <c r="T1032" s="93">
        <f t="shared" si="98"/>
        <v>0</v>
      </c>
    </row>
    <row r="1033" spans="3:20" x14ac:dyDescent="0.35">
      <c r="C1033" s="75" t="str">
        <f t="shared" si="93"/>
        <v/>
      </c>
      <c r="D1033" s="47"/>
      <c r="E1033" s="48"/>
      <c r="F1033" s="48"/>
      <c r="G1033" s="48"/>
      <c r="H1033" s="49">
        <f t="shared" si="94"/>
        <v>0</v>
      </c>
      <c r="I1033" s="46" t="s">
        <v>6</v>
      </c>
      <c r="O1033" s="26">
        <f t="shared" si="95"/>
        <v>0</v>
      </c>
      <c r="P1033" s="26">
        <f t="shared" si="95"/>
        <v>0</v>
      </c>
      <c r="Q1033" s="26">
        <f t="shared" si="95"/>
        <v>0</v>
      </c>
      <c r="R1033" s="93">
        <f t="shared" si="96"/>
        <v>0</v>
      </c>
      <c r="S1033" s="93">
        <f t="shared" si="97"/>
        <v>0</v>
      </c>
      <c r="T1033" s="93">
        <f t="shared" si="98"/>
        <v>0</v>
      </c>
    </row>
    <row r="1034" spans="3:20" x14ac:dyDescent="0.35">
      <c r="C1034" s="75" t="str">
        <f t="shared" si="93"/>
        <v/>
      </c>
      <c r="D1034" s="47"/>
      <c r="E1034" s="48"/>
      <c r="F1034" s="48"/>
      <c r="G1034" s="48"/>
      <c r="H1034" s="49">
        <f t="shared" si="94"/>
        <v>0</v>
      </c>
      <c r="I1034" s="46" t="s">
        <v>6</v>
      </c>
      <c r="O1034" s="26">
        <f t="shared" si="95"/>
        <v>0</v>
      </c>
      <c r="P1034" s="26">
        <f t="shared" si="95"/>
        <v>0</v>
      </c>
      <c r="Q1034" s="26">
        <f t="shared" si="95"/>
        <v>0</v>
      </c>
      <c r="R1034" s="93">
        <f t="shared" si="96"/>
        <v>0</v>
      </c>
      <c r="S1034" s="93">
        <f t="shared" si="97"/>
        <v>0</v>
      </c>
      <c r="T1034" s="93">
        <f t="shared" si="98"/>
        <v>0</v>
      </c>
    </row>
    <row r="1035" spans="3:20" x14ac:dyDescent="0.35">
      <c r="C1035" s="75" t="str">
        <f t="shared" ref="C1035:C1098" si="99">IF(D1035="","",IF(ISERROR(1+C1034),1,1+C1034))</f>
        <v/>
      </c>
      <c r="D1035" s="47"/>
      <c r="E1035" s="48"/>
      <c r="F1035" s="48"/>
      <c r="G1035" s="48"/>
      <c r="H1035" s="49">
        <f t="shared" ref="H1035:H1098" si="100">SUM(E1035:G1035)</f>
        <v>0</v>
      </c>
      <c r="I1035" s="46" t="s">
        <v>6</v>
      </c>
      <c r="O1035" s="26">
        <f t="shared" ref="O1035:Q1098" si="101">IF(E1035="",0,IF(ISNUMBER(E1035),0,1))</f>
        <v>0</v>
      </c>
      <c r="P1035" s="26">
        <f t="shared" si="101"/>
        <v>0</v>
      </c>
      <c r="Q1035" s="26">
        <f t="shared" si="101"/>
        <v>0</v>
      </c>
      <c r="R1035" s="93">
        <f t="shared" ref="R1035:R1098" si="102">IF(E1035="",0,
IF(NOT(ISNUMBER(E1035)),0,
IF(E1035&gt;=0,0,
1)))</f>
        <v>0</v>
      </c>
      <c r="S1035" s="93">
        <f t="shared" ref="S1035:S1098" si="103">IF(F1035="",0,
IF(NOT(ISNUMBER(F1035)),0,
IF(F1035&gt;=0,0,
1)))</f>
        <v>0</v>
      </c>
      <c r="T1035" s="93">
        <f t="shared" ref="T1035:T1098" si="104">IF(G1035="",0,
IF(NOT(ISNUMBER(G1035)),0,
IF(G1035&gt;=0,0,
1)))</f>
        <v>0</v>
      </c>
    </row>
    <row r="1036" spans="3:20" x14ac:dyDescent="0.35">
      <c r="C1036" s="75" t="str">
        <f t="shared" si="99"/>
        <v/>
      </c>
      <c r="D1036" s="47"/>
      <c r="E1036" s="48"/>
      <c r="F1036" s="48"/>
      <c r="G1036" s="48"/>
      <c r="H1036" s="49">
        <f t="shared" si="100"/>
        <v>0</v>
      </c>
      <c r="I1036" s="46" t="s">
        <v>6</v>
      </c>
      <c r="O1036" s="26">
        <f t="shared" si="101"/>
        <v>0</v>
      </c>
      <c r="P1036" s="26">
        <f t="shared" si="101"/>
        <v>0</v>
      </c>
      <c r="Q1036" s="26">
        <f t="shared" si="101"/>
        <v>0</v>
      </c>
      <c r="R1036" s="93">
        <f t="shared" si="102"/>
        <v>0</v>
      </c>
      <c r="S1036" s="93">
        <f t="shared" si="103"/>
        <v>0</v>
      </c>
      <c r="T1036" s="93">
        <f t="shared" si="104"/>
        <v>0</v>
      </c>
    </row>
    <row r="1037" spans="3:20" x14ac:dyDescent="0.35">
      <c r="C1037" s="75" t="str">
        <f t="shared" si="99"/>
        <v/>
      </c>
      <c r="D1037" s="47"/>
      <c r="E1037" s="48"/>
      <c r="F1037" s="48"/>
      <c r="G1037" s="48"/>
      <c r="H1037" s="49">
        <f t="shared" si="100"/>
        <v>0</v>
      </c>
      <c r="I1037" s="46" t="s">
        <v>6</v>
      </c>
      <c r="O1037" s="26">
        <f t="shared" si="101"/>
        <v>0</v>
      </c>
      <c r="P1037" s="26">
        <f t="shared" si="101"/>
        <v>0</v>
      </c>
      <c r="Q1037" s="26">
        <f t="shared" si="101"/>
        <v>0</v>
      </c>
      <c r="R1037" s="93">
        <f t="shared" si="102"/>
        <v>0</v>
      </c>
      <c r="S1037" s="93">
        <f t="shared" si="103"/>
        <v>0</v>
      </c>
      <c r="T1037" s="93">
        <f t="shared" si="104"/>
        <v>0</v>
      </c>
    </row>
    <row r="1038" spans="3:20" x14ac:dyDescent="0.35">
      <c r="C1038" s="75" t="str">
        <f t="shared" si="99"/>
        <v/>
      </c>
      <c r="D1038" s="47"/>
      <c r="E1038" s="48"/>
      <c r="F1038" s="48"/>
      <c r="G1038" s="48"/>
      <c r="H1038" s="49">
        <f t="shared" si="100"/>
        <v>0</v>
      </c>
      <c r="I1038" s="46" t="s">
        <v>6</v>
      </c>
      <c r="O1038" s="26">
        <f t="shared" si="101"/>
        <v>0</v>
      </c>
      <c r="P1038" s="26">
        <f t="shared" si="101"/>
        <v>0</v>
      </c>
      <c r="Q1038" s="26">
        <f t="shared" si="101"/>
        <v>0</v>
      </c>
      <c r="R1038" s="93">
        <f t="shared" si="102"/>
        <v>0</v>
      </c>
      <c r="S1038" s="93">
        <f t="shared" si="103"/>
        <v>0</v>
      </c>
      <c r="T1038" s="93">
        <f t="shared" si="104"/>
        <v>0</v>
      </c>
    </row>
    <row r="1039" spans="3:20" x14ac:dyDescent="0.35">
      <c r="C1039" s="75" t="str">
        <f t="shared" si="99"/>
        <v/>
      </c>
      <c r="D1039" s="47"/>
      <c r="E1039" s="48"/>
      <c r="F1039" s="48"/>
      <c r="G1039" s="48"/>
      <c r="H1039" s="49">
        <f t="shared" si="100"/>
        <v>0</v>
      </c>
      <c r="I1039" s="46" t="s">
        <v>6</v>
      </c>
      <c r="O1039" s="26">
        <f t="shared" si="101"/>
        <v>0</v>
      </c>
      <c r="P1039" s="26">
        <f t="shared" si="101"/>
        <v>0</v>
      </c>
      <c r="Q1039" s="26">
        <f t="shared" si="101"/>
        <v>0</v>
      </c>
      <c r="R1039" s="93">
        <f t="shared" si="102"/>
        <v>0</v>
      </c>
      <c r="S1039" s="93">
        <f t="shared" si="103"/>
        <v>0</v>
      </c>
      <c r="T1039" s="93">
        <f t="shared" si="104"/>
        <v>0</v>
      </c>
    </row>
    <row r="1040" spans="3:20" x14ac:dyDescent="0.35">
      <c r="C1040" s="75" t="str">
        <f t="shared" si="99"/>
        <v/>
      </c>
      <c r="D1040" s="47"/>
      <c r="E1040" s="48"/>
      <c r="F1040" s="48"/>
      <c r="G1040" s="48"/>
      <c r="H1040" s="49">
        <f t="shared" si="100"/>
        <v>0</v>
      </c>
      <c r="I1040" s="46" t="s">
        <v>6</v>
      </c>
      <c r="O1040" s="26">
        <f t="shared" si="101"/>
        <v>0</v>
      </c>
      <c r="P1040" s="26">
        <f t="shared" si="101"/>
        <v>0</v>
      </c>
      <c r="Q1040" s="26">
        <f t="shared" si="101"/>
        <v>0</v>
      </c>
      <c r="R1040" s="93">
        <f t="shared" si="102"/>
        <v>0</v>
      </c>
      <c r="S1040" s="93">
        <f t="shared" si="103"/>
        <v>0</v>
      </c>
      <c r="T1040" s="93">
        <f t="shared" si="104"/>
        <v>0</v>
      </c>
    </row>
    <row r="1041" spans="3:20" x14ac:dyDescent="0.35">
      <c r="C1041" s="75" t="str">
        <f t="shared" si="99"/>
        <v/>
      </c>
      <c r="D1041" s="47"/>
      <c r="E1041" s="48"/>
      <c r="F1041" s="48"/>
      <c r="G1041" s="48"/>
      <c r="H1041" s="49">
        <f t="shared" si="100"/>
        <v>0</v>
      </c>
      <c r="I1041" s="46" t="s">
        <v>6</v>
      </c>
      <c r="O1041" s="26">
        <f t="shared" si="101"/>
        <v>0</v>
      </c>
      <c r="P1041" s="26">
        <f t="shared" si="101"/>
        <v>0</v>
      </c>
      <c r="Q1041" s="26">
        <f t="shared" si="101"/>
        <v>0</v>
      </c>
      <c r="R1041" s="93">
        <f t="shared" si="102"/>
        <v>0</v>
      </c>
      <c r="S1041" s="93">
        <f t="shared" si="103"/>
        <v>0</v>
      </c>
      <c r="T1041" s="93">
        <f t="shared" si="104"/>
        <v>0</v>
      </c>
    </row>
    <row r="1042" spans="3:20" x14ac:dyDescent="0.35">
      <c r="C1042" s="75" t="str">
        <f t="shared" si="99"/>
        <v/>
      </c>
      <c r="D1042" s="47"/>
      <c r="E1042" s="48"/>
      <c r="F1042" s="48"/>
      <c r="G1042" s="48"/>
      <c r="H1042" s="49">
        <f t="shared" si="100"/>
        <v>0</v>
      </c>
      <c r="I1042" s="46" t="s">
        <v>6</v>
      </c>
      <c r="O1042" s="26">
        <f t="shared" si="101"/>
        <v>0</v>
      </c>
      <c r="P1042" s="26">
        <f t="shared" si="101"/>
        <v>0</v>
      </c>
      <c r="Q1042" s="26">
        <f t="shared" si="101"/>
        <v>0</v>
      </c>
      <c r="R1042" s="93">
        <f t="shared" si="102"/>
        <v>0</v>
      </c>
      <c r="S1042" s="93">
        <f t="shared" si="103"/>
        <v>0</v>
      </c>
      <c r="T1042" s="93">
        <f t="shared" si="104"/>
        <v>0</v>
      </c>
    </row>
    <row r="1043" spans="3:20" x14ac:dyDescent="0.35">
      <c r="C1043" s="75" t="str">
        <f t="shared" si="99"/>
        <v/>
      </c>
      <c r="D1043" s="47"/>
      <c r="E1043" s="48"/>
      <c r="F1043" s="48"/>
      <c r="G1043" s="48"/>
      <c r="H1043" s="49">
        <f t="shared" si="100"/>
        <v>0</v>
      </c>
      <c r="I1043" s="46" t="s">
        <v>6</v>
      </c>
      <c r="O1043" s="26">
        <f t="shared" si="101"/>
        <v>0</v>
      </c>
      <c r="P1043" s="26">
        <f t="shared" si="101"/>
        <v>0</v>
      </c>
      <c r="Q1043" s="26">
        <f t="shared" si="101"/>
        <v>0</v>
      </c>
      <c r="R1043" s="93">
        <f t="shared" si="102"/>
        <v>0</v>
      </c>
      <c r="S1043" s="93">
        <f t="shared" si="103"/>
        <v>0</v>
      </c>
      <c r="T1043" s="93">
        <f t="shared" si="104"/>
        <v>0</v>
      </c>
    </row>
    <row r="1044" spans="3:20" x14ac:dyDescent="0.35">
      <c r="C1044" s="75" t="str">
        <f t="shared" si="99"/>
        <v/>
      </c>
      <c r="D1044" s="47"/>
      <c r="E1044" s="48"/>
      <c r="F1044" s="48"/>
      <c r="G1044" s="48"/>
      <c r="H1044" s="49">
        <f t="shared" si="100"/>
        <v>0</v>
      </c>
      <c r="I1044" s="46" t="s">
        <v>6</v>
      </c>
      <c r="O1044" s="26">
        <f t="shared" si="101"/>
        <v>0</v>
      </c>
      <c r="P1044" s="26">
        <f t="shared" si="101"/>
        <v>0</v>
      </c>
      <c r="Q1044" s="26">
        <f t="shared" si="101"/>
        <v>0</v>
      </c>
      <c r="R1044" s="93">
        <f t="shared" si="102"/>
        <v>0</v>
      </c>
      <c r="S1044" s="93">
        <f t="shared" si="103"/>
        <v>0</v>
      </c>
      <c r="T1044" s="93">
        <f t="shared" si="104"/>
        <v>0</v>
      </c>
    </row>
    <row r="1045" spans="3:20" x14ac:dyDescent="0.35">
      <c r="C1045" s="75" t="str">
        <f t="shared" si="99"/>
        <v/>
      </c>
      <c r="D1045" s="47"/>
      <c r="E1045" s="48"/>
      <c r="F1045" s="48"/>
      <c r="G1045" s="48"/>
      <c r="H1045" s="49">
        <f t="shared" si="100"/>
        <v>0</v>
      </c>
      <c r="I1045" s="46" t="s">
        <v>6</v>
      </c>
      <c r="O1045" s="26">
        <f t="shared" si="101"/>
        <v>0</v>
      </c>
      <c r="P1045" s="26">
        <f t="shared" si="101"/>
        <v>0</v>
      </c>
      <c r="Q1045" s="26">
        <f t="shared" si="101"/>
        <v>0</v>
      </c>
      <c r="R1045" s="93">
        <f t="shared" si="102"/>
        <v>0</v>
      </c>
      <c r="S1045" s="93">
        <f t="shared" si="103"/>
        <v>0</v>
      </c>
      <c r="T1045" s="93">
        <f t="shared" si="104"/>
        <v>0</v>
      </c>
    </row>
    <row r="1046" spans="3:20" x14ac:dyDescent="0.35">
      <c r="C1046" s="75" t="str">
        <f t="shared" si="99"/>
        <v/>
      </c>
      <c r="D1046" s="47"/>
      <c r="E1046" s="48"/>
      <c r="F1046" s="48"/>
      <c r="G1046" s="48"/>
      <c r="H1046" s="49">
        <f t="shared" si="100"/>
        <v>0</v>
      </c>
      <c r="I1046" s="46" t="s">
        <v>6</v>
      </c>
      <c r="O1046" s="26">
        <f t="shared" si="101"/>
        <v>0</v>
      </c>
      <c r="P1046" s="26">
        <f t="shared" si="101"/>
        <v>0</v>
      </c>
      <c r="Q1046" s="26">
        <f t="shared" si="101"/>
        <v>0</v>
      </c>
      <c r="R1046" s="93">
        <f t="shared" si="102"/>
        <v>0</v>
      </c>
      <c r="S1046" s="93">
        <f t="shared" si="103"/>
        <v>0</v>
      </c>
      <c r="T1046" s="93">
        <f t="shared" si="104"/>
        <v>0</v>
      </c>
    </row>
    <row r="1047" spans="3:20" x14ac:dyDescent="0.35">
      <c r="C1047" s="75" t="str">
        <f t="shared" si="99"/>
        <v/>
      </c>
      <c r="D1047" s="47"/>
      <c r="E1047" s="48"/>
      <c r="F1047" s="48"/>
      <c r="G1047" s="48"/>
      <c r="H1047" s="49">
        <f t="shared" si="100"/>
        <v>0</v>
      </c>
      <c r="I1047" s="46" t="s">
        <v>6</v>
      </c>
      <c r="O1047" s="26">
        <f t="shared" si="101"/>
        <v>0</v>
      </c>
      <c r="P1047" s="26">
        <f t="shared" si="101"/>
        <v>0</v>
      </c>
      <c r="Q1047" s="26">
        <f t="shared" si="101"/>
        <v>0</v>
      </c>
      <c r="R1047" s="93">
        <f t="shared" si="102"/>
        <v>0</v>
      </c>
      <c r="S1047" s="93">
        <f t="shared" si="103"/>
        <v>0</v>
      </c>
      <c r="T1047" s="93">
        <f t="shared" si="104"/>
        <v>0</v>
      </c>
    </row>
    <row r="1048" spans="3:20" x14ac:dyDescent="0.35">
      <c r="C1048" s="75" t="str">
        <f t="shared" si="99"/>
        <v/>
      </c>
      <c r="D1048" s="47"/>
      <c r="E1048" s="48"/>
      <c r="F1048" s="48"/>
      <c r="G1048" s="48"/>
      <c r="H1048" s="49">
        <f t="shared" si="100"/>
        <v>0</v>
      </c>
      <c r="I1048" s="46" t="s">
        <v>6</v>
      </c>
      <c r="O1048" s="26">
        <f t="shared" si="101"/>
        <v>0</v>
      </c>
      <c r="P1048" s="26">
        <f t="shared" si="101"/>
        <v>0</v>
      </c>
      <c r="Q1048" s="26">
        <f t="shared" si="101"/>
        <v>0</v>
      </c>
      <c r="R1048" s="93">
        <f t="shared" si="102"/>
        <v>0</v>
      </c>
      <c r="S1048" s="93">
        <f t="shared" si="103"/>
        <v>0</v>
      </c>
      <c r="T1048" s="93">
        <f t="shared" si="104"/>
        <v>0</v>
      </c>
    </row>
    <row r="1049" spans="3:20" x14ac:dyDescent="0.35">
      <c r="C1049" s="75" t="str">
        <f t="shared" si="99"/>
        <v/>
      </c>
      <c r="D1049" s="47"/>
      <c r="E1049" s="48"/>
      <c r="F1049" s="48"/>
      <c r="G1049" s="48"/>
      <c r="H1049" s="49">
        <f t="shared" si="100"/>
        <v>0</v>
      </c>
      <c r="I1049" s="46" t="s">
        <v>6</v>
      </c>
      <c r="O1049" s="26">
        <f t="shared" si="101"/>
        <v>0</v>
      </c>
      <c r="P1049" s="26">
        <f t="shared" si="101"/>
        <v>0</v>
      </c>
      <c r="Q1049" s="26">
        <f t="shared" si="101"/>
        <v>0</v>
      </c>
      <c r="R1049" s="93">
        <f t="shared" si="102"/>
        <v>0</v>
      </c>
      <c r="S1049" s="93">
        <f t="shared" si="103"/>
        <v>0</v>
      </c>
      <c r="T1049" s="93">
        <f t="shared" si="104"/>
        <v>0</v>
      </c>
    </row>
    <row r="1050" spans="3:20" x14ac:dyDescent="0.35">
      <c r="C1050" s="75" t="str">
        <f t="shared" si="99"/>
        <v/>
      </c>
      <c r="D1050" s="47"/>
      <c r="E1050" s="48"/>
      <c r="F1050" s="48"/>
      <c r="G1050" s="48"/>
      <c r="H1050" s="49">
        <f t="shared" si="100"/>
        <v>0</v>
      </c>
      <c r="I1050" s="46" t="s">
        <v>6</v>
      </c>
      <c r="O1050" s="26">
        <f t="shared" si="101"/>
        <v>0</v>
      </c>
      <c r="P1050" s="26">
        <f t="shared" si="101"/>
        <v>0</v>
      </c>
      <c r="Q1050" s="26">
        <f t="shared" si="101"/>
        <v>0</v>
      </c>
      <c r="R1050" s="93">
        <f t="shared" si="102"/>
        <v>0</v>
      </c>
      <c r="S1050" s="93">
        <f t="shared" si="103"/>
        <v>0</v>
      </c>
      <c r="T1050" s="93">
        <f t="shared" si="104"/>
        <v>0</v>
      </c>
    </row>
    <row r="1051" spans="3:20" x14ac:dyDescent="0.35">
      <c r="C1051" s="75" t="str">
        <f t="shared" si="99"/>
        <v/>
      </c>
      <c r="D1051" s="47"/>
      <c r="E1051" s="48"/>
      <c r="F1051" s="48"/>
      <c r="G1051" s="48"/>
      <c r="H1051" s="49">
        <f t="shared" si="100"/>
        <v>0</v>
      </c>
      <c r="I1051" s="46" t="s">
        <v>6</v>
      </c>
      <c r="O1051" s="26">
        <f t="shared" si="101"/>
        <v>0</v>
      </c>
      <c r="P1051" s="26">
        <f t="shared" si="101"/>
        <v>0</v>
      </c>
      <c r="Q1051" s="26">
        <f t="shared" si="101"/>
        <v>0</v>
      </c>
      <c r="R1051" s="93">
        <f t="shared" si="102"/>
        <v>0</v>
      </c>
      <c r="S1051" s="93">
        <f t="shared" si="103"/>
        <v>0</v>
      </c>
      <c r="T1051" s="93">
        <f t="shared" si="104"/>
        <v>0</v>
      </c>
    </row>
    <row r="1052" spans="3:20" x14ac:dyDescent="0.35">
      <c r="C1052" s="75" t="str">
        <f t="shared" si="99"/>
        <v/>
      </c>
      <c r="D1052" s="47"/>
      <c r="E1052" s="48"/>
      <c r="F1052" s="48"/>
      <c r="G1052" s="48"/>
      <c r="H1052" s="49">
        <f t="shared" si="100"/>
        <v>0</v>
      </c>
      <c r="I1052" s="46" t="s">
        <v>6</v>
      </c>
      <c r="O1052" s="26">
        <f t="shared" si="101"/>
        <v>0</v>
      </c>
      <c r="P1052" s="26">
        <f t="shared" si="101"/>
        <v>0</v>
      </c>
      <c r="Q1052" s="26">
        <f t="shared" si="101"/>
        <v>0</v>
      </c>
      <c r="R1052" s="93">
        <f t="shared" si="102"/>
        <v>0</v>
      </c>
      <c r="S1052" s="93">
        <f t="shared" si="103"/>
        <v>0</v>
      </c>
      <c r="T1052" s="93">
        <f t="shared" si="104"/>
        <v>0</v>
      </c>
    </row>
    <row r="1053" spans="3:20" x14ac:dyDescent="0.35">
      <c r="C1053" s="75" t="str">
        <f t="shared" si="99"/>
        <v/>
      </c>
      <c r="D1053" s="47"/>
      <c r="E1053" s="48"/>
      <c r="F1053" s="48"/>
      <c r="G1053" s="48"/>
      <c r="H1053" s="49">
        <f t="shared" si="100"/>
        <v>0</v>
      </c>
      <c r="I1053" s="46" t="s">
        <v>6</v>
      </c>
      <c r="O1053" s="26">
        <f t="shared" si="101"/>
        <v>0</v>
      </c>
      <c r="P1053" s="26">
        <f t="shared" si="101"/>
        <v>0</v>
      </c>
      <c r="Q1053" s="26">
        <f t="shared" si="101"/>
        <v>0</v>
      </c>
      <c r="R1053" s="93">
        <f t="shared" si="102"/>
        <v>0</v>
      </c>
      <c r="S1053" s="93">
        <f t="shared" si="103"/>
        <v>0</v>
      </c>
      <c r="T1053" s="93">
        <f t="shared" si="104"/>
        <v>0</v>
      </c>
    </row>
    <row r="1054" spans="3:20" x14ac:dyDescent="0.35">
      <c r="C1054" s="75" t="str">
        <f t="shared" si="99"/>
        <v/>
      </c>
      <c r="D1054" s="47"/>
      <c r="E1054" s="48"/>
      <c r="F1054" s="48"/>
      <c r="G1054" s="48"/>
      <c r="H1054" s="49">
        <f t="shared" si="100"/>
        <v>0</v>
      </c>
      <c r="I1054" s="46" t="s">
        <v>6</v>
      </c>
      <c r="O1054" s="26">
        <f t="shared" si="101"/>
        <v>0</v>
      </c>
      <c r="P1054" s="26">
        <f t="shared" si="101"/>
        <v>0</v>
      </c>
      <c r="Q1054" s="26">
        <f t="shared" si="101"/>
        <v>0</v>
      </c>
      <c r="R1054" s="93">
        <f t="shared" si="102"/>
        <v>0</v>
      </c>
      <c r="S1054" s="93">
        <f t="shared" si="103"/>
        <v>0</v>
      </c>
      <c r="T1054" s="93">
        <f t="shared" si="104"/>
        <v>0</v>
      </c>
    </row>
    <row r="1055" spans="3:20" x14ac:dyDescent="0.35">
      <c r="C1055" s="75" t="str">
        <f t="shared" si="99"/>
        <v/>
      </c>
      <c r="D1055" s="47"/>
      <c r="E1055" s="48"/>
      <c r="F1055" s="48"/>
      <c r="G1055" s="48"/>
      <c r="H1055" s="49">
        <f t="shared" si="100"/>
        <v>0</v>
      </c>
      <c r="I1055" s="46" t="s">
        <v>6</v>
      </c>
      <c r="O1055" s="26">
        <f t="shared" si="101"/>
        <v>0</v>
      </c>
      <c r="P1055" s="26">
        <f t="shared" si="101"/>
        <v>0</v>
      </c>
      <c r="Q1055" s="26">
        <f t="shared" si="101"/>
        <v>0</v>
      </c>
      <c r="R1055" s="93">
        <f t="shared" si="102"/>
        <v>0</v>
      </c>
      <c r="S1055" s="93">
        <f t="shared" si="103"/>
        <v>0</v>
      </c>
      <c r="T1055" s="93">
        <f t="shared" si="104"/>
        <v>0</v>
      </c>
    </row>
    <row r="1056" spans="3:20" x14ac:dyDescent="0.35">
      <c r="C1056" s="75" t="str">
        <f t="shared" si="99"/>
        <v/>
      </c>
      <c r="D1056" s="47"/>
      <c r="E1056" s="48"/>
      <c r="F1056" s="48"/>
      <c r="G1056" s="48"/>
      <c r="H1056" s="49">
        <f t="shared" si="100"/>
        <v>0</v>
      </c>
      <c r="I1056" s="46" t="s">
        <v>6</v>
      </c>
      <c r="O1056" s="26">
        <f t="shared" si="101"/>
        <v>0</v>
      </c>
      <c r="P1056" s="26">
        <f t="shared" si="101"/>
        <v>0</v>
      </c>
      <c r="Q1056" s="26">
        <f t="shared" si="101"/>
        <v>0</v>
      </c>
      <c r="R1056" s="93">
        <f t="shared" si="102"/>
        <v>0</v>
      </c>
      <c r="S1056" s="93">
        <f t="shared" si="103"/>
        <v>0</v>
      </c>
      <c r="T1056" s="93">
        <f t="shared" si="104"/>
        <v>0</v>
      </c>
    </row>
    <row r="1057" spans="3:20" x14ac:dyDescent="0.35">
      <c r="C1057" s="75" t="str">
        <f t="shared" si="99"/>
        <v/>
      </c>
      <c r="D1057" s="47"/>
      <c r="E1057" s="48"/>
      <c r="F1057" s="48"/>
      <c r="G1057" s="48"/>
      <c r="H1057" s="49">
        <f t="shared" si="100"/>
        <v>0</v>
      </c>
      <c r="I1057" s="46" t="s">
        <v>6</v>
      </c>
      <c r="O1057" s="26">
        <f t="shared" si="101"/>
        <v>0</v>
      </c>
      <c r="P1057" s="26">
        <f t="shared" si="101"/>
        <v>0</v>
      </c>
      <c r="Q1057" s="26">
        <f t="shared" si="101"/>
        <v>0</v>
      </c>
      <c r="R1057" s="93">
        <f t="shared" si="102"/>
        <v>0</v>
      </c>
      <c r="S1057" s="93">
        <f t="shared" si="103"/>
        <v>0</v>
      </c>
      <c r="T1057" s="93">
        <f t="shared" si="104"/>
        <v>0</v>
      </c>
    </row>
    <row r="1058" spans="3:20" x14ac:dyDescent="0.35">
      <c r="C1058" s="75" t="str">
        <f t="shared" si="99"/>
        <v/>
      </c>
      <c r="D1058" s="47"/>
      <c r="E1058" s="48"/>
      <c r="F1058" s="48"/>
      <c r="G1058" s="48"/>
      <c r="H1058" s="49">
        <f t="shared" si="100"/>
        <v>0</v>
      </c>
      <c r="I1058" s="46" t="s">
        <v>6</v>
      </c>
      <c r="O1058" s="26">
        <f t="shared" si="101"/>
        <v>0</v>
      </c>
      <c r="P1058" s="26">
        <f t="shared" si="101"/>
        <v>0</v>
      </c>
      <c r="Q1058" s="26">
        <f t="shared" si="101"/>
        <v>0</v>
      </c>
      <c r="R1058" s="93">
        <f t="shared" si="102"/>
        <v>0</v>
      </c>
      <c r="S1058" s="93">
        <f t="shared" si="103"/>
        <v>0</v>
      </c>
      <c r="T1058" s="93">
        <f t="shared" si="104"/>
        <v>0</v>
      </c>
    </row>
    <row r="1059" spans="3:20" x14ac:dyDescent="0.35">
      <c r="C1059" s="75" t="str">
        <f t="shared" si="99"/>
        <v/>
      </c>
      <c r="D1059" s="47"/>
      <c r="E1059" s="48"/>
      <c r="F1059" s="48"/>
      <c r="G1059" s="48"/>
      <c r="H1059" s="49">
        <f t="shared" si="100"/>
        <v>0</v>
      </c>
      <c r="I1059" s="46" t="s">
        <v>6</v>
      </c>
      <c r="O1059" s="26">
        <f t="shared" si="101"/>
        <v>0</v>
      </c>
      <c r="P1059" s="26">
        <f t="shared" si="101"/>
        <v>0</v>
      </c>
      <c r="Q1059" s="26">
        <f t="shared" si="101"/>
        <v>0</v>
      </c>
      <c r="R1059" s="93">
        <f t="shared" si="102"/>
        <v>0</v>
      </c>
      <c r="S1059" s="93">
        <f t="shared" si="103"/>
        <v>0</v>
      </c>
      <c r="T1059" s="93">
        <f t="shared" si="104"/>
        <v>0</v>
      </c>
    </row>
    <row r="1060" spans="3:20" x14ac:dyDescent="0.35">
      <c r="C1060" s="75" t="str">
        <f t="shared" si="99"/>
        <v/>
      </c>
      <c r="D1060" s="47"/>
      <c r="E1060" s="48"/>
      <c r="F1060" s="48"/>
      <c r="G1060" s="48"/>
      <c r="H1060" s="49">
        <f t="shared" si="100"/>
        <v>0</v>
      </c>
      <c r="I1060" s="46" t="s">
        <v>6</v>
      </c>
      <c r="O1060" s="26">
        <f t="shared" si="101"/>
        <v>0</v>
      </c>
      <c r="P1060" s="26">
        <f t="shared" si="101"/>
        <v>0</v>
      </c>
      <c r="Q1060" s="26">
        <f t="shared" si="101"/>
        <v>0</v>
      </c>
      <c r="R1060" s="93">
        <f t="shared" si="102"/>
        <v>0</v>
      </c>
      <c r="S1060" s="93">
        <f t="shared" si="103"/>
        <v>0</v>
      </c>
      <c r="T1060" s="93">
        <f t="shared" si="104"/>
        <v>0</v>
      </c>
    </row>
    <row r="1061" spans="3:20" x14ac:dyDescent="0.35">
      <c r="C1061" s="75" t="str">
        <f t="shared" si="99"/>
        <v/>
      </c>
      <c r="D1061" s="47"/>
      <c r="E1061" s="48"/>
      <c r="F1061" s="48"/>
      <c r="G1061" s="48"/>
      <c r="H1061" s="49">
        <f t="shared" si="100"/>
        <v>0</v>
      </c>
      <c r="I1061" s="46" t="s">
        <v>6</v>
      </c>
      <c r="O1061" s="26">
        <f t="shared" si="101"/>
        <v>0</v>
      </c>
      <c r="P1061" s="26">
        <f t="shared" si="101"/>
        <v>0</v>
      </c>
      <c r="Q1061" s="26">
        <f t="shared" si="101"/>
        <v>0</v>
      </c>
      <c r="R1061" s="93">
        <f t="shared" si="102"/>
        <v>0</v>
      </c>
      <c r="S1061" s="93">
        <f t="shared" si="103"/>
        <v>0</v>
      </c>
      <c r="T1061" s="93">
        <f t="shared" si="104"/>
        <v>0</v>
      </c>
    </row>
    <row r="1062" spans="3:20" x14ac:dyDescent="0.35">
      <c r="C1062" s="75" t="str">
        <f t="shared" si="99"/>
        <v/>
      </c>
      <c r="D1062" s="47"/>
      <c r="E1062" s="48"/>
      <c r="F1062" s="48"/>
      <c r="G1062" s="48"/>
      <c r="H1062" s="49">
        <f t="shared" si="100"/>
        <v>0</v>
      </c>
      <c r="I1062" s="46" t="s">
        <v>6</v>
      </c>
      <c r="O1062" s="26">
        <f t="shared" si="101"/>
        <v>0</v>
      </c>
      <c r="P1062" s="26">
        <f t="shared" si="101"/>
        <v>0</v>
      </c>
      <c r="Q1062" s="26">
        <f t="shared" si="101"/>
        <v>0</v>
      </c>
      <c r="R1062" s="93">
        <f t="shared" si="102"/>
        <v>0</v>
      </c>
      <c r="S1062" s="93">
        <f t="shared" si="103"/>
        <v>0</v>
      </c>
      <c r="T1062" s="93">
        <f t="shared" si="104"/>
        <v>0</v>
      </c>
    </row>
    <row r="1063" spans="3:20" x14ac:dyDescent="0.35">
      <c r="C1063" s="75" t="str">
        <f t="shared" si="99"/>
        <v/>
      </c>
      <c r="D1063" s="47"/>
      <c r="E1063" s="48"/>
      <c r="F1063" s="48"/>
      <c r="G1063" s="48"/>
      <c r="H1063" s="49">
        <f t="shared" si="100"/>
        <v>0</v>
      </c>
      <c r="I1063" s="46" t="s">
        <v>6</v>
      </c>
      <c r="O1063" s="26">
        <f t="shared" si="101"/>
        <v>0</v>
      </c>
      <c r="P1063" s="26">
        <f t="shared" si="101"/>
        <v>0</v>
      </c>
      <c r="Q1063" s="26">
        <f t="shared" si="101"/>
        <v>0</v>
      </c>
      <c r="R1063" s="93">
        <f t="shared" si="102"/>
        <v>0</v>
      </c>
      <c r="S1063" s="93">
        <f t="shared" si="103"/>
        <v>0</v>
      </c>
      <c r="T1063" s="93">
        <f t="shared" si="104"/>
        <v>0</v>
      </c>
    </row>
    <row r="1064" spans="3:20" x14ac:dyDescent="0.35">
      <c r="C1064" s="75" t="str">
        <f t="shared" si="99"/>
        <v/>
      </c>
      <c r="D1064" s="47"/>
      <c r="E1064" s="48"/>
      <c r="F1064" s="48"/>
      <c r="G1064" s="48"/>
      <c r="H1064" s="49">
        <f t="shared" si="100"/>
        <v>0</v>
      </c>
      <c r="I1064" s="46" t="s">
        <v>6</v>
      </c>
      <c r="O1064" s="26">
        <f t="shared" si="101"/>
        <v>0</v>
      </c>
      <c r="P1064" s="26">
        <f t="shared" si="101"/>
        <v>0</v>
      </c>
      <c r="Q1064" s="26">
        <f t="shared" si="101"/>
        <v>0</v>
      </c>
      <c r="R1064" s="93">
        <f t="shared" si="102"/>
        <v>0</v>
      </c>
      <c r="S1064" s="93">
        <f t="shared" si="103"/>
        <v>0</v>
      </c>
      <c r="T1064" s="93">
        <f t="shared" si="104"/>
        <v>0</v>
      </c>
    </row>
    <row r="1065" spans="3:20" x14ac:dyDescent="0.35">
      <c r="C1065" s="75" t="str">
        <f t="shared" si="99"/>
        <v/>
      </c>
      <c r="D1065" s="47"/>
      <c r="E1065" s="48"/>
      <c r="F1065" s="48"/>
      <c r="G1065" s="48"/>
      <c r="H1065" s="49">
        <f t="shared" si="100"/>
        <v>0</v>
      </c>
      <c r="I1065" s="46" t="s">
        <v>6</v>
      </c>
      <c r="O1065" s="26">
        <f t="shared" si="101"/>
        <v>0</v>
      </c>
      <c r="P1065" s="26">
        <f t="shared" si="101"/>
        <v>0</v>
      </c>
      <c r="Q1065" s="26">
        <f t="shared" si="101"/>
        <v>0</v>
      </c>
      <c r="R1065" s="93">
        <f t="shared" si="102"/>
        <v>0</v>
      </c>
      <c r="S1065" s="93">
        <f t="shared" si="103"/>
        <v>0</v>
      </c>
      <c r="T1065" s="93">
        <f t="shared" si="104"/>
        <v>0</v>
      </c>
    </row>
    <row r="1066" spans="3:20" x14ac:dyDescent="0.35">
      <c r="C1066" s="75" t="str">
        <f t="shared" si="99"/>
        <v/>
      </c>
      <c r="D1066" s="47"/>
      <c r="E1066" s="48"/>
      <c r="F1066" s="48"/>
      <c r="G1066" s="48"/>
      <c r="H1066" s="49">
        <f t="shared" si="100"/>
        <v>0</v>
      </c>
      <c r="I1066" s="46" t="s">
        <v>6</v>
      </c>
      <c r="O1066" s="26">
        <f t="shared" si="101"/>
        <v>0</v>
      </c>
      <c r="P1066" s="26">
        <f t="shared" si="101"/>
        <v>0</v>
      </c>
      <c r="Q1066" s="26">
        <f t="shared" si="101"/>
        <v>0</v>
      </c>
      <c r="R1066" s="93">
        <f t="shared" si="102"/>
        <v>0</v>
      </c>
      <c r="S1066" s="93">
        <f t="shared" si="103"/>
        <v>0</v>
      </c>
      <c r="T1066" s="93">
        <f t="shared" si="104"/>
        <v>0</v>
      </c>
    </row>
    <row r="1067" spans="3:20" x14ac:dyDescent="0.35">
      <c r="C1067" s="75" t="str">
        <f t="shared" si="99"/>
        <v/>
      </c>
      <c r="D1067" s="47"/>
      <c r="E1067" s="48"/>
      <c r="F1067" s="48"/>
      <c r="G1067" s="48"/>
      <c r="H1067" s="49">
        <f t="shared" si="100"/>
        <v>0</v>
      </c>
      <c r="I1067" s="46" t="s">
        <v>6</v>
      </c>
      <c r="O1067" s="26">
        <f t="shared" si="101"/>
        <v>0</v>
      </c>
      <c r="P1067" s="26">
        <f t="shared" si="101"/>
        <v>0</v>
      </c>
      <c r="Q1067" s="26">
        <f t="shared" si="101"/>
        <v>0</v>
      </c>
      <c r="R1067" s="93">
        <f t="shared" si="102"/>
        <v>0</v>
      </c>
      <c r="S1067" s="93">
        <f t="shared" si="103"/>
        <v>0</v>
      </c>
      <c r="T1067" s="93">
        <f t="shared" si="104"/>
        <v>0</v>
      </c>
    </row>
    <row r="1068" spans="3:20" x14ac:dyDescent="0.35">
      <c r="C1068" s="75" t="str">
        <f t="shared" si="99"/>
        <v/>
      </c>
      <c r="D1068" s="47"/>
      <c r="E1068" s="48"/>
      <c r="F1068" s="48"/>
      <c r="G1068" s="48"/>
      <c r="H1068" s="49">
        <f t="shared" si="100"/>
        <v>0</v>
      </c>
      <c r="I1068" s="46" t="s">
        <v>6</v>
      </c>
      <c r="O1068" s="26">
        <f t="shared" si="101"/>
        <v>0</v>
      </c>
      <c r="P1068" s="26">
        <f t="shared" si="101"/>
        <v>0</v>
      </c>
      <c r="Q1068" s="26">
        <f t="shared" si="101"/>
        <v>0</v>
      </c>
      <c r="R1068" s="93">
        <f t="shared" si="102"/>
        <v>0</v>
      </c>
      <c r="S1068" s="93">
        <f t="shared" si="103"/>
        <v>0</v>
      </c>
      <c r="T1068" s="93">
        <f t="shared" si="104"/>
        <v>0</v>
      </c>
    </row>
    <row r="1069" spans="3:20" x14ac:dyDescent="0.35">
      <c r="C1069" s="75" t="str">
        <f t="shared" si="99"/>
        <v/>
      </c>
      <c r="D1069" s="47"/>
      <c r="E1069" s="48"/>
      <c r="F1069" s="48"/>
      <c r="G1069" s="48"/>
      <c r="H1069" s="49">
        <f t="shared" si="100"/>
        <v>0</v>
      </c>
      <c r="I1069" s="46" t="s">
        <v>6</v>
      </c>
      <c r="O1069" s="26">
        <f t="shared" si="101"/>
        <v>0</v>
      </c>
      <c r="P1069" s="26">
        <f t="shared" si="101"/>
        <v>0</v>
      </c>
      <c r="Q1069" s="26">
        <f t="shared" si="101"/>
        <v>0</v>
      </c>
      <c r="R1069" s="93">
        <f t="shared" si="102"/>
        <v>0</v>
      </c>
      <c r="S1069" s="93">
        <f t="shared" si="103"/>
        <v>0</v>
      </c>
      <c r="T1069" s="93">
        <f t="shared" si="104"/>
        <v>0</v>
      </c>
    </row>
    <row r="1070" spans="3:20" x14ac:dyDescent="0.35">
      <c r="C1070" s="75" t="str">
        <f t="shared" si="99"/>
        <v/>
      </c>
      <c r="D1070" s="47"/>
      <c r="E1070" s="48"/>
      <c r="F1070" s="48"/>
      <c r="G1070" s="48"/>
      <c r="H1070" s="49">
        <f t="shared" si="100"/>
        <v>0</v>
      </c>
      <c r="I1070" s="46" t="s">
        <v>6</v>
      </c>
      <c r="O1070" s="26">
        <f t="shared" si="101"/>
        <v>0</v>
      </c>
      <c r="P1070" s="26">
        <f t="shared" si="101"/>
        <v>0</v>
      </c>
      <c r="Q1070" s="26">
        <f t="shared" si="101"/>
        <v>0</v>
      </c>
      <c r="R1070" s="93">
        <f t="shared" si="102"/>
        <v>0</v>
      </c>
      <c r="S1070" s="93">
        <f t="shared" si="103"/>
        <v>0</v>
      </c>
      <c r="T1070" s="93">
        <f t="shared" si="104"/>
        <v>0</v>
      </c>
    </row>
    <row r="1071" spans="3:20" x14ac:dyDescent="0.35">
      <c r="C1071" s="75" t="str">
        <f t="shared" si="99"/>
        <v/>
      </c>
      <c r="D1071" s="47"/>
      <c r="E1071" s="48"/>
      <c r="F1071" s="48"/>
      <c r="G1071" s="48"/>
      <c r="H1071" s="49">
        <f t="shared" si="100"/>
        <v>0</v>
      </c>
      <c r="I1071" s="46" t="s">
        <v>6</v>
      </c>
      <c r="O1071" s="26">
        <f t="shared" si="101"/>
        <v>0</v>
      </c>
      <c r="P1071" s="26">
        <f t="shared" si="101"/>
        <v>0</v>
      </c>
      <c r="Q1071" s="26">
        <f t="shared" si="101"/>
        <v>0</v>
      </c>
      <c r="R1071" s="93">
        <f t="shared" si="102"/>
        <v>0</v>
      </c>
      <c r="S1071" s="93">
        <f t="shared" si="103"/>
        <v>0</v>
      </c>
      <c r="T1071" s="93">
        <f t="shared" si="104"/>
        <v>0</v>
      </c>
    </row>
    <row r="1072" spans="3:20" x14ac:dyDescent="0.35">
      <c r="C1072" s="75" t="str">
        <f t="shared" si="99"/>
        <v/>
      </c>
      <c r="D1072" s="47"/>
      <c r="E1072" s="48"/>
      <c r="F1072" s="48"/>
      <c r="G1072" s="48"/>
      <c r="H1072" s="49">
        <f t="shared" si="100"/>
        <v>0</v>
      </c>
      <c r="I1072" s="46" t="s">
        <v>6</v>
      </c>
      <c r="O1072" s="26">
        <f t="shared" si="101"/>
        <v>0</v>
      </c>
      <c r="P1072" s="26">
        <f t="shared" si="101"/>
        <v>0</v>
      </c>
      <c r="Q1072" s="26">
        <f t="shared" si="101"/>
        <v>0</v>
      </c>
      <c r="R1072" s="93">
        <f t="shared" si="102"/>
        <v>0</v>
      </c>
      <c r="S1072" s="93">
        <f t="shared" si="103"/>
        <v>0</v>
      </c>
      <c r="T1072" s="93">
        <f t="shared" si="104"/>
        <v>0</v>
      </c>
    </row>
    <row r="1073" spans="3:20" x14ac:dyDescent="0.35">
      <c r="C1073" s="75" t="str">
        <f t="shared" si="99"/>
        <v/>
      </c>
      <c r="D1073" s="47"/>
      <c r="E1073" s="48"/>
      <c r="F1073" s="48"/>
      <c r="G1073" s="48"/>
      <c r="H1073" s="49">
        <f t="shared" si="100"/>
        <v>0</v>
      </c>
      <c r="I1073" s="46" t="s">
        <v>6</v>
      </c>
      <c r="O1073" s="26">
        <f t="shared" si="101"/>
        <v>0</v>
      </c>
      <c r="P1073" s="26">
        <f t="shared" si="101"/>
        <v>0</v>
      </c>
      <c r="Q1073" s="26">
        <f t="shared" si="101"/>
        <v>0</v>
      </c>
      <c r="R1073" s="93">
        <f t="shared" si="102"/>
        <v>0</v>
      </c>
      <c r="S1073" s="93">
        <f t="shared" si="103"/>
        <v>0</v>
      </c>
      <c r="T1073" s="93">
        <f t="shared" si="104"/>
        <v>0</v>
      </c>
    </row>
    <row r="1074" spans="3:20" x14ac:dyDescent="0.35">
      <c r="C1074" s="75" t="str">
        <f t="shared" si="99"/>
        <v/>
      </c>
      <c r="D1074" s="47"/>
      <c r="E1074" s="48"/>
      <c r="F1074" s="48"/>
      <c r="G1074" s="48"/>
      <c r="H1074" s="49">
        <f t="shared" si="100"/>
        <v>0</v>
      </c>
      <c r="I1074" s="46" t="s">
        <v>6</v>
      </c>
      <c r="O1074" s="26">
        <f t="shared" si="101"/>
        <v>0</v>
      </c>
      <c r="P1074" s="26">
        <f t="shared" si="101"/>
        <v>0</v>
      </c>
      <c r="Q1074" s="26">
        <f t="shared" si="101"/>
        <v>0</v>
      </c>
      <c r="R1074" s="93">
        <f t="shared" si="102"/>
        <v>0</v>
      </c>
      <c r="S1074" s="93">
        <f t="shared" si="103"/>
        <v>0</v>
      </c>
      <c r="T1074" s="93">
        <f t="shared" si="104"/>
        <v>0</v>
      </c>
    </row>
    <row r="1075" spans="3:20" x14ac:dyDescent="0.35">
      <c r="C1075" s="75" t="str">
        <f t="shared" si="99"/>
        <v/>
      </c>
      <c r="D1075" s="47"/>
      <c r="E1075" s="48"/>
      <c r="F1075" s="48"/>
      <c r="G1075" s="48"/>
      <c r="H1075" s="49">
        <f t="shared" si="100"/>
        <v>0</v>
      </c>
      <c r="I1075" s="46" t="s">
        <v>6</v>
      </c>
      <c r="O1075" s="26">
        <f t="shared" si="101"/>
        <v>0</v>
      </c>
      <c r="P1075" s="26">
        <f t="shared" si="101"/>
        <v>0</v>
      </c>
      <c r="Q1075" s="26">
        <f t="shared" si="101"/>
        <v>0</v>
      </c>
      <c r="R1075" s="93">
        <f t="shared" si="102"/>
        <v>0</v>
      </c>
      <c r="S1075" s="93">
        <f t="shared" si="103"/>
        <v>0</v>
      </c>
      <c r="T1075" s="93">
        <f t="shared" si="104"/>
        <v>0</v>
      </c>
    </row>
    <row r="1076" spans="3:20" x14ac:dyDescent="0.35">
      <c r="C1076" s="75" t="str">
        <f t="shared" si="99"/>
        <v/>
      </c>
      <c r="D1076" s="47"/>
      <c r="E1076" s="48"/>
      <c r="F1076" s="48"/>
      <c r="G1076" s="48"/>
      <c r="H1076" s="49">
        <f t="shared" si="100"/>
        <v>0</v>
      </c>
      <c r="I1076" s="46" t="s">
        <v>6</v>
      </c>
      <c r="O1076" s="26">
        <f t="shared" si="101"/>
        <v>0</v>
      </c>
      <c r="P1076" s="26">
        <f t="shared" si="101"/>
        <v>0</v>
      </c>
      <c r="Q1076" s="26">
        <f t="shared" si="101"/>
        <v>0</v>
      </c>
      <c r="R1076" s="93">
        <f t="shared" si="102"/>
        <v>0</v>
      </c>
      <c r="S1076" s="93">
        <f t="shared" si="103"/>
        <v>0</v>
      </c>
      <c r="T1076" s="93">
        <f t="shared" si="104"/>
        <v>0</v>
      </c>
    </row>
    <row r="1077" spans="3:20" x14ac:dyDescent="0.35">
      <c r="C1077" s="75" t="str">
        <f t="shared" si="99"/>
        <v/>
      </c>
      <c r="D1077" s="47"/>
      <c r="E1077" s="48"/>
      <c r="F1077" s="48"/>
      <c r="G1077" s="48"/>
      <c r="H1077" s="49">
        <f t="shared" si="100"/>
        <v>0</v>
      </c>
      <c r="I1077" s="46" t="s">
        <v>6</v>
      </c>
      <c r="O1077" s="26">
        <f t="shared" si="101"/>
        <v>0</v>
      </c>
      <c r="P1077" s="26">
        <f t="shared" si="101"/>
        <v>0</v>
      </c>
      <c r="Q1077" s="26">
        <f t="shared" si="101"/>
        <v>0</v>
      </c>
      <c r="R1077" s="93">
        <f t="shared" si="102"/>
        <v>0</v>
      </c>
      <c r="S1077" s="93">
        <f t="shared" si="103"/>
        <v>0</v>
      </c>
      <c r="T1077" s="93">
        <f t="shared" si="104"/>
        <v>0</v>
      </c>
    </row>
    <row r="1078" spans="3:20" x14ac:dyDescent="0.35">
      <c r="C1078" s="75" t="str">
        <f t="shared" si="99"/>
        <v/>
      </c>
      <c r="D1078" s="47"/>
      <c r="E1078" s="48"/>
      <c r="F1078" s="48"/>
      <c r="G1078" s="48"/>
      <c r="H1078" s="49">
        <f t="shared" si="100"/>
        <v>0</v>
      </c>
      <c r="I1078" s="46" t="s">
        <v>6</v>
      </c>
      <c r="O1078" s="26">
        <f t="shared" si="101"/>
        <v>0</v>
      </c>
      <c r="P1078" s="26">
        <f t="shared" si="101"/>
        <v>0</v>
      </c>
      <c r="Q1078" s="26">
        <f t="shared" si="101"/>
        <v>0</v>
      </c>
      <c r="R1078" s="93">
        <f t="shared" si="102"/>
        <v>0</v>
      </c>
      <c r="S1078" s="93">
        <f t="shared" si="103"/>
        <v>0</v>
      </c>
      <c r="T1078" s="93">
        <f t="shared" si="104"/>
        <v>0</v>
      </c>
    </row>
    <row r="1079" spans="3:20" x14ac:dyDescent="0.35">
      <c r="C1079" s="75" t="str">
        <f t="shared" si="99"/>
        <v/>
      </c>
      <c r="D1079" s="47"/>
      <c r="E1079" s="48"/>
      <c r="F1079" s="48"/>
      <c r="G1079" s="48"/>
      <c r="H1079" s="49">
        <f t="shared" si="100"/>
        <v>0</v>
      </c>
      <c r="I1079" s="46" t="s">
        <v>6</v>
      </c>
      <c r="O1079" s="26">
        <f t="shared" si="101"/>
        <v>0</v>
      </c>
      <c r="P1079" s="26">
        <f t="shared" si="101"/>
        <v>0</v>
      </c>
      <c r="Q1079" s="26">
        <f t="shared" si="101"/>
        <v>0</v>
      </c>
      <c r="R1079" s="93">
        <f t="shared" si="102"/>
        <v>0</v>
      </c>
      <c r="S1079" s="93">
        <f t="shared" si="103"/>
        <v>0</v>
      </c>
      <c r="T1079" s="93">
        <f t="shared" si="104"/>
        <v>0</v>
      </c>
    </row>
    <row r="1080" spans="3:20" x14ac:dyDescent="0.35">
      <c r="C1080" s="75" t="str">
        <f t="shared" si="99"/>
        <v/>
      </c>
      <c r="D1080" s="47"/>
      <c r="E1080" s="48"/>
      <c r="F1080" s="48"/>
      <c r="G1080" s="48"/>
      <c r="H1080" s="49">
        <f t="shared" si="100"/>
        <v>0</v>
      </c>
      <c r="I1080" s="46" t="s">
        <v>6</v>
      </c>
      <c r="O1080" s="26">
        <f t="shared" si="101"/>
        <v>0</v>
      </c>
      <c r="P1080" s="26">
        <f t="shared" si="101"/>
        <v>0</v>
      </c>
      <c r="Q1080" s="26">
        <f t="shared" si="101"/>
        <v>0</v>
      </c>
      <c r="R1080" s="93">
        <f t="shared" si="102"/>
        <v>0</v>
      </c>
      <c r="S1080" s="93">
        <f t="shared" si="103"/>
        <v>0</v>
      </c>
      <c r="T1080" s="93">
        <f t="shared" si="104"/>
        <v>0</v>
      </c>
    </row>
    <row r="1081" spans="3:20" x14ac:dyDescent="0.35">
      <c r="C1081" s="75" t="str">
        <f t="shared" si="99"/>
        <v/>
      </c>
      <c r="D1081" s="47"/>
      <c r="E1081" s="48"/>
      <c r="F1081" s="48"/>
      <c r="G1081" s="48"/>
      <c r="H1081" s="49">
        <f t="shared" si="100"/>
        <v>0</v>
      </c>
      <c r="I1081" s="46" t="s">
        <v>6</v>
      </c>
      <c r="O1081" s="26">
        <f t="shared" si="101"/>
        <v>0</v>
      </c>
      <c r="P1081" s="26">
        <f t="shared" si="101"/>
        <v>0</v>
      </c>
      <c r="Q1081" s="26">
        <f t="shared" si="101"/>
        <v>0</v>
      </c>
      <c r="R1081" s="93">
        <f t="shared" si="102"/>
        <v>0</v>
      </c>
      <c r="S1081" s="93">
        <f t="shared" si="103"/>
        <v>0</v>
      </c>
      <c r="T1081" s="93">
        <f t="shared" si="104"/>
        <v>0</v>
      </c>
    </row>
    <row r="1082" spans="3:20" x14ac:dyDescent="0.35">
      <c r="C1082" s="75" t="str">
        <f t="shared" si="99"/>
        <v/>
      </c>
      <c r="D1082" s="47"/>
      <c r="E1082" s="48"/>
      <c r="F1082" s="48"/>
      <c r="G1082" s="48"/>
      <c r="H1082" s="49">
        <f t="shared" si="100"/>
        <v>0</v>
      </c>
      <c r="I1082" s="46" t="s">
        <v>6</v>
      </c>
      <c r="O1082" s="26">
        <f t="shared" si="101"/>
        <v>0</v>
      </c>
      <c r="P1082" s="26">
        <f t="shared" si="101"/>
        <v>0</v>
      </c>
      <c r="Q1082" s="26">
        <f t="shared" si="101"/>
        <v>0</v>
      </c>
      <c r="R1082" s="93">
        <f t="shared" si="102"/>
        <v>0</v>
      </c>
      <c r="S1082" s="93">
        <f t="shared" si="103"/>
        <v>0</v>
      </c>
      <c r="T1082" s="93">
        <f t="shared" si="104"/>
        <v>0</v>
      </c>
    </row>
    <row r="1083" spans="3:20" x14ac:dyDescent="0.35">
      <c r="C1083" s="75" t="str">
        <f t="shared" si="99"/>
        <v/>
      </c>
      <c r="D1083" s="47"/>
      <c r="E1083" s="48"/>
      <c r="F1083" s="48"/>
      <c r="G1083" s="48"/>
      <c r="H1083" s="49">
        <f t="shared" si="100"/>
        <v>0</v>
      </c>
      <c r="I1083" s="46" t="s">
        <v>6</v>
      </c>
      <c r="O1083" s="26">
        <f t="shared" si="101"/>
        <v>0</v>
      </c>
      <c r="P1083" s="26">
        <f t="shared" si="101"/>
        <v>0</v>
      </c>
      <c r="Q1083" s="26">
        <f t="shared" si="101"/>
        <v>0</v>
      </c>
      <c r="R1083" s="93">
        <f t="shared" si="102"/>
        <v>0</v>
      </c>
      <c r="S1083" s="93">
        <f t="shared" si="103"/>
        <v>0</v>
      </c>
      <c r="T1083" s="93">
        <f t="shared" si="104"/>
        <v>0</v>
      </c>
    </row>
    <row r="1084" spans="3:20" x14ac:dyDescent="0.35">
      <c r="C1084" s="75" t="str">
        <f t="shared" si="99"/>
        <v/>
      </c>
      <c r="D1084" s="47"/>
      <c r="E1084" s="48"/>
      <c r="F1084" s="48"/>
      <c r="G1084" s="48"/>
      <c r="H1084" s="49">
        <f t="shared" si="100"/>
        <v>0</v>
      </c>
      <c r="I1084" s="46" t="s">
        <v>6</v>
      </c>
      <c r="O1084" s="26">
        <f t="shared" si="101"/>
        <v>0</v>
      </c>
      <c r="P1084" s="26">
        <f t="shared" si="101"/>
        <v>0</v>
      </c>
      <c r="Q1084" s="26">
        <f t="shared" si="101"/>
        <v>0</v>
      </c>
      <c r="R1084" s="93">
        <f t="shared" si="102"/>
        <v>0</v>
      </c>
      <c r="S1084" s="93">
        <f t="shared" si="103"/>
        <v>0</v>
      </c>
      <c r="T1084" s="93">
        <f t="shared" si="104"/>
        <v>0</v>
      </c>
    </row>
    <row r="1085" spans="3:20" x14ac:dyDescent="0.35">
      <c r="C1085" s="75" t="str">
        <f t="shared" si="99"/>
        <v/>
      </c>
      <c r="D1085" s="47"/>
      <c r="E1085" s="48"/>
      <c r="F1085" s="48"/>
      <c r="G1085" s="48"/>
      <c r="H1085" s="49">
        <f t="shared" si="100"/>
        <v>0</v>
      </c>
      <c r="I1085" s="46" t="s">
        <v>6</v>
      </c>
      <c r="O1085" s="26">
        <f t="shared" si="101"/>
        <v>0</v>
      </c>
      <c r="P1085" s="26">
        <f t="shared" si="101"/>
        <v>0</v>
      </c>
      <c r="Q1085" s="26">
        <f t="shared" si="101"/>
        <v>0</v>
      </c>
      <c r="R1085" s="93">
        <f t="shared" si="102"/>
        <v>0</v>
      </c>
      <c r="S1085" s="93">
        <f t="shared" si="103"/>
        <v>0</v>
      </c>
      <c r="T1085" s="93">
        <f t="shared" si="104"/>
        <v>0</v>
      </c>
    </row>
    <row r="1086" spans="3:20" x14ac:dyDescent="0.35">
      <c r="C1086" s="75" t="str">
        <f t="shared" si="99"/>
        <v/>
      </c>
      <c r="D1086" s="47"/>
      <c r="E1086" s="48"/>
      <c r="F1086" s="48"/>
      <c r="G1086" s="48"/>
      <c r="H1086" s="49">
        <f t="shared" si="100"/>
        <v>0</v>
      </c>
      <c r="I1086" s="46" t="s">
        <v>6</v>
      </c>
      <c r="O1086" s="26">
        <f t="shared" si="101"/>
        <v>0</v>
      </c>
      <c r="P1086" s="26">
        <f t="shared" si="101"/>
        <v>0</v>
      </c>
      <c r="Q1086" s="26">
        <f t="shared" si="101"/>
        <v>0</v>
      </c>
      <c r="R1086" s="93">
        <f t="shared" si="102"/>
        <v>0</v>
      </c>
      <c r="S1086" s="93">
        <f t="shared" si="103"/>
        <v>0</v>
      </c>
      <c r="T1086" s="93">
        <f t="shared" si="104"/>
        <v>0</v>
      </c>
    </row>
    <row r="1087" spans="3:20" x14ac:dyDescent="0.35">
      <c r="C1087" s="75" t="str">
        <f t="shared" si="99"/>
        <v/>
      </c>
      <c r="D1087" s="47"/>
      <c r="E1087" s="48"/>
      <c r="F1087" s="48"/>
      <c r="G1087" s="48"/>
      <c r="H1087" s="49">
        <f t="shared" si="100"/>
        <v>0</v>
      </c>
      <c r="I1087" s="46" t="s">
        <v>6</v>
      </c>
      <c r="O1087" s="26">
        <f t="shared" si="101"/>
        <v>0</v>
      </c>
      <c r="P1087" s="26">
        <f t="shared" si="101"/>
        <v>0</v>
      </c>
      <c r="Q1087" s="26">
        <f t="shared" si="101"/>
        <v>0</v>
      </c>
      <c r="R1087" s="93">
        <f t="shared" si="102"/>
        <v>0</v>
      </c>
      <c r="S1087" s="93">
        <f t="shared" si="103"/>
        <v>0</v>
      </c>
      <c r="T1087" s="93">
        <f t="shared" si="104"/>
        <v>0</v>
      </c>
    </row>
    <row r="1088" spans="3:20" x14ac:dyDescent="0.35">
      <c r="C1088" s="75" t="str">
        <f t="shared" si="99"/>
        <v/>
      </c>
      <c r="D1088" s="47"/>
      <c r="E1088" s="48"/>
      <c r="F1088" s="48"/>
      <c r="G1088" s="48"/>
      <c r="H1088" s="49">
        <f t="shared" si="100"/>
        <v>0</v>
      </c>
      <c r="I1088" s="46" t="s">
        <v>6</v>
      </c>
      <c r="O1088" s="26">
        <f t="shared" si="101"/>
        <v>0</v>
      </c>
      <c r="P1088" s="26">
        <f t="shared" si="101"/>
        <v>0</v>
      </c>
      <c r="Q1088" s="26">
        <f t="shared" si="101"/>
        <v>0</v>
      </c>
      <c r="R1088" s="93">
        <f t="shared" si="102"/>
        <v>0</v>
      </c>
      <c r="S1088" s="93">
        <f t="shared" si="103"/>
        <v>0</v>
      </c>
      <c r="T1088" s="93">
        <f t="shared" si="104"/>
        <v>0</v>
      </c>
    </row>
    <row r="1089" spans="3:20" x14ac:dyDescent="0.35">
      <c r="C1089" s="75" t="str">
        <f t="shared" si="99"/>
        <v/>
      </c>
      <c r="D1089" s="47"/>
      <c r="E1089" s="48"/>
      <c r="F1089" s="48"/>
      <c r="G1089" s="48"/>
      <c r="H1089" s="49">
        <f t="shared" si="100"/>
        <v>0</v>
      </c>
      <c r="I1089" s="46" t="s">
        <v>6</v>
      </c>
      <c r="O1089" s="26">
        <f t="shared" si="101"/>
        <v>0</v>
      </c>
      <c r="P1089" s="26">
        <f t="shared" si="101"/>
        <v>0</v>
      </c>
      <c r="Q1089" s="26">
        <f t="shared" si="101"/>
        <v>0</v>
      </c>
      <c r="R1089" s="93">
        <f t="shared" si="102"/>
        <v>0</v>
      </c>
      <c r="S1089" s="93">
        <f t="shared" si="103"/>
        <v>0</v>
      </c>
      <c r="T1089" s="93">
        <f t="shared" si="104"/>
        <v>0</v>
      </c>
    </row>
    <row r="1090" spans="3:20" x14ac:dyDescent="0.35">
      <c r="C1090" s="75" t="str">
        <f t="shared" si="99"/>
        <v/>
      </c>
      <c r="D1090" s="47"/>
      <c r="E1090" s="48"/>
      <c r="F1090" s="48"/>
      <c r="G1090" s="48"/>
      <c r="H1090" s="49">
        <f t="shared" si="100"/>
        <v>0</v>
      </c>
      <c r="I1090" s="46" t="s">
        <v>6</v>
      </c>
      <c r="O1090" s="26">
        <f t="shared" si="101"/>
        <v>0</v>
      </c>
      <c r="P1090" s="26">
        <f t="shared" si="101"/>
        <v>0</v>
      </c>
      <c r="Q1090" s="26">
        <f t="shared" si="101"/>
        <v>0</v>
      </c>
      <c r="R1090" s="93">
        <f t="shared" si="102"/>
        <v>0</v>
      </c>
      <c r="S1090" s="93">
        <f t="shared" si="103"/>
        <v>0</v>
      </c>
      <c r="T1090" s="93">
        <f t="shared" si="104"/>
        <v>0</v>
      </c>
    </row>
    <row r="1091" spans="3:20" x14ac:dyDescent="0.35">
      <c r="C1091" s="75" t="str">
        <f t="shared" si="99"/>
        <v/>
      </c>
      <c r="D1091" s="47"/>
      <c r="E1091" s="48"/>
      <c r="F1091" s="48"/>
      <c r="G1091" s="48"/>
      <c r="H1091" s="49">
        <f t="shared" si="100"/>
        <v>0</v>
      </c>
      <c r="I1091" s="46" t="s">
        <v>6</v>
      </c>
      <c r="O1091" s="26">
        <f t="shared" si="101"/>
        <v>0</v>
      </c>
      <c r="P1091" s="26">
        <f t="shared" si="101"/>
        <v>0</v>
      </c>
      <c r="Q1091" s="26">
        <f t="shared" si="101"/>
        <v>0</v>
      </c>
      <c r="R1091" s="93">
        <f t="shared" si="102"/>
        <v>0</v>
      </c>
      <c r="S1091" s="93">
        <f t="shared" si="103"/>
        <v>0</v>
      </c>
      <c r="T1091" s="93">
        <f t="shared" si="104"/>
        <v>0</v>
      </c>
    </row>
    <row r="1092" spans="3:20" x14ac:dyDescent="0.35">
      <c r="C1092" s="75" t="str">
        <f t="shared" si="99"/>
        <v/>
      </c>
      <c r="D1092" s="47"/>
      <c r="E1092" s="48"/>
      <c r="F1092" s="48"/>
      <c r="G1092" s="48"/>
      <c r="H1092" s="49">
        <f t="shared" si="100"/>
        <v>0</v>
      </c>
      <c r="I1092" s="46" t="s">
        <v>6</v>
      </c>
      <c r="O1092" s="26">
        <f t="shared" si="101"/>
        <v>0</v>
      </c>
      <c r="P1092" s="26">
        <f t="shared" si="101"/>
        <v>0</v>
      </c>
      <c r="Q1092" s="26">
        <f t="shared" si="101"/>
        <v>0</v>
      </c>
      <c r="R1092" s="93">
        <f t="shared" si="102"/>
        <v>0</v>
      </c>
      <c r="S1092" s="93">
        <f t="shared" si="103"/>
        <v>0</v>
      </c>
      <c r="T1092" s="93">
        <f t="shared" si="104"/>
        <v>0</v>
      </c>
    </row>
    <row r="1093" spans="3:20" x14ac:dyDescent="0.35">
      <c r="C1093" s="75" t="str">
        <f t="shared" si="99"/>
        <v/>
      </c>
      <c r="D1093" s="47"/>
      <c r="E1093" s="48"/>
      <c r="F1093" s="48"/>
      <c r="G1093" s="48"/>
      <c r="H1093" s="49">
        <f t="shared" si="100"/>
        <v>0</v>
      </c>
      <c r="I1093" s="46" t="s">
        <v>6</v>
      </c>
      <c r="O1093" s="26">
        <f t="shared" si="101"/>
        <v>0</v>
      </c>
      <c r="P1093" s="26">
        <f t="shared" si="101"/>
        <v>0</v>
      </c>
      <c r="Q1093" s="26">
        <f t="shared" si="101"/>
        <v>0</v>
      </c>
      <c r="R1093" s="93">
        <f t="shared" si="102"/>
        <v>0</v>
      </c>
      <c r="S1093" s="93">
        <f t="shared" si="103"/>
        <v>0</v>
      </c>
      <c r="T1093" s="93">
        <f t="shared" si="104"/>
        <v>0</v>
      </c>
    </row>
    <row r="1094" spans="3:20" x14ac:dyDescent="0.35">
      <c r="C1094" s="75" t="str">
        <f t="shared" si="99"/>
        <v/>
      </c>
      <c r="D1094" s="47"/>
      <c r="E1094" s="48"/>
      <c r="F1094" s="48"/>
      <c r="G1094" s="48"/>
      <c r="H1094" s="49">
        <f t="shared" si="100"/>
        <v>0</v>
      </c>
      <c r="I1094" s="46" t="s">
        <v>6</v>
      </c>
      <c r="O1094" s="26">
        <f t="shared" si="101"/>
        <v>0</v>
      </c>
      <c r="P1094" s="26">
        <f t="shared" si="101"/>
        <v>0</v>
      </c>
      <c r="Q1094" s="26">
        <f t="shared" si="101"/>
        <v>0</v>
      </c>
      <c r="R1094" s="93">
        <f t="shared" si="102"/>
        <v>0</v>
      </c>
      <c r="S1094" s="93">
        <f t="shared" si="103"/>
        <v>0</v>
      </c>
      <c r="T1094" s="93">
        <f t="shared" si="104"/>
        <v>0</v>
      </c>
    </row>
    <row r="1095" spans="3:20" x14ac:dyDescent="0.35">
      <c r="C1095" s="75" t="str">
        <f t="shared" si="99"/>
        <v/>
      </c>
      <c r="D1095" s="47"/>
      <c r="E1095" s="48"/>
      <c r="F1095" s="48"/>
      <c r="G1095" s="48"/>
      <c r="H1095" s="49">
        <f t="shared" si="100"/>
        <v>0</v>
      </c>
      <c r="I1095" s="46" t="s">
        <v>6</v>
      </c>
      <c r="O1095" s="26">
        <f t="shared" si="101"/>
        <v>0</v>
      </c>
      <c r="P1095" s="26">
        <f t="shared" si="101"/>
        <v>0</v>
      </c>
      <c r="Q1095" s="26">
        <f t="shared" si="101"/>
        <v>0</v>
      </c>
      <c r="R1095" s="93">
        <f t="shared" si="102"/>
        <v>0</v>
      </c>
      <c r="S1095" s="93">
        <f t="shared" si="103"/>
        <v>0</v>
      </c>
      <c r="T1095" s="93">
        <f t="shared" si="104"/>
        <v>0</v>
      </c>
    </row>
    <row r="1096" spans="3:20" x14ac:dyDescent="0.35">
      <c r="C1096" s="75" t="str">
        <f t="shared" si="99"/>
        <v/>
      </c>
      <c r="D1096" s="47"/>
      <c r="E1096" s="48"/>
      <c r="F1096" s="48"/>
      <c r="G1096" s="48"/>
      <c r="H1096" s="49">
        <f t="shared" si="100"/>
        <v>0</v>
      </c>
      <c r="I1096" s="46" t="s">
        <v>6</v>
      </c>
      <c r="O1096" s="26">
        <f t="shared" si="101"/>
        <v>0</v>
      </c>
      <c r="P1096" s="26">
        <f t="shared" si="101"/>
        <v>0</v>
      </c>
      <c r="Q1096" s="26">
        <f t="shared" si="101"/>
        <v>0</v>
      </c>
      <c r="R1096" s="93">
        <f t="shared" si="102"/>
        <v>0</v>
      </c>
      <c r="S1096" s="93">
        <f t="shared" si="103"/>
        <v>0</v>
      </c>
      <c r="T1096" s="93">
        <f t="shared" si="104"/>
        <v>0</v>
      </c>
    </row>
    <row r="1097" spans="3:20" x14ac:dyDescent="0.35">
      <c r="C1097" s="75" t="str">
        <f t="shared" si="99"/>
        <v/>
      </c>
      <c r="D1097" s="47"/>
      <c r="E1097" s="48"/>
      <c r="F1097" s="48"/>
      <c r="G1097" s="48"/>
      <c r="H1097" s="49">
        <f t="shared" si="100"/>
        <v>0</v>
      </c>
      <c r="I1097" s="46" t="s">
        <v>6</v>
      </c>
      <c r="O1097" s="26">
        <f t="shared" si="101"/>
        <v>0</v>
      </c>
      <c r="P1097" s="26">
        <f t="shared" si="101"/>
        <v>0</v>
      </c>
      <c r="Q1097" s="26">
        <f t="shared" si="101"/>
        <v>0</v>
      </c>
      <c r="R1097" s="93">
        <f t="shared" si="102"/>
        <v>0</v>
      </c>
      <c r="S1097" s="93">
        <f t="shared" si="103"/>
        <v>0</v>
      </c>
      <c r="T1097" s="93">
        <f t="shared" si="104"/>
        <v>0</v>
      </c>
    </row>
    <row r="1098" spans="3:20" x14ac:dyDescent="0.35">
      <c r="C1098" s="75" t="str">
        <f t="shared" si="99"/>
        <v/>
      </c>
      <c r="D1098" s="47"/>
      <c r="E1098" s="48"/>
      <c r="F1098" s="48"/>
      <c r="G1098" s="48"/>
      <c r="H1098" s="49">
        <f t="shared" si="100"/>
        <v>0</v>
      </c>
      <c r="I1098" s="46" t="s">
        <v>6</v>
      </c>
      <c r="O1098" s="26">
        <f t="shared" si="101"/>
        <v>0</v>
      </c>
      <c r="P1098" s="26">
        <f t="shared" si="101"/>
        <v>0</v>
      </c>
      <c r="Q1098" s="26">
        <f t="shared" si="101"/>
        <v>0</v>
      </c>
      <c r="R1098" s="93">
        <f t="shared" si="102"/>
        <v>0</v>
      </c>
      <c r="S1098" s="93">
        <f t="shared" si="103"/>
        <v>0</v>
      </c>
      <c r="T1098" s="93">
        <f t="shared" si="104"/>
        <v>0</v>
      </c>
    </row>
    <row r="1099" spans="3:20" x14ac:dyDescent="0.35">
      <c r="C1099" s="75" t="str">
        <f t="shared" ref="C1099:C1162" si="105">IF(D1099="","",IF(ISERROR(1+C1098),1,1+C1098))</f>
        <v/>
      </c>
      <c r="D1099" s="47"/>
      <c r="E1099" s="48"/>
      <c r="F1099" s="48"/>
      <c r="G1099" s="48"/>
      <c r="H1099" s="49">
        <f t="shared" ref="H1099:H1162" si="106">SUM(E1099:G1099)</f>
        <v>0</v>
      </c>
      <c r="I1099" s="46" t="s">
        <v>6</v>
      </c>
      <c r="O1099" s="26">
        <f t="shared" ref="O1099:Q1162" si="107">IF(E1099="",0,IF(ISNUMBER(E1099),0,1))</f>
        <v>0</v>
      </c>
      <c r="P1099" s="26">
        <f t="shared" si="107"/>
        <v>0</v>
      </c>
      <c r="Q1099" s="26">
        <f t="shared" si="107"/>
        <v>0</v>
      </c>
      <c r="R1099" s="93">
        <f t="shared" ref="R1099:R1162" si="108">IF(E1099="",0,
IF(NOT(ISNUMBER(E1099)),0,
IF(E1099&gt;=0,0,
1)))</f>
        <v>0</v>
      </c>
      <c r="S1099" s="93">
        <f t="shared" ref="S1099:S1162" si="109">IF(F1099="",0,
IF(NOT(ISNUMBER(F1099)),0,
IF(F1099&gt;=0,0,
1)))</f>
        <v>0</v>
      </c>
      <c r="T1099" s="93">
        <f t="shared" ref="T1099:T1162" si="110">IF(G1099="",0,
IF(NOT(ISNUMBER(G1099)),0,
IF(G1099&gt;=0,0,
1)))</f>
        <v>0</v>
      </c>
    </row>
    <row r="1100" spans="3:20" x14ac:dyDescent="0.35">
      <c r="C1100" s="75" t="str">
        <f t="shared" si="105"/>
        <v/>
      </c>
      <c r="D1100" s="47"/>
      <c r="E1100" s="48"/>
      <c r="F1100" s="48"/>
      <c r="G1100" s="48"/>
      <c r="H1100" s="49">
        <f t="shared" si="106"/>
        <v>0</v>
      </c>
      <c r="I1100" s="46" t="s">
        <v>6</v>
      </c>
      <c r="O1100" s="26">
        <f t="shared" si="107"/>
        <v>0</v>
      </c>
      <c r="P1100" s="26">
        <f t="shared" si="107"/>
        <v>0</v>
      </c>
      <c r="Q1100" s="26">
        <f t="shared" si="107"/>
        <v>0</v>
      </c>
      <c r="R1100" s="93">
        <f t="shared" si="108"/>
        <v>0</v>
      </c>
      <c r="S1100" s="93">
        <f t="shared" si="109"/>
        <v>0</v>
      </c>
      <c r="T1100" s="93">
        <f t="shared" si="110"/>
        <v>0</v>
      </c>
    </row>
    <row r="1101" spans="3:20" x14ac:dyDescent="0.35">
      <c r="C1101" s="75" t="str">
        <f t="shared" si="105"/>
        <v/>
      </c>
      <c r="D1101" s="47"/>
      <c r="E1101" s="48"/>
      <c r="F1101" s="48"/>
      <c r="G1101" s="48"/>
      <c r="H1101" s="49">
        <f t="shared" si="106"/>
        <v>0</v>
      </c>
      <c r="I1101" s="46" t="s">
        <v>6</v>
      </c>
      <c r="O1101" s="26">
        <f t="shared" si="107"/>
        <v>0</v>
      </c>
      <c r="P1101" s="26">
        <f t="shared" si="107"/>
        <v>0</v>
      </c>
      <c r="Q1101" s="26">
        <f t="shared" si="107"/>
        <v>0</v>
      </c>
      <c r="R1101" s="93">
        <f t="shared" si="108"/>
        <v>0</v>
      </c>
      <c r="S1101" s="93">
        <f t="shared" si="109"/>
        <v>0</v>
      </c>
      <c r="T1101" s="93">
        <f t="shared" si="110"/>
        <v>0</v>
      </c>
    </row>
    <row r="1102" spans="3:20" x14ac:dyDescent="0.35">
      <c r="C1102" s="75" t="str">
        <f t="shared" si="105"/>
        <v/>
      </c>
      <c r="D1102" s="47"/>
      <c r="E1102" s="48"/>
      <c r="F1102" s="48"/>
      <c r="G1102" s="48"/>
      <c r="H1102" s="49">
        <f t="shared" si="106"/>
        <v>0</v>
      </c>
      <c r="I1102" s="46" t="s">
        <v>6</v>
      </c>
      <c r="O1102" s="26">
        <f t="shared" si="107"/>
        <v>0</v>
      </c>
      <c r="P1102" s="26">
        <f t="shared" si="107"/>
        <v>0</v>
      </c>
      <c r="Q1102" s="26">
        <f t="shared" si="107"/>
        <v>0</v>
      </c>
      <c r="R1102" s="93">
        <f t="shared" si="108"/>
        <v>0</v>
      </c>
      <c r="S1102" s="93">
        <f t="shared" si="109"/>
        <v>0</v>
      </c>
      <c r="T1102" s="93">
        <f t="shared" si="110"/>
        <v>0</v>
      </c>
    </row>
    <row r="1103" spans="3:20" x14ac:dyDescent="0.35">
      <c r="C1103" s="75" t="str">
        <f t="shared" si="105"/>
        <v/>
      </c>
      <c r="D1103" s="47"/>
      <c r="E1103" s="48"/>
      <c r="F1103" s="48"/>
      <c r="G1103" s="48"/>
      <c r="H1103" s="49">
        <f t="shared" si="106"/>
        <v>0</v>
      </c>
      <c r="I1103" s="46" t="s">
        <v>6</v>
      </c>
      <c r="O1103" s="26">
        <f t="shared" si="107"/>
        <v>0</v>
      </c>
      <c r="P1103" s="26">
        <f t="shared" si="107"/>
        <v>0</v>
      </c>
      <c r="Q1103" s="26">
        <f t="shared" si="107"/>
        <v>0</v>
      </c>
      <c r="R1103" s="93">
        <f t="shared" si="108"/>
        <v>0</v>
      </c>
      <c r="S1103" s="93">
        <f t="shared" si="109"/>
        <v>0</v>
      </c>
      <c r="T1103" s="93">
        <f t="shared" si="110"/>
        <v>0</v>
      </c>
    </row>
    <row r="1104" spans="3:20" x14ac:dyDescent="0.35">
      <c r="C1104" s="75" t="str">
        <f t="shared" si="105"/>
        <v/>
      </c>
      <c r="D1104" s="47"/>
      <c r="E1104" s="48"/>
      <c r="F1104" s="48"/>
      <c r="G1104" s="48"/>
      <c r="H1104" s="49">
        <f t="shared" si="106"/>
        <v>0</v>
      </c>
      <c r="I1104" s="46" t="s">
        <v>6</v>
      </c>
      <c r="O1104" s="26">
        <f t="shared" si="107"/>
        <v>0</v>
      </c>
      <c r="P1104" s="26">
        <f t="shared" si="107"/>
        <v>0</v>
      </c>
      <c r="Q1104" s="26">
        <f t="shared" si="107"/>
        <v>0</v>
      </c>
      <c r="R1104" s="93">
        <f t="shared" si="108"/>
        <v>0</v>
      </c>
      <c r="S1104" s="93">
        <f t="shared" si="109"/>
        <v>0</v>
      </c>
      <c r="T1104" s="93">
        <f t="shared" si="110"/>
        <v>0</v>
      </c>
    </row>
    <row r="1105" spans="3:20" x14ac:dyDescent="0.35">
      <c r="C1105" s="75" t="str">
        <f t="shared" si="105"/>
        <v/>
      </c>
      <c r="D1105" s="47"/>
      <c r="E1105" s="48"/>
      <c r="F1105" s="48"/>
      <c r="G1105" s="48"/>
      <c r="H1105" s="49">
        <f t="shared" si="106"/>
        <v>0</v>
      </c>
      <c r="I1105" s="46" t="s">
        <v>6</v>
      </c>
      <c r="O1105" s="26">
        <f t="shared" si="107"/>
        <v>0</v>
      </c>
      <c r="P1105" s="26">
        <f t="shared" si="107"/>
        <v>0</v>
      </c>
      <c r="Q1105" s="26">
        <f t="shared" si="107"/>
        <v>0</v>
      </c>
      <c r="R1105" s="93">
        <f t="shared" si="108"/>
        <v>0</v>
      </c>
      <c r="S1105" s="93">
        <f t="shared" si="109"/>
        <v>0</v>
      </c>
      <c r="T1105" s="93">
        <f t="shared" si="110"/>
        <v>0</v>
      </c>
    </row>
    <row r="1106" spans="3:20" x14ac:dyDescent="0.35">
      <c r="C1106" s="75" t="str">
        <f t="shared" si="105"/>
        <v/>
      </c>
      <c r="D1106" s="47"/>
      <c r="E1106" s="48"/>
      <c r="F1106" s="48"/>
      <c r="G1106" s="48"/>
      <c r="H1106" s="49">
        <f t="shared" si="106"/>
        <v>0</v>
      </c>
      <c r="I1106" s="46" t="s">
        <v>6</v>
      </c>
      <c r="O1106" s="26">
        <f t="shared" si="107"/>
        <v>0</v>
      </c>
      <c r="P1106" s="26">
        <f t="shared" si="107"/>
        <v>0</v>
      </c>
      <c r="Q1106" s="26">
        <f t="shared" si="107"/>
        <v>0</v>
      </c>
      <c r="R1106" s="93">
        <f t="shared" si="108"/>
        <v>0</v>
      </c>
      <c r="S1106" s="93">
        <f t="shared" si="109"/>
        <v>0</v>
      </c>
      <c r="T1106" s="93">
        <f t="shared" si="110"/>
        <v>0</v>
      </c>
    </row>
    <row r="1107" spans="3:20" x14ac:dyDescent="0.35">
      <c r="C1107" s="75" t="str">
        <f t="shared" si="105"/>
        <v/>
      </c>
      <c r="D1107" s="47"/>
      <c r="E1107" s="48"/>
      <c r="F1107" s="48"/>
      <c r="G1107" s="48"/>
      <c r="H1107" s="49">
        <f t="shared" si="106"/>
        <v>0</v>
      </c>
      <c r="I1107" s="46" t="s">
        <v>6</v>
      </c>
      <c r="O1107" s="26">
        <f t="shared" si="107"/>
        <v>0</v>
      </c>
      <c r="P1107" s="26">
        <f t="shared" si="107"/>
        <v>0</v>
      </c>
      <c r="Q1107" s="26">
        <f t="shared" si="107"/>
        <v>0</v>
      </c>
      <c r="R1107" s="93">
        <f t="shared" si="108"/>
        <v>0</v>
      </c>
      <c r="S1107" s="93">
        <f t="shared" si="109"/>
        <v>0</v>
      </c>
      <c r="T1107" s="93">
        <f t="shared" si="110"/>
        <v>0</v>
      </c>
    </row>
    <row r="1108" spans="3:20" x14ac:dyDescent="0.35">
      <c r="C1108" s="75" t="str">
        <f t="shared" si="105"/>
        <v/>
      </c>
      <c r="D1108" s="47"/>
      <c r="E1108" s="48"/>
      <c r="F1108" s="48"/>
      <c r="G1108" s="48"/>
      <c r="H1108" s="49">
        <f t="shared" si="106"/>
        <v>0</v>
      </c>
      <c r="I1108" s="46" t="s">
        <v>6</v>
      </c>
      <c r="O1108" s="26">
        <f t="shared" si="107"/>
        <v>0</v>
      </c>
      <c r="P1108" s="26">
        <f t="shared" si="107"/>
        <v>0</v>
      </c>
      <c r="Q1108" s="26">
        <f t="shared" si="107"/>
        <v>0</v>
      </c>
      <c r="R1108" s="93">
        <f t="shared" si="108"/>
        <v>0</v>
      </c>
      <c r="S1108" s="93">
        <f t="shared" si="109"/>
        <v>0</v>
      </c>
      <c r="T1108" s="93">
        <f t="shared" si="110"/>
        <v>0</v>
      </c>
    </row>
    <row r="1109" spans="3:20" x14ac:dyDescent="0.35">
      <c r="C1109" s="75" t="str">
        <f t="shared" si="105"/>
        <v/>
      </c>
      <c r="D1109" s="47"/>
      <c r="E1109" s="48"/>
      <c r="F1109" s="48"/>
      <c r="G1109" s="48"/>
      <c r="H1109" s="49">
        <f t="shared" si="106"/>
        <v>0</v>
      </c>
      <c r="I1109" s="46" t="s">
        <v>6</v>
      </c>
      <c r="O1109" s="26">
        <f t="shared" si="107"/>
        <v>0</v>
      </c>
      <c r="P1109" s="26">
        <f t="shared" si="107"/>
        <v>0</v>
      </c>
      <c r="Q1109" s="26">
        <f t="shared" si="107"/>
        <v>0</v>
      </c>
      <c r="R1109" s="93">
        <f t="shared" si="108"/>
        <v>0</v>
      </c>
      <c r="S1109" s="93">
        <f t="shared" si="109"/>
        <v>0</v>
      </c>
      <c r="T1109" s="93">
        <f t="shared" si="110"/>
        <v>0</v>
      </c>
    </row>
    <row r="1110" spans="3:20" x14ac:dyDescent="0.35">
      <c r="C1110" s="75" t="str">
        <f t="shared" si="105"/>
        <v/>
      </c>
      <c r="D1110" s="47"/>
      <c r="E1110" s="48"/>
      <c r="F1110" s="48"/>
      <c r="G1110" s="48"/>
      <c r="H1110" s="49">
        <f t="shared" si="106"/>
        <v>0</v>
      </c>
      <c r="I1110" s="46" t="s">
        <v>6</v>
      </c>
      <c r="O1110" s="26">
        <f t="shared" si="107"/>
        <v>0</v>
      </c>
      <c r="P1110" s="26">
        <f t="shared" si="107"/>
        <v>0</v>
      </c>
      <c r="Q1110" s="26">
        <f t="shared" si="107"/>
        <v>0</v>
      </c>
      <c r="R1110" s="93">
        <f t="shared" si="108"/>
        <v>0</v>
      </c>
      <c r="S1110" s="93">
        <f t="shared" si="109"/>
        <v>0</v>
      </c>
      <c r="T1110" s="93">
        <f t="shared" si="110"/>
        <v>0</v>
      </c>
    </row>
    <row r="1111" spans="3:20" x14ac:dyDescent="0.35">
      <c r="C1111" s="75" t="str">
        <f t="shared" si="105"/>
        <v/>
      </c>
      <c r="D1111" s="47"/>
      <c r="E1111" s="48"/>
      <c r="F1111" s="48"/>
      <c r="G1111" s="48"/>
      <c r="H1111" s="49">
        <f t="shared" si="106"/>
        <v>0</v>
      </c>
      <c r="I1111" s="46" t="s">
        <v>6</v>
      </c>
      <c r="O1111" s="26">
        <f t="shared" si="107"/>
        <v>0</v>
      </c>
      <c r="P1111" s="26">
        <f t="shared" si="107"/>
        <v>0</v>
      </c>
      <c r="Q1111" s="26">
        <f t="shared" si="107"/>
        <v>0</v>
      </c>
      <c r="R1111" s="93">
        <f t="shared" si="108"/>
        <v>0</v>
      </c>
      <c r="S1111" s="93">
        <f t="shared" si="109"/>
        <v>0</v>
      </c>
      <c r="T1111" s="93">
        <f t="shared" si="110"/>
        <v>0</v>
      </c>
    </row>
    <row r="1112" spans="3:20" x14ac:dyDescent="0.35">
      <c r="C1112" s="75" t="str">
        <f t="shared" si="105"/>
        <v/>
      </c>
      <c r="D1112" s="47"/>
      <c r="E1112" s="48"/>
      <c r="F1112" s="48"/>
      <c r="G1112" s="48"/>
      <c r="H1112" s="49">
        <f t="shared" si="106"/>
        <v>0</v>
      </c>
      <c r="I1112" s="46" t="s">
        <v>6</v>
      </c>
      <c r="O1112" s="26">
        <f t="shared" si="107"/>
        <v>0</v>
      </c>
      <c r="P1112" s="26">
        <f t="shared" si="107"/>
        <v>0</v>
      </c>
      <c r="Q1112" s="26">
        <f t="shared" si="107"/>
        <v>0</v>
      </c>
      <c r="R1112" s="93">
        <f t="shared" si="108"/>
        <v>0</v>
      </c>
      <c r="S1112" s="93">
        <f t="shared" si="109"/>
        <v>0</v>
      </c>
      <c r="T1112" s="93">
        <f t="shared" si="110"/>
        <v>0</v>
      </c>
    </row>
    <row r="1113" spans="3:20" x14ac:dyDescent="0.35">
      <c r="C1113" s="75" t="str">
        <f t="shared" si="105"/>
        <v/>
      </c>
      <c r="D1113" s="47"/>
      <c r="E1113" s="48"/>
      <c r="F1113" s="48"/>
      <c r="G1113" s="48"/>
      <c r="H1113" s="49">
        <f t="shared" si="106"/>
        <v>0</v>
      </c>
      <c r="I1113" s="46" t="s">
        <v>6</v>
      </c>
      <c r="O1113" s="26">
        <f t="shared" si="107"/>
        <v>0</v>
      </c>
      <c r="P1113" s="26">
        <f t="shared" si="107"/>
        <v>0</v>
      </c>
      <c r="Q1113" s="26">
        <f t="shared" si="107"/>
        <v>0</v>
      </c>
      <c r="R1113" s="93">
        <f t="shared" si="108"/>
        <v>0</v>
      </c>
      <c r="S1113" s="93">
        <f t="shared" si="109"/>
        <v>0</v>
      </c>
      <c r="T1113" s="93">
        <f t="shared" si="110"/>
        <v>0</v>
      </c>
    </row>
    <row r="1114" spans="3:20" x14ac:dyDescent="0.35">
      <c r="C1114" s="75" t="str">
        <f t="shared" si="105"/>
        <v/>
      </c>
      <c r="D1114" s="47"/>
      <c r="E1114" s="48"/>
      <c r="F1114" s="48"/>
      <c r="G1114" s="48"/>
      <c r="H1114" s="49">
        <f t="shared" si="106"/>
        <v>0</v>
      </c>
      <c r="I1114" s="46" t="s">
        <v>6</v>
      </c>
      <c r="O1114" s="26">
        <f t="shared" si="107"/>
        <v>0</v>
      </c>
      <c r="P1114" s="26">
        <f t="shared" si="107"/>
        <v>0</v>
      </c>
      <c r="Q1114" s="26">
        <f t="shared" si="107"/>
        <v>0</v>
      </c>
      <c r="R1114" s="93">
        <f t="shared" si="108"/>
        <v>0</v>
      </c>
      <c r="S1114" s="93">
        <f t="shared" si="109"/>
        <v>0</v>
      </c>
      <c r="T1114" s="93">
        <f t="shared" si="110"/>
        <v>0</v>
      </c>
    </row>
    <row r="1115" spans="3:20" x14ac:dyDescent="0.35">
      <c r="C1115" s="75" t="str">
        <f t="shared" si="105"/>
        <v/>
      </c>
      <c r="D1115" s="47"/>
      <c r="E1115" s="48"/>
      <c r="F1115" s="48"/>
      <c r="G1115" s="48"/>
      <c r="H1115" s="49">
        <f t="shared" si="106"/>
        <v>0</v>
      </c>
      <c r="I1115" s="46" t="s">
        <v>6</v>
      </c>
      <c r="O1115" s="26">
        <f t="shared" si="107"/>
        <v>0</v>
      </c>
      <c r="P1115" s="26">
        <f t="shared" si="107"/>
        <v>0</v>
      </c>
      <c r="Q1115" s="26">
        <f t="shared" si="107"/>
        <v>0</v>
      </c>
      <c r="R1115" s="93">
        <f t="shared" si="108"/>
        <v>0</v>
      </c>
      <c r="S1115" s="93">
        <f t="shared" si="109"/>
        <v>0</v>
      </c>
      <c r="T1115" s="93">
        <f t="shared" si="110"/>
        <v>0</v>
      </c>
    </row>
    <row r="1116" spans="3:20" x14ac:dyDescent="0.35">
      <c r="C1116" s="75" t="str">
        <f t="shared" si="105"/>
        <v/>
      </c>
      <c r="D1116" s="47"/>
      <c r="E1116" s="48"/>
      <c r="F1116" s="48"/>
      <c r="G1116" s="48"/>
      <c r="H1116" s="49">
        <f t="shared" si="106"/>
        <v>0</v>
      </c>
      <c r="I1116" s="46" t="s">
        <v>6</v>
      </c>
      <c r="O1116" s="26">
        <f t="shared" si="107"/>
        <v>0</v>
      </c>
      <c r="P1116" s="26">
        <f t="shared" si="107"/>
        <v>0</v>
      </c>
      <c r="Q1116" s="26">
        <f t="shared" si="107"/>
        <v>0</v>
      </c>
      <c r="R1116" s="93">
        <f t="shared" si="108"/>
        <v>0</v>
      </c>
      <c r="S1116" s="93">
        <f t="shared" si="109"/>
        <v>0</v>
      </c>
      <c r="T1116" s="93">
        <f t="shared" si="110"/>
        <v>0</v>
      </c>
    </row>
    <row r="1117" spans="3:20" x14ac:dyDescent="0.35">
      <c r="C1117" s="75" t="str">
        <f t="shared" si="105"/>
        <v/>
      </c>
      <c r="D1117" s="47"/>
      <c r="E1117" s="48"/>
      <c r="F1117" s="48"/>
      <c r="G1117" s="48"/>
      <c r="H1117" s="49">
        <f t="shared" si="106"/>
        <v>0</v>
      </c>
      <c r="I1117" s="46" t="s">
        <v>6</v>
      </c>
      <c r="O1117" s="26">
        <f t="shared" si="107"/>
        <v>0</v>
      </c>
      <c r="P1117" s="26">
        <f t="shared" si="107"/>
        <v>0</v>
      </c>
      <c r="Q1117" s="26">
        <f t="shared" si="107"/>
        <v>0</v>
      </c>
      <c r="R1117" s="93">
        <f t="shared" si="108"/>
        <v>0</v>
      </c>
      <c r="S1117" s="93">
        <f t="shared" si="109"/>
        <v>0</v>
      </c>
      <c r="T1117" s="93">
        <f t="shared" si="110"/>
        <v>0</v>
      </c>
    </row>
    <row r="1118" spans="3:20" x14ac:dyDescent="0.35">
      <c r="C1118" s="75" t="str">
        <f t="shared" si="105"/>
        <v/>
      </c>
      <c r="D1118" s="47"/>
      <c r="E1118" s="48"/>
      <c r="F1118" s="48"/>
      <c r="G1118" s="48"/>
      <c r="H1118" s="49">
        <f t="shared" si="106"/>
        <v>0</v>
      </c>
      <c r="I1118" s="46" t="s">
        <v>6</v>
      </c>
      <c r="O1118" s="26">
        <f t="shared" si="107"/>
        <v>0</v>
      </c>
      <c r="P1118" s="26">
        <f t="shared" si="107"/>
        <v>0</v>
      </c>
      <c r="Q1118" s="26">
        <f t="shared" si="107"/>
        <v>0</v>
      </c>
      <c r="R1118" s="93">
        <f t="shared" si="108"/>
        <v>0</v>
      </c>
      <c r="S1118" s="93">
        <f t="shared" si="109"/>
        <v>0</v>
      </c>
      <c r="T1118" s="93">
        <f t="shared" si="110"/>
        <v>0</v>
      </c>
    </row>
    <row r="1119" spans="3:20" x14ac:dyDescent="0.35">
      <c r="C1119" s="75" t="str">
        <f t="shared" si="105"/>
        <v/>
      </c>
      <c r="D1119" s="47"/>
      <c r="E1119" s="48"/>
      <c r="F1119" s="48"/>
      <c r="G1119" s="48"/>
      <c r="H1119" s="49">
        <f t="shared" si="106"/>
        <v>0</v>
      </c>
      <c r="I1119" s="46" t="s">
        <v>6</v>
      </c>
      <c r="O1119" s="26">
        <f t="shared" si="107"/>
        <v>0</v>
      </c>
      <c r="P1119" s="26">
        <f t="shared" si="107"/>
        <v>0</v>
      </c>
      <c r="Q1119" s="26">
        <f t="shared" si="107"/>
        <v>0</v>
      </c>
      <c r="R1119" s="93">
        <f t="shared" si="108"/>
        <v>0</v>
      </c>
      <c r="S1119" s="93">
        <f t="shared" si="109"/>
        <v>0</v>
      </c>
      <c r="T1119" s="93">
        <f t="shared" si="110"/>
        <v>0</v>
      </c>
    </row>
    <row r="1120" spans="3:20" x14ac:dyDescent="0.35">
      <c r="C1120" s="75" t="str">
        <f t="shared" si="105"/>
        <v/>
      </c>
      <c r="D1120" s="47"/>
      <c r="E1120" s="48"/>
      <c r="F1120" s="48"/>
      <c r="G1120" s="48"/>
      <c r="H1120" s="49">
        <f t="shared" si="106"/>
        <v>0</v>
      </c>
      <c r="I1120" s="46" t="s">
        <v>6</v>
      </c>
      <c r="O1120" s="26">
        <f t="shared" si="107"/>
        <v>0</v>
      </c>
      <c r="P1120" s="26">
        <f t="shared" si="107"/>
        <v>0</v>
      </c>
      <c r="Q1120" s="26">
        <f t="shared" si="107"/>
        <v>0</v>
      </c>
      <c r="R1120" s="93">
        <f t="shared" si="108"/>
        <v>0</v>
      </c>
      <c r="S1120" s="93">
        <f t="shared" si="109"/>
        <v>0</v>
      </c>
      <c r="T1120" s="93">
        <f t="shared" si="110"/>
        <v>0</v>
      </c>
    </row>
    <row r="1121" spans="3:20" x14ac:dyDescent="0.35">
      <c r="C1121" s="75" t="str">
        <f t="shared" si="105"/>
        <v/>
      </c>
      <c r="D1121" s="47"/>
      <c r="E1121" s="48"/>
      <c r="F1121" s="48"/>
      <c r="G1121" s="48"/>
      <c r="H1121" s="49">
        <f t="shared" si="106"/>
        <v>0</v>
      </c>
      <c r="I1121" s="46" t="s">
        <v>6</v>
      </c>
      <c r="O1121" s="26">
        <f t="shared" si="107"/>
        <v>0</v>
      </c>
      <c r="P1121" s="26">
        <f t="shared" si="107"/>
        <v>0</v>
      </c>
      <c r="Q1121" s="26">
        <f t="shared" si="107"/>
        <v>0</v>
      </c>
      <c r="R1121" s="93">
        <f t="shared" si="108"/>
        <v>0</v>
      </c>
      <c r="S1121" s="93">
        <f t="shared" si="109"/>
        <v>0</v>
      </c>
      <c r="T1121" s="93">
        <f t="shared" si="110"/>
        <v>0</v>
      </c>
    </row>
    <row r="1122" spans="3:20" x14ac:dyDescent="0.35">
      <c r="C1122" s="75" t="str">
        <f t="shared" si="105"/>
        <v/>
      </c>
      <c r="D1122" s="47"/>
      <c r="E1122" s="48"/>
      <c r="F1122" s="48"/>
      <c r="G1122" s="48"/>
      <c r="H1122" s="49">
        <f t="shared" si="106"/>
        <v>0</v>
      </c>
      <c r="I1122" s="46" t="s">
        <v>6</v>
      </c>
      <c r="O1122" s="26">
        <f t="shared" si="107"/>
        <v>0</v>
      </c>
      <c r="P1122" s="26">
        <f t="shared" si="107"/>
        <v>0</v>
      </c>
      <c r="Q1122" s="26">
        <f t="shared" si="107"/>
        <v>0</v>
      </c>
      <c r="R1122" s="93">
        <f t="shared" si="108"/>
        <v>0</v>
      </c>
      <c r="S1122" s="93">
        <f t="shared" si="109"/>
        <v>0</v>
      </c>
      <c r="T1122" s="93">
        <f t="shared" si="110"/>
        <v>0</v>
      </c>
    </row>
    <row r="1123" spans="3:20" x14ac:dyDescent="0.35">
      <c r="C1123" s="75" t="str">
        <f t="shared" si="105"/>
        <v/>
      </c>
      <c r="D1123" s="47"/>
      <c r="E1123" s="48"/>
      <c r="F1123" s="48"/>
      <c r="G1123" s="48"/>
      <c r="H1123" s="49">
        <f t="shared" si="106"/>
        <v>0</v>
      </c>
      <c r="I1123" s="46" t="s">
        <v>6</v>
      </c>
      <c r="O1123" s="26">
        <f t="shared" si="107"/>
        <v>0</v>
      </c>
      <c r="P1123" s="26">
        <f t="shared" si="107"/>
        <v>0</v>
      </c>
      <c r="Q1123" s="26">
        <f t="shared" si="107"/>
        <v>0</v>
      </c>
      <c r="R1123" s="93">
        <f t="shared" si="108"/>
        <v>0</v>
      </c>
      <c r="S1123" s="93">
        <f t="shared" si="109"/>
        <v>0</v>
      </c>
      <c r="T1123" s="93">
        <f t="shared" si="110"/>
        <v>0</v>
      </c>
    </row>
    <row r="1124" spans="3:20" x14ac:dyDescent="0.35">
      <c r="C1124" s="75" t="str">
        <f t="shared" si="105"/>
        <v/>
      </c>
      <c r="D1124" s="47"/>
      <c r="E1124" s="48"/>
      <c r="F1124" s="48"/>
      <c r="G1124" s="48"/>
      <c r="H1124" s="49">
        <f t="shared" si="106"/>
        <v>0</v>
      </c>
      <c r="I1124" s="46" t="s">
        <v>6</v>
      </c>
      <c r="O1124" s="26">
        <f t="shared" si="107"/>
        <v>0</v>
      </c>
      <c r="P1124" s="26">
        <f t="shared" si="107"/>
        <v>0</v>
      </c>
      <c r="Q1124" s="26">
        <f t="shared" si="107"/>
        <v>0</v>
      </c>
      <c r="R1124" s="93">
        <f t="shared" si="108"/>
        <v>0</v>
      </c>
      <c r="S1124" s="93">
        <f t="shared" si="109"/>
        <v>0</v>
      </c>
      <c r="T1124" s="93">
        <f t="shared" si="110"/>
        <v>0</v>
      </c>
    </row>
    <row r="1125" spans="3:20" x14ac:dyDescent="0.35">
      <c r="C1125" s="75" t="str">
        <f t="shared" si="105"/>
        <v/>
      </c>
      <c r="D1125" s="47"/>
      <c r="E1125" s="48"/>
      <c r="F1125" s="48"/>
      <c r="G1125" s="48"/>
      <c r="H1125" s="49">
        <f t="shared" si="106"/>
        <v>0</v>
      </c>
      <c r="I1125" s="46" t="s">
        <v>6</v>
      </c>
      <c r="O1125" s="26">
        <f t="shared" si="107"/>
        <v>0</v>
      </c>
      <c r="P1125" s="26">
        <f t="shared" si="107"/>
        <v>0</v>
      </c>
      <c r="Q1125" s="26">
        <f t="shared" si="107"/>
        <v>0</v>
      </c>
      <c r="R1125" s="93">
        <f t="shared" si="108"/>
        <v>0</v>
      </c>
      <c r="S1125" s="93">
        <f t="shared" si="109"/>
        <v>0</v>
      </c>
      <c r="T1125" s="93">
        <f t="shared" si="110"/>
        <v>0</v>
      </c>
    </row>
    <row r="1126" spans="3:20" x14ac:dyDescent="0.35">
      <c r="C1126" s="75" t="str">
        <f t="shared" si="105"/>
        <v/>
      </c>
      <c r="D1126" s="47"/>
      <c r="E1126" s="48"/>
      <c r="F1126" s="48"/>
      <c r="G1126" s="48"/>
      <c r="H1126" s="49">
        <f t="shared" si="106"/>
        <v>0</v>
      </c>
      <c r="I1126" s="46" t="s">
        <v>6</v>
      </c>
      <c r="O1126" s="26">
        <f t="shared" si="107"/>
        <v>0</v>
      </c>
      <c r="P1126" s="26">
        <f t="shared" si="107"/>
        <v>0</v>
      </c>
      <c r="Q1126" s="26">
        <f t="shared" si="107"/>
        <v>0</v>
      </c>
      <c r="R1126" s="93">
        <f t="shared" si="108"/>
        <v>0</v>
      </c>
      <c r="S1126" s="93">
        <f t="shared" si="109"/>
        <v>0</v>
      </c>
      <c r="T1126" s="93">
        <f t="shared" si="110"/>
        <v>0</v>
      </c>
    </row>
    <row r="1127" spans="3:20" x14ac:dyDescent="0.35">
      <c r="C1127" s="75" t="str">
        <f t="shared" si="105"/>
        <v/>
      </c>
      <c r="D1127" s="47"/>
      <c r="E1127" s="48"/>
      <c r="F1127" s="48"/>
      <c r="G1127" s="48"/>
      <c r="H1127" s="49">
        <f t="shared" si="106"/>
        <v>0</v>
      </c>
      <c r="I1127" s="46" t="s">
        <v>6</v>
      </c>
      <c r="O1127" s="26">
        <f t="shared" si="107"/>
        <v>0</v>
      </c>
      <c r="P1127" s="26">
        <f t="shared" si="107"/>
        <v>0</v>
      </c>
      <c r="Q1127" s="26">
        <f t="shared" si="107"/>
        <v>0</v>
      </c>
      <c r="R1127" s="93">
        <f t="shared" si="108"/>
        <v>0</v>
      </c>
      <c r="S1127" s="93">
        <f t="shared" si="109"/>
        <v>0</v>
      </c>
      <c r="T1127" s="93">
        <f t="shared" si="110"/>
        <v>0</v>
      </c>
    </row>
    <row r="1128" spans="3:20" x14ac:dyDescent="0.35">
      <c r="C1128" s="75" t="str">
        <f t="shared" si="105"/>
        <v/>
      </c>
      <c r="D1128" s="47"/>
      <c r="E1128" s="48"/>
      <c r="F1128" s="48"/>
      <c r="G1128" s="48"/>
      <c r="H1128" s="49">
        <f t="shared" si="106"/>
        <v>0</v>
      </c>
      <c r="I1128" s="46" t="s">
        <v>6</v>
      </c>
      <c r="O1128" s="26">
        <f t="shared" si="107"/>
        <v>0</v>
      </c>
      <c r="P1128" s="26">
        <f t="shared" si="107"/>
        <v>0</v>
      </c>
      <c r="Q1128" s="26">
        <f t="shared" si="107"/>
        <v>0</v>
      </c>
      <c r="R1128" s="93">
        <f t="shared" si="108"/>
        <v>0</v>
      </c>
      <c r="S1128" s="93">
        <f t="shared" si="109"/>
        <v>0</v>
      </c>
      <c r="T1128" s="93">
        <f t="shared" si="110"/>
        <v>0</v>
      </c>
    </row>
    <row r="1129" spans="3:20" x14ac:dyDescent="0.35">
      <c r="C1129" s="75" t="str">
        <f t="shared" si="105"/>
        <v/>
      </c>
      <c r="D1129" s="47"/>
      <c r="E1129" s="48"/>
      <c r="F1129" s="48"/>
      <c r="G1129" s="48"/>
      <c r="H1129" s="49">
        <f t="shared" si="106"/>
        <v>0</v>
      </c>
      <c r="I1129" s="46" t="s">
        <v>6</v>
      </c>
      <c r="O1129" s="26">
        <f t="shared" si="107"/>
        <v>0</v>
      </c>
      <c r="P1129" s="26">
        <f t="shared" si="107"/>
        <v>0</v>
      </c>
      <c r="Q1129" s="26">
        <f t="shared" si="107"/>
        <v>0</v>
      </c>
      <c r="R1129" s="93">
        <f t="shared" si="108"/>
        <v>0</v>
      </c>
      <c r="S1129" s="93">
        <f t="shared" si="109"/>
        <v>0</v>
      </c>
      <c r="T1129" s="93">
        <f t="shared" si="110"/>
        <v>0</v>
      </c>
    </row>
    <row r="1130" spans="3:20" x14ac:dyDescent="0.35">
      <c r="C1130" s="75" t="str">
        <f t="shared" si="105"/>
        <v/>
      </c>
      <c r="D1130" s="47"/>
      <c r="E1130" s="48"/>
      <c r="F1130" s="48"/>
      <c r="G1130" s="48"/>
      <c r="H1130" s="49">
        <f t="shared" si="106"/>
        <v>0</v>
      </c>
      <c r="I1130" s="46" t="s">
        <v>6</v>
      </c>
      <c r="O1130" s="26">
        <f t="shared" si="107"/>
        <v>0</v>
      </c>
      <c r="P1130" s="26">
        <f t="shared" si="107"/>
        <v>0</v>
      </c>
      <c r="Q1130" s="26">
        <f t="shared" si="107"/>
        <v>0</v>
      </c>
      <c r="R1130" s="93">
        <f t="shared" si="108"/>
        <v>0</v>
      </c>
      <c r="S1130" s="93">
        <f t="shared" si="109"/>
        <v>0</v>
      </c>
      <c r="T1130" s="93">
        <f t="shared" si="110"/>
        <v>0</v>
      </c>
    </row>
    <row r="1131" spans="3:20" x14ac:dyDescent="0.35">
      <c r="C1131" s="75" t="str">
        <f t="shared" si="105"/>
        <v/>
      </c>
      <c r="D1131" s="47"/>
      <c r="E1131" s="48"/>
      <c r="F1131" s="48"/>
      <c r="G1131" s="48"/>
      <c r="H1131" s="49">
        <f t="shared" si="106"/>
        <v>0</v>
      </c>
      <c r="I1131" s="46" t="s">
        <v>6</v>
      </c>
      <c r="O1131" s="26">
        <f t="shared" si="107"/>
        <v>0</v>
      </c>
      <c r="P1131" s="26">
        <f t="shared" si="107"/>
        <v>0</v>
      </c>
      <c r="Q1131" s="26">
        <f t="shared" si="107"/>
        <v>0</v>
      </c>
      <c r="R1131" s="93">
        <f t="shared" si="108"/>
        <v>0</v>
      </c>
      <c r="S1131" s="93">
        <f t="shared" si="109"/>
        <v>0</v>
      </c>
      <c r="T1131" s="93">
        <f t="shared" si="110"/>
        <v>0</v>
      </c>
    </row>
    <row r="1132" spans="3:20" x14ac:dyDescent="0.35">
      <c r="C1132" s="75" t="str">
        <f t="shared" si="105"/>
        <v/>
      </c>
      <c r="D1132" s="47"/>
      <c r="E1132" s="48"/>
      <c r="F1132" s="48"/>
      <c r="G1132" s="48"/>
      <c r="H1132" s="49">
        <f t="shared" si="106"/>
        <v>0</v>
      </c>
      <c r="I1132" s="46" t="s">
        <v>6</v>
      </c>
      <c r="O1132" s="26">
        <f t="shared" si="107"/>
        <v>0</v>
      </c>
      <c r="P1132" s="26">
        <f t="shared" si="107"/>
        <v>0</v>
      </c>
      <c r="Q1132" s="26">
        <f t="shared" si="107"/>
        <v>0</v>
      </c>
      <c r="R1132" s="93">
        <f t="shared" si="108"/>
        <v>0</v>
      </c>
      <c r="S1132" s="93">
        <f t="shared" si="109"/>
        <v>0</v>
      </c>
      <c r="T1132" s="93">
        <f t="shared" si="110"/>
        <v>0</v>
      </c>
    </row>
    <row r="1133" spans="3:20" x14ac:dyDescent="0.35">
      <c r="C1133" s="75" t="str">
        <f t="shared" si="105"/>
        <v/>
      </c>
      <c r="D1133" s="47"/>
      <c r="E1133" s="48"/>
      <c r="F1133" s="48"/>
      <c r="G1133" s="48"/>
      <c r="H1133" s="49">
        <f t="shared" si="106"/>
        <v>0</v>
      </c>
      <c r="I1133" s="46" t="s">
        <v>6</v>
      </c>
      <c r="O1133" s="26">
        <f t="shared" si="107"/>
        <v>0</v>
      </c>
      <c r="P1133" s="26">
        <f t="shared" si="107"/>
        <v>0</v>
      </c>
      <c r="Q1133" s="26">
        <f t="shared" si="107"/>
        <v>0</v>
      </c>
      <c r="R1133" s="93">
        <f t="shared" si="108"/>
        <v>0</v>
      </c>
      <c r="S1133" s="93">
        <f t="shared" si="109"/>
        <v>0</v>
      </c>
      <c r="T1133" s="93">
        <f t="shared" si="110"/>
        <v>0</v>
      </c>
    </row>
    <row r="1134" spans="3:20" x14ac:dyDescent="0.35">
      <c r="C1134" s="75" t="str">
        <f t="shared" si="105"/>
        <v/>
      </c>
      <c r="D1134" s="47"/>
      <c r="E1134" s="48"/>
      <c r="F1134" s="48"/>
      <c r="G1134" s="48"/>
      <c r="H1134" s="49">
        <f t="shared" si="106"/>
        <v>0</v>
      </c>
      <c r="I1134" s="46" t="s">
        <v>6</v>
      </c>
      <c r="O1134" s="26">
        <f t="shared" si="107"/>
        <v>0</v>
      </c>
      <c r="P1134" s="26">
        <f t="shared" si="107"/>
        <v>0</v>
      </c>
      <c r="Q1134" s="26">
        <f t="shared" si="107"/>
        <v>0</v>
      </c>
      <c r="R1134" s="93">
        <f t="shared" si="108"/>
        <v>0</v>
      </c>
      <c r="S1134" s="93">
        <f t="shared" si="109"/>
        <v>0</v>
      </c>
      <c r="T1134" s="93">
        <f t="shared" si="110"/>
        <v>0</v>
      </c>
    </row>
    <row r="1135" spans="3:20" x14ac:dyDescent="0.35">
      <c r="C1135" s="75" t="str">
        <f t="shared" si="105"/>
        <v/>
      </c>
      <c r="D1135" s="47"/>
      <c r="E1135" s="48"/>
      <c r="F1135" s="48"/>
      <c r="G1135" s="48"/>
      <c r="H1135" s="49">
        <f t="shared" si="106"/>
        <v>0</v>
      </c>
      <c r="I1135" s="46" t="s">
        <v>6</v>
      </c>
      <c r="O1135" s="26">
        <f t="shared" si="107"/>
        <v>0</v>
      </c>
      <c r="P1135" s="26">
        <f t="shared" si="107"/>
        <v>0</v>
      </c>
      <c r="Q1135" s="26">
        <f t="shared" si="107"/>
        <v>0</v>
      </c>
      <c r="R1135" s="93">
        <f t="shared" si="108"/>
        <v>0</v>
      </c>
      <c r="S1135" s="93">
        <f t="shared" si="109"/>
        <v>0</v>
      </c>
      <c r="T1135" s="93">
        <f t="shared" si="110"/>
        <v>0</v>
      </c>
    </row>
    <row r="1136" spans="3:20" x14ac:dyDescent="0.35">
      <c r="C1136" s="75" t="str">
        <f t="shared" si="105"/>
        <v/>
      </c>
      <c r="D1136" s="47"/>
      <c r="E1136" s="48"/>
      <c r="F1136" s="48"/>
      <c r="G1136" s="48"/>
      <c r="H1136" s="49">
        <f t="shared" si="106"/>
        <v>0</v>
      </c>
      <c r="I1136" s="46" t="s">
        <v>6</v>
      </c>
      <c r="O1136" s="26">
        <f t="shared" si="107"/>
        <v>0</v>
      </c>
      <c r="P1136" s="26">
        <f t="shared" si="107"/>
        <v>0</v>
      </c>
      <c r="Q1136" s="26">
        <f t="shared" si="107"/>
        <v>0</v>
      </c>
      <c r="R1136" s="93">
        <f t="shared" si="108"/>
        <v>0</v>
      </c>
      <c r="S1136" s="93">
        <f t="shared" si="109"/>
        <v>0</v>
      </c>
      <c r="T1136" s="93">
        <f t="shared" si="110"/>
        <v>0</v>
      </c>
    </row>
    <row r="1137" spans="3:20" x14ac:dyDescent="0.35">
      <c r="C1137" s="75" t="str">
        <f t="shared" si="105"/>
        <v/>
      </c>
      <c r="D1137" s="47"/>
      <c r="E1137" s="48"/>
      <c r="F1137" s="48"/>
      <c r="G1137" s="48"/>
      <c r="H1137" s="49">
        <f t="shared" si="106"/>
        <v>0</v>
      </c>
      <c r="I1137" s="46" t="s">
        <v>6</v>
      </c>
      <c r="O1137" s="26">
        <f t="shared" si="107"/>
        <v>0</v>
      </c>
      <c r="P1137" s="26">
        <f t="shared" si="107"/>
        <v>0</v>
      </c>
      <c r="Q1137" s="26">
        <f t="shared" si="107"/>
        <v>0</v>
      </c>
      <c r="R1137" s="93">
        <f t="shared" si="108"/>
        <v>0</v>
      </c>
      <c r="S1137" s="93">
        <f t="shared" si="109"/>
        <v>0</v>
      </c>
      <c r="T1137" s="93">
        <f t="shared" si="110"/>
        <v>0</v>
      </c>
    </row>
    <row r="1138" spans="3:20" x14ac:dyDescent="0.35">
      <c r="C1138" s="75" t="str">
        <f t="shared" si="105"/>
        <v/>
      </c>
      <c r="D1138" s="47"/>
      <c r="E1138" s="48"/>
      <c r="F1138" s="48"/>
      <c r="G1138" s="48"/>
      <c r="H1138" s="49">
        <f t="shared" si="106"/>
        <v>0</v>
      </c>
      <c r="I1138" s="46" t="s">
        <v>6</v>
      </c>
      <c r="O1138" s="26">
        <f t="shared" si="107"/>
        <v>0</v>
      </c>
      <c r="P1138" s="26">
        <f t="shared" si="107"/>
        <v>0</v>
      </c>
      <c r="Q1138" s="26">
        <f t="shared" si="107"/>
        <v>0</v>
      </c>
      <c r="R1138" s="93">
        <f t="shared" si="108"/>
        <v>0</v>
      </c>
      <c r="S1138" s="93">
        <f t="shared" si="109"/>
        <v>0</v>
      </c>
      <c r="T1138" s="93">
        <f t="shared" si="110"/>
        <v>0</v>
      </c>
    </row>
    <row r="1139" spans="3:20" x14ac:dyDescent="0.35">
      <c r="C1139" s="75" t="str">
        <f t="shared" si="105"/>
        <v/>
      </c>
      <c r="D1139" s="47"/>
      <c r="E1139" s="48"/>
      <c r="F1139" s="48"/>
      <c r="G1139" s="48"/>
      <c r="H1139" s="49">
        <f t="shared" si="106"/>
        <v>0</v>
      </c>
      <c r="I1139" s="46" t="s">
        <v>6</v>
      </c>
      <c r="O1139" s="26">
        <f t="shared" si="107"/>
        <v>0</v>
      </c>
      <c r="P1139" s="26">
        <f t="shared" si="107"/>
        <v>0</v>
      </c>
      <c r="Q1139" s="26">
        <f t="shared" si="107"/>
        <v>0</v>
      </c>
      <c r="R1139" s="93">
        <f t="shared" si="108"/>
        <v>0</v>
      </c>
      <c r="S1139" s="93">
        <f t="shared" si="109"/>
        <v>0</v>
      </c>
      <c r="T1139" s="93">
        <f t="shared" si="110"/>
        <v>0</v>
      </c>
    </row>
    <row r="1140" spans="3:20" x14ac:dyDescent="0.35">
      <c r="C1140" s="75" t="str">
        <f t="shared" si="105"/>
        <v/>
      </c>
      <c r="D1140" s="47"/>
      <c r="E1140" s="48"/>
      <c r="F1140" s="48"/>
      <c r="G1140" s="48"/>
      <c r="H1140" s="49">
        <f t="shared" si="106"/>
        <v>0</v>
      </c>
      <c r="I1140" s="46" t="s">
        <v>6</v>
      </c>
      <c r="O1140" s="26">
        <f t="shared" si="107"/>
        <v>0</v>
      </c>
      <c r="P1140" s="26">
        <f t="shared" si="107"/>
        <v>0</v>
      </c>
      <c r="Q1140" s="26">
        <f t="shared" si="107"/>
        <v>0</v>
      </c>
      <c r="R1140" s="93">
        <f t="shared" si="108"/>
        <v>0</v>
      </c>
      <c r="S1140" s="93">
        <f t="shared" si="109"/>
        <v>0</v>
      </c>
      <c r="T1140" s="93">
        <f t="shared" si="110"/>
        <v>0</v>
      </c>
    </row>
    <row r="1141" spans="3:20" x14ac:dyDescent="0.35">
      <c r="C1141" s="75" t="str">
        <f t="shared" si="105"/>
        <v/>
      </c>
      <c r="D1141" s="47"/>
      <c r="E1141" s="48"/>
      <c r="F1141" s="48"/>
      <c r="G1141" s="48"/>
      <c r="H1141" s="49">
        <f t="shared" si="106"/>
        <v>0</v>
      </c>
      <c r="I1141" s="46" t="s">
        <v>6</v>
      </c>
      <c r="O1141" s="26">
        <f t="shared" si="107"/>
        <v>0</v>
      </c>
      <c r="P1141" s="26">
        <f t="shared" si="107"/>
        <v>0</v>
      </c>
      <c r="Q1141" s="26">
        <f t="shared" si="107"/>
        <v>0</v>
      </c>
      <c r="R1141" s="93">
        <f t="shared" si="108"/>
        <v>0</v>
      </c>
      <c r="S1141" s="93">
        <f t="shared" si="109"/>
        <v>0</v>
      </c>
      <c r="T1141" s="93">
        <f t="shared" si="110"/>
        <v>0</v>
      </c>
    </row>
    <row r="1142" spans="3:20" x14ac:dyDescent="0.35">
      <c r="C1142" s="75" t="str">
        <f t="shared" si="105"/>
        <v/>
      </c>
      <c r="D1142" s="47"/>
      <c r="E1142" s="48"/>
      <c r="F1142" s="48"/>
      <c r="G1142" s="48"/>
      <c r="H1142" s="49">
        <f t="shared" si="106"/>
        <v>0</v>
      </c>
      <c r="I1142" s="46" t="s">
        <v>6</v>
      </c>
      <c r="O1142" s="26">
        <f t="shared" si="107"/>
        <v>0</v>
      </c>
      <c r="P1142" s="26">
        <f t="shared" si="107"/>
        <v>0</v>
      </c>
      <c r="Q1142" s="26">
        <f t="shared" si="107"/>
        <v>0</v>
      </c>
      <c r="R1142" s="93">
        <f t="shared" si="108"/>
        <v>0</v>
      </c>
      <c r="S1142" s="93">
        <f t="shared" si="109"/>
        <v>0</v>
      </c>
      <c r="T1142" s="93">
        <f t="shared" si="110"/>
        <v>0</v>
      </c>
    </row>
    <row r="1143" spans="3:20" x14ac:dyDescent="0.35">
      <c r="C1143" s="75" t="str">
        <f t="shared" si="105"/>
        <v/>
      </c>
      <c r="D1143" s="47"/>
      <c r="E1143" s="48"/>
      <c r="F1143" s="48"/>
      <c r="G1143" s="48"/>
      <c r="H1143" s="49">
        <f t="shared" si="106"/>
        <v>0</v>
      </c>
      <c r="I1143" s="46" t="s">
        <v>6</v>
      </c>
      <c r="O1143" s="26">
        <f t="shared" si="107"/>
        <v>0</v>
      </c>
      <c r="P1143" s="26">
        <f t="shared" si="107"/>
        <v>0</v>
      </c>
      <c r="Q1143" s="26">
        <f t="shared" si="107"/>
        <v>0</v>
      </c>
      <c r="R1143" s="93">
        <f t="shared" si="108"/>
        <v>0</v>
      </c>
      <c r="S1143" s="93">
        <f t="shared" si="109"/>
        <v>0</v>
      </c>
      <c r="T1143" s="93">
        <f t="shared" si="110"/>
        <v>0</v>
      </c>
    </row>
    <row r="1144" spans="3:20" x14ac:dyDescent="0.35">
      <c r="C1144" s="75" t="str">
        <f t="shared" si="105"/>
        <v/>
      </c>
      <c r="D1144" s="47"/>
      <c r="E1144" s="48"/>
      <c r="F1144" s="48"/>
      <c r="G1144" s="48"/>
      <c r="H1144" s="49">
        <f t="shared" si="106"/>
        <v>0</v>
      </c>
      <c r="I1144" s="46" t="s">
        <v>6</v>
      </c>
      <c r="O1144" s="26">
        <f t="shared" si="107"/>
        <v>0</v>
      </c>
      <c r="P1144" s="26">
        <f t="shared" si="107"/>
        <v>0</v>
      </c>
      <c r="Q1144" s="26">
        <f t="shared" si="107"/>
        <v>0</v>
      </c>
      <c r="R1144" s="93">
        <f t="shared" si="108"/>
        <v>0</v>
      </c>
      <c r="S1144" s="93">
        <f t="shared" si="109"/>
        <v>0</v>
      </c>
      <c r="T1144" s="93">
        <f t="shared" si="110"/>
        <v>0</v>
      </c>
    </row>
    <row r="1145" spans="3:20" x14ac:dyDescent="0.35">
      <c r="C1145" s="75" t="str">
        <f t="shared" si="105"/>
        <v/>
      </c>
      <c r="D1145" s="47"/>
      <c r="E1145" s="48"/>
      <c r="F1145" s="48"/>
      <c r="G1145" s="48"/>
      <c r="H1145" s="49">
        <f t="shared" si="106"/>
        <v>0</v>
      </c>
      <c r="I1145" s="46" t="s">
        <v>6</v>
      </c>
      <c r="O1145" s="26">
        <f t="shared" si="107"/>
        <v>0</v>
      </c>
      <c r="P1145" s="26">
        <f t="shared" si="107"/>
        <v>0</v>
      </c>
      <c r="Q1145" s="26">
        <f t="shared" si="107"/>
        <v>0</v>
      </c>
      <c r="R1145" s="93">
        <f t="shared" si="108"/>
        <v>0</v>
      </c>
      <c r="S1145" s="93">
        <f t="shared" si="109"/>
        <v>0</v>
      </c>
      <c r="T1145" s="93">
        <f t="shared" si="110"/>
        <v>0</v>
      </c>
    </row>
    <row r="1146" spans="3:20" x14ac:dyDescent="0.35">
      <c r="C1146" s="75" t="str">
        <f t="shared" si="105"/>
        <v/>
      </c>
      <c r="D1146" s="47"/>
      <c r="E1146" s="48"/>
      <c r="F1146" s="48"/>
      <c r="G1146" s="48"/>
      <c r="H1146" s="49">
        <f t="shared" si="106"/>
        <v>0</v>
      </c>
      <c r="I1146" s="46" t="s">
        <v>6</v>
      </c>
      <c r="O1146" s="26">
        <f t="shared" si="107"/>
        <v>0</v>
      </c>
      <c r="P1146" s="26">
        <f t="shared" si="107"/>
        <v>0</v>
      </c>
      <c r="Q1146" s="26">
        <f t="shared" si="107"/>
        <v>0</v>
      </c>
      <c r="R1146" s="93">
        <f t="shared" si="108"/>
        <v>0</v>
      </c>
      <c r="S1146" s="93">
        <f t="shared" si="109"/>
        <v>0</v>
      </c>
      <c r="T1146" s="93">
        <f t="shared" si="110"/>
        <v>0</v>
      </c>
    </row>
    <row r="1147" spans="3:20" x14ac:dyDescent="0.35">
      <c r="C1147" s="75" t="str">
        <f t="shared" si="105"/>
        <v/>
      </c>
      <c r="D1147" s="47"/>
      <c r="E1147" s="48"/>
      <c r="F1147" s="48"/>
      <c r="G1147" s="48"/>
      <c r="H1147" s="49">
        <f t="shared" si="106"/>
        <v>0</v>
      </c>
      <c r="I1147" s="46" t="s">
        <v>6</v>
      </c>
      <c r="O1147" s="26">
        <f t="shared" si="107"/>
        <v>0</v>
      </c>
      <c r="P1147" s="26">
        <f t="shared" si="107"/>
        <v>0</v>
      </c>
      <c r="Q1147" s="26">
        <f t="shared" si="107"/>
        <v>0</v>
      </c>
      <c r="R1147" s="93">
        <f t="shared" si="108"/>
        <v>0</v>
      </c>
      <c r="S1147" s="93">
        <f t="shared" si="109"/>
        <v>0</v>
      </c>
      <c r="T1147" s="93">
        <f t="shared" si="110"/>
        <v>0</v>
      </c>
    </row>
    <row r="1148" spans="3:20" x14ac:dyDescent="0.35">
      <c r="C1148" s="75" t="str">
        <f t="shared" si="105"/>
        <v/>
      </c>
      <c r="D1148" s="47"/>
      <c r="E1148" s="48"/>
      <c r="F1148" s="48"/>
      <c r="G1148" s="48"/>
      <c r="H1148" s="49">
        <f t="shared" si="106"/>
        <v>0</v>
      </c>
      <c r="I1148" s="46" t="s">
        <v>6</v>
      </c>
      <c r="O1148" s="26">
        <f t="shared" si="107"/>
        <v>0</v>
      </c>
      <c r="P1148" s="26">
        <f t="shared" si="107"/>
        <v>0</v>
      </c>
      <c r="Q1148" s="26">
        <f t="shared" si="107"/>
        <v>0</v>
      </c>
      <c r="R1148" s="93">
        <f t="shared" si="108"/>
        <v>0</v>
      </c>
      <c r="S1148" s="93">
        <f t="shared" si="109"/>
        <v>0</v>
      </c>
      <c r="T1148" s="93">
        <f t="shared" si="110"/>
        <v>0</v>
      </c>
    </row>
    <row r="1149" spans="3:20" x14ac:dyDescent="0.35">
      <c r="C1149" s="75" t="str">
        <f t="shared" si="105"/>
        <v/>
      </c>
      <c r="D1149" s="47"/>
      <c r="E1149" s="48"/>
      <c r="F1149" s="48"/>
      <c r="G1149" s="48"/>
      <c r="H1149" s="49">
        <f t="shared" si="106"/>
        <v>0</v>
      </c>
      <c r="I1149" s="46" t="s">
        <v>6</v>
      </c>
      <c r="O1149" s="26">
        <f t="shared" si="107"/>
        <v>0</v>
      </c>
      <c r="P1149" s="26">
        <f t="shared" si="107"/>
        <v>0</v>
      </c>
      <c r="Q1149" s="26">
        <f t="shared" si="107"/>
        <v>0</v>
      </c>
      <c r="R1149" s="93">
        <f t="shared" si="108"/>
        <v>0</v>
      </c>
      <c r="S1149" s="93">
        <f t="shared" si="109"/>
        <v>0</v>
      </c>
      <c r="T1149" s="93">
        <f t="shared" si="110"/>
        <v>0</v>
      </c>
    </row>
    <row r="1150" spans="3:20" x14ac:dyDescent="0.35">
      <c r="C1150" s="75" t="str">
        <f t="shared" si="105"/>
        <v/>
      </c>
      <c r="D1150" s="47"/>
      <c r="E1150" s="48"/>
      <c r="F1150" s="48"/>
      <c r="G1150" s="48"/>
      <c r="H1150" s="49">
        <f t="shared" si="106"/>
        <v>0</v>
      </c>
      <c r="I1150" s="46" t="s">
        <v>6</v>
      </c>
      <c r="O1150" s="26">
        <f t="shared" si="107"/>
        <v>0</v>
      </c>
      <c r="P1150" s="26">
        <f t="shared" si="107"/>
        <v>0</v>
      </c>
      <c r="Q1150" s="26">
        <f t="shared" si="107"/>
        <v>0</v>
      </c>
      <c r="R1150" s="93">
        <f t="shared" si="108"/>
        <v>0</v>
      </c>
      <c r="S1150" s="93">
        <f t="shared" si="109"/>
        <v>0</v>
      </c>
      <c r="T1150" s="93">
        <f t="shared" si="110"/>
        <v>0</v>
      </c>
    </row>
    <row r="1151" spans="3:20" x14ac:dyDescent="0.35">
      <c r="C1151" s="75" t="str">
        <f t="shared" si="105"/>
        <v/>
      </c>
      <c r="D1151" s="47"/>
      <c r="E1151" s="48"/>
      <c r="F1151" s="48"/>
      <c r="G1151" s="48"/>
      <c r="H1151" s="49">
        <f t="shared" si="106"/>
        <v>0</v>
      </c>
      <c r="I1151" s="46" t="s">
        <v>6</v>
      </c>
      <c r="O1151" s="26">
        <f t="shared" si="107"/>
        <v>0</v>
      </c>
      <c r="P1151" s="26">
        <f t="shared" si="107"/>
        <v>0</v>
      </c>
      <c r="Q1151" s="26">
        <f t="shared" si="107"/>
        <v>0</v>
      </c>
      <c r="R1151" s="93">
        <f t="shared" si="108"/>
        <v>0</v>
      </c>
      <c r="S1151" s="93">
        <f t="shared" si="109"/>
        <v>0</v>
      </c>
      <c r="T1151" s="93">
        <f t="shared" si="110"/>
        <v>0</v>
      </c>
    </row>
    <row r="1152" spans="3:20" x14ac:dyDescent="0.35">
      <c r="C1152" s="75" t="str">
        <f t="shared" si="105"/>
        <v/>
      </c>
      <c r="D1152" s="47"/>
      <c r="E1152" s="48"/>
      <c r="F1152" s="48"/>
      <c r="G1152" s="48"/>
      <c r="H1152" s="49">
        <f t="shared" si="106"/>
        <v>0</v>
      </c>
      <c r="I1152" s="46" t="s">
        <v>6</v>
      </c>
      <c r="O1152" s="26">
        <f t="shared" si="107"/>
        <v>0</v>
      </c>
      <c r="P1152" s="26">
        <f t="shared" si="107"/>
        <v>0</v>
      </c>
      <c r="Q1152" s="26">
        <f t="shared" si="107"/>
        <v>0</v>
      </c>
      <c r="R1152" s="93">
        <f t="shared" si="108"/>
        <v>0</v>
      </c>
      <c r="S1152" s="93">
        <f t="shared" si="109"/>
        <v>0</v>
      </c>
      <c r="T1152" s="93">
        <f t="shared" si="110"/>
        <v>0</v>
      </c>
    </row>
    <row r="1153" spans="3:20" x14ac:dyDescent="0.35">
      <c r="C1153" s="75" t="str">
        <f t="shared" si="105"/>
        <v/>
      </c>
      <c r="D1153" s="47"/>
      <c r="E1153" s="48"/>
      <c r="F1153" s="48"/>
      <c r="G1153" s="48"/>
      <c r="H1153" s="49">
        <f t="shared" si="106"/>
        <v>0</v>
      </c>
      <c r="I1153" s="46" t="s">
        <v>6</v>
      </c>
      <c r="O1153" s="26">
        <f t="shared" si="107"/>
        <v>0</v>
      </c>
      <c r="P1153" s="26">
        <f t="shared" si="107"/>
        <v>0</v>
      </c>
      <c r="Q1153" s="26">
        <f t="shared" si="107"/>
        <v>0</v>
      </c>
      <c r="R1153" s="93">
        <f t="shared" si="108"/>
        <v>0</v>
      </c>
      <c r="S1153" s="93">
        <f t="shared" si="109"/>
        <v>0</v>
      </c>
      <c r="T1153" s="93">
        <f t="shared" si="110"/>
        <v>0</v>
      </c>
    </row>
    <row r="1154" spans="3:20" x14ac:dyDescent="0.35">
      <c r="C1154" s="75" t="str">
        <f t="shared" si="105"/>
        <v/>
      </c>
      <c r="D1154" s="47"/>
      <c r="E1154" s="48"/>
      <c r="F1154" s="48"/>
      <c r="G1154" s="48"/>
      <c r="H1154" s="49">
        <f t="shared" si="106"/>
        <v>0</v>
      </c>
      <c r="I1154" s="46" t="s">
        <v>6</v>
      </c>
      <c r="O1154" s="26">
        <f t="shared" si="107"/>
        <v>0</v>
      </c>
      <c r="P1154" s="26">
        <f t="shared" si="107"/>
        <v>0</v>
      </c>
      <c r="Q1154" s="26">
        <f t="shared" si="107"/>
        <v>0</v>
      </c>
      <c r="R1154" s="93">
        <f t="shared" si="108"/>
        <v>0</v>
      </c>
      <c r="S1154" s="93">
        <f t="shared" si="109"/>
        <v>0</v>
      </c>
      <c r="T1154" s="93">
        <f t="shared" si="110"/>
        <v>0</v>
      </c>
    </row>
    <row r="1155" spans="3:20" x14ac:dyDescent="0.35">
      <c r="C1155" s="75" t="str">
        <f t="shared" si="105"/>
        <v/>
      </c>
      <c r="D1155" s="47"/>
      <c r="E1155" s="48"/>
      <c r="F1155" s="48"/>
      <c r="G1155" s="48"/>
      <c r="H1155" s="49">
        <f t="shared" si="106"/>
        <v>0</v>
      </c>
      <c r="I1155" s="46" t="s">
        <v>6</v>
      </c>
      <c r="O1155" s="26">
        <f t="shared" si="107"/>
        <v>0</v>
      </c>
      <c r="P1155" s="26">
        <f t="shared" si="107"/>
        <v>0</v>
      </c>
      <c r="Q1155" s="26">
        <f t="shared" si="107"/>
        <v>0</v>
      </c>
      <c r="R1155" s="93">
        <f t="shared" si="108"/>
        <v>0</v>
      </c>
      <c r="S1155" s="93">
        <f t="shared" si="109"/>
        <v>0</v>
      </c>
      <c r="T1155" s="93">
        <f t="shared" si="110"/>
        <v>0</v>
      </c>
    </row>
    <row r="1156" spans="3:20" x14ac:dyDescent="0.35">
      <c r="C1156" s="75" t="str">
        <f t="shared" si="105"/>
        <v/>
      </c>
      <c r="D1156" s="47"/>
      <c r="E1156" s="48"/>
      <c r="F1156" s="48"/>
      <c r="G1156" s="48"/>
      <c r="H1156" s="49">
        <f t="shared" si="106"/>
        <v>0</v>
      </c>
      <c r="I1156" s="46" t="s">
        <v>6</v>
      </c>
      <c r="O1156" s="26">
        <f t="shared" si="107"/>
        <v>0</v>
      </c>
      <c r="P1156" s="26">
        <f t="shared" si="107"/>
        <v>0</v>
      </c>
      <c r="Q1156" s="26">
        <f t="shared" si="107"/>
        <v>0</v>
      </c>
      <c r="R1156" s="93">
        <f t="shared" si="108"/>
        <v>0</v>
      </c>
      <c r="S1156" s="93">
        <f t="shared" si="109"/>
        <v>0</v>
      </c>
      <c r="T1156" s="93">
        <f t="shared" si="110"/>
        <v>0</v>
      </c>
    </row>
    <row r="1157" spans="3:20" x14ac:dyDescent="0.35">
      <c r="C1157" s="75" t="str">
        <f t="shared" si="105"/>
        <v/>
      </c>
      <c r="D1157" s="47"/>
      <c r="E1157" s="48"/>
      <c r="F1157" s="48"/>
      <c r="G1157" s="48"/>
      <c r="H1157" s="49">
        <f t="shared" si="106"/>
        <v>0</v>
      </c>
      <c r="I1157" s="46" t="s">
        <v>6</v>
      </c>
      <c r="O1157" s="26">
        <f t="shared" si="107"/>
        <v>0</v>
      </c>
      <c r="P1157" s="26">
        <f t="shared" si="107"/>
        <v>0</v>
      </c>
      <c r="Q1157" s="26">
        <f t="shared" si="107"/>
        <v>0</v>
      </c>
      <c r="R1157" s="93">
        <f t="shared" si="108"/>
        <v>0</v>
      </c>
      <c r="S1157" s="93">
        <f t="shared" si="109"/>
        <v>0</v>
      </c>
      <c r="T1157" s="93">
        <f t="shared" si="110"/>
        <v>0</v>
      </c>
    </row>
    <row r="1158" spans="3:20" x14ac:dyDescent="0.35">
      <c r="C1158" s="75" t="str">
        <f t="shared" si="105"/>
        <v/>
      </c>
      <c r="D1158" s="47"/>
      <c r="E1158" s="48"/>
      <c r="F1158" s="48"/>
      <c r="G1158" s="48"/>
      <c r="H1158" s="49">
        <f t="shared" si="106"/>
        <v>0</v>
      </c>
      <c r="I1158" s="46" t="s">
        <v>6</v>
      </c>
      <c r="O1158" s="26">
        <f t="shared" si="107"/>
        <v>0</v>
      </c>
      <c r="P1158" s="26">
        <f t="shared" si="107"/>
        <v>0</v>
      </c>
      <c r="Q1158" s="26">
        <f t="shared" si="107"/>
        <v>0</v>
      </c>
      <c r="R1158" s="93">
        <f t="shared" si="108"/>
        <v>0</v>
      </c>
      <c r="S1158" s="93">
        <f t="shared" si="109"/>
        <v>0</v>
      </c>
      <c r="T1158" s="93">
        <f t="shared" si="110"/>
        <v>0</v>
      </c>
    </row>
    <row r="1159" spans="3:20" x14ac:dyDescent="0.35">
      <c r="C1159" s="75" t="str">
        <f t="shared" si="105"/>
        <v/>
      </c>
      <c r="D1159" s="47"/>
      <c r="E1159" s="48"/>
      <c r="F1159" s="48"/>
      <c r="G1159" s="48"/>
      <c r="H1159" s="49">
        <f t="shared" si="106"/>
        <v>0</v>
      </c>
      <c r="I1159" s="46" t="s">
        <v>6</v>
      </c>
      <c r="O1159" s="26">
        <f t="shared" si="107"/>
        <v>0</v>
      </c>
      <c r="P1159" s="26">
        <f t="shared" si="107"/>
        <v>0</v>
      </c>
      <c r="Q1159" s="26">
        <f t="shared" si="107"/>
        <v>0</v>
      </c>
      <c r="R1159" s="93">
        <f t="shared" si="108"/>
        <v>0</v>
      </c>
      <c r="S1159" s="93">
        <f t="shared" si="109"/>
        <v>0</v>
      </c>
      <c r="T1159" s="93">
        <f t="shared" si="110"/>
        <v>0</v>
      </c>
    </row>
    <row r="1160" spans="3:20" x14ac:dyDescent="0.35">
      <c r="C1160" s="75" t="str">
        <f t="shared" si="105"/>
        <v/>
      </c>
      <c r="D1160" s="47"/>
      <c r="E1160" s="48"/>
      <c r="F1160" s="48"/>
      <c r="G1160" s="48"/>
      <c r="H1160" s="49">
        <f t="shared" si="106"/>
        <v>0</v>
      </c>
      <c r="I1160" s="46" t="s">
        <v>6</v>
      </c>
      <c r="O1160" s="26">
        <f t="shared" si="107"/>
        <v>0</v>
      </c>
      <c r="P1160" s="26">
        <f t="shared" si="107"/>
        <v>0</v>
      </c>
      <c r="Q1160" s="26">
        <f t="shared" si="107"/>
        <v>0</v>
      </c>
      <c r="R1160" s="93">
        <f t="shared" si="108"/>
        <v>0</v>
      </c>
      <c r="S1160" s="93">
        <f t="shared" si="109"/>
        <v>0</v>
      </c>
      <c r="T1160" s="93">
        <f t="shared" si="110"/>
        <v>0</v>
      </c>
    </row>
    <row r="1161" spans="3:20" x14ac:dyDescent="0.35">
      <c r="C1161" s="75" t="str">
        <f t="shared" si="105"/>
        <v/>
      </c>
      <c r="D1161" s="47"/>
      <c r="E1161" s="48"/>
      <c r="F1161" s="48"/>
      <c r="G1161" s="48"/>
      <c r="H1161" s="49">
        <f t="shared" si="106"/>
        <v>0</v>
      </c>
      <c r="I1161" s="46" t="s">
        <v>6</v>
      </c>
      <c r="O1161" s="26">
        <f t="shared" si="107"/>
        <v>0</v>
      </c>
      <c r="P1161" s="26">
        <f t="shared" si="107"/>
        <v>0</v>
      </c>
      <c r="Q1161" s="26">
        <f t="shared" si="107"/>
        <v>0</v>
      </c>
      <c r="R1161" s="93">
        <f t="shared" si="108"/>
        <v>0</v>
      </c>
      <c r="S1161" s="93">
        <f t="shared" si="109"/>
        <v>0</v>
      </c>
      <c r="T1161" s="93">
        <f t="shared" si="110"/>
        <v>0</v>
      </c>
    </row>
    <row r="1162" spans="3:20" x14ac:dyDescent="0.35">
      <c r="C1162" s="75" t="str">
        <f t="shared" si="105"/>
        <v/>
      </c>
      <c r="D1162" s="47"/>
      <c r="E1162" s="48"/>
      <c r="F1162" s="48"/>
      <c r="G1162" s="48"/>
      <c r="H1162" s="49">
        <f t="shared" si="106"/>
        <v>0</v>
      </c>
      <c r="I1162" s="46" t="s">
        <v>6</v>
      </c>
      <c r="O1162" s="26">
        <f t="shared" si="107"/>
        <v>0</v>
      </c>
      <c r="P1162" s="26">
        <f t="shared" si="107"/>
        <v>0</v>
      </c>
      <c r="Q1162" s="26">
        <f t="shared" si="107"/>
        <v>0</v>
      </c>
      <c r="R1162" s="93">
        <f t="shared" si="108"/>
        <v>0</v>
      </c>
      <c r="S1162" s="93">
        <f t="shared" si="109"/>
        <v>0</v>
      </c>
      <c r="T1162" s="93">
        <f t="shared" si="110"/>
        <v>0</v>
      </c>
    </row>
    <row r="1163" spans="3:20" x14ac:dyDescent="0.35">
      <c r="C1163" s="75" t="str">
        <f t="shared" ref="C1163:C1226" si="111">IF(D1163="","",IF(ISERROR(1+C1162),1,1+C1162))</f>
        <v/>
      </c>
      <c r="D1163" s="47"/>
      <c r="E1163" s="48"/>
      <c r="F1163" s="48"/>
      <c r="G1163" s="48"/>
      <c r="H1163" s="49">
        <f t="shared" ref="H1163:H1226" si="112">SUM(E1163:G1163)</f>
        <v>0</v>
      </c>
      <c r="I1163" s="46" t="s">
        <v>6</v>
      </c>
      <c r="O1163" s="26">
        <f t="shared" ref="O1163:Q1226" si="113">IF(E1163="",0,IF(ISNUMBER(E1163),0,1))</f>
        <v>0</v>
      </c>
      <c r="P1163" s="26">
        <f t="shared" si="113"/>
        <v>0</v>
      </c>
      <c r="Q1163" s="26">
        <f t="shared" si="113"/>
        <v>0</v>
      </c>
      <c r="R1163" s="93">
        <f t="shared" ref="R1163:R1226" si="114">IF(E1163="",0,
IF(NOT(ISNUMBER(E1163)),0,
IF(E1163&gt;=0,0,
1)))</f>
        <v>0</v>
      </c>
      <c r="S1163" s="93">
        <f t="shared" ref="S1163:S1226" si="115">IF(F1163="",0,
IF(NOT(ISNUMBER(F1163)),0,
IF(F1163&gt;=0,0,
1)))</f>
        <v>0</v>
      </c>
      <c r="T1163" s="93">
        <f t="shared" ref="T1163:T1226" si="116">IF(G1163="",0,
IF(NOT(ISNUMBER(G1163)),0,
IF(G1163&gt;=0,0,
1)))</f>
        <v>0</v>
      </c>
    </row>
    <row r="1164" spans="3:20" x14ac:dyDescent="0.35">
      <c r="C1164" s="75" t="str">
        <f t="shared" si="111"/>
        <v/>
      </c>
      <c r="D1164" s="47"/>
      <c r="E1164" s="48"/>
      <c r="F1164" s="48"/>
      <c r="G1164" s="48"/>
      <c r="H1164" s="49">
        <f t="shared" si="112"/>
        <v>0</v>
      </c>
      <c r="I1164" s="46" t="s">
        <v>6</v>
      </c>
      <c r="O1164" s="26">
        <f t="shared" si="113"/>
        <v>0</v>
      </c>
      <c r="P1164" s="26">
        <f t="shared" si="113"/>
        <v>0</v>
      </c>
      <c r="Q1164" s="26">
        <f t="shared" si="113"/>
        <v>0</v>
      </c>
      <c r="R1164" s="93">
        <f t="shared" si="114"/>
        <v>0</v>
      </c>
      <c r="S1164" s="93">
        <f t="shared" si="115"/>
        <v>0</v>
      </c>
      <c r="T1164" s="93">
        <f t="shared" si="116"/>
        <v>0</v>
      </c>
    </row>
    <row r="1165" spans="3:20" x14ac:dyDescent="0.35">
      <c r="C1165" s="75" t="str">
        <f t="shared" si="111"/>
        <v/>
      </c>
      <c r="D1165" s="47"/>
      <c r="E1165" s="48"/>
      <c r="F1165" s="48"/>
      <c r="G1165" s="48"/>
      <c r="H1165" s="49">
        <f t="shared" si="112"/>
        <v>0</v>
      </c>
      <c r="I1165" s="46" t="s">
        <v>6</v>
      </c>
      <c r="O1165" s="26">
        <f t="shared" si="113"/>
        <v>0</v>
      </c>
      <c r="P1165" s="26">
        <f t="shared" si="113"/>
        <v>0</v>
      </c>
      <c r="Q1165" s="26">
        <f t="shared" si="113"/>
        <v>0</v>
      </c>
      <c r="R1165" s="93">
        <f t="shared" si="114"/>
        <v>0</v>
      </c>
      <c r="S1165" s="93">
        <f t="shared" si="115"/>
        <v>0</v>
      </c>
      <c r="T1165" s="93">
        <f t="shared" si="116"/>
        <v>0</v>
      </c>
    </row>
    <row r="1166" spans="3:20" x14ac:dyDescent="0.35">
      <c r="C1166" s="75" t="str">
        <f t="shared" si="111"/>
        <v/>
      </c>
      <c r="D1166" s="47"/>
      <c r="E1166" s="48"/>
      <c r="F1166" s="48"/>
      <c r="G1166" s="48"/>
      <c r="H1166" s="49">
        <f t="shared" si="112"/>
        <v>0</v>
      </c>
      <c r="I1166" s="46" t="s">
        <v>6</v>
      </c>
      <c r="O1166" s="26">
        <f t="shared" si="113"/>
        <v>0</v>
      </c>
      <c r="P1166" s="26">
        <f t="shared" si="113"/>
        <v>0</v>
      </c>
      <c r="Q1166" s="26">
        <f t="shared" si="113"/>
        <v>0</v>
      </c>
      <c r="R1166" s="93">
        <f t="shared" si="114"/>
        <v>0</v>
      </c>
      <c r="S1166" s="93">
        <f t="shared" si="115"/>
        <v>0</v>
      </c>
      <c r="T1166" s="93">
        <f t="shared" si="116"/>
        <v>0</v>
      </c>
    </row>
    <row r="1167" spans="3:20" x14ac:dyDescent="0.35">
      <c r="C1167" s="75" t="str">
        <f t="shared" si="111"/>
        <v/>
      </c>
      <c r="D1167" s="47"/>
      <c r="E1167" s="48"/>
      <c r="F1167" s="48"/>
      <c r="G1167" s="48"/>
      <c r="H1167" s="49">
        <f t="shared" si="112"/>
        <v>0</v>
      </c>
      <c r="I1167" s="46" t="s">
        <v>6</v>
      </c>
      <c r="O1167" s="26">
        <f t="shared" si="113"/>
        <v>0</v>
      </c>
      <c r="P1167" s="26">
        <f t="shared" si="113"/>
        <v>0</v>
      </c>
      <c r="Q1167" s="26">
        <f t="shared" si="113"/>
        <v>0</v>
      </c>
      <c r="R1167" s="93">
        <f t="shared" si="114"/>
        <v>0</v>
      </c>
      <c r="S1167" s="93">
        <f t="shared" si="115"/>
        <v>0</v>
      </c>
      <c r="T1167" s="93">
        <f t="shared" si="116"/>
        <v>0</v>
      </c>
    </row>
    <row r="1168" spans="3:20" x14ac:dyDescent="0.35">
      <c r="C1168" s="75" t="str">
        <f t="shared" si="111"/>
        <v/>
      </c>
      <c r="D1168" s="47"/>
      <c r="E1168" s="48"/>
      <c r="F1168" s="48"/>
      <c r="G1168" s="48"/>
      <c r="H1168" s="49">
        <f t="shared" si="112"/>
        <v>0</v>
      </c>
      <c r="I1168" s="46" t="s">
        <v>6</v>
      </c>
      <c r="O1168" s="26">
        <f t="shared" si="113"/>
        <v>0</v>
      </c>
      <c r="P1168" s="26">
        <f t="shared" si="113"/>
        <v>0</v>
      </c>
      <c r="Q1168" s="26">
        <f t="shared" si="113"/>
        <v>0</v>
      </c>
      <c r="R1168" s="93">
        <f t="shared" si="114"/>
        <v>0</v>
      </c>
      <c r="S1168" s="93">
        <f t="shared" si="115"/>
        <v>0</v>
      </c>
      <c r="T1168" s="93">
        <f t="shared" si="116"/>
        <v>0</v>
      </c>
    </row>
    <row r="1169" spans="3:20" x14ac:dyDescent="0.35">
      <c r="C1169" s="75" t="str">
        <f t="shared" si="111"/>
        <v/>
      </c>
      <c r="D1169" s="47"/>
      <c r="E1169" s="48"/>
      <c r="F1169" s="48"/>
      <c r="G1169" s="48"/>
      <c r="H1169" s="49">
        <f t="shared" si="112"/>
        <v>0</v>
      </c>
      <c r="I1169" s="46" t="s">
        <v>6</v>
      </c>
      <c r="O1169" s="26">
        <f t="shared" si="113"/>
        <v>0</v>
      </c>
      <c r="P1169" s="26">
        <f t="shared" si="113"/>
        <v>0</v>
      </c>
      <c r="Q1169" s="26">
        <f t="shared" si="113"/>
        <v>0</v>
      </c>
      <c r="R1169" s="93">
        <f t="shared" si="114"/>
        <v>0</v>
      </c>
      <c r="S1169" s="93">
        <f t="shared" si="115"/>
        <v>0</v>
      </c>
      <c r="T1169" s="93">
        <f t="shared" si="116"/>
        <v>0</v>
      </c>
    </row>
    <row r="1170" spans="3:20" x14ac:dyDescent="0.35">
      <c r="C1170" s="75" t="str">
        <f t="shared" si="111"/>
        <v/>
      </c>
      <c r="D1170" s="47"/>
      <c r="E1170" s="48"/>
      <c r="F1170" s="48"/>
      <c r="G1170" s="48"/>
      <c r="H1170" s="49">
        <f t="shared" si="112"/>
        <v>0</v>
      </c>
      <c r="I1170" s="46" t="s">
        <v>6</v>
      </c>
      <c r="O1170" s="26">
        <f t="shared" si="113"/>
        <v>0</v>
      </c>
      <c r="P1170" s="26">
        <f t="shared" si="113"/>
        <v>0</v>
      </c>
      <c r="Q1170" s="26">
        <f t="shared" si="113"/>
        <v>0</v>
      </c>
      <c r="R1170" s="93">
        <f t="shared" si="114"/>
        <v>0</v>
      </c>
      <c r="S1170" s="93">
        <f t="shared" si="115"/>
        <v>0</v>
      </c>
      <c r="T1170" s="93">
        <f t="shared" si="116"/>
        <v>0</v>
      </c>
    </row>
    <row r="1171" spans="3:20" x14ac:dyDescent="0.35">
      <c r="C1171" s="75" t="str">
        <f t="shared" si="111"/>
        <v/>
      </c>
      <c r="D1171" s="47"/>
      <c r="E1171" s="48"/>
      <c r="F1171" s="48"/>
      <c r="G1171" s="48"/>
      <c r="H1171" s="49">
        <f t="shared" si="112"/>
        <v>0</v>
      </c>
      <c r="I1171" s="46" t="s">
        <v>6</v>
      </c>
      <c r="O1171" s="26">
        <f t="shared" si="113"/>
        <v>0</v>
      </c>
      <c r="P1171" s="26">
        <f t="shared" si="113"/>
        <v>0</v>
      </c>
      <c r="Q1171" s="26">
        <f t="shared" si="113"/>
        <v>0</v>
      </c>
      <c r="R1171" s="93">
        <f t="shared" si="114"/>
        <v>0</v>
      </c>
      <c r="S1171" s="93">
        <f t="shared" si="115"/>
        <v>0</v>
      </c>
      <c r="T1171" s="93">
        <f t="shared" si="116"/>
        <v>0</v>
      </c>
    </row>
    <row r="1172" spans="3:20" x14ac:dyDescent="0.35">
      <c r="C1172" s="75" t="str">
        <f t="shared" si="111"/>
        <v/>
      </c>
      <c r="D1172" s="47"/>
      <c r="E1172" s="48"/>
      <c r="F1172" s="48"/>
      <c r="G1172" s="48"/>
      <c r="H1172" s="49">
        <f t="shared" si="112"/>
        <v>0</v>
      </c>
      <c r="I1172" s="46" t="s">
        <v>6</v>
      </c>
      <c r="O1172" s="26">
        <f t="shared" si="113"/>
        <v>0</v>
      </c>
      <c r="P1172" s="26">
        <f t="shared" si="113"/>
        <v>0</v>
      </c>
      <c r="Q1172" s="26">
        <f t="shared" si="113"/>
        <v>0</v>
      </c>
      <c r="R1172" s="93">
        <f t="shared" si="114"/>
        <v>0</v>
      </c>
      <c r="S1172" s="93">
        <f t="shared" si="115"/>
        <v>0</v>
      </c>
      <c r="T1172" s="93">
        <f t="shared" si="116"/>
        <v>0</v>
      </c>
    </row>
    <row r="1173" spans="3:20" x14ac:dyDescent="0.35">
      <c r="C1173" s="75" t="str">
        <f t="shared" si="111"/>
        <v/>
      </c>
      <c r="D1173" s="47"/>
      <c r="E1173" s="48"/>
      <c r="F1173" s="48"/>
      <c r="G1173" s="48"/>
      <c r="H1173" s="49">
        <f t="shared" si="112"/>
        <v>0</v>
      </c>
      <c r="I1173" s="46" t="s">
        <v>6</v>
      </c>
      <c r="O1173" s="26">
        <f t="shared" si="113"/>
        <v>0</v>
      </c>
      <c r="P1173" s="26">
        <f t="shared" si="113"/>
        <v>0</v>
      </c>
      <c r="Q1173" s="26">
        <f t="shared" si="113"/>
        <v>0</v>
      </c>
      <c r="R1173" s="93">
        <f t="shared" si="114"/>
        <v>0</v>
      </c>
      <c r="S1173" s="93">
        <f t="shared" si="115"/>
        <v>0</v>
      </c>
      <c r="T1173" s="93">
        <f t="shared" si="116"/>
        <v>0</v>
      </c>
    </row>
    <row r="1174" spans="3:20" x14ac:dyDescent="0.35">
      <c r="C1174" s="75" t="str">
        <f t="shared" si="111"/>
        <v/>
      </c>
      <c r="D1174" s="47"/>
      <c r="E1174" s="48"/>
      <c r="F1174" s="48"/>
      <c r="G1174" s="48"/>
      <c r="H1174" s="49">
        <f t="shared" si="112"/>
        <v>0</v>
      </c>
      <c r="I1174" s="46" t="s">
        <v>6</v>
      </c>
      <c r="O1174" s="26">
        <f t="shared" si="113"/>
        <v>0</v>
      </c>
      <c r="P1174" s="26">
        <f t="shared" si="113"/>
        <v>0</v>
      </c>
      <c r="Q1174" s="26">
        <f t="shared" si="113"/>
        <v>0</v>
      </c>
      <c r="R1174" s="93">
        <f t="shared" si="114"/>
        <v>0</v>
      </c>
      <c r="S1174" s="93">
        <f t="shared" si="115"/>
        <v>0</v>
      </c>
      <c r="T1174" s="93">
        <f t="shared" si="116"/>
        <v>0</v>
      </c>
    </row>
    <row r="1175" spans="3:20" x14ac:dyDescent="0.35">
      <c r="C1175" s="75" t="str">
        <f t="shared" si="111"/>
        <v/>
      </c>
      <c r="D1175" s="47"/>
      <c r="E1175" s="48"/>
      <c r="F1175" s="48"/>
      <c r="G1175" s="48"/>
      <c r="H1175" s="49">
        <f t="shared" si="112"/>
        <v>0</v>
      </c>
      <c r="I1175" s="46" t="s">
        <v>6</v>
      </c>
      <c r="O1175" s="26">
        <f t="shared" si="113"/>
        <v>0</v>
      </c>
      <c r="P1175" s="26">
        <f t="shared" si="113"/>
        <v>0</v>
      </c>
      <c r="Q1175" s="26">
        <f t="shared" si="113"/>
        <v>0</v>
      </c>
      <c r="R1175" s="93">
        <f t="shared" si="114"/>
        <v>0</v>
      </c>
      <c r="S1175" s="93">
        <f t="shared" si="115"/>
        <v>0</v>
      </c>
      <c r="T1175" s="93">
        <f t="shared" si="116"/>
        <v>0</v>
      </c>
    </row>
    <row r="1176" spans="3:20" x14ac:dyDescent="0.35">
      <c r="C1176" s="75" t="str">
        <f t="shared" si="111"/>
        <v/>
      </c>
      <c r="D1176" s="47"/>
      <c r="E1176" s="48"/>
      <c r="F1176" s="48"/>
      <c r="G1176" s="48"/>
      <c r="H1176" s="49">
        <f t="shared" si="112"/>
        <v>0</v>
      </c>
      <c r="I1176" s="46" t="s">
        <v>6</v>
      </c>
      <c r="O1176" s="26">
        <f t="shared" si="113"/>
        <v>0</v>
      </c>
      <c r="P1176" s="26">
        <f t="shared" si="113"/>
        <v>0</v>
      </c>
      <c r="Q1176" s="26">
        <f t="shared" si="113"/>
        <v>0</v>
      </c>
      <c r="R1176" s="93">
        <f t="shared" si="114"/>
        <v>0</v>
      </c>
      <c r="S1176" s="93">
        <f t="shared" si="115"/>
        <v>0</v>
      </c>
      <c r="T1176" s="93">
        <f t="shared" si="116"/>
        <v>0</v>
      </c>
    </row>
    <row r="1177" spans="3:20" x14ac:dyDescent="0.35">
      <c r="C1177" s="75" t="str">
        <f t="shared" si="111"/>
        <v/>
      </c>
      <c r="D1177" s="47"/>
      <c r="E1177" s="48"/>
      <c r="F1177" s="48"/>
      <c r="G1177" s="48"/>
      <c r="H1177" s="49">
        <f t="shared" si="112"/>
        <v>0</v>
      </c>
      <c r="I1177" s="46" t="s">
        <v>6</v>
      </c>
      <c r="O1177" s="26">
        <f t="shared" si="113"/>
        <v>0</v>
      </c>
      <c r="P1177" s="26">
        <f t="shared" si="113"/>
        <v>0</v>
      </c>
      <c r="Q1177" s="26">
        <f t="shared" si="113"/>
        <v>0</v>
      </c>
      <c r="R1177" s="93">
        <f t="shared" si="114"/>
        <v>0</v>
      </c>
      <c r="S1177" s="93">
        <f t="shared" si="115"/>
        <v>0</v>
      </c>
      <c r="T1177" s="93">
        <f t="shared" si="116"/>
        <v>0</v>
      </c>
    </row>
    <row r="1178" spans="3:20" x14ac:dyDescent="0.35">
      <c r="C1178" s="75" t="str">
        <f t="shared" si="111"/>
        <v/>
      </c>
      <c r="D1178" s="47"/>
      <c r="E1178" s="48"/>
      <c r="F1178" s="48"/>
      <c r="G1178" s="48"/>
      <c r="H1178" s="49">
        <f t="shared" si="112"/>
        <v>0</v>
      </c>
      <c r="I1178" s="46" t="s">
        <v>6</v>
      </c>
      <c r="O1178" s="26">
        <f t="shared" si="113"/>
        <v>0</v>
      </c>
      <c r="P1178" s="26">
        <f t="shared" si="113"/>
        <v>0</v>
      </c>
      <c r="Q1178" s="26">
        <f t="shared" si="113"/>
        <v>0</v>
      </c>
      <c r="R1178" s="93">
        <f t="shared" si="114"/>
        <v>0</v>
      </c>
      <c r="S1178" s="93">
        <f t="shared" si="115"/>
        <v>0</v>
      </c>
      <c r="T1178" s="93">
        <f t="shared" si="116"/>
        <v>0</v>
      </c>
    </row>
    <row r="1179" spans="3:20" x14ac:dyDescent="0.35">
      <c r="C1179" s="75" t="str">
        <f t="shared" si="111"/>
        <v/>
      </c>
      <c r="D1179" s="47"/>
      <c r="E1179" s="48"/>
      <c r="F1179" s="48"/>
      <c r="G1179" s="48"/>
      <c r="H1179" s="49">
        <f t="shared" si="112"/>
        <v>0</v>
      </c>
      <c r="I1179" s="46" t="s">
        <v>6</v>
      </c>
      <c r="O1179" s="26">
        <f t="shared" si="113"/>
        <v>0</v>
      </c>
      <c r="P1179" s="26">
        <f t="shared" si="113"/>
        <v>0</v>
      </c>
      <c r="Q1179" s="26">
        <f t="shared" si="113"/>
        <v>0</v>
      </c>
      <c r="R1179" s="93">
        <f t="shared" si="114"/>
        <v>0</v>
      </c>
      <c r="S1179" s="93">
        <f t="shared" si="115"/>
        <v>0</v>
      </c>
      <c r="T1179" s="93">
        <f t="shared" si="116"/>
        <v>0</v>
      </c>
    </row>
    <row r="1180" spans="3:20" x14ac:dyDescent="0.35">
      <c r="C1180" s="75" t="str">
        <f t="shared" si="111"/>
        <v/>
      </c>
      <c r="D1180" s="47"/>
      <c r="E1180" s="48"/>
      <c r="F1180" s="48"/>
      <c r="G1180" s="48"/>
      <c r="H1180" s="49">
        <f t="shared" si="112"/>
        <v>0</v>
      </c>
      <c r="I1180" s="46" t="s">
        <v>6</v>
      </c>
      <c r="O1180" s="26">
        <f t="shared" si="113"/>
        <v>0</v>
      </c>
      <c r="P1180" s="26">
        <f t="shared" si="113"/>
        <v>0</v>
      </c>
      <c r="Q1180" s="26">
        <f t="shared" si="113"/>
        <v>0</v>
      </c>
      <c r="R1180" s="93">
        <f t="shared" si="114"/>
        <v>0</v>
      </c>
      <c r="S1180" s="93">
        <f t="shared" si="115"/>
        <v>0</v>
      </c>
      <c r="T1180" s="93">
        <f t="shared" si="116"/>
        <v>0</v>
      </c>
    </row>
    <row r="1181" spans="3:20" x14ac:dyDescent="0.35">
      <c r="C1181" s="75" t="str">
        <f t="shared" si="111"/>
        <v/>
      </c>
      <c r="D1181" s="47"/>
      <c r="E1181" s="48"/>
      <c r="F1181" s="48"/>
      <c r="G1181" s="48"/>
      <c r="H1181" s="49">
        <f t="shared" si="112"/>
        <v>0</v>
      </c>
      <c r="I1181" s="46" t="s">
        <v>6</v>
      </c>
      <c r="O1181" s="26">
        <f t="shared" si="113"/>
        <v>0</v>
      </c>
      <c r="P1181" s="26">
        <f t="shared" si="113"/>
        <v>0</v>
      </c>
      <c r="Q1181" s="26">
        <f t="shared" si="113"/>
        <v>0</v>
      </c>
      <c r="R1181" s="93">
        <f t="shared" si="114"/>
        <v>0</v>
      </c>
      <c r="S1181" s="93">
        <f t="shared" si="115"/>
        <v>0</v>
      </c>
      <c r="T1181" s="93">
        <f t="shared" si="116"/>
        <v>0</v>
      </c>
    </row>
    <row r="1182" spans="3:20" x14ac:dyDescent="0.35">
      <c r="C1182" s="75" t="str">
        <f t="shared" si="111"/>
        <v/>
      </c>
      <c r="D1182" s="47"/>
      <c r="E1182" s="48"/>
      <c r="F1182" s="48"/>
      <c r="G1182" s="48"/>
      <c r="H1182" s="49">
        <f t="shared" si="112"/>
        <v>0</v>
      </c>
      <c r="I1182" s="46" t="s">
        <v>6</v>
      </c>
      <c r="O1182" s="26">
        <f t="shared" si="113"/>
        <v>0</v>
      </c>
      <c r="P1182" s="26">
        <f t="shared" si="113"/>
        <v>0</v>
      </c>
      <c r="Q1182" s="26">
        <f t="shared" si="113"/>
        <v>0</v>
      </c>
      <c r="R1182" s="93">
        <f t="shared" si="114"/>
        <v>0</v>
      </c>
      <c r="S1182" s="93">
        <f t="shared" si="115"/>
        <v>0</v>
      </c>
      <c r="T1182" s="93">
        <f t="shared" si="116"/>
        <v>0</v>
      </c>
    </row>
    <row r="1183" spans="3:20" x14ac:dyDescent="0.35">
      <c r="C1183" s="75" t="str">
        <f t="shared" si="111"/>
        <v/>
      </c>
      <c r="D1183" s="47"/>
      <c r="E1183" s="48"/>
      <c r="F1183" s="48"/>
      <c r="G1183" s="48"/>
      <c r="H1183" s="49">
        <f t="shared" si="112"/>
        <v>0</v>
      </c>
      <c r="I1183" s="46" t="s">
        <v>6</v>
      </c>
      <c r="O1183" s="26">
        <f t="shared" si="113"/>
        <v>0</v>
      </c>
      <c r="P1183" s="26">
        <f t="shared" si="113"/>
        <v>0</v>
      </c>
      <c r="Q1183" s="26">
        <f t="shared" si="113"/>
        <v>0</v>
      </c>
      <c r="R1183" s="93">
        <f t="shared" si="114"/>
        <v>0</v>
      </c>
      <c r="S1183" s="93">
        <f t="shared" si="115"/>
        <v>0</v>
      </c>
      <c r="T1183" s="93">
        <f t="shared" si="116"/>
        <v>0</v>
      </c>
    </row>
    <row r="1184" spans="3:20" x14ac:dyDescent="0.35">
      <c r="C1184" s="75" t="str">
        <f t="shared" si="111"/>
        <v/>
      </c>
      <c r="D1184" s="47"/>
      <c r="E1184" s="48"/>
      <c r="F1184" s="48"/>
      <c r="G1184" s="48"/>
      <c r="H1184" s="49">
        <f t="shared" si="112"/>
        <v>0</v>
      </c>
      <c r="I1184" s="46" t="s">
        <v>6</v>
      </c>
      <c r="O1184" s="26">
        <f t="shared" si="113"/>
        <v>0</v>
      </c>
      <c r="P1184" s="26">
        <f t="shared" si="113"/>
        <v>0</v>
      </c>
      <c r="Q1184" s="26">
        <f t="shared" si="113"/>
        <v>0</v>
      </c>
      <c r="R1184" s="93">
        <f t="shared" si="114"/>
        <v>0</v>
      </c>
      <c r="S1184" s="93">
        <f t="shared" si="115"/>
        <v>0</v>
      </c>
      <c r="T1184" s="93">
        <f t="shared" si="116"/>
        <v>0</v>
      </c>
    </row>
    <row r="1185" spans="3:20" x14ac:dyDescent="0.35">
      <c r="C1185" s="75" t="str">
        <f t="shared" si="111"/>
        <v/>
      </c>
      <c r="D1185" s="47"/>
      <c r="E1185" s="48"/>
      <c r="F1185" s="48"/>
      <c r="G1185" s="48"/>
      <c r="H1185" s="49">
        <f t="shared" si="112"/>
        <v>0</v>
      </c>
      <c r="I1185" s="46" t="s">
        <v>6</v>
      </c>
      <c r="O1185" s="26">
        <f t="shared" si="113"/>
        <v>0</v>
      </c>
      <c r="P1185" s="26">
        <f t="shared" si="113"/>
        <v>0</v>
      </c>
      <c r="Q1185" s="26">
        <f t="shared" si="113"/>
        <v>0</v>
      </c>
      <c r="R1185" s="93">
        <f t="shared" si="114"/>
        <v>0</v>
      </c>
      <c r="S1185" s="93">
        <f t="shared" si="115"/>
        <v>0</v>
      </c>
      <c r="T1185" s="93">
        <f t="shared" si="116"/>
        <v>0</v>
      </c>
    </row>
    <row r="1186" spans="3:20" x14ac:dyDescent="0.35">
      <c r="C1186" s="75" t="str">
        <f t="shared" si="111"/>
        <v/>
      </c>
      <c r="D1186" s="47"/>
      <c r="E1186" s="48"/>
      <c r="F1186" s="48"/>
      <c r="G1186" s="48"/>
      <c r="H1186" s="49">
        <f t="shared" si="112"/>
        <v>0</v>
      </c>
      <c r="I1186" s="46" t="s">
        <v>6</v>
      </c>
      <c r="O1186" s="26">
        <f t="shared" si="113"/>
        <v>0</v>
      </c>
      <c r="P1186" s="26">
        <f t="shared" si="113"/>
        <v>0</v>
      </c>
      <c r="Q1186" s="26">
        <f t="shared" si="113"/>
        <v>0</v>
      </c>
      <c r="R1186" s="93">
        <f t="shared" si="114"/>
        <v>0</v>
      </c>
      <c r="S1186" s="93">
        <f t="shared" si="115"/>
        <v>0</v>
      </c>
      <c r="T1186" s="93">
        <f t="shared" si="116"/>
        <v>0</v>
      </c>
    </row>
    <row r="1187" spans="3:20" x14ac:dyDescent="0.35">
      <c r="C1187" s="75" t="str">
        <f t="shared" si="111"/>
        <v/>
      </c>
      <c r="D1187" s="47"/>
      <c r="E1187" s="48"/>
      <c r="F1187" s="48"/>
      <c r="G1187" s="48"/>
      <c r="H1187" s="49">
        <f t="shared" si="112"/>
        <v>0</v>
      </c>
      <c r="I1187" s="46" t="s">
        <v>6</v>
      </c>
      <c r="O1187" s="26">
        <f t="shared" si="113"/>
        <v>0</v>
      </c>
      <c r="P1187" s="26">
        <f t="shared" si="113"/>
        <v>0</v>
      </c>
      <c r="Q1187" s="26">
        <f t="shared" si="113"/>
        <v>0</v>
      </c>
      <c r="R1187" s="93">
        <f t="shared" si="114"/>
        <v>0</v>
      </c>
      <c r="S1187" s="93">
        <f t="shared" si="115"/>
        <v>0</v>
      </c>
      <c r="T1187" s="93">
        <f t="shared" si="116"/>
        <v>0</v>
      </c>
    </row>
    <row r="1188" spans="3:20" x14ac:dyDescent="0.35">
      <c r="C1188" s="75" t="str">
        <f t="shared" si="111"/>
        <v/>
      </c>
      <c r="D1188" s="47"/>
      <c r="E1188" s="48"/>
      <c r="F1188" s="48"/>
      <c r="G1188" s="48"/>
      <c r="H1188" s="49">
        <f t="shared" si="112"/>
        <v>0</v>
      </c>
      <c r="I1188" s="46" t="s">
        <v>6</v>
      </c>
      <c r="O1188" s="26">
        <f t="shared" si="113"/>
        <v>0</v>
      </c>
      <c r="P1188" s="26">
        <f t="shared" si="113"/>
        <v>0</v>
      </c>
      <c r="Q1188" s="26">
        <f t="shared" si="113"/>
        <v>0</v>
      </c>
      <c r="R1188" s="93">
        <f t="shared" si="114"/>
        <v>0</v>
      </c>
      <c r="S1188" s="93">
        <f t="shared" si="115"/>
        <v>0</v>
      </c>
      <c r="T1188" s="93">
        <f t="shared" si="116"/>
        <v>0</v>
      </c>
    </row>
    <row r="1189" spans="3:20" x14ac:dyDescent="0.35">
      <c r="C1189" s="75" t="str">
        <f t="shared" si="111"/>
        <v/>
      </c>
      <c r="D1189" s="47"/>
      <c r="E1189" s="48"/>
      <c r="F1189" s="48"/>
      <c r="G1189" s="48"/>
      <c r="H1189" s="49">
        <f t="shared" si="112"/>
        <v>0</v>
      </c>
      <c r="I1189" s="46" t="s">
        <v>6</v>
      </c>
      <c r="O1189" s="26">
        <f t="shared" si="113"/>
        <v>0</v>
      </c>
      <c r="P1189" s="26">
        <f t="shared" si="113"/>
        <v>0</v>
      </c>
      <c r="Q1189" s="26">
        <f t="shared" si="113"/>
        <v>0</v>
      </c>
      <c r="R1189" s="93">
        <f t="shared" si="114"/>
        <v>0</v>
      </c>
      <c r="S1189" s="93">
        <f t="shared" si="115"/>
        <v>0</v>
      </c>
      <c r="T1189" s="93">
        <f t="shared" si="116"/>
        <v>0</v>
      </c>
    </row>
    <row r="1190" spans="3:20" x14ac:dyDescent="0.35">
      <c r="C1190" s="75" t="str">
        <f t="shared" si="111"/>
        <v/>
      </c>
      <c r="D1190" s="47"/>
      <c r="E1190" s="48"/>
      <c r="F1190" s="48"/>
      <c r="G1190" s="48"/>
      <c r="H1190" s="49">
        <f t="shared" si="112"/>
        <v>0</v>
      </c>
      <c r="I1190" s="46" t="s">
        <v>6</v>
      </c>
      <c r="O1190" s="26">
        <f t="shared" si="113"/>
        <v>0</v>
      </c>
      <c r="P1190" s="26">
        <f t="shared" si="113"/>
        <v>0</v>
      </c>
      <c r="Q1190" s="26">
        <f t="shared" si="113"/>
        <v>0</v>
      </c>
      <c r="R1190" s="93">
        <f t="shared" si="114"/>
        <v>0</v>
      </c>
      <c r="S1190" s="93">
        <f t="shared" si="115"/>
        <v>0</v>
      </c>
      <c r="T1190" s="93">
        <f t="shared" si="116"/>
        <v>0</v>
      </c>
    </row>
    <row r="1191" spans="3:20" x14ac:dyDescent="0.35">
      <c r="C1191" s="75" t="str">
        <f t="shared" si="111"/>
        <v/>
      </c>
      <c r="D1191" s="47"/>
      <c r="E1191" s="48"/>
      <c r="F1191" s="48"/>
      <c r="G1191" s="48"/>
      <c r="H1191" s="49">
        <f t="shared" si="112"/>
        <v>0</v>
      </c>
      <c r="I1191" s="46" t="s">
        <v>6</v>
      </c>
      <c r="O1191" s="26">
        <f t="shared" si="113"/>
        <v>0</v>
      </c>
      <c r="P1191" s="26">
        <f t="shared" si="113"/>
        <v>0</v>
      </c>
      <c r="Q1191" s="26">
        <f t="shared" si="113"/>
        <v>0</v>
      </c>
      <c r="R1191" s="93">
        <f t="shared" si="114"/>
        <v>0</v>
      </c>
      <c r="S1191" s="93">
        <f t="shared" si="115"/>
        <v>0</v>
      </c>
      <c r="T1191" s="93">
        <f t="shared" si="116"/>
        <v>0</v>
      </c>
    </row>
    <row r="1192" spans="3:20" x14ac:dyDescent="0.35">
      <c r="C1192" s="75" t="str">
        <f t="shared" si="111"/>
        <v/>
      </c>
      <c r="D1192" s="47"/>
      <c r="E1192" s="48"/>
      <c r="F1192" s="48"/>
      <c r="G1192" s="48"/>
      <c r="H1192" s="49">
        <f t="shared" si="112"/>
        <v>0</v>
      </c>
      <c r="I1192" s="46" t="s">
        <v>6</v>
      </c>
      <c r="O1192" s="26">
        <f t="shared" si="113"/>
        <v>0</v>
      </c>
      <c r="P1192" s="26">
        <f t="shared" si="113"/>
        <v>0</v>
      </c>
      <c r="Q1192" s="26">
        <f t="shared" si="113"/>
        <v>0</v>
      </c>
      <c r="R1192" s="93">
        <f t="shared" si="114"/>
        <v>0</v>
      </c>
      <c r="S1192" s="93">
        <f t="shared" si="115"/>
        <v>0</v>
      </c>
      <c r="T1192" s="93">
        <f t="shared" si="116"/>
        <v>0</v>
      </c>
    </row>
    <row r="1193" spans="3:20" x14ac:dyDescent="0.35">
      <c r="C1193" s="75" t="str">
        <f t="shared" si="111"/>
        <v/>
      </c>
      <c r="D1193" s="47"/>
      <c r="E1193" s="48"/>
      <c r="F1193" s="48"/>
      <c r="G1193" s="48"/>
      <c r="H1193" s="49">
        <f t="shared" si="112"/>
        <v>0</v>
      </c>
      <c r="I1193" s="46" t="s">
        <v>6</v>
      </c>
      <c r="O1193" s="26">
        <f t="shared" si="113"/>
        <v>0</v>
      </c>
      <c r="P1193" s="26">
        <f t="shared" si="113"/>
        <v>0</v>
      </c>
      <c r="Q1193" s="26">
        <f t="shared" si="113"/>
        <v>0</v>
      </c>
      <c r="R1193" s="93">
        <f t="shared" si="114"/>
        <v>0</v>
      </c>
      <c r="S1193" s="93">
        <f t="shared" si="115"/>
        <v>0</v>
      </c>
      <c r="T1193" s="93">
        <f t="shared" si="116"/>
        <v>0</v>
      </c>
    </row>
    <row r="1194" spans="3:20" x14ac:dyDescent="0.35">
      <c r="C1194" s="75" t="str">
        <f t="shared" si="111"/>
        <v/>
      </c>
      <c r="D1194" s="47"/>
      <c r="E1194" s="48"/>
      <c r="F1194" s="48"/>
      <c r="G1194" s="48"/>
      <c r="H1194" s="49">
        <f t="shared" si="112"/>
        <v>0</v>
      </c>
      <c r="I1194" s="46" t="s">
        <v>6</v>
      </c>
      <c r="O1194" s="26">
        <f t="shared" si="113"/>
        <v>0</v>
      </c>
      <c r="P1194" s="26">
        <f t="shared" si="113"/>
        <v>0</v>
      </c>
      <c r="Q1194" s="26">
        <f t="shared" si="113"/>
        <v>0</v>
      </c>
      <c r="R1194" s="93">
        <f t="shared" si="114"/>
        <v>0</v>
      </c>
      <c r="S1194" s="93">
        <f t="shared" si="115"/>
        <v>0</v>
      </c>
      <c r="T1194" s="93">
        <f t="shared" si="116"/>
        <v>0</v>
      </c>
    </row>
    <row r="1195" spans="3:20" x14ac:dyDescent="0.35">
      <c r="C1195" s="75" t="str">
        <f t="shared" si="111"/>
        <v/>
      </c>
      <c r="D1195" s="47"/>
      <c r="E1195" s="48"/>
      <c r="F1195" s="48"/>
      <c r="G1195" s="48"/>
      <c r="H1195" s="49">
        <f t="shared" si="112"/>
        <v>0</v>
      </c>
      <c r="I1195" s="46" t="s">
        <v>6</v>
      </c>
      <c r="O1195" s="26">
        <f t="shared" si="113"/>
        <v>0</v>
      </c>
      <c r="P1195" s="26">
        <f t="shared" si="113"/>
        <v>0</v>
      </c>
      <c r="Q1195" s="26">
        <f t="shared" si="113"/>
        <v>0</v>
      </c>
      <c r="R1195" s="93">
        <f t="shared" si="114"/>
        <v>0</v>
      </c>
      <c r="S1195" s="93">
        <f t="shared" si="115"/>
        <v>0</v>
      </c>
      <c r="T1195" s="93">
        <f t="shared" si="116"/>
        <v>0</v>
      </c>
    </row>
    <row r="1196" spans="3:20" x14ac:dyDescent="0.35">
      <c r="C1196" s="75" t="str">
        <f t="shared" si="111"/>
        <v/>
      </c>
      <c r="D1196" s="47"/>
      <c r="E1196" s="48"/>
      <c r="F1196" s="48"/>
      <c r="G1196" s="48"/>
      <c r="H1196" s="49">
        <f t="shared" si="112"/>
        <v>0</v>
      </c>
      <c r="I1196" s="46" t="s">
        <v>6</v>
      </c>
      <c r="O1196" s="26">
        <f t="shared" si="113"/>
        <v>0</v>
      </c>
      <c r="P1196" s="26">
        <f t="shared" si="113"/>
        <v>0</v>
      </c>
      <c r="Q1196" s="26">
        <f t="shared" si="113"/>
        <v>0</v>
      </c>
      <c r="R1196" s="93">
        <f t="shared" si="114"/>
        <v>0</v>
      </c>
      <c r="S1196" s="93">
        <f t="shared" si="115"/>
        <v>0</v>
      </c>
      <c r="T1196" s="93">
        <f t="shared" si="116"/>
        <v>0</v>
      </c>
    </row>
    <row r="1197" spans="3:20" x14ac:dyDescent="0.35">
      <c r="C1197" s="75" t="str">
        <f t="shared" si="111"/>
        <v/>
      </c>
      <c r="D1197" s="47"/>
      <c r="E1197" s="48"/>
      <c r="F1197" s="48"/>
      <c r="G1197" s="48"/>
      <c r="H1197" s="49">
        <f t="shared" si="112"/>
        <v>0</v>
      </c>
      <c r="I1197" s="46" t="s">
        <v>6</v>
      </c>
      <c r="O1197" s="26">
        <f t="shared" si="113"/>
        <v>0</v>
      </c>
      <c r="P1197" s="26">
        <f t="shared" si="113"/>
        <v>0</v>
      </c>
      <c r="Q1197" s="26">
        <f t="shared" si="113"/>
        <v>0</v>
      </c>
      <c r="R1197" s="93">
        <f t="shared" si="114"/>
        <v>0</v>
      </c>
      <c r="S1197" s="93">
        <f t="shared" si="115"/>
        <v>0</v>
      </c>
      <c r="T1197" s="93">
        <f t="shared" si="116"/>
        <v>0</v>
      </c>
    </row>
    <row r="1198" spans="3:20" x14ac:dyDescent="0.35">
      <c r="C1198" s="75" t="str">
        <f t="shared" si="111"/>
        <v/>
      </c>
      <c r="D1198" s="47"/>
      <c r="E1198" s="48"/>
      <c r="F1198" s="48"/>
      <c r="G1198" s="48"/>
      <c r="H1198" s="49">
        <f t="shared" si="112"/>
        <v>0</v>
      </c>
      <c r="I1198" s="46" t="s">
        <v>6</v>
      </c>
      <c r="O1198" s="26">
        <f t="shared" si="113"/>
        <v>0</v>
      </c>
      <c r="P1198" s="26">
        <f t="shared" si="113"/>
        <v>0</v>
      </c>
      <c r="Q1198" s="26">
        <f t="shared" si="113"/>
        <v>0</v>
      </c>
      <c r="R1198" s="93">
        <f t="shared" si="114"/>
        <v>0</v>
      </c>
      <c r="S1198" s="93">
        <f t="shared" si="115"/>
        <v>0</v>
      </c>
      <c r="T1198" s="93">
        <f t="shared" si="116"/>
        <v>0</v>
      </c>
    </row>
    <row r="1199" spans="3:20" x14ac:dyDescent="0.35">
      <c r="C1199" s="75" t="str">
        <f t="shared" si="111"/>
        <v/>
      </c>
      <c r="D1199" s="47"/>
      <c r="E1199" s="48"/>
      <c r="F1199" s="48"/>
      <c r="G1199" s="48"/>
      <c r="H1199" s="49">
        <f t="shared" si="112"/>
        <v>0</v>
      </c>
      <c r="I1199" s="46" t="s">
        <v>6</v>
      </c>
      <c r="O1199" s="26">
        <f t="shared" si="113"/>
        <v>0</v>
      </c>
      <c r="P1199" s="26">
        <f t="shared" si="113"/>
        <v>0</v>
      </c>
      <c r="Q1199" s="26">
        <f t="shared" si="113"/>
        <v>0</v>
      </c>
      <c r="R1199" s="93">
        <f t="shared" si="114"/>
        <v>0</v>
      </c>
      <c r="S1199" s="93">
        <f t="shared" si="115"/>
        <v>0</v>
      </c>
      <c r="T1199" s="93">
        <f t="shared" si="116"/>
        <v>0</v>
      </c>
    </row>
    <row r="1200" spans="3:20" x14ac:dyDescent="0.35">
      <c r="C1200" s="75" t="str">
        <f t="shared" si="111"/>
        <v/>
      </c>
      <c r="D1200" s="47"/>
      <c r="E1200" s="48"/>
      <c r="F1200" s="48"/>
      <c r="G1200" s="48"/>
      <c r="H1200" s="49">
        <f t="shared" si="112"/>
        <v>0</v>
      </c>
      <c r="I1200" s="46" t="s">
        <v>6</v>
      </c>
      <c r="O1200" s="26">
        <f t="shared" si="113"/>
        <v>0</v>
      </c>
      <c r="P1200" s="26">
        <f t="shared" si="113"/>
        <v>0</v>
      </c>
      <c r="Q1200" s="26">
        <f t="shared" si="113"/>
        <v>0</v>
      </c>
      <c r="R1200" s="93">
        <f t="shared" si="114"/>
        <v>0</v>
      </c>
      <c r="S1200" s="93">
        <f t="shared" si="115"/>
        <v>0</v>
      </c>
      <c r="T1200" s="93">
        <f t="shared" si="116"/>
        <v>0</v>
      </c>
    </row>
    <row r="1201" spans="3:20" x14ac:dyDescent="0.35">
      <c r="C1201" s="75" t="str">
        <f t="shared" si="111"/>
        <v/>
      </c>
      <c r="D1201" s="47"/>
      <c r="E1201" s="48"/>
      <c r="F1201" s="48"/>
      <c r="G1201" s="48"/>
      <c r="H1201" s="49">
        <f t="shared" si="112"/>
        <v>0</v>
      </c>
      <c r="I1201" s="46" t="s">
        <v>6</v>
      </c>
      <c r="O1201" s="26">
        <f t="shared" si="113"/>
        <v>0</v>
      </c>
      <c r="P1201" s="26">
        <f t="shared" si="113"/>
        <v>0</v>
      </c>
      <c r="Q1201" s="26">
        <f t="shared" si="113"/>
        <v>0</v>
      </c>
      <c r="R1201" s="93">
        <f t="shared" si="114"/>
        <v>0</v>
      </c>
      <c r="S1201" s="93">
        <f t="shared" si="115"/>
        <v>0</v>
      </c>
      <c r="T1201" s="93">
        <f t="shared" si="116"/>
        <v>0</v>
      </c>
    </row>
    <row r="1202" spans="3:20" x14ac:dyDescent="0.35">
      <c r="C1202" s="75" t="str">
        <f t="shared" si="111"/>
        <v/>
      </c>
      <c r="D1202" s="47"/>
      <c r="E1202" s="48"/>
      <c r="F1202" s="48"/>
      <c r="G1202" s="48"/>
      <c r="H1202" s="49">
        <f t="shared" si="112"/>
        <v>0</v>
      </c>
      <c r="I1202" s="46" t="s">
        <v>6</v>
      </c>
      <c r="O1202" s="26">
        <f t="shared" si="113"/>
        <v>0</v>
      </c>
      <c r="P1202" s="26">
        <f t="shared" si="113"/>
        <v>0</v>
      </c>
      <c r="Q1202" s="26">
        <f t="shared" si="113"/>
        <v>0</v>
      </c>
      <c r="R1202" s="93">
        <f t="shared" si="114"/>
        <v>0</v>
      </c>
      <c r="S1202" s="93">
        <f t="shared" si="115"/>
        <v>0</v>
      </c>
      <c r="T1202" s="93">
        <f t="shared" si="116"/>
        <v>0</v>
      </c>
    </row>
    <row r="1203" spans="3:20" x14ac:dyDescent="0.35">
      <c r="C1203" s="75" t="str">
        <f t="shared" si="111"/>
        <v/>
      </c>
      <c r="D1203" s="47"/>
      <c r="E1203" s="48"/>
      <c r="F1203" s="48"/>
      <c r="G1203" s="48"/>
      <c r="H1203" s="49">
        <f t="shared" si="112"/>
        <v>0</v>
      </c>
      <c r="I1203" s="46" t="s">
        <v>6</v>
      </c>
      <c r="O1203" s="26">
        <f t="shared" si="113"/>
        <v>0</v>
      </c>
      <c r="P1203" s="26">
        <f t="shared" si="113"/>
        <v>0</v>
      </c>
      <c r="Q1203" s="26">
        <f t="shared" si="113"/>
        <v>0</v>
      </c>
      <c r="R1203" s="93">
        <f t="shared" si="114"/>
        <v>0</v>
      </c>
      <c r="S1203" s="93">
        <f t="shared" si="115"/>
        <v>0</v>
      </c>
      <c r="T1203" s="93">
        <f t="shared" si="116"/>
        <v>0</v>
      </c>
    </row>
    <row r="1204" spans="3:20" x14ac:dyDescent="0.35">
      <c r="C1204" s="75" t="str">
        <f t="shared" si="111"/>
        <v/>
      </c>
      <c r="D1204" s="47"/>
      <c r="E1204" s="48"/>
      <c r="F1204" s="48"/>
      <c r="G1204" s="48"/>
      <c r="H1204" s="49">
        <f t="shared" si="112"/>
        <v>0</v>
      </c>
      <c r="I1204" s="46" t="s">
        <v>6</v>
      </c>
      <c r="O1204" s="26">
        <f t="shared" si="113"/>
        <v>0</v>
      </c>
      <c r="P1204" s="26">
        <f t="shared" si="113"/>
        <v>0</v>
      </c>
      <c r="Q1204" s="26">
        <f t="shared" si="113"/>
        <v>0</v>
      </c>
      <c r="R1204" s="93">
        <f t="shared" si="114"/>
        <v>0</v>
      </c>
      <c r="S1204" s="93">
        <f t="shared" si="115"/>
        <v>0</v>
      </c>
      <c r="T1204" s="93">
        <f t="shared" si="116"/>
        <v>0</v>
      </c>
    </row>
    <row r="1205" spans="3:20" x14ac:dyDescent="0.35">
      <c r="C1205" s="75" t="str">
        <f t="shared" si="111"/>
        <v/>
      </c>
      <c r="D1205" s="47"/>
      <c r="E1205" s="48"/>
      <c r="F1205" s="48"/>
      <c r="G1205" s="48"/>
      <c r="H1205" s="49">
        <f t="shared" si="112"/>
        <v>0</v>
      </c>
      <c r="I1205" s="46" t="s">
        <v>6</v>
      </c>
      <c r="O1205" s="26">
        <f t="shared" si="113"/>
        <v>0</v>
      </c>
      <c r="P1205" s="26">
        <f t="shared" si="113"/>
        <v>0</v>
      </c>
      <c r="Q1205" s="26">
        <f t="shared" si="113"/>
        <v>0</v>
      </c>
      <c r="R1205" s="93">
        <f t="shared" si="114"/>
        <v>0</v>
      </c>
      <c r="S1205" s="93">
        <f t="shared" si="115"/>
        <v>0</v>
      </c>
      <c r="T1205" s="93">
        <f t="shared" si="116"/>
        <v>0</v>
      </c>
    </row>
    <row r="1206" spans="3:20" x14ac:dyDescent="0.35">
      <c r="C1206" s="75" t="str">
        <f t="shared" si="111"/>
        <v/>
      </c>
      <c r="D1206" s="47"/>
      <c r="E1206" s="48"/>
      <c r="F1206" s="48"/>
      <c r="G1206" s="48"/>
      <c r="H1206" s="49">
        <f t="shared" si="112"/>
        <v>0</v>
      </c>
      <c r="I1206" s="46" t="s">
        <v>6</v>
      </c>
      <c r="O1206" s="26">
        <f t="shared" si="113"/>
        <v>0</v>
      </c>
      <c r="P1206" s="26">
        <f t="shared" si="113"/>
        <v>0</v>
      </c>
      <c r="Q1206" s="26">
        <f t="shared" si="113"/>
        <v>0</v>
      </c>
      <c r="R1206" s="93">
        <f t="shared" si="114"/>
        <v>0</v>
      </c>
      <c r="S1206" s="93">
        <f t="shared" si="115"/>
        <v>0</v>
      </c>
      <c r="T1206" s="93">
        <f t="shared" si="116"/>
        <v>0</v>
      </c>
    </row>
    <row r="1207" spans="3:20" x14ac:dyDescent="0.35">
      <c r="C1207" s="75" t="str">
        <f t="shared" si="111"/>
        <v/>
      </c>
      <c r="D1207" s="47"/>
      <c r="E1207" s="48"/>
      <c r="F1207" s="48"/>
      <c r="G1207" s="48"/>
      <c r="H1207" s="49">
        <f t="shared" si="112"/>
        <v>0</v>
      </c>
      <c r="I1207" s="46" t="s">
        <v>6</v>
      </c>
      <c r="O1207" s="26">
        <f t="shared" si="113"/>
        <v>0</v>
      </c>
      <c r="P1207" s="26">
        <f t="shared" si="113"/>
        <v>0</v>
      </c>
      <c r="Q1207" s="26">
        <f t="shared" si="113"/>
        <v>0</v>
      </c>
      <c r="R1207" s="93">
        <f t="shared" si="114"/>
        <v>0</v>
      </c>
      <c r="S1207" s="93">
        <f t="shared" si="115"/>
        <v>0</v>
      </c>
      <c r="T1207" s="93">
        <f t="shared" si="116"/>
        <v>0</v>
      </c>
    </row>
    <row r="1208" spans="3:20" x14ac:dyDescent="0.35">
      <c r="C1208" s="75" t="str">
        <f t="shared" si="111"/>
        <v/>
      </c>
      <c r="D1208" s="47"/>
      <c r="E1208" s="48"/>
      <c r="F1208" s="48"/>
      <c r="G1208" s="48"/>
      <c r="H1208" s="49">
        <f t="shared" si="112"/>
        <v>0</v>
      </c>
      <c r="I1208" s="46" t="s">
        <v>6</v>
      </c>
      <c r="O1208" s="26">
        <f t="shared" si="113"/>
        <v>0</v>
      </c>
      <c r="P1208" s="26">
        <f t="shared" si="113"/>
        <v>0</v>
      </c>
      <c r="Q1208" s="26">
        <f t="shared" si="113"/>
        <v>0</v>
      </c>
      <c r="R1208" s="93">
        <f t="shared" si="114"/>
        <v>0</v>
      </c>
      <c r="S1208" s="93">
        <f t="shared" si="115"/>
        <v>0</v>
      </c>
      <c r="T1208" s="93">
        <f t="shared" si="116"/>
        <v>0</v>
      </c>
    </row>
    <row r="1209" spans="3:20" x14ac:dyDescent="0.35">
      <c r="C1209" s="75" t="str">
        <f t="shared" si="111"/>
        <v/>
      </c>
      <c r="D1209" s="47"/>
      <c r="E1209" s="48"/>
      <c r="F1209" s="48"/>
      <c r="G1209" s="48"/>
      <c r="H1209" s="49">
        <f t="shared" si="112"/>
        <v>0</v>
      </c>
      <c r="I1209" s="46" t="s">
        <v>6</v>
      </c>
      <c r="O1209" s="26">
        <f t="shared" si="113"/>
        <v>0</v>
      </c>
      <c r="P1209" s="26">
        <f t="shared" si="113"/>
        <v>0</v>
      </c>
      <c r="Q1209" s="26">
        <f t="shared" si="113"/>
        <v>0</v>
      </c>
      <c r="R1209" s="93">
        <f t="shared" si="114"/>
        <v>0</v>
      </c>
      <c r="S1209" s="93">
        <f t="shared" si="115"/>
        <v>0</v>
      </c>
      <c r="T1209" s="93">
        <f t="shared" si="116"/>
        <v>0</v>
      </c>
    </row>
    <row r="1210" spans="3:20" x14ac:dyDescent="0.35">
      <c r="C1210" s="75" t="str">
        <f t="shared" si="111"/>
        <v/>
      </c>
      <c r="D1210" s="47"/>
      <c r="E1210" s="48"/>
      <c r="F1210" s="48"/>
      <c r="G1210" s="48"/>
      <c r="H1210" s="49">
        <f t="shared" si="112"/>
        <v>0</v>
      </c>
      <c r="I1210" s="46" t="s">
        <v>6</v>
      </c>
      <c r="O1210" s="26">
        <f t="shared" si="113"/>
        <v>0</v>
      </c>
      <c r="P1210" s="26">
        <f t="shared" si="113"/>
        <v>0</v>
      </c>
      <c r="Q1210" s="26">
        <f t="shared" si="113"/>
        <v>0</v>
      </c>
      <c r="R1210" s="93">
        <f t="shared" si="114"/>
        <v>0</v>
      </c>
      <c r="S1210" s="93">
        <f t="shared" si="115"/>
        <v>0</v>
      </c>
      <c r="T1210" s="93">
        <f t="shared" si="116"/>
        <v>0</v>
      </c>
    </row>
    <row r="1211" spans="3:20" x14ac:dyDescent="0.35">
      <c r="C1211" s="75" t="str">
        <f t="shared" si="111"/>
        <v/>
      </c>
      <c r="D1211" s="47"/>
      <c r="E1211" s="48"/>
      <c r="F1211" s="48"/>
      <c r="G1211" s="48"/>
      <c r="H1211" s="49">
        <f t="shared" si="112"/>
        <v>0</v>
      </c>
      <c r="I1211" s="46" t="s">
        <v>6</v>
      </c>
      <c r="O1211" s="26">
        <f t="shared" si="113"/>
        <v>0</v>
      </c>
      <c r="P1211" s="26">
        <f t="shared" si="113"/>
        <v>0</v>
      </c>
      <c r="Q1211" s="26">
        <f t="shared" si="113"/>
        <v>0</v>
      </c>
      <c r="R1211" s="93">
        <f t="shared" si="114"/>
        <v>0</v>
      </c>
      <c r="S1211" s="93">
        <f t="shared" si="115"/>
        <v>0</v>
      </c>
      <c r="T1211" s="93">
        <f t="shared" si="116"/>
        <v>0</v>
      </c>
    </row>
    <row r="1212" spans="3:20" x14ac:dyDescent="0.35">
      <c r="C1212" s="75" t="str">
        <f t="shared" si="111"/>
        <v/>
      </c>
      <c r="D1212" s="47"/>
      <c r="E1212" s="48"/>
      <c r="F1212" s="48"/>
      <c r="G1212" s="48"/>
      <c r="H1212" s="49">
        <f t="shared" si="112"/>
        <v>0</v>
      </c>
      <c r="I1212" s="46" t="s">
        <v>6</v>
      </c>
      <c r="O1212" s="26">
        <f t="shared" si="113"/>
        <v>0</v>
      </c>
      <c r="P1212" s="26">
        <f t="shared" si="113"/>
        <v>0</v>
      </c>
      <c r="Q1212" s="26">
        <f t="shared" si="113"/>
        <v>0</v>
      </c>
      <c r="R1212" s="93">
        <f t="shared" si="114"/>
        <v>0</v>
      </c>
      <c r="S1212" s="93">
        <f t="shared" si="115"/>
        <v>0</v>
      </c>
      <c r="T1212" s="93">
        <f t="shared" si="116"/>
        <v>0</v>
      </c>
    </row>
    <row r="1213" spans="3:20" x14ac:dyDescent="0.35">
      <c r="C1213" s="75" t="str">
        <f t="shared" si="111"/>
        <v/>
      </c>
      <c r="D1213" s="47"/>
      <c r="E1213" s="48"/>
      <c r="F1213" s="48"/>
      <c r="G1213" s="48"/>
      <c r="H1213" s="49">
        <f t="shared" si="112"/>
        <v>0</v>
      </c>
      <c r="I1213" s="46" t="s">
        <v>6</v>
      </c>
      <c r="O1213" s="26">
        <f t="shared" si="113"/>
        <v>0</v>
      </c>
      <c r="P1213" s="26">
        <f t="shared" si="113"/>
        <v>0</v>
      </c>
      <c r="Q1213" s="26">
        <f t="shared" si="113"/>
        <v>0</v>
      </c>
      <c r="R1213" s="93">
        <f t="shared" si="114"/>
        <v>0</v>
      </c>
      <c r="S1213" s="93">
        <f t="shared" si="115"/>
        <v>0</v>
      </c>
      <c r="T1213" s="93">
        <f t="shared" si="116"/>
        <v>0</v>
      </c>
    </row>
    <row r="1214" spans="3:20" x14ac:dyDescent="0.35">
      <c r="C1214" s="75" t="str">
        <f t="shared" si="111"/>
        <v/>
      </c>
      <c r="D1214" s="47"/>
      <c r="E1214" s="48"/>
      <c r="F1214" s="48"/>
      <c r="G1214" s="48"/>
      <c r="H1214" s="49">
        <f t="shared" si="112"/>
        <v>0</v>
      </c>
      <c r="I1214" s="46" t="s">
        <v>6</v>
      </c>
      <c r="O1214" s="26">
        <f t="shared" si="113"/>
        <v>0</v>
      </c>
      <c r="P1214" s="26">
        <f t="shared" si="113"/>
        <v>0</v>
      </c>
      <c r="Q1214" s="26">
        <f t="shared" si="113"/>
        <v>0</v>
      </c>
      <c r="R1214" s="93">
        <f t="shared" si="114"/>
        <v>0</v>
      </c>
      <c r="S1214" s="93">
        <f t="shared" si="115"/>
        <v>0</v>
      </c>
      <c r="T1214" s="93">
        <f t="shared" si="116"/>
        <v>0</v>
      </c>
    </row>
    <row r="1215" spans="3:20" x14ac:dyDescent="0.35">
      <c r="C1215" s="75" t="str">
        <f t="shared" si="111"/>
        <v/>
      </c>
      <c r="D1215" s="47"/>
      <c r="E1215" s="48"/>
      <c r="F1215" s="48"/>
      <c r="G1215" s="48"/>
      <c r="H1215" s="49">
        <f t="shared" si="112"/>
        <v>0</v>
      </c>
      <c r="I1215" s="46" t="s">
        <v>6</v>
      </c>
      <c r="O1215" s="26">
        <f t="shared" si="113"/>
        <v>0</v>
      </c>
      <c r="P1215" s="26">
        <f t="shared" si="113"/>
        <v>0</v>
      </c>
      <c r="Q1215" s="26">
        <f t="shared" si="113"/>
        <v>0</v>
      </c>
      <c r="R1215" s="93">
        <f t="shared" si="114"/>
        <v>0</v>
      </c>
      <c r="S1215" s="93">
        <f t="shared" si="115"/>
        <v>0</v>
      </c>
      <c r="T1215" s="93">
        <f t="shared" si="116"/>
        <v>0</v>
      </c>
    </row>
    <row r="1216" spans="3:20" x14ac:dyDescent="0.35">
      <c r="C1216" s="75" t="str">
        <f t="shared" si="111"/>
        <v/>
      </c>
      <c r="D1216" s="47"/>
      <c r="E1216" s="48"/>
      <c r="F1216" s="48"/>
      <c r="G1216" s="48"/>
      <c r="H1216" s="49">
        <f t="shared" si="112"/>
        <v>0</v>
      </c>
      <c r="I1216" s="46" t="s">
        <v>6</v>
      </c>
      <c r="O1216" s="26">
        <f t="shared" si="113"/>
        <v>0</v>
      </c>
      <c r="P1216" s="26">
        <f t="shared" si="113"/>
        <v>0</v>
      </c>
      <c r="Q1216" s="26">
        <f t="shared" si="113"/>
        <v>0</v>
      </c>
      <c r="R1216" s="93">
        <f t="shared" si="114"/>
        <v>0</v>
      </c>
      <c r="S1216" s="93">
        <f t="shared" si="115"/>
        <v>0</v>
      </c>
      <c r="T1216" s="93">
        <f t="shared" si="116"/>
        <v>0</v>
      </c>
    </row>
    <row r="1217" spans="3:20" x14ac:dyDescent="0.35">
      <c r="C1217" s="75" t="str">
        <f t="shared" si="111"/>
        <v/>
      </c>
      <c r="D1217" s="47"/>
      <c r="E1217" s="48"/>
      <c r="F1217" s="48"/>
      <c r="G1217" s="48"/>
      <c r="H1217" s="49">
        <f t="shared" si="112"/>
        <v>0</v>
      </c>
      <c r="I1217" s="46" t="s">
        <v>6</v>
      </c>
      <c r="O1217" s="26">
        <f t="shared" si="113"/>
        <v>0</v>
      </c>
      <c r="P1217" s="26">
        <f t="shared" si="113"/>
        <v>0</v>
      </c>
      <c r="Q1217" s="26">
        <f t="shared" si="113"/>
        <v>0</v>
      </c>
      <c r="R1217" s="93">
        <f t="shared" si="114"/>
        <v>0</v>
      </c>
      <c r="S1217" s="93">
        <f t="shared" si="115"/>
        <v>0</v>
      </c>
      <c r="T1217" s="93">
        <f t="shared" si="116"/>
        <v>0</v>
      </c>
    </row>
    <row r="1218" spans="3:20" x14ac:dyDescent="0.35">
      <c r="C1218" s="75" t="str">
        <f t="shared" si="111"/>
        <v/>
      </c>
      <c r="D1218" s="47"/>
      <c r="E1218" s="48"/>
      <c r="F1218" s="48"/>
      <c r="G1218" s="48"/>
      <c r="H1218" s="49">
        <f t="shared" si="112"/>
        <v>0</v>
      </c>
      <c r="I1218" s="46" t="s">
        <v>6</v>
      </c>
      <c r="O1218" s="26">
        <f t="shared" si="113"/>
        <v>0</v>
      </c>
      <c r="P1218" s="26">
        <f t="shared" si="113"/>
        <v>0</v>
      </c>
      <c r="Q1218" s="26">
        <f t="shared" si="113"/>
        <v>0</v>
      </c>
      <c r="R1218" s="93">
        <f t="shared" si="114"/>
        <v>0</v>
      </c>
      <c r="S1218" s="93">
        <f t="shared" si="115"/>
        <v>0</v>
      </c>
      <c r="T1218" s="93">
        <f t="shared" si="116"/>
        <v>0</v>
      </c>
    </row>
    <row r="1219" spans="3:20" x14ac:dyDescent="0.35">
      <c r="C1219" s="75" t="str">
        <f t="shared" si="111"/>
        <v/>
      </c>
      <c r="D1219" s="47"/>
      <c r="E1219" s="48"/>
      <c r="F1219" s="48"/>
      <c r="G1219" s="48"/>
      <c r="H1219" s="49">
        <f t="shared" si="112"/>
        <v>0</v>
      </c>
      <c r="I1219" s="46" t="s">
        <v>6</v>
      </c>
      <c r="O1219" s="26">
        <f t="shared" si="113"/>
        <v>0</v>
      </c>
      <c r="P1219" s="26">
        <f t="shared" si="113"/>
        <v>0</v>
      </c>
      <c r="Q1219" s="26">
        <f t="shared" si="113"/>
        <v>0</v>
      </c>
      <c r="R1219" s="93">
        <f t="shared" si="114"/>
        <v>0</v>
      </c>
      <c r="S1219" s="93">
        <f t="shared" si="115"/>
        <v>0</v>
      </c>
      <c r="T1219" s="93">
        <f t="shared" si="116"/>
        <v>0</v>
      </c>
    </row>
    <row r="1220" spans="3:20" x14ac:dyDescent="0.35">
      <c r="C1220" s="75" t="str">
        <f t="shared" si="111"/>
        <v/>
      </c>
      <c r="D1220" s="47"/>
      <c r="E1220" s="48"/>
      <c r="F1220" s="48"/>
      <c r="G1220" s="48"/>
      <c r="H1220" s="49">
        <f t="shared" si="112"/>
        <v>0</v>
      </c>
      <c r="I1220" s="46" t="s">
        <v>6</v>
      </c>
      <c r="O1220" s="26">
        <f t="shared" si="113"/>
        <v>0</v>
      </c>
      <c r="P1220" s="26">
        <f t="shared" si="113"/>
        <v>0</v>
      </c>
      <c r="Q1220" s="26">
        <f t="shared" si="113"/>
        <v>0</v>
      </c>
      <c r="R1220" s="93">
        <f t="shared" si="114"/>
        <v>0</v>
      </c>
      <c r="S1220" s="93">
        <f t="shared" si="115"/>
        <v>0</v>
      </c>
      <c r="T1220" s="93">
        <f t="shared" si="116"/>
        <v>0</v>
      </c>
    </row>
    <row r="1221" spans="3:20" x14ac:dyDescent="0.35">
      <c r="C1221" s="75" t="str">
        <f t="shared" si="111"/>
        <v/>
      </c>
      <c r="D1221" s="47"/>
      <c r="E1221" s="48"/>
      <c r="F1221" s="48"/>
      <c r="G1221" s="48"/>
      <c r="H1221" s="49">
        <f t="shared" si="112"/>
        <v>0</v>
      </c>
      <c r="I1221" s="46" t="s">
        <v>6</v>
      </c>
      <c r="O1221" s="26">
        <f t="shared" si="113"/>
        <v>0</v>
      </c>
      <c r="P1221" s="26">
        <f t="shared" si="113"/>
        <v>0</v>
      </c>
      <c r="Q1221" s="26">
        <f t="shared" si="113"/>
        <v>0</v>
      </c>
      <c r="R1221" s="93">
        <f t="shared" si="114"/>
        <v>0</v>
      </c>
      <c r="S1221" s="93">
        <f t="shared" si="115"/>
        <v>0</v>
      </c>
      <c r="T1221" s="93">
        <f t="shared" si="116"/>
        <v>0</v>
      </c>
    </row>
    <row r="1222" spans="3:20" x14ac:dyDescent="0.35">
      <c r="C1222" s="75" t="str">
        <f t="shared" si="111"/>
        <v/>
      </c>
      <c r="D1222" s="47"/>
      <c r="E1222" s="48"/>
      <c r="F1222" s="48"/>
      <c r="G1222" s="48"/>
      <c r="H1222" s="49">
        <f t="shared" si="112"/>
        <v>0</v>
      </c>
      <c r="I1222" s="46" t="s">
        <v>6</v>
      </c>
      <c r="O1222" s="26">
        <f t="shared" si="113"/>
        <v>0</v>
      </c>
      <c r="P1222" s="26">
        <f t="shared" si="113"/>
        <v>0</v>
      </c>
      <c r="Q1222" s="26">
        <f t="shared" si="113"/>
        <v>0</v>
      </c>
      <c r="R1222" s="93">
        <f t="shared" si="114"/>
        <v>0</v>
      </c>
      <c r="S1222" s="93">
        <f t="shared" si="115"/>
        <v>0</v>
      </c>
      <c r="T1222" s="93">
        <f t="shared" si="116"/>
        <v>0</v>
      </c>
    </row>
    <row r="1223" spans="3:20" x14ac:dyDescent="0.35">
      <c r="C1223" s="75" t="str">
        <f t="shared" si="111"/>
        <v/>
      </c>
      <c r="D1223" s="47"/>
      <c r="E1223" s="48"/>
      <c r="F1223" s="48"/>
      <c r="G1223" s="48"/>
      <c r="H1223" s="49">
        <f t="shared" si="112"/>
        <v>0</v>
      </c>
      <c r="I1223" s="46" t="s">
        <v>6</v>
      </c>
      <c r="O1223" s="26">
        <f t="shared" si="113"/>
        <v>0</v>
      </c>
      <c r="P1223" s="26">
        <f t="shared" si="113"/>
        <v>0</v>
      </c>
      <c r="Q1223" s="26">
        <f t="shared" si="113"/>
        <v>0</v>
      </c>
      <c r="R1223" s="93">
        <f t="shared" si="114"/>
        <v>0</v>
      </c>
      <c r="S1223" s="93">
        <f t="shared" si="115"/>
        <v>0</v>
      </c>
      <c r="T1223" s="93">
        <f t="shared" si="116"/>
        <v>0</v>
      </c>
    </row>
    <row r="1224" spans="3:20" x14ac:dyDescent="0.35">
      <c r="C1224" s="75" t="str">
        <f t="shared" si="111"/>
        <v/>
      </c>
      <c r="D1224" s="47"/>
      <c r="E1224" s="48"/>
      <c r="F1224" s="48"/>
      <c r="G1224" s="48"/>
      <c r="H1224" s="49">
        <f t="shared" si="112"/>
        <v>0</v>
      </c>
      <c r="I1224" s="46" t="s">
        <v>6</v>
      </c>
      <c r="O1224" s="26">
        <f t="shared" si="113"/>
        <v>0</v>
      </c>
      <c r="P1224" s="26">
        <f t="shared" si="113"/>
        <v>0</v>
      </c>
      <c r="Q1224" s="26">
        <f t="shared" si="113"/>
        <v>0</v>
      </c>
      <c r="R1224" s="93">
        <f t="shared" si="114"/>
        <v>0</v>
      </c>
      <c r="S1224" s="93">
        <f t="shared" si="115"/>
        <v>0</v>
      </c>
      <c r="T1224" s="93">
        <f t="shared" si="116"/>
        <v>0</v>
      </c>
    </row>
    <row r="1225" spans="3:20" x14ac:dyDescent="0.35">
      <c r="C1225" s="75" t="str">
        <f t="shared" si="111"/>
        <v/>
      </c>
      <c r="D1225" s="47"/>
      <c r="E1225" s="48"/>
      <c r="F1225" s="48"/>
      <c r="G1225" s="48"/>
      <c r="H1225" s="49">
        <f t="shared" si="112"/>
        <v>0</v>
      </c>
      <c r="I1225" s="46" t="s">
        <v>6</v>
      </c>
      <c r="O1225" s="26">
        <f t="shared" si="113"/>
        <v>0</v>
      </c>
      <c r="P1225" s="26">
        <f t="shared" si="113"/>
        <v>0</v>
      </c>
      <c r="Q1225" s="26">
        <f t="shared" si="113"/>
        <v>0</v>
      </c>
      <c r="R1225" s="93">
        <f t="shared" si="114"/>
        <v>0</v>
      </c>
      <c r="S1225" s="93">
        <f t="shared" si="115"/>
        <v>0</v>
      </c>
      <c r="T1225" s="93">
        <f t="shared" si="116"/>
        <v>0</v>
      </c>
    </row>
    <row r="1226" spans="3:20" x14ac:dyDescent="0.35">
      <c r="C1226" s="75" t="str">
        <f t="shared" si="111"/>
        <v/>
      </c>
      <c r="D1226" s="47"/>
      <c r="E1226" s="48"/>
      <c r="F1226" s="48"/>
      <c r="G1226" s="48"/>
      <c r="H1226" s="49">
        <f t="shared" si="112"/>
        <v>0</v>
      </c>
      <c r="I1226" s="46" t="s">
        <v>6</v>
      </c>
      <c r="O1226" s="26">
        <f t="shared" si="113"/>
        <v>0</v>
      </c>
      <c r="P1226" s="26">
        <f t="shared" si="113"/>
        <v>0</v>
      </c>
      <c r="Q1226" s="26">
        <f t="shared" si="113"/>
        <v>0</v>
      </c>
      <c r="R1226" s="93">
        <f t="shared" si="114"/>
        <v>0</v>
      </c>
      <c r="S1226" s="93">
        <f t="shared" si="115"/>
        <v>0</v>
      </c>
      <c r="T1226" s="93">
        <f t="shared" si="116"/>
        <v>0</v>
      </c>
    </row>
    <row r="1227" spans="3:20" x14ac:dyDescent="0.35">
      <c r="C1227" s="75" t="str">
        <f t="shared" ref="C1227:C1290" si="117">IF(D1227="","",IF(ISERROR(1+C1226),1,1+C1226))</f>
        <v/>
      </c>
      <c r="D1227" s="47"/>
      <c r="E1227" s="48"/>
      <c r="F1227" s="48"/>
      <c r="G1227" s="48"/>
      <c r="H1227" s="49">
        <f t="shared" ref="H1227:H1290" si="118">SUM(E1227:G1227)</f>
        <v>0</v>
      </c>
      <c r="I1227" s="46" t="s">
        <v>6</v>
      </c>
      <c r="O1227" s="26">
        <f t="shared" ref="O1227:Q1290" si="119">IF(E1227="",0,IF(ISNUMBER(E1227),0,1))</f>
        <v>0</v>
      </c>
      <c r="P1227" s="26">
        <f t="shared" si="119"/>
        <v>0</v>
      </c>
      <c r="Q1227" s="26">
        <f t="shared" si="119"/>
        <v>0</v>
      </c>
      <c r="R1227" s="93">
        <f t="shared" ref="R1227:R1290" si="120">IF(E1227="",0,
IF(NOT(ISNUMBER(E1227)),0,
IF(E1227&gt;=0,0,
1)))</f>
        <v>0</v>
      </c>
      <c r="S1227" s="93">
        <f t="shared" ref="S1227:S1290" si="121">IF(F1227="",0,
IF(NOT(ISNUMBER(F1227)),0,
IF(F1227&gt;=0,0,
1)))</f>
        <v>0</v>
      </c>
      <c r="T1227" s="93">
        <f t="shared" ref="T1227:T1290" si="122">IF(G1227="",0,
IF(NOT(ISNUMBER(G1227)),0,
IF(G1227&gt;=0,0,
1)))</f>
        <v>0</v>
      </c>
    </row>
    <row r="1228" spans="3:20" x14ac:dyDescent="0.35">
      <c r="C1228" s="75" t="str">
        <f t="shared" si="117"/>
        <v/>
      </c>
      <c r="D1228" s="47"/>
      <c r="E1228" s="48"/>
      <c r="F1228" s="48"/>
      <c r="G1228" s="48"/>
      <c r="H1228" s="49">
        <f t="shared" si="118"/>
        <v>0</v>
      </c>
      <c r="I1228" s="46" t="s">
        <v>6</v>
      </c>
      <c r="O1228" s="26">
        <f t="shared" si="119"/>
        <v>0</v>
      </c>
      <c r="P1228" s="26">
        <f t="shared" si="119"/>
        <v>0</v>
      </c>
      <c r="Q1228" s="26">
        <f t="shared" si="119"/>
        <v>0</v>
      </c>
      <c r="R1228" s="93">
        <f t="shared" si="120"/>
        <v>0</v>
      </c>
      <c r="S1228" s="93">
        <f t="shared" si="121"/>
        <v>0</v>
      </c>
      <c r="T1228" s="93">
        <f t="shared" si="122"/>
        <v>0</v>
      </c>
    </row>
    <row r="1229" spans="3:20" x14ac:dyDescent="0.35">
      <c r="C1229" s="75" t="str">
        <f t="shared" si="117"/>
        <v/>
      </c>
      <c r="D1229" s="47"/>
      <c r="E1229" s="48"/>
      <c r="F1229" s="48"/>
      <c r="G1229" s="48"/>
      <c r="H1229" s="49">
        <f t="shared" si="118"/>
        <v>0</v>
      </c>
      <c r="I1229" s="46" t="s">
        <v>6</v>
      </c>
      <c r="O1229" s="26">
        <f t="shared" si="119"/>
        <v>0</v>
      </c>
      <c r="P1229" s="26">
        <f t="shared" si="119"/>
        <v>0</v>
      </c>
      <c r="Q1229" s="26">
        <f t="shared" si="119"/>
        <v>0</v>
      </c>
      <c r="R1229" s="93">
        <f t="shared" si="120"/>
        <v>0</v>
      </c>
      <c r="S1229" s="93">
        <f t="shared" si="121"/>
        <v>0</v>
      </c>
      <c r="T1229" s="93">
        <f t="shared" si="122"/>
        <v>0</v>
      </c>
    </row>
    <row r="1230" spans="3:20" x14ac:dyDescent="0.35">
      <c r="C1230" s="75" t="str">
        <f t="shared" si="117"/>
        <v/>
      </c>
      <c r="D1230" s="47"/>
      <c r="E1230" s="48"/>
      <c r="F1230" s="48"/>
      <c r="G1230" s="48"/>
      <c r="H1230" s="49">
        <f t="shared" si="118"/>
        <v>0</v>
      </c>
      <c r="I1230" s="46" t="s">
        <v>6</v>
      </c>
      <c r="O1230" s="26">
        <f t="shared" si="119"/>
        <v>0</v>
      </c>
      <c r="P1230" s="26">
        <f t="shared" si="119"/>
        <v>0</v>
      </c>
      <c r="Q1230" s="26">
        <f t="shared" si="119"/>
        <v>0</v>
      </c>
      <c r="R1230" s="93">
        <f t="shared" si="120"/>
        <v>0</v>
      </c>
      <c r="S1230" s="93">
        <f t="shared" si="121"/>
        <v>0</v>
      </c>
      <c r="T1230" s="93">
        <f t="shared" si="122"/>
        <v>0</v>
      </c>
    </row>
    <row r="1231" spans="3:20" x14ac:dyDescent="0.35">
      <c r="C1231" s="75" t="str">
        <f t="shared" si="117"/>
        <v/>
      </c>
      <c r="D1231" s="47"/>
      <c r="E1231" s="48"/>
      <c r="F1231" s="48"/>
      <c r="G1231" s="48"/>
      <c r="H1231" s="49">
        <f t="shared" si="118"/>
        <v>0</v>
      </c>
      <c r="I1231" s="46" t="s">
        <v>6</v>
      </c>
      <c r="O1231" s="26">
        <f t="shared" si="119"/>
        <v>0</v>
      </c>
      <c r="P1231" s="26">
        <f t="shared" si="119"/>
        <v>0</v>
      </c>
      <c r="Q1231" s="26">
        <f t="shared" si="119"/>
        <v>0</v>
      </c>
      <c r="R1231" s="93">
        <f t="shared" si="120"/>
        <v>0</v>
      </c>
      <c r="S1231" s="93">
        <f t="shared" si="121"/>
        <v>0</v>
      </c>
      <c r="T1231" s="93">
        <f t="shared" si="122"/>
        <v>0</v>
      </c>
    </row>
    <row r="1232" spans="3:20" x14ac:dyDescent="0.35">
      <c r="C1232" s="75" t="str">
        <f t="shared" si="117"/>
        <v/>
      </c>
      <c r="D1232" s="47"/>
      <c r="E1232" s="48"/>
      <c r="F1232" s="48"/>
      <c r="G1232" s="48"/>
      <c r="H1232" s="49">
        <f t="shared" si="118"/>
        <v>0</v>
      </c>
      <c r="I1232" s="46" t="s">
        <v>6</v>
      </c>
      <c r="O1232" s="26">
        <f t="shared" si="119"/>
        <v>0</v>
      </c>
      <c r="P1232" s="26">
        <f t="shared" si="119"/>
        <v>0</v>
      </c>
      <c r="Q1232" s="26">
        <f t="shared" si="119"/>
        <v>0</v>
      </c>
      <c r="R1232" s="93">
        <f t="shared" si="120"/>
        <v>0</v>
      </c>
      <c r="S1232" s="93">
        <f t="shared" si="121"/>
        <v>0</v>
      </c>
      <c r="T1232" s="93">
        <f t="shared" si="122"/>
        <v>0</v>
      </c>
    </row>
    <row r="1233" spans="3:20" x14ac:dyDescent="0.35">
      <c r="C1233" s="75" t="str">
        <f t="shared" si="117"/>
        <v/>
      </c>
      <c r="D1233" s="47"/>
      <c r="E1233" s="48"/>
      <c r="F1233" s="48"/>
      <c r="G1233" s="48"/>
      <c r="H1233" s="49">
        <f t="shared" si="118"/>
        <v>0</v>
      </c>
      <c r="I1233" s="46" t="s">
        <v>6</v>
      </c>
      <c r="O1233" s="26">
        <f t="shared" si="119"/>
        <v>0</v>
      </c>
      <c r="P1233" s="26">
        <f t="shared" si="119"/>
        <v>0</v>
      </c>
      <c r="Q1233" s="26">
        <f t="shared" si="119"/>
        <v>0</v>
      </c>
      <c r="R1233" s="93">
        <f t="shared" si="120"/>
        <v>0</v>
      </c>
      <c r="S1233" s="93">
        <f t="shared" si="121"/>
        <v>0</v>
      </c>
      <c r="T1233" s="93">
        <f t="shared" si="122"/>
        <v>0</v>
      </c>
    </row>
    <row r="1234" spans="3:20" x14ac:dyDescent="0.35">
      <c r="C1234" s="75" t="str">
        <f t="shared" si="117"/>
        <v/>
      </c>
      <c r="D1234" s="47"/>
      <c r="E1234" s="48"/>
      <c r="F1234" s="48"/>
      <c r="G1234" s="48"/>
      <c r="H1234" s="49">
        <f t="shared" si="118"/>
        <v>0</v>
      </c>
      <c r="I1234" s="46" t="s">
        <v>6</v>
      </c>
      <c r="O1234" s="26">
        <f t="shared" si="119"/>
        <v>0</v>
      </c>
      <c r="P1234" s="26">
        <f t="shared" si="119"/>
        <v>0</v>
      </c>
      <c r="Q1234" s="26">
        <f t="shared" si="119"/>
        <v>0</v>
      </c>
      <c r="R1234" s="93">
        <f t="shared" si="120"/>
        <v>0</v>
      </c>
      <c r="S1234" s="93">
        <f t="shared" si="121"/>
        <v>0</v>
      </c>
      <c r="T1234" s="93">
        <f t="shared" si="122"/>
        <v>0</v>
      </c>
    </row>
    <row r="1235" spans="3:20" x14ac:dyDescent="0.35">
      <c r="C1235" s="75" t="str">
        <f t="shared" si="117"/>
        <v/>
      </c>
      <c r="D1235" s="47"/>
      <c r="E1235" s="48"/>
      <c r="F1235" s="48"/>
      <c r="G1235" s="48"/>
      <c r="H1235" s="49">
        <f t="shared" si="118"/>
        <v>0</v>
      </c>
      <c r="I1235" s="46" t="s">
        <v>6</v>
      </c>
      <c r="O1235" s="26">
        <f t="shared" si="119"/>
        <v>0</v>
      </c>
      <c r="P1235" s="26">
        <f t="shared" si="119"/>
        <v>0</v>
      </c>
      <c r="Q1235" s="26">
        <f t="shared" si="119"/>
        <v>0</v>
      </c>
      <c r="R1235" s="93">
        <f t="shared" si="120"/>
        <v>0</v>
      </c>
      <c r="S1235" s="93">
        <f t="shared" si="121"/>
        <v>0</v>
      </c>
      <c r="T1235" s="93">
        <f t="shared" si="122"/>
        <v>0</v>
      </c>
    </row>
    <row r="1236" spans="3:20" x14ac:dyDescent="0.35">
      <c r="C1236" s="75" t="str">
        <f t="shared" si="117"/>
        <v/>
      </c>
      <c r="D1236" s="47"/>
      <c r="E1236" s="48"/>
      <c r="F1236" s="48"/>
      <c r="G1236" s="48"/>
      <c r="H1236" s="49">
        <f t="shared" si="118"/>
        <v>0</v>
      </c>
      <c r="I1236" s="46" t="s">
        <v>6</v>
      </c>
      <c r="O1236" s="26">
        <f t="shared" si="119"/>
        <v>0</v>
      </c>
      <c r="P1236" s="26">
        <f t="shared" si="119"/>
        <v>0</v>
      </c>
      <c r="Q1236" s="26">
        <f t="shared" si="119"/>
        <v>0</v>
      </c>
      <c r="R1236" s="93">
        <f t="shared" si="120"/>
        <v>0</v>
      </c>
      <c r="S1236" s="93">
        <f t="shared" si="121"/>
        <v>0</v>
      </c>
      <c r="T1236" s="93">
        <f t="shared" si="122"/>
        <v>0</v>
      </c>
    </row>
    <row r="1237" spans="3:20" x14ac:dyDescent="0.35">
      <c r="C1237" s="75" t="str">
        <f t="shared" si="117"/>
        <v/>
      </c>
      <c r="D1237" s="47"/>
      <c r="E1237" s="48"/>
      <c r="F1237" s="48"/>
      <c r="G1237" s="48"/>
      <c r="H1237" s="49">
        <f t="shared" si="118"/>
        <v>0</v>
      </c>
      <c r="I1237" s="46" t="s">
        <v>6</v>
      </c>
      <c r="O1237" s="26">
        <f t="shared" si="119"/>
        <v>0</v>
      </c>
      <c r="P1237" s="26">
        <f t="shared" si="119"/>
        <v>0</v>
      </c>
      <c r="Q1237" s="26">
        <f t="shared" si="119"/>
        <v>0</v>
      </c>
      <c r="R1237" s="93">
        <f t="shared" si="120"/>
        <v>0</v>
      </c>
      <c r="S1237" s="93">
        <f t="shared" si="121"/>
        <v>0</v>
      </c>
      <c r="T1237" s="93">
        <f t="shared" si="122"/>
        <v>0</v>
      </c>
    </row>
    <row r="1238" spans="3:20" x14ac:dyDescent="0.35">
      <c r="C1238" s="75" t="str">
        <f t="shared" si="117"/>
        <v/>
      </c>
      <c r="D1238" s="47"/>
      <c r="E1238" s="48"/>
      <c r="F1238" s="48"/>
      <c r="G1238" s="48"/>
      <c r="H1238" s="49">
        <f t="shared" si="118"/>
        <v>0</v>
      </c>
      <c r="I1238" s="46" t="s">
        <v>6</v>
      </c>
      <c r="O1238" s="26">
        <f t="shared" si="119"/>
        <v>0</v>
      </c>
      <c r="P1238" s="26">
        <f t="shared" si="119"/>
        <v>0</v>
      </c>
      <c r="Q1238" s="26">
        <f t="shared" si="119"/>
        <v>0</v>
      </c>
      <c r="R1238" s="93">
        <f t="shared" si="120"/>
        <v>0</v>
      </c>
      <c r="S1238" s="93">
        <f t="shared" si="121"/>
        <v>0</v>
      </c>
      <c r="T1238" s="93">
        <f t="shared" si="122"/>
        <v>0</v>
      </c>
    </row>
    <row r="1239" spans="3:20" x14ac:dyDescent="0.35">
      <c r="C1239" s="75" t="str">
        <f t="shared" si="117"/>
        <v/>
      </c>
      <c r="D1239" s="47"/>
      <c r="E1239" s="48"/>
      <c r="F1239" s="48"/>
      <c r="G1239" s="48"/>
      <c r="H1239" s="49">
        <f t="shared" si="118"/>
        <v>0</v>
      </c>
      <c r="I1239" s="46" t="s">
        <v>6</v>
      </c>
      <c r="O1239" s="26">
        <f t="shared" si="119"/>
        <v>0</v>
      </c>
      <c r="P1239" s="26">
        <f t="shared" si="119"/>
        <v>0</v>
      </c>
      <c r="Q1239" s="26">
        <f t="shared" si="119"/>
        <v>0</v>
      </c>
      <c r="R1239" s="93">
        <f t="shared" si="120"/>
        <v>0</v>
      </c>
      <c r="S1239" s="93">
        <f t="shared" si="121"/>
        <v>0</v>
      </c>
      <c r="T1239" s="93">
        <f t="shared" si="122"/>
        <v>0</v>
      </c>
    </row>
    <row r="1240" spans="3:20" x14ac:dyDescent="0.35">
      <c r="C1240" s="75" t="str">
        <f t="shared" si="117"/>
        <v/>
      </c>
      <c r="D1240" s="47"/>
      <c r="E1240" s="48"/>
      <c r="F1240" s="48"/>
      <c r="G1240" s="48"/>
      <c r="H1240" s="49">
        <f t="shared" si="118"/>
        <v>0</v>
      </c>
      <c r="I1240" s="46" t="s">
        <v>6</v>
      </c>
      <c r="O1240" s="26">
        <f t="shared" si="119"/>
        <v>0</v>
      </c>
      <c r="P1240" s="26">
        <f t="shared" si="119"/>
        <v>0</v>
      </c>
      <c r="Q1240" s="26">
        <f t="shared" si="119"/>
        <v>0</v>
      </c>
      <c r="R1240" s="93">
        <f t="shared" si="120"/>
        <v>0</v>
      </c>
      <c r="S1240" s="93">
        <f t="shared" si="121"/>
        <v>0</v>
      </c>
      <c r="T1240" s="93">
        <f t="shared" si="122"/>
        <v>0</v>
      </c>
    </row>
    <row r="1241" spans="3:20" x14ac:dyDescent="0.35">
      <c r="C1241" s="75" t="str">
        <f t="shared" si="117"/>
        <v/>
      </c>
      <c r="D1241" s="47"/>
      <c r="E1241" s="48"/>
      <c r="F1241" s="48"/>
      <c r="G1241" s="48"/>
      <c r="H1241" s="49">
        <f t="shared" si="118"/>
        <v>0</v>
      </c>
      <c r="I1241" s="46" t="s">
        <v>6</v>
      </c>
      <c r="O1241" s="26">
        <f t="shared" si="119"/>
        <v>0</v>
      </c>
      <c r="P1241" s="26">
        <f t="shared" si="119"/>
        <v>0</v>
      </c>
      <c r="Q1241" s="26">
        <f t="shared" si="119"/>
        <v>0</v>
      </c>
      <c r="R1241" s="93">
        <f t="shared" si="120"/>
        <v>0</v>
      </c>
      <c r="S1241" s="93">
        <f t="shared" si="121"/>
        <v>0</v>
      </c>
      <c r="T1241" s="93">
        <f t="shared" si="122"/>
        <v>0</v>
      </c>
    </row>
    <row r="1242" spans="3:20" x14ac:dyDescent="0.35">
      <c r="C1242" s="75" t="str">
        <f t="shared" si="117"/>
        <v/>
      </c>
      <c r="D1242" s="47"/>
      <c r="E1242" s="48"/>
      <c r="F1242" s="48"/>
      <c r="G1242" s="48"/>
      <c r="H1242" s="49">
        <f t="shared" si="118"/>
        <v>0</v>
      </c>
      <c r="I1242" s="46" t="s">
        <v>6</v>
      </c>
      <c r="O1242" s="26">
        <f t="shared" si="119"/>
        <v>0</v>
      </c>
      <c r="P1242" s="26">
        <f t="shared" si="119"/>
        <v>0</v>
      </c>
      <c r="Q1242" s="26">
        <f t="shared" si="119"/>
        <v>0</v>
      </c>
      <c r="R1242" s="93">
        <f t="shared" si="120"/>
        <v>0</v>
      </c>
      <c r="S1242" s="93">
        <f t="shared" si="121"/>
        <v>0</v>
      </c>
      <c r="T1242" s="93">
        <f t="shared" si="122"/>
        <v>0</v>
      </c>
    </row>
    <row r="1243" spans="3:20" x14ac:dyDescent="0.35">
      <c r="C1243" s="75" t="str">
        <f t="shared" si="117"/>
        <v/>
      </c>
      <c r="D1243" s="47"/>
      <c r="E1243" s="48"/>
      <c r="F1243" s="48"/>
      <c r="G1243" s="48"/>
      <c r="H1243" s="49">
        <f t="shared" si="118"/>
        <v>0</v>
      </c>
      <c r="I1243" s="46" t="s">
        <v>6</v>
      </c>
      <c r="O1243" s="26">
        <f t="shared" si="119"/>
        <v>0</v>
      </c>
      <c r="P1243" s="26">
        <f t="shared" si="119"/>
        <v>0</v>
      </c>
      <c r="Q1243" s="26">
        <f t="shared" si="119"/>
        <v>0</v>
      </c>
      <c r="R1243" s="93">
        <f t="shared" si="120"/>
        <v>0</v>
      </c>
      <c r="S1243" s="93">
        <f t="shared" si="121"/>
        <v>0</v>
      </c>
      <c r="T1243" s="93">
        <f t="shared" si="122"/>
        <v>0</v>
      </c>
    </row>
    <row r="1244" spans="3:20" x14ac:dyDescent="0.35">
      <c r="C1244" s="75" t="str">
        <f t="shared" si="117"/>
        <v/>
      </c>
      <c r="D1244" s="47"/>
      <c r="E1244" s="48"/>
      <c r="F1244" s="48"/>
      <c r="G1244" s="48"/>
      <c r="H1244" s="49">
        <f t="shared" si="118"/>
        <v>0</v>
      </c>
      <c r="I1244" s="46" t="s">
        <v>6</v>
      </c>
      <c r="O1244" s="26">
        <f t="shared" si="119"/>
        <v>0</v>
      </c>
      <c r="P1244" s="26">
        <f t="shared" si="119"/>
        <v>0</v>
      </c>
      <c r="Q1244" s="26">
        <f t="shared" si="119"/>
        <v>0</v>
      </c>
      <c r="R1244" s="93">
        <f t="shared" si="120"/>
        <v>0</v>
      </c>
      <c r="S1244" s="93">
        <f t="shared" si="121"/>
        <v>0</v>
      </c>
      <c r="T1244" s="93">
        <f t="shared" si="122"/>
        <v>0</v>
      </c>
    </row>
    <row r="1245" spans="3:20" x14ac:dyDescent="0.35">
      <c r="C1245" s="75" t="str">
        <f t="shared" si="117"/>
        <v/>
      </c>
      <c r="D1245" s="47"/>
      <c r="E1245" s="48"/>
      <c r="F1245" s="48"/>
      <c r="G1245" s="48"/>
      <c r="H1245" s="49">
        <f t="shared" si="118"/>
        <v>0</v>
      </c>
      <c r="I1245" s="46" t="s">
        <v>6</v>
      </c>
      <c r="O1245" s="26">
        <f t="shared" si="119"/>
        <v>0</v>
      </c>
      <c r="P1245" s="26">
        <f t="shared" si="119"/>
        <v>0</v>
      </c>
      <c r="Q1245" s="26">
        <f t="shared" si="119"/>
        <v>0</v>
      </c>
      <c r="R1245" s="93">
        <f t="shared" si="120"/>
        <v>0</v>
      </c>
      <c r="S1245" s="93">
        <f t="shared" si="121"/>
        <v>0</v>
      </c>
      <c r="T1245" s="93">
        <f t="shared" si="122"/>
        <v>0</v>
      </c>
    </row>
    <row r="1246" spans="3:20" x14ac:dyDescent="0.35">
      <c r="C1246" s="75" t="str">
        <f t="shared" si="117"/>
        <v/>
      </c>
      <c r="D1246" s="47"/>
      <c r="E1246" s="48"/>
      <c r="F1246" s="48"/>
      <c r="G1246" s="48"/>
      <c r="H1246" s="49">
        <f t="shared" si="118"/>
        <v>0</v>
      </c>
      <c r="I1246" s="46" t="s">
        <v>6</v>
      </c>
      <c r="O1246" s="26">
        <f t="shared" si="119"/>
        <v>0</v>
      </c>
      <c r="P1246" s="26">
        <f t="shared" si="119"/>
        <v>0</v>
      </c>
      <c r="Q1246" s="26">
        <f t="shared" si="119"/>
        <v>0</v>
      </c>
      <c r="R1246" s="93">
        <f t="shared" si="120"/>
        <v>0</v>
      </c>
      <c r="S1246" s="93">
        <f t="shared" si="121"/>
        <v>0</v>
      </c>
      <c r="T1246" s="93">
        <f t="shared" si="122"/>
        <v>0</v>
      </c>
    </row>
    <row r="1247" spans="3:20" x14ac:dyDescent="0.35">
      <c r="C1247" s="75" t="str">
        <f t="shared" si="117"/>
        <v/>
      </c>
      <c r="D1247" s="47"/>
      <c r="E1247" s="48"/>
      <c r="F1247" s="48"/>
      <c r="G1247" s="48"/>
      <c r="H1247" s="49">
        <f t="shared" si="118"/>
        <v>0</v>
      </c>
      <c r="I1247" s="46" t="s">
        <v>6</v>
      </c>
      <c r="O1247" s="26">
        <f t="shared" si="119"/>
        <v>0</v>
      </c>
      <c r="P1247" s="26">
        <f t="shared" si="119"/>
        <v>0</v>
      </c>
      <c r="Q1247" s="26">
        <f t="shared" si="119"/>
        <v>0</v>
      </c>
      <c r="R1247" s="93">
        <f t="shared" si="120"/>
        <v>0</v>
      </c>
      <c r="S1247" s="93">
        <f t="shared" si="121"/>
        <v>0</v>
      </c>
      <c r="T1247" s="93">
        <f t="shared" si="122"/>
        <v>0</v>
      </c>
    </row>
    <row r="1248" spans="3:20" x14ac:dyDescent="0.35">
      <c r="C1248" s="75" t="str">
        <f t="shared" si="117"/>
        <v/>
      </c>
      <c r="D1248" s="47"/>
      <c r="E1248" s="48"/>
      <c r="F1248" s="48"/>
      <c r="G1248" s="48"/>
      <c r="H1248" s="49">
        <f t="shared" si="118"/>
        <v>0</v>
      </c>
      <c r="I1248" s="46" t="s">
        <v>6</v>
      </c>
      <c r="O1248" s="26">
        <f t="shared" si="119"/>
        <v>0</v>
      </c>
      <c r="P1248" s="26">
        <f t="shared" si="119"/>
        <v>0</v>
      </c>
      <c r="Q1248" s="26">
        <f t="shared" si="119"/>
        <v>0</v>
      </c>
      <c r="R1248" s="93">
        <f t="shared" si="120"/>
        <v>0</v>
      </c>
      <c r="S1248" s="93">
        <f t="shared" si="121"/>
        <v>0</v>
      </c>
      <c r="T1248" s="93">
        <f t="shared" si="122"/>
        <v>0</v>
      </c>
    </row>
    <row r="1249" spans="3:20" x14ac:dyDescent="0.35">
      <c r="C1249" s="75" t="str">
        <f t="shared" si="117"/>
        <v/>
      </c>
      <c r="D1249" s="47"/>
      <c r="E1249" s="48"/>
      <c r="F1249" s="48"/>
      <c r="G1249" s="48"/>
      <c r="H1249" s="49">
        <f t="shared" si="118"/>
        <v>0</v>
      </c>
      <c r="I1249" s="46" t="s">
        <v>6</v>
      </c>
      <c r="O1249" s="26">
        <f t="shared" si="119"/>
        <v>0</v>
      </c>
      <c r="P1249" s="26">
        <f t="shared" si="119"/>
        <v>0</v>
      </c>
      <c r="Q1249" s="26">
        <f t="shared" si="119"/>
        <v>0</v>
      </c>
      <c r="R1249" s="93">
        <f t="shared" si="120"/>
        <v>0</v>
      </c>
      <c r="S1249" s="93">
        <f t="shared" si="121"/>
        <v>0</v>
      </c>
      <c r="T1249" s="93">
        <f t="shared" si="122"/>
        <v>0</v>
      </c>
    </row>
    <row r="1250" spans="3:20" x14ac:dyDescent="0.35">
      <c r="C1250" s="75" t="str">
        <f t="shared" si="117"/>
        <v/>
      </c>
      <c r="D1250" s="47"/>
      <c r="E1250" s="48"/>
      <c r="F1250" s="48"/>
      <c r="G1250" s="48"/>
      <c r="H1250" s="49">
        <f t="shared" si="118"/>
        <v>0</v>
      </c>
      <c r="I1250" s="46" t="s">
        <v>6</v>
      </c>
      <c r="O1250" s="26">
        <f t="shared" si="119"/>
        <v>0</v>
      </c>
      <c r="P1250" s="26">
        <f t="shared" si="119"/>
        <v>0</v>
      </c>
      <c r="Q1250" s="26">
        <f t="shared" si="119"/>
        <v>0</v>
      </c>
      <c r="R1250" s="93">
        <f t="shared" si="120"/>
        <v>0</v>
      </c>
      <c r="S1250" s="93">
        <f t="shared" si="121"/>
        <v>0</v>
      </c>
      <c r="T1250" s="93">
        <f t="shared" si="122"/>
        <v>0</v>
      </c>
    </row>
    <row r="1251" spans="3:20" x14ac:dyDescent="0.35">
      <c r="C1251" s="75" t="str">
        <f t="shared" si="117"/>
        <v/>
      </c>
      <c r="D1251" s="47"/>
      <c r="E1251" s="48"/>
      <c r="F1251" s="48"/>
      <c r="G1251" s="48"/>
      <c r="H1251" s="49">
        <f t="shared" si="118"/>
        <v>0</v>
      </c>
      <c r="I1251" s="46" t="s">
        <v>6</v>
      </c>
      <c r="O1251" s="26">
        <f t="shared" si="119"/>
        <v>0</v>
      </c>
      <c r="P1251" s="26">
        <f t="shared" si="119"/>
        <v>0</v>
      </c>
      <c r="Q1251" s="26">
        <f t="shared" si="119"/>
        <v>0</v>
      </c>
      <c r="R1251" s="93">
        <f t="shared" si="120"/>
        <v>0</v>
      </c>
      <c r="S1251" s="93">
        <f t="shared" si="121"/>
        <v>0</v>
      </c>
      <c r="T1251" s="93">
        <f t="shared" si="122"/>
        <v>0</v>
      </c>
    </row>
    <row r="1252" spans="3:20" x14ac:dyDescent="0.35">
      <c r="C1252" s="75" t="str">
        <f t="shared" si="117"/>
        <v/>
      </c>
      <c r="D1252" s="47"/>
      <c r="E1252" s="48"/>
      <c r="F1252" s="48"/>
      <c r="G1252" s="48"/>
      <c r="H1252" s="49">
        <f t="shared" si="118"/>
        <v>0</v>
      </c>
      <c r="I1252" s="46" t="s">
        <v>6</v>
      </c>
      <c r="O1252" s="26">
        <f t="shared" si="119"/>
        <v>0</v>
      </c>
      <c r="P1252" s="26">
        <f t="shared" si="119"/>
        <v>0</v>
      </c>
      <c r="Q1252" s="26">
        <f t="shared" si="119"/>
        <v>0</v>
      </c>
      <c r="R1252" s="93">
        <f t="shared" si="120"/>
        <v>0</v>
      </c>
      <c r="S1252" s="93">
        <f t="shared" si="121"/>
        <v>0</v>
      </c>
      <c r="T1252" s="93">
        <f t="shared" si="122"/>
        <v>0</v>
      </c>
    </row>
    <row r="1253" spans="3:20" x14ac:dyDescent="0.35">
      <c r="C1253" s="75" t="str">
        <f t="shared" si="117"/>
        <v/>
      </c>
      <c r="D1253" s="47"/>
      <c r="E1253" s="48"/>
      <c r="F1253" s="48"/>
      <c r="G1253" s="48"/>
      <c r="H1253" s="49">
        <f t="shared" si="118"/>
        <v>0</v>
      </c>
      <c r="I1253" s="46" t="s">
        <v>6</v>
      </c>
      <c r="O1253" s="26">
        <f t="shared" si="119"/>
        <v>0</v>
      </c>
      <c r="P1253" s="26">
        <f t="shared" si="119"/>
        <v>0</v>
      </c>
      <c r="Q1253" s="26">
        <f t="shared" si="119"/>
        <v>0</v>
      </c>
      <c r="R1253" s="93">
        <f t="shared" si="120"/>
        <v>0</v>
      </c>
      <c r="S1253" s="93">
        <f t="shared" si="121"/>
        <v>0</v>
      </c>
      <c r="T1253" s="93">
        <f t="shared" si="122"/>
        <v>0</v>
      </c>
    </row>
    <row r="1254" spans="3:20" x14ac:dyDescent="0.35">
      <c r="C1254" s="75" t="str">
        <f t="shared" si="117"/>
        <v/>
      </c>
      <c r="D1254" s="47"/>
      <c r="E1254" s="48"/>
      <c r="F1254" s="48"/>
      <c r="G1254" s="48"/>
      <c r="H1254" s="49">
        <f t="shared" si="118"/>
        <v>0</v>
      </c>
      <c r="I1254" s="46" t="s">
        <v>6</v>
      </c>
      <c r="O1254" s="26">
        <f t="shared" si="119"/>
        <v>0</v>
      </c>
      <c r="P1254" s="26">
        <f t="shared" si="119"/>
        <v>0</v>
      </c>
      <c r="Q1254" s="26">
        <f t="shared" si="119"/>
        <v>0</v>
      </c>
      <c r="R1254" s="93">
        <f t="shared" si="120"/>
        <v>0</v>
      </c>
      <c r="S1254" s="93">
        <f t="shared" si="121"/>
        <v>0</v>
      </c>
      <c r="T1254" s="93">
        <f t="shared" si="122"/>
        <v>0</v>
      </c>
    </row>
    <row r="1255" spans="3:20" x14ac:dyDescent="0.35">
      <c r="C1255" s="75" t="str">
        <f t="shared" si="117"/>
        <v/>
      </c>
      <c r="D1255" s="47"/>
      <c r="E1255" s="48"/>
      <c r="F1255" s="48"/>
      <c r="G1255" s="48"/>
      <c r="H1255" s="49">
        <f t="shared" si="118"/>
        <v>0</v>
      </c>
      <c r="I1255" s="46" t="s">
        <v>6</v>
      </c>
      <c r="O1255" s="26">
        <f t="shared" si="119"/>
        <v>0</v>
      </c>
      <c r="P1255" s="26">
        <f t="shared" si="119"/>
        <v>0</v>
      </c>
      <c r="Q1255" s="26">
        <f t="shared" si="119"/>
        <v>0</v>
      </c>
      <c r="R1255" s="93">
        <f t="shared" si="120"/>
        <v>0</v>
      </c>
      <c r="S1255" s="93">
        <f t="shared" si="121"/>
        <v>0</v>
      </c>
      <c r="T1255" s="93">
        <f t="shared" si="122"/>
        <v>0</v>
      </c>
    </row>
    <row r="1256" spans="3:20" x14ac:dyDescent="0.35">
      <c r="C1256" s="75" t="str">
        <f t="shared" si="117"/>
        <v/>
      </c>
      <c r="D1256" s="47"/>
      <c r="E1256" s="48"/>
      <c r="F1256" s="48"/>
      <c r="G1256" s="48"/>
      <c r="H1256" s="49">
        <f t="shared" si="118"/>
        <v>0</v>
      </c>
      <c r="I1256" s="46" t="s">
        <v>6</v>
      </c>
      <c r="O1256" s="26">
        <f t="shared" si="119"/>
        <v>0</v>
      </c>
      <c r="P1256" s="26">
        <f t="shared" si="119"/>
        <v>0</v>
      </c>
      <c r="Q1256" s="26">
        <f t="shared" si="119"/>
        <v>0</v>
      </c>
      <c r="R1256" s="93">
        <f t="shared" si="120"/>
        <v>0</v>
      </c>
      <c r="S1256" s="93">
        <f t="shared" si="121"/>
        <v>0</v>
      </c>
      <c r="T1256" s="93">
        <f t="shared" si="122"/>
        <v>0</v>
      </c>
    </row>
    <row r="1257" spans="3:20" x14ac:dyDescent="0.35">
      <c r="C1257" s="75" t="str">
        <f t="shared" si="117"/>
        <v/>
      </c>
      <c r="D1257" s="47"/>
      <c r="E1257" s="48"/>
      <c r="F1257" s="48"/>
      <c r="G1257" s="48"/>
      <c r="H1257" s="49">
        <f t="shared" si="118"/>
        <v>0</v>
      </c>
      <c r="I1257" s="46" t="s">
        <v>6</v>
      </c>
      <c r="O1257" s="26">
        <f t="shared" si="119"/>
        <v>0</v>
      </c>
      <c r="P1257" s="26">
        <f t="shared" si="119"/>
        <v>0</v>
      </c>
      <c r="Q1257" s="26">
        <f t="shared" si="119"/>
        <v>0</v>
      </c>
      <c r="R1257" s="93">
        <f t="shared" si="120"/>
        <v>0</v>
      </c>
      <c r="S1257" s="93">
        <f t="shared" si="121"/>
        <v>0</v>
      </c>
      <c r="T1257" s="93">
        <f t="shared" si="122"/>
        <v>0</v>
      </c>
    </row>
    <row r="1258" spans="3:20" x14ac:dyDescent="0.35">
      <c r="C1258" s="75" t="str">
        <f t="shared" si="117"/>
        <v/>
      </c>
      <c r="D1258" s="47"/>
      <c r="E1258" s="48"/>
      <c r="F1258" s="48"/>
      <c r="G1258" s="48"/>
      <c r="H1258" s="49">
        <f t="shared" si="118"/>
        <v>0</v>
      </c>
      <c r="I1258" s="46" t="s">
        <v>6</v>
      </c>
      <c r="O1258" s="26">
        <f t="shared" si="119"/>
        <v>0</v>
      </c>
      <c r="P1258" s="26">
        <f t="shared" si="119"/>
        <v>0</v>
      </c>
      <c r="Q1258" s="26">
        <f t="shared" si="119"/>
        <v>0</v>
      </c>
      <c r="R1258" s="93">
        <f t="shared" si="120"/>
        <v>0</v>
      </c>
      <c r="S1258" s="93">
        <f t="shared" si="121"/>
        <v>0</v>
      </c>
      <c r="T1258" s="93">
        <f t="shared" si="122"/>
        <v>0</v>
      </c>
    </row>
    <row r="1259" spans="3:20" x14ac:dyDescent="0.35">
      <c r="C1259" s="75" t="str">
        <f t="shared" si="117"/>
        <v/>
      </c>
      <c r="D1259" s="47"/>
      <c r="E1259" s="48"/>
      <c r="F1259" s="48"/>
      <c r="G1259" s="48"/>
      <c r="H1259" s="49">
        <f t="shared" si="118"/>
        <v>0</v>
      </c>
      <c r="I1259" s="46" t="s">
        <v>6</v>
      </c>
      <c r="O1259" s="26">
        <f t="shared" si="119"/>
        <v>0</v>
      </c>
      <c r="P1259" s="26">
        <f t="shared" si="119"/>
        <v>0</v>
      </c>
      <c r="Q1259" s="26">
        <f t="shared" si="119"/>
        <v>0</v>
      </c>
      <c r="R1259" s="93">
        <f t="shared" si="120"/>
        <v>0</v>
      </c>
      <c r="S1259" s="93">
        <f t="shared" si="121"/>
        <v>0</v>
      </c>
      <c r="T1259" s="93">
        <f t="shared" si="122"/>
        <v>0</v>
      </c>
    </row>
    <row r="1260" spans="3:20" x14ac:dyDescent="0.35">
      <c r="C1260" s="75" t="str">
        <f t="shared" si="117"/>
        <v/>
      </c>
      <c r="D1260" s="47"/>
      <c r="E1260" s="48"/>
      <c r="F1260" s="48"/>
      <c r="G1260" s="48"/>
      <c r="H1260" s="49">
        <f t="shared" si="118"/>
        <v>0</v>
      </c>
      <c r="I1260" s="46" t="s">
        <v>6</v>
      </c>
      <c r="O1260" s="26">
        <f t="shared" si="119"/>
        <v>0</v>
      </c>
      <c r="P1260" s="26">
        <f t="shared" si="119"/>
        <v>0</v>
      </c>
      <c r="Q1260" s="26">
        <f t="shared" si="119"/>
        <v>0</v>
      </c>
      <c r="R1260" s="93">
        <f t="shared" si="120"/>
        <v>0</v>
      </c>
      <c r="S1260" s="93">
        <f t="shared" si="121"/>
        <v>0</v>
      </c>
      <c r="T1260" s="93">
        <f t="shared" si="122"/>
        <v>0</v>
      </c>
    </row>
    <row r="1261" spans="3:20" x14ac:dyDescent="0.35">
      <c r="C1261" s="75" t="str">
        <f t="shared" si="117"/>
        <v/>
      </c>
      <c r="D1261" s="47"/>
      <c r="E1261" s="48"/>
      <c r="F1261" s="48"/>
      <c r="G1261" s="48"/>
      <c r="H1261" s="49">
        <f t="shared" si="118"/>
        <v>0</v>
      </c>
      <c r="I1261" s="46" t="s">
        <v>6</v>
      </c>
      <c r="O1261" s="26">
        <f t="shared" si="119"/>
        <v>0</v>
      </c>
      <c r="P1261" s="26">
        <f t="shared" si="119"/>
        <v>0</v>
      </c>
      <c r="Q1261" s="26">
        <f t="shared" si="119"/>
        <v>0</v>
      </c>
      <c r="R1261" s="93">
        <f t="shared" si="120"/>
        <v>0</v>
      </c>
      <c r="S1261" s="93">
        <f t="shared" si="121"/>
        <v>0</v>
      </c>
      <c r="T1261" s="93">
        <f t="shared" si="122"/>
        <v>0</v>
      </c>
    </row>
    <row r="1262" spans="3:20" x14ac:dyDescent="0.35">
      <c r="C1262" s="75" t="str">
        <f t="shared" si="117"/>
        <v/>
      </c>
      <c r="D1262" s="47"/>
      <c r="E1262" s="48"/>
      <c r="F1262" s="48"/>
      <c r="G1262" s="48"/>
      <c r="H1262" s="49">
        <f t="shared" si="118"/>
        <v>0</v>
      </c>
      <c r="I1262" s="46" t="s">
        <v>6</v>
      </c>
      <c r="O1262" s="26">
        <f t="shared" si="119"/>
        <v>0</v>
      </c>
      <c r="P1262" s="26">
        <f t="shared" si="119"/>
        <v>0</v>
      </c>
      <c r="Q1262" s="26">
        <f t="shared" si="119"/>
        <v>0</v>
      </c>
      <c r="R1262" s="93">
        <f t="shared" si="120"/>
        <v>0</v>
      </c>
      <c r="S1262" s="93">
        <f t="shared" si="121"/>
        <v>0</v>
      </c>
      <c r="T1262" s="93">
        <f t="shared" si="122"/>
        <v>0</v>
      </c>
    </row>
    <row r="1263" spans="3:20" x14ac:dyDescent="0.35">
      <c r="C1263" s="75" t="str">
        <f t="shared" si="117"/>
        <v/>
      </c>
      <c r="D1263" s="47"/>
      <c r="E1263" s="48"/>
      <c r="F1263" s="48"/>
      <c r="G1263" s="48"/>
      <c r="H1263" s="49">
        <f t="shared" si="118"/>
        <v>0</v>
      </c>
      <c r="I1263" s="46" t="s">
        <v>6</v>
      </c>
      <c r="O1263" s="26">
        <f t="shared" si="119"/>
        <v>0</v>
      </c>
      <c r="P1263" s="26">
        <f t="shared" si="119"/>
        <v>0</v>
      </c>
      <c r="Q1263" s="26">
        <f t="shared" si="119"/>
        <v>0</v>
      </c>
      <c r="R1263" s="93">
        <f t="shared" si="120"/>
        <v>0</v>
      </c>
      <c r="S1263" s="93">
        <f t="shared" si="121"/>
        <v>0</v>
      </c>
      <c r="T1263" s="93">
        <f t="shared" si="122"/>
        <v>0</v>
      </c>
    </row>
    <row r="1264" spans="3:20" x14ac:dyDescent="0.35">
      <c r="C1264" s="75" t="str">
        <f t="shared" si="117"/>
        <v/>
      </c>
      <c r="D1264" s="47"/>
      <c r="E1264" s="48"/>
      <c r="F1264" s="48"/>
      <c r="G1264" s="48"/>
      <c r="H1264" s="49">
        <f t="shared" si="118"/>
        <v>0</v>
      </c>
      <c r="I1264" s="46" t="s">
        <v>6</v>
      </c>
      <c r="O1264" s="26">
        <f t="shared" si="119"/>
        <v>0</v>
      </c>
      <c r="P1264" s="26">
        <f t="shared" si="119"/>
        <v>0</v>
      </c>
      <c r="Q1264" s="26">
        <f t="shared" si="119"/>
        <v>0</v>
      </c>
      <c r="R1264" s="93">
        <f t="shared" si="120"/>
        <v>0</v>
      </c>
      <c r="S1264" s="93">
        <f t="shared" si="121"/>
        <v>0</v>
      </c>
      <c r="T1264" s="93">
        <f t="shared" si="122"/>
        <v>0</v>
      </c>
    </row>
    <row r="1265" spans="3:20" x14ac:dyDescent="0.35">
      <c r="C1265" s="75" t="str">
        <f t="shared" si="117"/>
        <v/>
      </c>
      <c r="D1265" s="47"/>
      <c r="E1265" s="48"/>
      <c r="F1265" s="48"/>
      <c r="G1265" s="48"/>
      <c r="H1265" s="49">
        <f t="shared" si="118"/>
        <v>0</v>
      </c>
      <c r="I1265" s="46" t="s">
        <v>6</v>
      </c>
      <c r="O1265" s="26">
        <f t="shared" si="119"/>
        <v>0</v>
      </c>
      <c r="P1265" s="26">
        <f t="shared" si="119"/>
        <v>0</v>
      </c>
      <c r="Q1265" s="26">
        <f t="shared" si="119"/>
        <v>0</v>
      </c>
      <c r="R1265" s="93">
        <f t="shared" si="120"/>
        <v>0</v>
      </c>
      <c r="S1265" s="93">
        <f t="shared" si="121"/>
        <v>0</v>
      </c>
      <c r="T1265" s="93">
        <f t="shared" si="122"/>
        <v>0</v>
      </c>
    </row>
    <row r="1266" spans="3:20" x14ac:dyDescent="0.35">
      <c r="C1266" s="75" t="str">
        <f t="shared" si="117"/>
        <v/>
      </c>
      <c r="D1266" s="47"/>
      <c r="E1266" s="48"/>
      <c r="F1266" s="48"/>
      <c r="G1266" s="48"/>
      <c r="H1266" s="49">
        <f t="shared" si="118"/>
        <v>0</v>
      </c>
      <c r="I1266" s="46" t="s">
        <v>6</v>
      </c>
      <c r="O1266" s="26">
        <f t="shared" si="119"/>
        <v>0</v>
      </c>
      <c r="P1266" s="26">
        <f t="shared" si="119"/>
        <v>0</v>
      </c>
      <c r="Q1266" s="26">
        <f t="shared" si="119"/>
        <v>0</v>
      </c>
      <c r="R1266" s="93">
        <f t="shared" si="120"/>
        <v>0</v>
      </c>
      <c r="S1266" s="93">
        <f t="shared" si="121"/>
        <v>0</v>
      </c>
      <c r="T1266" s="93">
        <f t="shared" si="122"/>
        <v>0</v>
      </c>
    </row>
    <row r="1267" spans="3:20" x14ac:dyDescent="0.35">
      <c r="C1267" s="75" t="str">
        <f t="shared" si="117"/>
        <v/>
      </c>
      <c r="D1267" s="47"/>
      <c r="E1267" s="48"/>
      <c r="F1267" s="48"/>
      <c r="G1267" s="48"/>
      <c r="H1267" s="49">
        <f t="shared" si="118"/>
        <v>0</v>
      </c>
      <c r="I1267" s="46" t="s">
        <v>6</v>
      </c>
      <c r="O1267" s="26">
        <f t="shared" si="119"/>
        <v>0</v>
      </c>
      <c r="P1267" s="26">
        <f t="shared" si="119"/>
        <v>0</v>
      </c>
      <c r="Q1267" s="26">
        <f t="shared" si="119"/>
        <v>0</v>
      </c>
      <c r="R1267" s="93">
        <f t="shared" si="120"/>
        <v>0</v>
      </c>
      <c r="S1267" s="93">
        <f t="shared" si="121"/>
        <v>0</v>
      </c>
      <c r="T1267" s="93">
        <f t="shared" si="122"/>
        <v>0</v>
      </c>
    </row>
    <row r="1268" spans="3:20" x14ac:dyDescent="0.35">
      <c r="C1268" s="75" t="str">
        <f t="shared" si="117"/>
        <v/>
      </c>
      <c r="D1268" s="47"/>
      <c r="E1268" s="48"/>
      <c r="F1268" s="48"/>
      <c r="G1268" s="48"/>
      <c r="H1268" s="49">
        <f t="shared" si="118"/>
        <v>0</v>
      </c>
      <c r="I1268" s="46" t="s">
        <v>6</v>
      </c>
      <c r="O1268" s="26">
        <f t="shared" si="119"/>
        <v>0</v>
      </c>
      <c r="P1268" s="26">
        <f t="shared" si="119"/>
        <v>0</v>
      </c>
      <c r="Q1268" s="26">
        <f t="shared" si="119"/>
        <v>0</v>
      </c>
      <c r="R1268" s="93">
        <f t="shared" si="120"/>
        <v>0</v>
      </c>
      <c r="S1268" s="93">
        <f t="shared" si="121"/>
        <v>0</v>
      </c>
      <c r="T1268" s="93">
        <f t="shared" si="122"/>
        <v>0</v>
      </c>
    </row>
    <row r="1269" spans="3:20" x14ac:dyDescent="0.35">
      <c r="C1269" s="75" t="str">
        <f t="shared" si="117"/>
        <v/>
      </c>
      <c r="D1269" s="47"/>
      <c r="E1269" s="48"/>
      <c r="F1269" s="48"/>
      <c r="G1269" s="48"/>
      <c r="H1269" s="49">
        <f t="shared" si="118"/>
        <v>0</v>
      </c>
      <c r="I1269" s="46" t="s">
        <v>6</v>
      </c>
      <c r="O1269" s="26">
        <f t="shared" si="119"/>
        <v>0</v>
      </c>
      <c r="P1269" s="26">
        <f t="shared" si="119"/>
        <v>0</v>
      </c>
      <c r="Q1269" s="26">
        <f t="shared" si="119"/>
        <v>0</v>
      </c>
      <c r="R1269" s="93">
        <f t="shared" si="120"/>
        <v>0</v>
      </c>
      <c r="S1269" s="93">
        <f t="shared" si="121"/>
        <v>0</v>
      </c>
      <c r="T1269" s="93">
        <f t="shared" si="122"/>
        <v>0</v>
      </c>
    </row>
    <row r="1270" spans="3:20" x14ac:dyDescent="0.35">
      <c r="C1270" s="75" t="str">
        <f t="shared" si="117"/>
        <v/>
      </c>
      <c r="D1270" s="47"/>
      <c r="E1270" s="48"/>
      <c r="F1270" s="48"/>
      <c r="G1270" s="48"/>
      <c r="H1270" s="49">
        <f t="shared" si="118"/>
        <v>0</v>
      </c>
      <c r="I1270" s="46" t="s">
        <v>6</v>
      </c>
      <c r="O1270" s="26">
        <f t="shared" si="119"/>
        <v>0</v>
      </c>
      <c r="P1270" s="26">
        <f t="shared" si="119"/>
        <v>0</v>
      </c>
      <c r="Q1270" s="26">
        <f t="shared" si="119"/>
        <v>0</v>
      </c>
      <c r="R1270" s="93">
        <f t="shared" si="120"/>
        <v>0</v>
      </c>
      <c r="S1270" s="93">
        <f t="shared" si="121"/>
        <v>0</v>
      </c>
      <c r="T1270" s="93">
        <f t="shared" si="122"/>
        <v>0</v>
      </c>
    </row>
    <row r="1271" spans="3:20" x14ac:dyDescent="0.35">
      <c r="C1271" s="75" t="str">
        <f t="shared" si="117"/>
        <v/>
      </c>
      <c r="D1271" s="47"/>
      <c r="E1271" s="48"/>
      <c r="F1271" s="48"/>
      <c r="G1271" s="48"/>
      <c r="H1271" s="49">
        <f t="shared" si="118"/>
        <v>0</v>
      </c>
      <c r="I1271" s="46" t="s">
        <v>6</v>
      </c>
      <c r="O1271" s="26">
        <f t="shared" si="119"/>
        <v>0</v>
      </c>
      <c r="P1271" s="26">
        <f t="shared" si="119"/>
        <v>0</v>
      </c>
      <c r="Q1271" s="26">
        <f t="shared" si="119"/>
        <v>0</v>
      </c>
      <c r="R1271" s="93">
        <f t="shared" si="120"/>
        <v>0</v>
      </c>
      <c r="S1271" s="93">
        <f t="shared" si="121"/>
        <v>0</v>
      </c>
      <c r="T1271" s="93">
        <f t="shared" si="122"/>
        <v>0</v>
      </c>
    </row>
    <row r="1272" spans="3:20" x14ac:dyDescent="0.35">
      <c r="C1272" s="75" t="str">
        <f t="shared" si="117"/>
        <v/>
      </c>
      <c r="D1272" s="47"/>
      <c r="E1272" s="48"/>
      <c r="F1272" s="48"/>
      <c r="G1272" s="48"/>
      <c r="H1272" s="49">
        <f t="shared" si="118"/>
        <v>0</v>
      </c>
      <c r="I1272" s="46" t="s">
        <v>6</v>
      </c>
      <c r="O1272" s="26">
        <f t="shared" si="119"/>
        <v>0</v>
      </c>
      <c r="P1272" s="26">
        <f t="shared" si="119"/>
        <v>0</v>
      </c>
      <c r="Q1272" s="26">
        <f t="shared" si="119"/>
        <v>0</v>
      </c>
      <c r="R1272" s="93">
        <f t="shared" si="120"/>
        <v>0</v>
      </c>
      <c r="S1272" s="93">
        <f t="shared" si="121"/>
        <v>0</v>
      </c>
      <c r="T1272" s="93">
        <f t="shared" si="122"/>
        <v>0</v>
      </c>
    </row>
    <row r="1273" spans="3:20" x14ac:dyDescent="0.35">
      <c r="C1273" s="75" t="str">
        <f t="shared" si="117"/>
        <v/>
      </c>
      <c r="D1273" s="47"/>
      <c r="E1273" s="48"/>
      <c r="F1273" s="48"/>
      <c r="G1273" s="48"/>
      <c r="H1273" s="49">
        <f t="shared" si="118"/>
        <v>0</v>
      </c>
      <c r="I1273" s="46" t="s">
        <v>6</v>
      </c>
      <c r="O1273" s="26">
        <f t="shared" si="119"/>
        <v>0</v>
      </c>
      <c r="P1273" s="26">
        <f t="shared" si="119"/>
        <v>0</v>
      </c>
      <c r="Q1273" s="26">
        <f t="shared" si="119"/>
        <v>0</v>
      </c>
      <c r="R1273" s="93">
        <f t="shared" si="120"/>
        <v>0</v>
      </c>
      <c r="S1273" s="93">
        <f t="shared" si="121"/>
        <v>0</v>
      </c>
      <c r="T1273" s="93">
        <f t="shared" si="122"/>
        <v>0</v>
      </c>
    </row>
    <row r="1274" spans="3:20" x14ac:dyDescent="0.35">
      <c r="C1274" s="75" t="str">
        <f t="shared" si="117"/>
        <v/>
      </c>
      <c r="D1274" s="47"/>
      <c r="E1274" s="48"/>
      <c r="F1274" s="48"/>
      <c r="G1274" s="48"/>
      <c r="H1274" s="49">
        <f t="shared" si="118"/>
        <v>0</v>
      </c>
      <c r="I1274" s="46" t="s">
        <v>6</v>
      </c>
      <c r="O1274" s="26">
        <f t="shared" si="119"/>
        <v>0</v>
      </c>
      <c r="P1274" s="26">
        <f t="shared" si="119"/>
        <v>0</v>
      </c>
      <c r="Q1274" s="26">
        <f t="shared" si="119"/>
        <v>0</v>
      </c>
      <c r="R1274" s="93">
        <f t="shared" si="120"/>
        <v>0</v>
      </c>
      <c r="S1274" s="93">
        <f t="shared" si="121"/>
        <v>0</v>
      </c>
      <c r="T1274" s="93">
        <f t="shared" si="122"/>
        <v>0</v>
      </c>
    </row>
    <row r="1275" spans="3:20" x14ac:dyDescent="0.35">
      <c r="C1275" s="75" t="str">
        <f t="shared" si="117"/>
        <v/>
      </c>
      <c r="D1275" s="47"/>
      <c r="E1275" s="48"/>
      <c r="F1275" s="48"/>
      <c r="G1275" s="48"/>
      <c r="H1275" s="49">
        <f t="shared" si="118"/>
        <v>0</v>
      </c>
      <c r="I1275" s="46" t="s">
        <v>6</v>
      </c>
      <c r="O1275" s="26">
        <f t="shared" si="119"/>
        <v>0</v>
      </c>
      <c r="P1275" s="26">
        <f t="shared" si="119"/>
        <v>0</v>
      </c>
      <c r="Q1275" s="26">
        <f t="shared" si="119"/>
        <v>0</v>
      </c>
      <c r="R1275" s="93">
        <f t="shared" si="120"/>
        <v>0</v>
      </c>
      <c r="S1275" s="93">
        <f t="shared" si="121"/>
        <v>0</v>
      </c>
      <c r="T1275" s="93">
        <f t="shared" si="122"/>
        <v>0</v>
      </c>
    </row>
    <row r="1276" spans="3:20" x14ac:dyDescent="0.35">
      <c r="C1276" s="75" t="str">
        <f t="shared" si="117"/>
        <v/>
      </c>
      <c r="D1276" s="47"/>
      <c r="E1276" s="48"/>
      <c r="F1276" s="48"/>
      <c r="G1276" s="48"/>
      <c r="H1276" s="49">
        <f t="shared" si="118"/>
        <v>0</v>
      </c>
      <c r="I1276" s="46" t="s">
        <v>6</v>
      </c>
      <c r="O1276" s="26">
        <f t="shared" si="119"/>
        <v>0</v>
      </c>
      <c r="P1276" s="26">
        <f t="shared" si="119"/>
        <v>0</v>
      </c>
      <c r="Q1276" s="26">
        <f t="shared" si="119"/>
        <v>0</v>
      </c>
      <c r="R1276" s="93">
        <f t="shared" si="120"/>
        <v>0</v>
      </c>
      <c r="S1276" s="93">
        <f t="shared" si="121"/>
        <v>0</v>
      </c>
      <c r="T1276" s="93">
        <f t="shared" si="122"/>
        <v>0</v>
      </c>
    </row>
    <row r="1277" spans="3:20" x14ac:dyDescent="0.35">
      <c r="C1277" s="75" t="str">
        <f t="shared" si="117"/>
        <v/>
      </c>
      <c r="D1277" s="47"/>
      <c r="E1277" s="48"/>
      <c r="F1277" s="48"/>
      <c r="G1277" s="48"/>
      <c r="H1277" s="49">
        <f t="shared" si="118"/>
        <v>0</v>
      </c>
      <c r="I1277" s="46" t="s">
        <v>6</v>
      </c>
      <c r="O1277" s="26">
        <f t="shared" si="119"/>
        <v>0</v>
      </c>
      <c r="P1277" s="26">
        <f t="shared" si="119"/>
        <v>0</v>
      </c>
      <c r="Q1277" s="26">
        <f t="shared" si="119"/>
        <v>0</v>
      </c>
      <c r="R1277" s="93">
        <f t="shared" si="120"/>
        <v>0</v>
      </c>
      <c r="S1277" s="93">
        <f t="shared" si="121"/>
        <v>0</v>
      </c>
      <c r="T1277" s="93">
        <f t="shared" si="122"/>
        <v>0</v>
      </c>
    </row>
    <row r="1278" spans="3:20" x14ac:dyDescent="0.35">
      <c r="C1278" s="75" t="str">
        <f t="shared" si="117"/>
        <v/>
      </c>
      <c r="D1278" s="47"/>
      <c r="E1278" s="48"/>
      <c r="F1278" s="48"/>
      <c r="G1278" s="48"/>
      <c r="H1278" s="49">
        <f t="shared" si="118"/>
        <v>0</v>
      </c>
      <c r="I1278" s="46" t="s">
        <v>6</v>
      </c>
      <c r="O1278" s="26">
        <f t="shared" si="119"/>
        <v>0</v>
      </c>
      <c r="P1278" s="26">
        <f t="shared" si="119"/>
        <v>0</v>
      </c>
      <c r="Q1278" s="26">
        <f t="shared" si="119"/>
        <v>0</v>
      </c>
      <c r="R1278" s="93">
        <f t="shared" si="120"/>
        <v>0</v>
      </c>
      <c r="S1278" s="93">
        <f t="shared" si="121"/>
        <v>0</v>
      </c>
      <c r="T1278" s="93">
        <f t="shared" si="122"/>
        <v>0</v>
      </c>
    </row>
    <row r="1279" spans="3:20" x14ac:dyDescent="0.35">
      <c r="C1279" s="75" t="str">
        <f t="shared" si="117"/>
        <v/>
      </c>
      <c r="D1279" s="47"/>
      <c r="E1279" s="48"/>
      <c r="F1279" s="48"/>
      <c r="G1279" s="48"/>
      <c r="H1279" s="49">
        <f t="shared" si="118"/>
        <v>0</v>
      </c>
      <c r="I1279" s="46" t="s">
        <v>6</v>
      </c>
      <c r="O1279" s="26">
        <f t="shared" si="119"/>
        <v>0</v>
      </c>
      <c r="P1279" s="26">
        <f t="shared" si="119"/>
        <v>0</v>
      </c>
      <c r="Q1279" s="26">
        <f t="shared" si="119"/>
        <v>0</v>
      </c>
      <c r="R1279" s="93">
        <f t="shared" si="120"/>
        <v>0</v>
      </c>
      <c r="S1279" s="93">
        <f t="shared" si="121"/>
        <v>0</v>
      </c>
      <c r="T1279" s="93">
        <f t="shared" si="122"/>
        <v>0</v>
      </c>
    </row>
    <row r="1280" spans="3:20" x14ac:dyDescent="0.35">
      <c r="C1280" s="75" t="str">
        <f t="shared" si="117"/>
        <v/>
      </c>
      <c r="D1280" s="47"/>
      <c r="E1280" s="48"/>
      <c r="F1280" s="48"/>
      <c r="G1280" s="48"/>
      <c r="H1280" s="49">
        <f t="shared" si="118"/>
        <v>0</v>
      </c>
      <c r="I1280" s="46" t="s">
        <v>6</v>
      </c>
      <c r="O1280" s="26">
        <f t="shared" si="119"/>
        <v>0</v>
      </c>
      <c r="P1280" s="26">
        <f t="shared" si="119"/>
        <v>0</v>
      </c>
      <c r="Q1280" s="26">
        <f t="shared" si="119"/>
        <v>0</v>
      </c>
      <c r="R1280" s="93">
        <f t="shared" si="120"/>
        <v>0</v>
      </c>
      <c r="S1280" s="93">
        <f t="shared" si="121"/>
        <v>0</v>
      </c>
      <c r="T1280" s="93">
        <f t="shared" si="122"/>
        <v>0</v>
      </c>
    </row>
    <row r="1281" spans="3:20" x14ac:dyDescent="0.35">
      <c r="C1281" s="75" t="str">
        <f t="shared" si="117"/>
        <v/>
      </c>
      <c r="D1281" s="47"/>
      <c r="E1281" s="48"/>
      <c r="F1281" s="48"/>
      <c r="G1281" s="48"/>
      <c r="H1281" s="49">
        <f t="shared" si="118"/>
        <v>0</v>
      </c>
      <c r="I1281" s="46" t="s">
        <v>6</v>
      </c>
      <c r="O1281" s="26">
        <f t="shared" si="119"/>
        <v>0</v>
      </c>
      <c r="P1281" s="26">
        <f t="shared" si="119"/>
        <v>0</v>
      </c>
      <c r="Q1281" s="26">
        <f t="shared" si="119"/>
        <v>0</v>
      </c>
      <c r="R1281" s="93">
        <f t="shared" si="120"/>
        <v>0</v>
      </c>
      <c r="S1281" s="93">
        <f t="shared" si="121"/>
        <v>0</v>
      </c>
      <c r="T1281" s="93">
        <f t="shared" si="122"/>
        <v>0</v>
      </c>
    </row>
    <row r="1282" spans="3:20" x14ac:dyDescent="0.35">
      <c r="C1282" s="75" t="str">
        <f t="shared" si="117"/>
        <v/>
      </c>
      <c r="D1282" s="47"/>
      <c r="E1282" s="48"/>
      <c r="F1282" s="48"/>
      <c r="G1282" s="48"/>
      <c r="H1282" s="49">
        <f t="shared" si="118"/>
        <v>0</v>
      </c>
      <c r="I1282" s="46" t="s">
        <v>6</v>
      </c>
      <c r="O1282" s="26">
        <f t="shared" si="119"/>
        <v>0</v>
      </c>
      <c r="P1282" s="26">
        <f t="shared" si="119"/>
        <v>0</v>
      </c>
      <c r="Q1282" s="26">
        <f t="shared" si="119"/>
        <v>0</v>
      </c>
      <c r="R1282" s="93">
        <f t="shared" si="120"/>
        <v>0</v>
      </c>
      <c r="S1282" s="93">
        <f t="shared" si="121"/>
        <v>0</v>
      </c>
      <c r="T1282" s="93">
        <f t="shared" si="122"/>
        <v>0</v>
      </c>
    </row>
    <row r="1283" spans="3:20" x14ac:dyDescent="0.35">
      <c r="C1283" s="75" t="str">
        <f t="shared" si="117"/>
        <v/>
      </c>
      <c r="D1283" s="47"/>
      <c r="E1283" s="48"/>
      <c r="F1283" s="48"/>
      <c r="G1283" s="48"/>
      <c r="H1283" s="49">
        <f t="shared" si="118"/>
        <v>0</v>
      </c>
      <c r="I1283" s="46" t="s">
        <v>6</v>
      </c>
      <c r="O1283" s="26">
        <f t="shared" si="119"/>
        <v>0</v>
      </c>
      <c r="P1283" s="26">
        <f t="shared" si="119"/>
        <v>0</v>
      </c>
      <c r="Q1283" s="26">
        <f t="shared" si="119"/>
        <v>0</v>
      </c>
      <c r="R1283" s="93">
        <f t="shared" si="120"/>
        <v>0</v>
      </c>
      <c r="S1283" s="93">
        <f t="shared" si="121"/>
        <v>0</v>
      </c>
      <c r="T1283" s="93">
        <f t="shared" si="122"/>
        <v>0</v>
      </c>
    </row>
    <row r="1284" spans="3:20" x14ac:dyDescent="0.35">
      <c r="C1284" s="75" t="str">
        <f t="shared" si="117"/>
        <v/>
      </c>
      <c r="D1284" s="47"/>
      <c r="E1284" s="48"/>
      <c r="F1284" s="48"/>
      <c r="G1284" s="48"/>
      <c r="H1284" s="49">
        <f t="shared" si="118"/>
        <v>0</v>
      </c>
      <c r="I1284" s="46" t="s">
        <v>6</v>
      </c>
      <c r="O1284" s="26">
        <f t="shared" si="119"/>
        <v>0</v>
      </c>
      <c r="P1284" s="26">
        <f t="shared" si="119"/>
        <v>0</v>
      </c>
      <c r="Q1284" s="26">
        <f t="shared" si="119"/>
        <v>0</v>
      </c>
      <c r="R1284" s="93">
        <f t="shared" si="120"/>
        <v>0</v>
      </c>
      <c r="S1284" s="93">
        <f t="shared" si="121"/>
        <v>0</v>
      </c>
      <c r="T1284" s="93">
        <f t="shared" si="122"/>
        <v>0</v>
      </c>
    </row>
    <row r="1285" spans="3:20" x14ac:dyDescent="0.35">
      <c r="C1285" s="75" t="str">
        <f t="shared" si="117"/>
        <v/>
      </c>
      <c r="D1285" s="47"/>
      <c r="E1285" s="48"/>
      <c r="F1285" s="48"/>
      <c r="G1285" s="48"/>
      <c r="H1285" s="49">
        <f t="shared" si="118"/>
        <v>0</v>
      </c>
      <c r="I1285" s="46" t="s">
        <v>6</v>
      </c>
      <c r="O1285" s="26">
        <f t="shared" si="119"/>
        <v>0</v>
      </c>
      <c r="P1285" s="26">
        <f t="shared" si="119"/>
        <v>0</v>
      </c>
      <c r="Q1285" s="26">
        <f t="shared" si="119"/>
        <v>0</v>
      </c>
      <c r="R1285" s="93">
        <f t="shared" si="120"/>
        <v>0</v>
      </c>
      <c r="S1285" s="93">
        <f t="shared" si="121"/>
        <v>0</v>
      </c>
      <c r="T1285" s="93">
        <f t="shared" si="122"/>
        <v>0</v>
      </c>
    </row>
    <row r="1286" spans="3:20" x14ac:dyDescent="0.35">
      <c r="C1286" s="75" t="str">
        <f t="shared" si="117"/>
        <v/>
      </c>
      <c r="D1286" s="47"/>
      <c r="E1286" s="48"/>
      <c r="F1286" s="48"/>
      <c r="G1286" s="48"/>
      <c r="H1286" s="49">
        <f t="shared" si="118"/>
        <v>0</v>
      </c>
      <c r="I1286" s="46" t="s">
        <v>6</v>
      </c>
      <c r="O1286" s="26">
        <f t="shared" si="119"/>
        <v>0</v>
      </c>
      <c r="P1286" s="26">
        <f t="shared" si="119"/>
        <v>0</v>
      </c>
      <c r="Q1286" s="26">
        <f t="shared" si="119"/>
        <v>0</v>
      </c>
      <c r="R1286" s="93">
        <f t="shared" si="120"/>
        <v>0</v>
      </c>
      <c r="S1286" s="93">
        <f t="shared" si="121"/>
        <v>0</v>
      </c>
      <c r="T1286" s="93">
        <f t="shared" si="122"/>
        <v>0</v>
      </c>
    </row>
    <row r="1287" spans="3:20" x14ac:dyDescent="0.35">
      <c r="C1287" s="75" t="str">
        <f t="shared" si="117"/>
        <v/>
      </c>
      <c r="D1287" s="47"/>
      <c r="E1287" s="48"/>
      <c r="F1287" s="48"/>
      <c r="G1287" s="48"/>
      <c r="H1287" s="49">
        <f t="shared" si="118"/>
        <v>0</v>
      </c>
      <c r="I1287" s="46" t="s">
        <v>6</v>
      </c>
      <c r="O1287" s="26">
        <f t="shared" si="119"/>
        <v>0</v>
      </c>
      <c r="P1287" s="26">
        <f t="shared" si="119"/>
        <v>0</v>
      </c>
      <c r="Q1287" s="26">
        <f t="shared" si="119"/>
        <v>0</v>
      </c>
      <c r="R1287" s="93">
        <f t="shared" si="120"/>
        <v>0</v>
      </c>
      <c r="S1287" s="93">
        <f t="shared" si="121"/>
        <v>0</v>
      </c>
      <c r="T1287" s="93">
        <f t="shared" si="122"/>
        <v>0</v>
      </c>
    </row>
    <row r="1288" spans="3:20" x14ac:dyDescent="0.35">
      <c r="C1288" s="75" t="str">
        <f t="shared" si="117"/>
        <v/>
      </c>
      <c r="D1288" s="47"/>
      <c r="E1288" s="48"/>
      <c r="F1288" s="48"/>
      <c r="G1288" s="48"/>
      <c r="H1288" s="49">
        <f t="shared" si="118"/>
        <v>0</v>
      </c>
      <c r="I1288" s="46" t="s">
        <v>6</v>
      </c>
      <c r="O1288" s="26">
        <f t="shared" si="119"/>
        <v>0</v>
      </c>
      <c r="P1288" s="26">
        <f t="shared" si="119"/>
        <v>0</v>
      </c>
      <c r="Q1288" s="26">
        <f t="shared" si="119"/>
        <v>0</v>
      </c>
      <c r="R1288" s="93">
        <f t="shared" si="120"/>
        <v>0</v>
      </c>
      <c r="S1288" s="93">
        <f t="shared" si="121"/>
        <v>0</v>
      </c>
      <c r="T1288" s="93">
        <f t="shared" si="122"/>
        <v>0</v>
      </c>
    </row>
    <row r="1289" spans="3:20" x14ac:dyDescent="0.35">
      <c r="C1289" s="75" t="str">
        <f t="shared" si="117"/>
        <v/>
      </c>
      <c r="D1289" s="47"/>
      <c r="E1289" s="48"/>
      <c r="F1289" s="48"/>
      <c r="G1289" s="48"/>
      <c r="H1289" s="49">
        <f t="shared" si="118"/>
        <v>0</v>
      </c>
      <c r="I1289" s="46" t="s">
        <v>6</v>
      </c>
      <c r="O1289" s="26">
        <f t="shared" si="119"/>
        <v>0</v>
      </c>
      <c r="P1289" s="26">
        <f t="shared" si="119"/>
        <v>0</v>
      </c>
      <c r="Q1289" s="26">
        <f t="shared" si="119"/>
        <v>0</v>
      </c>
      <c r="R1289" s="93">
        <f t="shared" si="120"/>
        <v>0</v>
      </c>
      <c r="S1289" s="93">
        <f t="shared" si="121"/>
        <v>0</v>
      </c>
      <c r="T1289" s="93">
        <f t="shared" si="122"/>
        <v>0</v>
      </c>
    </row>
    <row r="1290" spans="3:20" x14ac:dyDescent="0.35">
      <c r="C1290" s="75" t="str">
        <f t="shared" si="117"/>
        <v/>
      </c>
      <c r="D1290" s="47"/>
      <c r="E1290" s="48"/>
      <c r="F1290" s="48"/>
      <c r="G1290" s="48"/>
      <c r="H1290" s="49">
        <f t="shared" si="118"/>
        <v>0</v>
      </c>
      <c r="I1290" s="46" t="s">
        <v>6</v>
      </c>
      <c r="O1290" s="26">
        <f t="shared" si="119"/>
        <v>0</v>
      </c>
      <c r="P1290" s="26">
        <f t="shared" si="119"/>
        <v>0</v>
      </c>
      <c r="Q1290" s="26">
        <f t="shared" si="119"/>
        <v>0</v>
      </c>
      <c r="R1290" s="93">
        <f t="shared" si="120"/>
        <v>0</v>
      </c>
      <c r="S1290" s="93">
        <f t="shared" si="121"/>
        <v>0</v>
      </c>
      <c r="T1290" s="93">
        <f t="shared" si="122"/>
        <v>0</v>
      </c>
    </row>
    <row r="1291" spans="3:20" x14ac:dyDescent="0.35">
      <c r="C1291" s="75" t="str">
        <f t="shared" ref="C1291:C1354" si="123">IF(D1291="","",IF(ISERROR(1+C1290),1,1+C1290))</f>
        <v/>
      </c>
      <c r="D1291" s="47"/>
      <c r="E1291" s="48"/>
      <c r="F1291" s="48"/>
      <c r="G1291" s="48"/>
      <c r="H1291" s="49">
        <f t="shared" ref="H1291:H1354" si="124">SUM(E1291:G1291)</f>
        <v>0</v>
      </c>
      <c r="I1291" s="46" t="s">
        <v>6</v>
      </c>
      <c r="O1291" s="26">
        <f t="shared" ref="O1291:Q1354" si="125">IF(E1291="",0,IF(ISNUMBER(E1291),0,1))</f>
        <v>0</v>
      </c>
      <c r="P1291" s="26">
        <f t="shared" si="125"/>
        <v>0</v>
      </c>
      <c r="Q1291" s="26">
        <f t="shared" si="125"/>
        <v>0</v>
      </c>
      <c r="R1291" s="93">
        <f t="shared" ref="R1291:R1354" si="126">IF(E1291="",0,
IF(NOT(ISNUMBER(E1291)),0,
IF(E1291&gt;=0,0,
1)))</f>
        <v>0</v>
      </c>
      <c r="S1291" s="93">
        <f t="shared" ref="S1291:S1354" si="127">IF(F1291="",0,
IF(NOT(ISNUMBER(F1291)),0,
IF(F1291&gt;=0,0,
1)))</f>
        <v>0</v>
      </c>
      <c r="T1291" s="93">
        <f t="shared" ref="T1291:T1354" si="128">IF(G1291="",0,
IF(NOT(ISNUMBER(G1291)),0,
IF(G1291&gt;=0,0,
1)))</f>
        <v>0</v>
      </c>
    </row>
    <row r="1292" spans="3:20" x14ac:dyDescent="0.35">
      <c r="C1292" s="75" t="str">
        <f t="shared" si="123"/>
        <v/>
      </c>
      <c r="D1292" s="47"/>
      <c r="E1292" s="48"/>
      <c r="F1292" s="48"/>
      <c r="G1292" s="48"/>
      <c r="H1292" s="49">
        <f t="shared" si="124"/>
        <v>0</v>
      </c>
      <c r="I1292" s="46" t="s">
        <v>6</v>
      </c>
      <c r="O1292" s="26">
        <f t="shared" si="125"/>
        <v>0</v>
      </c>
      <c r="P1292" s="26">
        <f t="shared" si="125"/>
        <v>0</v>
      </c>
      <c r="Q1292" s="26">
        <f t="shared" si="125"/>
        <v>0</v>
      </c>
      <c r="R1292" s="93">
        <f t="shared" si="126"/>
        <v>0</v>
      </c>
      <c r="S1292" s="93">
        <f t="shared" si="127"/>
        <v>0</v>
      </c>
      <c r="T1292" s="93">
        <f t="shared" si="128"/>
        <v>0</v>
      </c>
    </row>
    <row r="1293" spans="3:20" x14ac:dyDescent="0.35">
      <c r="C1293" s="75" t="str">
        <f t="shared" si="123"/>
        <v/>
      </c>
      <c r="D1293" s="47"/>
      <c r="E1293" s="48"/>
      <c r="F1293" s="48"/>
      <c r="G1293" s="48"/>
      <c r="H1293" s="49">
        <f t="shared" si="124"/>
        <v>0</v>
      </c>
      <c r="I1293" s="46" t="s">
        <v>6</v>
      </c>
      <c r="O1293" s="26">
        <f t="shared" si="125"/>
        <v>0</v>
      </c>
      <c r="P1293" s="26">
        <f t="shared" si="125"/>
        <v>0</v>
      </c>
      <c r="Q1293" s="26">
        <f t="shared" si="125"/>
        <v>0</v>
      </c>
      <c r="R1293" s="93">
        <f t="shared" si="126"/>
        <v>0</v>
      </c>
      <c r="S1293" s="93">
        <f t="shared" si="127"/>
        <v>0</v>
      </c>
      <c r="T1293" s="93">
        <f t="shared" si="128"/>
        <v>0</v>
      </c>
    </row>
    <row r="1294" spans="3:20" x14ac:dyDescent="0.35">
      <c r="C1294" s="75" t="str">
        <f t="shared" si="123"/>
        <v/>
      </c>
      <c r="D1294" s="47"/>
      <c r="E1294" s="48"/>
      <c r="F1294" s="48"/>
      <c r="G1294" s="48"/>
      <c r="H1294" s="49">
        <f t="shared" si="124"/>
        <v>0</v>
      </c>
      <c r="I1294" s="46" t="s">
        <v>6</v>
      </c>
      <c r="O1294" s="26">
        <f t="shared" si="125"/>
        <v>0</v>
      </c>
      <c r="P1294" s="26">
        <f t="shared" si="125"/>
        <v>0</v>
      </c>
      <c r="Q1294" s="26">
        <f t="shared" si="125"/>
        <v>0</v>
      </c>
      <c r="R1294" s="93">
        <f t="shared" si="126"/>
        <v>0</v>
      </c>
      <c r="S1294" s="93">
        <f t="shared" si="127"/>
        <v>0</v>
      </c>
      <c r="T1294" s="93">
        <f t="shared" si="128"/>
        <v>0</v>
      </c>
    </row>
    <row r="1295" spans="3:20" x14ac:dyDescent="0.35">
      <c r="C1295" s="75" t="str">
        <f t="shared" si="123"/>
        <v/>
      </c>
      <c r="D1295" s="47"/>
      <c r="E1295" s="48"/>
      <c r="F1295" s="48"/>
      <c r="G1295" s="48"/>
      <c r="H1295" s="49">
        <f t="shared" si="124"/>
        <v>0</v>
      </c>
      <c r="I1295" s="46" t="s">
        <v>6</v>
      </c>
      <c r="O1295" s="26">
        <f t="shared" si="125"/>
        <v>0</v>
      </c>
      <c r="P1295" s="26">
        <f t="shared" si="125"/>
        <v>0</v>
      </c>
      <c r="Q1295" s="26">
        <f t="shared" si="125"/>
        <v>0</v>
      </c>
      <c r="R1295" s="93">
        <f t="shared" si="126"/>
        <v>0</v>
      </c>
      <c r="S1295" s="93">
        <f t="shared" si="127"/>
        <v>0</v>
      </c>
      <c r="T1295" s="93">
        <f t="shared" si="128"/>
        <v>0</v>
      </c>
    </row>
    <row r="1296" spans="3:20" x14ac:dyDescent="0.35">
      <c r="C1296" s="75" t="str">
        <f t="shared" si="123"/>
        <v/>
      </c>
      <c r="D1296" s="47"/>
      <c r="E1296" s="48"/>
      <c r="F1296" s="48"/>
      <c r="G1296" s="48"/>
      <c r="H1296" s="49">
        <f t="shared" si="124"/>
        <v>0</v>
      </c>
      <c r="I1296" s="46" t="s">
        <v>6</v>
      </c>
      <c r="O1296" s="26">
        <f t="shared" si="125"/>
        <v>0</v>
      </c>
      <c r="P1296" s="26">
        <f t="shared" si="125"/>
        <v>0</v>
      </c>
      <c r="Q1296" s="26">
        <f t="shared" si="125"/>
        <v>0</v>
      </c>
      <c r="R1296" s="93">
        <f t="shared" si="126"/>
        <v>0</v>
      </c>
      <c r="S1296" s="93">
        <f t="shared" si="127"/>
        <v>0</v>
      </c>
      <c r="T1296" s="93">
        <f t="shared" si="128"/>
        <v>0</v>
      </c>
    </row>
    <row r="1297" spans="3:20" x14ac:dyDescent="0.35">
      <c r="C1297" s="75" t="str">
        <f t="shared" si="123"/>
        <v/>
      </c>
      <c r="D1297" s="47"/>
      <c r="E1297" s="48"/>
      <c r="F1297" s="48"/>
      <c r="G1297" s="48"/>
      <c r="H1297" s="49">
        <f t="shared" si="124"/>
        <v>0</v>
      </c>
      <c r="I1297" s="46" t="s">
        <v>6</v>
      </c>
      <c r="O1297" s="26">
        <f t="shared" si="125"/>
        <v>0</v>
      </c>
      <c r="P1297" s="26">
        <f t="shared" si="125"/>
        <v>0</v>
      </c>
      <c r="Q1297" s="26">
        <f t="shared" si="125"/>
        <v>0</v>
      </c>
      <c r="R1297" s="93">
        <f t="shared" si="126"/>
        <v>0</v>
      </c>
      <c r="S1297" s="93">
        <f t="shared" si="127"/>
        <v>0</v>
      </c>
      <c r="T1297" s="93">
        <f t="shared" si="128"/>
        <v>0</v>
      </c>
    </row>
    <row r="1298" spans="3:20" x14ac:dyDescent="0.35">
      <c r="C1298" s="75" t="str">
        <f t="shared" si="123"/>
        <v/>
      </c>
      <c r="D1298" s="47"/>
      <c r="E1298" s="48"/>
      <c r="F1298" s="48"/>
      <c r="G1298" s="48"/>
      <c r="H1298" s="49">
        <f t="shared" si="124"/>
        <v>0</v>
      </c>
      <c r="I1298" s="46" t="s">
        <v>6</v>
      </c>
      <c r="O1298" s="26">
        <f t="shared" si="125"/>
        <v>0</v>
      </c>
      <c r="P1298" s="26">
        <f t="shared" si="125"/>
        <v>0</v>
      </c>
      <c r="Q1298" s="26">
        <f t="shared" si="125"/>
        <v>0</v>
      </c>
      <c r="R1298" s="93">
        <f t="shared" si="126"/>
        <v>0</v>
      </c>
      <c r="S1298" s="93">
        <f t="shared" si="127"/>
        <v>0</v>
      </c>
      <c r="T1298" s="93">
        <f t="shared" si="128"/>
        <v>0</v>
      </c>
    </row>
    <row r="1299" spans="3:20" x14ac:dyDescent="0.35">
      <c r="C1299" s="75" t="str">
        <f t="shared" si="123"/>
        <v/>
      </c>
      <c r="D1299" s="47"/>
      <c r="E1299" s="48"/>
      <c r="F1299" s="48"/>
      <c r="G1299" s="48"/>
      <c r="H1299" s="49">
        <f t="shared" si="124"/>
        <v>0</v>
      </c>
      <c r="I1299" s="46" t="s">
        <v>6</v>
      </c>
      <c r="O1299" s="26">
        <f t="shared" si="125"/>
        <v>0</v>
      </c>
      <c r="P1299" s="26">
        <f t="shared" si="125"/>
        <v>0</v>
      </c>
      <c r="Q1299" s="26">
        <f t="shared" si="125"/>
        <v>0</v>
      </c>
      <c r="R1299" s="93">
        <f t="shared" si="126"/>
        <v>0</v>
      </c>
      <c r="S1299" s="93">
        <f t="shared" si="127"/>
        <v>0</v>
      </c>
      <c r="T1299" s="93">
        <f t="shared" si="128"/>
        <v>0</v>
      </c>
    </row>
    <row r="1300" spans="3:20" x14ac:dyDescent="0.35">
      <c r="C1300" s="75" t="str">
        <f t="shared" si="123"/>
        <v/>
      </c>
      <c r="D1300" s="47"/>
      <c r="E1300" s="48"/>
      <c r="F1300" s="48"/>
      <c r="G1300" s="48"/>
      <c r="H1300" s="49">
        <f t="shared" si="124"/>
        <v>0</v>
      </c>
      <c r="I1300" s="46" t="s">
        <v>6</v>
      </c>
      <c r="O1300" s="26">
        <f t="shared" si="125"/>
        <v>0</v>
      </c>
      <c r="P1300" s="26">
        <f t="shared" si="125"/>
        <v>0</v>
      </c>
      <c r="Q1300" s="26">
        <f t="shared" si="125"/>
        <v>0</v>
      </c>
      <c r="R1300" s="93">
        <f t="shared" si="126"/>
        <v>0</v>
      </c>
      <c r="S1300" s="93">
        <f t="shared" si="127"/>
        <v>0</v>
      </c>
      <c r="T1300" s="93">
        <f t="shared" si="128"/>
        <v>0</v>
      </c>
    </row>
    <row r="1301" spans="3:20" x14ac:dyDescent="0.35">
      <c r="C1301" s="75" t="str">
        <f t="shared" si="123"/>
        <v/>
      </c>
      <c r="D1301" s="47"/>
      <c r="E1301" s="48"/>
      <c r="F1301" s="48"/>
      <c r="G1301" s="48"/>
      <c r="H1301" s="49">
        <f t="shared" si="124"/>
        <v>0</v>
      </c>
      <c r="I1301" s="46" t="s">
        <v>6</v>
      </c>
      <c r="O1301" s="26">
        <f t="shared" si="125"/>
        <v>0</v>
      </c>
      <c r="P1301" s="26">
        <f t="shared" si="125"/>
        <v>0</v>
      </c>
      <c r="Q1301" s="26">
        <f t="shared" si="125"/>
        <v>0</v>
      </c>
      <c r="R1301" s="93">
        <f t="shared" si="126"/>
        <v>0</v>
      </c>
      <c r="S1301" s="93">
        <f t="shared" si="127"/>
        <v>0</v>
      </c>
      <c r="T1301" s="93">
        <f t="shared" si="128"/>
        <v>0</v>
      </c>
    </row>
    <row r="1302" spans="3:20" x14ac:dyDescent="0.35">
      <c r="C1302" s="75" t="str">
        <f t="shared" si="123"/>
        <v/>
      </c>
      <c r="D1302" s="47"/>
      <c r="E1302" s="48"/>
      <c r="F1302" s="48"/>
      <c r="G1302" s="48"/>
      <c r="H1302" s="49">
        <f t="shared" si="124"/>
        <v>0</v>
      </c>
      <c r="I1302" s="46" t="s">
        <v>6</v>
      </c>
      <c r="O1302" s="26">
        <f t="shared" si="125"/>
        <v>0</v>
      </c>
      <c r="P1302" s="26">
        <f t="shared" si="125"/>
        <v>0</v>
      </c>
      <c r="Q1302" s="26">
        <f t="shared" si="125"/>
        <v>0</v>
      </c>
      <c r="R1302" s="93">
        <f t="shared" si="126"/>
        <v>0</v>
      </c>
      <c r="S1302" s="93">
        <f t="shared" si="127"/>
        <v>0</v>
      </c>
      <c r="T1302" s="93">
        <f t="shared" si="128"/>
        <v>0</v>
      </c>
    </row>
    <row r="1303" spans="3:20" x14ac:dyDescent="0.35">
      <c r="C1303" s="75" t="str">
        <f t="shared" si="123"/>
        <v/>
      </c>
      <c r="D1303" s="47"/>
      <c r="E1303" s="48"/>
      <c r="F1303" s="48"/>
      <c r="G1303" s="48"/>
      <c r="H1303" s="49">
        <f t="shared" si="124"/>
        <v>0</v>
      </c>
      <c r="I1303" s="46" t="s">
        <v>6</v>
      </c>
      <c r="O1303" s="26">
        <f t="shared" si="125"/>
        <v>0</v>
      </c>
      <c r="P1303" s="26">
        <f t="shared" si="125"/>
        <v>0</v>
      </c>
      <c r="Q1303" s="26">
        <f t="shared" si="125"/>
        <v>0</v>
      </c>
      <c r="R1303" s="93">
        <f t="shared" si="126"/>
        <v>0</v>
      </c>
      <c r="S1303" s="93">
        <f t="shared" si="127"/>
        <v>0</v>
      </c>
      <c r="T1303" s="93">
        <f t="shared" si="128"/>
        <v>0</v>
      </c>
    </row>
    <row r="1304" spans="3:20" x14ac:dyDescent="0.35">
      <c r="C1304" s="75" t="str">
        <f t="shared" si="123"/>
        <v/>
      </c>
      <c r="D1304" s="47"/>
      <c r="E1304" s="48"/>
      <c r="F1304" s="48"/>
      <c r="G1304" s="48"/>
      <c r="H1304" s="49">
        <f t="shared" si="124"/>
        <v>0</v>
      </c>
      <c r="I1304" s="46" t="s">
        <v>6</v>
      </c>
      <c r="O1304" s="26">
        <f t="shared" si="125"/>
        <v>0</v>
      </c>
      <c r="P1304" s="26">
        <f t="shared" si="125"/>
        <v>0</v>
      </c>
      <c r="Q1304" s="26">
        <f t="shared" si="125"/>
        <v>0</v>
      </c>
      <c r="R1304" s="93">
        <f t="shared" si="126"/>
        <v>0</v>
      </c>
      <c r="S1304" s="93">
        <f t="shared" si="127"/>
        <v>0</v>
      </c>
      <c r="T1304" s="93">
        <f t="shared" si="128"/>
        <v>0</v>
      </c>
    </row>
    <row r="1305" spans="3:20" x14ac:dyDescent="0.35">
      <c r="C1305" s="75" t="str">
        <f t="shared" si="123"/>
        <v/>
      </c>
      <c r="D1305" s="47"/>
      <c r="E1305" s="48"/>
      <c r="F1305" s="48"/>
      <c r="G1305" s="48"/>
      <c r="H1305" s="49">
        <f t="shared" si="124"/>
        <v>0</v>
      </c>
      <c r="I1305" s="46" t="s">
        <v>6</v>
      </c>
      <c r="O1305" s="26">
        <f t="shared" si="125"/>
        <v>0</v>
      </c>
      <c r="P1305" s="26">
        <f t="shared" si="125"/>
        <v>0</v>
      </c>
      <c r="Q1305" s="26">
        <f t="shared" si="125"/>
        <v>0</v>
      </c>
      <c r="R1305" s="93">
        <f t="shared" si="126"/>
        <v>0</v>
      </c>
      <c r="S1305" s="93">
        <f t="shared" si="127"/>
        <v>0</v>
      </c>
      <c r="T1305" s="93">
        <f t="shared" si="128"/>
        <v>0</v>
      </c>
    </row>
    <row r="1306" spans="3:20" x14ac:dyDescent="0.35">
      <c r="C1306" s="75" t="str">
        <f t="shared" si="123"/>
        <v/>
      </c>
      <c r="D1306" s="47"/>
      <c r="E1306" s="48"/>
      <c r="F1306" s="48"/>
      <c r="G1306" s="48"/>
      <c r="H1306" s="49">
        <f t="shared" si="124"/>
        <v>0</v>
      </c>
      <c r="I1306" s="46" t="s">
        <v>6</v>
      </c>
      <c r="O1306" s="26">
        <f t="shared" si="125"/>
        <v>0</v>
      </c>
      <c r="P1306" s="26">
        <f t="shared" si="125"/>
        <v>0</v>
      </c>
      <c r="Q1306" s="26">
        <f t="shared" si="125"/>
        <v>0</v>
      </c>
      <c r="R1306" s="93">
        <f t="shared" si="126"/>
        <v>0</v>
      </c>
      <c r="S1306" s="93">
        <f t="shared" si="127"/>
        <v>0</v>
      </c>
      <c r="T1306" s="93">
        <f t="shared" si="128"/>
        <v>0</v>
      </c>
    </row>
    <row r="1307" spans="3:20" x14ac:dyDescent="0.35">
      <c r="C1307" s="75" t="str">
        <f t="shared" si="123"/>
        <v/>
      </c>
      <c r="D1307" s="47"/>
      <c r="E1307" s="48"/>
      <c r="F1307" s="48"/>
      <c r="G1307" s="48"/>
      <c r="H1307" s="49">
        <f t="shared" si="124"/>
        <v>0</v>
      </c>
      <c r="I1307" s="46" t="s">
        <v>6</v>
      </c>
      <c r="O1307" s="26">
        <f t="shared" si="125"/>
        <v>0</v>
      </c>
      <c r="P1307" s="26">
        <f t="shared" si="125"/>
        <v>0</v>
      </c>
      <c r="Q1307" s="26">
        <f t="shared" si="125"/>
        <v>0</v>
      </c>
      <c r="R1307" s="93">
        <f t="shared" si="126"/>
        <v>0</v>
      </c>
      <c r="S1307" s="93">
        <f t="shared" si="127"/>
        <v>0</v>
      </c>
      <c r="T1307" s="93">
        <f t="shared" si="128"/>
        <v>0</v>
      </c>
    </row>
    <row r="1308" spans="3:20" x14ac:dyDescent="0.35">
      <c r="C1308" s="75" t="str">
        <f t="shared" si="123"/>
        <v/>
      </c>
      <c r="D1308" s="47"/>
      <c r="E1308" s="48"/>
      <c r="F1308" s="48"/>
      <c r="G1308" s="48"/>
      <c r="H1308" s="49">
        <f t="shared" si="124"/>
        <v>0</v>
      </c>
      <c r="I1308" s="46" t="s">
        <v>6</v>
      </c>
      <c r="O1308" s="26">
        <f t="shared" si="125"/>
        <v>0</v>
      </c>
      <c r="P1308" s="26">
        <f t="shared" si="125"/>
        <v>0</v>
      </c>
      <c r="Q1308" s="26">
        <f t="shared" si="125"/>
        <v>0</v>
      </c>
      <c r="R1308" s="93">
        <f t="shared" si="126"/>
        <v>0</v>
      </c>
      <c r="S1308" s="93">
        <f t="shared" si="127"/>
        <v>0</v>
      </c>
      <c r="T1308" s="93">
        <f t="shared" si="128"/>
        <v>0</v>
      </c>
    </row>
    <row r="1309" spans="3:20" x14ac:dyDescent="0.35">
      <c r="C1309" s="75" t="str">
        <f t="shared" si="123"/>
        <v/>
      </c>
      <c r="D1309" s="47"/>
      <c r="E1309" s="48"/>
      <c r="F1309" s="48"/>
      <c r="G1309" s="48"/>
      <c r="H1309" s="49">
        <f t="shared" si="124"/>
        <v>0</v>
      </c>
      <c r="I1309" s="46" t="s">
        <v>6</v>
      </c>
      <c r="O1309" s="26">
        <f t="shared" si="125"/>
        <v>0</v>
      </c>
      <c r="P1309" s="26">
        <f t="shared" si="125"/>
        <v>0</v>
      </c>
      <c r="Q1309" s="26">
        <f t="shared" si="125"/>
        <v>0</v>
      </c>
      <c r="R1309" s="93">
        <f t="shared" si="126"/>
        <v>0</v>
      </c>
      <c r="S1309" s="93">
        <f t="shared" si="127"/>
        <v>0</v>
      </c>
      <c r="T1309" s="93">
        <f t="shared" si="128"/>
        <v>0</v>
      </c>
    </row>
    <row r="1310" spans="3:20" x14ac:dyDescent="0.35">
      <c r="C1310" s="75" t="str">
        <f t="shared" si="123"/>
        <v/>
      </c>
      <c r="D1310" s="47"/>
      <c r="E1310" s="48"/>
      <c r="F1310" s="48"/>
      <c r="G1310" s="48"/>
      <c r="H1310" s="49">
        <f t="shared" si="124"/>
        <v>0</v>
      </c>
      <c r="I1310" s="46" t="s">
        <v>6</v>
      </c>
      <c r="O1310" s="26">
        <f t="shared" si="125"/>
        <v>0</v>
      </c>
      <c r="P1310" s="26">
        <f t="shared" si="125"/>
        <v>0</v>
      </c>
      <c r="Q1310" s="26">
        <f t="shared" si="125"/>
        <v>0</v>
      </c>
      <c r="R1310" s="93">
        <f t="shared" si="126"/>
        <v>0</v>
      </c>
      <c r="S1310" s="93">
        <f t="shared" si="127"/>
        <v>0</v>
      </c>
      <c r="T1310" s="93">
        <f t="shared" si="128"/>
        <v>0</v>
      </c>
    </row>
    <row r="1311" spans="3:20" x14ac:dyDescent="0.35">
      <c r="C1311" s="75" t="str">
        <f t="shared" si="123"/>
        <v/>
      </c>
      <c r="D1311" s="47"/>
      <c r="E1311" s="48"/>
      <c r="F1311" s="48"/>
      <c r="G1311" s="48"/>
      <c r="H1311" s="49">
        <f t="shared" si="124"/>
        <v>0</v>
      </c>
      <c r="I1311" s="46" t="s">
        <v>6</v>
      </c>
      <c r="O1311" s="26">
        <f t="shared" si="125"/>
        <v>0</v>
      </c>
      <c r="P1311" s="26">
        <f t="shared" si="125"/>
        <v>0</v>
      </c>
      <c r="Q1311" s="26">
        <f t="shared" si="125"/>
        <v>0</v>
      </c>
      <c r="R1311" s="93">
        <f t="shared" si="126"/>
        <v>0</v>
      </c>
      <c r="S1311" s="93">
        <f t="shared" si="127"/>
        <v>0</v>
      </c>
      <c r="T1311" s="93">
        <f t="shared" si="128"/>
        <v>0</v>
      </c>
    </row>
    <row r="1312" spans="3:20" x14ac:dyDescent="0.35">
      <c r="C1312" s="75" t="str">
        <f t="shared" si="123"/>
        <v/>
      </c>
      <c r="D1312" s="47"/>
      <c r="E1312" s="48"/>
      <c r="F1312" s="48"/>
      <c r="G1312" s="48"/>
      <c r="H1312" s="49">
        <f t="shared" si="124"/>
        <v>0</v>
      </c>
      <c r="I1312" s="46" t="s">
        <v>6</v>
      </c>
      <c r="O1312" s="26">
        <f t="shared" si="125"/>
        <v>0</v>
      </c>
      <c r="P1312" s="26">
        <f t="shared" si="125"/>
        <v>0</v>
      </c>
      <c r="Q1312" s="26">
        <f t="shared" si="125"/>
        <v>0</v>
      </c>
      <c r="R1312" s="93">
        <f t="shared" si="126"/>
        <v>0</v>
      </c>
      <c r="S1312" s="93">
        <f t="shared" si="127"/>
        <v>0</v>
      </c>
      <c r="T1312" s="93">
        <f t="shared" si="128"/>
        <v>0</v>
      </c>
    </row>
    <row r="1313" spans="3:20" x14ac:dyDescent="0.35">
      <c r="C1313" s="75" t="str">
        <f t="shared" si="123"/>
        <v/>
      </c>
      <c r="D1313" s="47"/>
      <c r="E1313" s="48"/>
      <c r="F1313" s="48"/>
      <c r="G1313" s="48"/>
      <c r="H1313" s="49">
        <f t="shared" si="124"/>
        <v>0</v>
      </c>
      <c r="I1313" s="46" t="s">
        <v>6</v>
      </c>
      <c r="O1313" s="26">
        <f t="shared" si="125"/>
        <v>0</v>
      </c>
      <c r="P1313" s="26">
        <f t="shared" si="125"/>
        <v>0</v>
      </c>
      <c r="Q1313" s="26">
        <f t="shared" si="125"/>
        <v>0</v>
      </c>
      <c r="R1313" s="93">
        <f t="shared" si="126"/>
        <v>0</v>
      </c>
      <c r="S1313" s="93">
        <f t="shared" si="127"/>
        <v>0</v>
      </c>
      <c r="T1313" s="93">
        <f t="shared" si="128"/>
        <v>0</v>
      </c>
    </row>
    <row r="1314" spans="3:20" x14ac:dyDescent="0.35">
      <c r="C1314" s="75" t="str">
        <f t="shared" si="123"/>
        <v/>
      </c>
      <c r="D1314" s="47"/>
      <c r="E1314" s="48"/>
      <c r="F1314" s="48"/>
      <c r="G1314" s="48"/>
      <c r="H1314" s="49">
        <f t="shared" si="124"/>
        <v>0</v>
      </c>
      <c r="I1314" s="46" t="s">
        <v>6</v>
      </c>
      <c r="O1314" s="26">
        <f t="shared" si="125"/>
        <v>0</v>
      </c>
      <c r="P1314" s="26">
        <f t="shared" si="125"/>
        <v>0</v>
      </c>
      <c r="Q1314" s="26">
        <f t="shared" si="125"/>
        <v>0</v>
      </c>
      <c r="R1314" s="93">
        <f t="shared" si="126"/>
        <v>0</v>
      </c>
      <c r="S1314" s="93">
        <f t="shared" si="127"/>
        <v>0</v>
      </c>
      <c r="T1314" s="93">
        <f t="shared" si="128"/>
        <v>0</v>
      </c>
    </row>
    <row r="1315" spans="3:20" x14ac:dyDescent="0.35">
      <c r="C1315" s="75" t="str">
        <f t="shared" si="123"/>
        <v/>
      </c>
      <c r="D1315" s="47"/>
      <c r="E1315" s="48"/>
      <c r="F1315" s="48"/>
      <c r="G1315" s="48"/>
      <c r="H1315" s="49">
        <f t="shared" si="124"/>
        <v>0</v>
      </c>
      <c r="I1315" s="46" t="s">
        <v>6</v>
      </c>
      <c r="O1315" s="26">
        <f t="shared" si="125"/>
        <v>0</v>
      </c>
      <c r="P1315" s="26">
        <f t="shared" si="125"/>
        <v>0</v>
      </c>
      <c r="Q1315" s="26">
        <f t="shared" si="125"/>
        <v>0</v>
      </c>
      <c r="R1315" s="93">
        <f t="shared" si="126"/>
        <v>0</v>
      </c>
      <c r="S1315" s="93">
        <f t="shared" si="127"/>
        <v>0</v>
      </c>
      <c r="T1315" s="93">
        <f t="shared" si="128"/>
        <v>0</v>
      </c>
    </row>
    <row r="1316" spans="3:20" x14ac:dyDescent="0.35">
      <c r="C1316" s="75" t="str">
        <f t="shared" si="123"/>
        <v/>
      </c>
      <c r="D1316" s="47"/>
      <c r="E1316" s="48"/>
      <c r="F1316" s="48"/>
      <c r="G1316" s="48"/>
      <c r="H1316" s="49">
        <f t="shared" si="124"/>
        <v>0</v>
      </c>
      <c r="I1316" s="46" t="s">
        <v>6</v>
      </c>
      <c r="O1316" s="26">
        <f t="shared" si="125"/>
        <v>0</v>
      </c>
      <c r="P1316" s="26">
        <f t="shared" si="125"/>
        <v>0</v>
      </c>
      <c r="Q1316" s="26">
        <f t="shared" si="125"/>
        <v>0</v>
      </c>
      <c r="R1316" s="93">
        <f t="shared" si="126"/>
        <v>0</v>
      </c>
      <c r="S1316" s="93">
        <f t="shared" si="127"/>
        <v>0</v>
      </c>
      <c r="T1316" s="93">
        <f t="shared" si="128"/>
        <v>0</v>
      </c>
    </row>
    <row r="1317" spans="3:20" x14ac:dyDescent="0.35">
      <c r="C1317" s="75" t="str">
        <f t="shared" si="123"/>
        <v/>
      </c>
      <c r="D1317" s="47"/>
      <c r="E1317" s="48"/>
      <c r="F1317" s="48"/>
      <c r="G1317" s="48"/>
      <c r="H1317" s="49">
        <f t="shared" si="124"/>
        <v>0</v>
      </c>
      <c r="I1317" s="46" t="s">
        <v>6</v>
      </c>
      <c r="O1317" s="26">
        <f t="shared" si="125"/>
        <v>0</v>
      </c>
      <c r="P1317" s="26">
        <f t="shared" si="125"/>
        <v>0</v>
      </c>
      <c r="Q1317" s="26">
        <f t="shared" si="125"/>
        <v>0</v>
      </c>
      <c r="R1317" s="93">
        <f t="shared" si="126"/>
        <v>0</v>
      </c>
      <c r="S1317" s="93">
        <f t="shared" si="127"/>
        <v>0</v>
      </c>
      <c r="T1317" s="93">
        <f t="shared" si="128"/>
        <v>0</v>
      </c>
    </row>
    <row r="1318" spans="3:20" x14ac:dyDescent="0.35">
      <c r="C1318" s="75" t="str">
        <f t="shared" si="123"/>
        <v/>
      </c>
      <c r="D1318" s="47"/>
      <c r="E1318" s="48"/>
      <c r="F1318" s="48"/>
      <c r="G1318" s="48"/>
      <c r="H1318" s="49">
        <f t="shared" si="124"/>
        <v>0</v>
      </c>
      <c r="I1318" s="46" t="s">
        <v>6</v>
      </c>
      <c r="O1318" s="26">
        <f t="shared" si="125"/>
        <v>0</v>
      </c>
      <c r="P1318" s="26">
        <f t="shared" si="125"/>
        <v>0</v>
      </c>
      <c r="Q1318" s="26">
        <f t="shared" si="125"/>
        <v>0</v>
      </c>
      <c r="R1318" s="93">
        <f t="shared" si="126"/>
        <v>0</v>
      </c>
      <c r="S1318" s="93">
        <f t="shared" si="127"/>
        <v>0</v>
      </c>
      <c r="T1318" s="93">
        <f t="shared" si="128"/>
        <v>0</v>
      </c>
    </row>
    <row r="1319" spans="3:20" x14ac:dyDescent="0.35">
      <c r="C1319" s="75" t="str">
        <f t="shared" si="123"/>
        <v/>
      </c>
      <c r="D1319" s="47"/>
      <c r="E1319" s="48"/>
      <c r="F1319" s="48"/>
      <c r="G1319" s="48"/>
      <c r="H1319" s="49">
        <f t="shared" si="124"/>
        <v>0</v>
      </c>
      <c r="I1319" s="46" t="s">
        <v>6</v>
      </c>
      <c r="O1319" s="26">
        <f t="shared" si="125"/>
        <v>0</v>
      </c>
      <c r="P1319" s="26">
        <f t="shared" si="125"/>
        <v>0</v>
      </c>
      <c r="Q1319" s="26">
        <f t="shared" si="125"/>
        <v>0</v>
      </c>
      <c r="R1319" s="93">
        <f t="shared" si="126"/>
        <v>0</v>
      </c>
      <c r="S1319" s="93">
        <f t="shared" si="127"/>
        <v>0</v>
      </c>
      <c r="T1319" s="93">
        <f t="shared" si="128"/>
        <v>0</v>
      </c>
    </row>
    <row r="1320" spans="3:20" x14ac:dyDescent="0.35">
      <c r="C1320" s="75" t="str">
        <f t="shared" si="123"/>
        <v/>
      </c>
      <c r="D1320" s="47"/>
      <c r="E1320" s="48"/>
      <c r="F1320" s="48"/>
      <c r="G1320" s="48"/>
      <c r="H1320" s="49">
        <f t="shared" si="124"/>
        <v>0</v>
      </c>
      <c r="I1320" s="46" t="s">
        <v>6</v>
      </c>
      <c r="O1320" s="26">
        <f t="shared" si="125"/>
        <v>0</v>
      </c>
      <c r="P1320" s="26">
        <f t="shared" si="125"/>
        <v>0</v>
      </c>
      <c r="Q1320" s="26">
        <f t="shared" si="125"/>
        <v>0</v>
      </c>
      <c r="R1320" s="93">
        <f t="shared" si="126"/>
        <v>0</v>
      </c>
      <c r="S1320" s="93">
        <f t="shared" si="127"/>
        <v>0</v>
      </c>
      <c r="T1320" s="93">
        <f t="shared" si="128"/>
        <v>0</v>
      </c>
    </row>
    <row r="1321" spans="3:20" x14ac:dyDescent="0.35">
      <c r="C1321" s="75" t="str">
        <f t="shared" si="123"/>
        <v/>
      </c>
      <c r="D1321" s="47"/>
      <c r="E1321" s="48"/>
      <c r="F1321" s="48"/>
      <c r="G1321" s="48"/>
      <c r="H1321" s="49">
        <f t="shared" si="124"/>
        <v>0</v>
      </c>
      <c r="I1321" s="46" t="s">
        <v>6</v>
      </c>
      <c r="O1321" s="26">
        <f t="shared" si="125"/>
        <v>0</v>
      </c>
      <c r="P1321" s="26">
        <f t="shared" si="125"/>
        <v>0</v>
      </c>
      <c r="Q1321" s="26">
        <f t="shared" si="125"/>
        <v>0</v>
      </c>
      <c r="R1321" s="93">
        <f t="shared" si="126"/>
        <v>0</v>
      </c>
      <c r="S1321" s="93">
        <f t="shared" si="127"/>
        <v>0</v>
      </c>
      <c r="T1321" s="93">
        <f t="shared" si="128"/>
        <v>0</v>
      </c>
    </row>
    <row r="1322" spans="3:20" x14ac:dyDescent="0.35">
      <c r="C1322" s="75" t="str">
        <f t="shared" si="123"/>
        <v/>
      </c>
      <c r="D1322" s="47"/>
      <c r="E1322" s="48"/>
      <c r="F1322" s="48"/>
      <c r="G1322" s="48"/>
      <c r="H1322" s="49">
        <f t="shared" si="124"/>
        <v>0</v>
      </c>
      <c r="I1322" s="46" t="s">
        <v>6</v>
      </c>
      <c r="O1322" s="26">
        <f t="shared" si="125"/>
        <v>0</v>
      </c>
      <c r="P1322" s="26">
        <f t="shared" si="125"/>
        <v>0</v>
      </c>
      <c r="Q1322" s="26">
        <f t="shared" si="125"/>
        <v>0</v>
      </c>
      <c r="R1322" s="93">
        <f t="shared" si="126"/>
        <v>0</v>
      </c>
      <c r="S1322" s="93">
        <f t="shared" si="127"/>
        <v>0</v>
      </c>
      <c r="T1322" s="93">
        <f t="shared" si="128"/>
        <v>0</v>
      </c>
    </row>
    <row r="1323" spans="3:20" x14ac:dyDescent="0.35">
      <c r="C1323" s="75" t="str">
        <f t="shared" si="123"/>
        <v/>
      </c>
      <c r="D1323" s="47"/>
      <c r="E1323" s="48"/>
      <c r="F1323" s="48"/>
      <c r="G1323" s="48"/>
      <c r="H1323" s="49">
        <f t="shared" si="124"/>
        <v>0</v>
      </c>
      <c r="I1323" s="46" t="s">
        <v>6</v>
      </c>
      <c r="O1323" s="26">
        <f t="shared" si="125"/>
        <v>0</v>
      </c>
      <c r="P1323" s="26">
        <f t="shared" si="125"/>
        <v>0</v>
      </c>
      <c r="Q1323" s="26">
        <f t="shared" si="125"/>
        <v>0</v>
      </c>
      <c r="R1323" s="93">
        <f t="shared" si="126"/>
        <v>0</v>
      </c>
      <c r="S1323" s="93">
        <f t="shared" si="127"/>
        <v>0</v>
      </c>
      <c r="T1323" s="93">
        <f t="shared" si="128"/>
        <v>0</v>
      </c>
    </row>
    <row r="1324" spans="3:20" x14ac:dyDescent="0.35">
      <c r="C1324" s="75" t="str">
        <f t="shared" si="123"/>
        <v/>
      </c>
      <c r="D1324" s="47"/>
      <c r="E1324" s="48"/>
      <c r="F1324" s="48"/>
      <c r="G1324" s="48"/>
      <c r="H1324" s="49">
        <f t="shared" si="124"/>
        <v>0</v>
      </c>
      <c r="I1324" s="46" t="s">
        <v>6</v>
      </c>
      <c r="O1324" s="26">
        <f t="shared" si="125"/>
        <v>0</v>
      </c>
      <c r="P1324" s="26">
        <f t="shared" si="125"/>
        <v>0</v>
      </c>
      <c r="Q1324" s="26">
        <f t="shared" si="125"/>
        <v>0</v>
      </c>
      <c r="R1324" s="93">
        <f t="shared" si="126"/>
        <v>0</v>
      </c>
      <c r="S1324" s="93">
        <f t="shared" si="127"/>
        <v>0</v>
      </c>
      <c r="T1324" s="93">
        <f t="shared" si="128"/>
        <v>0</v>
      </c>
    </row>
    <row r="1325" spans="3:20" x14ac:dyDescent="0.35">
      <c r="C1325" s="75" t="str">
        <f t="shared" si="123"/>
        <v/>
      </c>
      <c r="D1325" s="47"/>
      <c r="E1325" s="48"/>
      <c r="F1325" s="48"/>
      <c r="G1325" s="48"/>
      <c r="H1325" s="49">
        <f t="shared" si="124"/>
        <v>0</v>
      </c>
      <c r="I1325" s="46" t="s">
        <v>6</v>
      </c>
      <c r="O1325" s="26">
        <f t="shared" si="125"/>
        <v>0</v>
      </c>
      <c r="P1325" s="26">
        <f t="shared" si="125"/>
        <v>0</v>
      </c>
      <c r="Q1325" s="26">
        <f t="shared" si="125"/>
        <v>0</v>
      </c>
      <c r="R1325" s="93">
        <f t="shared" si="126"/>
        <v>0</v>
      </c>
      <c r="S1325" s="93">
        <f t="shared" si="127"/>
        <v>0</v>
      </c>
      <c r="T1325" s="93">
        <f t="shared" si="128"/>
        <v>0</v>
      </c>
    </row>
    <row r="1326" spans="3:20" x14ac:dyDescent="0.35">
      <c r="C1326" s="75" t="str">
        <f t="shared" si="123"/>
        <v/>
      </c>
      <c r="D1326" s="47"/>
      <c r="E1326" s="48"/>
      <c r="F1326" s="48"/>
      <c r="G1326" s="48"/>
      <c r="H1326" s="49">
        <f t="shared" si="124"/>
        <v>0</v>
      </c>
      <c r="I1326" s="46" t="s">
        <v>6</v>
      </c>
      <c r="O1326" s="26">
        <f t="shared" si="125"/>
        <v>0</v>
      </c>
      <c r="P1326" s="26">
        <f t="shared" si="125"/>
        <v>0</v>
      </c>
      <c r="Q1326" s="26">
        <f t="shared" si="125"/>
        <v>0</v>
      </c>
      <c r="R1326" s="93">
        <f t="shared" si="126"/>
        <v>0</v>
      </c>
      <c r="S1326" s="93">
        <f t="shared" si="127"/>
        <v>0</v>
      </c>
      <c r="T1326" s="93">
        <f t="shared" si="128"/>
        <v>0</v>
      </c>
    </row>
    <row r="1327" spans="3:20" x14ac:dyDescent="0.35">
      <c r="C1327" s="75" t="str">
        <f t="shared" si="123"/>
        <v/>
      </c>
      <c r="D1327" s="47"/>
      <c r="E1327" s="48"/>
      <c r="F1327" s="48"/>
      <c r="G1327" s="48"/>
      <c r="H1327" s="49">
        <f t="shared" si="124"/>
        <v>0</v>
      </c>
      <c r="I1327" s="46" t="s">
        <v>6</v>
      </c>
      <c r="O1327" s="26">
        <f t="shared" si="125"/>
        <v>0</v>
      </c>
      <c r="P1327" s="26">
        <f t="shared" si="125"/>
        <v>0</v>
      </c>
      <c r="Q1327" s="26">
        <f t="shared" si="125"/>
        <v>0</v>
      </c>
      <c r="R1327" s="93">
        <f t="shared" si="126"/>
        <v>0</v>
      </c>
      <c r="S1327" s="93">
        <f t="shared" si="127"/>
        <v>0</v>
      </c>
      <c r="T1327" s="93">
        <f t="shared" si="128"/>
        <v>0</v>
      </c>
    </row>
    <row r="1328" spans="3:20" x14ac:dyDescent="0.35">
      <c r="C1328" s="75" t="str">
        <f t="shared" si="123"/>
        <v/>
      </c>
      <c r="D1328" s="47"/>
      <c r="E1328" s="48"/>
      <c r="F1328" s="48"/>
      <c r="G1328" s="48"/>
      <c r="H1328" s="49">
        <f t="shared" si="124"/>
        <v>0</v>
      </c>
      <c r="I1328" s="46" t="s">
        <v>6</v>
      </c>
      <c r="O1328" s="26">
        <f t="shared" si="125"/>
        <v>0</v>
      </c>
      <c r="P1328" s="26">
        <f t="shared" si="125"/>
        <v>0</v>
      </c>
      <c r="Q1328" s="26">
        <f t="shared" si="125"/>
        <v>0</v>
      </c>
      <c r="R1328" s="93">
        <f t="shared" si="126"/>
        <v>0</v>
      </c>
      <c r="S1328" s="93">
        <f t="shared" si="127"/>
        <v>0</v>
      </c>
      <c r="T1328" s="93">
        <f t="shared" si="128"/>
        <v>0</v>
      </c>
    </row>
    <row r="1329" spans="3:20" x14ac:dyDescent="0.35">
      <c r="C1329" s="75" t="str">
        <f t="shared" si="123"/>
        <v/>
      </c>
      <c r="D1329" s="47"/>
      <c r="E1329" s="48"/>
      <c r="F1329" s="48"/>
      <c r="G1329" s="48"/>
      <c r="H1329" s="49">
        <f t="shared" si="124"/>
        <v>0</v>
      </c>
      <c r="I1329" s="46" t="s">
        <v>6</v>
      </c>
      <c r="O1329" s="26">
        <f t="shared" si="125"/>
        <v>0</v>
      </c>
      <c r="P1329" s="26">
        <f t="shared" si="125"/>
        <v>0</v>
      </c>
      <c r="Q1329" s="26">
        <f t="shared" si="125"/>
        <v>0</v>
      </c>
      <c r="R1329" s="93">
        <f t="shared" si="126"/>
        <v>0</v>
      </c>
      <c r="S1329" s="93">
        <f t="shared" si="127"/>
        <v>0</v>
      </c>
      <c r="T1329" s="93">
        <f t="shared" si="128"/>
        <v>0</v>
      </c>
    </row>
    <row r="1330" spans="3:20" x14ac:dyDescent="0.35">
      <c r="C1330" s="75" t="str">
        <f t="shared" si="123"/>
        <v/>
      </c>
      <c r="D1330" s="47"/>
      <c r="E1330" s="48"/>
      <c r="F1330" s="48"/>
      <c r="G1330" s="48"/>
      <c r="H1330" s="49">
        <f t="shared" si="124"/>
        <v>0</v>
      </c>
      <c r="I1330" s="46" t="s">
        <v>6</v>
      </c>
      <c r="O1330" s="26">
        <f t="shared" si="125"/>
        <v>0</v>
      </c>
      <c r="P1330" s="26">
        <f t="shared" si="125"/>
        <v>0</v>
      </c>
      <c r="Q1330" s="26">
        <f t="shared" si="125"/>
        <v>0</v>
      </c>
      <c r="R1330" s="93">
        <f t="shared" si="126"/>
        <v>0</v>
      </c>
      <c r="S1330" s="93">
        <f t="shared" si="127"/>
        <v>0</v>
      </c>
      <c r="T1330" s="93">
        <f t="shared" si="128"/>
        <v>0</v>
      </c>
    </row>
    <row r="1331" spans="3:20" x14ac:dyDescent="0.35">
      <c r="C1331" s="75" t="str">
        <f t="shared" si="123"/>
        <v/>
      </c>
      <c r="D1331" s="47"/>
      <c r="E1331" s="48"/>
      <c r="F1331" s="48"/>
      <c r="G1331" s="48"/>
      <c r="H1331" s="49">
        <f t="shared" si="124"/>
        <v>0</v>
      </c>
      <c r="I1331" s="46" t="s">
        <v>6</v>
      </c>
      <c r="O1331" s="26">
        <f t="shared" si="125"/>
        <v>0</v>
      </c>
      <c r="P1331" s="26">
        <f t="shared" si="125"/>
        <v>0</v>
      </c>
      <c r="Q1331" s="26">
        <f t="shared" si="125"/>
        <v>0</v>
      </c>
      <c r="R1331" s="93">
        <f t="shared" si="126"/>
        <v>0</v>
      </c>
      <c r="S1331" s="93">
        <f t="shared" si="127"/>
        <v>0</v>
      </c>
      <c r="T1331" s="93">
        <f t="shared" si="128"/>
        <v>0</v>
      </c>
    </row>
    <row r="1332" spans="3:20" x14ac:dyDescent="0.35">
      <c r="C1332" s="75" t="str">
        <f t="shared" si="123"/>
        <v/>
      </c>
      <c r="D1332" s="47"/>
      <c r="E1332" s="48"/>
      <c r="F1332" s="48"/>
      <c r="G1332" s="48"/>
      <c r="H1332" s="49">
        <f t="shared" si="124"/>
        <v>0</v>
      </c>
      <c r="I1332" s="46" t="s">
        <v>6</v>
      </c>
      <c r="O1332" s="26">
        <f t="shared" si="125"/>
        <v>0</v>
      </c>
      <c r="P1332" s="26">
        <f t="shared" si="125"/>
        <v>0</v>
      </c>
      <c r="Q1332" s="26">
        <f t="shared" si="125"/>
        <v>0</v>
      </c>
      <c r="R1332" s="93">
        <f t="shared" si="126"/>
        <v>0</v>
      </c>
      <c r="S1332" s="93">
        <f t="shared" si="127"/>
        <v>0</v>
      </c>
      <c r="T1332" s="93">
        <f t="shared" si="128"/>
        <v>0</v>
      </c>
    </row>
    <row r="1333" spans="3:20" x14ac:dyDescent="0.35">
      <c r="C1333" s="75" t="str">
        <f t="shared" si="123"/>
        <v/>
      </c>
      <c r="D1333" s="47"/>
      <c r="E1333" s="48"/>
      <c r="F1333" s="48"/>
      <c r="G1333" s="48"/>
      <c r="H1333" s="49">
        <f t="shared" si="124"/>
        <v>0</v>
      </c>
      <c r="I1333" s="46" t="s">
        <v>6</v>
      </c>
      <c r="O1333" s="26">
        <f t="shared" si="125"/>
        <v>0</v>
      </c>
      <c r="P1333" s="26">
        <f t="shared" si="125"/>
        <v>0</v>
      </c>
      <c r="Q1333" s="26">
        <f t="shared" si="125"/>
        <v>0</v>
      </c>
      <c r="R1333" s="93">
        <f t="shared" si="126"/>
        <v>0</v>
      </c>
      <c r="S1333" s="93">
        <f t="shared" si="127"/>
        <v>0</v>
      </c>
      <c r="T1333" s="93">
        <f t="shared" si="128"/>
        <v>0</v>
      </c>
    </row>
    <row r="1334" spans="3:20" x14ac:dyDescent="0.35">
      <c r="C1334" s="75" t="str">
        <f t="shared" si="123"/>
        <v/>
      </c>
      <c r="D1334" s="47"/>
      <c r="E1334" s="48"/>
      <c r="F1334" s="48"/>
      <c r="G1334" s="48"/>
      <c r="H1334" s="49">
        <f t="shared" si="124"/>
        <v>0</v>
      </c>
      <c r="I1334" s="46" t="s">
        <v>6</v>
      </c>
      <c r="O1334" s="26">
        <f t="shared" si="125"/>
        <v>0</v>
      </c>
      <c r="P1334" s="26">
        <f t="shared" si="125"/>
        <v>0</v>
      </c>
      <c r="Q1334" s="26">
        <f t="shared" si="125"/>
        <v>0</v>
      </c>
      <c r="R1334" s="93">
        <f t="shared" si="126"/>
        <v>0</v>
      </c>
      <c r="S1334" s="93">
        <f t="shared" si="127"/>
        <v>0</v>
      </c>
      <c r="T1334" s="93">
        <f t="shared" si="128"/>
        <v>0</v>
      </c>
    </row>
    <row r="1335" spans="3:20" x14ac:dyDescent="0.35">
      <c r="C1335" s="75" t="str">
        <f t="shared" si="123"/>
        <v/>
      </c>
      <c r="D1335" s="47"/>
      <c r="E1335" s="48"/>
      <c r="F1335" s="48"/>
      <c r="G1335" s="48"/>
      <c r="H1335" s="49">
        <f t="shared" si="124"/>
        <v>0</v>
      </c>
      <c r="I1335" s="46" t="s">
        <v>6</v>
      </c>
      <c r="O1335" s="26">
        <f t="shared" si="125"/>
        <v>0</v>
      </c>
      <c r="P1335" s="26">
        <f t="shared" si="125"/>
        <v>0</v>
      </c>
      <c r="Q1335" s="26">
        <f t="shared" si="125"/>
        <v>0</v>
      </c>
      <c r="R1335" s="93">
        <f t="shared" si="126"/>
        <v>0</v>
      </c>
      <c r="S1335" s="93">
        <f t="shared" si="127"/>
        <v>0</v>
      </c>
      <c r="T1335" s="93">
        <f t="shared" si="128"/>
        <v>0</v>
      </c>
    </row>
    <row r="1336" spans="3:20" x14ac:dyDescent="0.35">
      <c r="C1336" s="75" t="str">
        <f t="shared" si="123"/>
        <v/>
      </c>
      <c r="D1336" s="47"/>
      <c r="E1336" s="48"/>
      <c r="F1336" s="48"/>
      <c r="G1336" s="48"/>
      <c r="H1336" s="49">
        <f t="shared" si="124"/>
        <v>0</v>
      </c>
      <c r="I1336" s="46" t="s">
        <v>6</v>
      </c>
      <c r="O1336" s="26">
        <f t="shared" si="125"/>
        <v>0</v>
      </c>
      <c r="P1336" s="26">
        <f t="shared" si="125"/>
        <v>0</v>
      </c>
      <c r="Q1336" s="26">
        <f t="shared" si="125"/>
        <v>0</v>
      </c>
      <c r="R1336" s="93">
        <f t="shared" si="126"/>
        <v>0</v>
      </c>
      <c r="S1336" s="93">
        <f t="shared" si="127"/>
        <v>0</v>
      </c>
      <c r="T1336" s="93">
        <f t="shared" si="128"/>
        <v>0</v>
      </c>
    </row>
    <row r="1337" spans="3:20" x14ac:dyDescent="0.35">
      <c r="C1337" s="75" t="str">
        <f t="shared" si="123"/>
        <v/>
      </c>
      <c r="D1337" s="47"/>
      <c r="E1337" s="48"/>
      <c r="F1337" s="48"/>
      <c r="G1337" s="48"/>
      <c r="H1337" s="49">
        <f t="shared" si="124"/>
        <v>0</v>
      </c>
      <c r="I1337" s="46" t="s">
        <v>6</v>
      </c>
      <c r="O1337" s="26">
        <f t="shared" si="125"/>
        <v>0</v>
      </c>
      <c r="P1337" s="26">
        <f t="shared" si="125"/>
        <v>0</v>
      </c>
      <c r="Q1337" s="26">
        <f t="shared" si="125"/>
        <v>0</v>
      </c>
      <c r="R1337" s="93">
        <f t="shared" si="126"/>
        <v>0</v>
      </c>
      <c r="S1337" s="93">
        <f t="shared" si="127"/>
        <v>0</v>
      </c>
      <c r="T1337" s="93">
        <f t="shared" si="128"/>
        <v>0</v>
      </c>
    </row>
    <row r="1338" spans="3:20" x14ac:dyDescent="0.35">
      <c r="C1338" s="75" t="str">
        <f t="shared" si="123"/>
        <v/>
      </c>
      <c r="D1338" s="47"/>
      <c r="E1338" s="48"/>
      <c r="F1338" s="48"/>
      <c r="G1338" s="48"/>
      <c r="H1338" s="49">
        <f t="shared" si="124"/>
        <v>0</v>
      </c>
      <c r="I1338" s="46" t="s">
        <v>6</v>
      </c>
      <c r="O1338" s="26">
        <f t="shared" si="125"/>
        <v>0</v>
      </c>
      <c r="P1338" s="26">
        <f t="shared" si="125"/>
        <v>0</v>
      </c>
      <c r="Q1338" s="26">
        <f t="shared" si="125"/>
        <v>0</v>
      </c>
      <c r="R1338" s="93">
        <f t="shared" si="126"/>
        <v>0</v>
      </c>
      <c r="S1338" s="93">
        <f t="shared" si="127"/>
        <v>0</v>
      </c>
      <c r="T1338" s="93">
        <f t="shared" si="128"/>
        <v>0</v>
      </c>
    </row>
    <row r="1339" spans="3:20" x14ac:dyDescent="0.35">
      <c r="C1339" s="75" t="str">
        <f t="shared" si="123"/>
        <v/>
      </c>
      <c r="D1339" s="47"/>
      <c r="E1339" s="48"/>
      <c r="F1339" s="48"/>
      <c r="G1339" s="48"/>
      <c r="H1339" s="49">
        <f t="shared" si="124"/>
        <v>0</v>
      </c>
      <c r="I1339" s="46" t="s">
        <v>6</v>
      </c>
      <c r="O1339" s="26">
        <f t="shared" si="125"/>
        <v>0</v>
      </c>
      <c r="P1339" s="26">
        <f t="shared" si="125"/>
        <v>0</v>
      </c>
      <c r="Q1339" s="26">
        <f t="shared" si="125"/>
        <v>0</v>
      </c>
      <c r="R1339" s="93">
        <f t="shared" si="126"/>
        <v>0</v>
      </c>
      <c r="S1339" s="93">
        <f t="shared" si="127"/>
        <v>0</v>
      </c>
      <c r="T1339" s="93">
        <f t="shared" si="128"/>
        <v>0</v>
      </c>
    </row>
    <row r="1340" spans="3:20" x14ac:dyDescent="0.35">
      <c r="C1340" s="75" t="str">
        <f t="shared" si="123"/>
        <v/>
      </c>
      <c r="D1340" s="47"/>
      <c r="E1340" s="48"/>
      <c r="F1340" s="48"/>
      <c r="G1340" s="48"/>
      <c r="H1340" s="49">
        <f t="shared" si="124"/>
        <v>0</v>
      </c>
      <c r="I1340" s="46" t="s">
        <v>6</v>
      </c>
      <c r="O1340" s="26">
        <f t="shared" si="125"/>
        <v>0</v>
      </c>
      <c r="P1340" s="26">
        <f t="shared" si="125"/>
        <v>0</v>
      </c>
      <c r="Q1340" s="26">
        <f t="shared" si="125"/>
        <v>0</v>
      </c>
      <c r="R1340" s="93">
        <f t="shared" si="126"/>
        <v>0</v>
      </c>
      <c r="S1340" s="93">
        <f t="shared" si="127"/>
        <v>0</v>
      </c>
      <c r="T1340" s="93">
        <f t="shared" si="128"/>
        <v>0</v>
      </c>
    </row>
    <row r="1341" spans="3:20" x14ac:dyDescent="0.35">
      <c r="C1341" s="75" t="str">
        <f t="shared" si="123"/>
        <v/>
      </c>
      <c r="D1341" s="47"/>
      <c r="E1341" s="48"/>
      <c r="F1341" s="48"/>
      <c r="G1341" s="48"/>
      <c r="H1341" s="49">
        <f t="shared" si="124"/>
        <v>0</v>
      </c>
      <c r="I1341" s="46" t="s">
        <v>6</v>
      </c>
      <c r="O1341" s="26">
        <f t="shared" si="125"/>
        <v>0</v>
      </c>
      <c r="P1341" s="26">
        <f t="shared" si="125"/>
        <v>0</v>
      </c>
      <c r="Q1341" s="26">
        <f t="shared" si="125"/>
        <v>0</v>
      </c>
      <c r="R1341" s="93">
        <f t="shared" si="126"/>
        <v>0</v>
      </c>
      <c r="S1341" s="93">
        <f t="shared" si="127"/>
        <v>0</v>
      </c>
      <c r="T1341" s="93">
        <f t="shared" si="128"/>
        <v>0</v>
      </c>
    </row>
    <row r="1342" spans="3:20" x14ac:dyDescent="0.35">
      <c r="C1342" s="75" t="str">
        <f t="shared" si="123"/>
        <v/>
      </c>
      <c r="D1342" s="47"/>
      <c r="E1342" s="48"/>
      <c r="F1342" s="48"/>
      <c r="G1342" s="48"/>
      <c r="H1342" s="49">
        <f t="shared" si="124"/>
        <v>0</v>
      </c>
      <c r="I1342" s="46" t="s">
        <v>6</v>
      </c>
      <c r="O1342" s="26">
        <f t="shared" si="125"/>
        <v>0</v>
      </c>
      <c r="P1342" s="26">
        <f t="shared" si="125"/>
        <v>0</v>
      </c>
      <c r="Q1342" s="26">
        <f t="shared" si="125"/>
        <v>0</v>
      </c>
      <c r="R1342" s="93">
        <f t="shared" si="126"/>
        <v>0</v>
      </c>
      <c r="S1342" s="93">
        <f t="shared" si="127"/>
        <v>0</v>
      </c>
      <c r="T1342" s="93">
        <f t="shared" si="128"/>
        <v>0</v>
      </c>
    </row>
    <row r="1343" spans="3:20" x14ac:dyDescent="0.35">
      <c r="C1343" s="75" t="str">
        <f t="shared" si="123"/>
        <v/>
      </c>
      <c r="D1343" s="47"/>
      <c r="E1343" s="48"/>
      <c r="F1343" s="48"/>
      <c r="G1343" s="48"/>
      <c r="H1343" s="49">
        <f t="shared" si="124"/>
        <v>0</v>
      </c>
      <c r="I1343" s="46" t="s">
        <v>6</v>
      </c>
      <c r="O1343" s="26">
        <f t="shared" si="125"/>
        <v>0</v>
      </c>
      <c r="P1343" s="26">
        <f t="shared" si="125"/>
        <v>0</v>
      </c>
      <c r="Q1343" s="26">
        <f t="shared" si="125"/>
        <v>0</v>
      </c>
      <c r="R1343" s="93">
        <f t="shared" si="126"/>
        <v>0</v>
      </c>
      <c r="S1343" s="93">
        <f t="shared" si="127"/>
        <v>0</v>
      </c>
      <c r="T1343" s="93">
        <f t="shared" si="128"/>
        <v>0</v>
      </c>
    </row>
    <row r="1344" spans="3:20" x14ac:dyDescent="0.35">
      <c r="C1344" s="75" t="str">
        <f t="shared" si="123"/>
        <v/>
      </c>
      <c r="D1344" s="47"/>
      <c r="E1344" s="48"/>
      <c r="F1344" s="48"/>
      <c r="G1344" s="48"/>
      <c r="H1344" s="49">
        <f t="shared" si="124"/>
        <v>0</v>
      </c>
      <c r="I1344" s="46" t="s">
        <v>6</v>
      </c>
      <c r="O1344" s="26">
        <f t="shared" si="125"/>
        <v>0</v>
      </c>
      <c r="P1344" s="26">
        <f t="shared" si="125"/>
        <v>0</v>
      </c>
      <c r="Q1344" s="26">
        <f t="shared" si="125"/>
        <v>0</v>
      </c>
      <c r="R1344" s="93">
        <f t="shared" si="126"/>
        <v>0</v>
      </c>
      <c r="S1344" s="93">
        <f t="shared" si="127"/>
        <v>0</v>
      </c>
      <c r="T1344" s="93">
        <f t="shared" si="128"/>
        <v>0</v>
      </c>
    </row>
    <row r="1345" spans="3:20" x14ac:dyDescent="0.35">
      <c r="C1345" s="75" t="str">
        <f t="shared" si="123"/>
        <v/>
      </c>
      <c r="D1345" s="47"/>
      <c r="E1345" s="48"/>
      <c r="F1345" s="48"/>
      <c r="G1345" s="48"/>
      <c r="H1345" s="49">
        <f t="shared" si="124"/>
        <v>0</v>
      </c>
      <c r="I1345" s="46" t="s">
        <v>6</v>
      </c>
      <c r="O1345" s="26">
        <f t="shared" si="125"/>
        <v>0</v>
      </c>
      <c r="P1345" s="26">
        <f t="shared" si="125"/>
        <v>0</v>
      </c>
      <c r="Q1345" s="26">
        <f t="shared" si="125"/>
        <v>0</v>
      </c>
      <c r="R1345" s="93">
        <f t="shared" si="126"/>
        <v>0</v>
      </c>
      <c r="S1345" s="93">
        <f t="shared" si="127"/>
        <v>0</v>
      </c>
      <c r="T1345" s="93">
        <f t="shared" si="128"/>
        <v>0</v>
      </c>
    </row>
    <row r="1346" spans="3:20" x14ac:dyDescent="0.35">
      <c r="C1346" s="75" t="str">
        <f t="shared" si="123"/>
        <v/>
      </c>
      <c r="D1346" s="47"/>
      <c r="E1346" s="48"/>
      <c r="F1346" s="48"/>
      <c r="G1346" s="48"/>
      <c r="H1346" s="49">
        <f t="shared" si="124"/>
        <v>0</v>
      </c>
      <c r="I1346" s="46" t="s">
        <v>6</v>
      </c>
      <c r="O1346" s="26">
        <f t="shared" si="125"/>
        <v>0</v>
      </c>
      <c r="P1346" s="26">
        <f t="shared" si="125"/>
        <v>0</v>
      </c>
      <c r="Q1346" s="26">
        <f t="shared" si="125"/>
        <v>0</v>
      </c>
      <c r="R1346" s="93">
        <f t="shared" si="126"/>
        <v>0</v>
      </c>
      <c r="S1346" s="93">
        <f t="shared" si="127"/>
        <v>0</v>
      </c>
      <c r="T1346" s="93">
        <f t="shared" si="128"/>
        <v>0</v>
      </c>
    </row>
    <row r="1347" spans="3:20" x14ac:dyDescent="0.35">
      <c r="C1347" s="75" t="str">
        <f t="shared" si="123"/>
        <v/>
      </c>
      <c r="D1347" s="47"/>
      <c r="E1347" s="48"/>
      <c r="F1347" s="48"/>
      <c r="G1347" s="48"/>
      <c r="H1347" s="49">
        <f t="shared" si="124"/>
        <v>0</v>
      </c>
      <c r="I1347" s="46" t="s">
        <v>6</v>
      </c>
      <c r="O1347" s="26">
        <f t="shared" si="125"/>
        <v>0</v>
      </c>
      <c r="P1347" s="26">
        <f t="shared" si="125"/>
        <v>0</v>
      </c>
      <c r="Q1347" s="26">
        <f t="shared" si="125"/>
        <v>0</v>
      </c>
      <c r="R1347" s="93">
        <f t="shared" si="126"/>
        <v>0</v>
      </c>
      <c r="S1347" s="93">
        <f t="shared" si="127"/>
        <v>0</v>
      </c>
      <c r="T1347" s="93">
        <f t="shared" si="128"/>
        <v>0</v>
      </c>
    </row>
    <row r="1348" spans="3:20" x14ac:dyDescent="0.35">
      <c r="C1348" s="75" t="str">
        <f t="shared" si="123"/>
        <v/>
      </c>
      <c r="D1348" s="47"/>
      <c r="E1348" s="48"/>
      <c r="F1348" s="48"/>
      <c r="G1348" s="48"/>
      <c r="H1348" s="49">
        <f t="shared" si="124"/>
        <v>0</v>
      </c>
      <c r="I1348" s="46" t="s">
        <v>6</v>
      </c>
      <c r="O1348" s="26">
        <f t="shared" si="125"/>
        <v>0</v>
      </c>
      <c r="P1348" s="26">
        <f t="shared" si="125"/>
        <v>0</v>
      </c>
      <c r="Q1348" s="26">
        <f t="shared" si="125"/>
        <v>0</v>
      </c>
      <c r="R1348" s="93">
        <f t="shared" si="126"/>
        <v>0</v>
      </c>
      <c r="S1348" s="93">
        <f t="shared" si="127"/>
        <v>0</v>
      </c>
      <c r="T1348" s="93">
        <f t="shared" si="128"/>
        <v>0</v>
      </c>
    </row>
    <row r="1349" spans="3:20" x14ac:dyDescent="0.35">
      <c r="C1349" s="75" t="str">
        <f t="shared" si="123"/>
        <v/>
      </c>
      <c r="D1349" s="47"/>
      <c r="E1349" s="48"/>
      <c r="F1349" s="48"/>
      <c r="G1349" s="48"/>
      <c r="H1349" s="49">
        <f t="shared" si="124"/>
        <v>0</v>
      </c>
      <c r="I1349" s="46" t="s">
        <v>6</v>
      </c>
      <c r="O1349" s="26">
        <f t="shared" si="125"/>
        <v>0</v>
      </c>
      <c r="P1349" s="26">
        <f t="shared" si="125"/>
        <v>0</v>
      </c>
      <c r="Q1349" s="26">
        <f t="shared" si="125"/>
        <v>0</v>
      </c>
      <c r="R1349" s="93">
        <f t="shared" si="126"/>
        <v>0</v>
      </c>
      <c r="S1349" s="93">
        <f t="shared" si="127"/>
        <v>0</v>
      </c>
      <c r="T1349" s="93">
        <f t="shared" si="128"/>
        <v>0</v>
      </c>
    </row>
    <row r="1350" spans="3:20" x14ac:dyDescent="0.35">
      <c r="C1350" s="75" t="str">
        <f t="shared" si="123"/>
        <v/>
      </c>
      <c r="D1350" s="47"/>
      <c r="E1350" s="48"/>
      <c r="F1350" s="48"/>
      <c r="G1350" s="48"/>
      <c r="H1350" s="49">
        <f t="shared" si="124"/>
        <v>0</v>
      </c>
      <c r="I1350" s="46" t="s">
        <v>6</v>
      </c>
      <c r="O1350" s="26">
        <f t="shared" si="125"/>
        <v>0</v>
      </c>
      <c r="P1350" s="26">
        <f t="shared" si="125"/>
        <v>0</v>
      </c>
      <c r="Q1350" s="26">
        <f t="shared" si="125"/>
        <v>0</v>
      </c>
      <c r="R1350" s="93">
        <f t="shared" si="126"/>
        <v>0</v>
      </c>
      <c r="S1350" s="93">
        <f t="shared" si="127"/>
        <v>0</v>
      </c>
      <c r="T1350" s="93">
        <f t="shared" si="128"/>
        <v>0</v>
      </c>
    </row>
    <row r="1351" spans="3:20" x14ac:dyDescent="0.35">
      <c r="C1351" s="75" t="str">
        <f t="shared" si="123"/>
        <v/>
      </c>
      <c r="D1351" s="47"/>
      <c r="E1351" s="48"/>
      <c r="F1351" s="48"/>
      <c r="G1351" s="48"/>
      <c r="H1351" s="49">
        <f t="shared" si="124"/>
        <v>0</v>
      </c>
      <c r="I1351" s="46" t="s">
        <v>6</v>
      </c>
      <c r="O1351" s="26">
        <f t="shared" si="125"/>
        <v>0</v>
      </c>
      <c r="P1351" s="26">
        <f t="shared" si="125"/>
        <v>0</v>
      </c>
      <c r="Q1351" s="26">
        <f t="shared" si="125"/>
        <v>0</v>
      </c>
      <c r="R1351" s="93">
        <f t="shared" si="126"/>
        <v>0</v>
      </c>
      <c r="S1351" s="93">
        <f t="shared" si="127"/>
        <v>0</v>
      </c>
      <c r="T1351" s="93">
        <f t="shared" si="128"/>
        <v>0</v>
      </c>
    </row>
    <row r="1352" spans="3:20" x14ac:dyDescent="0.35">
      <c r="C1352" s="75" t="str">
        <f t="shared" si="123"/>
        <v/>
      </c>
      <c r="D1352" s="47"/>
      <c r="E1352" s="48"/>
      <c r="F1352" s="48"/>
      <c r="G1352" s="48"/>
      <c r="H1352" s="49">
        <f t="shared" si="124"/>
        <v>0</v>
      </c>
      <c r="I1352" s="46" t="s">
        <v>6</v>
      </c>
      <c r="O1352" s="26">
        <f t="shared" si="125"/>
        <v>0</v>
      </c>
      <c r="P1352" s="26">
        <f t="shared" si="125"/>
        <v>0</v>
      </c>
      <c r="Q1352" s="26">
        <f t="shared" si="125"/>
        <v>0</v>
      </c>
      <c r="R1352" s="93">
        <f t="shared" si="126"/>
        <v>0</v>
      </c>
      <c r="S1352" s="93">
        <f t="shared" si="127"/>
        <v>0</v>
      </c>
      <c r="T1352" s="93">
        <f t="shared" si="128"/>
        <v>0</v>
      </c>
    </row>
    <row r="1353" spans="3:20" x14ac:dyDescent="0.35">
      <c r="C1353" s="75" t="str">
        <f t="shared" si="123"/>
        <v/>
      </c>
      <c r="D1353" s="47"/>
      <c r="E1353" s="48"/>
      <c r="F1353" s="48"/>
      <c r="G1353" s="48"/>
      <c r="H1353" s="49">
        <f t="shared" si="124"/>
        <v>0</v>
      </c>
      <c r="I1353" s="46" t="s">
        <v>6</v>
      </c>
      <c r="O1353" s="26">
        <f t="shared" si="125"/>
        <v>0</v>
      </c>
      <c r="P1353" s="26">
        <f t="shared" si="125"/>
        <v>0</v>
      </c>
      <c r="Q1353" s="26">
        <f t="shared" si="125"/>
        <v>0</v>
      </c>
      <c r="R1353" s="93">
        <f t="shared" si="126"/>
        <v>0</v>
      </c>
      <c r="S1353" s="93">
        <f t="shared" si="127"/>
        <v>0</v>
      </c>
      <c r="T1353" s="93">
        <f t="shared" si="128"/>
        <v>0</v>
      </c>
    </row>
    <row r="1354" spans="3:20" x14ac:dyDescent="0.35">
      <c r="C1354" s="75" t="str">
        <f t="shared" si="123"/>
        <v/>
      </c>
      <c r="D1354" s="47"/>
      <c r="E1354" s="48"/>
      <c r="F1354" s="48"/>
      <c r="G1354" s="48"/>
      <c r="H1354" s="49">
        <f t="shared" si="124"/>
        <v>0</v>
      </c>
      <c r="I1354" s="46" t="s">
        <v>6</v>
      </c>
      <c r="O1354" s="26">
        <f t="shared" si="125"/>
        <v>0</v>
      </c>
      <c r="P1354" s="26">
        <f t="shared" si="125"/>
        <v>0</v>
      </c>
      <c r="Q1354" s="26">
        <f t="shared" si="125"/>
        <v>0</v>
      </c>
      <c r="R1354" s="93">
        <f t="shared" si="126"/>
        <v>0</v>
      </c>
      <c r="S1354" s="93">
        <f t="shared" si="127"/>
        <v>0</v>
      </c>
      <c r="T1354" s="93">
        <f t="shared" si="128"/>
        <v>0</v>
      </c>
    </row>
    <row r="1355" spans="3:20" x14ac:dyDescent="0.35">
      <c r="C1355" s="75" t="str">
        <f t="shared" ref="C1355:C1418" si="129">IF(D1355="","",IF(ISERROR(1+C1354),1,1+C1354))</f>
        <v/>
      </c>
      <c r="D1355" s="47"/>
      <c r="E1355" s="48"/>
      <c r="F1355" s="48"/>
      <c r="G1355" s="48"/>
      <c r="H1355" s="49">
        <f t="shared" ref="H1355:H1418" si="130">SUM(E1355:G1355)</f>
        <v>0</v>
      </c>
      <c r="I1355" s="46" t="s">
        <v>6</v>
      </c>
      <c r="O1355" s="26">
        <f t="shared" ref="O1355:Q1418" si="131">IF(E1355="",0,IF(ISNUMBER(E1355),0,1))</f>
        <v>0</v>
      </c>
      <c r="P1355" s="26">
        <f t="shared" si="131"/>
        <v>0</v>
      </c>
      <c r="Q1355" s="26">
        <f t="shared" si="131"/>
        <v>0</v>
      </c>
      <c r="R1355" s="93">
        <f t="shared" ref="R1355:R1418" si="132">IF(E1355="",0,
IF(NOT(ISNUMBER(E1355)),0,
IF(E1355&gt;=0,0,
1)))</f>
        <v>0</v>
      </c>
      <c r="S1355" s="93">
        <f t="shared" ref="S1355:S1418" si="133">IF(F1355="",0,
IF(NOT(ISNUMBER(F1355)),0,
IF(F1355&gt;=0,0,
1)))</f>
        <v>0</v>
      </c>
      <c r="T1355" s="93">
        <f t="shared" ref="T1355:T1418" si="134">IF(G1355="",0,
IF(NOT(ISNUMBER(G1355)),0,
IF(G1355&gt;=0,0,
1)))</f>
        <v>0</v>
      </c>
    </row>
    <row r="1356" spans="3:20" x14ac:dyDescent="0.35">
      <c r="C1356" s="75" t="str">
        <f t="shared" si="129"/>
        <v/>
      </c>
      <c r="D1356" s="47"/>
      <c r="E1356" s="48"/>
      <c r="F1356" s="48"/>
      <c r="G1356" s="48"/>
      <c r="H1356" s="49">
        <f t="shared" si="130"/>
        <v>0</v>
      </c>
      <c r="I1356" s="46" t="s">
        <v>6</v>
      </c>
      <c r="O1356" s="26">
        <f t="shared" si="131"/>
        <v>0</v>
      </c>
      <c r="P1356" s="26">
        <f t="shared" si="131"/>
        <v>0</v>
      </c>
      <c r="Q1356" s="26">
        <f t="shared" si="131"/>
        <v>0</v>
      </c>
      <c r="R1356" s="93">
        <f t="shared" si="132"/>
        <v>0</v>
      </c>
      <c r="S1356" s="93">
        <f t="shared" si="133"/>
        <v>0</v>
      </c>
      <c r="T1356" s="93">
        <f t="shared" si="134"/>
        <v>0</v>
      </c>
    </row>
    <row r="1357" spans="3:20" x14ac:dyDescent="0.35">
      <c r="C1357" s="75" t="str">
        <f t="shared" si="129"/>
        <v/>
      </c>
      <c r="D1357" s="47"/>
      <c r="E1357" s="48"/>
      <c r="F1357" s="48"/>
      <c r="G1357" s="48"/>
      <c r="H1357" s="49">
        <f t="shared" si="130"/>
        <v>0</v>
      </c>
      <c r="I1357" s="46" t="s">
        <v>6</v>
      </c>
      <c r="O1357" s="26">
        <f t="shared" si="131"/>
        <v>0</v>
      </c>
      <c r="P1357" s="26">
        <f t="shared" si="131"/>
        <v>0</v>
      </c>
      <c r="Q1357" s="26">
        <f t="shared" si="131"/>
        <v>0</v>
      </c>
      <c r="R1357" s="93">
        <f t="shared" si="132"/>
        <v>0</v>
      </c>
      <c r="S1357" s="93">
        <f t="shared" si="133"/>
        <v>0</v>
      </c>
      <c r="T1357" s="93">
        <f t="shared" si="134"/>
        <v>0</v>
      </c>
    </row>
    <row r="1358" spans="3:20" x14ac:dyDescent="0.35">
      <c r="C1358" s="75" t="str">
        <f t="shared" si="129"/>
        <v/>
      </c>
      <c r="D1358" s="47"/>
      <c r="E1358" s="48"/>
      <c r="F1358" s="48"/>
      <c r="G1358" s="48"/>
      <c r="H1358" s="49">
        <f t="shared" si="130"/>
        <v>0</v>
      </c>
      <c r="I1358" s="46" t="s">
        <v>6</v>
      </c>
      <c r="O1358" s="26">
        <f t="shared" si="131"/>
        <v>0</v>
      </c>
      <c r="P1358" s="26">
        <f t="shared" si="131"/>
        <v>0</v>
      </c>
      <c r="Q1358" s="26">
        <f t="shared" si="131"/>
        <v>0</v>
      </c>
      <c r="R1358" s="93">
        <f t="shared" si="132"/>
        <v>0</v>
      </c>
      <c r="S1358" s="93">
        <f t="shared" si="133"/>
        <v>0</v>
      </c>
      <c r="T1358" s="93">
        <f t="shared" si="134"/>
        <v>0</v>
      </c>
    </row>
    <row r="1359" spans="3:20" x14ac:dyDescent="0.35">
      <c r="C1359" s="75" t="str">
        <f t="shared" si="129"/>
        <v/>
      </c>
      <c r="D1359" s="47"/>
      <c r="E1359" s="48"/>
      <c r="F1359" s="48"/>
      <c r="G1359" s="48"/>
      <c r="H1359" s="49">
        <f t="shared" si="130"/>
        <v>0</v>
      </c>
      <c r="I1359" s="46" t="s">
        <v>6</v>
      </c>
      <c r="O1359" s="26">
        <f t="shared" si="131"/>
        <v>0</v>
      </c>
      <c r="P1359" s="26">
        <f t="shared" si="131"/>
        <v>0</v>
      </c>
      <c r="Q1359" s="26">
        <f t="shared" si="131"/>
        <v>0</v>
      </c>
      <c r="R1359" s="93">
        <f t="shared" si="132"/>
        <v>0</v>
      </c>
      <c r="S1359" s="93">
        <f t="shared" si="133"/>
        <v>0</v>
      </c>
      <c r="T1359" s="93">
        <f t="shared" si="134"/>
        <v>0</v>
      </c>
    </row>
    <row r="1360" spans="3:20" x14ac:dyDescent="0.35">
      <c r="C1360" s="75" t="str">
        <f t="shared" si="129"/>
        <v/>
      </c>
      <c r="D1360" s="47"/>
      <c r="E1360" s="48"/>
      <c r="F1360" s="48"/>
      <c r="G1360" s="48"/>
      <c r="H1360" s="49">
        <f t="shared" si="130"/>
        <v>0</v>
      </c>
      <c r="I1360" s="46" t="s">
        <v>6</v>
      </c>
      <c r="O1360" s="26">
        <f t="shared" si="131"/>
        <v>0</v>
      </c>
      <c r="P1360" s="26">
        <f t="shared" si="131"/>
        <v>0</v>
      </c>
      <c r="Q1360" s="26">
        <f t="shared" si="131"/>
        <v>0</v>
      </c>
      <c r="R1360" s="93">
        <f t="shared" si="132"/>
        <v>0</v>
      </c>
      <c r="S1360" s="93">
        <f t="shared" si="133"/>
        <v>0</v>
      </c>
      <c r="T1360" s="93">
        <f t="shared" si="134"/>
        <v>0</v>
      </c>
    </row>
    <row r="1361" spans="3:20" x14ac:dyDescent="0.35">
      <c r="C1361" s="75" t="str">
        <f t="shared" si="129"/>
        <v/>
      </c>
      <c r="D1361" s="47"/>
      <c r="E1361" s="48"/>
      <c r="F1361" s="48"/>
      <c r="G1361" s="48"/>
      <c r="H1361" s="49">
        <f t="shared" si="130"/>
        <v>0</v>
      </c>
      <c r="I1361" s="46" t="s">
        <v>6</v>
      </c>
      <c r="O1361" s="26">
        <f t="shared" si="131"/>
        <v>0</v>
      </c>
      <c r="P1361" s="26">
        <f t="shared" si="131"/>
        <v>0</v>
      </c>
      <c r="Q1361" s="26">
        <f t="shared" si="131"/>
        <v>0</v>
      </c>
      <c r="R1361" s="93">
        <f t="shared" si="132"/>
        <v>0</v>
      </c>
      <c r="S1361" s="93">
        <f t="shared" si="133"/>
        <v>0</v>
      </c>
      <c r="T1361" s="93">
        <f t="shared" si="134"/>
        <v>0</v>
      </c>
    </row>
    <row r="1362" spans="3:20" x14ac:dyDescent="0.35">
      <c r="C1362" s="75" t="str">
        <f t="shared" si="129"/>
        <v/>
      </c>
      <c r="D1362" s="47"/>
      <c r="E1362" s="48"/>
      <c r="F1362" s="48"/>
      <c r="G1362" s="48"/>
      <c r="H1362" s="49">
        <f t="shared" si="130"/>
        <v>0</v>
      </c>
      <c r="I1362" s="46" t="s">
        <v>6</v>
      </c>
      <c r="O1362" s="26">
        <f t="shared" si="131"/>
        <v>0</v>
      </c>
      <c r="P1362" s="26">
        <f t="shared" si="131"/>
        <v>0</v>
      </c>
      <c r="Q1362" s="26">
        <f t="shared" si="131"/>
        <v>0</v>
      </c>
      <c r="R1362" s="93">
        <f t="shared" si="132"/>
        <v>0</v>
      </c>
      <c r="S1362" s="93">
        <f t="shared" si="133"/>
        <v>0</v>
      </c>
      <c r="T1362" s="93">
        <f t="shared" si="134"/>
        <v>0</v>
      </c>
    </row>
    <row r="1363" spans="3:20" x14ac:dyDescent="0.35">
      <c r="C1363" s="75" t="str">
        <f t="shared" si="129"/>
        <v/>
      </c>
      <c r="D1363" s="47"/>
      <c r="E1363" s="48"/>
      <c r="F1363" s="48"/>
      <c r="G1363" s="48"/>
      <c r="H1363" s="49">
        <f t="shared" si="130"/>
        <v>0</v>
      </c>
      <c r="I1363" s="46" t="s">
        <v>6</v>
      </c>
      <c r="O1363" s="26">
        <f t="shared" si="131"/>
        <v>0</v>
      </c>
      <c r="P1363" s="26">
        <f t="shared" si="131"/>
        <v>0</v>
      </c>
      <c r="Q1363" s="26">
        <f t="shared" si="131"/>
        <v>0</v>
      </c>
      <c r="R1363" s="93">
        <f t="shared" si="132"/>
        <v>0</v>
      </c>
      <c r="S1363" s="93">
        <f t="shared" si="133"/>
        <v>0</v>
      </c>
      <c r="T1363" s="93">
        <f t="shared" si="134"/>
        <v>0</v>
      </c>
    </row>
    <row r="1364" spans="3:20" x14ac:dyDescent="0.35">
      <c r="C1364" s="75" t="str">
        <f t="shared" si="129"/>
        <v/>
      </c>
      <c r="D1364" s="47"/>
      <c r="E1364" s="48"/>
      <c r="F1364" s="48"/>
      <c r="G1364" s="48"/>
      <c r="H1364" s="49">
        <f t="shared" si="130"/>
        <v>0</v>
      </c>
      <c r="I1364" s="46" t="s">
        <v>6</v>
      </c>
      <c r="O1364" s="26">
        <f t="shared" si="131"/>
        <v>0</v>
      </c>
      <c r="P1364" s="26">
        <f t="shared" si="131"/>
        <v>0</v>
      </c>
      <c r="Q1364" s="26">
        <f t="shared" si="131"/>
        <v>0</v>
      </c>
      <c r="R1364" s="93">
        <f t="shared" si="132"/>
        <v>0</v>
      </c>
      <c r="S1364" s="93">
        <f t="shared" si="133"/>
        <v>0</v>
      </c>
      <c r="T1364" s="93">
        <f t="shared" si="134"/>
        <v>0</v>
      </c>
    </row>
    <row r="1365" spans="3:20" x14ac:dyDescent="0.35">
      <c r="C1365" s="75" t="str">
        <f t="shared" si="129"/>
        <v/>
      </c>
      <c r="D1365" s="47"/>
      <c r="E1365" s="48"/>
      <c r="F1365" s="48"/>
      <c r="G1365" s="48"/>
      <c r="H1365" s="49">
        <f t="shared" si="130"/>
        <v>0</v>
      </c>
      <c r="I1365" s="46" t="s">
        <v>6</v>
      </c>
      <c r="O1365" s="26">
        <f t="shared" si="131"/>
        <v>0</v>
      </c>
      <c r="P1365" s="26">
        <f t="shared" si="131"/>
        <v>0</v>
      </c>
      <c r="Q1365" s="26">
        <f t="shared" si="131"/>
        <v>0</v>
      </c>
      <c r="R1365" s="93">
        <f t="shared" si="132"/>
        <v>0</v>
      </c>
      <c r="S1365" s="93">
        <f t="shared" si="133"/>
        <v>0</v>
      </c>
      <c r="T1365" s="93">
        <f t="shared" si="134"/>
        <v>0</v>
      </c>
    </row>
    <row r="1366" spans="3:20" x14ac:dyDescent="0.35">
      <c r="C1366" s="75" t="str">
        <f t="shared" si="129"/>
        <v/>
      </c>
      <c r="D1366" s="47"/>
      <c r="E1366" s="48"/>
      <c r="F1366" s="48"/>
      <c r="G1366" s="48"/>
      <c r="H1366" s="49">
        <f t="shared" si="130"/>
        <v>0</v>
      </c>
      <c r="I1366" s="46" t="s">
        <v>6</v>
      </c>
      <c r="O1366" s="26">
        <f t="shared" si="131"/>
        <v>0</v>
      </c>
      <c r="P1366" s="26">
        <f t="shared" si="131"/>
        <v>0</v>
      </c>
      <c r="Q1366" s="26">
        <f t="shared" si="131"/>
        <v>0</v>
      </c>
      <c r="R1366" s="93">
        <f t="shared" si="132"/>
        <v>0</v>
      </c>
      <c r="S1366" s="93">
        <f t="shared" si="133"/>
        <v>0</v>
      </c>
      <c r="T1366" s="93">
        <f t="shared" si="134"/>
        <v>0</v>
      </c>
    </row>
    <row r="1367" spans="3:20" x14ac:dyDescent="0.35">
      <c r="C1367" s="75" t="str">
        <f t="shared" si="129"/>
        <v/>
      </c>
      <c r="D1367" s="47"/>
      <c r="E1367" s="48"/>
      <c r="F1367" s="48"/>
      <c r="G1367" s="48"/>
      <c r="H1367" s="49">
        <f t="shared" si="130"/>
        <v>0</v>
      </c>
      <c r="I1367" s="46" t="s">
        <v>6</v>
      </c>
      <c r="O1367" s="26">
        <f t="shared" si="131"/>
        <v>0</v>
      </c>
      <c r="P1367" s="26">
        <f t="shared" si="131"/>
        <v>0</v>
      </c>
      <c r="Q1367" s="26">
        <f t="shared" si="131"/>
        <v>0</v>
      </c>
      <c r="R1367" s="93">
        <f t="shared" si="132"/>
        <v>0</v>
      </c>
      <c r="S1367" s="93">
        <f t="shared" si="133"/>
        <v>0</v>
      </c>
      <c r="T1367" s="93">
        <f t="shared" si="134"/>
        <v>0</v>
      </c>
    </row>
    <row r="1368" spans="3:20" x14ac:dyDescent="0.35">
      <c r="C1368" s="75" t="str">
        <f t="shared" si="129"/>
        <v/>
      </c>
      <c r="D1368" s="47"/>
      <c r="E1368" s="48"/>
      <c r="F1368" s="48"/>
      <c r="G1368" s="48"/>
      <c r="H1368" s="49">
        <f t="shared" si="130"/>
        <v>0</v>
      </c>
      <c r="I1368" s="46" t="s">
        <v>6</v>
      </c>
      <c r="O1368" s="26">
        <f t="shared" si="131"/>
        <v>0</v>
      </c>
      <c r="P1368" s="26">
        <f t="shared" si="131"/>
        <v>0</v>
      </c>
      <c r="Q1368" s="26">
        <f t="shared" si="131"/>
        <v>0</v>
      </c>
      <c r="R1368" s="93">
        <f t="shared" si="132"/>
        <v>0</v>
      </c>
      <c r="S1368" s="93">
        <f t="shared" si="133"/>
        <v>0</v>
      </c>
      <c r="T1368" s="93">
        <f t="shared" si="134"/>
        <v>0</v>
      </c>
    </row>
    <row r="1369" spans="3:20" x14ac:dyDescent="0.35">
      <c r="C1369" s="75" t="str">
        <f t="shared" si="129"/>
        <v/>
      </c>
      <c r="D1369" s="47"/>
      <c r="E1369" s="48"/>
      <c r="F1369" s="48"/>
      <c r="G1369" s="48"/>
      <c r="H1369" s="49">
        <f t="shared" si="130"/>
        <v>0</v>
      </c>
      <c r="I1369" s="46" t="s">
        <v>6</v>
      </c>
      <c r="O1369" s="26">
        <f t="shared" si="131"/>
        <v>0</v>
      </c>
      <c r="P1369" s="26">
        <f t="shared" si="131"/>
        <v>0</v>
      </c>
      <c r="Q1369" s="26">
        <f t="shared" si="131"/>
        <v>0</v>
      </c>
      <c r="R1369" s="93">
        <f t="shared" si="132"/>
        <v>0</v>
      </c>
      <c r="S1369" s="93">
        <f t="shared" si="133"/>
        <v>0</v>
      </c>
      <c r="T1369" s="93">
        <f t="shared" si="134"/>
        <v>0</v>
      </c>
    </row>
    <row r="1370" spans="3:20" x14ac:dyDescent="0.35">
      <c r="C1370" s="75" t="str">
        <f t="shared" si="129"/>
        <v/>
      </c>
      <c r="D1370" s="47"/>
      <c r="E1370" s="48"/>
      <c r="F1370" s="48"/>
      <c r="G1370" s="48"/>
      <c r="H1370" s="49">
        <f t="shared" si="130"/>
        <v>0</v>
      </c>
      <c r="I1370" s="46" t="s">
        <v>6</v>
      </c>
      <c r="O1370" s="26">
        <f t="shared" si="131"/>
        <v>0</v>
      </c>
      <c r="P1370" s="26">
        <f t="shared" si="131"/>
        <v>0</v>
      </c>
      <c r="Q1370" s="26">
        <f t="shared" si="131"/>
        <v>0</v>
      </c>
      <c r="R1370" s="93">
        <f t="shared" si="132"/>
        <v>0</v>
      </c>
      <c r="S1370" s="93">
        <f t="shared" si="133"/>
        <v>0</v>
      </c>
      <c r="T1370" s="93">
        <f t="shared" si="134"/>
        <v>0</v>
      </c>
    </row>
    <row r="1371" spans="3:20" x14ac:dyDescent="0.35">
      <c r="C1371" s="75" t="str">
        <f t="shared" si="129"/>
        <v/>
      </c>
      <c r="D1371" s="47"/>
      <c r="E1371" s="48"/>
      <c r="F1371" s="48"/>
      <c r="G1371" s="48"/>
      <c r="H1371" s="49">
        <f t="shared" si="130"/>
        <v>0</v>
      </c>
      <c r="I1371" s="46" t="s">
        <v>6</v>
      </c>
      <c r="O1371" s="26">
        <f t="shared" si="131"/>
        <v>0</v>
      </c>
      <c r="P1371" s="26">
        <f t="shared" si="131"/>
        <v>0</v>
      </c>
      <c r="Q1371" s="26">
        <f t="shared" si="131"/>
        <v>0</v>
      </c>
      <c r="R1371" s="93">
        <f t="shared" si="132"/>
        <v>0</v>
      </c>
      <c r="S1371" s="93">
        <f t="shared" si="133"/>
        <v>0</v>
      </c>
      <c r="T1371" s="93">
        <f t="shared" si="134"/>
        <v>0</v>
      </c>
    </row>
    <row r="1372" spans="3:20" x14ac:dyDescent="0.35">
      <c r="C1372" s="75" t="str">
        <f t="shared" si="129"/>
        <v/>
      </c>
      <c r="D1372" s="47"/>
      <c r="E1372" s="48"/>
      <c r="F1372" s="48"/>
      <c r="G1372" s="48"/>
      <c r="H1372" s="49">
        <f t="shared" si="130"/>
        <v>0</v>
      </c>
      <c r="I1372" s="46" t="s">
        <v>6</v>
      </c>
      <c r="O1372" s="26">
        <f t="shared" si="131"/>
        <v>0</v>
      </c>
      <c r="P1372" s="26">
        <f t="shared" si="131"/>
        <v>0</v>
      </c>
      <c r="Q1372" s="26">
        <f t="shared" si="131"/>
        <v>0</v>
      </c>
      <c r="R1372" s="93">
        <f t="shared" si="132"/>
        <v>0</v>
      </c>
      <c r="S1372" s="93">
        <f t="shared" si="133"/>
        <v>0</v>
      </c>
      <c r="T1372" s="93">
        <f t="shared" si="134"/>
        <v>0</v>
      </c>
    </row>
    <row r="1373" spans="3:20" x14ac:dyDescent="0.35">
      <c r="C1373" s="75" t="str">
        <f t="shared" si="129"/>
        <v/>
      </c>
      <c r="D1373" s="47"/>
      <c r="E1373" s="48"/>
      <c r="F1373" s="48"/>
      <c r="G1373" s="48"/>
      <c r="H1373" s="49">
        <f t="shared" si="130"/>
        <v>0</v>
      </c>
      <c r="I1373" s="46" t="s">
        <v>6</v>
      </c>
      <c r="O1373" s="26">
        <f t="shared" si="131"/>
        <v>0</v>
      </c>
      <c r="P1373" s="26">
        <f t="shared" si="131"/>
        <v>0</v>
      </c>
      <c r="Q1373" s="26">
        <f t="shared" si="131"/>
        <v>0</v>
      </c>
      <c r="R1373" s="93">
        <f t="shared" si="132"/>
        <v>0</v>
      </c>
      <c r="S1373" s="93">
        <f t="shared" si="133"/>
        <v>0</v>
      </c>
      <c r="T1373" s="93">
        <f t="shared" si="134"/>
        <v>0</v>
      </c>
    </row>
    <row r="1374" spans="3:20" x14ac:dyDescent="0.35">
      <c r="C1374" s="75" t="str">
        <f t="shared" si="129"/>
        <v/>
      </c>
      <c r="D1374" s="47"/>
      <c r="E1374" s="48"/>
      <c r="F1374" s="48"/>
      <c r="G1374" s="48"/>
      <c r="H1374" s="49">
        <f t="shared" si="130"/>
        <v>0</v>
      </c>
      <c r="I1374" s="46" t="s">
        <v>6</v>
      </c>
      <c r="O1374" s="26">
        <f t="shared" si="131"/>
        <v>0</v>
      </c>
      <c r="P1374" s="26">
        <f t="shared" si="131"/>
        <v>0</v>
      </c>
      <c r="Q1374" s="26">
        <f t="shared" si="131"/>
        <v>0</v>
      </c>
      <c r="R1374" s="93">
        <f t="shared" si="132"/>
        <v>0</v>
      </c>
      <c r="S1374" s="93">
        <f t="shared" si="133"/>
        <v>0</v>
      </c>
      <c r="T1374" s="93">
        <f t="shared" si="134"/>
        <v>0</v>
      </c>
    </row>
    <row r="1375" spans="3:20" x14ac:dyDescent="0.35">
      <c r="C1375" s="75" t="str">
        <f t="shared" si="129"/>
        <v/>
      </c>
      <c r="D1375" s="47"/>
      <c r="E1375" s="48"/>
      <c r="F1375" s="48"/>
      <c r="G1375" s="48"/>
      <c r="H1375" s="49">
        <f t="shared" si="130"/>
        <v>0</v>
      </c>
      <c r="I1375" s="46" t="s">
        <v>6</v>
      </c>
      <c r="O1375" s="26">
        <f t="shared" si="131"/>
        <v>0</v>
      </c>
      <c r="P1375" s="26">
        <f t="shared" si="131"/>
        <v>0</v>
      </c>
      <c r="Q1375" s="26">
        <f t="shared" si="131"/>
        <v>0</v>
      </c>
      <c r="R1375" s="93">
        <f t="shared" si="132"/>
        <v>0</v>
      </c>
      <c r="S1375" s="93">
        <f t="shared" si="133"/>
        <v>0</v>
      </c>
      <c r="T1375" s="93">
        <f t="shared" si="134"/>
        <v>0</v>
      </c>
    </row>
    <row r="1376" spans="3:20" x14ac:dyDescent="0.35">
      <c r="C1376" s="75" t="str">
        <f t="shared" si="129"/>
        <v/>
      </c>
      <c r="D1376" s="47"/>
      <c r="E1376" s="48"/>
      <c r="F1376" s="48"/>
      <c r="G1376" s="48"/>
      <c r="H1376" s="49">
        <f t="shared" si="130"/>
        <v>0</v>
      </c>
      <c r="I1376" s="46" t="s">
        <v>6</v>
      </c>
      <c r="O1376" s="26">
        <f t="shared" si="131"/>
        <v>0</v>
      </c>
      <c r="P1376" s="26">
        <f t="shared" si="131"/>
        <v>0</v>
      </c>
      <c r="Q1376" s="26">
        <f t="shared" si="131"/>
        <v>0</v>
      </c>
      <c r="R1376" s="93">
        <f t="shared" si="132"/>
        <v>0</v>
      </c>
      <c r="S1376" s="93">
        <f t="shared" si="133"/>
        <v>0</v>
      </c>
      <c r="T1376" s="93">
        <f t="shared" si="134"/>
        <v>0</v>
      </c>
    </row>
    <row r="1377" spans="3:20" x14ac:dyDescent="0.35">
      <c r="C1377" s="75" t="str">
        <f t="shared" si="129"/>
        <v/>
      </c>
      <c r="D1377" s="47"/>
      <c r="E1377" s="48"/>
      <c r="F1377" s="48"/>
      <c r="G1377" s="48"/>
      <c r="H1377" s="49">
        <f t="shared" si="130"/>
        <v>0</v>
      </c>
      <c r="I1377" s="46" t="s">
        <v>6</v>
      </c>
      <c r="O1377" s="26">
        <f t="shared" si="131"/>
        <v>0</v>
      </c>
      <c r="P1377" s="26">
        <f t="shared" si="131"/>
        <v>0</v>
      </c>
      <c r="Q1377" s="26">
        <f t="shared" si="131"/>
        <v>0</v>
      </c>
      <c r="R1377" s="93">
        <f t="shared" si="132"/>
        <v>0</v>
      </c>
      <c r="S1377" s="93">
        <f t="shared" si="133"/>
        <v>0</v>
      </c>
      <c r="T1377" s="93">
        <f t="shared" si="134"/>
        <v>0</v>
      </c>
    </row>
    <row r="1378" spans="3:20" x14ac:dyDescent="0.35">
      <c r="C1378" s="75" t="str">
        <f t="shared" si="129"/>
        <v/>
      </c>
      <c r="D1378" s="47"/>
      <c r="E1378" s="48"/>
      <c r="F1378" s="48"/>
      <c r="G1378" s="48"/>
      <c r="H1378" s="49">
        <f t="shared" si="130"/>
        <v>0</v>
      </c>
      <c r="I1378" s="46" t="s">
        <v>6</v>
      </c>
      <c r="O1378" s="26">
        <f t="shared" si="131"/>
        <v>0</v>
      </c>
      <c r="P1378" s="26">
        <f t="shared" si="131"/>
        <v>0</v>
      </c>
      <c r="Q1378" s="26">
        <f t="shared" si="131"/>
        <v>0</v>
      </c>
      <c r="R1378" s="93">
        <f t="shared" si="132"/>
        <v>0</v>
      </c>
      <c r="S1378" s="93">
        <f t="shared" si="133"/>
        <v>0</v>
      </c>
      <c r="T1378" s="93">
        <f t="shared" si="134"/>
        <v>0</v>
      </c>
    </row>
    <row r="1379" spans="3:20" x14ac:dyDescent="0.35">
      <c r="C1379" s="75" t="str">
        <f t="shared" si="129"/>
        <v/>
      </c>
      <c r="D1379" s="47"/>
      <c r="E1379" s="48"/>
      <c r="F1379" s="48"/>
      <c r="G1379" s="48"/>
      <c r="H1379" s="49">
        <f t="shared" si="130"/>
        <v>0</v>
      </c>
      <c r="I1379" s="46" t="s">
        <v>6</v>
      </c>
      <c r="O1379" s="26">
        <f t="shared" si="131"/>
        <v>0</v>
      </c>
      <c r="P1379" s="26">
        <f t="shared" si="131"/>
        <v>0</v>
      </c>
      <c r="Q1379" s="26">
        <f t="shared" si="131"/>
        <v>0</v>
      </c>
      <c r="R1379" s="93">
        <f t="shared" si="132"/>
        <v>0</v>
      </c>
      <c r="S1379" s="93">
        <f t="shared" si="133"/>
        <v>0</v>
      </c>
      <c r="T1379" s="93">
        <f t="shared" si="134"/>
        <v>0</v>
      </c>
    </row>
    <row r="1380" spans="3:20" x14ac:dyDescent="0.35">
      <c r="C1380" s="75" t="str">
        <f t="shared" si="129"/>
        <v/>
      </c>
      <c r="D1380" s="47"/>
      <c r="E1380" s="48"/>
      <c r="F1380" s="48"/>
      <c r="G1380" s="48"/>
      <c r="H1380" s="49">
        <f t="shared" si="130"/>
        <v>0</v>
      </c>
      <c r="I1380" s="46" t="s">
        <v>6</v>
      </c>
      <c r="O1380" s="26">
        <f t="shared" si="131"/>
        <v>0</v>
      </c>
      <c r="P1380" s="26">
        <f t="shared" si="131"/>
        <v>0</v>
      </c>
      <c r="Q1380" s="26">
        <f t="shared" si="131"/>
        <v>0</v>
      </c>
      <c r="R1380" s="93">
        <f t="shared" si="132"/>
        <v>0</v>
      </c>
      <c r="S1380" s="93">
        <f t="shared" si="133"/>
        <v>0</v>
      </c>
      <c r="T1380" s="93">
        <f t="shared" si="134"/>
        <v>0</v>
      </c>
    </row>
    <row r="1381" spans="3:20" x14ac:dyDescent="0.35">
      <c r="C1381" s="75" t="str">
        <f t="shared" si="129"/>
        <v/>
      </c>
      <c r="D1381" s="47"/>
      <c r="E1381" s="48"/>
      <c r="F1381" s="48"/>
      <c r="G1381" s="48"/>
      <c r="H1381" s="49">
        <f t="shared" si="130"/>
        <v>0</v>
      </c>
      <c r="I1381" s="46" t="s">
        <v>6</v>
      </c>
      <c r="O1381" s="26">
        <f t="shared" si="131"/>
        <v>0</v>
      </c>
      <c r="P1381" s="26">
        <f t="shared" si="131"/>
        <v>0</v>
      </c>
      <c r="Q1381" s="26">
        <f t="shared" si="131"/>
        <v>0</v>
      </c>
      <c r="R1381" s="93">
        <f t="shared" si="132"/>
        <v>0</v>
      </c>
      <c r="S1381" s="93">
        <f t="shared" si="133"/>
        <v>0</v>
      </c>
      <c r="T1381" s="93">
        <f t="shared" si="134"/>
        <v>0</v>
      </c>
    </row>
    <row r="1382" spans="3:20" x14ac:dyDescent="0.35">
      <c r="C1382" s="75" t="str">
        <f t="shared" si="129"/>
        <v/>
      </c>
      <c r="D1382" s="47"/>
      <c r="E1382" s="48"/>
      <c r="F1382" s="48"/>
      <c r="G1382" s="48"/>
      <c r="H1382" s="49">
        <f t="shared" si="130"/>
        <v>0</v>
      </c>
      <c r="I1382" s="46" t="s">
        <v>6</v>
      </c>
      <c r="O1382" s="26">
        <f t="shared" si="131"/>
        <v>0</v>
      </c>
      <c r="P1382" s="26">
        <f t="shared" si="131"/>
        <v>0</v>
      </c>
      <c r="Q1382" s="26">
        <f t="shared" si="131"/>
        <v>0</v>
      </c>
      <c r="R1382" s="93">
        <f t="shared" si="132"/>
        <v>0</v>
      </c>
      <c r="S1382" s="93">
        <f t="shared" si="133"/>
        <v>0</v>
      </c>
      <c r="T1382" s="93">
        <f t="shared" si="134"/>
        <v>0</v>
      </c>
    </row>
    <row r="1383" spans="3:20" x14ac:dyDescent="0.35">
      <c r="C1383" s="75" t="str">
        <f t="shared" si="129"/>
        <v/>
      </c>
      <c r="D1383" s="47"/>
      <c r="E1383" s="48"/>
      <c r="F1383" s="48"/>
      <c r="G1383" s="48"/>
      <c r="H1383" s="49">
        <f t="shared" si="130"/>
        <v>0</v>
      </c>
      <c r="I1383" s="46" t="s">
        <v>6</v>
      </c>
      <c r="O1383" s="26">
        <f t="shared" si="131"/>
        <v>0</v>
      </c>
      <c r="P1383" s="26">
        <f t="shared" si="131"/>
        <v>0</v>
      </c>
      <c r="Q1383" s="26">
        <f t="shared" si="131"/>
        <v>0</v>
      </c>
      <c r="R1383" s="93">
        <f t="shared" si="132"/>
        <v>0</v>
      </c>
      <c r="S1383" s="93">
        <f t="shared" si="133"/>
        <v>0</v>
      </c>
      <c r="T1383" s="93">
        <f t="shared" si="134"/>
        <v>0</v>
      </c>
    </row>
    <row r="1384" spans="3:20" x14ac:dyDescent="0.35">
      <c r="C1384" s="75" t="str">
        <f t="shared" si="129"/>
        <v/>
      </c>
      <c r="D1384" s="47"/>
      <c r="E1384" s="48"/>
      <c r="F1384" s="48"/>
      <c r="G1384" s="48"/>
      <c r="H1384" s="49">
        <f t="shared" si="130"/>
        <v>0</v>
      </c>
      <c r="I1384" s="46" t="s">
        <v>6</v>
      </c>
      <c r="O1384" s="26">
        <f t="shared" si="131"/>
        <v>0</v>
      </c>
      <c r="P1384" s="26">
        <f t="shared" si="131"/>
        <v>0</v>
      </c>
      <c r="Q1384" s="26">
        <f t="shared" si="131"/>
        <v>0</v>
      </c>
      <c r="R1384" s="93">
        <f t="shared" si="132"/>
        <v>0</v>
      </c>
      <c r="S1384" s="93">
        <f t="shared" si="133"/>
        <v>0</v>
      </c>
      <c r="T1384" s="93">
        <f t="shared" si="134"/>
        <v>0</v>
      </c>
    </row>
    <row r="1385" spans="3:20" x14ac:dyDescent="0.35">
      <c r="C1385" s="75" t="str">
        <f t="shared" si="129"/>
        <v/>
      </c>
      <c r="D1385" s="47"/>
      <c r="E1385" s="48"/>
      <c r="F1385" s="48"/>
      <c r="G1385" s="48"/>
      <c r="H1385" s="49">
        <f t="shared" si="130"/>
        <v>0</v>
      </c>
      <c r="I1385" s="46" t="s">
        <v>6</v>
      </c>
      <c r="O1385" s="26">
        <f t="shared" si="131"/>
        <v>0</v>
      </c>
      <c r="P1385" s="26">
        <f t="shared" si="131"/>
        <v>0</v>
      </c>
      <c r="Q1385" s="26">
        <f t="shared" si="131"/>
        <v>0</v>
      </c>
      <c r="R1385" s="93">
        <f t="shared" si="132"/>
        <v>0</v>
      </c>
      <c r="S1385" s="93">
        <f t="shared" si="133"/>
        <v>0</v>
      </c>
      <c r="T1385" s="93">
        <f t="shared" si="134"/>
        <v>0</v>
      </c>
    </row>
    <row r="1386" spans="3:20" x14ac:dyDescent="0.35">
      <c r="C1386" s="75" t="str">
        <f t="shared" si="129"/>
        <v/>
      </c>
      <c r="D1386" s="47"/>
      <c r="E1386" s="48"/>
      <c r="F1386" s="48"/>
      <c r="G1386" s="48"/>
      <c r="H1386" s="49">
        <f t="shared" si="130"/>
        <v>0</v>
      </c>
      <c r="I1386" s="46" t="s">
        <v>6</v>
      </c>
      <c r="O1386" s="26">
        <f t="shared" si="131"/>
        <v>0</v>
      </c>
      <c r="P1386" s="26">
        <f t="shared" si="131"/>
        <v>0</v>
      </c>
      <c r="Q1386" s="26">
        <f t="shared" si="131"/>
        <v>0</v>
      </c>
      <c r="R1386" s="93">
        <f t="shared" si="132"/>
        <v>0</v>
      </c>
      <c r="S1386" s="93">
        <f t="shared" si="133"/>
        <v>0</v>
      </c>
      <c r="T1386" s="93">
        <f t="shared" si="134"/>
        <v>0</v>
      </c>
    </row>
    <row r="1387" spans="3:20" x14ac:dyDescent="0.35">
      <c r="C1387" s="75" t="str">
        <f t="shared" si="129"/>
        <v/>
      </c>
      <c r="D1387" s="47"/>
      <c r="E1387" s="48"/>
      <c r="F1387" s="48"/>
      <c r="G1387" s="48"/>
      <c r="H1387" s="49">
        <f t="shared" si="130"/>
        <v>0</v>
      </c>
      <c r="I1387" s="46" t="s">
        <v>6</v>
      </c>
      <c r="O1387" s="26">
        <f t="shared" si="131"/>
        <v>0</v>
      </c>
      <c r="P1387" s="26">
        <f t="shared" si="131"/>
        <v>0</v>
      </c>
      <c r="Q1387" s="26">
        <f t="shared" si="131"/>
        <v>0</v>
      </c>
      <c r="R1387" s="93">
        <f t="shared" si="132"/>
        <v>0</v>
      </c>
      <c r="S1387" s="93">
        <f t="shared" si="133"/>
        <v>0</v>
      </c>
      <c r="T1387" s="93">
        <f t="shared" si="134"/>
        <v>0</v>
      </c>
    </row>
    <row r="1388" spans="3:20" x14ac:dyDescent="0.35">
      <c r="C1388" s="75" t="str">
        <f t="shared" si="129"/>
        <v/>
      </c>
      <c r="D1388" s="47"/>
      <c r="E1388" s="48"/>
      <c r="F1388" s="48"/>
      <c r="G1388" s="48"/>
      <c r="H1388" s="49">
        <f t="shared" si="130"/>
        <v>0</v>
      </c>
      <c r="I1388" s="46" t="s">
        <v>6</v>
      </c>
      <c r="O1388" s="26">
        <f t="shared" si="131"/>
        <v>0</v>
      </c>
      <c r="P1388" s="26">
        <f t="shared" si="131"/>
        <v>0</v>
      </c>
      <c r="Q1388" s="26">
        <f t="shared" si="131"/>
        <v>0</v>
      </c>
      <c r="R1388" s="93">
        <f t="shared" si="132"/>
        <v>0</v>
      </c>
      <c r="S1388" s="93">
        <f t="shared" si="133"/>
        <v>0</v>
      </c>
      <c r="T1388" s="93">
        <f t="shared" si="134"/>
        <v>0</v>
      </c>
    </row>
    <row r="1389" spans="3:20" x14ac:dyDescent="0.35">
      <c r="C1389" s="75" t="str">
        <f t="shared" si="129"/>
        <v/>
      </c>
      <c r="D1389" s="47"/>
      <c r="E1389" s="48"/>
      <c r="F1389" s="48"/>
      <c r="G1389" s="48"/>
      <c r="H1389" s="49">
        <f t="shared" si="130"/>
        <v>0</v>
      </c>
      <c r="I1389" s="46" t="s">
        <v>6</v>
      </c>
      <c r="O1389" s="26">
        <f t="shared" si="131"/>
        <v>0</v>
      </c>
      <c r="P1389" s="26">
        <f t="shared" si="131"/>
        <v>0</v>
      </c>
      <c r="Q1389" s="26">
        <f t="shared" si="131"/>
        <v>0</v>
      </c>
      <c r="R1389" s="93">
        <f t="shared" si="132"/>
        <v>0</v>
      </c>
      <c r="S1389" s="93">
        <f t="shared" si="133"/>
        <v>0</v>
      </c>
      <c r="T1389" s="93">
        <f t="shared" si="134"/>
        <v>0</v>
      </c>
    </row>
    <row r="1390" spans="3:20" x14ac:dyDescent="0.35">
      <c r="C1390" s="75" t="str">
        <f t="shared" si="129"/>
        <v/>
      </c>
      <c r="D1390" s="47"/>
      <c r="E1390" s="48"/>
      <c r="F1390" s="48"/>
      <c r="G1390" s="48"/>
      <c r="H1390" s="49">
        <f t="shared" si="130"/>
        <v>0</v>
      </c>
      <c r="I1390" s="46" t="s">
        <v>6</v>
      </c>
      <c r="O1390" s="26">
        <f t="shared" si="131"/>
        <v>0</v>
      </c>
      <c r="P1390" s="26">
        <f t="shared" si="131"/>
        <v>0</v>
      </c>
      <c r="Q1390" s="26">
        <f t="shared" si="131"/>
        <v>0</v>
      </c>
      <c r="R1390" s="93">
        <f t="shared" si="132"/>
        <v>0</v>
      </c>
      <c r="S1390" s="93">
        <f t="shared" si="133"/>
        <v>0</v>
      </c>
      <c r="T1390" s="93">
        <f t="shared" si="134"/>
        <v>0</v>
      </c>
    </row>
    <row r="1391" spans="3:20" x14ac:dyDescent="0.35">
      <c r="C1391" s="75" t="str">
        <f t="shared" si="129"/>
        <v/>
      </c>
      <c r="D1391" s="47"/>
      <c r="E1391" s="48"/>
      <c r="F1391" s="48"/>
      <c r="G1391" s="48"/>
      <c r="H1391" s="49">
        <f t="shared" si="130"/>
        <v>0</v>
      </c>
      <c r="I1391" s="46" t="s">
        <v>6</v>
      </c>
      <c r="O1391" s="26">
        <f t="shared" si="131"/>
        <v>0</v>
      </c>
      <c r="P1391" s="26">
        <f t="shared" si="131"/>
        <v>0</v>
      </c>
      <c r="Q1391" s="26">
        <f t="shared" si="131"/>
        <v>0</v>
      </c>
      <c r="R1391" s="93">
        <f t="shared" si="132"/>
        <v>0</v>
      </c>
      <c r="S1391" s="93">
        <f t="shared" si="133"/>
        <v>0</v>
      </c>
      <c r="T1391" s="93">
        <f t="shared" si="134"/>
        <v>0</v>
      </c>
    </row>
    <row r="1392" spans="3:20" x14ac:dyDescent="0.35">
      <c r="C1392" s="75" t="str">
        <f t="shared" si="129"/>
        <v/>
      </c>
      <c r="D1392" s="47"/>
      <c r="E1392" s="48"/>
      <c r="F1392" s="48"/>
      <c r="G1392" s="48"/>
      <c r="H1392" s="49">
        <f t="shared" si="130"/>
        <v>0</v>
      </c>
      <c r="I1392" s="46" t="s">
        <v>6</v>
      </c>
      <c r="O1392" s="26">
        <f t="shared" si="131"/>
        <v>0</v>
      </c>
      <c r="P1392" s="26">
        <f t="shared" si="131"/>
        <v>0</v>
      </c>
      <c r="Q1392" s="26">
        <f t="shared" si="131"/>
        <v>0</v>
      </c>
      <c r="R1392" s="93">
        <f t="shared" si="132"/>
        <v>0</v>
      </c>
      <c r="S1392" s="93">
        <f t="shared" si="133"/>
        <v>0</v>
      </c>
      <c r="T1392" s="93">
        <f t="shared" si="134"/>
        <v>0</v>
      </c>
    </row>
    <row r="1393" spans="3:20" x14ac:dyDescent="0.35">
      <c r="C1393" s="75" t="str">
        <f t="shared" si="129"/>
        <v/>
      </c>
      <c r="D1393" s="47"/>
      <c r="E1393" s="48"/>
      <c r="F1393" s="48"/>
      <c r="G1393" s="48"/>
      <c r="H1393" s="49">
        <f t="shared" si="130"/>
        <v>0</v>
      </c>
      <c r="I1393" s="46" t="s">
        <v>6</v>
      </c>
      <c r="O1393" s="26">
        <f t="shared" si="131"/>
        <v>0</v>
      </c>
      <c r="P1393" s="26">
        <f t="shared" si="131"/>
        <v>0</v>
      </c>
      <c r="Q1393" s="26">
        <f t="shared" si="131"/>
        <v>0</v>
      </c>
      <c r="R1393" s="93">
        <f t="shared" si="132"/>
        <v>0</v>
      </c>
      <c r="S1393" s="93">
        <f t="shared" si="133"/>
        <v>0</v>
      </c>
      <c r="T1393" s="93">
        <f t="shared" si="134"/>
        <v>0</v>
      </c>
    </row>
    <row r="1394" spans="3:20" x14ac:dyDescent="0.35">
      <c r="C1394" s="75" t="str">
        <f t="shared" si="129"/>
        <v/>
      </c>
      <c r="D1394" s="47"/>
      <c r="E1394" s="48"/>
      <c r="F1394" s="48"/>
      <c r="G1394" s="48"/>
      <c r="H1394" s="49">
        <f t="shared" si="130"/>
        <v>0</v>
      </c>
      <c r="I1394" s="46" t="s">
        <v>6</v>
      </c>
      <c r="O1394" s="26">
        <f t="shared" si="131"/>
        <v>0</v>
      </c>
      <c r="P1394" s="26">
        <f t="shared" si="131"/>
        <v>0</v>
      </c>
      <c r="Q1394" s="26">
        <f t="shared" si="131"/>
        <v>0</v>
      </c>
      <c r="R1394" s="93">
        <f t="shared" si="132"/>
        <v>0</v>
      </c>
      <c r="S1394" s="93">
        <f t="shared" si="133"/>
        <v>0</v>
      </c>
      <c r="T1394" s="93">
        <f t="shared" si="134"/>
        <v>0</v>
      </c>
    </row>
    <row r="1395" spans="3:20" x14ac:dyDescent="0.35">
      <c r="C1395" s="75" t="str">
        <f t="shared" si="129"/>
        <v/>
      </c>
      <c r="D1395" s="47"/>
      <c r="E1395" s="48"/>
      <c r="F1395" s="48"/>
      <c r="G1395" s="48"/>
      <c r="H1395" s="49">
        <f t="shared" si="130"/>
        <v>0</v>
      </c>
      <c r="I1395" s="46" t="s">
        <v>6</v>
      </c>
      <c r="O1395" s="26">
        <f t="shared" si="131"/>
        <v>0</v>
      </c>
      <c r="P1395" s="26">
        <f t="shared" si="131"/>
        <v>0</v>
      </c>
      <c r="Q1395" s="26">
        <f t="shared" si="131"/>
        <v>0</v>
      </c>
      <c r="R1395" s="93">
        <f t="shared" si="132"/>
        <v>0</v>
      </c>
      <c r="S1395" s="93">
        <f t="shared" si="133"/>
        <v>0</v>
      </c>
      <c r="T1395" s="93">
        <f t="shared" si="134"/>
        <v>0</v>
      </c>
    </row>
    <row r="1396" spans="3:20" x14ac:dyDescent="0.35">
      <c r="C1396" s="75" t="str">
        <f t="shared" si="129"/>
        <v/>
      </c>
      <c r="D1396" s="47"/>
      <c r="E1396" s="48"/>
      <c r="F1396" s="48"/>
      <c r="G1396" s="48"/>
      <c r="H1396" s="49">
        <f t="shared" si="130"/>
        <v>0</v>
      </c>
      <c r="I1396" s="46" t="s">
        <v>6</v>
      </c>
      <c r="O1396" s="26">
        <f t="shared" si="131"/>
        <v>0</v>
      </c>
      <c r="P1396" s="26">
        <f t="shared" si="131"/>
        <v>0</v>
      </c>
      <c r="Q1396" s="26">
        <f t="shared" si="131"/>
        <v>0</v>
      </c>
      <c r="R1396" s="93">
        <f t="shared" si="132"/>
        <v>0</v>
      </c>
      <c r="S1396" s="93">
        <f t="shared" si="133"/>
        <v>0</v>
      </c>
      <c r="T1396" s="93">
        <f t="shared" si="134"/>
        <v>0</v>
      </c>
    </row>
    <row r="1397" spans="3:20" x14ac:dyDescent="0.35">
      <c r="C1397" s="75" t="str">
        <f t="shared" si="129"/>
        <v/>
      </c>
      <c r="D1397" s="47"/>
      <c r="E1397" s="48"/>
      <c r="F1397" s="48"/>
      <c r="G1397" s="48"/>
      <c r="H1397" s="49">
        <f t="shared" si="130"/>
        <v>0</v>
      </c>
      <c r="I1397" s="46" t="s">
        <v>6</v>
      </c>
      <c r="O1397" s="26">
        <f t="shared" si="131"/>
        <v>0</v>
      </c>
      <c r="P1397" s="26">
        <f t="shared" si="131"/>
        <v>0</v>
      </c>
      <c r="Q1397" s="26">
        <f t="shared" si="131"/>
        <v>0</v>
      </c>
      <c r="R1397" s="93">
        <f t="shared" si="132"/>
        <v>0</v>
      </c>
      <c r="S1397" s="93">
        <f t="shared" si="133"/>
        <v>0</v>
      </c>
      <c r="T1397" s="93">
        <f t="shared" si="134"/>
        <v>0</v>
      </c>
    </row>
    <row r="1398" spans="3:20" x14ac:dyDescent="0.35">
      <c r="C1398" s="75" t="str">
        <f t="shared" si="129"/>
        <v/>
      </c>
      <c r="D1398" s="47"/>
      <c r="E1398" s="48"/>
      <c r="F1398" s="48"/>
      <c r="G1398" s="48"/>
      <c r="H1398" s="49">
        <f t="shared" si="130"/>
        <v>0</v>
      </c>
      <c r="I1398" s="46" t="s">
        <v>6</v>
      </c>
      <c r="O1398" s="26">
        <f t="shared" si="131"/>
        <v>0</v>
      </c>
      <c r="P1398" s="26">
        <f t="shared" si="131"/>
        <v>0</v>
      </c>
      <c r="Q1398" s="26">
        <f t="shared" si="131"/>
        <v>0</v>
      </c>
      <c r="R1398" s="93">
        <f t="shared" si="132"/>
        <v>0</v>
      </c>
      <c r="S1398" s="93">
        <f t="shared" si="133"/>
        <v>0</v>
      </c>
      <c r="T1398" s="93">
        <f t="shared" si="134"/>
        <v>0</v>
      </c>
    </row>
    <row r="1399" spans="3:20" x14ac:dyDescent="0.35">
      <c r="C1399" s="75" t="str">
        <f t="shared" si="129"/>
        <v/>
      </c>
      <c r="D1399" s="47"/>
      <c r="E1399" s="48"/>
      <c r="F1399" s="48"/>
      <c r="G1399" s="48"/>
      <c r="H1399" s="49">
        <f t="shared" si="130"/>
        <v>0</v>
      </c>
      <c r="I1399" s="46" t="s">
        <v>6</v>
      </c>
      <c r="O1399" s="26">
        <f t="shared" si="131"/>
        <v>0</v>
      </c>
      <c r="P1399" s="26">
        <f t="shared" si="131"/>
        <v>0</v>
      </c>
      <c r="Q1399" s="26">
        <f t="shared" si="131"/>
        <v>0</v>
      </c>
      <c r="R1399" s="93">
        <f t="shared" si="132"/>
        <v>0</v>
      </c>
      <c r="S1399" s="93">
        <f t="shared" si="133"/>
        <v>0</v>
      </c>
      <c r="T1399" s="93">
        <f t="shared" si="134"/>
        <v>0</v>
      </c>
    </row>
    <row r="1400" spans="3:20" x14ac:dyDescent="0.35">
      <c r="C1400" s="75" t="str">
        <f t="shared" si="129"/>
        <v/>
      </c>
      <c r="D1400" s="47"/>
      <c r="E1400" s="48"/>
      <c r="F1400" s="48"/>
      <c r="G1400" s="48"/>
      <c r="H1400" s="49">
        <f t="shared" si="130"/>
        <v>0</v>
      </c>
      <c r="I1400" s="46" t="s">
        <v>6</v>
      </c>
      <c r="O1400" s="26">
        <f t="shared" si="131"/>
        <v>0</v>
      </c>
      <c r="P1400" s="26">
        <f t="shared" si="131"/>
        <v>0</v>
      </c>
      <c r="Q1400" s="26">
        <f t="shared" si="131"/>
        <v>0</v>
      </c>
      <c r="R1400" s="93">
        <f t="shared" si="132"/>
        <v>0</v>
      </c>
      <c r="S1400" s="93">
        <f t="shared" si="133"/>
        <v>0</v>
      </c>
      <c r="T1400" s="93">
        <f t="shared" si="134"/>
        <v>0</v>
      </c>
    </row>
    <row r="1401" spans="3:20" x14ac:dyDescent="0.35">
      <c r="C1401" s="75" t="str">
        <f t="shared" si="129"/>
        <v/>
      </c>
      <c r="D1401" s="47"/>
      <c r="E1401" s="48"/>
      <c r="F1401" s="48"/>
      <c r="G1401" s="48"/>
      <c r="H1401" s="49">
        <f t="shared" si="130"/>
        <v>0</v>
      </c>
      <c r="I1401" s="46" t="s">
        <v>6</v>
      </c>
      <c r="O1401" s="26">
        <f t="shared" si="131"/>
        <v>0</v>
      </c>
      <c r="P1401" s="26">
        <f t="shared" si="131"/>
        <v>0</v>
      </c>
      <c r="Q1401" s="26">
        <f t="shared" si="131"/>
        <v>0</v>
      </c>
      <c r="R1401" s="93">
        <f t="shared" si="132"/>
        <v>0</v>
      </c>
      <c r="S1401" s="93">
        <f t="shared" si="133"/>
        <v>0</v>
      </c>
      <c r="T1401" s="93">
        <f t="shared" si="134"/>
        <v>0</v>
      </c>
    </row>
    <row r="1402" spans="3:20" x14ac:dyDescent="0.35">
      <c r="C1402" s="75" t="str">
        <f t="shared" si="129"/>
        <v/>
      </c>
      <c r="D1402" s="47"/>
      <c r="E1402" s="48"/>
      <c r="F1402" s="48"/>
      <c r="G1402" s="48"/>
      <c r="H1402" s="49">
        <f t="shared" si="130"/>
        <v>0</v>
      </c>
      <c r="I1402" s="46" t="s">
        <v>6</v>
      </c>
      <c r="O1402" s="26">
        <f t="shared" si="131"/>
        <v>0</v>
      </c>
      <c r="P1402" s="26">
        <f t="shared" si="131"/>
        <v>0</v>
      </c>
      <c r="Q1402" s="26">
        <f t="shared" si="131"/>
        <v>0</v>
      </c>
      <c r="R1402" s="93">
        <f t="shared" si="132"/>
        <v>0</v>
      </c>
      <c r="S1402" s="93">
        <f t="shared" si="133"/>
        <v>0</v>
      </c>
      <c r="T1402" s="93">
        <f t="shared" si="134"/>
        <v>0</v>
      </c>
    </row>
    <row r="1403" spans="3:20" x14ac:dyDescent="0.35">
      <c r="C1403" s="75" t="str">
        <f t="shared" si="129"/>
        <v/>
      </c>
      <c r="D1403" s="47"/>
      <c r="E1403" s="48"/>
      <c r="F1403" s="48"/>
      <c r="G1403" s="48"/>
      <c r="H1403" s="49">
        <f t="shared" si="130"/>
        <v>0</v>
      </c>
      <c r="I1403" s="46" t="s">
        <v>6</v>
      </c>
      <c r="O1403" s="26">
        <f t="shared" si="131"/>
        <v>0</v>
      </c>
      <c r="P1403" s="26">
        <f t="shared" si="131"/>
        <v>0</v>
      </c>
      <c r="Q1403" s="26">
        <f t="shared" si="131"/>
        <v>0</v>
      </c>
      <c r="R1403" s="93">
        <f t="shared" si="132"/>
        <v>0</v>
      </c>
      <c r="S1403" s="93">
        <f t="shared" si="133"/>
        <v>0</v>
      </c>
      <c r="T1403" s="93">
        <f t="shared" si="134"/>
        <v>0</v>
      </c>
    </row>
    <row r="1404" spans="3:20" x14ac:dyDescent="0.35">
      <c r="C1404" s="75" t="str">
        <f t="shared" si="129"/>
        <v/>
      </c>
      <c r="D1404" s="47"/>
      <c r="E1404" s="48"/>
      <c r="F1404" s="48"/>
      <c r="G1404" s="48"/>
      <c r="H1404" s="49">
        <f t="shared" si="130"/>
        <v>0</v>
      </c>
      <c r="I1404" s="46" t="s">
        <v>6</v>
      </c>
      <c r="O1404" s="26">
        <f t="shared" si="131"/>
        <v>0</v>
      </c>
      <c r="P1404" s="26">
        <f t="shared" si="131"/>
        <v>0</v>
      </c>
      <c r="Q1404" s="26">
        <f t="shared" si="131"/>
        <v>0</v>
      </c>
      <c r="R1404" s="93">
        <f t="shared" si="132"/>
        <v>0</v>
      </c>
      <c r="S1404" s="93">
        <f t="shared" si="133"/>
        <v>0</v>
      </c>
      <c r="T1404" s="93">
        <f t="shared" si="134"/>
        <v>0</v>
      </c>
    </row>
    <row r="1405" spans="3:20" x14ac:dyDescent="0.35">
      <c r="C1405" s="75" t="str">
        <f t="shared" si="129"/>
        <v/>
      </c>
      <c r="D1405" s="47"/>
      <c r="E1405" s="48"/>
      <c r="F1405" s="48"/>
      <c r="G1405" s="48"/>
      <c r="H1405" s="49">
        <f t="shared" si="130"/>
        <v>0</v>
      </c>
      <c r="I1405" s="46" t="s">
        <v>6</v>
      </c>
      <c r="O1405" s="26">
        <f t="shared" si="131"/>
        <v>0</v>
      </c>
      <c r="P1405" s="26">
        <f t="shared" si="131"/>
        <v>0</v>
      </c>
      <c r="Q1405" s="26">
        <f t="shared" si="131"/>
        <v>0</v>
      </c>
      <c r="R1405" s="93">
        <f t="shared" si="132"/>
        <v>0</v>
      </c>
      <c r="S1405" s="93">
        <f t="shared" si="133"/>
        <v>0</v>
      </c>
      <c r="T1405" s="93">
        <f t="shared" si="134"/>
        <v>0</v>
      </c>
    </row>
    <row r="1406" spans="3:20" x14ac:dyDescent="0.35">
      <c r="C1406" s="75" t="str">
        <f t="shared" si="129"/>
        <v/>
      </c>
      <c r="D1406" s="47"/>
      <c r="E1406" s="48"/>
      <c r="F1406" s="48"/>
      <c r="G1406" s="48"/>
      <c r="H1406" s="49">
        <f t="shared" si="130"/>
        <v>0</v>
      </c>
      <c r="I1406" s="46" t="s">
        <v>6</v>
      </c>
      <c r="O1406" s="26">
        <f t="shared" si="131"/>
        <v>0</v>
      </c>
      <c r="P1406" s="26">
        <f t="shared" si="131"/>
        <v>0</v>
      </c>
      <c r="Q1406" s="26">
        <f t="shared" si="131"/>
        <v>0</v>
      </c>
      <c r="R1406" s="93">
        <f t="shared" si="132"/>
        <v>0</v>
      </c>
      <c r="S1406" s="93">
        <f t="shared" si="133"/>
        <v>0</v>
      </c>
      <c r="T1406" s="93">
        <f t="shared" si="134"/>
        <v>0</v>
      </c>
    </row>
    <row r="1407" spans="3:20" x14ac:dyDescent="0.35">
      <c r="C1407" s="75" t="str">
        <f t="shared" si="129"/>
        <v/>
      </c>
      <c r="D1407" s="47"/>
      <c r="E1407" s="48"/>
      <c r="F1407" s="48"/>
      <c r="G1407" s="48"/>
      <c r="H1407" s="49">
        <f t="shared" si="130"/>
        <v>0</v>
      </c>
      <c r="I1407" s="46" t="s">
        <v>6</v>
      </c>
      <c r="O1407" s="26">
        <f t="shared" si="131"/>
        <v>0</v>
      </c>
      <c r="P1407" s="26">
        <f t="shared" si="131"/>
        <v>0</v>
      </c>
      <c r="Q1407" s="26">
        <f t="shared" si="131"/>
        <v>0</v>
      </c>
      <c r="R1407" s="93">
        <f t="shared" si="132"/>
        <v>0</v>
      </c>
      <c r="S1407" s="93">
        <f t="shared" si="133"/>
        <v>0</v>
      </c>
      <c r="T1407" s="93">
        <f t="shared" si="134"/>
        <v>0</v>
      </c>
    </row>
    <row r="1408" spans="3:20" x14ac:dyDescent="0.35">
      <c r="C1408" s="75" t="str">
        <f t="shared" si="129"/>
        <v/>
      </c>
      <c r="D1408" s="47"/>
      <c r="E1408" s="48"/>
      <c r="F1408" s="48"/>
      <c r="G1408" s="48"/>
      <c r="H1408" s="49">
        <f t="shared" si="130"/>
        <v>0</v>
      </c>
      <c r="I1408" s="46" t="s">
        <v>6</v>
      </c>
      <c r="O1408" s="26">
        <f t="shared" si="131"/>
        <v>0</v>
      </c>
      <c r="P1408" s="26">
        <f t="shared" si="131"/>
        <v>0</v>
      </c>
      <c r="Q1408" s="26">
        <f t="shared" si="131"/>
        <v>0</v>
      </c>
      <c r="R1408" s="93">
        <f t="shared" si="132"/>
        <v>0</v>
      </c>
      <c r="S1408" s="93">
        <f t="shared" si="133"/>
        <v>0</v>
      </c>
      <c r="T1408" s="93">
        <f t="shared" si="134"/>
        <v>0</v>
      </c>
    </row>
    <row r="1409" spans="3:20" x14ac:dyDescent="0.35">
      <c r="C1409" s="75" t="str">
        <f t="shared" si="129"/>
        <v/>
      </c>
      <c r="D1409" s="47"/>
      <c r="E1409" s="48"/>
      <c r="F1409" s="48"/>
      <c r="G1409" s="48"/>
      <c r="H1409" s="49">
        <f t="shared" si="130"/>
        <v>0</v>
      </c>
      <c r="I1409" s="46" t="s">
        <v>6</v>
      </c>
      <c r="O1409" s="26">
        <f t="shared" si="131"/>
        <v>0</v>
      </c>
      <c r="P1409" s="26">
        <f t="shared" si="131"/>
        <v>0</v>
      </c>
      <c r="Q1409" s="26">
        <f t="shared" si="131"/>
        <v>0</v>
      </c>
      <c r="R1409" s="93">
        <f t="shared" si="132"/>
        <v>0</v>
      </c>
      <c r="S1409" s="93">
        <f t="shared" si="133"/>
        <v>0</v>
      </c>
      <c r="T1409" s="93">
        <f t="shared" si="134"/>
        <v>0</v>
      </c>
    </row>
    <row r="1410" spans="3:20" x14ac:dyDescent="0.35">
      <c r="C1410" s="75" t="str">
        <f t="shared" si="129"/>
        <v/>
      </c>
      <c r="D1410" s="47"/>
      <c r="E1410" s="48"/>
      <c r="F1410" s="48"/>
      <c r="G1410" s="48"/>
      <c r="H1410" s="49">
        <f t="shared" si="130"/>
        <v>0</v>
      </c>
      <c r="I1410" s="46" t="s">
        <v>6</v>
      </c>
      <c r="O1410" s="26">
        <f t="shared" si="131"/>
        <v>0</v>
      </c>
      <c r="P1410" s="26">
        <f t="shared" si="131"/>
        <v>0</v>
      </c>
      <c r="Q1410" s="26">
        <f t="shared" si="131"/>
        <v>0</v>
      </c>
      <c r="R1410" s="93">
        <f t="shared" si="132"/>
        <v>0</v>
      </c>
      <c r="S1410" s="93">
        <f t="shared" si="133"/>
        <v>0</v>
      </c>
      <c r="T1410" s="93">
        <f t="shared" si="134"/>
        <v>0</v>
      </c>
    </row>
    <row r="1411" spans="3:20" x14ac:dyDescent="0.35">
      <c r="C1411" s="75" t="str">
        <f t="shared" si="129"/>
        <v/>
      </c>
      <c r="D1411" s="47"/>
      <c r="E1411" s="48"/>
      <c r="F1411" s="48"/>
      <c r="G1411" s="48"/>
      <c r="H1411" s="49">
        <f t="shared" si="130"/>
        <v>0</v>
      </c>
      <c r="I1411" s="46" t="s">
        <v>6</v>
      </c>
      <c r="O1411" s="26">
        <f t="shared" si="131"/>
        <v>0</v>
      </c>
      <c r="P1411" s="26">
        <f t="shared" si="131"/>
        <v>0</v>
      </c>
      <c r="Q1411" s="26">
        <f t="shared" si="131"/>
        <v>0</v>
      </c>
      <c r="R1411" s="93">
        <f t="shared" si="132"/>
        <v>0</v>
      </c>
      <c r="S1411" s="93">
        <f t="shared" si="133"/>
        <v>0</v>
      </c>
      <c r="T1411" s="93">
        <f t="shared" si="134"/>
        <v>0</v>
      </c>
    </row>
    <row r="1412" spans="3:20" x14ac:dyDescent="0.35">
      <c r="C1412" s="75" t="str">
        <f t="shared" si="129"/>
        <v/>
      </c>
      <c r="D1412" s="47"/>
      <c r="E1412" s="48"/>
      <c r="F1412" s="48"/>
      <c r="G1412" s="48"/>
      <c r="H1412" s="49">
        <f t="shared" si="130"/>
        <v>0</v>
      </c>
      <c r="I1412" s="46" t="s">
        <v>6</v>
      </c>
      <c r="O1412" s="26">
        <f t="shared" si="131"/>
        <v>0</v>
      </c>
      <c r="P1412" s="26">
        <f t="shared" si="131"/>
        <v>0</v>
      </c>
      <c r="Q1412" s="26">
        <f t="shared" si="131"/>
        <v>0</v>
      </c>
      <c r="R1412" s="93">
        <f t="shared" si="132"/>
        <v>0</v>
      </c>
      <c r="S1412" s="93">
        <f t="shared" si="133"/>
        <v>0</v>
      </c>
      <c r="T1412" s="93">
        <f t="shared" si="134"/>
        <v>0</v>
      </c>
    </row>
    <row r="1413" spans="3:20" x14ac:dyDescent="0.35">
      <c r="C1413" s="75" t="str">
        <f t="shared" si="129"/>
        <v/>
      </c>
      <c r="D1413" s="47"/>
      <c r="E1413" s="48"/>
      <c r="F1413" s="48"/>
      <c r="G1413" s="48"/>
      <c r="H1413" s="49">
        <f t="shared" si="130"/>
        <v>0</v>
      </c>
      <c r="I1413" s="46" t="s">
        <v>6</v>
      </c>
      <c r="O1413" s="26">
        <f t="shared" si="131"/>
        <v>0</v>
      </c>
      <c r="P1413" s="26">
        <f t="shared" si="131"/>
        <v>0</v>
      </c>
      <c r="Q1413" s="26">
        <f t="shared" si="131"/>
        <v>0</v>
      </c>
      <c r="R1413" s="93">
        <f t="shared" si="132"/>
        <v>0</v>
      </c>
      <c r="S1413" s="93">
        <f t="shared" si="133"/>
        <v>0</v>
      </c>
      <c r="T1413" s="93">
        <f t="shared" si="134"/>
        <v>0</v>
      </c>
    </row>
    <row r="1414" spans="3:20" x14ac:dyDescent="0.35">
      <c r="C1414" s="75" t="str">
        <f t="shared" si="129"/>
        <v/>
      </c>
      <c r="D1414" s="47"/>
      <c r="E1414" s="48"/>
      <c r="F1414" s="48"/>
      <c r="G1414" s="48"/>
      <c r="H1414" s="49">
        <f t="shared" si="130"/>
        <v>0</v>
      </c>
      <c r="I1414" s="46" t="s">
        <v>6</v>
      </c>
      <c r="O1414" s="26">
        <f t="shared" si="131"/>
        <v>0</v>
      </c>
      <c r="P1414" s="26">
        <f t="shared" si="131"/>
        <v>0</v>
      </c>
      <c r="Q1414" s="26">
        <f t="shared" si="131"/>
        <v>0</v>
      </c>
      <c r="R1414" s="93">
        <f t="shared" si="132"/>
        <v>0</v>
      </c>
      <c r="S1414" s="93">
        <f t="shared" si="133"/>
        <v>0</v>
      </c>
      <c r="T1414" s="93">
        <f t="shared" si="134"/>
        <v>0</v>
      </c>
    </row>
    <row r="1415" spans="3:20" x14ac:dyDescent="0.35">
      <c r="C1415" s="75" t="str">
        <f t="shared" si="129"/>
        <v/>
      </c>
      <c r="D1415" s="47"/>
      <c r="E1415" s="48"/>
      <c r="F1415" s="48"/>
      <c r="G1415" s="48"/>
      <c r="H1415" s="49">
        <f t="shared" si="130"/>
        <v>0</v>
      </c>
      <c r="I1415" s="46" t="s">
        <v>6</v>
      </c>
      <c r="O1415" s="26">
        <f t="shared" si="131"/>
        <v>0</v>
      </c>
      <c r="P1415" s="26">
        <f t="shared" si="131"/>
        <v>0</v>
      </c>
      <c r="Q1415" s="26">
        <f t="shared" si="131"/>
        <v>0</v>
      </c>
      <c r="R1415" s="93">
        <f t="shared" si="132"/>
        <v>0</v>
      </c>
      <c r="S1415" s="93">
        <f t="shared" si="133"/>
        <v>0</v>
      </c>
      <c r="T1415" s="93">
        <f t="shared" si="134"/>
        <v>0</v>
      </c>
    </row>
    <row r="1416" spans="3:20" x14ac:dyDescent="0.35">
      <c r="C1416" s="75" t="str">
        <f t="shared" si="129"/>
        <v/>
      </c>
      <c r="D1416" s="47"/>
      <c r="E1416" s="48"/>
      <c r="F1416" s="48"/>
      <c r="G1416" s="48"/>
      <c r="H1416" s="49">
        <f t="shared" si="130"/>
        <v>0</v>
      </c>
      <c r="I1416" s="46" t="s">
        <v>6</v>
      </c>
      <c r="O1416" s="26">
        <f t="shared" si="131"/>
        <v>0</v>
      </c>
      <c r="P1416" s="26">
        <f t="shared" si="131"/>
        <v>0</v>
      </c>
      <c r="Q1416" s="26">
        <f t="shared" si="131"/>
        <v>0</v>
      </c>
      <c r="R1416" s="93">
        <f t="shared" si="132"/>
        <v>0</v>
      </c>
      <c r="S1416" s="93">
        <f t="shared" si="133"/>
        <v>0</v>
      </c>
      <c r="T1416" s="93">
        <f t="shared" si="134"/>
        <v>0</v>
      </c>
    </row>
    <row r="1417" spans="3:20" x14ac:dyDescent="0.35">
      <c r="C1417" s="75" t="str">
        <f t="shared" si="129"/>
        <v/>
      </c>
      <c r="D1417" s="47"/>
      <c r="E1417" s="48"/>
      <c r="F1417" s="48"/>
      <c r="G1417" s="48"/>
      <c r="H1417" s="49">
        <f t="shared" si="130"/>
        <v>0</v>
      </c>
      <c r="I1417" s="46" t="s">
        <v>6</v>
      </c>
      <c r="O1417" s="26">
        <f t="shared" si="131"/>
        <v>0</v>
      </c>
      <c r="P1417" s="26">
        <f t="shared" si="131"/>
        <v>0</v>
      </c>
      <c r="Q1417" s="26">
        <f t="shared" si="131"/>
        <v>0</v>
      </c>
      <c r="R1417" s="93">
        <f t="shared" si="132"/>
        <v>0</v>
      </c>
      <c r="S1417" s="93">
        <f t="shared" si="133"/>
        <v>0</v>
      </c>
      <c r="T1417" s="93">
        <f t="shared" si="134"/>
        <v>0</v>
      </c>
    </row>
    <row r="1418" spans="3:20" x14ac:dyDescent="0.35">
      <c r="C1418" s="75" t="str">
        <f t="shared" si="129"/>
        <v/>
      </c>
      <c r="D1418" s="47"/>
      <c r="E1418" s="48"/>
      <c r="F1418" s="48"/>
      <c r="G1418" s="48"/>
      <c r="H1418" s="49">
        <f t="shared" si="130"/>
        <v>0</v>
      </c>
      <c r="I1418" s="46" t="s">
        <v>6</v>
      </c>
      <c r="O1418" s="26">
        <f t="shared" si="131"/>
        <v>0</v>
      </c>
      <c r="P1418" s="26">
        <f t="shared" si="131"/>
        <v>0</v>
      </c>
      <c r="Q1418" s="26">
        <f t="shared" si="131"/>
        <v>0</v>
      </c>
      <c r="R1418" s="93">
        <f t="shared" si="132"/>
        <v>0</v>
      </c>
      <c r="S1418" s="93">
        <f t="shared" si="133"/>
        <v>0</v>
      </c>
      <c r="T1418" s="93">
        <f t="shared" si="134"/>
        <v>0</v>
      </c>
    </row>
    <row r="1419" spans="3:20" x14ac:dyDescent="0.35">
      <c r="C1419" s="75" t="str">
        <f t="shared" ref="C1419:C1482" si="135">IF(D1419="","",IF(ISERROR(1+C1418),1,1+C1418))</f>
        <v/>
      </c>
      <c r="D1419" s="47"/>
      <c r="E1419" s="48"/>
      <c r="F1419" s="48"/>
      <c r="G1419" s="48"/>
      <c r="H1419" s="49">
        <f t="shared" ref="H1419:H1482" si="136">SUM(E1419:G1419)</f>
        <v>0</v>
      </c>
      <c r="I1419" s="46" t="s">
        <v>6</v>
      </c>
      <c r="O1419" s="26">
        <f t="shared" ref="O1419:Q1482" si="137">IF(E1419="",0,IF(ISNUMBER(E1419),0,1))</f>
        <v>0</v>
      </c>
      <c r="P1419" s="26">
        <f t="shared" si="137"/>
        <v>0</v>
      </c>
      <c r="Q1419" s="26">
        <f t="shared" si="137"/>
        <v>0</v>
      </c>
      <c r="R1419" s="93">
        <f t="shared" ref="R1419:R1482" si="138">IF(E1419="",0,
IF(NOT(ISNUMBER(E1419)),0,
IF(E1419&gt;=0,0,
1)))</f>
        <v>0</v>
      </c>
      <c r="S1419" s="93">
        <f t="shared" ref="S1419:S1482" si="139">IF(F1419="",0,
IF(NOT(ISNUMBER(F1419)),0,
IF(F1419&gt;=0,0,
1)))</f>
        <v>0</v>
      </c>
      <c r="T1419" s="93">
        <f t="shared" ref="T1419:T1482" si="140">IF(G1419="",0,
IF(NOT(ISNUMBER(G1419)),0,
IF(G1419&gt;=0,0,
1)))</f>
        <v>0</v>
      </c>
    </row>
    <row r="1420" spans="3:20" x14ac:dyDescent="0.35">
      <c r="C1420" s="75" t="str">
        <f t="shared" si="135"/>
        <v/>
      </c>
      <c r="D1420" s="47"/>
      <c r="E1420" s="48"/>
      <c r="F1420" s="48"/>
      <c r="G1420" s="48"/>
      <c r="H1420" s="49">
        <f t="shared" si="136"/>
        <v>0</v>
      </c>
      <c r="I1420" s="46" t="s">
        <v>6</v>
      </c>
      <c r="O1420" s="26">
        <f t="shared" si="137"/>
        <v>0</v>
      </c>
      <c r="P1420" s="26">
        <f t="shared" si="137"/>
        <v>0</v>
      </c>
      <c r="Q1420" s="26">
        <f t="shared" si="137"/>
        <v>0</v>
      </c>
      <c r="R1420" s="93">
        <f t="shared" si="138"/>
        <v>0</v>
      </c>
      <c r="S1420" s="93">
        <f t="shared" si="139"/>
        <v>0</v>
      </c>
      <c r="T1420" s="93">
        <f t="shared" si="140"/>
        <v>0</v>
      </c>
    </row>
    <row r="1421" spans="3:20" x14ac:dyDescent="0.35">
      <c r="C1421" s="75" t="str">
        <f t="shared" si="135"/>
        <v/>
      </c>
      <c r="D1421" s="47"/>
      <c r="E1421" s="48"/>
      <c r="F1421" s="48"/>
      <c r="G1421" s="48"/>
      <c r="H1421" s="49">
        <f t="shared" si="136"/>
        <v>0</v>
      </c>
      <c r="I1421" s="46" t="s">
        <v>6</v>
      </c>
      <c r="O1421" s="26">
        <f t="shared" si="137"/>
        <v>0</v>
      </c>
      <c r="P1421" s="26">
        <f t="shared" si="137"/>
        <v>0</v>
      </c>
      <c r="Q1421" s="26">
        <f t="shared" si="137"/>
        <v>0</v>
      </c>
      <c r="R1421" s="93">
        <f t="shared" si="138"/>
        <v>0</v>
      </c>
      <c r="S1421" s="93">
        <f t="shared" si="139"/>
        <v>0</v>
      </c>
      <c r="T1421" s="93">
        <f t="shared" si="140"/>
        <v>0</v>
      </c>
    </row>
    <row r="1422" spans="3:20" x14ac:dyDescent="0.35">
      <c r="C1422" s="75" t="str">
        <f t="shared" si="135"/>
        <v/>
      </c>
      <c r="D1422" s="47"/>
      <c r="E1422" s="48"/>
      <c r="F1422" s="48"/>
      <c r="G1422" s="48"/>
      <c r="H1422" s="49">
        <f t="shared" si="136"/>
        <v>0</v>
      </c>
      <c r="I1422" s="46" t="s">
        <v>6</v>
      </c>
      <c r="O1422" s="26">
        <f t="shared" si="137"/>
        <v>0</v>
      </c>
      <c r="P1422" s="26">
        <f t="shared" si="137"/>
        <v>0</v>
      </c>
      <c r="Q1422" s="26">
        <f t="shared" si="137"/>
        <v>0</v>
      </c>
      <c r="R1422" s="93">
        <f t="shared" si="138"/>
        <v>0</v>
      </c>
      <c r="S1422" s="93">
        <f t="shared" si="139"/>
        <v>0</v>
      </c>
      <c r="T1422" s="93">
        <f t="shared" si="140"/>
        <v>0</v>
      </c>
    </row>
    <row r="1423" spans="3:20" x14ac:dyDescent="0.35">
      <c r="C1423" s="75" t="str">
        <f t="shared" si="135"/>
        <v/>
      </c>
      <c r="D1423" s="47"/>
      <c r="E1423" s="48"/>
      <c r="F1423" s="48"/>
      <c r="G1423" s="48"/>
      <c r="H1423" s="49">
        <f t="shared" si="136"/>
        <v>0</v>
      </c>
      <c r="I1423" s="46" t="s">
        <v>6</v>
      </c>
      <c r="O1423" s="26">
        <f t="shared" si="137"/>
        <v>0</v>
      </c>
      <c r="P1423" s="26">
        <f t="shared" si="137"/>
        <v>0</v>
      </c>
      <c r="Q1423" s="26">
        <f t="shared" si="137"/>
        <v>0</v>
      </c>
      <c r="R1423" s="93">
        <f t="shared" si="138"/>
        <v>0</v>
      </c>
      <c r="S1423" s="93">
        <f t="shared" si="139"/>
        <v>0</v>
      </c>
      <c r="T1423" s="93">
        <f t="shared" si="140"/>
        <v>0</v>
      </c>
    </row>
    <row r="1424" spans="3:20" x14ac:dyDescent="0.35">
      <c r="C1424" s="75" t="str">
        <f t="shared" si="135"/>
        <v/>
      </c>
      <c r="D1424" s="47"/>
      <c r="E1424" s="48"/>
      <c r="F1424" s="48"/>
      <c r="G1424" s="48"/>
      <c r="H1424" s="49">
        <f t="shared" si="136"/>
        <v>0</v>
      </c>
      <c r="I1424" s="46" t="s">
        <v>6</v>
      </c>
      <c r="O1424" s="26">
        <f t="shared" si="137"/>
        <v>0</v>
      </c>
      <c r="P1424" s="26">
        <f t="shared" si="137"/>
        <v>0</v>
      </c>
      <c r="Q1424" s="26">
        <f t="shared" si="137"/>
        <v>0</v>
      </c>
      <c r="R1424" s="93">
        <f t="shared" si="138"/>
        <v>0</v>
      </c>
      <c r="S1424" s="93">
        <f t="shared" si="139"/>
        <v>0</v>
      </c>
      <c r="T1424" s="93">
        <f t="shared" si="140"/>
        <v>0</v>
      </c>
    </row>
    <row r="1425" spans="3:20" x14ac:dyDescent="0.35">
      <c r="C1425" s="75" t="str">
        <f t="shared" si="135"/>
        <v/>
      </c>
      <c r="D1425" s="47"/>
      <c r="E1425" s="48"/>
      <c r="F1425" s="48"/>
      <c r="G1425" s="48"/>
      <c r="H1425" s="49">
        <f t="shared" si="136"/>
        <v>0</v>
      </c>
      <c r="I1425" s="46" t="s">
        <v>6</v>
      </c>
      <c r="O1425" s="26">
        <f t="shared" si="137"/>
        <v>0</v>
      </c>
      <c r="P1425" s="26">
        <f t="shared" si="137"/>
        <v>0</v>
      </c>
      <c r="Q1425" s="26">
        <f t="shared" si="137"/>
        <v>0</v>
      </c>
      <c r="R1425" s="93">
        <f t="shared" si="138"/>
        <v>0</v>
      </c>
      <c r="S1425" s="93">
        <f t="shared" si="139"/>
        <v>0</v>
      </c>
      <c r="T1425" s="93">
        <f t="shared" si="140"/>
        <v>0</v>
      </c>
    </row>
    <row r="1426" spans="3:20" x14ac:dyDescent="0.35">
      <c r="C1426" s="75" t="str">
        <f t="shared" si="135"/>
        <v/>
      </c>
      <c r="D1426" s="47"/>
      <c r="E1426" s="48"/>
      <c r="F1426" s="48"/>
      <c r="G1426" s="48"/>
      <c r="H1426" s="49">
        <f t="shared" si="136"/>
        <v>0</v>
      </c>
      <c r="I1426" s="46" t="s">
        <v>6</v>
      </c>
      <c r="O1426" s="26">
        <f t="shared" si="137"/>
        <v>0</v>
      </c>
      <c r="P1426" s="26">
        <f t="shared" si="137"/>
        <v>0</v>
      </c>
      <c r="Q1426" s="26">
        <f t="shared" si="137"/>
        <v>0</v>
      </c>
      <c r="R1426" s="93">
        <f t="shared" si="138"/>
        <v>0</v>
      </c>
      <c r="S1426" s="93">
        <f t="shared" si="139"/>
        <v>0</v>
      </c>
      <c r="T1426" s="93">
        <f t="shared" si="140"/>
        <v>0</v>
      </c>
    </row>
    <row r="1427" spans="3:20" x14ac:dyDescent="0.35">
      <c r="C1427" s="75" t="str">
        <f t="shared" si="135"/>
        <v/>
      </c>
      <c r="D1427" s="47"/>
      <c r="E1427" s="48"/>
      <c r="F1427" s="48"/>
      <c r="G1427" s="48"/>
      <c r="H1427" s="49">
        <f t="shared" si="136"/>
        <v>0</v>
      </c>
      <c r="I1427" s="46" t="s">
        <v>6</v>
      </c>
      <c r="O1427" s="26">
        <f t="shared" si="137"/>
        <v>0</v>
      </c>
      <c r="P1427" s="26">
        <f t="shared" si="137"/>
        <v>0</v>
      </c>
      <c r="Q1427" s="26">
        <f t="shared" si="137"/>
        <v>0</v>
      </c>
      <c r="R1427" s="93">
        <f t="shared" si="138"/>
        <v>0</v>
      </c>
      <c r="S1427" s="93">
        <f t="shared" si="139"/>
        <v>0</v>
      </c>
      <c r="T1427" s="93">
        <f t="shared" si="140"/>
        <v>0</v>
      </c>
    </row>
    <row r="1428" spans="3:20" x14ac:dyDescent="0.35">
      <c r="C1428" s="75" t="str">
        <f t="shared" si="135"/>
        <v/>
      </c>
      <c r="D1428" s="47"/>
      <c r="E1428" s="48"/>
      <c r="F1428" s="48"/>
      <c r="G1428" s="48"/>
      <c r="H1428" s="49">
        <f t="shared" si="136"/>
        <v>0</v>
      </c>
      <c r="I1428" s="46" t="s">
        <v>6</v>
      </c>
      <c r="O1428" s="26">
        <f t="shared" si="137"/>
        <v>0</v>
      </c>
      <c r="P1428" s="26">
        <f t="shared" si="137"/>
        <v>0</v>
      </c>
      <c r="Q1428" s="26">
        <f t="shared" si="137"/>
        <v>0</v>
      </c>
      <c r="R1428" s="93">
        <f t="shared" si="138"/>
        <v>0</v>
      </c>
      <c r="S1428" s="93">
        <f t="shared" si="139"/>
        <v>0</v>
      </c>
      <c r="T1428" s="93">
        <f t="shared" si="140"/>
        <v>0</v>
      </c>
    </row>
    <row r="1429" spans="3:20" x14ac:dyDescent="0.35">
      <c r="C1429" s="75" t="str">
        <f t="shared" si="135"/>
        <v/>
      </c>
      <c r="D1429" s="47"/>
      <c r="E1429" s="48"/>
      <c r="F1429" s="48"/>
      <c r="G1429" s="48"/>
      <c r="H1429" s="49">
        <f t="shared" si="136"/>
        <v>0</v>
      </c>
      <c r="I1429" s="46" t="s">
        <v>6</v>
      </c>
      <c r="O1429" s="26">
        <f t="shared" si="137"/>
        <v>0</v>
      </c>
      <c r="P1429" s="26">
        <f t="shared" si="137"/>
        <v>0</v>
      </c>
      <c r="Q1429" s="26">
        <f t="shared" si="137"/>
        <v>0</v>
      </c>
      <c r="R1429" s="93">
        <f t="shared" si="138"/>
        <v>0</v>
      </c>
      <c r="S1429" s="93">
        <f t="shared" si="139"/>
        <v>0</v>
      </c>
      <c r="T1429" s="93">
        <f t="shared" si="140"/>
        <v>0</v>
      </c>
    </row>
    <row r="1430" spans="3:20" x14ac:dyDescent="0.35">
      <c r="C1430" s="75" t="str">
        <f t="shared" si="135"/>
        <v/>
      </c>
      <c r="D1430" s="47"/>
      <c r="E1430" s="48"/>
      <c r="F1430" s="48"/>
      <c r="G1430" s="48"/>
      <c r="H1430" s="49">
        <f t="shared" si="136"/>
        <v>0</v>
      </c>
      <c r="I1430" s="46" t="s">
        <v>6</v>
      </c>
      <c r="O1430" s="26">
        <f t="shared" si="137"/>
        <v>0</v>
      </c>
      <c r="P1430" s="26">
        <f t="shared" si="137"/>
        <v>0</v>
      </c>
      <c r="Q1430" s="26">
        <f t="shared" si="137"/>
        <v>0</v>
      </c>
      <c r="R1430" s="93">
        <f t="shared" si="138"/>
        <v>0</v>
      </c>
      <c r="S1430" s="93">
        <f t="shared" si="139"/>
        <v>0</v>
      </c>
      <c r="T1430" s="93">
        <f t="shared" si="140"/>
        <v>0</v>
      </c>
    </row>
    <row r="1431" spans="3:20" x14ac:dyDescent="0.35">
      <c r="C1431" s="75" t="str">
        <f t="shared" si="135"/>
        <v/>
      </c>
      <c r="D1431" s="47"/>
      <c r="E1431" s="48"/>
      <c r="F1431" s="48"/>
      <c r="G1431" s="48"/>
      <c r="H1431" s="49">
        <f t="shared" si="136"/>
        <v>0</v>
      </c>
      <c r="I1431" s="46" t="s">
        <v>6</v>
      </c>
      <c r="O1431" s="26">
        <f t="shared" si="137"/>
        <v>0</v>
      </c>
      <c r="P1431" s="26">
        <f t="shared" si="137"/>
        <v>0</v>
      </c>
      <c r="Q1431" s="26">
        <f t="shared" si="137"/>
        <v>0</v>
      </c>
      <c r="R1431" s="93">
        <f t="shared" si="138"/>
        <v>0</v>
      </c>
      <c r="S1431" s="93">
        <f t="shared" si="139"/>
        <v>0</v>
      </c>
      <c r="T1431" s="93">
        <f t="shared" si="140"/>
        <v>0</v>
      </c>
    </row>
    <row r="1432" spans="3:20" x14ac:dyDescent="0.35">
      <c r="C1432" s="75" t="str">
        <f t="shared" si="135"/>
        <v/>
      </c>
      <c r="D1432" s="47"/>
      <c r="E1432" s="48"/>
      <c r="F1432" s="48"/>
      <c r="G1432" s="48"/>
      <c r="H1432" s="49">
        <f t="shared" si="136"/>
        <v>0</v>
      </c>
      <c r="I1432" s="46" t="s">
        <v>6</v>
      </c>
      <c r="O1432" s="26">
        <f t="shared" si="137"/>
        <v>0</v>
      </c>
      <c r="P1432" s="26">
        <f t="shared" si="137"/>
        <v>0</v>
      </c>
      <c r="Q1432" s="26">
        <f t="shared" si="137"/>
        <v>0</v>
      </c>
      <c r="R1432" s="93">
        <f t="shared" si="138"/>
        <v>0</v>
      </c>
      <c r="S1432" s="93">
        <f t="shared" si="139"/>
        <v>0</v>
      </c>
      <c r="T1432" s="93">
        <f t="shared" si="140"/>
        <v>0</v>
      </c>
    </row>
    <row r="1433" spans="3:20" x14ac:dyDescent="0.35">
      <c r="C1433" s="75" t="str">
        <f t="shared" si="135"/>
        <v/>
      </c>
      <c r="D1433" s="47"/>
      <c r="E1433" s="48"/>
      <c r="F1433" s="48"/>
      <c r="G1433" s="48"/>
      <c r="H1433" s="49">
        <f t="shared" si="136"/>
        <v>0</v>
      </c>
      <c r="I1433" s="46" t="s">
        <v>6</v>
      </c>
      <c r="O1433" s="26">
        <f t="shared" si="137"/>
        <v>0</v>
      </c>
      <c r="P1433" s="26">
        <f t="shared" si="137"/>
        <v>0</v>
      </c>
      <c r="Q1433" s="26">
        <f t="shared" si="137"/>
        <v>0</v>
      </c>
      <c r="R1433" s="93">
        <f t="shared" si="138"/>
        <v>0</v>
      </c>
      <c r="S1433" s="93">
        <f t="shared" si="139"/>
        <v>0</v>
      </c>
      <c r="T1433" s="93">
        <f t="shared" si="140"/>
        <v>0</v>
      </c>
    </row>
    <row r="1434" spans="3:20" x14ac:dyDescent="0.35">
      <c r="C1434" s="75" t="str">
        <f t="shared" si="135"/>
        <v/>
      </c>
      <c r="D1434" s="47"/>
      <c r="E1434" s="48"/>
      <c r="F1434" s="48"/>
      <c r="G1434" s="48"/>
      <c r="H1434" s="49">
        <f t="shared" si="136"/>
        <v>0</v>
      </c>
      <c r="I1434" s="46" t="s">
        <v>6</v>
      </c>
      <c r="O1434" s="26">
        <f t="shared" si="137"/>
        <v>0</v>
      </c>
      <c r="P1434" s="26">
        <f t="shared" si="137"/>
        <v>0</v>
      </c>
      <c r="Q1434" s="26">
        <f t="shared" si="137"/>
        <v>0</v>
      </c>
      <c r="R1434" s="93">
        <f t="shared" si="138"/>
        <v>0</v>
      </c>
      <c r="S1434" s="93">
        <f t="shared" si="139"/>
        <v>0</v>
      </c>
      <c r="T1434" s="93">
        <f t="shared" si="140"/>
        <v>0</v>
      </c>
    </row>
    <row r="1435" spans="3:20" x14ac:dyDescent="0.35">
      <c r="C1435" s="75" t="str">
        <f t="shared" si="135"/>
        <v/>
      </c>
      <c r="D1435" s="47"/>
      <c r="E1435" s="48"/>
      <c r="F1435" s="48"/>
      <c r="G1435" s="48"/>
      <c r="H1435" s="49">
        <f t="shared" si="136"/>
        <v>0</v>
      </c>
      <c r="I1435" s="46" t="s">
        <v>6</v>
      </c>
      <c r="O1435" s="26">
        <f t="shared" si="137"/>
        <v>0</v>
      </c>
      <c r="P1435" s="26">
        <f t="shared" si="137"/>
        <v>0</v>
      </c>
      <c r="Q1435" s="26">
        <f t="shared" si="137"/>
        <v>0</v>
      </c>
      <c r="R1435" s="93">
        <f t="shared" si="138"/>
        <v>0</v>
      </c>
      <c r="S1435" s="93">
        <f t="shared" si="139"/>
        <v>0</v>
      </c>
      <c r="T1435" s="93">
        <f t="shared" si="140"/>
        <v>0</v>
      </c>
    </row>
    <row r="1436" spans="3:20" x14ac:dyDescent="0.35">
      <c r="C1436" s="75" t="str">
        <f t="shared" si="135"/>
        <v/>
      </c>
      <c r="D1436" s="47"/>
      <c r="E1436" s="48"/>
      <c r="F1436" s="48"/>
      <c r="G1436" s="48"/>
      <c r="H1436" s="49">
        <f t="shared" si="136"/>
        <v>0</v>
      </c>
      <c r="I1436" s="46" t="s">
        <v>6</v>
      </c>
      <c r="O1436" s="26">
        <f t="shared" si="137"/>
        <v>0</v>
      </c>
      <c r="P1436" s="26">
        <f t="shared" si="137"/>
        <v>0</v>
      </c>
      <c r="Q1436" s="26">
        <f t="shared" si="137"/>
        <v>0</v>
      </c>
      <c r="R1436" s="93">
        <f t="shared" si="138"/>
        <v>0</v>
      </c>
      <c r="S1436" s="93">
        <f t="shared" si="139"/>
        <v>0</v>
      </c>
      <c r="T1436" s="93">
        <f t="shared" si="140"/>
        <v>0</v>
      </c>
    </row>
    <row r="1437" spans="3:20" x14ac:dyDescent="0.35">
      <c r="C1437" s="75" t="str">
        <f t="shared" si="135"/>
        <v/>
      </c>
      <c r="D1437" s="47"/>
      <c r="E1437" s="48"/>
      <c r="F1437" s="48"/>
      <c r="G1437" s="48"/>
      <c r="H1437" s="49">
        <f t="shared" si="136"/>
        <v>0</v>
      </c>
      <c r="I1437" s="46" t="s">
        <v>6</v>
      </c>
      <c r="O1437" s="26">
        <f t="shared" si="137"/>
        <v>0</v>
      </c>
      <c r="P1437" s="26">
        <f t="shared" si="137"/>
        <v>0</v>
      </c>
      <c r="Q1437" s="26">
        <f t="shared" si="137"/>
        <v>0</v>
      </c>
      <c r="R1437" s="93">
        <f t="shared" si="138"/>
        <v>0</v>
      </c>
      <c r="S1437" s="93">
        <f t="shared" si="139"/>
        <v>0</v>
      </c>
      <c r="T1437" s="93">
        <f t="shared" si="140"/>
        <v>0</v>
      </c>
    </row>
    <row r="1438" spans="3:20" x14ac:dyDescent="0.35">
      <c r="C1438" s="75" t="str">
        <f t="shared" si="135"/>
        <v/>
      </c>
      <c r="D1438" s="47"/>
      <c r="E1438" s="48"/>
      <c r="F1438" s="48"/>
      <c r="G1438" s="48"/>
      <c r="H1438" s="49">
        <f t="shared" si="136"/>
        <v>0</v>
      </c>
      <c r="I1438" s="46" t="s">
        <v>6</v>
      </c>
      <c r="O1438" s="26">
        <f t="shared" si="137"/>
        <v>0</v>
      </c>
      <c r="P1438" s="26">
        <f t="shared" si="137"/>
        <v>0</v>
      </c>
      <c r="Q1438" s="26">
        <f t="shared" si="137"/>
        <v>0</v>
      </c>
      <c r="R1438" s="93">
        <f t="shared" si="138"/>
        <v>0</v>
      </c>
      <c r="S1438" s="93">
        <f t="shared" si="139"/>
        <v>0</v>
      </c>
      <c r="T1438" s="93">
        <f t="shared" si="140"/>
        <v>0</v>
      </c>
    </row>
    <row r="1439" spans="3:20" x14ac:dyDescent="0.35">
      <c r="C1439" s="75" t="str">
        <f t="shared" si="135"/>
        <v/>
      </c>
      <c r="D1439" s="47"/>
      <c r="E1439" s="48"/>
      <c r="F1439" s="48"/>
      <c r="G1439" s="48"/>
      <c r="H1439" s="49">
        <f t="shared" si="136"/>
        <v>0</v>
      </c>
      <c r="I1439" s="46" t="s">
        <v>6</v>
      </c>
      <c r="O1439" s="26">
        <f t="shared" si="137"/>
        <v>0</v>
      </c>
      <c r="P1439" s="26">
        <f t="shared" si="137"/>
        <v>0</v>
      </c>
      <c r="Q1439" s="26">
        <f t="shared" si="137"/>
        <v>0</v>
      </c>
      <c r="R1439" s="93">
        <f t="shared" si="138"/>
        <v>0</v>
      </c>
      <c r="S1439" s="93">
        <f t="shared" si="139"/>
        <v>0</v>
      </c>
      <c r="T1439" s="93">
        <f t="shared" si="140"/>
        <v>0</v>
      </c>
    </row>
    <row r="1440" spans="3:20" x14ac:dyDescent="0.35">
      <c r="C1440" s="75" t="str">
        <f t="shared" si="135"/>
        <v/>
      </c>
      <c r="D1440" s="47"/>
      <c r="E1440" s="48"/>
      <c r="F1440" s="48"/>
      <c r="G1440" s="48"/>
      <c r="H1440" s="49">
        <f t="shared" si="136"/>
        <v>0</v>
      </c>
      <c r="I1440" s="46" t="s">
        <v>6</v>
      </c>
      <c r="O1440" s="26">
        <f t="shared" si="137"/>
        <v>0</v>
      </c>
      <c r="P1440" s="26">
        <f t="shared" si="137"/>
        <v>0</v>
      </c>
      <c r="Q1440" s="26">
        <f t="shared" si="137"/>
        <v>0</v>
      </c>
      <c r="R1440" s="93">
        <f t="shared" si="138"/>
        <v>0</v>
      </c>
      <c r="S1440" s="93">
        <f t="shared" si="139"/>
        <v>0</v>
      </c>
      <c r="T1440" s="93">
        <f t="shared" si="140"/>
        <v>0</v>
      </c>
    </row>
    <row r="1441" spans="3:20" x14ac:dyDescent="0.35">
      <c r="C1441" s="75" t="str">
        <f t="shared" si="135"/>
        <v/>
      </c>
      <c r="D1441" s="47"/>
      <c r="E1441" s="48"/>
      <c r="F1441" s="48"/>
      <c r="G1441" s="48"/>
      <c r="H1441" s="49">
        <f t="shared" si="136"/>
        <v>0</v>
      </c>
      <c r="I1441" s="46" t="s">
        <v>6</v>
      </c>
      <c r="O1441" s="26">
        <f t="shared" si="137"/>
        <v>0</v>
      </c>
      <c r="P1441" s="26">
        <f t="shared" si="137"/>
        <v>0</v>
      </c>
      <c r="Q1441" s="26">
        <f t="shared" si="137"/>
        <v>0</v>
      </c>
      <c r="R1441" s="93">
        <f t="shared" si="138"/>
        <v>0</v>
      </c>
      <c r="S1441" s="93">
        <f t="shared" si="139"/>
        <v>0</v>
      </c>
      <c r="T1441" s="93">
        <f t="shared" si="140"/>
        <v>0</v>
      </c>
    </row>
    <row r="1442" spans="3:20" x14ac:dyDescent="0.35">
      <c r="C1442" s="75" t="str">
        <f t="shared" si="135"/>
        <v/>
      </c>
      <c r="D1442" s="47"/>
      <c r="E1442" s="48"/>
      <c r="F1442" s="48"/>
      <c r="G1442" s="48"/>
      <c r="H1442" s="49">
        <f t="shared" si="136"/>
        <v>0</v>
      </c>
      <c r="I1442" s="46" t="s">
        <v>6</v>
      </c>
      <c r="O1442" s="26">
        <f t="shared" si="137"/>
        <v>0</v>
      </c>
      <c r="P1442" s="26">
        <f t="shared" si="137"/>
        <v>0</v>
      </c>
      <c r="Q1442" s="26">
        <f t="shared" si="137"/>
        <v>0</v>
      </c>
      <c r="R1442" s="93">
        <f t="shared" si="138"/>
        <v>0</v>
      </c>
      <c r="S1442" s="93">
        <f t="shared" si="139"/>
        <v>0</v>
      </c>
      <c r="T1442" s="93">
        <f t="shared" si="140"/>
        <v>0</v>
      </c>
    </row>
    <row r="1443" spans="3:20" x14ac:dyDescent="0.35">
      <c r="C1443" s="75" t="str">
        <f t="shared" si="135"/>
        <v/>
      </c>
      <c r="D1443" s="47"/>
      <c r="E1443" s="48"/>
      <c r="F1443" s="48"/>
      <c r="G1443" s="48"/>
      <c r="H1443" s="49">
        <f t="shared" si="136"/>
        <v>0</v>
      </c>
      <c r="I1443" s="46" t="s">
        <v>6</v>
      </c>
      <c r="O1443" s="26">
        <f t="shared" si="137"/>
        <v>0</v>
      </c>
      <c r="P1443" s="26">
        <f t="shared" si="137"/>
        <v>0</v>
      </c>
      <c r="Q1443" s="26">
        <f t="shared" si="137"/>
        <v>0</v>
      </c>
      <c r="R1443" s="93">
        <f t="shared" si="138"/>
        <v>0</v>
      </c>
      <c r="S1443" s="93">
        <f t="shared" si="139"/>
        <v>0</v>
      </c>
      <c r="T1443" s="93">
        <f t="shared" si="140"/>
        <v>0</v>
      </c>
    </row>
    <row r="1444" spans="3:20" x14ac:dyDescent="0.35">
      <c r="C1444" s="75" t="str">
        <f t="shared" si="135"/>
        <v/>
      </c>
      <c r="D1444" s="47"/>
      <c r="E1444" s="48"/>
      <c r="F1444" s="48"/>
      <c r="G1444" s="48"/>
      <c r="H1444" s="49">
        <f t="shared" si="136"/>
        <v>0</v>
      </c>
      <c r="I1444" s="46" t="s">
        <v>6</v>
      </c>
      <c r="O1444" s="26">
        <f t="shared" si="137"/>
        <v>0</v>
      </c>
      <c r="P1444" s="26">
        <f t="shared" si="137"/>
        <v>0</v>
      </c>
      <c r="Q1444" s="26">
        <f t="shared" si="137"/>
        <v>0</v>
      </c>
      <c r="R1444" s="93">
        <f t="shared" si="138"/>
        <v>0</v>
      </c>
      <c r="S1444" s="93">
        <f t="shared" si="139"/>
        <v>0</v>
      </c>
      <c r="T1444" s="93">
        <f t="shared" si="140"/>
        <v>0</v>
      </c>
    </row>
    <row r="1445" spans="3:20" x14ac:dyDescent="0.35">
      <c r="C1445" s="75" t="str">
        <f t="shared" si="135"/>
        <v/>
      </c>
      <c r="D1445" s="47"/>
      <c r="E1445" s="48"/>
      <c r="F1445" s="48"/>
      <c r="G1445" s="48"/>
      <c r="H1445" s="49">
        <f t="shared" si="136"/>
        <v>0</v>
      </c>
      <c r="I1445" s="46" t="s">
        <v>6</v>
      </c>
      <c r="O1445" s="26">
        <f t="shared" si="137"/>
        <v>0</v>
      </c>
      <c r="P1445" s="26">
        <f t="shared" si="137"/>
        <v>0</v>
      </c>
      <c r="Q1445" s="26">
        <f t="shared" si="137"/>
        <v>0</v>
      </c>
      <c r="R1445" s="93">
        <f t="shared" si="138"/>
        <v>0</v>
      </c>
      <c r="S1445" s="93">
        <f t="shared" si="139"/>
        <v>0</v>
      </c>
      <c r="T1445" s="93">
        <f t="shared" si="140"/>
        <v>0</v>
      </c>
    </row>
    <row r="1446" spans="3:20" x14ac:dyDescent="0.35">
      <c r="C1446" s="75" t="str">
        <f t="shared" si="135"/>
        <v/>
      </c>
      <c r="D1446" s="47"/>
      <c r="E1446" s="48"/>
      <c r="F1446" s="48"/>
      <c r="G1446" s="48"/>
      <c r="H1446" s="49">
        <f t="shared" si="136"/>
        <v>0</v>
      </c>
      <c r="I1446" s="46" t="s">
        <v>6</v>
      </c>
      <c r="O1446" s="26">
        <f t="shared" si="137"/>
        <v>0</v>
      </c>
      <c r="P1446" s="26">
        <f t="shared" si="137"/>
        <v>0</v>
      </c>
      <c r="Q1446" s="26">
        <f t="shared" si="137"/>
        <v>0</v>
      </c>
      <c r="R1446" s="93">
        <f t="shared" si="138"/>
        <v>0</v>
      </c>
      <c r="S1446" s="93">
        <f t="shared" si="139"/>
        <v>0</v>
      </c>
      <c r="T1446" s="93">
        <f t="shared" si="140"/>
        <v>0</v>
      </c>
    </row>
    <row r="1447" spans="3:20" x14ac:dyDescent="0.35">
      <c r="C1447" s="75" t="str">
        <f t="shared" si="135"/>
        <v/>
      </c>
      <c r="D1447" s="47"/>
      <c r="E1447" s="48"/>
      <c r="F1447" s="48"/>
      <c r="G1447" s="48"/>
      <c r="H1447" s="49">
        <f t="shared" si="136"/>
        <v>0</v>
      </c>
      <c r="I1447" s="46" t="s">
        <v>6</v>
      </c>
      <c r="O1447" s="26">
        <f t="shared" si="137"/>
        <v>0</v>
      </c>
      <c r="P1447" s="26">
        <f t="shared" si="137"/>
        <v>0</v>
      </c>
      <c r="Q1447" s="26">
        <f t="shared" si="137"/>
        <v>0</v>
      </c>
      <c r="R1447" s="93">
        <f t="shared" si="138"/>
        <v>0</v>
      </c>
      <c r="S1447" s="93">
        <f t="shared" si="139"/>
        <v>0</v>
      </c>
      <c r="T1447" s="93">
        <f t="shared" si="140"/>
        <v>0</v>
      </c>
    </row>
    <row r="1448" spans="3:20" x14ac:dyDescent="0.35">
      <c r="C1448" s="75" t="str">
        <f t="shared" si="135"/>
        <v/>
      </c>
      <c r="D1448" s="47"/>
      <c r="E1448" s="48"/>
      <c r="F1448" s="48"/>
      <c r="G1448" s="48"/>
      <c r="H1448" s="49">
        <f t="shared" si="136"/>
        <v>0</v>
      </c>
      <c r="I1448" s="46" t="s">
        <v>6</v>
      </c>
      <c r="O1448" s="26">
        <f t="shared" si="137"/>
        <v>0</v>
      </c>
      <c r="P1448" s="26">
        <f t="shared" si="137"/>
        <v>0</v>
      </c>
      <c r="Q1448" s="26">
        <f t="shared" si="137"/>
        <v>0</v>
      </c>
      <c r="R1448" s="93">
        <f t="shared" si="138"/>
        <v>0</v>
      </c>
      <c r="S1448" s="93">
        <f t="shared" si="139"/>
        <v>0</v>
      </c>
      <c r="T1448" s="93">
        <f t="shared" si="140"/>
        <v>0</v>
      </c>
    </row>
    <row r="1449" spans="3:20" x14ac:dyDescent="0.35">
      <c r="C1449" s="75" t="str">
        <f t="shared" si="135"/>
        <v/>
      </c>
      <c r="D1449" s="47"/>
      <c r="E1449" s="48"/>
      <c r="F1449" s="48"/>
      <c r="G1449" s="48"/>
      <c r="H1449" s="49">
        <f t="shared" si="136"/>
        <v>0</v>
      </c>
      <c r="I1449" s="46" t="s">
        <v>6</v>
      </c>
      <c r="O1449" s="26">
        <f t="shared" si="137"/>
        <v>0</v>
      </c>
      <c r="P1449" s="26">
        <f t="shared" si="137"/>
        <v>0</v>
      </c>
      <c r="Q1449" s="26">
        <f t="shared" si="137"/>
        <v>0</v>
      </c>
      <c r="R1449" s="93">
        <f t="shared" si="138"/>
        <v>0</v>
      </c>
      <c r="S1449" s="93">
        <f t="shared" si="139"/>
        <v>0</v>
      </c>
      <c r="T1449" s="93">
        <f t="shared" si="140"/>
        <v>0</v>
      </c>
    </row>
    <row r="1450" spans="3:20" x14ac:dyDescent="0.35">
      <c r="C1450" s="75" t="str">
        <f t="shared" si="135"/>
        <v/>
      </c>
      <c r="D1450" s="47"/>
      <c r="E1450" s="48"/>
      <c r="F1450" s="48"/>
      <c r="G1450" s="48"/>
      <c r="H1450" s="49">
        <f t="shared" si="136"/>
        <v>0</v>
      </c>
      <c r="I1450" s="46" t="s">
        <v>6</v>
      </c>
      <c r="O1450" s="26">
        <f t="shared" si="137"/>
        <v>0</v>
      </c>
      <c r="P1450" s="26">
        <f t="shared" si="137"/>
        <v>0</v>
      </c>
      <c r="Q1450" s="26">
        <f t="shared" si="137"/>
        <v>0</v>
      </c>
      <c r="R1450" s="93">
        <f t="shared" si="138"/>
        <v>0</v>
      </c>
      <c r="S1450" s="93">
        <f t="shared" si="139"/>
        <v>0</v>
      </c>
      <c r="T1450" s="93">
        <f t="shared" si="140"/>
        <v>0</v>
      </c>
    </row>
    <row r="1451" spans="3:20" x14ac:dyDescent="0.35">
      <c r="C1451" s="75" t="str">
        <f t="shared" si="135"/>
        <v/>
      </c>
      <c r="D1451" s="47"/>
      <c r="E1451" s="48"/>
      <c r="F1451" s="48"/>
      <c r="G1451" s="48"/>
      <c r="H1451" s="49">
        <f t="shared" si="136"/>
        <v>0</v>
      </c>
      <c r="I1451" s="46" t="s">
        <v>6</v>
      </c>
      <c r="O1451" s="26">
        <f t="shared" si="137"/>
        <v>0</v>
      </c>
      <c r="P1451" s="26">
        <f t="shared" si="137"/>
        <v>0</v>
      </c>
      <c r="Q1451" s="26">
        <f t="shared" si="137"/>
        <v>0</v>
      </c>
      <c r="R1451" s="93">
        <f t="shared" si="138"/>
        <v>0</v>
      </c>
      <c r="S1451" s="93">
        <f t="shared" si="139"/>
        <v>0</v>
      </c>
      <c r="T1451" s="93">
        <f t="shared" si="140"/>
        <v>0</v>
      </c>
    </row>
    <row r="1452" spans="3:20" x14ac:dyDescent="0.35">
      <c r="C1452" s="75" t="str">
        <f t="shared" si="135"/>
        <v/>
      </c>
      <c r="D1452" s="47"/>
      <c r="E1452" s="48"/>
      <c r="F1452" s="48"/>
      <c r="G1452" s="48"/>
      <c r="H1452" s="49">
        <f t="shared" si="136"/>
        <v>0</v>
      </c>
      <c r="I1452" s="46" t="s">
        <v>6</v>
      </c>
      <c r="O1452" s="26">
        <f t="shared" si="137"/>
        <v>0</v>
      </c>
      <c r="P1452" s="26">
        <f t="shared" si="137"/>
        <v>0</v>
      </c>
      <c r="Q1452" s="26">
        <f t="shared" si="137"/>
        <v>0</v>
      </c>
      <c r="R1452" s="93">
        <f t="shared" si="138"/>
        <v>0</v>
      </c>
      <c r="S1452" s="93">
        <f t="shared" si="139"/>
        <v>0</v>
      </c>
      <c r="T1452" s="93">
        <f t="shared" si="140"/>
        <v>0</v>
      </c>
    </row>
    <row r="1453" spans="3:20" x14ac:dyDescent="0.35">
      <c r="C1453" s="75" t="str">
        <f t="shared" si="135"/>
        <v/>
      </c>
      <c r="D1453" s="47"/>
      <c r="E1453" s="48"/>
      <c r="F1453" s="48"/>
      <c r="G1453" s="48"/>
      <c r="H1453" s="49">
        <f t="shared" si="136"/>
        <v>0</v>
      </c>
      <c r="I1453" s="46" t="s">
        <v>6</v>
      </c>
      <c r="O1453" s="26">
        <f t="shared" si="137"/>
        <v>0</v>
      </c>
      <c r="P1453" s="26">
        <f t="shared" si="137"/>
        <v>0</v>
      </c>
      <c r="Q1453" s="26">
        <f t="shared" si="137"/>
        <v>0</v>
      </c>
      <c r="R1453" s="93">
        <f t="shared" si="138"/>
        <v>0</v>
      </c>
      <c r="S1453" s="93">
        <f t="shared" si="139"/>
        <v>0</v>
      </c>
      <c r="T1453" s="93">
        <f t="shared" si="140"/>
        <v>0</v>
      </c>
    </row>
    <row r="1454" spans="3:20" x14ac:dyDescent="0.35">
      <c r="C1454" s="75" t="str">
        <f t="shared" si="135"/>
        <v/>
      </c>
      <c r="D1454" s="47"/>
      <c r="E1454" s="48"/>
      <c r="F1454" s="48"/>
      <c r="G1454" s="48"/>
      <c r="H1454" s="49">
        <f t="shared" si="136"/>
        <v>0</v>
      </c>
      <c r="I1454" s="46" t="s">
        <v>6</v>
      </c>
      <c r="O1454" s="26">
        <f t="shared" si="137"/>
        <v>0</v>
      </c>
      <c r="P1454" s="26">
        <f t="shared" si="137"/>
        <v>0</v>
      </c>
      <c r="Q1454" s="26">
        <f t="shared" si="137"/>
        <v>0</v>
      </c>
      <c r="R1454" s="93">
        <f t="shared" si="138"/>
        <v>0</v>
      </c>
      <c r="S1454" s="93">
        <f t="shared" si="139"/>
        <v>0</v>
      </c>
      <c r="T1454" s="93">
        <f t="shared" si="140"/>
        <v>0</v>
      </c>
    </row>
    <row r="1455" spans="3:20" x14ac:dyDescent="0.35">
      <c r="C1455" s="75" t="str">
        <f t="shared" si="135"/>
        <v/>
      </c>
      <c r="D1455" s="47"/>
      <c r="E1455" s="48"/>
      <c r="F1455" s="48"/>
      <c r="G1455" s="48"/>
      <c r="H1455" s="49">
        <f t="shared" si="136"/>
        <v>0</v>
      </c>
      <c r="I1455" s="46" t="s">
        <v>6</v>
      </c>
      <c r="O1455" s="26">
        <f t="shared" si="137"/>
        <v>0</v>
      </c>
      <c r="P1455" s="26">
        <f t="shared" si="137"/>
        <v>0</v>
      </c>
      <c r="Q1455" s="26">
        <f t="shared" si="137"/>
        <v>0</v>
      </c>
      <c r="R1455" s="93">
        <f t="shared" si="138"/>
        <v>0</v>
      </c>
      <c r="S1455" s="93">
        <f t="shared" si="139"/>
        <v>0</v>
      </c>
      <c r="T1455" s="93">
        <f t="shared" si="140"/>
        <v>0</v>
      </c>
    </row>
    <row r="1456" spans="3:20" x14ac:dyDescent="0.35">
      <c r="C1456" s="75" t="str">
        <f t="shared" si="135"/>
        <v/>
      </c>
      <c r="D1456" s="47"/>
      <c r="E1456" s="48"/>
      <c r="F1456" s="48"/>
      <c r="G1456" s="48"/>
      <c r="H1456" s="49">
        <f t="shared" si="136"/>
        <v>0</v>
      </c>
      <c r="I1456" s="46" t="s">
        <v>6</v>
      </c>
      <c r="O1456" s="26">
        <f t="shared" si="137"/>
        <v>0</v>
      </c>
      <c r="P1456" s="26">
        <f t="shared" si="137"/>
        <v>0</v>
      </c>
      <c r="Q1456" s="26">
        <f t="shared" si="137"/>
        <v>0</v>
      </c>
      <c r="R1456" s="93">
        <f t="shared" si="138"/>
        <v>0</v>
      </c>
      <c r="S1456" s="93">
        <f t="shared" si="139"/>
        <v>0</v>
      </c>
      <c r="T1456" s="93">
        <f t="shared" si="140"/>
        <v>0</v>
      </c>
    </row>
    <row r="1457" spans="3:20" x14ac:dyDescent="0.35">
      <c r="C1457" s="75" t="str">
        <f t="shared" si="135"/>
        <v/>
      </c>
      <c r="D1457" s="47"/>
      <c r="E1457" s="48"/>
      <c r="F1457" s="48"/>
      <c r="G1457" s="48"/>
      <c r="H1457" s="49">
        <f t="shared" si="136"/>
        <v>0</v>
      </c>
      <c r="I1457" s="46" t="s">
        <v>6</v>
      </c>
      <c r="O1457" s="26">
        <f t="shared" si="137"/>
        <v>0</v>
      </c>
      <c r="P1457" s="26">
        <f t="shared" si="137"/>
        <v>0</v>
      </c>
      <c r="Q1457" s="26">
        <f t="shared" si="137"/>
        <v>0</v>
      </c>
      <c r="R1457" s="93">
        <f t="shared" si="138"/>
        <v>0</v>
      </c>
      <c r="S1457" s="93">
        <f t="shared" si="139"/>
        <v>0</v>
      </c>
      <c r="T1457" s="93">
        <f t="shared" si="140"/>
        <v>0</v>
      </c>
    </row>
    <row r="1458" spans="3:20" x14ac:dyDescent="0.35">
      <c r="C1458" s="75" t="str">
        <f t="shared" si="135"/>
        <v/>
      </c>
      <c r="D1458" s="47"/>
      <c r="E1458" s="48"/>
      <c r="F1458" s="48"/>
      <c r="G1458" s="48"/>
      <c r="H1458" s="49">
        <f t="shared" si="136"/>
        <v>0</v>
      </c>
      <c r="I1458" s="46" t="s">
        <v>6</v>
      </c>
      <c r="O1458" s="26">
        <f t="shared" si="137"/>
        <v>0</v>
      </c>
      <c r="P1458" s="26">
        <f t="shared" si="137"/>
        <v>0</v>
      </c>
      <c r="Q1458" s="26">
        <f t="shared" si="137"/>
        <v>0</v>
      </c>
      <c r="R1458" s="93">
        <f t="shared" si="138"/>
        <v>0</v>
      </c>
      <c r="S1458" s="93">
        <f t="shared" si="139"/>
        <v>0</v>
      </c>
      <c r="T1458" s="93">
        <f t="shared" si="140"/>
        <v>0</v>
      </c>
    </row>
    <row r="1459" spans="3:20" x14ac:dyDescent="0.35">
      <c r="C1459" s="75" t="str">
        <f t="shared" si="135"/>
        <v/>
      </c>
      <c r="D1459" s="47"/>
      <c r="E1459" s="48"/>
      <c r="F1459" s="48"/>
      <c r="G1459" s="48"/>
      <c r="H1459" s="49">
        <f t="shared" si="136"/>
        <v>0</v>
      </c>
      <c r="I1459" s="46" t="s">
        <v>6</v>
      </c>
      <c r="O1459" s="26">
        <f t="shared" si="137"/>
        <v>0</v>
      </c>
      <c r="P1459" s="26">
        <f t="shared" si="137"/>
        <v>0</v>
      </c>
      <c r="Q1459" s="26">
        <f t="shared" si="137"/>
        <v>0</v>
      </c>
      <c r="R1459" s="93">
        <f t="shared" si="138"/>
        <v>0</v>
      </c>
      <c r="S1459" s="93">
        <f t="shared" si="139"/>
        <v>0</v>
      </c>
      <c r="T1459" s="93">
        <f t="shared" si="140"/>
        <v>0</v>
      </c>
    </row>
    <row r="1460" spans="3:20" x14ac:dyDescent="0.35">
      <c r="C1460" s="75" t="str">
        <f t="shared" si="135"/>
        <v/>
      </c>
      <c r="D1460" s="47"/>
      <c r="E1460" s="48"/>
      <c r="F1460" s="48"/>
      <c r="G1460" s="48"/>
      <c r="H1460" s="49">
        <f t="shared" si="136"/>
        <v>0</v>
      </c>
      <c r="I1460" s="46" t="s">
        <v>6</v>
      </c>
      <c r="O1460" s="26">
        <f t="shared" si="137"/>
        <v>0</v>
      </c>
      <c r="P1460" s="26">
        <f t="shared" si="137"/>
        <v>0</v>
      </c>
      <c r="Q1460" s="26">
        <f t="shared" si="137"/>
        <v>0</v>
      </c>
      <c r="R1460" s="93">
        <f t="shared" si="138"/>
        <v>0</v>
      </c>
      <c r="S1460" s="93">
        <f t="shared" si="139"/>
        <v>0</v>
      </c>
      <c r="T1460" s="93">
        <f t="shared" si="140"/>
        <v>0</v>
      </c>
    </row>
    <row r="1461" spans="3:20" x14ac:dyDescent="0.35">
      <c r="C1461" s="75" t="str">
        <f t="shared" si="135"/>
        <v/>
      </c>
      <c r="D1461" s="47"/>
      <c r="E1461" s="48"/>
      <c r="F1461" s="48"/>
      <c r="G1461" s="48"/>
      <c r="H1461" s="49">
        <f t="shared" si="136"/>
        <v>0</v>
      </c>
      <c r="I1461" s="46" t="s">
        <v>6</v>
      </c>
      <c r="O1461" s="26">
        <f t="shared" si="137"/>
        <v>0</v>
      </c>
      <c r="P1461" s="26">
        <f t="shared" si="137"/>
        <v>0</v>
      </c>
      <c r="Q1461" s="26">
        <f t="shared" si="137"/>
        <v>0</v>
      </c>
      <c r="R1461" s="93">
        <f t="shared" si="138"/>
        <v>0</v>
      </c>
      <c r="S1461" s="93">
        <f t="shared" si="139"/>
        <v>0</v>
      </c>
      <c r="T1461" s="93">
        <f t="shared" si="140"/>
        <v>0</v>
      </c>
    </row>
    <row r="1462" spans="3:20" x14ac:dyDescent="0.35">
      <c r="C1462" s="75" t="str">
        <f t="shared" si="135"/>
        <v/>
      </c>
      <c r="D1462" s="47"/>
      <c r="E1462" s="48"/>
      <c r="F1462" s="48"/>
      <c r="G1462" s="48"/>
      <c r="H1462" s="49">
        <f t="shared" si="136"/>
        <v>0</v>
      </c>
      <c r="I1462" s="46" t="s">
        <v>6</v>
      </c>
      <c r="O1462" s="26">
        <f t="shared" si="137"/>
        <v>0</v>
      </c>
      <c r="P1462" s="26">
        <f t="shared" si="137"/>
        <v>0</v>
      </c>
      <c r="Q1462" s="26">
        <f t="shared" si="137"/>
        <v>0</v>
      </c>
      <c r="R1462" s="93">
        <f t="shared" si="138"/>
        <v>0</v>
      </c>
      <c r="S1462" s="93">
        <f t="shared" si="139"/>
        <v>0</v>
      </c>
      <c r="T1462" s="93">
        <f t="shared" si="140"/>
        <v>0</v>
      </c>
    </row>
    <row r="1463" spans="3:20" x14ac:dyDescent="0.35">
      <c r="C1463" s="75" t="str">
        <f t="shared" si="135"/>
        <v/>
      </c>
      <c r="D1463" s="47"/>
      <c r="E1463" s="48"/>
      <c r="F1463" s="48"/>
      <c r="G1463" s="48"/>
      <c r="H1463" s="49">
        <f t="shared" si="136"/>
        <v>0</v>
      </c>
      <c r="I1463" s="46" t="s">
        <v>6</v>
      </c>
      <c r="O1463" s="26">
        <f t="shared" si="137"/>
        <v>0</v>
      </c>
      <c r="P1463" s="26">
        <f t="shared" si="137"/>
        <v>0</v>
      </c>
      <c r="Q1463" s="26">
        <f t="shared" si="137"/>
        <v>0</v>
      </c>
      <c r="R1463" s="93">
        <f t="shared" si="138"/>
        <v>0</v>
      </c>
      <c r="S1463" s="93">
        <f t="shared" si="139"/>
        <v>0</v>
      </c>
      <c r="T1463" s="93">
        <f t="shared" si="140"/>
        <v>0</v>
      </c>
    </row>
    <row r="1464" spans="3:20" x14ac:dyDescent="0.35">
      <c r="C1464" s="75" t="str">
        <f t="shared" si="135"/>
        <v/>
      </c>
      <c r="D1464" s="47"/>
      <c r="E1464" s="48"/>
      <c r="F1464" s="48"/>
      <c r="G1464" s="48"/>
      <c r="H1464" s="49">
        <f t="shared" si="136"/>
        <v>0</v>
      </c>
      <c r="I1464" s="46" t="s">
        <v>6</v>
      </c>
      <c r="O1464" s="26">
        <f t="shared" si="137"/>
        <v>0</v>
      </c>
      <c r="P1464" s="26">
        <f t="shared" si="137"/>
        <v>0</v>
      </c>
      <c r="Q1464" s="26">
        <f t="shared" si="137"/>
        <v>0</v>
      </c>
      <c r="R1464" s="93">
        <f t="shared" si="138"/>
        <v>0</v>
      </c>
      <c r="S1464" s="93">
        <f t="shared" si="139"/>
        <v>0</v>
      </c>
      <c r="T1464" s="93">
        <f t="shared" si="140"/>
        <v>0</v>
      </c>
    </row>
    <row r="1465" spans="3:20" x14ac:dyDescent="0.35">
      <c r="C1465" s="75" t="str">
        <f t="shared" si="135"/>
        <v/>
      </c>
      <c r="D1465" s="47"/>
      <c r="E1465" s="48"/>
      <c r="F1465" s="48"/>
      <c r="G1465" s="48"/>
      <c r="H1465" s="49">
        <f t="shared" si="136"/>
        <v>0</v>
      </c>
      <c r="I1465" s="46" t="s">
        <v>6</v>
      </c>
      <c r="O1465" s="26">
        <f t="shared" si="137"/>
        <v>0</v>
      </c>
      <c r="P1465" s="26">
        <f t="shared" si="137"/>
        <v>0</v>
      </c>
      <c r="Q1465" s="26">
        <f t="shared" si="137"/>
        <v>0</v>
      </c>
      <c r="R1465" s="93">
        <f t="shared" si="138"/>
        <v>0</v>
      </c>
      <c r="S1465" s="93">
        <f t="shared" si="139"/>
        <v>0</v>
      </c>
      <c r="T1465" s="93">
        <f t="shared" si="140"/>
        <v>0</v>
      </c>
    </row>
    <row r="1466" spans="3:20" x14ac:dyDescent="0.35">
      <c r="C1466" s="75" t="str">
        <f t="shared" si="135"/>
        <v/>
      </c>
      <c r="D1466" s="47"/>
      <c r="E1466" s="48"/>
      <c r="F1466" s="48"/>
      <c r="G1466" s="48"/>
      <c r="H1466" s="49">
        <f t="shared" si="136"/>
        <v>0</v>
      </c>
      <c r="I1466" s="46" t="s">
        <v>6</v>
      </c>
      <c r="O1466" s="26">
        <f t="shared" si="137"/>
        <v>0</v>
      </c>
      <c r="P1466" s="26">
        <f t="shared" si="137"/>
        <v>0</v>
      </c>
      <c r="Q1466" s="26">
        <f t="shared" si="137"/>
        <v>0</v>
      </c>
      <c r="R1466" s="93">
        <f t="shared" si="138"/>
        <v>0</v>
      </c>
      <c r="S1466" s="93">
        <f t="shared" si="139"/>
        <v>0</v>
      </c>
      <c r="T1466" s="93">
        <f t="shared" si="140"/>
        <v>0</v>
      </c>
    </row>
    <row r="1467" spans="3:20" x14ac:dyDescent="0.35">
      <c r="C1467" s="75" t="str">
        <f t="shared" si="135"/>
        <v/>
      </c>
      <c r="D1467" s="47"/>
      <c r="E1467" s="48"/>
      <c r="F1467" s="48"/>
      <c r="G1467" s="48"/>
      <c r="H1467" s="49">
        <f t="shared" si="136"/>
        <v>0</v>
      </c>
      <c r="I1467" s="46" t="s">
        <v>6</v>
      </c>
      <c r="O1467" s="26">
        <f t="shared" si="137"/>
        <v>0</v>
      </c>
      <c r="P1467" s="26">
        <f t="shared" si="137"/>
        <v>0</v>
      </c>
      <c r="Q1467" s="26">
        <f t="shared" si="137"/>
        <v>0</v>
      </c>
      <c r="R1467" s="93">
        <f t="shared" si="138"/>
        <v>0</v>
      </c>
      <c r="S1467" s="93">
        <f t="shared" si="139"/>
        <v>0</v>
      </c>
      <c r="T1467" s="93">
        <f t="shared" si="140"/>
        <v>0</v>
      </c>
    </row>
    <row r="1468" spans="3:20" x14ac:dyDescent="0.35">
      <c r="C1468" s="75" t="str">
        <f t="shared" si="135"/>
        <v/>
      </c>
      <c r="D1468" s="47"/>
      <c r="E1468" s="48"/>
      <c r="F1468" s="48"/>
      <c r="G1468" s="48"/>
      <c r="H1468" s="49">
        <f t="shared" si="136"/>
        <v>0</v>
      </c>
      <c r="I1468" s="46" t="s">
        <v>6</v>
      </c>
      <c r="O1468" s="26">
        <f t="shared" si="137"/>
        <v>0</v>
      </c>
      <c r="P1468" s="26">
        <f t="shared" si="137"/>
        <v>0</v>
      </c>
      <c r="Q1468" s="26">
        <f t="shared" si="137"/>
        <v>0</v>
      </c>
      <c r="R1468" s="93">
        <f t="shared" si="138"/>
        <v>0</v>
      </c>
      <c r="S1468" s="93">
        <f t="shared" si="139"/>
        <v>0</v>
      </c>
      <c r="T1468" s="93">
        <f t="shared" si="140"/>
        <v>0</v>
      </c>
    </row>
    <row r="1469" spans="3:20" x14ac:dyDescent="0.35">
      <c r="C1469" s="75" t="str">
        <f t="shared" si="135"/>
        <v/>
      </c>
      <c r="D1469" s="47"/>
      <c r="E1469" s="48"/>
      <c r="F1469" s="48"/>
      <c r="G1469" s="48"/>
      <c r="H1469" s="49">
        <f t="shared" si="136"/>
        <v>0</v>
      </c>
      <c r="I1469" s="46" t="s">
        <v>6</v>
      </c>
      <c r="O1469" s="26">
        <f t="shared" si="137"/>
        <v>0</v>
      </c>
      <c r="P1469" s="26">
        <f t="shared" si="137"/>
        <v>0</v>
      </c>
      <c r="Q1469" s="26">
        <f t="shared" si="137"/>
        <v>0</v>
      </c>
      <c r="R1469" s="93">
        <f t="shared" si="138"/>
        <v>0</v>
      </c>
      <c r="S1469" s="93">
        <f t="shared" si="139"/>
        <v>0</v>
      </c>
      <c r="T1469" s="93">
        <f t="shared" si="140"/>
        <v>0</v>
      </c>
    </row>
    <row r="1470" spans="3:20" x14ac:dyDescent="0.35">
      <c r="C1470" s="75" t="str">
        <f t="shared" si="135"/>
        <v/>
      </c>
      <c r="D1470" s="47"/>
      <c r="E1470" s="48"/>
      <c r="F1470" s="48"/>
      <c r="G1470" s="48"/>
      <c r="H1470" s="49">
        <f t="shared" si="136"/>
        <v>0</v>
      </c>
      <c r="I1470" s="46" t="s">
        <v>6</v>
      </c>
      <c r="O1470" s="26">
        <f t="shared" si="137"/>
        <v>0</v>
      </c>
      <c r="P1470" s="26">
        <f t="shared" si="137"/>
        <v>0</v>
      </c>
      <c r="Q1470" s="26">
        <f t="shared" si="137"/>
        <v>0</v>
      </c>
      <c r="R1470" s="93">
        <f t="shared" si="138"/>
        <v>0</v>
      </c>
      <c r="S1470" s="93">
        <f t="shared" si="139"/>
        <v>0</v>
      </c>
      <c r="T1470" s="93">
        <f t="shared" si="140"/>
        <v>0</v>
      </c>
    </row>
    <row r="1471" spans="3:20" x14ac:dyDescent="0.35">
      <c r="C1471" s="75" t="str">
        <f t="shared" si="135"/>
        <v/>
      </c>
      <c r="D1471" s="47"/>
      <c r="E1471" s="48"/>
      <c r="F1471" s="48"/>
      <c r="G1471" s="48"/>
      <c r="H1471" s="49">
        <f t="shared" si="136"/>
        <v>0</v>
      </c>
      <c r="I1471" s="46" t="s">
        <v>6</v>
      </c>
      <c r="O1471" s="26">
        <f t="shared" si="137"/>
        <v>0</v>
      </c>
      <c r="P1471" s="26">
        <f t="shared" si="137"/>
        <v>0</v>
      </c>
      <c r="Q1471" s="26">
        <f t="shared" si="137"/>
        <v>0</v>
      </c>
      <c r="R1471" s="93">
        <f t="shared" si="138"/>
        <v>0</v>
      </c>
      <c r="S1471" s="93">
        <f t="shared" si="139"/>
        <v>0</v>
      </c>
      <c r="T1471" s="93">
        <f t="shared" si="140"/>
        <v>0</v>
      </c>
    </row>
    <row r="1472" spans="3:20" x14ac:dyDescent="0.35">
      <c r="C1472" s="75" t="str">
        <f t="shared" si="135"/>
        <v/>
      </c>
      <c r="D1472" s="47"/>
      <c r="E1472" s="48"/>
      <c r="F1472" s="48"/>
      <c r="G1472" s="48"/>
      <c r="H1472" s="49">
        <f t="shared" si="136"/>
        <v>0</v>
      </c>
      <c r="I1472" s="46" t="s">
        <v>6</v>
      </c>
      <c r="O1472" s="26">
        <f t="shared" si="137"/>
        <v>0</v>
      </c>
      <c r="P1472" s="26">
        <f t="shared" si="137"/>
        <v>0</v>
      </c>
      <c r="Q1472" s="26">
        <f t="shared" si="137"/>
        <v>0</v>
      </c>
      <c r="R1472" s="93">
        <f t="shared" si="138"/>
        <v>0</v>
      </c>
      <c r="S1472" s="93">
        <f t="shared" si="139"/>
        <v>0</v>
      </c>
      <c r="T1472" s="93">
        <f t="shared" si="140"/>
        <v>0</v>
      </c>
    </row>
    <row r="1473" spans="3:20" x14ac:dyDescent="0.35">
      <c r="C1473" s="75" t="str">
        <f t="shared" si="135"/>
        <v/>
      </c>
      <c r="D1473" s="47"/>
      <c r="E1473" s="48"/>
      <c r="F1473" s="48"/>
      <c r="G1473" s="48"/>
      <c r="H1473" s="49">
        <f t="shared" si="136"/>
        <v>0</v>
      </c>
      <c r="I1473" s="46" t="s">
        <v>6</v>
      </c>
      <c r="O1473" s="26">
        <f t="shared" si="137"/>
        <v>0</v>
      </c>
      <c r="P1473" s="26">
        <f t="shared" si="137"/>
        <v>0</v>
      </c>
      <c r="Q1473" s="26">
        <f t="shared" si="137"/>
        <v>0</v>
      </c>
      <c r="R1473" s="93">
        <f t="shared" si="138"/>
        <v>0</v>
      </c>
      <c r="S1473" s="93">
        <f t="shared" si="139"/>
        <v>0</v>
      </c>
      <c r="T1473" s="93">
        <f t="shared" si="140"/>
        <v>0</v>
      </c>
    </row>
    <row r="1474" spans="3:20" x14ac:dyDescent="0.35">
      <c r="C1474" s="75" t="str">
        <f t="shared" si="135"/>
        <v/>
      </c>
      <c r="D1474" s="47"/>
      <c r="E1474" s="48"/>
      <c r="F1474" s="48"/>
      <c r="G1474" s="48"/>
      <c r="H1474" s="49">
        <f t="shared" si="136"/>
        <v>0</v>
      </c>
      <c r="I1474" s="46" t="s">
        <v>6</v>
      </c>
      <c r="O1474" s="26">
        <f t="shared" si="137"/>
        <v>0</v>
      </c>
      <c r="P1474" s="26">
        <f t="shared" si="137"/>
        <v>0</v>
      </c>
      <c r="Q1474" s="26">
        <f t="shared" si="137"/>
        <v>0</v>
      </c>
      <c r="R1474" s="93">
        <f t="shared" si="138"/>
        <v>0</v>
      </c>
      <c r="S1474" s="93">
        <f t="shared" si="139"/>
        <v>0</v>
      </c>
      <c r="T1474" s="93">
        <f t="shared" si="140"/>
        <v>0</v>
      </c>
    </row>
    <row r="1475" spans="3:20" x14ac:dyDescent="0.35">
      <c r="C1475" s="75" t="str">
        <f t="shared" si="135"/>
        <v/>
      </c>
      <c r="D1475" s="47"/>
      <c r="E1475" s="48"/>
      <c r="F1475" s="48"/>
      <c r="G1475" s="48"/>
      <c r="H1475" s="49">
        <f t="shared" si="136"/>
        <v>0</v>
      </c>
      <c r="I1475" s="46" t="s">
        <v>6</v>
      </c>
      <c r="O1475" s="26">
        <f t="shared" si="137"/>
        <v>0</v>
      </c>
      <c r="P1475" s="26">
        <f t="shared" si="137"/>
        <v>0</v>
      </c>
      <c r="Q1475" s="26">
        <f t="shared" si="137"/>
        <v>0</v>
      </c>
      <c r="R1475" s="93">
        <f t="shared" si="138"/>
        <v>0</v>
      </c>
      <c r="S1475" s="93">
        <f t="shared" si="139"/>
        <v>0</v>
      </c>
      <c r="T1475" s="93">
        <f t="shared" si="140"/>
        <v>0</v>
      </c>
    </row>
    <row r="1476" spans="3:20" x14ac:dyDescent="0.35">
      <c r="C1476" s="75" t="str">
        <f t="shared" si="135"/>
        <v/>
      </c>
      <c r="D1476" s="47"/>
      <c r="E1476" s="48"/>
      <c r="F1476" s="48"/>
      <c r="G1476" s="48"/>
      <c r="H1476" s="49">
        <f t="shared" si="136"/>
        <v>0</v>
      </c>
      <c r="I1476" s="46" t="s">
        <v>6</v>
      </c>
      <c r="O1476" s="26">
        <f t="shared" si="137"/>
        <v>0</v>
      </c>
      <c r="P1476" s="26">
        <f t="shared" si="137"/>
        <v>0</v>
      </c>
      <c r="Q1476" s="26">
        <f t="shared" si="137"/>
        <v>0</v>
      </c>
      <c r="R1476" s="93">
        <f t="shared" si="138"/>
        <v>0</v>
      </c>
      <c r="S1476" s="93">
        <f t="shared" si="139"/>
        <v>0</v>
      </c>
      <c r="T1476" s="93">
        <f t="shared" si="140"/>
        <v>0</v>
      </c>
    </row>
    <row r="1477" spans="3:20" x14ac:dyDescent="0.35">
      <c r="C1477" s="75" t="str">
        <f t="shared" si="135"/>
        <v/>
      </c>
      <c r="D1477" s="47"/>
      <c r="E1477" s="48"/>
      <c r="F1477" s="48"/>
      <c r="G1477" s="48"/>
      <c r="H1477" s="49">
        <f t="shared" si="136"/>
        <v>0</v>
      </c>
      <c r="I1477" s="46" t="s">
        <v>6</v>
      </c>
      <c r="O1477" s="26">
        <f t="shared" si="137"/>
        <v>0</v>
      </c>
      <c r="P1477" s="26">
        <f t="shared" si="137"/>
        <v>0</v>
      </c>
      <c r="Q1477" s="26">
        <f t="shared" si="137"/>
        <v>0</v>
      </c>
      <c r="R1477" s="93">
        <f t="shared" si="138"/>
        <v>0</v>
      </c>
      <c r="S1477" s="93">
        <f t="shared" si="139"/>
        <v>0</v>
      </c>
      <c r="T1477" s="93">
        <f t="shared" si="140"/>
        <v>0</v>
      </c>
    </row>
    <row r="1478" spans="3:20" x14ac:dyDescent="0.35">
      <c r="C1478" s="75" t="str">
        <f t="shared" si="135"/>
        <v/>
      </c>
      <c r="D1478" s="47"/>
      <c r="E1478" s="48"/>
      <c r="F1478" s="48"/>
      <c r="G1478" s="48"/>
      <c r="H1478" s="49">
        <f t="shared" si="136"/>
        <v>0</v>
      </c>
      <c r="I1478" s="46" t="s">
        <v>6</v>
      </c>
      <c r="O1478" s="26">
        <f t="shared" si="137"/>
        <v>0</v>
      </c>
      <c r="P1478" s="26">
        <f t="shared" si="137"/>
        <v>0</v>
      </c>
      <c r="Q1478" s="26">
        <f t="shared" si="137"/>
        <v>0</v>
      </c>
      <c r="R1478" s="93">
        <f t="shared" si="138"/>
        <v>0</v>
      </c>
      <c r="S1478" s="93">
        <f t="shared" si="139"/>
        <v>0</v>
      </c>
      <c r="T1478" s="93">
        <f t="shared" si="140"/>
        <v>0</v>
      </c>
    </row>
    <row r="1479" spans="3:20" x14ac:dyDescent="0.35">
      <c r="C1479" s="75" t="str">
        <f t="shared" si="135"/>
        <v/>
      </c>
      <c r="D1479" s="47"/>
      <c r="E1479" s="48"/>
      <c r="F1479" s="48"/>
      <c r="G1479" s="48"/>
      <c r="H1479" s="49">
        <f t="shared" si="136"/>
        <v>0</v>
      </c>
      <c r="I1479" s="46" t="s">
        <v>6</v>
      </c>
      <c r="O1479" s="26">
        <f t="shared" si="137"/>
        <v>0</v>
      </c>
      <c r="P1479" s="26">
        <f t="shared" si="137"/>
        <v>0</v>
      </c>
      <c r="Q1479" s="26">
        <f t="shared" si="137"/>
        <v>0</v>
      </c>
      <c r="R1479" s="93">
        <f t="shared" si="138"/>
        <v>0</v>
      </c>
      <c r="S1479" s="93">
        <f t="shared" si="139"/>
        <v>0</v>
      </c>
      <c r="T1479" s="93">
        <f t="shared" si="140"/>
        <v>0</v>
      </c>
    </row>
    <row r="1480" spans="3:20" x14ac:dyDescent="0.35">
      <c r="C1480" s="75" t="str">
        <f t="shared" si="135"/>
        <v/>
      </c>
      <c r="D1480" s="47"/>
      <c r="E1480" s="48"/>
      <c r="F1480" s="48"/>
      <c r="G1480" s="48"/>
      <c r="H1480" s="49">
        <f t="shared" si="136"/>
        <v>0</v>
      </c>
      <c r="I1480" s="46" t="s">
        <v>6</v>
      </c>
      <c r="O1480" s="26">
        <f t="shared" si="137"/>
        <v>0</v>
      </c>
      <c r="P1480" s="26">
        <f t="shared" si="137"/>
        <v>0</v>
      </c>
      <c r="Q1480" s="26">
        <f t="shared" si="137"/>
        <v>0</v>
      </c>
      <c r="R1480" s="93">
        <f t="shared" si="138"/>
        <v>0</v>
      </c>
      <c r="S1480" s="93">
        <f t="shared" si="139"/>
        <v>0</v>
      </c>
      <c r="T1480" s="93">
        <f t="shared" si="140"/>
        <v>0</v>
      </c>
    </row>
    <row r="1481" spans="3:20" x14ac:dyDescent="0.35">
      <c r="C1481" s="75" t="str">
        <f t="shared" si="135"/>
        <v/>
      </c>
      <c r="D1481" s="47"/>
      <c r="E1481" s="48"/>
      <c r="F1481" s="48"/>
      <c r="G1481" s="48"/>
      <c r="H1481" s="49">
        <f t="shared" si="136"/>
        <v>0</v>
      </c>
      <c r="I1481" s="46" t="s">
        <v>6</v>
      </c>
      <c r="O1481" s="26">
        <f t="shared" si="137"/>
        <v>0</v>
      </c>
      <c r="P1481" s="26">
        <f t="shared" si="137"/>
        <v>0</v>
      </c>
      <c r="Q1481" s="26">
        <f t="shared" si="137"/>
        <v>0</v>
      </c>
      <c r="R1481" s="93">
        <f t="shared" si="138"/>
        <v>0</v>
      </c>
      <c r="S1481" s="93">
        <f t="shared" si="139"/>
        <v>0</v>
      </c>
      <c r="T1481" s="93">
        <f t="shared" si="140"/>
        <v>0</v>
      </c>
    </row>
    <row r="1482" spans="3:20" x14ac:dyDescent="0.35">
      <c r="C1482" s="75" t="str">
        <f t="shared" si="135"/>
        <v/>
      </c>
      <c r="D1482" s="47"/>
      <c r="E1482" s="48"/>
      <c r="F1482" s="48"/>
      <c r="G1482" s="48"/>
      <c r="H1482" s="49">
        <f t="shared" si="136"/>
        <v>0</v>
      </c>
      <c r="I1482" s="46" t="s">
        <v>6</v>
      </c>
      <c r="O1482" s="26">
        <f t="shared" si="137"/>
        <v>0</v>
      </c>
      <c r="P1482" s="26">
        <f t="shared" si="137"/>
        <v>0</v>
      </c>
      <c r="Q1482" s="26">
        <f t="shared" si="137"/>
        <v>0</v>
      </c>
      <c r="R1482" s="93">
        <f t="shared" si="138"/>
        <v>0</v>
      </c>
      <c r="S1482" s="93">
        <f t="shared" si="139"/>
        <v>0</v>
      </c>
      <c r="T1482" s="93">
        <f t="shared" si="140"/>
        <v>0</v>
      </c>
    </row>
    <row r="1483" spans="3:20" x14ac:dyDescent="0.35">
      <c r="C1483" s="75" t="str">
        <f t="shared" ref="C1483:C1546" si="141">IF(D1483="","",IF(ISERROR(1+C1482),1,1+C1482))</f>
        <v/>
      </c>
      <c r="D1483" s="47"/>
      <c r="E1483" s="48"/>
      <c r="F1483" s="48"/>
      <c r="G1483" s="48"/>
      <c r="H1483" s="49">
        <f t="shared" ref="H1483:H1546" si="142">SUM(E1483:G1483)</f>
        <v>0</v>
      </c>
      <c r="I1483" s="46" t="s">
        <v>6</v>
      </c>
      <c r="O1483" s="26">
        <f t="shared" ref="O1483:Q1546" si="143">IF(E1483="",0,IF(ISNUMBER(E1483),0,1))</f>
        <v>0</v>
      </c>
      <c r="P1483" s="26">
        <f t="shared" si="143"/>
        <v>0</v>
      </c>
      <c r="Q1483" s="26">
        <f t="shared" si="143"/>
        <v>0</v>
      </c>
      <c r="R1483" s="93">
        <f t="shared" ref="R1483:R1546" si="144">IF(E1483="",0,
IF(NOT(ISNUMBER(E1483)),0,
IF(E1483&gt;=0,0,
1)))</f>
        <v>0</v>
      </c>
      <c r="S1483" s="93">
        <f t="shared" ref="S1483:S1546" si="145">IF(F1483="",0,
IF(NOT(ISNUMBER(F1483)),0,
IF(F1483&gt;=0,0,
1)))</f>
        <v>0</v>
      </c>
      <c r="T1483" s="93">
        <f t="shared" ref="T1483:T1546" si="146">IF(G1483="",0,
IF(NOT(ISNUMBER(G1483)),0,
IF(G1483&gt;=0,0,
1)))</f>
        <v>0</v>
      </c>
    </row>
    <row r="1484" spans="3:20" x14ac:dyDescent="0.35">
      <c r="C1484" s="75" t="str">
        <f t="shared" si="141"/>
        <v/>
      </c>
      <c r="D1484" s="47"/>
      <c r="E1484" s="48"/>
      <c r="F1484" s="48"/>
      <c r="G1484" s="48"/>
      <c r="H1484" s="49">
        <f t="shared" si="142"/>
        <v>0</v>
      </c>
      <c r="I1484" s="46" t="s">
        <v>6</v>
      </c>
      <c r="O1484" s="26">
        <f t="shared" si="143"/>
        <v>0</v>
      </c>
      <c r="P1484" s="26">
        <f t="shared" si="143"/>
        <v>0</v>
      </c>
      <c r="Q1484" s="26">
        <f t="shared" si="143"/>
        <v>0</v>
      </c>
      <c r="R1484" s="93">
        <f t="shared" si="144"/>
        <v>0</v>
      </c>
      <c r="S1484" s="93">
        <f t="shared" si="145"/>
        <v>0</v>
      </c>
      <c r="T1484" s="93">
        <f t="shared" si="146"/>
        <v>0</v>
      </c>
    </row>
    <row r="1485" spans="3:20" x14ac:dyDescent="0.35">
      <c r="C1485" s="75" t="str">
        <f t="shared" si="141"/>
        <v/>
      </c>
      <c r="D1485" s="47"/>
      <c r="E1485" s="48"/>
      <c r="F1485" s="48"/>
      <c r="G1485" s="48"/>
      <c r="H1485" s="49">
        <f t="shared" si="142"/>
        <v>0</v>
      </c>
      <c r="I1485" s="46" t="s">
        <v>6</v>
      </c>
      <c r="O1485" s="26">
        <f t="shared" si="143"/>
        <v>0</v>
      </c>
      <c r="P1485" s="26">
        <f t="shared" si="143"/>
        <v>0</v>
      </c>
      <c r="Q1485" s="26">
        <f t="shared" si="143"/>
        <v>0</v>
      </c>
      <c r="R1485" s="93">
        <f t="shared" si="144"/>
        <v>0</v>
      </c>
      <c r="S1485" s="93">
        <f t="shared" si="145"/>
        <v>0</v>
      </c>
      <c r="T1485" s="93">
        <f t="shared" si="146"/>
        <v>0</v>
      </c>
    </row>
    <row r="1486" spans="3:20" x14ac:dyDescent="0.35">
      <c r="C1486" s="75" t="str">
        <f t="shared" si="141"/>
        <v/>
      </c>
      <c r="D1486" s="47"/>
      <c r="E1486" s="48"/>
      <c r="F1486" s="48"/>
      <c r="G1486" s="48"/>
      <c r="H1486" s="49">
        <f t="shared" si="142"/>
        <v>0</v>
      </c>
      <c r="I1486" s="46" t="s">
        <v>6</v>
      </c>
      <c r="O1486" s="26">
        <f t="shared" si="143"/>
        <v>0</v>
      </c>
      <c r="P1486" s="26">
        <f t="shared" si="143"/>
        <v>0</v>
      </c>
      <c r="Q1486" s="26">
        <f t="shared" si="143"/>
        <v>0</v>
      </c>
      <c r="R1486" s="93">
        <f t="shared" si="144"/>
        <v>0</v>
      </c>
      <c r="S1486" s="93">
        <f t="shared" si="145"/>
        <v>0</v>
      </c>
      <c r="T1486" s="93">
        <f t="shared" si="146"/>
        <v>0</v>
      </c>
    </row>
    <row r="1487" spans="3:20" x14ac:dyDescent="0.35">
      <c r="C1487" s="75" t="str">
        <f t="shared" si="141"/>
        <v/>
      </c>
      <c r="D1487" s="47"/>
      <c r="E1487" s="48"/>
      <c r="F1487" s="48"/>
      <c r="G1487" s="48"/>
      <c r="H1487" s="49">
        <f t="shared" si="142"/>
        <v>0</v>
      </c>
      <c r="I1487" s="46" t="s">
        <v>6</v>
      </c>
      <c r="O1487" s="26">
        <f t="shared" si="143"/>
        <v>0</v>
      </c>
      <c r="P1487" s="26">
        <f t="shared" si="143"/>
        <v>0</v>
      </c>
      <c r="Q1487" s="26">
        <f t="shared" si="143"/>
        <v>0</v>
      </c>
      <c r="R1487" s="93">
        <f t="shared" si="144"/>
        <v>0</v>
      </c>
      <c r="S1487" s="93">
        <f t="shared" si="145"/>
        <v>0</v>
      </c>
      <c r="T1487" s="93">
        <f t="shared" si="146"/>
        <v>0</v>
      </c>
    </row>
    <row r="1488" spans="3:20" x14ac:dyDescent="0.35">
      <c r="C1488" s="75" t="str">
        <f t="shared" si="141"/>
        <v/>
      </c>
      <c r="D1488" s="47"/>
      <c r="E1488" s="48"/>
      <c r="F1488" s="48"/>
      <c r="G1488" s="48"/>
      <c r="H1488" s="49">
        <f t="shared" si="142"/>
        <v>0</v>
      </c>
      <c r="I1488" s="46" t="s">
        <v>6</v>
      </c>
      <c r="O1488" s="26">
        <f t="shared" si="143"/>
        <v>0</v>
      </c>
      <c r="P1488" s="26">
        <f t="shared" si="143"/>
        <v>0</v>
      </c>
      <c r="Q1488" s="26">
        <f t="shared" si="143"/>
        <v>0</v>
      </c>
      <c r="R1488" s="93">
        <f t="shared" si="144"/>
        <v>0</v>
      </c>
      <c r="S1488" s="93">
        <f t="shared" si="145"/>
        <v>0</v>
      </c>
      <c r="T1488" s="93">
        <f t="shared" si="146"/>
        <v>0</v>
      </c>
    </row>
    <row r="1489" spans="3:20" x14ac:dyDescent="0.35">
      <c r="C1489" s="75" t="str">
        <f t="shared" si="141"/>
        <v/>
      </c>
      <c r="D1489" s="47"/>
      <c r="E1489" s="48"/>
      <c r="F1489" s="48"/>
      <c r="G1489" s="48"/>
      <c r="H1489" s="49">
        <f t="shared" si="142"/>
        <v>0</v>
      </c>
      <c r="I1489" s="46" t="s">
        <v>6</v>
      </c>
      <c r="O1489" s="26">
        <f t="shared" si="143"/>
        <v>0</v>
      </c>
      <c r="P1489" s="26">
        <f t="shared" si="143"/>
        <v>0</v>
      </c>
      <c r="Q1489" s="26">
        <f t="shared" si="143"/>
        <v>0</v>
      </c>
      <c r="R1489" s="93">
        <f t="shared" si="144"/>
        <v>0</v>
      </c>
      <c r="S1489" s="93">
        <f t="shared" si="145"/>
        <v>0</v>
      </c>
      <c r="T1489" s="93">
        <f t="shared" si="146"/>
        <v>0</v>
      </c>
    </row>
    <row r="1490" spans="3:20" x14ac:dyDescent="0.35">
      <c r="C1490" s="75" t="str">
        <f t="shared" si="141"/>
        <v/>
      </c>
      <c r="D1490" s="47"/>
      <c r="E1490" s="48"/>
      <c r="F1490" s="48"/>
      <c r="G1490" s="48"/>
      <c r="H1490" s="49">
        <f t="shared" si="142"/>
        <v>0</v>
      </c>
      <c r="I1490" s="46" t="s">
        <v>6</v>
      </c>
      <c r="O1490" s="26">
        <f t="shared" si="143"/>
        <v>0</v>
      </c>
      <c r="P1490" s="26">
        <f t="shared" si="143"/>
        <v>0</v>
      </c>
      <c r="Q1490" s="26">
        <f t="shared" si="143"/>
        <v>0</v>
      </c>
      <c r="R1490" s="93">
        <f t="shared" si="144"/>
        <v>0</v>
      </c>
      <c r="S1490" s="93">
        <f t="shared" si="145"/>
        <v>0</v>
      </c>
      <c r="T1490" s="93">
        <f t="shared" si="146"/>
        <v>0</v>
      </c>
    </row>
    <row r="1491" spans="3:20" x14ac:dyDescent="0.35">
      <c r="C1491" s="75" t="str">
        <f t="shared" si="141"/>
        <v/>
      </c>
      <c r="D1491" s="47"/>
      <c r="E1491" s="48"/>
      <c r="F1491" s="48"/>
      <c r="G1491" s="48"/>
      <c r="H1491" s="49">
        <f t="shared" si="142"/>
        <v>0</v>
      </c>
      <c r="I1491" s="46" t="s">
        <v>6</v>
      </c>
      <c r="O1491" s="26">
        <f t="shared" si="143"/>
        <v>0</v>
      </c>
      <c r="P1491" s="26">
        <f t="shared" si="143"/>
        <v>0</v>
      </c>
      <c r="Q1491" s="26">
        <f t="shared" si="143"/>
        <v>0</v>
      </c>
      <c r="R1491" s="93">
        <f t="shared" si="144"/>
        <v>0</v>
      </c>
      <c r="S1491" s="93">
        <f t="shared" si="145"/>
        <v>0</v>
      </c>
      <c r="T1491" s="93">
        <f t="shared" si="146"/>
        <v>0</v>
      </c>
    </row>
    <row r="1492" spans="3:20" x14ac:dyDescent="0.35">
      <c r="C1492" s="75" t="str">
        <f t="shared" si="141"/>
        <v/>
      </c>
      <c r="D1492" s="47"/>
      <c r="E1492" s="48"/>
      <c r="F1492" s="48"/>
      <c r="G1492" s="48"/>
      <c r="H1492" s="49">
        <f t="shared" si="142"/>
        <v>0</v>
      </c>
      <c r="I1492" s="46" t="s">
        <v>6</v>
      </c>
      <c r="O1492" s="26">
        <f t="shared" si="143"/>
        <v>0</v>
      </c>
      <c r="P1492" s="26">
        <f t="shared" si="143"/>
        <v>0</v>
      </c>
      <c r="Q1492" s="26">
        <f t="shared" si="143"/>
        <v>0</v>
      </c>
      <c r="R1492" s="93">
        <f t="shared" si="144"/>
        <v>0</v>
      </c>
      <c r="S1492" s="93">
        <f t="shared" si="145"/>
        <v>0</v>
      </c>
      <c r="T1492" s="93">
        <f t="shared" si="146"/>
        <v>0</v>
      </c>
    </row>
    <row r="1493" spans="3:20" x14ac:dyDescent="0.35">
      <c r="C1493" s="75" t="str">
        <f t="shared" si="141"/>
        <v/>
      </c>
      <c r="D1493" s="47"/>
      <c r="E1493" s="48"/>
      <c r="F1493" s="48"/>
      <c r="G1493" s="48"/>
      <c r="H1493" s="49">
        <f t="shared" si="142"/>
        <v>0</v>
      </c>
      <c r="I1493" s="46" t="s">
        <v>6</v>
      </c>
      <c r="O1493" s="26">
        <f t="shared" si="143"/>
        <v>0</v>
      </c>
      <c r="P1493" s="26">
        <f t="shared" si="143"/>
        <v>0</v>
      </c>
      <c r="Q1493" s="26">
        <f t="shared" si="143"/>
        <v>0</v>
      </c>
      <c r="R1493" s="93">
        <f t="shared" si="144"/>
        <v>0</v>
      </c>
      <c r="S1493" s="93">
        <f t="shared" si="145"/>
        <v>0</v>
      </c>
      <c r="T1493" s="93">
        <f t="shared" si="146"/>
        <v>0</v>
      </c>
    </row>
    <row r="1494" spans="3:20" x14ac:dyDescent="0.35">
      <c r="C1494" s="75" t="str">
        <f t="shared" si="141"/>
        <v/>
      </c>
      <c r="D1494" s="47"/>
      <c r="E1494" s="48"/>
      <c r="F1494" s="48"/>
      <c r="G1494" s="48"/>
      <c r="H1494" s="49">
        <f t="shared" si="142"/>
        <v>0</v>
      </c>
      <c r="I1494" s="46" t="s">
        <v>6</v>
      </c>
      <c r="O1494" s="26">
        <f t="shared" si="143"/>
        <v>0</v>
      </c>
      <c r="P1494" s="26">
        <f t="shared" si="143"/>
        <v>0</v>
      </c>
      <c r="Q1494" s="26">
        <f t="shared" si="143"/>
        <v>0</v>
      </c>
      <c r="R1494" s="93">
        <f t="shared" si="144"/>
        <v>0</v>
      </c>
      <c r="S1494" s="93">
        <f t="shared" si="145"/>
        <v>0</v>
      </c>
      <c r="T1494" s="93">
        <f t="shared" si="146"/>
        <v>0</v>
      </c>
    </row>
    <row r="1495" spans="3:20" x14ac:dyDescent="0.35">
      <c r="C1495" s="75" t="str">
        <f t="shared" si="141"/>
        <v/>
      </c>
      <c r="D1495" s="47"/>
      <c r="E1495" s="48"/>
      <c r="F1495" s="48"/>
      <c r="G1495" s="48"/>
      <c r="H1495" s="49">
        <f t="shared" si="142"/>
        <v>0</v>
      </c>
      <c r="I1495" s="46" t="s">
        <v>6</v>
      </c>
      <c r="O1495" s="26">
        <f t="shared" si="143"/>
        <v>0</v>
      </c>
      <c r="P1495" s="26">
        <f t="shared" si="143"/>
        <v>0</v>
      </c>
      <c r="Q1495" s="26">
        <f t="shared" si="143"/>
        <v>0</v>
      </c>
      <c r="R1495" s="93">
        <f t="shared" si="144"/>
        <v>0</v>
      </c>
      <c r="S1495" s="93">
        <f t="shared" si="145"/>
        <v>0</v>
      </c>
      <c r="T1495" s="93">
        <f t="shared" si="146"/>
        <v>0</v>
      </c>
    </row>
    <row r="1496" spans="3:20" x14ac:dyDescent="0.35">
      <c r="C1496" s="75" t="str">
        <f t="shared" si="141"/>
        <v/>
      </c>
      <c r="D1496" s="47"/>
      <c r="E1496" s="48"/>
      <c r="F1496" s="48"/>
      <c r="G1496" s="48"/>
      <c r="H1496" s="49">
        <f t="shared" si="142"/>
        <v>0</v>
      </c>
      <c r="I1496" s="46" t="s">
        <v>6</v>
      </c>
      <c r="O1496" s="26">
        <f t="shared" si="143"/>
        <v>0</v>
      </c>
      <c r="P1496" s="26">
        <f t="shared" si="143"/>
        <v>0</v>
      </c>
      <c r="Q1496" s="26">
        <f t="shared" si="143"/>
        <v>0</v>
      </c>
      <c r="R1496" s="93">
        <f t="shared" si="144"/>
        <v>0</v>
      </c>
      <c r="S1496" s="93">
        <f t="shared" si="145"/>
        <v>0</v>
      </c>
      <c r="T1496" s="93">
        <f t="shared" si="146"/>
        <v>0</v>
      </c>
    </row>
    <row r="1497" spans="3:20" x14ac:dyDescent="0.35">
      <c r="C1497" s="75" t="str">
        <f t="shared" si="141"/>
        <v/>
      </c>
      <c r="D1497" s="47"/>
      <c r="E1497" s="48"/>
      <c r="F1497" s="48"/>
      <c r="G1497" s="48"/>
      <c r="H1497" s="49">
        <f t="shared" si="142"/>
        <v>0</v>
      </c>
      <c r="I1497" s="46" t="s">
        <v>6</v>
      </c>
      <c r="O1497" s="26">
        <f t="shared" si="143"/>
        <v>0</v>
      </c>
      <c r="P1497" s="26">
        <f t="shared" si="143"/>
        <v>0</v>
      </c>
      <c r="Q1497" s="26">
        <f t="shared" si="143"/>
        <v>0</v>
      </c>
      <c r="R1497" s="93">
        <f t="shared" si="144"/>
        <v>0</v>
      </c>
      <c r="S1497" s="93">
        <f t="shared" si="145"/>
        <v>0</v>
      </c>
      <c r="T1497" s="93">
        <f t="shared" si="146"/>
        <v>0</v>
      </c>
    </row>
    <row r="1498" spans="3:20" x14ac:dyDescent="0.35">
      <c r="C1498" s="75" t="str">
        <f t="shared" si="141"/>
        <v/>
      </c>
      <c r="D1498" s="47"/>
      <c r="E1498" s="48"/>
      <c r="F1498" s="48"/>
      <c r="G1498" s="48"/>
      <c r="H1498" s="49">
        <f t="shared" si="142"/>
        <v>0</v>
      </c>
      <c r="I1498" s="46" t="s">
        <v>6</v>
      </c>
      <c r="O1498" s="26">
        <f t="shared" si="143"/>
        <v>0</v>
      </c>
      <c r="P1498" s="26">
        <f t="shared" si="143"/>
        <v>0</v>
      </c>
      <c r="Q1498" s="26">
        <f t="shared" si="143"/>
        <v>0</v>
      </c>
      <c r="R1498" s="93">
        <f t="shared" si="144"/>
        <v>0</v>
      </c>
      <c r="S1498" s="93">
        <f t="shared" si="145"/>
        <v>0</v>
      </c>
      <c r="T1498" s="93">
        <f t="shared" si="146"/>
        <v>0</v>
      </c>
    </row>
    <row r="1499" spans="3:20" x14ac:dyDescent="0.35">
      <c r="C1499" s="75" t="str">
        <f t="shared" si="141"/>
        <v/>
      </c>
      <c r="D1499" s="47"/>
      <c r="E1499" s="48"/>
      <c r="F1499" s="48"/>
      <c r="G1499" s="48"/>
      <c r="H1499" s="49">
        <f t="shared" si="142"/>
        <v>0</v>
      </c>
      <c r="I1499" s="46" t="s">
        <v>6</v>
      </c>
      <c r="O1499" s="26">
        <f t="shared" si="143"/>
        <v>0</v>
      </c>
      <c r="P1499" s="26">
        <f t="shared" si="143"/>
        <v>0</v>
      </c>
      <c r="Q1499" s="26">
        <f t="shared" si="143"/>
        <v>0</v>
      </c>
      <c r="R1499" s="93">
        <f t="shared" si="144"/>
        <v>0</v>
      </c>
      <c r="S1499" s="93">
        <f t="shared" si="145"/>
        <v>0</v>
      </c>
      <c r="T1499" s="93">
        <f t="shared" si="146"/>
        <v>0</v>
      </c>
    </row>
    <row r="1500" spans="3:20" x14ac:dyDescent="0.35">
      <c r="C1500" s="75" t="str">
        <f t="shared" si="141"/>
        <v/>
      </c>
      <c r="D1500" s="47"/>
      <c r="E1500" s="48"/>
      <c r="F1500" s="48"/>
      <c r="G1500" s="48"/>
      <c r="H1500" s="49">
        <f t="shared" si="142"/>
        <v>0</v>
      </c>
      <c r="I1500" s="46" t="s">
        <v>6</v>
      </c>
      <c r="O1500" s="26">
        <f t="shared" si="143"/>
        <v>0</v>
      </c>
      <c r="P1500" s="26">
        <f t="shared" si="143"/>
        <v>0</v>
      </c>
      <c r="Q1500" s="26">
        <f t="shared" si="143"/>
        <v>0</v>
      </c>
      <c r="R1500" s="93">
        <f t="shared" si="144"/>
        <v>0</v>
      </c>
      <c r="S1500" s="93">
        <f t="shared" si="145"/>
        <v>0</v>
      </c>
      <c r="T1500" s="93">
        <f t="shared" si="146"/>
        <v>0</v>
      </c>
    </row>
    <row r="1501" spans="3:20" x14ac:dyDescent="0.35">
      <c r="C1501" s="75" t="str">
        <f t="shared" si="141"/>
        <v/>
      </c>
      <c r="D1501" s="47"/>
      <c r="E1501" s="48"/>
      <c r="F1501" s="48"/>
      <c r="G1501" s="48"/>
      <c r="H1501" s="49">
        <f t="shared" si="142"/>
        <v>0</v>
      </c>
      <c r="I1501" s="46" t="s">
        <v>6</v>
      </c>
      <c r="O1501" s="26">
        <f t="shared" si="143"/>
        <v>0</v>
      </c>
      <c r="P1501" s="26">
        <f t="shared" si="143"/>
        <v>0</v>
      </c>
      <c r="Q1501" s="26">
        <f t="shared" si="143"/>
        <v>0</v>
      </c>
      <c r="R1501" s="93">
        <f t="shared" si="144"/>
        <v>0</v>
      </c>
      <c r="S1501" s="93">
        <f t="shared" si="145"/>
        <v>0</v>
      </c>
      <c r="T1501" s="93">
        <f t="shared" si="146"/>
        <v>0</v>
      </c>
    </row>
    <row r="1502" spans="3:20" x14ac:dyDescent="0.35">
      <c r="C1502" s="75" t="str">
        <f t="shared" si="141"/>
        <v/>
      </c>
      <c r="D1502" s="47"/>
      <c r="E1502" s="48"/>
      <c r="F1502" s="48"/>
      <c r="G1502" s="48"/>
      <c r="H1502" s="49">
        <f t="shared" si="142"/>
        <v>0</v>
      </c>
      <c r="I1502" s="46" t="s">
        <v>6</v>
      </c>
      <c r="O1502" s="26">
        <f t="shared" si="143"/>
        <v>0</v>
      </c>
      <c r="P1502" s="26">
        <f t="shared" si="143"/>
        <v>0</v>
      </c>
      <c r="Q1502" s="26">
        <f t="shared" si="143"/>
        <v>0</v>
      </c>
      <c r="R1502" s="93">
        <f t="shared" si="144"/>
        <v>0</v>
      </c>
      <c r="S1502" s="93">
        <f t="shared" si="145"/>
        <v>0</v>
      </c>
      <c r="T1502" s="93">
        <f t="shared" si="146"/>
        <v>0</v>
      </c>
    </row>
    <row r="1503" spans="3:20" x14ac:dyDescent="0.35">
      <c r="C1503" s="75" t="str">
        <f t="shared" si="141"/>
        <v/>
      </c>
      <c r="D1503" s="47"/>
      <c r="E1503" s="48"/>
      <c r="F1503" s="48"/>
      <c r="G1503" s="48"/>
      <c r="H1503" s="49">
        <f t="shared" si="142"/>
        <v>0</v>
      </c>
      <c r="I1503" s="46" t="s">
        <v>6</v>
      </c>
      <c r="O1503" s="26">
        <f t="shared" si="143"/>
        <v>0</v>
      </c>
      <c r="P1503" s="26">
        <f t="shared" si="143"/>
        <v>0</v>
      </c>
      <c r="Q1503" s="26">
        <f t="shared" si="143"/>
        <v>0</v>
      </c>
      <c r="R1503" s="93">
        <f t="shared" si="144"/>
        <v>0</v>
      </c>
      <c r="S1503" s="93">
        <f t="shared" si="145"/>
        <v>0</v>
      </c>
      <c r="T1503" s="93">
        <f t="shared" si="146"/>
        <v>0</v>
      </c>
    </row>
    <row r="1504" spans="3:20" x14ac:dyDescent="0.35">
      <c r="C1504" s="75" t="str">
        <f t="shared" si="141"/>
        <v/>
      </c>
      <c r="D1504" s="47"/>
      <c r="E1504" s="48"/>
      <c r="F1504" s="48"/>
      <c r="G1504" s="48"/>
      <c r="H1504" s="49">
        <f t="shared" si="142"/>
        <v>0</v>
      </c>
      <c r="I1504" s="46" t="s">
        <v>6</v>
      </c>
      <c r="O1504" s="26">
        <f t="shared" si="143"/>
        <v>0</v>
      </c>
      <c r="P1504" s="26">
        <f t="shared" si="143"/>
        <v>0</v>
      </c>
      <c r="Q1504" s="26">
        <f t="shared" si="143"/>
        <v>0</v>
      </c>
      <c r="R1504" s="93">
        <f t="shared" si="144"/>
        <v>0</v>
      </c>
      <c r="S1504" s="93">
        <f t="shared" si="145"/>
        <v>0</v>
      </c>
      <c r="T1504" s="93">
        <f t="shared" si="146"/>
        <v>0</v>
      </c>
    </row>
    <row r="1505" spans="3:20" x14ac:dyDescent="0.35">
      <c r="C1505" s="75" t="str">
        <f t="shared" si="141"/>
        <v/>
      </c>
      <c r="D1505" s="47"/>
      <c r="E1505" s="48"/>
      <c r="F1505" s="48"/>
      <c r="G1505" s="48"/>
      <c r="H1505" s="49">
        <f t="shared" si="142"/>
        <v>0</v>
      </c>
      <c r="I1505" s="46" t="s">
        <v>6</v>
      </c>
      <c r="O1505" s="26">
        <f t="shared" si="143"/>
        <v>0</v>
      </c>
      <c r="P1505" s="26">
        <f t="shared" si="143"/>
        <v>0</v>
      </c>
      <c r="Q1505" s="26">
        <f t="shared" si="143"/>
        <v>0</v>
      </c>
      <c r="R1505" s="93">
        <f t="shared" si="144"/>
        <v>0</v>
      </c>
      <c r="S1505" s="93">
        <f t="shared" si="145"/>
        <v>0</v>
      </c>
      <c r="T1505" s="93">
        <f t="shared" si="146"/>
        <v>0</v>
      </c>
    </row>
    <row r="1506" spans="3:20" x14ac:dyDescent="0.35">
      <c r="C1506" s="75" t="str">
        <f t="shared" si="141"/>
        <v/>
      </c>
      <c r="D1506" s="47"/>
      <c r="E1506" s="48"/>
      <c r="F1506" s="48"/>
      <c r="G1506" s="48"/>
      <c r="H1506" s="49">
        <f t="shared" si="142"/>
        <v>0</v>
      </c>
      <c r="I1506" s="46" t="s">
        <v>6</v>
      </c>
      <c r="O1506" s="26">
        <f t="shared" si="143"/>
        <v>0</v>
      </c>
      <c r="P1506" s="26">
        <f t="shared" si="143"/>
        <v>0</v>
      </c>
      <c r="Q1506" s="26">
        <f t="shared" si="143"/>
        <v>0</v>
      </c>
      <c r="R1506" s="93">
        <f t="shared" si="144"/>
        <v>0</v>
      </c>
      <c r="S1506" s="93">
        <f t="shared" si="145"/>
        <v>0</v>
      </c>
      <c r="T1506" s="93">
        <f t="shared" si="146"/>
        <v>0</v>
      </c>
    </row>
    <row r="1507" spans="3:20" x14ac:dyDescent="0.35">
      <c r="C1507" s="75" t="str">
        <f t="shared" si="141"/>
        <v/>
      </c>
      <c r="D1507" s="47"/>
      <c r="E1507" s="48"/>
      <c r="F1507" s="48"/>
      <c r="G1507" s="48"/>
      <c r="H1507" s="49">
        <f t="shared" si="142"/>
        <v>0</v>
      </c>
      <c r="I1507" s="46" t="s">
        <v>6</v>
      </c>
      <c r="O1507" s="26">
        <f t="shared" si="143"/>
        <v>0</v>
      </c>
      <c r="P1507" s="26">
        <f t="shared" si="143"/>
        <v>0</v>
      </c>
      <c r="Q1507" s="26">
        <f t="shared" si="143"/>
        <v>0</v>
      </c>
      <c r="R1507" s="93">
        <f t="shared" si="144"/>
        <v>0</v>
      </c>
      <c r="S1507" s="93">
        <f t="shared" si="145"/>
        <v>0</v>
      </c>
      <c r="T1507" s="93">
        <f t="shared" si="146"/>
        <v>0</v>
      </c>
    </row>
    <row r="1508" spans="3:20" x14ac:dyDescent="0.35">
      <c r="C1508" s="75" t="str">
        <f t="shared" si="141"/>
        <v/>
      </c>
      <c r="D1508" s="47"/>
      <c r="E1508" s="48"/>
      <c r="F1508" s="48"/>
      <c r="G1508" s="48"/>
      <c r="H1508" s="49">
        <f t="shared" si="142"/>
        <v>0</v>
      </c>
      <c r="I1508" s="46" t="s">
        <v>6</v>
      </c>
      <c r="O1508" s="26">
        <f t="shared" si="143"/>
        <v>0</v>
      </c>
      <c r="P1508" s="26">
        <f t="shared" si="143"/>
        <v>0</v>
      </c>
      <c r="Q1508" s="26">
        <f t="shared" si="143"/>
        <v>0</v>
      </c>
      <c r="R1508" s="93">
        <f t="shared" si="144"/>
        <v>0</v>
      </c>
      <c r="S1508" s="93">
        <f t="shared" si="145"/>
        <v>0</v>
      </c>
      <c r="T1508" s="93">
        <f t="shared" si="146"/>
        <v>0</v>
      </c>
    </row>
    <row r="1509" spans="3:20" x14ac:dyDescent="0.35">
      <c r="C1509" s="75" t="str">
        <f t="shared" si="141"/>
        <v/>
      </c>
      <c r="D1509" s="47"/>
      <c r="E1509" s="48"/>
      <c r="F1509" s="48"/>
      <c r="G1509" s="48"/>
      <c r="H1509" s="49">
        <f t="shared" si="142"/>
        <v>0</v>
      </c>
      <c r="I1509" s="46" t="s">
        <v>6</v>
      </c>
      <c r="O1509" s="26">
        <f t="shared" si="143"/>
        <v>0</v>
      </c>
      <c r="P1509" s="26">
        <f t="shared" si="143"/>
        <v>0</v>
      </c>
      <c r="Q1509" s="26">
        <f t="shared" si="143"/>
        <v>0</v>
      </c>
      <c r="R1509" s="93">
        <f t="shared" si="144"/>
        <v>0</v>
      </c>
      <c r="S1509" s="93">
        <f t="shared" si="145"/>
        <v>0</v>
      </c>
      <c r="T1509" s="93">
        <f t="shared" si="146"/>
        <v>0</v>
      </c>
    </row>
    <row r="1510" spans="3:20" x14ac:dyDescent="0.35">
      <c r="C1510" s="75" t="str">
        <f t="shared" si="141"/>
        <v/>
      </c>
      <c r="D1510" s="47"/>
      <c r="E1510" s="48"/>
      <c r="F1510" s="48"/>
      <c r="G1510" s="48"/>
      <c r="H1510" s="49">
        <f t="shared" si="142"/>
        <v>0</v>
      </c>
      <c r="I1510" s="46" t="s">
        <v>6</v>
      </c>
      <c r="O1510" s="26">
        <f t="shared" si="143"/>
        <v>0</v>
      </c>
      <c r="P1510" s="26">
        <f t="shared" si="143"/>
        <v>0</v>
      </c>
      <c r="Q1510" s="26">
        <f t="shared" si="143"/>
        <v>0</v>
      </c>
      <c r="R1510" s="93">
        <f t="shared" si="144"/>
        <v>0</v>
      </c>
      <c r="S1510" s="93">
        <f t="shared" si="145"/>
        <v>0</v>
      </c>
      <c r="T1510" s="93">
        <f t="shared" si="146"/>
        <v>0</v>
      </c>
    </row>
    <row r="1511" spans="3:20" x14ac:dyDescent="0.35">
      <c r="C1511" s="75" t="str">
        <f t="shared" si="141"/>
        <v/>
      </c>
      <c r="D1511" s="47"/>
      <c r="E1511" s="48"/>
      <c r="F1511" s="48"/>
      <c r="G1511" s="48"/>
      <c r="H1511" s="49">
        <f t="shared" si="142"/>
        <v>0</v>
      </c>
      <c r="I1511" s="46" t="s">
        <v>6</v>
      </c>
      <c r="O1511" s="26">
        <f t="shared" si="143"/>
        <v>0</v>
      </c>
      <c r="P1511" s="26">
        <f t="shared" si="143"/>
        <v>0</v>
      </c>
      <c r="Q1511" s="26">
        <f t="shared" si="143"/>
        <v>0</v>
      </c>
      <c r="R1511" s="93">
        <f t="shared" si="144"/>
        <v>0</v>
      </c>
      <c r="S1511" s="93">
        <f t="shared" si="145"/>
        <v>0</v>
      </c>
      <c r="T1511" s="93">
        <f t="shared" si="146"/>
        <v>0</v>
      </c>
    </row>
    <row r="1512" spans="3:20" x14ac:dyDescent="0.35">
      <c r="C1512" s="75" t="str">
        <f t="shared" si="141"/>
        <v/>
      </c>
      <c r="D1512" s="47"/>
      <c r="E1512" s="48"/>
      <c r="F1512" s="48"/>
      <c r="G1512" s="48"/>
      <c r="H1512" s="49">
        <f t="shared" si="142"/>
        <v>0</v>
      </c>
      <c r="I1512" s="46" t="s">
        <v>6</v>
      </c>
      <c r="O1512" s="26">
        <f t="shared" si="143"/>
        <v>0</v>
      </c>
      <c r="P1512" s="26">
        <f t="shared" si="143"/>
        <v>0</v>
      </c>
      <c r="Q1512" s="26">
        <f t="shared" si="143"/>
        <v>0</v>
      </c>
      <c r="R1512" s="93">
        <f t="shared" si="144"/>
        <v>0</v>
      </c>
      <c r="S1512" s="93">
        <f t="shared" si="145"/>
        <v>0</v>
      </c>
      <c r="T1512" s="93">
        <f t="shared" si="146"/>
        <v>0</v>
      </c>
    </row>
    <row r="1513" spans="3:20" x14ac:dyDescent="0.35">
      <c r="C1513" s="75" t="str">
        <f t="shared" si="141"/>
        <v/>
      </c>
      <c r="D1513" s="47"/>
      <c r="E1513" s="48"/>
      <c r="F1513" s="48"/>
      <c r="G1513" s="48"/>
      <c r="H1513" s="49">
        <f t="shared" si="142"/>
        <v>0</v>
      </c>
      <c r="I1513" s="46" t="s">
        <v>6</v>
      </c>
      <c r="O1513" s="26">
        <f t="shared" si="143"/>
        <v>0</v>
      </c>
      <c r="P1513" s="26">
        <f t="shared" si="143"/>
        <v>0</v>
      </c>
      <c r="Q1513" s="26">
        <f t="shared" si="143"/>
        <v>0</v>
      </c>
      <c r="R1513" s="93">
        <f t="shared" si="144"/>
        <v>0</v>
      </c>
      <c r="S1513" s="93">
        <f t="shared" si="145"/>
        <v>0</v>
      </c>
      <c r="T1513" s="93">
        <f t="shared" si="146"/>
        <v>0</v>
      </c>
    </row>
    <row r="1514" spans="3:20" x14ac:dyDescent="0.35">
      <c r="C1514" s="75" t="str">
        <f t="shared" si="141"/>
        <v/>
      </c>
      <c r="D1514" s="47"/>
      <c r="E1514" s="48"/>
      <c r="F1514" s="48"/>
      <c r="G1514" s="48"/>
      <c r="H1514" s="49">
        <f t="shared" si="142"/>
        <v>0</v>
      </c>
      <c r="I1514" s="46" t="s">
        <v>6</v>
      </c>
      <c r="O1514" s="26">
        <f t="shared" si="143"/>
        <v>0</v>
      </c>
      <c r="P1514" s="26">
        <f t="shared" si="143"/>
        <v>0</v>
      </c>
      <c r="Q1514" s="26">
        <f t="shared" si="143"/>
        <v>0</v>
      </c>
      <c r="R1514" s="93">
        <f t="shared" si="144"/>
        <v>0</v>
      </c>
      <c r="S1514" s="93">
        <f t="shared" si="145"/>
        <v>0</v>
      </c>
      <c r="T1514" s="93">
        <f t="shared" si="146"/>
        <v>0</v>
      </c>
    </row>
    <row r="1515" spans="3:20" x14ac:dyDescent="0.35">
      <c r="C1515" s="75" t="str">
        <f t="shared" si="141"/>
        <v/>
      </c>
      <c r="D1515" s="47"/>
      <c r="E1515" s="48"/>
      <c r="F1515" s="48"/>
      <c r="G1515" s="48"/>
      <c r="H1515" s="49">
        <f t="shared" si="142"/>
        <v>0</v>
      </c>
      <c r="I1515" s="46" t="s">
        <v>6</v>
      </c>
      <c r="O1515" s="26">
        <f t="shared" si="143"/>
        <v>0</v>
      </c>
      <c r="P1515" s="26">
        <f t="shared" si="143"/>
        <v>0</v>
      </c>
      <c r="Q1515" s="26">
        <f t="shared" si="143"/>
        <v>0</v>
      </c>
      <c r="R1515" s="93">
        <f t="shared" si="144"/>
        <v>0</v>
      </c>
      <c r="S1515" s="93">
        <f t="shared" si="145"/>
        <v>0</v>
      </c>
      <c r="T1515" s="93">
        <f t="shared" si="146"/>
        <v>0</v>
      </c>
    </row>
    <row r="1516" spans="3:20" x14ac:dyDescent="0.35">
      <c r="C1516" s="75" t="str">
        <f t="shared" si="141"/>
        <v/>
      </c>
      <c r="D1516" s="47"/>
      <c r="E1516" s="48"/>
      <c r="F1516" s="48"/>
      <c r="G1516" s="48"/>
      <c r="H1516" s="49">
        <f t="shared" si="142"/>
        <v>0</v>
      </c>
      <c r="I1516" s="46" t="s">
        <v>6</v>
      </c>
      <c r="O1516" s="26">
        <f t="shared" si="143"/>
        <v>0</v>
      </c>
      <c r="P1516" s="26">
        <f t="shared" si="143"/>
        <v>0</v>
      </c>
      <c r="Q1516" s="26">
        <f t="shared" si="143"/>
        <v>0</v>
      </c>
      <c r="R1516" s="93">
        <f t="shared" si="144"/>
        <v>0</v>
      </c>
      <c r="S1516" s="93">
        <f t="shared" si="145"/>
        <v>0</v>
      </c>
      <c r="T1516" s="93">
        <f t="shared" si="146"/>
        <v>0</v>
      </c>
    </row>
    <row r="1517" spans="3:20" x14ac:dyDescent="0.35">
      <c r="C1517" s="75" t="str">
        <f t="shared" si="141"/>
        <v/>
      </c>
      <c r="D1517" s="47"/>
      <c r="E1517" s="48"/>
      <c r="F1517" s="48"/>
      <c r="G1517" s="48"/>
      <c r="H1517" s="49">
        <f t="shared" si="142"/>
        <v>0</v>
      </c>
      <c r="I1517" s="46" t="s">
        <v>6</v>
      </c>
      <c r="O1517" s="26">
        <f t="shared" si="143"/>
        <v>0</v>
      </c>
      <c r="P1517" s="26">
        <f t="shared" si="143"/>
        <v>0</v>
      </c>
      <c r="Q1517" s="26">
        <f t="shared" si="143"/>
        <v>0</v>
      </c>
      <c r="R1517" s="93">
        <f t="shared" si="144"/>
        <v>0</v>
      </c>
      <c r="S1517" s="93">
        <f t="shared" si="145"/>
        <v>0</v>
      </c>
      <c r="T1517" s="93">
        <f t="shared" si="146"/>
        <v>0</v>
      </c>
    </row>
    <row r="1518" spans="3:20" x14ac:dyDescent="0.35">
      <c r="C1518" s="75" t="str">
        <f t="shared" si="141"/>
        <v/>
      </c>
      <c r="D1518" s="47"/>
      <c r="E1518" s="48"/>
      <c r="F1518" s="48"/>
      <c r="G1518" s="48"/>
      <c r="H1518" s="49">
        <f t="shared" si="142"/>
        <v>0</v>
      </c>
      <c r="I1518" s="46" t="s">
        <v>6</v>
      </c>
      <c r="O1518" s="26">
        <f t="shared" si="143"/>
        <v>0</v>
      </c>
      <c r="P1518" s="26">
        <f t="shared" si="143"/>
        <v>0</v>
      </c>
      <c r="Q1518" s="26">
        <f t="shared" si="143"/>
        <v>0</v>
      </c>
      <c r="R1518" s="93">
        <f t="shared" si="144"/>
        <v>0</v>
      </c>
      <c r="S1518" s="93">
        <f t="shared" si="145"/>
        <v>0</v>
      </c>
      <c r="T1518" s="93">
        <f t="shared" si="146"/>
        <v>0</v>
      </c>
    </row>
    <row r="1519" spans="3:20" x14ac:dyDescent="0.35">
      <c r="C1519" s="75" t="str">
        <f t="shared" si="141"/>
        <v/>
      </c>
      <c r="D1519" s="47"/>
      <c r="E1519" s="48"/>
      <c r="F1519" s="48"/>
      <c r="G1519" s="48"/>
      <c r="H1519" s="49">
        <f t="shared" si="142"/>
        <v>0</v>
      </c>
      <c r="I1519" s="46" t="s">
        <v>6</v>
      </c>
      <c r="O1519" s="26">
        <f t="shared" si="143"/>
        <v>0</v>
      </c>
      <c r="P1519" s="26">
        <f t="shared" si="143"/>
        <v>0</v>
      </c>
      <c r="Q1519" s="26">
        <f t="shared" si="143"/>
        <v>0</v>
      </c>
      <c r="R1519" s="93">
        <f t="shared" si="144"/>
        <v>0</v>
      </c>
      <c r="S1519" s="93">
        <f t="shared" si="145"/>
        <v>0</v>
      </c>
      <c r="T1519" s="93">
        <f t="shared" si="146"/>
        <v>0</v>
      </c>
    </row>
    <row r="1520" spans="3:20" x14ac:dyDescent="0.35">
      <c r="C1520" s="75" t="str">
        <f t="shared" si="141"/>
        <v/>
      </c>
      <c r="D1520" s="47"/>
      <c r="E1520" s="48"/>
      <c r="F1520" s="48"/>
      <c r="G1520" s="48"/>
      <c r="H1520" s="49">
        <f t="shared" si="142"/>
        <v>0</v>
      </c>
      <c r="I1520" s="46" t="s">
        <v>6</v>
      </c>
      <c r="O1520" s="26">
        <f t="shared" si="143"/>
        <v>0</v>
      </c>
      <c r="P1520" s="26">
        <f t="shared" si="143"/>
        <v>0</v>
      </c>
      <c r="Q1520" s="26">
        <f t="shared" si="143"/>
        <v>0</v>
      </c>
      <c r="R1520" s="93">
        <f t="shared" si="144"/>
        <v>0</v>
      </c>
      <c r="S1520" s="93">
        <f t="shared" si="145"/>
        <v>0</v>
      </c>
      <c r="T1520" s="93">
        <f t="shared" si="146"/>
        <v>0</v>
      </c>
    </row>
    <row r="1521" spans="3:20" x14ac:dyDescent="0.35">
      <c r="C1521" s="75" t="str">
        <f t="shared" si="141"/>
        <v/>
      </c>
      <c r="D1521" s="47"/>
      <c r="E1521" s="48"/>
      <c r="F1521" s="48"/>
      <c r="G1521" s="48"/>
      <c r="H1521" s="49">
        <f t="shared" si="142"/>
        <v>0</v>
      </c>
      <c r="I1521" s="46" t="s">
        <v>6</v>
      </c>
      <c r="O1521" s="26">
        <f t="shared" si="143"/>
        <v>0</v>
      </c>
      <c r="P1521" s="26">
        <f t="shared" si="143"/>
        <v>0</v>
      </c>
      <c r="Q1521" s="26">
        <f t="shared" si="143"/>
        <v>0</v>
      </c>
      <c r="R1521" s="93">
        <f t="shared" si="144"/>
        <v>0</v>
      </c>
      <c r="S1521" s="93">
        <f t="shared" si="145"/>
        <v>0</v>
      </c>
      <c r="T1521" s="93">
        <f t="shared" si="146"/>
        <v>0</v>
      </c>
    </row>
    <row r="1522" spans="3:20" x14ac:dyDescent="0.35">
      <c r="C1522" s="75" t="str">
        <f t="shared" si="141"/>
        <v/>
      </c>
      <c r="D1522" s="47"/>
      <c r="E1522" s="48"/>
      <c r="F1522" s="48"/>
      <c r="G1522" s="48"/>
      <c r="H1522" s="49">
        <f t="shared" si="142"/>
        <v>0</v>
      </c>
      <c r="I1522" s="46" t="s">
        <v>6</v>
      </c>
      <c r="O1522" s="26">
        <f t="shared" si="143"/>
        <v>0</v>
      </c>
      <c r="P1522" s="26">
        <f t="shared" si="143"/>
        <v>0</v>
      </c>
      <c r="Q1522" s="26">
        <f t="shared" si="143"/>
        <v>0</v>
      </c>
      <c r="R1522" s="93">
        <f t="shared" si="144"/>
        <v>0</v>
      </c>
      <c r="S1522" s="93">
        <f t="shared" si="145"/>
        <v>0</v>
      </c>
      <c r="T1522" s="93">
        <f t="shared" si="146"/>
        <v>0</v>
      </c>
    </row>
    <row r="1523" spans="3:20" x14ac:dyDescent="0.35">
      <c r="C1523" s="75" t="str">
        <f t="shared" si="141"/>
        <v/>
      </c>
      <c r="D1523" s="47"/>
      <c r="E1523" s="48"/>
      <c r="F1523" s="48"/>
      <c r="G1523" s="48"/>
      <c r="H1523" s="49">
        <f t="shared" si="142"/>
        <v>0</v>
      </c>
      <c r="I1523" s="46" t="s">
        <v>6</v>
      </c>
      <c r="O1523" s="26">
        <f t="shared" si="143"/>
        <v>0</v>
      </c>
      <c r="P1523" s="26">
        <f t="shared" si="143"/>
        <v>0</v>
      </c>
      <c r="Q1523" s="26">
        <f t="shared" si="143"/>
        <v>0</v>
      </c>
      <c r="R1523" s="93">
        <f t="shared" si="144"/>
        <v>0</v>
      </c>
      <c r="S1523" s="93">
        <f t="shared" si="145"/>
        <v>0</v>
      </c>
      <c r="T1523" s="93">
        <f t="shared" si="146"/>
        <v>0</v>
      </c>
    </row>
    <row r="1524" spans="3:20" x14ac:dyDescent="0.35">
      <c r="C1524" s="75" t="str">
        <f t="shared" si="141"/>
        <v/>
      </c>
      <c r="D1524" s="47"/>
      <c r="E1524" s="48"/>
      <c r="F1524" s="48"/>
      <c r="G1524" s="48"/>
      <c r="H1524" s="49">
        <f t="shared" si="142"/>
        <v>0</v>
      </c>
      <c r="I1524" s="46" t="s">
        <v>6</v>
      </c>
      <c r="O1524" s="26">
        <f t="shared" si="143"/>
        <v>0</v>
      </c>
      <c r="P1524" s="26">
        <f t="shared" si="143"/>
        <v>0</v>
      </c>
      <c r="Q1524" s="26">
        <f t="shared" si="143"/>
        <v>0</v>
      </c>
      <c r="R1524" s="93">
        <f t="shared" si="144"/>
        <v>0</v>
      </c>
      <c r="S1524" s="93">
        <f t="shared" si="145"/>
        <v>0</v>
      </c>
      <c r="T1524" s="93">
        <f t="shared" si="146"/>
        <v>0</v>
      </c>
    </row>
    <row r="1525" spans="3:20" x14ac:dyDescent="0.35">
      <c r="C1525" s="75" t="str">
        <f t="shared" si="141"/>
        <v/>
      </c>
      <c r="D1525" s="47"/>
      <c r="E1525" s="48"/>
      <c r="F1525" s="48"/>
      <c r="G1525" s="48"/>
      <c r="H1525" s="49">
        <f t="shared" si="142"/>
        <v>0</v>
      </c>
      <c r="I1525" s="46" t="s">
        <v>6</v>
      </c>
      <c r="O1525" s="26">
        <f t="shared" si="143"/>
        <v>0</v>
      </c>
      <c r="P1525" s="26">
        <f t="shared" si="143"/>
        <v>0</v>
      </c>
      <c r="Q1525" s="26">
        <f t="shared" si="143"/>
        <v>0</v>
      </c>
      <c r="R1525" s="93">
        <f t="shared" si="144"/>
        <v>0</v>
      </c>
      <c r="S1525" s="93">
        <f t="shared" si="145"/>
        <v>0</v>
      </c>
      <c r="T1525" s="93">
        <f t="shared" si="146"/>
        <v>0</v>
      </c>
    </row>
    <row r="1526" spans="3:20" x14ac:dyDescent="0.35">
      <c r="C1526" s="75" t="str">
        <f t="shared" si="141"/>
        <v/>
      </c>
      <c r="D1526" s="47"/>
      <c r="E1526" s="48"/>
      <c r="F1526" s="48"/>
      <c r="G1526" s="48"/>
      <c r="H1526" s="49">
        <f t="shared" si="142"/>
        <v>0</v>
      </c>
      <c r="I1526" s="46" t="s">
        <v>6</v>
      </c>
      <c r="O1526" s="26">
        <f t="shared" si="143"/>
        <v>0</v>
      </c>
      <c r="P1526" s="26">
        <f t="shared" si="143"/>
        <v>0</v>
      </c>
      <c r="Q1526" s="26">
        <f t="shared" si="143"/>
        <v>0</v>
      </c>
      <c r="R1526" s="93">
        <f t="shared" si="144"/>
        <v>0</v>
      </c>
      <c r="S1526" s="93">
        <f t="shared" si="145"/>
        <v>0</v>
      </c>
      <c r="T1526" s="93">
        <f t="shared" si="146"/>
        <v>0</v>
      </c>
    </row>
    <row r="1527" spans="3:20" x14ac:dyDescent="0.35">
      <c r="C1527" s="75" t="str">
        <f t="shared" si="141"/>
        <v/>
      </c>
      <c r="D1527" s="47"/>
      <c r="E1527" s="48"/>
      <c r="F1527" s="48"/>
      <c r="G1527" s="48"/>
      <c r="H1527" s="49">
        <f t="shared" si="142"/>
        <v>0</v>
      </c>
      <c r="I1527" s="46" t="s">
        <v>6</v>
      </c>
      <c r="O1527" s="26">
        <f t="shared" si="143"/>
        <v>0</v>
      </c>
      <c r="P1527" s="26">
        <f t="shared" si="143"/>
        <v>0</v>
      </c>
      <c r="Q1527" s="26">
        <f t="shared" si="143"/>
        <v>0</v>
      </c>
      <c r="R1527" s="93">
        <f t="shared" si="144"/>
        <v>0</v>
      </c>
      <c r="S1527" s="93">
        <f t="shared" si="145"/>
        <v>0</v>
      </c>
      <c r="T1527" s="93">
        <f t="shared" si="146"/>
        <v>0</v>
      </c>
    </row>
    <row r="1528" spans="3:20" x14ac:dyDescent="0.35">
      <c r="C1528" s="75" t="str">
        <f t="shared" si="141"/>
        <v/>
      </c>
      <c r="D1528" s="47"/>
      <c r="E1528" s="48"/>
      <c r="F1528" s="48"/>
      <c r="G1528" s="48"/>
      <c r="H1528" s="49">
        <f t="shared" si="142"/>
        <v>0</v>
      </c>
      <c r="I1528" s="46" t="s">
        <v>6</v>
      </c>
      <c r="O1528" s="26">
        <f t="shared" si="143"/>
        <v>0</v>
      </c>
      <c r="P1528" s="26">
        <f t="shared" si="143"/>
        <v>0</v>
      </c>
      <c r="Q1528" s="26">
        <f t="shared" si="143"/>
        <v>0</v>
      </c>
      <c r="R1528" s="93">
        <f t="shared" si="144"/>
        <v>0</v>
      </c>
      <c r="S1528" s="93">
        <f t="shared" si="145"/>
        <v>0</v>
      </c>
      <c r="T1528" s="93">
        <f t="shared" si="146"/>
        <v>0</v>
      </c>
    </row>
    <row r="1529" spans="3:20" x14ac:dyDescent="0.35">
      <c r="C1529" s="75" t="str">
        <f t="shared" si="141"/>
        <v/>
      </c>
      <c r="D1529" s="47"/>
      <c r="E1529" s="48"/>
      <c r="F1529" s="48"/>
      <c r="G1529" s="48"/>
      <c r="H1529" s="49">
        <f t="shared" si="142"/>
        <v>0</v>
      </c>
      <c r="I1529" s="46" t="s">
        <v>6</v>
      </c>
      <c r="O1529" s="26">
        <f t="shared" si="143"/>
        <v>0</v>
      </c>
      <c r="P1529" s="26">
        <f t="shared" si="143"/>
        <v>0</v>
      </c>
      <c r="Q1529" s="26">
        <f t="shared" si="143"/>
        <v>0</v>
      </c>
      <c r="R1529" s="93">
        <f t="shared" si="144"/>
        <v>0</v>
      </c>
      <c r="S1529" s="93">
        <f t="shared" si="145"/>
        <v>0</v>
      </c>
      <c r="T1529" s="93">
        <f t="shared" si="146"/>
        <v>0</v>
      </c>
    </row>
    <row r="1530" spans="3:20" x14ac:dyDescent="0.35">
      <c r="C1530" s="75" t="str">
        <f t="shared" si="141"/>
        <v/>
      </c>
      <c r="D1530" s="47"/>
      <c r="E1530" s="48"/>
      <c r="F1530" s="48"/>
      <c r="G1530" s="48"/>
      <c r="H1530" s="49">
        <f t="shared" si="142"/>
        <v>0</v>
      </c>
      <c r="I1530" s="46" t="s">
        <v>6</v>
      </c>
      <c r="O1530" s="26">
        <f t="shared" si="143"/>
        <v>0</v>
      </c>
      <c r="P1530" s="26">
        <f t="shared" si="143"/>
        <v>0</v>
      </c>
      <c r="Q1530" s="26">
        <f t="shared" si="143"/>
        <v>0</v>
      </c>
      <c r="R1530" s="93">
        <f t="shared" si="144"/>
        <v>0</v>
      </c>
      <c r="S1530" s="93">
        <f t="shared" si="145"/>
        <v>0</v>
      </c>
      <c r="T1530" s="93">
        <f t="shared" si="146"/>
        <v>0</v>
      </c>
    </row>
    <row r="1531" spans="3:20" x14ac:dyDescent="0.35">
      <c r="C1531" s="75" t="str">
        <f t="shared" si="141"/>
        <v/>
      </c>
      <c r="D1531" s="47"/>
      <c r="E1531" s="48"/>
      <c r="F1531" s="48"/>
      <c r="G1531" s="48"/>
      <c r="H1531" s="49">
        <f t="shared" si="142"/>
        <v>0</v>
      </c>
      <c r="I1531" s="46" t="s">
        <v>6</v>
      </c>
      <c r="O1531" s="26">
        <f t="shared" si="143"/>
        <v>0</v>
      </c>
      <c r="P1531" s="26">
        <f t="shared" si="143"/>
        <v>0</v>
      </c>
      <c r="Q1531" s="26">
        <f t="shared" si="143"/>
        <v>0</v>
      </c>
      <c r="R1531" s="93">
        <f t="shared" si="144"/>
        <v>0</v>
      </c>
      <c r="S1531" s="93">
        <f t="shared" si="145"/>
        <v>0</v>
      </c>
      <c r="T1531" s="93">
        <f t="shared" si="146"/>
        <v>0</v>
      </c>
    </row>
    <row r="1532" spans="3:20" x14ac:dyDescent="0.35">
      <c r="C1532" s="75" t="str">
        <f t="shared" si="141"/>
        <v/>
      </c>
      <c r="D1532" s="47"/>
      <c r="E1532" s="48"/>
      <c r="F1532" s="48"/>
      <c r="G1532" s="48"/>
      <c r="H1532" s="49">
        <f t="shared" si="142"/>
        <v>0</v>
      </c>
      <c r="I1532" s="46" t="s">
        <v>6</v>
      </c>
      <c r="O1532" s="26">
        <f t="shared" si="143"/>
        <v>0</v>
      </c>
      <c r="P1532" s="26">
        <f t="shared" si="143"/>
        <v>0</v>
      </c>
      <c r="Q1532" s="26">
        <f t="shared" si="143"/>
        <v>0</v>
      </c>
      <c r="R1532" s="93">
        <f t="shared" si="144"/>
        <v>0</v>
      </c>
      <c r="S1532" s="93">
        <f t="shared" si="145"/>
        <v>0</v>
      </c>
      <c r="T1532" s="93">
        <f t="shared" si="146"/>
        <v>0</v>
      </c>
    </row>
    <row r="1533" spans="3:20" x14ac:dyDescent="0.35">
      <c r="C1533" s="75" t="str">
        <f t="shared" si="141"/>
        <v/>
      </c>
      <c r="D1533" s="47"/>
      <c r="E1533" s="48"/>
      <c r="F1533" s="48"/>
      <c r="G1533" s="48"/>
      <c r="H1533" s="49">
        <f t="shared" si="142"/>
        <v>0</v>
      </c>
      <c r="I1533" s="46" t="s">
        <v>6</v>
      </c>
      <c r="O1533" s="26">
        <f t="shared" si="143"/>
        <v>0</v>
      </c>
      <c r="P1533" s="26">
        <f t="shared" si="143"/>
        <v>0</v>
      </c>
      <c r="Q1533" s="26">
        <f t="shared" si="143"/>
        <v>0</v>
      </c>
      <c r="R1533" s="93">
        <f t="shared" si="144"/>
        <v>0</v>
      </c>
      <c r="S1533" s="93">
        <f t="shared" si="145"/>
        <v>0</v>
      </c>
      <c r="T1533" s="93">
        <f t="shared" si="146"/>
        <v>0</v>
      </c>
    </row>
    <row r="1534" spans="3:20" x14ac:dyDescent="0.35">
      <c r="C1534" s="75" t="str">
        <f t="shared" si="141"/>
        <v/>
      </c>
      <c r="D1534" s="47"/>
      <c r="E1534" s="48"/>
      <c r="F1534" s="48"/>
      <c r="G1534" s="48"/>
      <c r="H1534" s="49">
        <f t="shared" si="142"/>
        <v>0</v>
      </c>
      <c r="I1534" s="46" t="s">
        <v>6</v>
      </c>
      <c r="O1534" s="26">
        <f t="shared" si="143"/>
        <v>0</v>
      </c>
      <c r="P1534" s="26">
        <f t="shared" si="143"/>
        <v>0</v>
      </c>
      <c r="Q1534" s="26">
        <f t="shared" si="143"/>
        <v>0</v>
      </c>
      <c r="R1534" s="93">
        <f t="shared" si="144"/>
        <v>0</v>
      </c>
      <c r="S1534" s="93">
        <f t="shared" si="145"/>
        <v>0</v>
      </c>
      <c r="T1534" s="93">
        <f t="shared" si="146"/>
        <v>0</v>
      </c>
    </row>
    <row r="1535" spans="3:20" x14ac:dyDescent="0.35">
      <c r="C1535" s="75" t="str">
        <f t="shared" si="141"/>
        <v/>
      </c>
      <c r="D1535" s="47"/>
      <c r="E1535" s="48"/>
      <c r="F1535" s="48"/>
      <c r="G1535" s="48"/>
      <c r="H1535" s="49">
        <f t="shared" si="142"/>
        <v>0</v>
      </c>
      <c r="I1535" s="46" t="s">
        <v>6</v>
      </c>
      <c r="O1535" s="26">
        <f t="shared" si="143"/>
        <v>0</v>
      </c>
      <c r="P1535" s="26">
        <f t="shared" si="143"/>
        <v>0</v>
      </c>
      <c r="Q1535" s="26">
        <f t="shared" si="143"/>
        <v>0</v>
      </c>
      <c r="R1535" s="93">
        <f t="shared" si="144"/>
        <v>0</v>
      </c>
      <c r="S1535" s="93">
        <f t="shared" si="145"/>
        <v>0</v>
      </c>
      <c r="T1535" s="93">
        <f t="shared" si="146"/>
        <v>0</v>
      </c>
    </row>
    <row r="1536" spans="3:20" x14ac:dyDescent="0.35">
      <c r="C1536" s="75" t="str">
        <f t="shared" si="141"/>
        <v/>
      </c>
      <c r="D1536" s="47"/>
      <c r="E1536" s="48"/>
      <c r="F1536" s="48"/>
      <c r="G1536" s="48"/>
      <c r="H1536" s="49">
        <f t="shared" si="142"/>
        <v>0</v>
      </c>
      <c r="I1536" s="46" t="s">
        <v>6</v>
      </c>
      <c r="O1536" s="26">
        <f t="shared" si="143"/>
        <v>0</v>
      </c>
      <c r="P1536" s="26">
        <f t="shared" si="143"/>
        <v>0</v>
      </c>
      <c r="Q1536" s="26">
        <f t="shared" si="143"/>
        <v>0</v>
      </c>
      <c r="R1536" s="93">
        <f t="shared" si="144"/>
        <v>0</v>
      </c>
      <c r="S1536" s="93">
        <f t="shared" si="145"/>
        <v>0</v>
      </c>
      <c r="T1536" s="93">
        <f t="shared" si="146"/>
        <v>0</v>
      </c>
    </row>
    <row r="1537" spans="3:20" x14ac:dyDescent="0.35">
      <c r="C1537" s="75" t="str">
        <f t="shared" si="141"/>
        <v/>
      </c>
      <c r="D1537" s="47"/>
      <c r="E1537" s="48"/>
      <c r="F1537" s="48"/>
      <c r="G1537" s="48"/>
      <c r="H1537" s="49">
        <f t="shared" si="142"/>
        <v>0</v>
      </c>
      <c r="I1537" s="46" t="s">
        <v>6</v>
      </c>
      <c r="O1537" s="26">
        <f t="shared" si="143"/>
        <v>0</v>
      </c>
      <c r="P1537" s="26">
        <f t="shared" si="143"/>
        <v>0</v>
      </c>
      <c r="Q1537" s="26">
        <f t="shared" si="143"/>
        <v>0</v>
      </c>
      <c r="R1537" s="93">
        <f t="shared" si="144"/>
        <v>0</v>
      </c>
      <c r="S1537" s="93">
        <f t="shared" si="145"/>
        <v>0</v>
      </c>
      <c r="T1537" s="93">
        <f t="shared" si="146"/>
        <v>0</v>
      </c>
    </row>
    <row r="1538" spans="3:20" x14ac:dyDescent="0.35">
      <c r="C1538" s="75" t="str">
        <f t="shared" si="141"/>
        <v/>
      </c>
      <c r="D1538" s="47"/>
      <c r="E1538" s="48"/>
      <c r="F1538" s="48"/>
      <c r="G1538" s="48"/>
      <c r="H1538" s="49">
        <f t="shared" si="142"/>
        <v>0</v>
      </c>
      <c r="I1538" s="46" t="s">
        <v>6</v>
      </c>
      <c r="O1538" s="26">
        <f t="shared" si="143"/>
        <v>0</v>
      </c>
      <c r="P1538" s="26">
        <f t="shared" si="143"/>
        <v>0</v>
      </c>
      <c r="Q1538" s="26">
        <f t="shared" si="143"/>
        <v>0</v>
      </c>
      <c r="R1538" s="93">
        <f t="shared" si="144"/>
        <v>0</v>
      </c>
      <c r="S1538" s="93">
        <f t="shared" si="145"/>
        <v>0</v>
      </c>
      <c r="T1538" s="93">
        <f t="shared" si="146"/>
        <v>0</v>
      </c>
    </row>
    <row r="1539" spans="3:20" x14ac:dyDescent="0.35">
      <c r="C1539" s="75" t="str">
        <f t="shared" si="141"/>
        <v/>
      </c>
      <c r="D1539" s="47"/>
      <c r="E1539" s="48"/>
      <c r="F1539" s="48"/>
      <c r="G1539" s="48"/>
      <c r="H1539" s="49">
        <f t="shared" si="142"/>
        <v>0</v>
      </c>
      <c r="I1539" s="46" t="s">
        <v>6</v>
      </c>
      <c r="O1539" s="26">
        <f t="shared" si="143"/>
        <v>0</v>
      </c>
      <c r="P1539" s="26">
        <f t="shared" si="143"/>
        <v>0</v>
      </c>
      <c r="Q1539" s="26">
        <f t="shared" si="143"/>
        <v>0</v>
      </c>
      <c r="R1539" s="93">
        <f t="shared" si="144"/>
        <v>0</v>
      </c>
      <c r="S1539" s="93">
        <f t="shared" si="145"/>
        <v>0</v>
      </c>
      <c r="T1539" s="93">
        <f t="shared" si="146"/>
        <v>0</v>
      </c>
    </row>
    <row r="1540" spans="3:20" x14ac:dyDescent="0.35">
      <c r="C1540" s="75" t="str">
        <f t="shared" si="141"/>
        <v/>
      </c>
      <c r="D1540" s="47"/>
      <c r="E1540" s="48"/>
      <c r="F1540" s="48"/>
      <c r="G1540" s="48"/>
      <c r="H1540" s="49">
        <f t="shared" si="142"/>
        <v>0</v>
      </c>
      <c r="I1540" s="46" t="s">
        <v>6</v>
      </c>
      <c r="O1540" s="26">
        <f t="shared" si="143"/>
        <v>0</v>
      </c>
      <c r="P1540" s="26">
        <f t="shared" si="143"/>
        <v>0</v>
      </c>
      <c r="Q1540" s="26">
        <f t="shared" si="143"/>
        <v>0</v>
      </c>
      <c r="R1540" s="93">
        <f t="shared" si="144"/>
        <v>0</v>
      </c>
      <c r="S1540" s="93">
        <f t="shared" si="145"/>
        <v>0</v>
      </c>
      <c r="T1540" s="93">
        <f t="shared" si="146"/>
        <v>0</v>
      </c>
    </row>
    <row r="1541" spans="3:20" x14ac:dyDescent="0.35">
      <c r="C1541" s="75" t="str">
        <f t="shared" si="141"/>
        <v/>
      </c>
      <c r="D1541" s="47"/>
      <c r="E1541" s="48"/>
      <c r="F1541" s="48"/>
      <c r="G1541" s="48"/>
      <c r="H1541" s="49">
        <f t="shared" si="142"/>
        <v>0</v>
      </c>
      <c r="I1541" s="46" t="s">
        <v>6</v>
      </c>
      <c r="O1541" s="26">
        <f t="shared" si="143"/>
        <v>0</v>
      </c>
      <c r="P1541" s="26">
        <f t="shared" si="143"/>
        <v>0</v>
      </c>
      <c r="Q1541" s="26">
        <f t="shared" si="143"/>
        <v>0</v>
      </c>
      <c r="R1541" s="93">
        <f t="shared" si="144"/>
        <v>0</v>
      </c>
      <c r="S1541" s="93">
        <f t="shared" si="145"/>
        <v>0</v>
      </c>
      <c r="T1541" s="93">
        <f t="shared" si="146"/>
        <v>0</v>
      </c>
    </row>
    <row r="1542" spans="3:20" x14ac:dyDescent="0.35">
      <c r="C1542" s="75" t="str">
        <f t="shared" si="141"/>
        <v/>
      </c>
      <c r="D1542" s="47"/>
      <c r="E1542" s="48"/>
      <c r="F1542" s="48"/>
      <c r="G1542" s="48"/>
      <c r="H1542" s="49">
        <f t="shared" si="142"/>
        <v>0</v>
      </c>
      <c r="I1542" s="46" t="s">
        <v>6</v>
      </c>
      <c r="O1542" s="26">
        <f t="shared" si="143"/>
        <v>0</v>
      </c>
      <c r="P1542" s="26">
        <f t="shared" si="143"/>
        <v>0</v>
      </c>
      <c r="Q1542" s="26">
        <f t="shared" si="143"/>
        <v>0</v>
      </c>
      <c r="R1542" s="93">
        <f t="shared" si="144"/>
        <v>0</v>
      </c>
      <c r="S1542" s="93">
        <f t="shared" si="145"/>
        <v>0</v>
      </c>
      <c r="T1542" s="93">
        <f t="shared" si="146"/>
        <v>0</v>
      </c>
    </row>
    <row r="1543" spans="3:20" x14ac:dyDescent="0.35">
      <c r="C1543" s="75" t="str">
        <f t="shared" si="141"/>
        <v/>
      </c>
      <c r="D1543" s="47"/>
      <c r="E1543" s="48"/>
      <c r="F1543" s="48"/>
      <c r="G1543" s="48"/>
      <c r="H1543" s="49">
        <f t="shared" si="142"/>
        <v>0</v>
      </c>
      <c r="I1543" s="46" t="s">
        <v>6</v>
      </c>
      <c r="O1543" s="26">
        <f t="shared" si="143"/>
        <v>0</v>
      </c>
      <c r="P1543" s="26">
        <f t="shared" si="143"/>
        <v>0</v>
      </c>
      <c r="Q1543" s="26">
        <f t="shared" si="143"/>
        <v>0</v>
      </c>
      <c r="R1543" s="93">
        <f t="shared" si="144"/>
        <v>0</v>
      </c>
      <c r="S1543" s="93">
        <f t="shared" si="145"/>
        <v>0</v>
      </c>
      <c r="T1543" s="93">
        <f t="shared" si="146"/>
        <v>0</v>
      </c>
    </row>
    <row r="1544" spans="3:20" x14ac:dyDescent="0.35">
      <c r="C1544" s="75" t="str">
        <f t="shared" si="141"/>
        <v/>
      </c>
      <c r="D1544" s="47"/>
      <c r="E1544" s="48"/>
      <c r="F1544" s="48"/>
      <c r="G1544" s="48"/>
      <c r="H1544" s="49">
        <f t="shared" si="142"/>
        <v>0</v>
      </c>
      <c r="I1544" s="46" t="s">
        <v>6</v>
      </c>
      <c r="O1544" s="26">
        <f t="shared" si="143"/>
        <v>0</v>
      </c>
      <c r="P1544" s="26">
        <f t="shared" si="143"/>
        <v>0</v>
      </c>
      <c r="Q1544" s="26">
        <f t="shared" si="143"/>
        <v>0</v>
      </c>
      <c r="R1544" s="93">
        <f t="shared" si="144"/>
        <v>0</v>
      </c>
      <c r="S1544" s="93">
        <f t="shared" si="145"/>
        <v>0</v>
      </c>
      <c r="T1544" s="93">
        <f t="shared" si="146"/>
        <v>0</v>
      </c>
    </row>
    <row r="1545" spans="3:20" x14ac:dyDescent="0.35">
      <c r="C1545" s="75" t="str">
        <f t="shared" si="141"/>
        <v/>
      </c>
      <c r="D1545" s="47"/>
      <c r="E1545" s="48"/>
      <c r="F1545" s="48"/>
      <c r="G1545" s="48"/>
      <c r="H1545" s="49">
        <f t="shared" si="142"/>
        <v>0</v>
      </c>
      <c r="I1545" s="46" t="s">
        <v>6</v>
      </c>
      <c r="O1545" s="26">
        <f t="shared" si="143"/>
        <v>0</v>
      </c>
      <c r="P1545" s="26">
        <f t="shared" si="143"/>
        <v>0</v>
      </c>
      <c r="Q1545" s="26">
        <f t="shared" si="143"/>
        <v>0</v>
      </c>
      <c r="R1545" s="93">
        <f t="shared" si="144"/>
        <v>0</v>
      </c>
      <c r="S1545" s="93">
        <f t="shared" si="145"/>
        <v>0</v>
      </c>
      <c r="T1545" s="93">
        <f t="shared" si="146"/>
        <v>0</v>
      </c>
    </row>
    <row r="1546" spans="3:20" x14ac:dyDescent="0.35">
      <c r="C1546" s="75" t="str">
        <f t="shared" si="141"/>
        <v/>
      </c>
      <c r="D1546" s="47"/>
      <c r="E1546" s="48"/>
      <c r="F1546" s="48"/>
      <c r="G1546" s="48"/>
      <c r="H1546" s="49">
        <f t="shared" si="142"/>
        <v>0</v>
      </c>
      <c r="I1546" s="46" t="s">
        <v>6</v>
      </c>
      <c r="O1546" s="26">
        <f t="shared" si="143"/>
        <v>0</v>
      </c>
      <c r="P1546" s="26">
        <f t="shared" si="143"/>
        <v>0</v>
      </c>
      <c r="Q1546" s="26">
        <f t="shared" si="143"/>
        <v>0</v>
      </c>
      <c r="R1546" s="93">
        <f t="shared" si="144"/>
        <v>0</v>
      </c>
      <c r="S1546" s="93">
        <f t="shared" si="145"/>
        <v>0</v>
      </c>
      <c r="T1546" s="93">
        <f t="shared" si="146"/>
        <v>0</v>
      </c>
    </row>
    <row r="1547" spans="3:20" x14ac:dyDescent="0.35">
      <c r="C1547" s="75" t="str">
        <f t="shared" ref="C1547:C1610" si="147">IF(D1547="","",IF(ISERROR(1+C1546),1,1+C1546))</f>
        <v/>
      </c>
      <c r="D1547" s="47"/>
      <c r="E1547" s="48"/>
      <c r="F1547" s="48"/>
      <c r="G1547" s="48"/>
      <c r="H1547" s="49">
        <f t="shared" ref="H1547:H1610" si="148">SUM(E1547:G1547)</f>
        <v>0</v>
      </c>
      <c r="I1547" s="46" t="s">
        <v>6</v>
      </c>
      <c r="O1547" s="26">
        <f t="shared" ref="O1547:Q1610" si="149">IF(E1547="",0,IF(ISNUMBER(E1547),0,1))</f>
        <v>0</v>
      </c>
      <c r="P1547" s="26">
        <f t="shared" si="149"/>
        <v>0</v>
      </c>
      <c r="Q1547" s="26">
        <f t="shared" si="149"/>
        <v>0</v>
      </c>
      <c r="R1547" s="93">
        <f t="shared" ref="R1547:R1610" si="150">IF(E1547="",0,
IF(NOT(ISNUMBER(E1547)),0,
IF(E1547&gt;=0,0,
1)))</f>
        <v>0</v>
      </c>
      <c r="S1547" s="93">
        <f t="shared" ref="S1547:S1610" si="151">IF(F1547="",0,
IF(NOT(ISNUMBER(F1547)),0,
IF(F1547&gt;=0,0,
1)))</f>
        <v>0</v>
      </c>
      <c r="T1547" s="93">
        <f t="shared" ref="T1547:T1610" si="152">IF(G1547="",0,
IF(NOT(ISNUMBER(G1547)),0,
IF(G1547&gt;=0,0,
1)))</f>
        <v>0</v>
      </c>
    </row>
    <row r="1548" spans="3:20" x14ac:dyDescent="0.35">
      <c r="C1548" s="75" t="str">
        <f t="shared" si="147"/>
        <v/>
      </c>
      <c r="D1548" s="47"/>
      <c r="E1548" s="48"/>
      <c r="F1548" s="48"/>
      <c r="G1548" s="48"/>
      <c r="H1548" s="49">
        <f t="shared" si="148"/>
        <v>0</v>
      </c>
      <c r="I1548" s="46" t="s">
        <v>6</v>
      </c>
      <c r="O1548" s="26">
        <f t="shared" si="149"/>
        <v>0</v>
      </c>
      <c r="P1548" s="26">
        <f t="shared" si="149"/>
        <v>0</v>
      </c>
      <c r="Q1548" s="26">
        <f t="shared" si="149"/>
        <v>0</v>
      </c>
      <c r="R1548" s="93">
        <f t="shared" si="150"/>
        <v>0</v>
      </c>
      <c r="S1548" s="93">
        <f t="shared" si="151"/>
        <v>0</v>
      </c>
      <c r="T1548" s="93">
        <f t="shared" si="152"/>
        <v>0</v>
      </c>
    </row>
    <row r="1549" spans="3:20" x14ac:dyDescent="0.35">
      <c r="C1549" s="75" t="str">
        <f t="shared" si="147"/>
        <v/>
      </c>
      <c r="D1549" s="47"/>
      <c r="E1549" s="48"/>
      <c r="F1549" s="48"/>
      <c r="G1549" s="48"/>
      <c r="H1549" s="49">
        <f t="shared" si="148"/>
        <v>0</v>
      </c>
      <c r="I1549" s="46" t="s">
        <v>6</v>
      </c>
      <c r="O1549" s="26">
        <f t="shared" si="149"/>
        <v>0</v>
      </c>
      <c r="P1549" s="26">
        <f t="shared" si="149"/>
        <v>0</v>
      </c>
      <c r="Q1549" s="26">
        <f t="shared" si="149"/>
        <v>0</v>
      </c>
      <c r="R1549" s="93">
        <f t="shared" si="150"/>
        <v>0</v>
      </c>
      <c r="S1549" s="93">
        <f t="shared" si="151"/>
        <v>0</v>
      </c>
      <c r="T1549" s="93">
        <f t="shared" si="152"/>
        <v>0</v>
      </c>
    </row>
    <row r="1550" spans="3:20" x14ac:dyDescent="0.35">
      <c r="C1550" s="75" t="str">
        <f t="shared" si="147"/>
        <v/>
      </c>
      <c r="D1550" s="47"/>
      <c r="E1550" s="48"/>
      <c r="F1550" s="48"/>
      <c r="G1550" s="48"/>
      <c r="H1550" s="49">
        <f t="shared" si="148"/>
        <v>0</v>
      </c>
      <c r="I1550" s="46" t="s">
        <v>6</v>
      </c>
      <c r="O1550" s="26">
        <f t="shared" si="149"/>
        <v>0</v>
      </c>
      <c r="P1550" s="26">
        <f t="shared" si="149"/>
        <v>0</v>
      </c>
      <c r="Q1550" s="26">
        <f t="shared" si="149"/>
        <v>0</v>
      </c>
      <c r="R1550" s="93">
        <f t="shared" si="150"/>
        <v>0</v>
      </c>
      <c r="S1550" s="93">
        <f t="shared" si="151"/>
        <v>0</v>
      </c>
      <c r="T1550" s="93">
        <f t="shared" si="152"/>
        <v>0</v>
      </c>
    </row>
    <row r="1551" spans="3:20" x14ac:dyDescent="0.35">
      <c r="C1551" s="75" t="str">
        <f t="shared" si="147"/>
        <v/>
      </c>
      <c r="D1551" s="47"/>
      <c r="E1551" s="48"/>
      <c r="F1551" s="48"/>
      <c r="G1551" s="48"/>
      <c r="H1551" s="49">
        <f t="shared" si="148"/>
        <v>0</v>
      </c>
      <c r="I1551" s="46" t="s">
        <v>6</v>
      </c>
      <c r="O1551" s="26">
        <f t="shared" si="149"/>
        <v>0</v>
      </c>
      <c r="P1551" s="26">
        <f t="shared" si="149"/>
        <v>0</v>
      </c>
      <c r="Q1551" s="26">
        <f t="shared" si="149"/>
        <v>0</v>
      </c>
      <c r="R1551" s="93">
        <f t="shared" si="150"/>
        <v>0</v>
      </c>
      <c r="S1551" s="93">
        <f t="shared" si="151"/>
        <v>0</v>
      </c>
      <c r="T1551" s="93">
        <f t="shared" si="152"/>
        <v>0</v>
      </c>
    </row>
    <row r="1552" spans="3:20" x14ac:dyDescent="0.35">
      <c r="C1552" s="75" t="str">
        <f t="shared" si="147"/>
        <v/>
      </c>
      <c r="D1552" s="47"/>
      <c r="E1552" s="48"/>
      <c r="F1552" s="48"/>
      <c r="G1552" s="48"/>
      <c r="H1552" s="49">
        <f t="shared" si="148"/>
        <v>0</v>
      </c>
      <c r="I1552" s="46" t="s">
        <v>6</v>
      </c>
      <c r="O1552" s="26">
        <f t="shared" si="149"/>
        <v>0</v>
      </c>
      <c r="P1552" s="26">
        <f t="shared" si="149"/>
        <v>0</v>
      </c>
      <c r="Q1552" s="26">
        <f t="shared" si="149"/>
        <v>0</v>
      </c>
      <c r="R1552" s="93">
        <f t="shared" si="150"/>
        <v>0</v>
      </c>
      <c r="S1552" s="93">
        <f t="shared" si="151"/>
        <v>0</v>
      </c>
      <c r="T1552" s="93">
        <f t="shared" si="152"/>
        <v>0</v>
      </c>
    </row>
    <row r="1553" spans="3:20" x14ac:dyDescent="0.35">
      <c r="C1553" s="75" t="str">
        <f t="shared" si="147"/>
        <v/>
      </c>
      <c r="D1553" s="47"/>
      <c r="E1553" s="48"/>
      <c r="F1553" s="48"/>
      <c r="G1553" s="48"/>
      <c r="H1553" s="49">
        <f t="shared" si="148"/>
        <v>0</v>
      </c>
      <c r="I1553" s="46" t="s">
        <v>6</v>
      </c>
      <c r="O1553" s="26">
        <f t="shared" si="149"/>
        <v>0</v>
      </c>
      <c r="P1553" s="26">
        <f t="shared" si="149"/>
        <v>0</v>
      </c>
      <c r="Q1553" s="26">
        <f t="shared" si="149"/>
        <v>0</v>
      </c>
      <c r="R1553" s="93">
        <f t="shared" si="150"/>
        <v>0</v>
      </c>
      <c r="S1553" s="93">
        <f t="shared" si="151"/>
        <v>0</v>
      </c>
      <c r="T1553" s="93">
        <f t="shared" si="152"/>
        <v>0</v>
      </c>
    </row>
    <row r="1554" spans="3:20" x14ac:dyDescent="0.35">
      <c r="C1554" s="75" t="str">
        <f t="shared" si="147"/>
        <v/>
      </c>
      <c r="D1554" s="47"/>
      <c r="E1554" s="48"/>
      <c r="F1554" s="48"/>
      <c r="G1554" s="48"/>
      <c r="H1554" s="49">
        <f t="shared" si="148"/>
        <v>0</v>
      </c>
      <c r="I1554" s="46" t="s">
        <v>6</v>
      </c>
      <c r="O1554" s="26">
        <f t="shared" si="149"/>
        <v>0</v>
      </c>
      <c r="P1554" s="26">
        <f t="shared" si="149"/>
        <v>0</v>
      </c>
      <c r="Q1554" s="26">
        <f t="shared" si="149"/>
        <v>0</v>
      </c>
      <c r="R1554" s="93">
        <f t="shared" si="150"/>
        <v>0</v>
      </c>
      <c r="S1554" s="93">
        <f t="shared" si="151"/>
        <v>0</v>
      </c>
      <c r="T1554" s="93">
        <f t="shared" si="152"/>
        <v>0</v>
      </c>
    </row>
    <row r="1555" spans="3:20" x14ac:dyDescent="0.35">
      <c r="C1555" s="75" t="str">
        <f t="shared" si="147"/>
        <v/>
      </c>
      <c r="D1555" s="47"/>
      <c r="E1555" s="48"/>
      <c r="F1555" s="48"/>
      <c r="G1555" s="48"/>
      <c r="H1555" s="49">
        <f t="shared" si="148"/>
        <v>0</v>
      </c>
      <c r="I1555" s="46" t="s">
        <v>6</v>
      </c>
      <c r="O1555" s="26">
        <f t="shared" si="149"/>
        <v>0</v>
      </c>
      <c r="P1555" s="26">
        <f t="shared" si="149"/>
        <v>0</v>
      </c>
      <c r="Q1555" s="26">
        <f t="shared" si="149"/>
        <v>0</v>
      </c>
      <c r="R1555" s="93">
        <f t="shared" si="150"/>
        <v>0</v>
      </c>
      <c r="S1555" s="93">
        <f t="shared" si="151"/>
        <v>0</v>
      </c>
      <c r="T1555" s="93">
        <f t="shared" si="152"/>
        <v>0</v>
      </c>
    </row>
    <row r="1556" spans="3:20" x14ac:dyDescent="0.35">
      <c r="C1556" s="75" t="str">
        <f t="shared" si="147"/>
        <v/>
      </c>
      <c r="D1556" s="47"/>
      <c r="E1556" s="48"/>
      <c r="F1556" s="48"/>
      <c r="G1556" s="48"/>
      <c r="H1556" s="49">
        <f t="shared" si="148"/>
        <v>0</v>
      </c>
      <c r="I1556" s="46" t="s">
        <v>6</v>
      </c>
      <c r="O1556" s="26">
        <f t="shared" si="149"/>
        <v>0</v>
      </c>
      <c r="P1556" s="26">
        <f t="shared" si="149"/>
        <v>0</v>
      </c>
      <c r="Q1556" s="26">
        <f t="shared" si="149"/>
        <v>0</v>
      </c>
      <c r="R1556" s="93">
        <f t="shared" si="150"/>
        <v>0</v>
      </c>
      <c r="S1556" s="93">
        <f t="shared" si="151"/>
        <v>0</v>
      </c>
      <c r="T1556" s="93">
        <f t="shared" si="152"/>
        <v>0</v>
      </c>
    </row>
    <row r="1557" spans="3:20" x14ac:dyDescent="0.35">
      <c r="C1557" s="75" t="str">
        <f t="shared" si="147"/>
        <v/>
      </c>
      <c r="D1557" s="47"/>
      <c r="E1557" s="48"/>
      <c r="F1557" s="48"/>
      <c r="G1557" s="48"/>
      <c r="H1557" s="49">
        <f t="shared" si="148"/>
        <v>0</v>
      </c>
      <c r="I1557" s="46" t="s">
        <v>6</v>
      </c>
      <c r="O1557" s="26">
        <f t="shared" si="149"/>
        <v>0</v>
      </c>
      <c r="P1557" s="26">
        <f t="shared" si="149"/>
        <v>0</v>
      </c>
      <c r="Q1557" s="26">
        <f t="shared" si="149"/>
        <v>0</v>
      </c>
      <c r="R1557" s="93">
        <f t="shared" si="150"/>
        <v>0</v>
      </c>
      <c r="S1557" s="93">
        <f t="shared" si="151"/>
        <v>0</v>
      </c>
      <c r="T1557" s="93">
        <f t="shared" si="152"/>
        <v>0</v>
      </c>
    </row>
    <row r="1558" spans="3:20" x14ac:dyDescent="0.35">
      <c r="C1558" s="75" t="str">
        <f t="shared" si="147"/>
        <v/>
      </c>
      <c r="D1558" s="47"/>
      <c r="E1558" s="48"/>
      <c r="F1558" s="48"/>
      <c r="G1558" s="48"/>
      <c r="H1558" s="49">
        <f t="shared" si="148"/>
        <v>0</v>
      </c>
      <c r="I1558" s="46" t="s">
        <v>6</v>
      </c>
      <c r="O1558" s="26">
        <f t="shared" si="149"/>
        <v>0</v>
      </c>
      <c r="P1558" s="26">
        <f t="shared" si="149"/>
        <v>0</v>
      </c>
      <c r="Q1558" s="26">
        <f t="shared" si="149"/>
        <v>0</v>
      </c>
      <c r="R1558" s="93">
        <f t="shared" si="150"/>
        <v>0</v>
      </c>
      <c r="S1558" s="93">
        <f t="shared" si="151"/>
        <v>0</v>
      </c>
      <c r="T1558" s="93">
        <f t="shared" si="152"/>
        <v>0</v>
      </c>
    </row>
    <row r="1559" spans="3:20" x14ac:dyDescent="0.35">
      <c r="C1559" s="75" t="str">
        <f t="shared" si="147"/>
        <v/>
      </c>
      <c r="D1559" s="47"/>
      <c r="E1559" s="48"/>
      <c r="F1559" s="48"/>
      <c r="G1559" s="48"/>
      <c r="H1559" s="49">
        <f t="shared" si="148"/>
        <v>0</v>
      </c>
      <c r="I1559" s="46" t="s">
        <v>6</v>
      </c>
      <c r="O1559" s="26">
        <f t="shared" si="149"/>
        <v>0</v>
      </c>
      <c r="P1559" s="26">
        <f t="shared" si="149"/>
        <v>0</v>
      </c>
      <c r="Q1559" s="26">
        <f t="shared" si="149"/>
        <v>0</v>
      </c>
      <c r="R1559" s="93">
        <f t="shared" si="150"/>
        <v>0</v>
      </c>
      <c r="S1559" s="93">
        <f t="shared" si="151"/>
        <v>0</v>
      </c>
      <c r="T1559" s="93">
        <f t="shared" si="152"/>
        <v>0</v>
      </c>
    </row>
    <row r="1560" spans="3:20" x14ac:dyDescent="0.35">
      <c r="C1560" s="75" t="str">
        <f t="shared" si="147"/>
        <v/>
      </c>
      <c r="D1560" s="47"/>
      <c r="E1560" s="48"/>
      <c r="F1560" s="48"/>
      <c r="G1560" s="48"/>
      <c r="H1560" s="49">
        <f t="shared" si="148"/>
        <v>0</v>
      </c>
      <c r="I1560" s="46" t="s">
        <v>6</v>
      </c>
      <c r="O1560" s="26">
        <f t="shared" si="149"/>
        <v>0</v>
      </c>
      <c r="P1560" s="26">
        <f t="shared" si="149"/>
        <v>0</v>
      </c>
      <c r="Q1560" s="26">
        <f t="shared" si="149"/>
        <v>0</v>
      </c>
      <c r="R1560" s="93">
        <f t="shared" si="150"/>
        <v>0</v>
      </c>
      <c r="S1560" s="93">
        <f t="shared" si="151"/>
        <v>0</v>
      </c>
      <c r="T1560" s="93">
        <f t="shared" si="152"/>
        <v>0</v>
      </c>
    </row>
    <row r="1561" spans="3:20" x14ac:dyDescent="0.35">
      <c r="C1561" s="75" t="str">
        <f t="shared" si="147"/>
        <v/>
      </c>
      <c r="D1561" s="47"/>
      <c r="E1561" s="48"/>
      <c r="F1561" s="48"/>
      <c r="G1561" s="48"/>
      <c r="H1561" s="49">
        <f t="shared" si="148"/>
        <v>0</v>
      </c>
      <c r="I1561" s="46" t="s">
        <v>6</v>
      </c>
      <c r="O1561" s="26">
        <f t="shared" si="149"/>
        <v>0</v>
      </c>
      <c r="P1561" s="26">
        <f t="shared" si="149"/>
        <v>0</v>
      </c>
      <c r="Q1561" s="26">
        <f t="shared" si="149"/>
        <v>0</v>
      </c>
      <c r="R1561" s="93">
        <f t="shared" si="150"/>
        <v>0</v>
      </c>
      <c r="S1561" s="93">
        <f t="shared" si="151"/>
        <v>0</v>
      </c>
      <c r="T1561" s="93">
        <f t="shared" si="152"/>
        <v>0</v>
      </c>
    </row>
    <row r="1562" spans="3:20" x14ac:dyDescent="0.35">
      <c r="C1562" s="75" t="str">
        <f t="shared" si="147"/>
        <v/>
      </c>
      <c r="D1562" s="47"/>
      <c r="E1562" s="48"/>
      <c r="F1562" s="48"/>
      <c r="G1562" s="48"/>
      <c r="H1562" s="49">
        <f t="shared" si="148"/>
        <v>0</v>
      </c>
      <c r="I1562" s="46" t="s">
        <v>6</v>
      </c>
      <c r="O1562" s="26">
        <f t="shared" si="149"/>
        <v>0</v>
      </c>
      <c r="P1562" s="26">
        <f t="shared" si="149"/>
        <v>0</v>
      </c>
      <c r="Q1562" s="26">
        <f t="shared" si="149"/>
        <v>0</v>
      </c>
      <c r="R1562" s="93">
        <f t="shared" si="150"/>
        <v>0</v>
      </c>
      <c r="S1562" s="93">
        <f t="shared" si="151"/>
        <v>0</v>
      </c>
      <c r="T1562" s="93">
        <f t="shared" si="152"/>
        <v>0</v>
      </c>
    </row>
    <row r="1563" spans="3:20" x14ac:dyDescent="0.35">
      <c r="C1563" s="75" t="str">
        <f t="shared" si="147"/>
        <v/>
      </c>
      <c r="D1563" s="47"/>
      <c r="E1563" s="48"/>
      <c r="F1563" s="48"/>
      <c r="G1563" s="48"/>
      <c r="H1563" s="49">
        <f t="shared" si="148"/>
        <v>0</v>
      </c>
      <c r="I1563" s="46" t="s">
        <v>6</v>
      </c>
      <c r="O1563" s="26">
        <f t="shared" si="149"/>
        <v>0</v>
      </c>
      <c r="P1563" s="26">
        <f t="shared" si="149"/>
        <v>0</v>
      </c>
      <c r="Q1563" s="26">
        <f t="shared" si="149"/>
        <v>0</v>
      </c>
      <c r="R1563" s="93">
        <f t="shared" si="150"/>
        <v>0</v>
      </c>
      <c r="S1563" s="93">
        <f t="shared" si="151"/>
        <v>0</v>
      </c>
      <c r="T1563" s="93">
        <f t="shared" si="152"/>
        <v>0</v>
      </c>
    </row>
    <row r="1564" spans="3:20" x14ac:dyDescent="0.35">
      <c r="C1564" s="75" t="str">
        <f t="shared" si="147"/>
        <v/>
      </c>
      <c r="D1564" s="47"/>
      <c r="E1564" s="48"/>
      <c r="F1564" s="48"/>
      <c r="G1564" s="48"/>
      <c r="H1564" s="49">
        <f t="shared" si="148"/>
        <v>0</v>
      </c>
      <c r="I1564" s="46" t="s">
        <v>6</v>
      </c>
      <c r="O1564" s="26">
        <f t="shared" si="149"/>
        <v>0</v>
      </c>
      <c r="P1564" s="26">
        <f t="shared" si="149"/>
        <v>0</v>
      </c>
      <c r="Q1564" s="26">
        <f t="shared" si="149"/>
        <v>0</v>
      </c>
      <c r="R1564" s="93">
        <f t="shared" si="150"/>
        <v>0</v>
      </c>
      <c r="S1564" s="93">
        <f t="shared" si="151"/>
        <v>0</v>
      </c>
      <c r="T1564" s="93">
        <f t="shared" si="152"/>
        <v>0</v>
      </c>
    </row>
    <row r="1565" spans="3:20" x14ac:dyDescent="0.35">
      <c r="C1565" s="75" t="str">
        <f t="shared" si="147"/>
        <v/>
      </c>
      <c r="D1565" s="47"/>
      <c r="E1565" s="48"/>
      <c r="F1565" s="48"/>
      <c r="G1565" s="48"/>
      <c r="H1565" s="49">
        <f t="shared" si="148"/>
        <v>0</v>
      </c>
      <c r="I1565" s="46" t="s">
        <v>6</v>
      </c>
      <c r="O1565" s="26">
        <f t="shared" si="149"/>
        <v>0</v>
      </c>
      <c r="P1565" s="26">
        <f t="shared" si="149"/>
        <v>0</v>
      </c>
      <c r="Q1565" s="26">
        <f t="shared" si="149"/>
        <v>0</v>
      </c>
      <c r="R1565" s="93">
        <f t="shared" si="150"/>
        <v>0</v>
      </c>
      <c r="S1565" s="93">
        <f t="shared" si="151"/>
        <v>0</v>
      </c>
      <c r="T1565" s="93">
        <f t="shared" si="152"/>
        <v>0</v>
      </c>
    </row>
    <row r="1566" spans="3:20" x14ac:dyDescent="0.35">
      <c r="C1566" s="75" t="str">
        <f t="shared" si="147"/>
        <v/>
      </c>
      <c r="D1566" s="47"/>
      <c r="E1566" s="48"/>
      <c r="F1566" s="48"/>
      <c r="G1566" s="48"/>
      <c r="H1566" s="49">
        <f t="shared" si="148"/>
        <v>0</v>
      </c>
      <c r="I1566" s="46" t="s">
        <v>6</v>
      </c>
      <c r="O1566" s="26">
        <f t="shared" si="149"/>
        <v>0</v>
      </c>
      <c r="P1566" s="26">
        <f t="shared" si="149"/>
        <v>0</v>
      </c>
      <c r="Q1566" s="26">
        <f t="shared" si="149"/>
        <v>0</v>
      </c>
      <c r="R1566" s="93">
        <f t="shared" si="150"/>
        <v>0</v>
      </c>
      <c r="S1566" s="93">
        <f t="shared" si="151"/>
        <v>0</v>
      </c>
      <c r="T1566" s="93">
        <f t="shared" si="152"/>
        <v>0</v>
      </c>
    </row>
    <row r="1567" spans="3:20" x14ac:dyDescent="0.35">
      <c r="C1567" s="75" t="str">
        <f t="shared" si="147"/>
        <v/>
      </c>
      <c r="D1567" s="47"/>
      <c r="E1567" s="48"/>
      <c r="F1567" s="48"/>
      <c r="G1567" s="48"/>
      <c r="H1567" s="49">
        <f t="shared" si="148"/>
        <v>0</v>
      </c>
      <c r="I1567" s="46" t="s">
        <v>6</v>
      </c>
      <c r="O1567" s="26">
        <f t="shared" si="149"/>
        <v>0</v>
      </c>
      <c r="P1567" s="26">
        <f t="shared" si="149"/>
        <v>0</v>
      </c>
      <c r="Q1567" s="26">
        <f t="shared" si="149"/>
        <v>0</v>
      </c>
      <c r="R1567" s="93">
        <f t="shared" si="150"/>
        <v>0</v>
      </c>
      <c r="S1567" s="93">
        <f t="shared" si="151"/>
        <v>0</v>
      </c>
      <c r="T1567" s="93">
        <f t="shared" si="152"/>
        <v>0</v>
      </c>
    </row>
    <row r="1568" spans="3:20" x14ac:dyDescent="0.35">
      <c r="C1568" s="75" t="str">
        <f t="shared" si="147"/>
        <v/>
      </c>
      <c r="D1568" s="47"/>
      <c r="E1568" s="48"/>
      <c r="F1568" s="48"/>
      <c r="G1568" s="48"/>
      <c r="H1568" s="49">
        <f t="shared" si="148"/>
        <v>0</v>
      </c>
      <c r="I1568" s="46" t="s">
        <v>6</v>
      </c>
      <c r="O1568" s="26">
        <f t="shared" si="149"/>
        <v>0</v>
      </c>
      <c r="P1568" s="26">
        <f t="shared" si="149"/>
        <v>0</v>
      </c>
      <c r="Q1568" s="26">
        <f t="shared" si="149"/>
        <v>0</v>
      </c>
      <c r="R1568" s="93">
        <f t="shared" si="150"/>
        <v>0</v>
      </c>
      <c r="S1568" s="93">
        <f t="shared" si="151"/>
        <v>0</v>
      </c>
      <c r="T1568" s="93">
        <f t="shared" si="152"/>
        <v>0</v>
      </c>
    </row>
    <row r="1569" spans="3:20" x14ac:dyDescent="0.35">
      <c r="C1569" s="75" t="str">
        <f t="shared" si="147"/>
        <v/>
      </c>
      <c r="D1569" s="47"/>
      <c r="E1569" s="48"/>
      <c r="F1569" s="48"/>
      <c r="G1569" s="48"/>
      <c r="H1569" s="49">
        <f t="shared" si="148"/>
        <v>0</v>
      </c>
      <c r="I1569" s="46" t="s">
        <v>6</v>
      </c>
      <c r="O1569" s="26">
        <f t="shared" si="149"/>
        <v>0</v>
      </c>
      <c r="P1569" s="26">
        <f t="shared" si="149"/>
        <v>0</v>
      </c>
      <c r="Q1569" s="26">
        <f t="shared" si="149"/>
        <v>0</v>
      </c>
      <c r="R1569" s="93">
        <f t="shared" si="150"/>
        <v>0</v>
      </c>
      <c r="S1569" s="93">
        <f t="shared" si="151"/>
        <v>0</v>
      </c>
      <c r="T1569" s="93">
        <f t="shared" si="152"/>
        <v>0</v>
      </c>
    </row>
    <row r="1570" spans="3:20" x14ac:dyDescent="0.35">
      <c r="C1570" s="75" t="str">
        <f t="shared" si="147"/>
        <v/>
      </c>
      <c r="D1570" s="47"/>
      <c r="E1570" s="48"/>
      <c r="F1570" s="48"/>
      <c r="G1570" s="48"/>
      <c r="H1570" s="49">
        <f t="shared" si="148"/>
        <v>0</v>
      </c>
      <c r="I1570" s="46" t="s">
        <v>6</v>
      </c>
      <c r="O1570" s="26">
        <f t="shared" si="149"/>
        <v>0</v>
      </c>
      <c r="P1570" s="26">
        <f t="shared" si="149"/>
        <v>0</v>
      </c>
      <c r="Q1570" s="26">
        <f t="shared" si="149"/>
        <v>0</v>
      </c>
      <c r="R1570" s="93">
        <f t="shared" si="150"/>
        <v>0</v>
      </c>
      <c r="S1570" s="93">
        <f t="shared" si="151"/>
        <v>0</v>
      </c>
      <c r="T1570" s="93">
        <f t="shared" si="152"/>
        <v>0</v>
      </c>
    </row>
    <row r="1571" spans="3:20" x14ac:dyDescent="0.35">
      <c r="C1571" s="75" t="str">
        <f t="shared" si="147"/>
        <v/>
      </c>
      <c r="D1571" s="47"/>
      <c r="E1571" s="48"/>
      <c r="F1571" s="48"/>
      <c r="G1571" s="48"/>
      <c r="H1571" s="49">
        <f t="shared" si="148"/>
        <v>0</v>
      </c>
      <c r="I1571" s="46" t="s">
        <v>6</v>
      </c>
      <c r="O1571" s="26">
        <f t="shared" si="149"/>
        <v>0</v>
      </c>
      <c r="P1571" s="26">
        <f t="shared" si="149"/>
        <v>0</v>
      </c>
      <c r="Q1571" s="26">
        <f t="shared" si="149"/>
        <v>0</v>
      </c>
      <c r="R1571" s="93">
        <f t="shared" si="150"/>
        <v>0</v>
      </c>
      <c r="S1571" s="93">
        <f t="shared" si="151"/>
        <v>0</v>
      </c>
      <c r="T1571" s="93">
        <f t="shared" si="152"/>
        <v>0</v>
      </c>
    </row>
    <row r="1572" spans="3:20" x14ac:dyDescent="0.35">
      <c r="C1572" s="75" t="str">
        <f t="shared" si="147"/>
        <v/>
      </c>
      <c r="D1572" s="47"/>
      <c r="E1572" s="48"/>
      <c r="F1572" s="48"/>
      <c r="G1572" s="48"/>
      <c r="H1572" s="49">
        <f t="shared" si="148"/>
        <v>0</v>
      </c>
      <c r="I1572" s="46" t="s">
        <v>6</v>
      </c>
      <c r="O1572" s="26">
        <f t="shared" si="149"/>
        <v>0</v>
      </c>
      <c r="P1572" s="26">
        <f t="shared" si="149"/>
        <v>0</v>
      </c>
      <c r="Q1572" s="26">
        <f t="shared" si="149"/>
        <v>0</v>
      </c>
      <c r="R1572" s="93">
        <f t="shared" si="150"/>
        <v>0</v>
      </c>
      <c r="S1572" s="93">
        <f t="shared" si="151"/>
        <v>0</v>
      </c>
      <c r="T1572" s="93">
        <f t="shared" si="152"/>
        <v>0</v>
      </c>
    </row>
    <row r="1573" spans="3:20" x14ac:dyDescent="0.35">
      <c r="C1573" s="75" t="str">
        <f t="shared" si="147"/>
        <v/>
      </c>
      <c r="D1573" s="47"/>
      <c r="E1573" s="48"/>
      <c r="F1573" s="48"/>
      <c r="G1573" s="48"/>
      <c r="H1573" s="49">
        <f t="shared" si="148"/>
        <v>0</v>
      </c>
      <c r="I1573" s="46" t="s">
        <v>6</v>
      </c>
      <c r="O1573" s="26">
        <f t="shared" si="149"/>
        <v>0</v>
      </c>
      <c r="P1573" s="26">
        <f t="shared" si="149"/>
        <v>0</v>
      </c>
      <c r="Q1573" s="26">
        <f t="shared" si="149"/>
        <v>0</v>
      </c>
      <c r="R1573" s="93">
        <f t="shared" si="150"/>
        <v>0</v>
      </c>
      <c r="S1573" s="93">
        <f t="shared" si="151"/>
        <v>0</v>
      </c>
      <c r="T1573" s="93">
        <f t="shared" si="152"/>
        <v>0</v>
      </c>
    </row>
    <row r="1574" spans="3:20" x14ac:dyDescent="0.35">
      <c r="C1574" s="75" t="str">
        <f t="shared" si="147"/>
        <v/>
      </c>
      <c r="D1574" s="47"/>
      <c r="E1574" s="48"/>
      <c r="F1574" s="48"/>
      <c r="G1574" s="48"/>
      <c r="H1574" s="49">
        <f t="shared" si="148"/>
        <v>0</v>
      </c>
      <c r="I1574" s="46" t="s">
        <v>6</v>
      </c>
      <c r="O1574" s="26">
        <f t="shared" si="149"/>
        <v>0</v>
      </c>
      <c r="P1574" s="26">
        <f t="shared" si="149"/>
        <v>0</v>
      </c>
      <c r="Q1574" s="26">
        <f t="shared" si="149"/>
        <v>0</v>
      </c>
      <c r="R1574" s="93">
        <f t="shared" si="150"/>
        <v>0</v>
      </c>
      <c r="S1574" s="93">
        <f t="shared" si="151"/>
        <v>0</v>
      </c>
      <c r="T1574" s="93">
        <f t="shared" si="152"/>
        <v>0</v>
      </c>
    </row>
    <row r="1575" spans="3:20" x14ac:dyDescent="0.35">
      <c r="C1575" s="75" t="str">
        <f t="shared" si="147"/>
        <v/>
      </c>
      <c r="D1575" s="47"/>
      <c r="E1575" s="48"/>
      <c r="F1575" s="48"/>
      <c r="G1575" s="48"/>
      <c r="H1575" s="49">
        <f t="shared" si="148"/>
        <v>0</v>
      </c>
      <c r="I1575" s="46" t="s">
        <v>6</v>
      </c>
      <c r="O1575" s="26">
        <f t="shared" si="149"/>
        <v>0</v>
      </c>
      <c r="P1575" s="26">
        <f t="shared" si="149"/>
        <v>0</v>
      </c>
      <c r="Q1575" s="26">
        <f t="shared" si="149"/>
        <v>0</v>
      </c>
      <c r="R1575" s="93">
        <f t="shared" si="150"/>
        <v>0</v>
      </c>
      <c r="S1575" s="93">
        <f t="shared" si="151"/>
        <v>0</v>
      </c>
      <c r="T1575" s="93">
        <f t="shared" si="152"/>
        <v>0</v>
      </c>
    </row>
    <row r="1576" spans="3:20" x14ac:dyDescent="0.35">
      <c r="C1576" s="75" t="str">
        <f t="shared" si="147"/>
        <v/>
      </c>
      <c r="D1576" s="47"/>
      <c r="E1576" s="48"/>
      <c r="F1576" s="48"/>
      <c r="G1576" s="48"/>
      <c r="H1576" s="49">
        <f t="shared" si="148"/>
        <v>0</v>
      </c>
      <c r="I1576" s="46" t="s">
        <v>6</v>
      </c>
      <c r="O1576" s="26">
        <f t="shared" si="149"/>
        <v>0</v>
      </c>
      <c r="P1576" s="26">
        <f t="shared" si="149"/>
        <v>0</v>
      </c>
      <c r="Q1576" s="26">
        <f t="shared" si="149"/>
        <v>0</v>
      </c>
      <c r="R1576" s="93">
        <f t="shared" si="150"/>
        <v>0</v>
      </c>
      <c r="S1576" s="93">
        <f t="shared" si="151"/>
        <v>0</v>
      </c>
      <c r="T1576" s="93">
        <f t="shared" si="152"/>
        <v>0</v>
      </c>
    </row>
    <row r="1577" spans="3:20" x14ac:dyDescent="0.35">
      <c r="C1577" s="75" t="str">
        <f t="shared" si="147"/>
        <v/>
      </c>
      <c r="D1577" s="47"/>
      <c r="E1577" s="48"/>
      <c r="F1577" s="48"/>
      <c r="G1577" s="48"/>
      <c r="H1577" s="49">
        <f t="shared" si="148"/>
        <v>0</v>
      </c>
      <c r="I1577" s="46" t="s">
        <v>6</v>
      </c>
      <c r="O1577" s="26">
        <f t="shared" si="149"/>
        <v>0</v>
      </c>
      <c r="P1577" s="26">
        <f t="shared" si="149"/>
        <v>0</v>
      </c>
      <c r="Q1577" s="26">
        <f t="shared" si="149"/>
        <v>0</v>
      </c>
      <c r="R1577" s="93">
        <f t="shared" si="150"/>
        <v>0</v>
      </c>
      <c r="S1577" s="93">
        <f t="shared" si="151"/>
        <v>0</v>
      </c>
      <c r="T1577" s="93">
        <f t="shared" si="152"/>
        <v>0</v>
      </c>
    </row>
    <row r="1578" spans="3:20" x14ac:dyDescent="0.35">
      <c r="C1578" s="75" t="str">
        <f t="shared" si="147"/>
        <v/>
      </c>
      <c r="D1578" s="47"/>
      <c r="E1578" s="48"/>
      <c r="F1578" s="48"/>
      <c r="G1578" s="48"/>
      <c r="H1578" s="49">
        <f t="shared" si="148"/>
        <v>0</v>
      </c>
      <c r="I1578" s="46" t="s">
        <v>6</v>
      </c>
      <c r="O1578" s="26">
        <f t="shared" si="149"/>
        <v>0</v>
      </c>
      <c r="P1578" s="26">
        <f t="shared" si="149"/>
        <v>0</v>
      </c>
      <c r="Q1578" s="26">
        <f t="shared" si="149"/>
        <v>0</v>
      </c>
      <c r="R1578" s="93">
        <f t="shared" si="150"/>
        <v>0</v>
      </c>
      <c r="S1578" s="93">
        <f t="shared" si="151"/>
        <v>0</v>
      </c>
      <c r="T1578" s="93">
        <f t="shared" si="152"/>
        <v>0</v>
      </c>
    </row>
    <row r="1579" spans="3:20" x14ac:dyDescent="0.35">
      <c r="C1579" s="75" t="str">
        <f t="shared" si="147"/>
        <v/>
      </c>
      <c r="D1579" s="47"/>
      <c r="E1579" s="48"/>
      <c r="F1579" s="48"/>
      <c r="G1579" s="48"/>
      <c r="H1579" s="49">
        <f t="shared" si="148"/>
        <v>0</v>
      </c>
      <c r="I1579" s="46" t="s">
        <v>6</v>
      </c>
      <c r="O1579" s="26">
        <f t="shared" si="149"/>
        <v>0</v>
      </c>
      <c r="P1579" s="26">
        <f t="shared" si="149"/>
        <v>0</v>
      </c>
      <c r="Q1579" s="26">
        <f t="shared" si="149"/>
        <v>0</v>
      </c>
      <c r="R1579" s="93">
        <f t="shared" si="150"/>
        <v>0</v>
      </c>
      <c r="S1579" s="93">
        <f t="shared" si="151"/>
        <v>0</v>
      </c>
      <c r="T1579" s="93">
        <f t="shared" si="152"/>
        <v>0</v>
      </c>
    </row>
    <row r="1580" spans="3:20" x14ac:dyDescent="0.35">
      <c r="C1580" s="75" t="str">
        <f t="shared" si="147"/>
        <v/>
      </c>
      <c r="D1580" s="47"/>
      <c r="E1580" s="48"/>
      <c r="F1580" s="48"/>
      <c r="G1580" s="48"/>
      <c r="H1580" s="49">
        <f t="shared" si="148"/>
        <v>0</v>
      </c>
      <c r="I1580" s="46" t="s">
        <v>6</v>
      </c>
      <c r="O1580" s="26">
        <f t="shared" si="149"/>
        <v>0</v>
      </c>
      <c r="P1580" s="26">
        <f t="shared" si="149"/>
        <v>0</v>
      </c>
      <c r="Q1580" s="26">
        <f t="shared" si="149"/>
        <v>0</v>
      </c>
      <c r="R1580" s="93">
        <f t="shared" si="150"/>
        <v>0</v>
      </c>
      <c r="S1580" s="93">
        <f t="shared" si="151"/>
        <v>0</v>
      </c>
      <c r="T1580" s="93">
        <f t="shared" si="152"/>
        <v>0</v>
      </c>
    </row>
    <row r="1581" spans="3:20" x14ac:dyDescent="0.35">
      <c r="C1581" s="75" t="str">
        <f t="shared" si="147"/>
        <v/>
      </c>
      <c r="D1581" s="47"/>
      <c r="E1581" s="48"/>
      <c r="F1581" s="48"/>
      <c r="G1581" s="48"/>
      <c r="H1581" s="49">
        <f t="shared" si="148"/>
        <v>0</v>
      </c>
      <c r="I1581" s="46" t="s">
        <v>6</v>
      </c>
      <c r="O1581" s="26">
        <f t="shared" si="149"/>
        <v>0</v>
      </c>
      <c r="P1581" s="26">
        <f t="shared" si="149"/>
        <v>0</v>
      </c>
      <c r="Q1581" s="26">
        <f t="shared" si="149"/>
        <v>0</v>
      </c>
      <c r="R1581" s="93">
        <f t="shared" si="150"/>
        <v>0</v>
      </c>
      <c r="S1581" s="93">
        <f t="shared" si="151"/>
        <v>0</v>
      </c>
      <c r="T1581" s="93">
        <f t="shared" si="152"/>
        <v>0</v>
      </c>
    </row>
    <row r="1582" spans="3:20" x14ac:dyDescent="0.35">
      <c r="C1582" s="75" t="str">
        <f t="shared" si="147"/>
        <v/>
      </c>
      <c r="D1582" s="47"/>
      <c r="E1582" s="48"/>
      <c r="F1582" s="48"/>
      <c r="G1582" s="48"/>
      <c r="H1582" s="49">
        <f t="shared" si="148"/>
        <v>0</v>
      </c>
      <c r="I1582" s="46" t="s">
        <v>6</v>
      </c>
      <c r="O1582" s="26">
        <f t="shared" si="149"/>
        <v>0</v>
      </c>
      <c r="P1582" s="26">
        <f t="shared" si="149"/>
        <v>0</v>
      </c>
      <c r="Q1582" s="26">
        <f t="shared" si="149"/>
        <v>0</v>
      </c>
      <c r="R1582" s="93">
        <f t="shared" si="150"/>
        <v>0</v>
      </c>
      <c r="S1582" s="93">
        <f t="shared" si="151"/>
        <v>0</v>
      </c>
      <c r="T1582" s="93">
        <f t="shared" si="152"/>
        <v>0</v>
      </c>
    </row>
    <row r="1583" spans="3:20" x14ac:dyDescent="0.35">
      <c r="C1583" s="75" t="str">
        <f t="shared" si="147"/>
        <v/>
      </c>
      <c r="D1583" s="47"/>
      <c r="E1583" s="48"/>
      <c r="F1583" s="48"/>
      <c r="G1583" s="48"/>
      <c r="H1583" s="49">
        <f t="shared" si="148"/>
        <v>0</v>
      </c>
      <c r="I1583" s="46" t="s">
        <v>6</v>
      </c>
      <c r="O1583" s="26">
        <f t="shared" si="149"/>
        <v>0</v>
      </c>
      <c r="P1583" s="26">
        <f t="shared" si="149"/>
        <v>0</v>
      </c>
      <c r="Q1583" s="26">
        <f t="shared" si="149"/>
        <v>0</v>
      </c>
      <c r="R1583" s="93">
        <f t="shared" si="150"/>
        <v>0</v>
      </c>
      <c r="S1583" s="93">
        <f t="shared" si="151"/>
        <v>0</v>
      </c>
      <c r="T1583" s="93">
        <f t="shared" si="152"/>
        <v>0</v>
      </c>
    </row>
    <row r="1584" spans="3:20" x14ac:dyDescent="0.35">
      <c r="C1584" s="75" t="str">
        <f t="shared" si="147"/>
        <v/>
      </c>
      <c r="D1584" s="47"/>
      <c r="E1584" s="48"/>
      <c r="F1584" s="48"/>
      <c r="G1584" s="48"/>
      <c r="H1584" s="49">
        <f t="shared" si="148"/>
        <v>0</v>
      </c>
      <c r="I1584" s="46" t="s">
        <v>6</v>
      </c>
      <c r="O1584" s="26">
        <f t="shared" si="149"/>
        <v>0</v>
      </c>
      <c r="P1584" s="26">
        <f t="shared" si="149"/>
        <v>0</v>
      </c>
      <c r="Q1584" s="26">
        <f t="shared" si="149"/>
        <v>0</v>
      </c>
      <c r="R1584" s="93">
        <f t="shared" si="150"/>
        <v>0</v>
      </c>
      <c r="S1584" s="93">
        <f t="shared" si="151"/>
        <v>0</v>
      </c>
      <c r="T1584" s="93">
        <f t="shared" si="152"/>
        <v>0</v>
      </c>
    </row>
    <row r="1585" spans="3:20" x14ac:dyDescent="0.35">
      <c r="C1585" s="75" t="str">
        <f t="shared" si="147"/>
        <v/>
      </c>
      <c r="D1585" s="47"/>
      <c r="E1585" s="48"/>
      <c r="F1585" s="48"/>
      <c r="G1585" s="48"/>
      <c r="H1585" s="49">
        <f t="shared" si="148"/>
        <v>0</v>
      </c>
      <c r="I1585" s="46" t="s">
        <v>6</v>
      </c>
      <c r="O1585" s="26">
        <f t="shared" si="149"/>
        <v>0</v>
      </c>
      <c r="P1585" s="26">
        <f t="shared" si="149"/>
        <v>0</v>
      </c>
      <c r="Q1585" s="26">
        <f t="shared" si="149"/>
        <v>0</v>
      </c>
      <c r="R1585" s="93">
        <f t="shared" si="150"/>
        <v>0</v>
      </c>
      <c r="S1585" s="93">
        <f t="shared" si="151"/>
        <v>0</v>
      </c>
      <c r="T1585" s="93">
        <f t="shared" si="152"/>
        <v>0</v>
      </c>
    </row>
    <row r="1586" spans="3:20" x14ac:dyDescent="0.35">
      <c r="C1586" s="75" t="str">
        <f t="shared" si="147"/>
        <v/>
      </c>
      <c r="D1586" s="47"/>
      <c r="E1586" s="48"/>
      <c r="F1586" s="48"/>
      <c r="G1586" s="48"/>
      <c r="H1586" s="49">
        <f t="shared" si="148"/>
        <v>0</v>
      </c>
      <c r="I1586" s="46" t="s">
        <v>6</v>
      </c>
      <c r="O1586" s="26">
        <f t="shared" si="149"/>
        <v>0</v>
      </c>
      <c r="P1586" s="26">
        <f t="shared" si="149"/>
        <v>0</v>
      </c>
      <c r="Q1586" s="26">
        <f t="shared" si="149"/>
        <v>0</v>
      </c>
      <c r="R1586" s="93">
        <f t="shared" si="150"/>
        <v>0</v>
      </c>
      <c r="S1586" s="93">
        <f t="shared" si="151"/>
        <v>0</v>
      </c>
      <c r="T1586" s="93">
        <f t="shared" si="152"/>
        <v>0</v>
      </c>
    </row>
    <row r="1587" spans="3:20" x14ac:dyDescent="0.35">
      <c r="C1587" s="75" t="str">
        <f t="shared" si="147"/>
        <v/>
      </c>
      <c r="D1587" s="47"/>
      <c r="E1587" s="48"/>
      <c r="F1587" s="48"/>
      <c r="G1587" s="48"/>
      <c r="H1587" s="49">
        <f t="shared" si="148"/>
        <v>0</v>
      </c>
      <c r="I1587" s="46" t="s">
        <v>6</v>
      </c>
      <c r="O1587" s="26">
        <f t="shared" si="149"/>
        <v>0</v>
      </c>
      <c r="P1587" s="26">
        <f t="shared" si="149"/>
        <v>0</v>
      </c>
      <c r="Q1587" s="26">
        <f t="shared" si="149"/>
        <v>0</v>
      </c>
      <c r="R1587" s="93">
        <f t="shared" si="150"/>
        <v>0</v>
      </c>
      <c r="S1587" s="93">
        <f t="shared" si="151"/>
        <v>0</v>
      </c>
      <c r="T1587" s="93">
        <f t="shared" si="152"/>
        <v>0</v>
      </c>
    </row>
    <row r="1588" spans="3:20" x14ac:dyDescent="0.35">
      <c r="C1588" s="75" t="str">
        <f t="shared" si="147"/>
        <v/>
      </c>
      <c r="D1588" s="47"/>
      <c r="E1588" s="48"/>
      <c r="F1588" s="48"/>
      <c r="G1588" s="48"/>
      <c r="H1588" s="49">
        <f t="shared" si="148"/>
        <v>0</v>
      </c>
      <c r="I1588" s="46" t="s">
        <v>6</v>
      </c>
      <c r="O1588" s="26">
        <f t="shared" si="149"/>
        <v>0</v>
      </c>
      <c r="P1588" s="26">
        <f t="shared" si="149"/>
        <v>0</v>
      </c>
      <c r="Q1588" s="26">
        <f t="shared" si="149"/>
        <v>0</v>
      </c>
      <c r="R1588" s="93">
        <f t="shared" si="150"/>
        <v>0</v>
      </c>
      <c r="S1588" s="93">
        <f t="shared" si="151"/>
        <v>0</v>
      </c>
      <c r="T1588" s="93">
        <f t="shared" si="152"/>
        <v>0</v>
      </c>
    </row>
    <row r="1589" spans="3:20" x14ac:dyDescent="0.35">
      <c r="C1589" s="75" t="str">
        <f t="shared" si="147"/>
        <v/>
      </c>
      <c r="D1589" s="47"/>
      <c r="E1589" s="48"/>
      <c r="F1589" s="48"/>
      <c r="G1589" s="48"/>
      <c r="H1589" s="49">
        <f t="shared" si="148"/>
        <v>0</v>
      </c>
      <c r="I1589" s="46" t="s">
        <v>6</v>
      </c>
      <c r="O1589" s="26">
        <f t="shared" si="149"/>
        <v>0</v>
      </c>
      <c r="P1589" s="26">
        <f t="shared" si="149"/>
        <v>0</v>
      </c>
      <c r="Q1589" s="26">
        <f t="shared" si="149"/>
        <v>0</v>
      </c>
      <c r="R1589" s="93">
        <f t="shared" si="150"/>
        <v>0</v>
      </c>
      <c r="S1589" s="93">
        <f t="shared" si="151"/>
        <v>0</v>
      </c>
      <c r="T1589" s="93">
        <f t="shared" si="152"/>
        <v>0</v>
      </c>
    </row>
    <row r="1590" spans="3:20" x14ac:dyDescent="0.35">
      <c r="C1590" s="75" t="str">
        <f t="shared" si="147"/>
        <v/>
      </c>
      <c r="D1590" s="47"/>
      <c r="E1590" s="48"/>
      <c r="F1590" s="48"/>
      <c r="G1590" s="48"/>
      <c r="H1590" s="49">
        <f t="shared" si="148"/>
        <v>0</v>
      </c>
      <c r="I1590" s="46" t="s">
        <v>6</v>
      </c>
      <c r="O1590" s="26">
        <f t="shared" si="149"/>
        <v>0</v>
      </c>
      <c r="P1590" s="26">
        <f t="shared" si="149"/>
        <v>0</v>
      </c>
      <c r="Q1590" s="26">
        <f t="shared" si="149"/>
        <v>0</v>
      </c>
      <c r="R1590" s="93">
        <f t="shared" si="150"/>
        <v>0</v>
      </c>
      <c r="S1590" s="93">
        <f t="shared" si="151"/>
        <v>0</v>
      </c>
      <c r="T1590" s="93">
        <f t="shared" si="152"/>
        <v>0</v>
      </c>
    </row>
    <row r="1591" spans="3:20" x14ac:dyDescent="0.35">
      <c r="C1591" s="75" t="str">
        <f t="shared" si="147"/>
        <v/>
      </c>
      <c r="D1591" s="47"/>
      <c r="E1591" s="48"/>
      <c r="F1591" s="48"/>
      <c r="G1591" s="48"/>
      <c r="H1591" s="49">
        <f t="shared" si="148"/>
        <v>0</v>
      </c>
      <c r="I1591" s="46" t="s">
        <v>6</v>
      </c>
      <c r="O1591" s="26">
        <f t="shared" si="149"/>
        <v>0</v>
      </c>
      <c r="P1591" s="26">
        <f t="shared" si="149"/>
        <v>0</v>
      </c>
      <c r="Q1591" s="26">
        <f t="shared" si="149"/>
        <v>0</v>
      </c>
      <c r="R1591" s="93">
        <f t="shared" si="150"/>
        <v>0</v>
      </c>
      <c r="S1591" s="93">
        <f t="shared" si="151"/>
        <v>0</v>
      </c>
      <c r="T1591" s="93">
        <f t="shared" si="152"/>
        <v>0</v>
      </c>
    </row>
    <row r="1592" spans="3:20" x14ac:dyDescent="0.35">
      <c r="C1592" s="75" t="str">
        <f t="shared" si="147"/>
        <v/>
      </c>
      <c r="D1592" s="47"/>
      <c r="E1592" s="48"/>
      <c r="F1592" s="48"/>
      <c r="G1592" s="48"/>
      <c r="H1592" s="49">
        <f t="shared" si="148"/>
        <v>0</v>
      </c>
      <c r="I1592" s="46" t="s">
        <v>6</v>
      </c>
      <c r="O1592" s="26">
        <f t="shared" si="149"/>
        <v>0</v>
      </c>
      <c r="P1592" s="26">
        <f t="shared" si="149"/>
        <v>0</v>
      </c>
      <c r="Q1592" s="26">
        <f t="shared" si="149"/>
        <v>0</v>
      </c>
      <c r="R1592" s="93">
        <f t="shared" si="150"/>
        <v>0</v>
      </c>
      <c r="S1592" s="93">
        <f t="shared" si="151"/>
        <v>0</v>
      </c>
      <c r="T1592" s="93">
        <f t="shared" si="152"/>
        <v>0</v>
      </c>
    </row>
    <row r="1593" spans="3:20" x14ac:dyDescent="0.35">
      <c r="C1593" s="75" t="str">
        <f t="shared" si="147"/>
        <v/>
      </c>
      <c r="D1593" s="47"/>
      <c r="E1593" s="48"/>
      <c r="F1593" s="48"/>
      <c r="G1593" s="48"/>
      <c r="H1593" s="49">
        <f t="shared" si="148"/>
        <v>0</v>
      </c>
      <c r="I1593" s="46" t="s">
        <v>6</v>
      </c>
      <c r="O1593" s="26">
        <f t="shared" si="149"/>
        <v>0</v>
      </c>
      <c r="P1593" s="26">
        <f t="shared" si="149"/>
        <v>0</v>
      </c>
      <c r="Q1593" s="26">
        <f t="shared" si="149"/>
        <v>0</v>
      </c>
      <c r="R1593" s="93">
        <f t="shared" si="150"/>
        <v>0</v>
      </c>
      <c r="S1593" s="93">
        <f t="shared" si="151"/>
        <v>0</v>
      </c>
      <c r="T1593" s="93">
        <f t="shared" si="152"/>
        <v>0</v>
      </c>
    </row>
    <row r="1594" spans="3:20" x14ac:dyDescent="0.35">
      <c r="C1594" s="75" t="str">
        <f t="shared" si="147"/>
        <v/>
      </c>
      <c r="D1594" s="47"/>
      <c r="E1594" s="48"/>
      <c r="F1594" s="48"/>
      <c r="G1594" s="48"/>
      <c r="H1594" s="49">
        <f t="shared" si="148"/>
        <v>0</v>
      </c>
      <c r="I1594" s="46" t="s">
        <v>6</v>
      </c>
      <c r="O1594" s="26">
        <f t="shared" si="149"/>
        <v>0</v>
      </c>
      <c r="P1594" s="26">
        <f t="shared" si="149"/>
        <v>0</v>
      </c>
      <c r="Q1594" s="26">
        <f t="shared" si="149"/>
        <v>0</v>
      </c>
      <c r="R1594" s="93">
        <f t="shared" si="150"/>
        <v>0</v>
      </c>
      <c r="S1594" s="93">
        <f t="shared" si="151"/>
        <v>0</v>
      </c>
      <c r="T1594" s="93">
        <f t="shared" si="152"/>
        <v>0</v>
      </c>
    </row>
    <row r="1595" spans="3:20" x14ac:dyDescent="0.35">
      <c r="C1595" s="75" t="str">
        <f t="shared" si="147"/>
        <v/>
      </c>
      <c r="D1595" s="47"/>
      <c r="E1595" s="48"/>
      <c r="F1595" s="48"/>
      <c r="G1595" s="48"/>
      <c r="H1595" s="49">
        <f t="shared" si="148"/>
        <v>0</v>
      </c>
      <c r="I1595" s="46" t="s">
        <v>6</v>
      </c>
      <c r="O1595" s="26">
        <f t="shared" si="149"/>
        <v>0</v>
      </c>
      <c r="P1595" s="26">
        <f t="shared" si="149"/>
        <v>0</v>
      </c>
      <c r="Q1595" s="26">
        <f t="shared" si="149"/>
        <v>0</v>
      </c>
      <c r="R1595" s="93">
        <f t="shared" si="150"/>
        <v>0</v>
      </c>
      <c r="S1595" s="93">
        <f t="shared" si="151"/>
        <v>0</v>
      </c>
      <c r="T1595" s="93">
        <f t="shared" si="152"/>
        <v>0</v>
      </c>
    </row>
    <row r="1596" spans="3:20" x14ac:dyDescent="0.35">
      <c r="C1596" s="75" t="str">
        <f t="shared" si="147"/>
        <v/>
      </c>
      <c r="D1596" s="47"/>
      <c r="E1596" s="48"/>
      <c r="F1596" s="48"/>
      <c r="G1596" s="48"/>
      <c r="H1596" s="49">
        <f t="shared" si="148"/>
        <v>0</v>
      </c>
      <c r="I1596" s="46" t="s">
        <v>6</v>
      </c>
      <c r="O1596" s="26">
        <f t="shared" si="149"/>
        <v>0</v>
      </c>
      <c r="P1596" s="26">
        <f t="shared" si="149"/>
        <v>0</v>
      </c>
      <c r="Q1596" s="26">
        <f t="shared" si="149"/>
        <v>0</v>
      </c>
      <c r="R1596" s="93">
        <f t="shared" si="150"/>
        <v>0</v>
      </c>
      <c r="S1596" s="93">
        <f t="shared" si="151"/>
        <v>0</v>
      </c>
      <c r="T1596" s="93">
        <f t="shared" si="152"/>
        <v>0</v>
      </c>
    </row>
    <row r="1597" spans="3:20" x14ac:dyDescent="0.35">
      <c r="C1597" s="75" t="str">
        <f t="shared" si="147"/>
        <v/>
      </c>
      <c r="D1597" s="47"/>
      <c r="E1597" s="48"/>
      <c r="F1597" s="48"/>
      <c r="G1597" s="48"/>
      <c r="H1597" s="49">
        <f t="shared" si="148"/>
        <v>0</v>
      </c>
      <c r="I1597" s="46" t="s">
        <v>6</v>
      </c>
      <c r="O1597" s="26">
        <f t="shared" si="149"/>
        <v>0</v>
      </c>
      <c r="P1597" s="26">
        <f t="shared" si="149"/>
        <v>0</v>
      </c>
      <c r="Q1597" s="26">
        <f t="shared" si="149"/>
        <v>0</v>
      </c>
      <c r="R1597" s="93">
        <f t="shared" si="150"/>
        <v>0</v>
      </c>
      <c r="S1597" s="93">
        <f t="shared" si="151"/>
        <v>0</v>
      </c>
      <c r="T1597" s="93">
        <f t="shared" si="152"/>
        <v>0</v>
      </c>
    </row>
    <row r="1598" spans="3:20" x14ac:dyDescent="0.35">
      <c r="C1598" s="75" t="str">
        <f t="shared" si="147"/>
        <v/>
      </c>
      <c r="D1598" s="47"/>
      <c r="E1598" s="48"/>
      <c r="F1598" s="48"/>
      <c r="G1598" s="48"/>
      <c r="H1598" s="49">
        <f t="shared" si="148"/>
        <v>0</v>
      </c>
      <c r="I1598" s="46" t="s">
        <v>6</v>
      </c>
      <c r="O1598" s="26">
        <f t="shared" si="149"/>
        <v>0</v>
      </c>
      <c r="P1598" s="26">
        <f t="shared" si="149"/>
        <v>0</v>
      </c>
      <c r="Q1598" s="26">
        <f t="shared" si="149"/>
        <v>0</v>
      </c>
      <c r="R1598" s="93">
        <f t="shared" si="150"/>
        <v>0</v>
      </c>
      <c r="S1598" s="93">
        <f t="shared" si="151"/>
        <v>0</v>
      </c>
      <c r="T1598" s="93">
        <f t="shared" si="152"/>
        <v>0</v>
      </c>
    </row>
    <row r="1599" spans="3:20" x14ac:dyDescent="0.35">
      <c r="C1599" s="75" t="str">
        <f t="shared" si="147"/>
        <v/>
      </c>
      <c r="D1599" s="47"/>
      <c r="E1599" s="48"/>
      <c r="F1599" s="48"/>
      <c r="G1599" s="48"/>
      <c r="H1599" s="49">
        <f t="shared" si="148"/>
        <v>0</v>
      </c>
      <c r="I1599" s="46" t="s">
        <v>6</v>
      </c>
      <c r="O1599" s="26">
        <f t="shared" si="149"/>
        <v>0</v>
      </c>
      <c r="P1599" s="26">
        <f t="shared" si="149"/>
        <v>0</v>
      </c>
      <c r="Q1599" s="26">
        <f t="shared" si="149"/>
        <v>0</v>
      </c>
      <c r="R1599" s="93">
        <f t="shared" si="150"/>
        <v>0</v>
      </c>
      <c r="S1599" s="93">
        <f t="shared" si="151"/>
        <v>0</v>
      </c>
      <c r="T1599" s="93">
        <f t="shared" si="152"/>
        <v>0</v>
      </c>
    </row>
    <row r="1600" spans="3:20" x14ac:dyDescent="0.35">
      <c r="C1600" s="75" t="str">
        <f t="shared" si="147"/>
        <v/>
      </c>
      <c r="D1600" s="47"/>
      <c r="E1600" s="48"/>
      <c r="F1600" s="48"/>
      <c r="G1600" s="48"/>
      <c r="H1600" s="49">
        <f t="shared" si="148"/>
        <v>0</v>
      </c>
      <c r="I1600" s="46" t="s">
        <v>6</v>
      </c>
      <c r="O1600" s="26">
        <f t="shared" si="149"/>
        <v>0</v>
      </c>
      <c r="P1600" s="26">
        <f t="shared" si="149"/>
        <v>0</v>
      </c>
      <c r="Q1600" s="26">
        <f t="shared" si="149"/>
        <v>0</v>
      </c>
      <c r="R1600" s="93">
        <f t="shared" si="150"/>
        <v>0</v>
      </c>
      <c r="S1600" s="93">
        <f t="shared" si="151"/>
        <v>0</v>
      </c>
      <c r="T1600" s="93">
        <f t="shared" si="152"/>
        <v>0</v>
      </c>
    </row>
    <row r="1601" spans="3:20" x14ac:dyDescent="0.35">
      <c r="C1601" s="75" t="str">
        <f t="shared" si="147"/>
        <v/>
      </c>
      <c r="D1601" s="47"/>
      <c r="E1601" s="48"/>
      <c r="F1601" s="48"/>
      <c r="G1601" s="48"/>
      <c r="H1601" s="49">
        <f t="shared" si="148"/>
        <v>0</v>
      </c>
      <c r="I1601" s="46" t="s">
        <v>6</v>
      </c>
      <c r="O1601" s="26">
        <f t="shared" si="149"/>
        <v>0</v>
      </c>
      <c r="P1601" s="26">
        <f t="shared" si="149"/>
        <v>0</v>
      </c>
      <c r="Q1601" s="26">
        <f t="shared" si="149"/>
        <v>0</v>
      </c>
      <c r="R1601" s="93">
        <f t="shared" si="150"/>
        <v>0</v>
      </c>
      <c r="S1601" s="93">
        <f t="shared" si="151"/>
        <v>0</v>
      </c>
      <c r="T1601" s="93">
        <f t="shared" si="152"/>
        <v>0</v>
      </c>
    </row>
    <row r="1602" spans="3:20" x14ac:dyDescent="0.35">
      <c r="C1602" s="75" t="str">
        <f t="shared" si="147"/>
        <v/>
      </c>
      <c r="D1602" s="47"/>
      <c r="E1602" s="48"/>
      <c r="F1602" s="48"/>
      <c r="G1602" s="48"/>
      <c r="H1602" s="49">
        <f t="shared" si="148"/>
        <v>0</v>
      </c>
      <c r="I1602" s="46" t="s">
        <v>6</v>
      </c>
      <c r="O1602" s="26">
        <f t="shared" si="149"/>
        <v>0</v>
      </c>
      <c r="P1602" s="26">
        <f t="shared" si="149"/>
        <v>0</v>
      </c>
      <c r="Q1602" s="26">
        <f t="shared" si="149"/>
        <v>0</v>
      </c>
      <c r="R1602" s="93">
        <f t="shared" si="150"/>
        <v>0</v>
      </c>
      <c r="S1602" s="93">
        <f t="shared" si="151"/>
        <v>0</v>
      </c>
      <c r="T1602" s="93">
        <f t="shared" si="152"/>
        <v>0</v>
      </c>
    </row>
    <row r="1603" spans="3:20" x14ac:dyDescent="0.35">
      <c r="C1603" s="75" t="str">
        <f t="shared" si="147"/>
        <v/>
      </c>
      <c r="D1603" s="47"/>
      <c r="E1603" s="48"/>
      <c r="F1603" s="48"/>
      <c r="G1603" s="48"/>
      <c r="H1603" s="49">
        <f t="shared" si="148"/>
        <v>0</v>
      </c>
      <c r="I1603" s="46" t="s">
        <v>6</v>
      </c>
      <c r="O1603" s="26">
        <f t="shared" si="149"/>
        <v>0</v>
      </c>
      <c r="P1603" s="26">
        <f t="shared" si="149"/>
        <v>0</v>
      </c>
      <c r="Q1603" s="26">
        <f t="shared" si="149"/>
        <v>0</v>
      </c>
      <c r="R1603" s="93">
        <f t="shared" si="150"/>
        <v>0</v>
      </c>
      <c r="S1603" s="93">
        <f t="shared" si="151"/>
        <v>0</v>
      </c>
      <c r="T1603" s="93">
        <f t="shared" si="152"/>
        <v>0</v>
      </c>
    </row>
    <row r="1604" spans="3:20" x14ac:dyDescent="0.35">
      <c r="C1604" s="75" t="str">
        <f t="shared" si="147"/>
        <v/>
      </c>
      <c r="D1604" s="47"/>
      <c r="E1604" s="48"/>
      <c r="F1604" s="48"/>
      <c r="G1604" s="48"/>
      <c r="H1604" s="49">
        <f t="shared" si="148"/>
        <v>0</v>
      </c>
      <c r="I1604" s="46" t="s">
        <v>6</v>
      </c>
      <c r="O1604" s="26">
        <f t="shared" si="149"/>
        <v>0</v>
      </c>
      <c r="P1604" s="26">
        <f t="shared" si="149"/>
        <v>0</v>
      </c>
      <c r="Q1604" s="26">
        <f t="shared" si="149"/>
        <v>0</v>
      </c>
      <c r="R1604" s="93">
        <f t="shared" si="150"/>
        <v>0</v>
      </c>
      <c r="S1604" s="93">
        <f t="shared" si="151"/>
        <v>0</v>
      </c>
      <c r="T1604" s="93">
        <f t="shared" si="152"/>
        <v>0</v>
      </c>
    </row>
    <row r="1605" spans="3:20" x14ac:dyDescent="0.35">
      <c r="C1605" s="75" t="str">
        <f t="shared" si="147"/>
        <v/>
      </c>
      <c r="D1605" s="47"/>
      <c r="E1605" s="48"/>
      <c r="F1605" s="48"/>
      <c r="G1605" s="48"/>
      <c r="H1605" s="49">
        <f t="shared" si="148"/>
        <v>0</v>
      </c>
      <c r="I1605" s="46" t="s">
        <v>6</v>
      </c>
      <c r="O1605" s="26">
        <f t="shared" si="149"/>
        <v>0</v>
      </c>
      <c r="P1605" s="26">
        <f t="shared" si="149"/>
        <v>0</v>
      </c>
      <c r="Q1605" s="26">
        <f t="shared" si="149"/>
        <v>0</v>
      </c>
      <c r="R1605" s="93">
        <f t="shared" si="150"/>
        <v>0</v>
      </c>
      <c r="S1605" s="93">
        <f t="shared" si="151"/>
        <v>0</v>
      </c>
      <c r="T1605" s="93">
        <f t="shared" si="152"/>
        <v>0</v>
      </c>
    </row>
    <row r="1606" spans="3:20" x14ac:dyDescent="0.35">
      <c r="C1606" s="75" t="str">
        <f t="shared" si="147"/>
        <v/>
      </c>
      <c r="D1606" s="47"/>
      <c r="E1606" s="48"/>
      <c r="F1606" s="48"/>
      <c r="G1606" s="48"/>
      <c r="H1606" s="49">
        <f t="shared" si="148"/>
        <v>0</v>
      </c>
      <c r="I1606" s="46" t="s">
        <v>6</v>
      </c>
      <c r="O1606" s="26">
        <f t="shared" si="149"/>
        <v>0</v>
      </c>
      <c r="P1606" s="26">
        <f t="shared" si="149"/>
        <v>0</v>
      </c>
      <c r="Q1606" s="26">
        <f t="shared" si="149"/>
        <v>0</v>
      </c>
      <c r="R1606" s="93">
        <f t="shared" si="150"/>
        <v>0</v>
      </c>
      <c r="S1606" s="93">
        <f t="shared" si="151"/>
        <v>0</v>
      </c>
      <c r="T1606" s="93">
        <f t="shared" si="152"/>
        <v>0</v>
      </c>
    </row>
    <row r="1607" spans="3:20" x14ac:dyDescent="0.35">
      <c r="C1607" s="75" t="str">
        <f t="shared" si="147"/>
        <v/>
      </c>
      <c r="D1607" s="47"/>
      <c r="E1607" s="48"/>
      <c r="F1607" s="48"/>
      <c r="G1607" s="48"/>
      <c r="H1607" s="49">
        <f t="shared" si="148"/>
        <v>0</v>
      </c>
      <c r="I1607" s="46" t="s">
        <v>6</v>
      </c>
      <c r="O1607" s="26">
        <f t="shared" si="149"/>
        <v>0</v>
      </c>
      <c r="P1607" s="26">
        <f t="shared" si="149"/>
        <v>0</v>
      </c>
      <c r="Q1607" s="26">
        <f t="shared" si="149"/>
        <v>0</v>
      </c>
      <c r="R1607" s="93">
        <f t="shared" si="150"/>
        <v>0</v>
      </c>
      <c r="S1607" s="93">
        <f t="shared" si="151"/>
        <v>0</v>
      </c>
      <c r="T1607" s="93">
        <f t="shared" si="152"/>
        <v>0</v>
      </c>
    </row>
    <row r="1608" spans="3:20" x14ac:dyDescent="0.35">
      <c r="C1608" s="75" t="str">
        <f t="shared" si="147"/>
        <v/>
      </c>
      <c r="D1608" s="47"/>
      <c r="E1608" s="48"/>
      <c r="F1608" s="48"/>
      <c r="G1608" s="48"/>
      <c r="H1608" s="49">
        <f t="shared" si="148"/>
        <v>0</v>
      </c>
      <c r="I1608" s="46" t="s">
        <v>6</v>
      </c>
      <c r="O1608" s="26">
        <f t="shared" si="149"/>
        <v>0</v>
      </c>
      <c r="P1608" s="26">
        <f t="shared" si="149"/>
        <v>0</v>
      </c>
      <c r="Q1608" s="26">
        <f t="shared" si="149"/>
        <v>0</v>
      </c>
      <c r="R1608" s="93">
        <f t="shared" si="150"/>
        <v>0</v>
      </c>
      <c r="S1608" s="93">
        <f t="shared" si="151"/>
        <v>0</v>
      </c>
      <c r="T1608" s="93">
        <f t="shared" si="152"/>
        <v>0</v>
      </c>
    </row>
    <row r="1609" spans="3:20" x14ac:dyDescent="0.35">
      <c r="C1609" s="75" t="str">
        <f t="shared" si="147"/>
        <v/>
      </c>
      <c r="D1609" s="47"/>
      <c r="E1609" s="48"/>
      <c r="F1609" s="48"/>
      <c r="G1609" s="48"/>
      <c r="H1609" s="49">
        <f t="shared" si="148"/>
        <v>0</v>
      </c>
      <c r="I1609" s="46" t="s">
        <v>6</v>
      </c>
      <c r="O1609" s="26">
        <f t="shared" si="149"/>
        <v>0</v>
      </c>
      <c r="P1609" s="26">
        <f t="shared" si="149"/>
        <v>0</v>
      </c>
      <c r="Q1609" s="26">
        <f t="shared" si="149"/>
        <v>0</v>
      </c>
      <c r="R1609" s="93">
        <f t="shared" si="150"/>
        <v>0</v>
      </c>
      <c r="S1609" s="93">
        <f t="shared" si="151"/>
        <v>0</v>
      </c>
      <c r="T1609" s="93">
        <f t="shared" si="152"/>
        <v>0</v>
      </c>
    </row>
    <row r="1610" spans="3:20" x14ac:dyDescent="0.35">
      <c r="C1610" s="75" t="str">
        <f t="shared" si="147"/>
        <v/>
      </c>
      <c r="D1610" s="47"/>
      <c r="E1610" s="48"/>
      <c r="F1610" s="48"/>
      <c r="G1610" s="48"/>
      <c r="H1610" s="49">
        <f t="shared" si="148"/>
        <v>0</v>
      </c>
      <c r="I1610" s="46" t="s">
        <v>6</v>
      </c>
      <c r="O1610" s="26">
        <f t="shared" si="149"/>
        <v>0</v>
      </c>
      <c r="P1610" s="26">
        <f t="shared" si="149"/>
        <v>0</v>
      </c>
      <c r="Q1610" s="26">
        <f t="shared" si="149"/>
        <v>0</v>
      </c>
      <c r="R1610" s="93">
        <f t="shared" si="150"/>
        <v>0</v>
      </c>
      <c r="S1610" s="93">
        <f t="shared" si="151"/>
        <v>0</v>
      </c>
      <c r="T1610" s="93">
        <f t="shared" si="152"/>
        <v>0</v>
      </c>
    </row>
    <row r="1611" spans="3:20" x14ac:dyDescent="0.35">
      <c r="C1611" s="75" t="str">
        <f t="shared" ref="C1611:C1674" si="153">IF(D1611="","",IF(ISERROR(1+C1610),1,1+C1610))</f>
        <v/>
      </c>
      <c r="D1611" s="47"/>
      <c r="E1611" s="48"/>
      <c r="F1611" s="48"/>
      <c r="G1611" s="48"/>
      <c r="H1611" s="49">
        <f t="shared" ref="H1611:H1674" si="154">SUM(E1611:G1611)</f>
        <v>0</v>
      </c>
      <c r="I1611" s="46" t="s">
        <v>6</v>
      </c>
      <c r="O1611" s="26">
        <f t="shared" ref="O1611:Q1674" si="155">IF(E1611="",0,IF(ISNUMBER(E1611),0,1))</f>
        <v>0</v>
      </c>
      <c r="P1611" s="26">
        <f t="shared" si="155"/>
        <v>0</v>
      </c>
      <c r="Q1611" s="26">
        <f t="shared" si="155"/>
        <v>0</v>
      </c>
      <c r="R1611" s="93">
        <f t="shared" ref="R1611:R1674" si="156">IF(E1611="",0,
IF(NOT(ISNUMBER(E1611)),0,
IF(E1611&gt;=0,0,
1)))</f>
        <v>0</v>
      </c>
      <c r="S1611" s="93">
        <f t="shared" ref="S1611:S1674" si="157">IF(F1611="",0,
IF(NOT(ISNUMBER(F1611)),0,
IF(F1611&gt;=0,0,
1)))</f>
        <v>0</v>
      </c>
      <c r="T1611" s="93">
        <f t="shared" ref="T1611:T1674" si="158">IF(G1611="",0,
IF(NOT(ISNUMBER(G1611)),0,
IF(G1611&gt;=0,0,
1)))</f>
        <v>0</v>
      </c>
    </row>
    <row r="1612" spans="3:20" x14ac:dyDescent="0.35">
      <c r="C1612" s="75" t="str">
        <f t="shared" si="153"/>
        <v/>
      </c>
      <c r="D1612" s="47"/>
      <c r="E1612" s="48"/>
      <c r="F1612" s="48"/>
      <c r="G1612" s="48"/>
      <c r="H1612" s="49">
        <f t="shared" si="154"/>
        <v>0</v>
      </c>
      <c r="I1612" s="46" t="s">
        <v>6</v>
      </c>
      <c r="O1612" s="26">
        <f t="shared" si="155"/>
        <v>0</v>
      </c>
      <c r="P1612" s="26">
        <f t="shared" si="155"/>
        <v>0</v>
      </c>
      <c r="Q1612" s="26">
        <f t="shared" si="155"/>
        <v>0</v>
      </c>
      <c r="R1612" s="93">
        <f t="shared" si="156"/>
        <v>0</v>
      </c>
      <c r="S1612" s="93">
        <f t="shared" si="157"/>
        <v>0</v>
      </c>
      <c r="T1612" s="93">
        <f t="shared" si="158"/>
        <v>0</v>
      </c>
    </row>
    <row r="1613" spans="3:20" x14ac:dyDescent="0.35">
      <c r="C1613" s="75" t="str">
        <f t="shared" si="153"/>
        <v/>
      </c>
      <c r="D1613" s="47"/>
      <c r="E1613" s="48"/>
      <c r="F1613" s="48"/>
      <c r="G1613" s="48"/>
      <c r="H1613" s="49">
        <f t="shared" si="154"/>
        <v>0</v>
      </c>
      <c r="I1613" s="46" t="s">
        <v>6</v>
      </c>
      <c r="O1613" s="26">
        <f t="shared" si="155"/>
        <v>0</v>
      </c>
      <c r="P1613" s="26">
        <f t="shared" si="155"/>
        <v>0</v>
      </c>
      <c r="Q1613" s="26">
        <f t="shared" si="155"/>
        <v>0</v>
      </c>
      <c r="R1613" s="93">
        <f t="shared" si="156"/>
        <v>0</v>
      </c>
      <c r="S1613" s="93">
        <f t="shared" si="157"/>
        <v>0</v>
      </c>
      <c r="T1613" s="93">
        <f t="shared" si="158"/>
        <v>0</v>
      </c>
    </row>
    <row r="1614" spans="3:20" x14ac:dyDescent="0.35">
      <c r="C1614" s="75" t="str">
        <f t="shared" si="153"/>
        <v/>
      </c>
      <c r="D1614" s="47"/>
      <c r="E1614" s="48"/>
      <c r="F1614" s="48"/>
      <c r="G1614" s="48"/>
      <c r="H1614" s="49">
        <f t="shared" si="154"/>
        <v>0</v>
      </c>
      <c r="I1614" s="46" t="s">
        <v>6</v>
      </c>
      <c r="O1614" s="26">
        <f t="shared" si="155"/>
        <v>0</v>
      </c>
      <c r="P1614" s="26">
        <f t="shared" si="155"/>
        <v>0</v>
      </c>
      <c r="Q1614" s="26">
        <f t="shared" si="155"/>
        <v>0</v>
      </c>
      <c r="R1614" s="93">
        <f t="shared" si="156"/>
        <v>0</v>
      </c>
      <c r="S1614" s="93">
        <f t="shared" si="157"/>
        <v>0</v>
      </c>
      <c r="T1614" s="93">
        <f t="shared" si="158"/>
        <v>0</v>
      </c>
    </row>
    <row r="1615" spans="3:20" x14ac:dyDescent="0.35">
      <c r="C1615" s="75" t="str">
        <f t="shared" si="153"/>
        <v/>
      </c>
      <c r="D1615" s="47"/>
      <c r="E1615" s="48"/>
      <c r="F1615" s="48"/>
      <c r="G1615" s="48"/>
      <c r="H1615" s="49">
        <f t="shared" si="154"/>
        <v>0</v>
      </c>
      <c r="I1615" s="46" t="s">
        <v>6</v>
      </c>
      <c r="O1615" s="26">
        <f t="shared" si="155"/>
        <v>0</v>
      </c>
      <c r="P1615" s="26">
        <f t="shared" si="155"/>
        <v>0</v>
      </c>
      <c r="Q1615" s="26">
        <f t="shared" si="155"/>
        <v>0</v>
      </c>
      <c r="R1615" s="93">
        <f t="shared" si="156"/>
        <v>0</v>
      </c>
      <c r="S1615" s="93">
        <f t="shared" si="157"/>
        <v>0</v>
      </c>
      <c r="T1615" s="93">
        <f t="shared" si="158"/>
        <v>0</v>
      </c>
    </row>
    <row r="1616" spans="3:20" x14ac:dyDescent="0.35">
      <c r="C1616" s="75" t="str">
        <f t="shared" si="153"/>
        <v/>
      </c>
      <c r="D1616" s="47"/>
      <c r="E1616" s="48"/>
      <c r="F1616" s="48"/>
      <c r="G1616" s="48"/>
      <c r="H1616" s="49">
        <f t="shared" si="154"/>
        <v>0</v>
      </c>
      <c r="I1616" s="46" t="s">
        <v>6</v>
      </c>
      <c r="O1616" s="26">
        <f t="shared" si="155"/>
        <v>0</v>
      </c>
      <c r="P1616" s="26">
        <f t="shared" si="155"/>
        <v>0</v>
      </c>
      <c r="Q1616" s="26">
        <f t="shared" si="155"/>
        <v>0</v>
      </c>
      <c r="R1616" s="93">
        <f t="shared" si="156"/>
        <v>0</v>
      </c>
      <c r="S1616" s="93">
        <f t="shared" si="157"/>
        <v>0</v>
      </c>
      <c r="T1616" s="93">
        <f t="shared" si="158"/>
        <v>0</v>
      </c>
    </row>
    <row r="1617" spans="3:20" x14ac:dyDescent="0.35">
      <c r="C1617" s="75" t="str">
        <f t="shared" si="153"/>
        <v/>
      </c>
      <c r="D1617" s="47"/>
      <c r="E1617" s="48"/>
      <c r="F1617" s="48"/>
      <c r="G1617" s="48"/>
      <c r="H1617" s="49">
        <f t="shared" si="154"/>
        <v>0</v>
      </c>
      <c r="I1617" s="46" t="s">
        <v>6</v>
      </c>
      <c r="O1617" s="26">
        <f t="shared" si="155"/>
        <v>0</v>
      </c>
      <c r="P1617" s="26">
        <f t="shared" si="155"/>
        <v>0</v>
      </c>
      <c r="Q1617" s="26">
        <f t="shared" si="155"/>
        <v>0</v>
      </c>
      <c r="R1617" s="93">
        <f t="shared" si="156"/>
        <v>0</v>
      </c>
      <c r="S1617" s="93">
        <f t="shared" si="157"/>
        <v>0</v>
      </c>
      <c r="T1617" s="93">
        <f t="shared" si="158"/>
        <v>0</v>
      </c>
    </row>
    <row r="1618" spans="3:20" x14ac:dyDescent="0.35">
      <c r="C1618" s="75" t="str">
        <f t="shared" si="153"/>
        <v/>
      </c>
      <c r="D1618" s="47"/>
      <c r="E1618" s="48"/>
      <c r="F1618" s="48"/>
      <c r="G1618" s="48"/>
      <c r="H1618" s="49">
        <f t="shared" si="154"/>
        <v>0</v>
      </c>
      <c r="I1618" s="46" t="s">
        <v>6</v>
      </c>
      <c r="O1618" s="26">
        <f t="shared" si="155"/>
        <v>0</v>
      </c>
      <c r="P1618" s="26">
        <f t="shared" si="155"/>
        <v>0</v>
      </c>
      <c r="Q1618" s="26">
        <f t="shared" si="155"/>
        <v>0</v>
      </c>
      <c r="R1618" s="93">
        <f t="shared" si="156"/>
        <v>0</v>
      </c>
      <c r="S1618" s="93">
        <f t="shared" si="157"/>
        <v>0</v>
      </c>
      <c r="T1618" s="93">
        <f t="shared" si="158"/>
        <v>0</v>
      </c>
    </row>
    <row r="1619" spans="3:20" x14ac:dyDescent="0.35">
      <c r="C1619" s="75" t="str">
        <f t="shared" si="153"/>
        <v/>
      </c>
      <c r="D1619" s="47"/>
      <c r="E1619" s="48"/>
      <c r="F1619" s="48"/>
      <c r="G1619" s="48"/>
      <c r="H1619" s="49">
        <f t="shared" si="154"/>
        <v>0</v>
      </c>
      <c r="I1619" s="46" t="s">
        <v>6</v>
      </c>
      <c r="O1619" s="26">
        <f t="shared" si="155"/>
        <v>0</v>
      </c>
      <c r="P1619" s="26">
        <f t="shared" si="155"/>
        <v>0</v>
      </c>
      <c r="Q1619" s="26">
        <f t="shared" si="155"/>
        <v>0</v>
      </c>
      <c r="R1619" s="93">
        <f t="shared" si="156"/>
        <v>0</v>
      </c>
      <c r="S1619" s="93">
        <f t="shared" si="157"/>
        <v>0</v>
      </c>
      <c r="T1619" s="93">
        <f t="shared" si="158"/>
        <v>0</v>
      </c>
    </row>
    <row r="1620" spans="3:20" x14ac:dyDescent="0.35">
      <c r="C1620" s="75" t="str">
        <f t="shared" si="153"/>
        <v/>
      </c>
      <c r="D1620" s="47"/>
      <c r="E1620" s="48"/>
      <c r="F1620" s="48"/>
      <c r="G1620" s="48"/>
      <c r="H1620" s="49">
        <f t="shared" si="154"/>
        <v>0</v>
      </c>
      <c r="I1620" s="46" t="s">
        <v>6</v>
      </c>
      <c r="O1620" s="26">
        <f t="shared" si="155"/>
        <v>0</v>
      </c>
      <c r="P1620" s="26">
        <f t="shared" si="155"/>
        <v>0</v>
      </c>
      <c r="Q1620" s="26">
        <f t="shared" si="155"/>
        <v>0</v>
      </c>
      <c r="R1620" s="93">
        <f t="shared" si="156"/>
        <v>0</v>
      </c>
      <c r="S1620" s="93">
        <f t="shared" si="157"/>
        <v>0</v>
      </c>
      <c r="T1620" s="93">
        <f t="shared" si="158"/>
        <v>0</v>
      </c>
    </row>
    <row r="1621" spans="3:20" x14ac:dyDescent="0.35">
      <c r="C1621" s="75" t="str">
        <f t="shared" si="153"/>
        <v/>
      </c>
      <c r="D1621" s="47"/>
      <c r="E1621" s="48"/>
      <c r="F1621" s="48"/>
      <c r="G1621" s="48"/>
      <c r="H1621" s="49">
        <f t="shared" si="154"/>
        <v>0</v>
      </c>
      <c r="I1621" s="46" t="s">
        <v>6</v>
      </c>
      <c r="O1621" s="26">
        <f t="shared" si="155"/>
        <v>0</v>
      </c>
      <c r="P1621" s="26">
        <f t="shared" si="155"/>
        <v>0</v>
      </c>
      <c r="Q1621" s="26">
        <f t="shared" si="155"/>
        <v>0</v>
      </c>
      <c r="R1621" s="93">
        <f t="shared" si="156"/>
        <v>0</v>
      </c>
      <c r="S1621" s="93">
        <f t="shared" si="157"/>
        <v>0</v>
      </c>
      <c r="T1621" s="93">
        <f t="shared" si="158"/>
        <v>0</v>
      </c>
    </row>
    <row r="1622" spans="3:20" x14ac:dyDescent="0.35">
      <c r="C1622" s="75" t="str">
        <f t="shared" si="153"/>
        <v/>
      </c>
      <c r="D1622" s="47"/>
      <c r="E1622" s="48"/>
      <c r="F1622" s="48"/>
      <c r="G1622" s="48"/>
      <c r="H1622" s="49">
        <f t="shared" si="154"/>
        <v>0</v>
      </c>
      <c r="I1622" s="46" t="s">
        <v>6</v>
      </c>
      <c r="O1622" s="26">
        <f t="shared" si="155"/>
        <v>0</v>
      </c>
      <c r="P1622" s="26">
        <f t="shared" si="155"/>
        <v>0</v>
      </c>
      <c r="Q1622" s="26">
        <f t="shared" si="155"/>
        <v>0</v>
      </c>
      <c r="R1622" s="93">
        <f t="shared" si="156"/>
        <v>0</v>
      </c>
      <c r="S1622" s="93">
        <f t="shared" si="157"/>
        <v>0</v>
      </c>
      <c r="T1622" s="93">
        <f t="shared" si="158"/>
        <v>0</v>
      </c>
    </row>
    <row r="1623" spans="3:20" x14ac:dyDescent="0.35">
      <c r="C1623" s="75" t="str">
        <f t="shared" si="153"/>
        <v/>
      </c>
      <c r="D1623" s="47"/>
      <c r="E1623" s="48"/>
      <c r="F1623" s="48"/>
      <c r="G1623" s="48"/>
      <c r="H1623" s="49">
        <f t="shared" si="154"/>
        <v>0</v>
      </c>
      <c r="I1623" s="46" t="s">
        <v>6</v>
      </c>
      <c r="O1623" s="26">
        <f t="shared" si="155"/>
        <v>0</v>
      </c>
      <c r="P1623" s="26">
        <f t="shared" si="155"/>
        <v>0</v>
      </c>
      <c r="Q1623" s="26">
        <f t="shared" si="155"/>
        <v>0</v>
      </c>
      <c r="R1623" s="93">
        <f t="shared" si="156"/>
        <v>0</v>
      </c>
      <c r="S1623" s="93">
        <f t="shared" si="157"/>
        <v>0</v>
      </c>
      <c r="T1623" s="93">
        <f t="shared" si="158"/>
        <v>0</v>
      </c>
    </row>
    <row r="1624" spans="3:20" x14ac:dyDescent="0.35">
      <c r="C1624" s="75" t="str">
        <f t="shared" si="153"/>
        <v/>
      </c>
      <c r="D1624" s="47"/>
      <c r="E1624" s="48"/>
      <c r="F1624" s="48"/>
      <c r="G1624" s="48"/>
      <c r="H1624" s="49">
        <f t="shared" si="154"/>
        <v>0</v>
      </c>
      <c r="I1624" s="46" t="s">
        <v>6</v>
      </c>
      <c r="O1624" s="26">
        <f t="shared" si="155"/>
        <v>0</v>
      </c>
      <c r="P1624" s="26">
        <f t="shared" si="155"/>
        <v>0</v>
      </c>
      <c r="Q1624" s="26">
        <f t="shared" si="155"/>
        <v>0</v>
      </c>
      <c r="R1624" s="93">
        <f t="shared" si="156"/>
        <v>0</v>
      </c>
      <c r="S1624" s="93">
        <f t="shared" si="157"/>
        <v>0</v>
      </c>
      <c r="T1624" s="93">
        <f t="shared" si="158"/>
        <v>0</v>
      </c>
    </row>
    <row r="1625" spans="3:20" x14ac:dyDescent="0.35">
      <c r="C1625" s="75" t="str">
        <f t="shared" si="153"/>
        <v/>
      </c>
      <c r="D1625" s="47"/>
      <c r="E1625" s="48"/>
      <c r="F1625" s="48"/>
      <c r="G1625" s="48"/>
      <c r="H1625" s="49">
        <f t="shared" si="154"/>
        <v>0</v>
      </c>
      <c r="I1625" s="46" t="s">
        <v>6</v>
      </c>
      <c r="O1625" s="26">
        <f t="shared" si="155"/>
        <v>0</v>
      </c>
      <c r="P1625" s="26">
        <f t="shared" si="155"/>
        <v>0</v>
      </c>
      <c r="Q1625" s="26">
        <f t="shared" si="155"/>
        <v>0</v>
      </c>
      <c r="R1625" s="93">
        <f t="shared" si="156"/>
        <v>0</v>
      </c>
      <c r="S1625" s="93">
        <f t="shared" si="157"/>
        <v>0</v>
      </c>
      <c r="T1625" s="93">
        <f t="shared" si="158"/>
        <v>0</v>
      </c>
    </row>
    <row r="1626" spans="3:20" x14ac:dyDescent="0.35">
      <c r="C1626" s="75" t="str">
        <f t="shared" si="153"/>
        <v/>
      </c>
      <c r="D1626" s="47"/>
      <c r="E1626" s="48"/>
      <c r="F1626" s="48"/>
      <c r="G1626" s="48"/>
      <c r="H1626" s="49">
        <f t="shared" si="154"/>
        <v>0</v>
      </c>
      <c r="I1626" s="46" t="s">
        <v>6</v>
      </c>
      <c r="O1626" s="26">
        <f t="shared" si="155"/>
        <v>0</v>
      </c>
      <c r="P1626" s="26">
        <f t="shared" si="155"/>
        <v>0</v>
      </c>
      <c r="Q1626" s="26">
        <f t="shared" si="155"/>
        <v>0</v>
      </c>
      <c r="R1626" s="93">
        <f t="shared" si="156"/>
        <v>0</v>
      </c>
      <c r="S1626" s="93">
        <f t="shared" si="157"/>
        <v>0</v>
      </c>
      <c r="T1626" s="93">
        <f t="shared" si="158"/>
        <v>0</v>
      </c>
    </row>
    <row r="1627" spans="3:20" x14ac:dyDescent="0.35">
      <c r="C1627" s="75" t="str">
        <f t="shared" si="153"/>
        <v/>
      </c>
      <c r="D1627" s="47"/>
      <c r="E1627" s="48"/>
      <c r="F1627" s="48"/>
      <c r="G1627" s="48"/>
      <c r="H1627" s="49">
        <f t="shared" si="154"/>
        <v>0</v>
      </c>
      <c r="I1627" s="46" t="s">
        <v>6</v>
      </c>
      <c r="O1627" s="26">
        <f t="shared" si="155"/>
        <v>0</v>
      </c>
      <c r="P1627" s="26">
        <f t="shared" si="155"/>
        <v>0</v>
      </c>
      <c r="Q1627" s="26">
        <f t="shared" si="155"/>
        <v>0</v>
      </c>
      <c r="R1627" s="93">
        <f t="shared" si="156"/>
        <v>0</v>
      </c>
      <c r="S1627" s="93">
        <f t="shared" si="157"/>
        <v>0</v>
      </c>
      <c r="T1627" s="93">
        <f t="shared" si="158"/>
        <v>0</v>
      </c>
    </row>
    <row r="1628" spans="3:20" x14ac:dyDescent="0.35">
      <c r="C1628" s="75" t="str">
        <f t="shared" si="153"/>
        <v/>
      </c>
      <c r="D1628" s="47"/>
      <c r="E1628" s="48"/>
      <c r="F1628" s="48"/>
      <c r="G1628" s="48"/>
      <c r="H1628" s="49">
        <f t="shared" si="154"/>
        <v>0</v>
      </c>
      <c r="I1628" s="46" t="s">
        <v>6</v>
      </c>
      <c r="O1628" s="26">
        <f t="shared" si="155"/>
        <v>0</v>
      </c>
      <c r="P1628" s="26">
        <f t="shared" si="155"/>
        <v>0</v>
      </c>
      <c r="Q1628" s="26">
        <f t="shared" si="155"/>
        <v>0</v>
      </c>
      <c r="R1628" s="93">
        <f t="shared" si="156"/>
        <v>0</v>
      </c>
      <c r="S1628" s="93">
        <f t="shared" si="157"/>
        <v>0</v>
      </c>
      <c r="T1628" s="93">
        <f t="shared" si="158"/>
        <v>0</v>
      </c>
    </row>
    <row r="1629" spans="3:20" x14ac:dyDescent="0.35">
      <c r="C1629" s="75" t="str">
        <f t="shared" si="153"/>
        <v/>
      </c>
      <c r="D1629" s="47"/>
      <c r="E1629" s="48"/>
      <c r="F1629" s="48"/>
      <c r="G1629" s="48"/>
      <c r="H1629" s="49">
        <f t="shared" si="154"/>
        <v>0</v>
      </c>
      <c r="I1629" s="46" t="s">
        <v>6</v>
      </c>
      <c r="O1629" s="26">
        <f t="shared" si="155"/>
        <v>0</v>
      </c>
      <c r="P1629" s="26">
        <f t="shared" si="155"/>
        <v>0</v>
      </c>
      <c r="Q1629" s="26">
        <f t="shared" si="155"/>
        <v>0</v>
      </c>
      <c r="R1629" s="93">
        <f t="shared" si="156"/>
        <v>0</v>
      </c>
      <c r="S1629" s="93">
        <f t="shared" si="157"/>
        <v>0</v>
      </c>
      <c r="T1629" s="93">
        <f t="shared" si="158"/>
        <v>0</v>
      </c>
    </row>
    <row r="1630" spans="3:20" x14ac:dyDescent="0.35">
      <c r="C1630" s="75" t="str">
        <f t="shared" si="153"/>
        <v/>
      </c>
      <c r="D1630" s="47"/>
      <c r="E1630" s="48"/>
      <c r="F1630" s="48"/>
      <c r="G1630" s="48"/>
      <c r="H1630" s="49">
        <f t="shared" si="154"/>
        <v>0</v>
      </c>
      <c r="I1630" s="46" t="s">
        <v>6</v>
      </c>
      <c r="O1630" s="26">
        <f t="shared" si="155"/>
        <v>0</v>
      </c>
      <c r="P1630" s="26">
        <f t="shared" si="155"/>
        <v>0</v>
      </c>
      <c r="Q1630" s="26">
        <f t="shared" si="155"/>
        <v>0</v>
      </c>
      <c r="R1630" s="93">
        <f t="shared" si="156"/>
        <v>0</v>
      </c>
      <c r="S1630" s="93">
        <f t="shared" si="157"/>
        <v>0</v>
      </c>
      <c r="T1630" s="93">
        <f t="shared" si="158"/>
        <v>0</v>
      </c>
    </row>
    <row r="1631" spans="3:20" x14ac:dyDescent="0.35">
      <c r="C1631" s="75" t="str">
        <f t="shared" si="153"/>
        <v/>
      </c>
      <c r="D1631" s="47"/>
      <c r="E1631" s="48"/>
      <c r="F1631" s="48"/>
      <c r="G1631" s="48"/>
      <c r="H1631" s="49">
        <f t="shared" si="154"/>
        <v>0</v>
      </c>
      <c r="I1631" s="46" t="s">
        <v>6</v>
      </c>
      <c r="O1631" s="26">
        <f t="shared" si="155"/>
        <v>0</v>
      </c>
      <c r="P1631" s="26">
        <f t="shared" si="155"/>
        <v>0</v>
      </c>
      <c r="Q1631" s="26">
        <f t="shared" si="155"/>
        <v>0</v>
      </c>
      <c r="R1631" s="93">
        <f t="shared" si="156"/>
        <v>0</v>
      </c>
      <c r="S1631" s="93">
        <f t="shared" si="157"/>
        <v>0</v>
      </c>
      <c r="T1631" s="93">
        <f t="shared" si="158"/>
        <v>0</v>
      </c>
    </row>
    <row r="1632" spans="3:20" x14ac:dyDescent="0.35">
      <c r="C1632" s="75" t="str">
        <f t="shared" si="153"/>
        <v/>
      </c>
      <c r="D1632" s="47"/>
      <c r="E1632" s="48"/>
      <c r="F1632" s="48"/>
      <c r="G1632" s="48"/>
      <c r="H1632" s="49">
        <f t="shared" si="154"/>
        <v>0</v>
      </c>
      <c r="I1632" s="46" t="s">
        <v>6</v>
      </c>
      <c r="O1632" s="26">
        <f t="shared" si="155"/>
        <v>0</v>
      </c>
      <c r="P1632" s="26">
        <f t="shared" si="155"/>
        <v>0</v>
      </c>
      <c r="Q1632" s="26">
        <f t="shared" si="155"/>
        <v>0</v>
      </c>
      <c r="R1632" s="93">
        <f t="shared" si="156"/>
        <v>0</v>
      </c>
      <c r="S1632" s="93">
        <f t="shared" si="157"/>
        <v>0</v>
      </c>
      <c r="T1632" s="93">
        <f t="shared" si="158"/>
        <v>0</v>
      </c>
    </row>
    <row r="1633" spans="3:20" x14ac:dyDescent="0.35">
      <c r="C1633" s="75" t="str">
        <f t="shared" si="153"/>
        <v/>
      </c>
      <c r="D1633" s="47"/>
      <c r="E1633" s="48"/>
      <c r="F1633" s="48"/>
      <c r="G1633" s="48"/>
      <c r="H1633" s="49">
        <f t="shared" si="154"/>
        <v>0</v>
      </c>
      <c r="I1633" s="46" t="s">
        <v>6</v>
      </c>
      <c r="O1633" s="26">
        <f t="shared" si="155"/>
        <v>0</v>
      </c>
      <c r="P1633" s="26">
        <f t="shared" si="155"/>
        <v>0</v>
      </c>
      <c r="Q1633" s="26">
        <f t="shared" si="155"/>
        <v>0</v>
      </c>
      <c r="R1633" s="93">
        <f t="shared" si="156"/>
        <v>0</v>
      </c>
      <c r="S1633" s="93">
        <f t="shared" si="157"/>
        <v>0</v>
      </c>
      <c r="T1633" s="93">
        <f t="shared" si="158"/>
        <v>0</v>
      </c>
    </row>
    <row r="1634" spans="3:20" x14ac:dyDescent="0.35">
      <c r="C1634" s="75" t="str">
        <f t="shared" si="153"/>
        <v/>
      </c>
      <c r="D1634" s="47"/>
      <c r="E1634" s="48"/>
      <c r="F1634" s="48"/>
      <c r="G1634" s="48"/>
      <c r="H1634" s="49">
        <f t="shared" si="154"/>
        <v>0</v>
      </c>
      <c r="I1634" s="46" t="s">
        <v>6</v>
      </c>
      <c r="O1634" s="26">
        <f t="shared" si="155"/>
        <v>0</v>
      </c>
      <c r="P1634" s="26">
        <f t="shared" si="155"/>
        <v>0</v>
      </c>
      <c r="Q1634" s="26">
        <f t="shared" si="155"/>
        <v>0</v>
      </c>
      <c r="R1634" s="93">
        <f t="shared" si="156"/>
        <v>0</v>
      </c>
      <c r="S1634" s="93">
        <f t="shared" si="157"/>
        <v>0</v>
      </c>
      <c r="T1634" s="93">
        <f t="shared" si="158"/>
        <v>0</v>
      </c>
    </row>
    <row r="1635" spans="3:20" x14ac:dyDescent="0.35">
      <c r="C1635" s="75" t="str">
        <f t="shared" si="153"/>
        <v/>
      </c>
      <c r="D1635" s="47"/>
      <c r="E1635" s="48"/>
      <c r="F1635" s="48"/>
      <c r="G1635" s="48"/>
      <c r="H1635" s="49">
        <f t="shared" si="154"/>
        <v>0</v>
      </c>
      <c r="I1635" s="46" t="s">
        <v>6</v>
      </c>
      <c r="O1635" s="26">
        <f t="shared" si="155"/>
        <v>0</v>
      </c>
      <c r="P1635" s="26">
        <f t="shared" si="155"/>
        <v>0</v>
      </c>
      <c r="Q1635" s="26">
        <f t="shared" si="155"/>
        <v>0</v>
      </c>
      <c r="R1635" s="93">
        <f t="shared" si="156"/>
        <v>0</v>
      </c>
      <c r="S1635" s="93">
        <f t="shared" si="157"/>
        <v>0</v>
      </c>
      <c r="T1635" s="93">
        <f t="shared" si="158"/>
        <v>0</v>
      </c>
    </row>
    <row r="1636" spans="3:20" x14ac:dyDescent="0.35">
      <c r="C1636" s="75" t="str">
        <f t="shared" si="153"/>
        <v/>
      </c>
      <c r="D1636" s="47"/>
      <c r="E1636" s="48"/>
      <c r="F1636" s="48"/>
      <c r="G1636" s="48"/>
      <c r="H1636" s="49">
        <f t="shared" si="154"/>
        <v>0</v>
      </c>
      <c r="I1636" s="46" t="s">
        <v>6</v>
      </c>
      <c r="O1636" s="26">
        <f t="shared" si="155"/>
        <v>0</v>
      </c>
      <c r="P1636" s="26">
        <f t="shared" si="155"/>
        <v>0</v>
      </c>
      <c r="Q1636" s="26">
        <f t="shared" si="155"/>
        <v>0</v>
      </c>
      <c r="R1636" s="93">
        <f t="shared" si="156"/>
        <v>0</v>
      </c>
      <c r="S1636" s="93">
        <f t="shared" si="157"/>
        <v>0</v>
      </c>
      <c r="T1636" s="93">
        <f t="shared" si="158"/>
        <v>0</v>
      </c>
    </row>
    <row r="1637" spans="3:20" x14ac:dyDescent="0.35">
      <c r="C1637" s="75" t="str">
        <f t="shared" si="153"/>
        <v/>
      </c>
      <c r="D1637" s="47"/>
      <c r="E1637" s="48"/>
      <c r="F1637" s="48"/>
      <c r="G1637" s="48"/>
      <c r="H1637" s="49">
        <f t="shared" si="154"/>
        <v>0</v>
      </c>
      <c r="I1637" s="46" t="s">
        <v>6</v>
      </c>
      <c r="O1637" s="26">
        <f t="shared" si="155"/>
        <v>0</v>
      </c>
      <c r="P1637" s="26">
        <f t="shared" si="155"/>
        <v>0</v>
      </c>
      <c r="Q1637" s="26">
        <f t="shared" si="155"/>
        <v>0</v>
      </c>
      <c r="R1637" s="93">
        <f t="shared" si="156"/>
        <v>0</v>
      </c>
      <c r="S1637" s="93">
        <f t="shared" si="157"/>
        <v>0</v>
      </c>
      <c r="T1637" s="93">
        <f t="shared" si="158"/>
        <v>0</v>
      </c>
    </row>
    <row r="1638" spans="3:20" x14ac:dyDescent="0.35">
      <c r="C1638" s="75" t="str">
        <f t="shared" si="153"/>
        <v/>
      </c>
      <c r="D1638" s="47"/>
      <c r="E1638" s="48"/>
      <c r="F1638" s="48"/>
      <c r="G1638" s="48"/>
      <c r="H1638" s="49">
        <f t="shared" si="154"/>
        <v>0</v>
      </c>
      <c r="I1638" s="46" t="s">
        <v>6</v>
      </c>
      <c r="O1638" s="26">
        <f t="shared" si="155"/>
        <v>0</v>
      </c>
      <c r="P1638" s="26">
        <f t="shared" si="155"/>
        <v>0</v>
      </c>
      <c r="Q1638" s="26">
        <f t="shared" si="155"/>
        <v>0</v>
      </c>
      <c r="R1638" s="93">
        <f t="shared" si="156"/>
        <v>0</v>
      </c>
      <c r="S1638" s="93">
        <f t="shared" si="157"/>
        <v>0</v>
      </c>
      <c r="T1638" s="93">
        <f t="shared" si="158"/>
        <v>0</v>
      </c>
    </row>
    <row r="1639" spans="3:20" x14ac:dyDescent="0.35">
      <c r="C1639" s="75" t="str">
        <f t="shared" si="153"/>
        <v/>
      </c>
      <c r="D1639" s="47"/>
      <c r="E1639" s="48"/>
      <c r="F1639" s="48"/>
      <c r="G1639" s="48"/>
      <c r="H1639" s="49">
        <f t="shared" si="154"/>
        <v>0</v>
      </c>
      <c r="I1639" s="46" t="s">
        <v>6</v>
      </c>
      <c r="O1639" s="26">
        <f t="shared" si="155"/>
        <v>0</v>
      </c>
      <c r="P1639" s="26">
        <f t="shared" si="155"/>
        <v>0</v>
      </c>
      <c r="Q1639" s="26">
        <f t="shared" si="155"/>
        <v>0</v>
      </c>
      <c r="R1639" s="93">
        <f t="shared" si="156"/>
        <v>0</v>
      </c>
      <c r="S1639" s="93">
        <f t="shared" si="157"/>
        <v>0</v>
      </c>
      <c r="T1639" s="93">
        <f t="shared" si="158"/>
        <v>0</v>
      </c>
    </row>
    <row r="1640" spans="3:20" x14ac:dyDescent="0.35">
      <c r="C1640" s="75" t="str">
        <f t="shared" si="153"/>
        <v/>
      </c>
      <c r="D1640" s="47"/>
      <c r="E1640" s="48"/>
      <c r="F1640" s="48"/>
      <c r="G1640" s="48"/>
      <c r="H1640" s="49">
        <f t="shared" si="154"/>
        <v>0</v>
      </c>
      <c r="I1640" s="46" t="s">
        <v>6</v>
      </c>
      <c r="O1640" s="26">
        <f t="shared" si="155"/>
        <v>0</v>
      </c>
      <c r="P1640" s="26">
        <f t="shared" si="155"/>
        <v>0</v>
      </c>
      <c r="Q1640" s="26">
        <f t="shared" si="155"/>
        <v>0</v>
      </c>
      <c r="R1640" s="93">
        <f t="shared" si="156"/>
        <v>0</v>
      </c>
      <c r="S1640" s="93">
        <f t="shared" si="157"/>
        <v>0</v>
      </c>
      <c r="T1640" s="93">
        <f t="shared" si="158"/>
        <v>0</v>
      </c>
    </row>
    <row r="1641" spans="3:20" x14ac:dyDescent="0.35">
      <c r="C1641" s="75" t="str">
        <f t="shared" si="153"/>
        <v/>
      </c>
      <c r="D1641" s="47"/>
      <c r="E1641" s="48"/>
      <c r="F1641" s="48"/>
      <c r="G1641" s="48"/>
      <c r="H1641" s="49">
        <f t="shared" si="154"/>
        <v>0</v>
      </c>
      <c r="I1641" s="46" t="s">
        <v>6</v>
      </c>
      <c r="O1641" s="26">
        <f t="shared" si="155"/>
        <v>0</v>
      </c>
      <c r="P1641" s="26">
        <f t="shared" si="155"/>
        <v>0</v>
      </c>
      <c r="Q1641" s="26">
        <f t="shared" si="155"/>
        <v>0</v>
      </c>
      <c r="R1641" s="93">
        <f t="shared" si="156"/>
        <v>0</v>
      </c>
      <c r="S1641" s="93">
        <f t="shared" si="157"/>
        <v>0</v>
      </c>
      <c r="T1641" s="93">
        <f t="shared" si="158"/>
        <v>0</v>
      </c>
    </row>
    <row r="1642" spans="3:20" x14ac:dyDescent="0.35">
      <c r="C1642" s="75" t="str">
        <f t="shared" si="153"/>
        <v/>
      </c>
      <c r="D1642" s="47"/>
      <c r="E1642" s="48"/>
      <c r="F1642" s="48"/>
      <c r="G1642" s="48"/>
      <c r="H1642" s="49">
        <f t="shared" si="154"/>
        <v>0</v>
      </c>
      <c r="I1642" s="46" t="s">
        <v>6</v>
      </c>
      <c r="O1642" s="26">
        <f t="shared" si="155"/>
        <v>0</v>
      </c>
      <c r="P1642" s="26">
        <f t="shared" si="155"/>
        <v>0</v>
      </c>
      <c r="Q1642" s="26">
        <f t="shared" si="155"/>
        <v>0</v>
      </c>
      <c r="R1642" s="93">
        <f t="shared" si="156"/>
        <v>0</v>
      </c>
      <c r="S1642" s="93">
        <f t="shared" si="157"/>
        <v>0</v>
      </c>
      <c r="T1642" s="93">
        <f t="shared" si="158"/>
        <v>0</v>
      </c>
    </row>
    <row r="1643" spans="3:20" x14ac:dyDescent="0.35">
      <c r="C1643" s="75" t="str">
        <f t="shared" si="153"/>
        <v/>
      </c>
      <c r="D1643" s="47"/>
      <c r="E1643" s="48"/>
      <c r="F1643" s="48"/>
      <c r="G1643" s="48"/>
      <c r="H1643" s="49">
        <f t="shared" si="154"/>
        <v>0</v>
      </c>
      <c r="I1643" s="46" t="s">
        <v>6</v>
      </c>
      <c r="O1643" s="26">
        <f t="shared" si="155"/>
        <v>0</v>
      </c>
      <c r="P1643" s="26">
        <f t="shared" si="155"/>
        <v>0</v>
      </c>
      <c r="Q1643" s="26">
        <f t="shared" si="155"/>
        <v>0</v>
      </c>
      <c r="R1643" s="93">
        <f t="shared" si="156"/>
        <v>0</v>
      </c>
      <c r="S1643" s="93">
        <f t="shared" si="157"/>
        <v>0</v>
      </c>
      <c r="T1643" s="93">
        <f t="shared" si="158"/>
        <v>0</v>
      </c>
    </row>
    <row r="1644" spans="3:20" x14ac:dyDescent="0.35">
      <c r="C1644" s="75" t="str">
        <f t="shared" si="153"/>
        <v/>
      </c>
      <c r="D1644" s="47"/>
      <c r="E1644" s="48"/>
      <c r="F1644" s="48"/>
      <c r="G1644" s="48"/>
      <c r="H1644" s="49">
        <f t="shared" si="154"/>
        <v>0</v>
      </c>
      <c r="I1644" s="46" t="s">
        <v>6</v>
      </c>
      <c r="O1644" s="26">
        <f t="shared" si="155"/>
        <v>0</v>
      </c>
      <c r="P1644" s="26">
        <f t="shared" si="155"/>
        <v>0</v>
      </c>
      <c r="Q1644" s="26">
        <f t="shared" si="155"/>
        <v>0</v>
      </c>
      <c r="R1644" s="93">
        <f t="shared" si="156"/>
        <v>0</v>
      </c>
      <c r="S1644" s="93">
        <f t="shared" si="157"/>
        <v>0</v>
      </c>
      <c r="T1644" s="93">
        <f t="shared" si="158"/>
        <v>0</v>
      </c>
    </row>
    <row r="1645" spans="3:20" x14ac:dyDescent="0.35">
      <c r="C1645" s="75" t="str">
        <f t="shared" si="153"/>
        <v/>
      </c>
      <c r="D1645" s="47"/>
      <c r="E1645" s="48"/>
      <c r="F1645" s="48"/>
      <c r="G1645" s="48"/>
      <c r="H1645" s="49">
        <f t="shared" si="154"/>
        <v>0</v>
      </c>
      <c r="I1645" s="46" t="s">
        <v>6</v>
      </c>
      <c r="O1645" s="26">
        <f t="shared" si="155"/>
        <v>0</v>
      </c>
      <c r="P1645" s="26">
        <f t="shared" si="155"/>
        <v>0</v>
      </c>
      <c r="Q1645" s="26">
        <f t="shared" si="155"/>
        <v>0</v>
      </c>
      <c r="R1645" s="93">
        <f t="shared" si="156"/>
        <v>0</v>
      </c>
      <c r="S1645" s="93">
        <f t="shared" si="157"/>
        <v>0</v>
      </c>
      <c r="T1645" s="93">
        <f t="shared" si="158"/>
        <v>0</v>
      </c>
    </row>
    <row r="1646" spans="3:20" x14ac:dyDescent="0.35">
      <c r="C1646" s="75" t="str">
        <f t="shared" si="153"/>
        <v/>
      </c>
      <c r="D1646" s="47"/>
      <c r="E1646" s="48"/>
      <c r="F1646" s="48"/>
      <c r="G1646" s="48"/>
      <c r="H1646" s="49">
        <f t="shared" si="154"/>
        <v>0</v>
      </c>
      <c r="I1646" s="46" t="s">
        <v>6</v>
      </c>
      <c r="O1646" s="26">
        <f t="shared" si="155"/>
        <v>0</v>
      </c>
      <c r="P1646" s="26">
        <f t="shared" si="155"/>
        <v>0</v>
      </c>
      <c r="Q1646" s="26">
        <f t="shared" si="155"/>
        <v>0</v>
      </c>
      <c r="R1646" s="93">
        <f t="shared" si="156"/>
        <v>0</v>
      </c>
      <c r="S1646" s="93">
        <f t="shared" si="157"/>
        <v>0</v>
      </c>
      <c r="T1646" s="93">
        <f t="shared" si="158"/>
        <v>0</v>
      </c>
    </row>
    <row r="1647" spans="3:20" x14ac:dyDescent="0.35">
      <c r="C1647" s="75" t="str">
        <f t="shared" si="153"/>
        <v/>
      </c>
      <c r="D1647" s="47"/>
      <c r="E1647" s="48"/>
      <c r="F1647" s="48"/>
      <c r="G1647" s="48"/>
      <c r="H1647" s="49">
        <f t="shared" si="154"/>
        <v>0</v>
      </c>
      <c r="I1647" s="46" t="s">
        <v>6</v>
      </c>
      <c r="O1647" s="26">
        <f t="shared" si="155"/>
        <v>0</v>
      </c>
      <c r="P1647" s="26">
        <f t="shared" si="155"/>
        <v>0</v>
      </c>
      <c r="Q1647" s="26">
        <f t="shared" si="155"/>
        <v>0</v>
      </c>
      <c r="R1647" s="93">
        <f t="shared" si="156"/>
        <v>0</v>
      </c>
      <c r="S1647" s="93">
        <f t="shared" si="157"/>
        <v>0</v>
      </c>
      <c r="T1647" s="93">
        <f t="shared" si="158"/>
        <v>0</v>
      </c>
    </row>
    <row r="1648" spans="3:20" x14ac:dyDescent="0.35">
      <c r="C1648" s="75" t="str">
        <f t="shared" si="153"/>
        <v/>
      </c>
      <c r="D1648" s="47"/>
      <c r="E1648" s="48"/>
      <c r="F1648" s="48"/>
      <c r="G1648" s="48"/>
      <c r="H1648" s="49">
        <f t="shared" si="154"/>
        <v>0</v>
      </c>
      <c r="I1648" s="46" t="s">
        <v>6</v>
      </c>
      <c r="O1648" s="26">
        <f t="shared" si="155"/>
        <v>0</v>
      </c>
      <c r="P1648" s="26">
        <f t="shared" si="155"/>
        <v>0</v>
      </c>
      <c r="Q1648" s="26">
        <f t="shared" si="155"/>
        <v>0</v>
      </c>
      <c r="R1648" s="93">
        <f t="shared" si="156"/>
        <v>0</v>
      </c>
      <c r="S1648" s="93">
        <f t="shared" si="157"/>
        <v>0</v>
      </c>
      <c r="T1648" s="93">
        <f t="shared" si="158"/>
        <v>0</v>
      </c>
    </row>
    <row r="1649" spans="3:20" x14ac:dyDescent="0.35">
      <c r="C1649" s="75" t="str">
        <f t="shared" si="153"/>
        <v/>
      </c>
      <c r="D1649" s="47"/>
      <c r="E1649" s="48"/>
      <c r="F1649" s="48"/>
      <c r="G1649" s="48"/>
      <c r="H1649" s="49">
        <f t="shared" si="154"/>
        <v>0</v>
      </c>
      <c r="I1649" s="46" t="s">
        <v>6</v>
      </c>
      <c r="O1649" s="26">
        <f t="shared" si="155"/>
        <v>0</v>
      </c>
      <c r="P1649" s="26">
        <f t="shared" si="155"/>
        <v>0</v>
      </c>
      <c r="Q1649" s="26">
        <f t="shared" si="155"/>
        <v>0</v>
      </c>
      <c r="R1649" s="93">
        <f t="shared" si="156"/>
        <v>0</v>
      </c>
      <c r="S1649" s="93">
        <f t="shared" si="157"/>
        <v>0</v>
      </c>
      <c r="T1649" s="93">
        <f t="shared" si="158"/>
        <v>0</v>
      </c>
    </row>
    <row r="1650" spans="3:20" x14ac:dyDescent="0.35">
      <c r="C1650" s="75" t="str">
        <f t="shared" si="153"/>
        <v/>
      </c>
      <c r="D1650" s="47"/>
      <c r="E1650" s="48"/>
      <c r="F1650" s="48"/>
      <c r="G1650" s="48"/>
      <c r="H1650" s="49">
        <f t="shared" si="154"/>
        <v>0</v>
      </c>
      <c r="I1650" s="46" t="s">
        <v>6</v>
      </c>
      <c r="O1650" s="26">
        <f t="shared" si="155"/>
        <v>0</v>
      </c>
      <c r="P1650" s="26">
        <f t="shared" si="155"/>
        <v>0</v>
      </c>
      <c r="Q1650" s="26">
        <f t="shared" si="155"/>
        <v>0</v>
      </c>
      <c r="R1650" s="93">
        <f t="shared" si="156"/>
        <v>0</v>
      </c>
      <c r="S1650" s="93">
        <f t="shared" si="157"/>
        <v>0</v>
      </c>
      <c r="T1650" s="93">
        <f t="shared" si="158"/>
        <v>0</v>
      </c>
    </row>
    <row r="1651" spans="3:20" x14ac:dyDescent="0.35">
      <c r="C1651" s="75" t="str">
        <f t="shared" si="153"/>
        <v/>
      </c>
      <c r="D1651" s="47"/>
      <c r="E1651" s="48"/>
      <c r="F1651" s="48"/>
      <c r="G1651" s="48"/>
      <c r="H1651" s="49">
        <f t="shared" si="154"/>
        <v>0</v>
      </c>
      <c r="I1651" s="46" t="s">
        <v>6</v>
      </c>
      <c r="O1651" s="26">
        <f t="shared" si="155"/>
        <v>0</v>
      </c>
      <c r="P1651" s="26">
        <f t="shared" si="155"/>
        <v>0</v>
      </c>
      <c r="Q1651" s="26">
        <f t="shared" si="155"/>
        <v>0</v>
      </c>
      <c r="R1651" s="93">
        <f t="shared" si="156"/>
        <v>0</v>
      </c>
      <c r="S1651" s="93">
        <f t="shared" si="157"/>
        <v>0</v>
      </c>
      <c r="T1651" s="93">
        <f t="shared" si="158"/>
        <v>0</v>
      </c>
    </row>
    <row r="1652" spans="3:20" x14ac:dyDescent="0.35">
      <c r="C1652" s="75" t="str">
        <f t="shared" si="153"/>
        <v/>
      </c>
      <c r="D1652" s="47"/>
      <c r="E1652" s="48"/>
      <c r="F1652" s="48"/>
      <c r="G1652" s="48"/>
      <c r="H1652" s="49">
        <f t="shared" si="154"/>
        <v>0</v>
      </c>
      <c r="I1652" s="46" t="s">
        <v>6</v>
      </c>
      <c r="O1652" s="26">
        <f t="shared" si="155"/>
        <v>0</v>
      </c>
      <c r="P1652" s="26">
        <f t="shared" si="155"/>
        <v>0</v>
      </c>
      <c r="Q1652" s="26">
        <f t="shared" si="155"/>
        <v>0</v>
      </c>
      <c r="R1652" s="93">
        <f t="shared" si="156"/>
        <v>0</v>
      </c>
      <c r="S1652" s="93">
        <f t="shared" si="157"/>
        <v>0</v>
      </c>
      <c r="T1652" s="93">
        <f t="shared" si="158"/>
        <v>0</v>
      </c>
    </row>
    <row r="1653" spans="3:20" x14ac:dyDescent="0.35">
      <c r="C1653" s="75" t="str">
        <f t="shared" si="153"/>
        <v/>
      </c>
      <c r="D1653" s="47"/>
      <c r="E1653" s="48"/>
      <c r="F1653" s="48"/>
      <c r="G1653" s="48"/>
      <c r="H1653" s="49">
        <f t="shared" si="154"/>
        <v>0</v>
      </c>
      <c r="I1653" s="46" t="s">
        <v>6</v>
      </c>
      <c r="O1653" s="26">
        <f t="shared" si="155"/>
        <v>0</v>
      </c>
      <c r="P1653" s="26">
        <f t="shared" si="155"/>
        <v>0</v>
      </c>
      <c r="Q1653" s="26">
        <f t="shared" si="155"/>
        <v>0</v>
      </c>
      <c r="R1653" s="93">
        <f t="shared" si="156"/>
        <v>0</v>
      </c>
      <c r="S1653" s="93">
        <f t="shared" si="157"/>
        <v>0</v>
      </c>
      <c r="T1653" s="93">
        <f t="shared" si="158"/>
        <v>0</v>
      </c>
    </row>
    <row r="1654" spans="3:20" x14ac:dyDescent="0.35">
      <c r="C1654" s="75" t="str">
        <f t="shared" si="153"/>
        <v/>
      </c>
      <c r="D1654" s="47"/>
      <c r="E1654" s="48"/>
      <c r="F1654" s="48"/>
      <c r="G1654" s="48"/>
      <c r="H1654" s="49">
        <f t="shared" si="154"/>
        <v>0</v>
      </c>
      <c r="I1654" s="46" t="s">
        <v>6</v>
      </c>
      <c r="O1654" s="26">
        <f t="shared" si="155"/>
        <v>0</v>
      </c>
      <c r="P1654" s="26">
        <f t="shared" si="155"/>
        <v>0</v>
      </c>
      <c r="Q1654" s="26">
        <f t="shared" si="155"/>
        <v>0</v>
      </c>
      <c r="R1654" s="93">
        <f t="shared" si="156"/>
        <v>0</v>
      </c>
      <c r="S1654" s="93">
        <f t="shared" si="157"/>
        <v>0</v>
      </c>
      <c r="T1654" s="93">
        <f t="shared" si="158"/>
        <v>0</v>
      </c>
    </row>
    <row r="1655" spans="3:20" x14ac:dyDescent="0.35">
      <c r="C1655" s="75" t="str">
        <f t="shared" si="153"/>
        <v/>
      </c>
      <c r="D1655" s="47"/>
      <c r="E1655" s="48"/>
      <c r="F1655" s="48"/>
      <c r="G1655" s="48"/>
      <c r="H1655" s="49">
        <f t="shared" si="154"/>
        <v>0</v>
      </c>
      <c r="I1655" s="46" t="s">
        <v>6</v>
      </c>
      <c r="O1655" s="26">
        <f t="shared" si="155"/>
        <v>0</v>
      </c>
      <c r="P1655" s="26">
        <f t="shared" si="155"/>
        <v>0</v>
      </c>
      <c r="Q1655" s="26">
        <f t="shared" si="155"/>
        <v>0</v>
      </c>
      <c r="R1655" s="93">
        <f t="shared" si="156"/>
        <v>0</v>
      </c>
      <c r="S1655" s="93">
        <f t="shared" si="157"/>
        <v>0</v>
      </c>
      <c r="T1655" s="93">
        <f t="shared" si="158"/>
        <v>0</v>
      </c>
    </row>
    <row r="1656" spans="3:20" x14ac:dyDescent="0.35">
      <c r="C1656" s="75" t="str">
        <f t="shared" si="153"/>
        <v/>
      </c>
      <c r="D1656" s="47"/>
      <c r="E1656" s="48"/>
      <c r="F1656" s="48"/>
      <c r="G1656" s="48"/>
      <c r="H1656" s="49">
        <f t="shared" si="154"/>
        <v>0</v>
      </c>
      <c r="I1656" s="46" t="s">
        <v>6</v>
      </c>
      <c r="O1656" s="26">
        <f t="shared" si="155"/>
        <v>0</v>
      </c>
      <c r="P1656" s="26">
        <f t="shared" si="155"/>
        <v>0</v>
      </c>
      <c r="Q1656" s="26">
        <f t="shared" si="155"/>
        <v>0</v>
      </c>
      <c r="R1656" s="93">
        <f t="shared" si="156"/>
        <v>0</v>
      </c>
      <c r="S1656" s="93">
        <f t="shared" si="157"/>
        <v>0</v>
      </c>
      <c r="T1656" s="93">
        <f t="shared" si="158"/>
        <v>0</v>
      </c>
    </row>
    <row r="1657" spans="3:20" x14ac:dyDescent="0.35">
      <c r="C1657" s="75" t="str">
        <f t="shared" si="153"/>
        <v/>
      </c>
      <c r="D1657" s="47"/>
      <c r="E1657" s="48"/>
      <c r="F1657" s="48"/>
      <c r="G1657" s="48"/>
      <c r="H1657" s="49">
        <f t="shared" si="154"/>
        <v>0</v>
      </c>
      <c r="I1657" s="46" t="s">
        <v>6</v>
      </c>
      <c r="O1657" s="26">
        <f t="shared" si="155"/>
        <v>0</v>
      </c>
      <c r="P1657" s="26">
        <f t="shared" si="155"/>
        <v>0</v>
      </c>
      <c r="Q1657" s="26">
        <f t="shared" si="155"/>
        <v>0</v>
      </c>
      <c r="R1657" s="93">
        <f t="shared" si="156"/>
        <v>0</v>
      </c>
      <c r="S1657" s="93">
        <f t="shared" si="157"/>
        <v>0</v>
      </c>
      <c r="T1657" s="93">
        <f t="shared" si="158"/>
        <v>0</v>
      </c>
    </row>
    <row r="1658" spans="3:20" x14ac:dyDescent="0.35">
      <c r="C1658" s="75" t="str">
        <f t="shared" si="153"/>
        <v/>
      </c>
      <c r="D1658" s="47"/>
      <c r="E1658" s="48"/>
      <c r="F1658" s="48"/>
      <c r="G1658" s="48"/>
      <c r="H1658" s="49">
        <f t="shared" si="154"/>
        <v>0</v>
      </c>
      <c r="I1658" s="46" t="s">
        <v>6</v>
      </c>
      <c r="O1658" s="26">
        <f t="shared" si="155"/>
        <v>0</v>
      </c>
      <c r="P1658" s="26">
        <f t="shared" si="155"/>
        <v>0</v>
      </c>
      <c r="Q1658" s="26">
        <f t="shared" si="155"/>
        <v>0</v>
      </c>
      <c r="R1658" s="93">
        <f t="shared" si="156"/>
        <v>0</v>
      </c>
      <c r="S1658" s="93">
        <f t="shared" si="157"/>
        <v>0</v>
      </c>
      <c r="T1658" s="93">
        <f t="shared" si="158"/>
        <v>0</v>
      </c>
    </row>
    <row r="1659" spans="3:20" x14ac:dyDescent="0.35">
      <c r="C1659" s="75" t="str">
        <f t="shared" si="153"/>
        <v/>
      </c>
      <c r="D1659" s="47"/>
      <c r="E1659" s="48"/>
      <c r="F1659" s="48"/>
      <c r="G1659" s="48"/>
      <c r="H1659" s="49">
        <f t="shared" si="154"/>
        <v>0</v>
      </c>
      <c r="I1659" s="46" t="s">
        <v>6</v>
      </c>
      <c r="O1659" s="26">
        <f t="shared" si="155"/>
        <v>0</v>
      </c>
      <c r="P1659" s="26">
        <f t="shared" si="155"/>
        <v>0</v>
      </c>
      <c r="Q1659" s="26">
        <f t="shared" si="155"/>
        <v>0</v>
      </c>
      <c r="R1659" s="93">
        <f t="shared" si="156"/>
        <v>0</v>
      </c>
      <c r="S1659" s="93">
        <f t="shared" si="157"/>
        <v>0</v>
      </c>
      <c r="T1659" s="93">
        <f t="shared" si="158"/>
        <v>0</v>
      </c>
    </row>
    <row r="1660" spans="3:20" x14ac:dyDescent="0.35">
      <c r="C1660" s="75" t="str">
        <f t="shared" si="153"/>
        <v/>
      </c>
      <c r="D1660" s="47"/>
      <c r="E1660" s="48"/>
      <c r="F1660" s="48"/>
      <c r="G1660" s="48"/>
      <c r="H1660" s="49">
        <f t="shared" si="154"/>
        <v>0</v>
      </c>
      <c r="I1660" s="46" t="s">
        <v>6</v>
      </c>
      <c r="O1660" s="26">
        <f t="shared" si="155"/>
        <v>0</v>
      </c>
      <c r="P1660" s="26">
        <f t="shared" si="155"/>
        <v>0</v>
      </c>
      <c r="Q1660" s="26">
        <f t="shared" si="155"/>
        <v>0</v>
      </c>
      <c r="R1660" s="93">
        <f t="shared" si="156"/>
        <v>0</v>
      </c>
      <c r="S1660" s="93">
        <f t="shared" si="157"/>
        <v>0</v>
      </c>
      <c r="T1660" s="93">
        <f t="shared" si="158"/>
        <v>0</v>
      </c>
    </row>
    <row r="1661" spans="3:20" x14ac:dyDescent="0.35">
      <c r="C1661" s="75" t="str">
        <f t="shared" si="153"/>
        <v/>
      </c>
      <c r="D1661" s="47"/>
      <c r="E1661" s="48"/>
      <c r="F1661" s="48"/>
      <c r="G1661" s="48"/>
      <c r="H1661" s="49">
        <f t="shared" si="154"/>
        <v>0</v>
      </c>
      <c r="I1661" s="46" t="s">
        <v>6</v>
      </c>
      <c r="O1661" s="26">
        <f t="shared" si="155"/>
        <v>0</v>
      </c>
      <c r="P1661" s="26">
        <f t="shared" si="155"/>
        <v>0</v>
      </c>
      <c r="Q1661" s="26">
        <f t="shared" si="155"/>
        <v>0</v>
      </c>
      <c r="R1661" s="93">
        <f t="shared" si="156"/>
        <v>0</v>
      </c>
      <c r="S1661" s="93">
        <f t="shared" si="157"/>
        <v>0</v>
      </c>
      <c r="T1661" s="93">
        <f t="shared" si="158"/>
        <v>0</v>
      </c>
    </row>
    <row r="1662" spans="3:20" x14ac:dyDescent="0.35">
      <c r="C1662" s="75" t="str">
        <f t="shared" si="153"/>
        <v/>
      </c>
      <c r="D1662" s="47"/>
      <c r="E1662" s="48"/>
      <c r="F1662" s="48"/>
      <c r="G1662" s="48"/>
      <c r="H1662" s="49">
        <f t="shared" si="154"/>
        <v>0</v>
      </c>
      <c r="I1662" s="46" t="s">
        <v>6</v>
      </c>
      <c r="O1662" s="26">
        <f t="shared" si="155"/>
        <v>0</v>
      </c>
      <c r="P1662" s="26">
        <f t="shared" si="155"/>
        <v>0</v>
      </c>
      <c r="Q1662" s="26">
        <f t="shared" si="155"/>
        <v>0</v>
      </c>
      <c r="R1662" s="93">
        <f t="shared" si="156"/>
        <v>0</v>
      </c>
      <c r="S1662" s="93">
        <f t="shared" si="157"/>
        <v>0</v>
      </c>
      <c r="T1662" s="93">
        <f t="shared" si="158"/>
        <v>0</v>
      </c>
    </row>
    <row r="1663" spans="3:20" x14ac:dyDescent="0.35">
      <c r="C1663" s="75" t="str">
        <f t="shared" si="153"/>
        <v/>
      </c>
      <c r="D1663" s="47"/>
      <c r="E1663" s="48"/>
      <c r="F1663" s="48"/>
      <c r="G1663" s="48"/>
      <c r="H1663" s="49">
        <f t="shared" si="154"/>
        <v>0</v>
      </c>
      <c r="I1663" s="46" t="s">
        <v>6</v>
      </c>
      <c r="O1663" s="26">
        <f t="shared" si="155"/>
        <v>0</v>
      </c>
      <c r="P1663" s="26">
        <f t="shared" si="155"/>
        <v>0</v>
      </c>
      <c r="Q1663" s="26">
        <f t="shared" si="155"/>
        <v>0</v>
      </c>
      <c r="R1663" s="93">
        <f t="shared" si="156"/>
        <v>0</v>
      </c>
      <c r="S1663" s="93">
        <f t="shared" si="157"/>
        <v>0</v>
      </c>
      <c r="T1663" s="93">
        <f t="shared" si="158"/>
        <v>0</v>
      </c>
    </row>
    <row r="1664" spans="3:20" x14ac:dyDescent="0.35">
      <c r="C1664" s="75" t="str">
        <f t="shared" si="153"/>
        <v/>
      </c>
      <c r="D1664" s="47"/>
      <c r="E1664" s="48"/>
      <c r="F1664" s="48"/>
      <c r="G1664" s="48"/>
      <c r="H1664" s="49">
        <f t="shared" si="154"/>
        <v>0</v>
      </c>
      <c r="I1664" s="46" t="s">
        <v>6</v>
      </c>
      <c r="O1664" s="26">
        <f t="shared" si="155"/>
        <v>0</v>
      </c>
      <c r="P1664" s="26">
        <f t="shared" si="155"/>
        <v>0</v>
      </c>
      <c r="Q1664" s="26">
        <f t="shared" si="155"/>
        <v>0</v>
      </c>
      <c r="R1664" s="93">
        <f t="shared" si="156"/>
        <v>0</v>
      </c>
      <c r="S1664" s="93">
        <f t="shared" si="157"/>
        <v>0</v>
      </c>
      <c r="T1664" s="93">
        <f t="shared" si="158"/>
        <v>0</v>
      </c>
    </row>
    <row r="1665" spans="3:20" x14ac:dyDescent="0.35">
      <c r="C1665" s="75" t="str">
        <f t="shared" si="153"/>
        <v/>
      </c>
      <c r="D1665" s="47"/>
      <c r="E1665" s="48"/>
      <c r="F1665" s="48"/>
      <c r="G1665" s="48"/>
      <c r="H1665" s="49">
        <f t="shared" si="154"/>
        <v>0</v>
      </c>
      <c r="I1665" s="46" t="s">
        <v>6</v>
      </c>
      <c r="O1665" s="26">
        <f t="shared" si="155"/>
        <v>0</v>
      </c>
      <c r="P1665" s="26">
        <f t="shared" si="155"/>
        <v>0</v>
      </c>
      <c r="Q1665" s="26">
        <f t="shared" si="155"/>
        <v>0</v>
      </c>
      <c r="R1665" s="93">
        <f t="shared" si="156"/>
        <v>0</v>
      </c>
      <c r="S1665" s="93">
        <f t="shared" si="157"/>
        <v>0</v>
      </c>
      <c r="T1665" s="93">
        <f t="shared" si="158"/>
        <v>0</v>
      </c>
    </row>
    <row r="1666" spans="3:20" x14ac:dyDescent="0.35">
      <c r="C1666" s="75" t="str">
        <f t="shared" si="153"/>
        <v/>
      </c>
      <c r="D1666" s="47"/>
      <c r="E1666" s="48"/>
      <c r="F1666" s="48"/>
      <c r="G1666" s="48"/>
      <c r="H1666" s="49">
        <f t="shared" si="154"/>
        <v>0</v>
      </c>
      <c r="I1666" s="46" t="s">
        <v>6</v>
      </c>
      <c r="O1666" s="26">
        <f t="shared" si="155"/>
        <v>0</v>
      </c>
      <c r="P1666" s="26">
        <f t="shared" si="155"/>
        <v>0</v>
      </c>
      <c r="Q1666" s="26">
        <f t="shared" si="155"/>
        <v>0</v>
      </c>
      <c r="R1666" s="93">
        <f t="shared" si="156"/>
        <v>0</v>
      </c>
      <c r="S1666" s="93">
        <f t="shared" si="157"/>
        <v>0</v>
      </c>
      <c r="T1666" s="93">
        <f t="shared" si="158"/>
        <v>0</v>
      </c>
    </row>
    <row r="1667" spans="3:20" x14ac:dyDescent="0.35">
      <c r="C1667" s="75" t="str">
        <f t="shared" si="153"/>
        <v/>
      </c>
      <c r="D1667" s="47"/>
      <c r="E1667" s="48"/>
      <c r="F1667" s="48"/>
      <c r="G1667" s="48"/>
      <c r="H1667" s="49">
        <f t="shared" si="154"/>
        <v>0</v>
      </c>
      <c r="I1667" s="46" t="s">
        <v>6</v>
      </c>
      <c r="O1667" s="26">
        <f t="shared" si="155"/>
        <v>0</v>
      </c>
      <c r="P1667" s="26">
        <f t="shared" si="155"/>
        <v>0</v>
      </c>
      <c r="Q1667" s="26">
        <f t="shared" si="155"/>
        <v>0</v>
      </c>
      <c r="R1667" s="93">
        <f t="shared" si="156"/>
        <v>0</v>
      </c>
      <c r="S1667" s="93">
        <f t="shared" si="157"/>
        <v>0</v>
      </c>
      <c r="T1667" s="93">
        <f t="shared" si="158"/>
        <v>0</v>
      </c>
    </row>
    <row r="1668" spans="3:20" x14ac:dyDescent="0.35">
      <c r="C1668" s="75" t="str">
        <f t="shared" si="153"/>
        <v/>
      </c>
      <c r="D1668" s="47"/>
      <c r="E1668" s="48"/>
      <c r="F1668" s="48"/>
      <c r="G1668" s="48"/>
      <c r="H1668" s="49">
        <f t="shared" si="154"/>
        <v>0</v>
      </c>
      <c r="I1668" s="46" t="s">
        <v>6</v>
      </c>
      <c r="O1668" s="26">
        <f t="shared" si="155"/>
        <v>0</v>
      </c>
      <c r="P1668" s="26">
        <f t="shared" si="155"/>
        <v>0</v>
      </c>
      <c r="Q1668" s="26">
        <f t="shared" si="155"/>
        <v>0</v>
      </c>
      <c r="R1668" s="93">
        <f t="shared" si="156"/>
        <v>0</v>
      </c>
      <c r="S1668" s="93">
        <f t="shared" si="157"/>
        <v>0</v>
      </c>
      <c r="T1668" s="93">
        <f t="shared" si="158"/>
        <v>0</v>
      </c>
    </row>
    <row r="1669" spans="3:20" x14ac:dyDescent="0.35">
      <c r="C1669" s="75" t="str">
        <f t="shared" si="153"/>
        <v/>
      </c>
      <c r="D1669" s="47"/>
      <c r="E1669" s="48"/>
      <c r="F1669" s="48"/>
      <c r="G1669" s="48"/>
      <c r="H1669" s="49">
        <f t="shared" si="154"/>
        <v>0</v>
      </c>
      <c r="I1669" s="46" t="s">
        <v>6</v>
      </c>
      <c r="O1669" s="26">
        <f t="shared" si="155"/>
        <v>0</v>
      </c>
      <c r="P1669" s="26">
        <f t="shared" si="155"/>
        <v>0</v>
      </c>
      <c r="Q1669" s="26">
        <f t="shared" si="155"/>
        <v>0</v>
      </c>
      <c r="R1669" s="93">
        <f t="shared" si="156"/>
        <v>0</v>
      </c>
      <c r="S1669" s="93">
        <f t="shared" si="157"/>
        <v>0</v>
      </c>
      <c r="T1669" s="93">
        <f t="shared" si="158"/>
        <v>0</v>
      </c>
    </row>
    <row r="1670" spans="3:20" x14ac:dyDescent="0.35">
      <c r="C1670" s="75" t="str">
        <f t="shared" si="153"/>
        <v/>
      </c>
      <c r="D1670" s="47"/>
      <c r="E1670" s="48"/>
      <c r="F1670" s="48"/>
      <c r="G1670" s="48"/>
      <c r="H1670" s="49">
        <f t="shared" si="154"/>
        <v>0</v>
      </c>
      <c r="I1670" s="46" t="s">
        <v>6</v>
      </c>
      <c r="O1670" s="26">
        <f t="shared" si="155"/>
        <v>0</v>
      </c>
      <c r="P1670" s="26">
        <f t="shared" si="155"/>
        <v>0</v>
      </c>
      <c r="Q1670" s="26">
        <f t="shared" si="155"/>
        <v>0</v>
      </c>
      <c r="R1670" s="93">
        <f t="shared" si="156"/>
        <v>0</v>
      </c>
      <c r="S1670" s="93">
        <f t="shared" si="157"/>
        <v>0</v>
      </c>
      <c r="T1670" s="93">
        <f t="shared" si="158"/>
        <v>0</v>
      </c>
    </row>
    <row r="1671" spans="3:20" x14ac:dyDescent="0.35">
      <c r="C1671" s="75" t="str">
        <f t="shared" si="153"/>
        <v/>
      </c>
      <c r="D1671" s="47"/>
      <c r="E1671" s="48"/>
      <c r="F1671" s="48"/>
      <c r="G1671" s="48"/>
      <c r="H1671" s="49">
        <f t="shared" si="154"/>
        <v>0</v>
      </c>
      <c r="I1671" s="46" t="s">
        <v>6</v>
      </c>
      <c r="O1671" s="26">
        <f t="shared" si="155"/>
        <v>0</v>
      </c>
      <c r="P1671" s="26">
        <f t="shared" si="155"/>
        <v>0</v>
      </c>
      <c r="Q1671" s="26">
        <f t="shared" si="155"/>
        <v>0</v>
      </c>
      <c r="R1671" s="93">
        <f t="shared" si="156"/>
        <v>0</v>
      </c>
      <c r="S1671" s="93">
        <f t="shared" si="157"/>
        <v>0</v>
      </c>
      <c r="T1671" s="93">
        <f t="shared" si="158"/>
        <v>0</v>
      </c>
    </row>
    <row r="1672" spans="3:20" x14ac:dyDescent="0.35">
      <c r="C1672" s="75" t="str">
        <f t="shared" si="153"/>
        <v/>
      </c>
      <c r="D1672" s="47"/>
      <c r="E1672" s="48"/>
      <c r="F1672" s="48"/>
      <c r="G1672" s="48"/>
      <c r="H1672" s="49">
        <f t="shared" si="154"/>
        <v>0</v>
      </c>
      <c r="I1672" s="46" t="s">
        <v>6</v>
      </c>
      <c r="O1672" s="26">
        <f t="shared" si="155"/>
        <v>0</v>
      </c>
      <c r="P1672" s="26">
        <f t="shared" si="155"/>
        <v>0</v>
      </c>
      <c r="Q1672" s="26">
        <f t="shared" si="155"/>
        <v>0</v>
      </c>
      <c r="R1672" s="93">
        <f t="shared" si="156"/>
        <v>0</v>
      </c>
      <c r="S1672" s="93">
        <f t="shared" si="157"/>
        <v>0</v>
      </c>
      <c r="T1672" s="93">
        <f t="shared" si="158"/>
        <v>0</v>
      </c>
    </row>
    <row r="1673" spans="3:20" x14ac:dyDescent="0.35">
      <c r="C1673" s="75" t="str">
        <f t="shared" si="153"/>
        <v/>
      </c>
      <c r="D1673" s="47"/>
      <c r="E1673" s="48"/>
      <c r="F1673" s="48"/>
      <c r="G1673" s="48"/>
      <c r="H1673" s="49">
        <f t="shared" si="154"/>
        <v>0</v>
      </c>
      <c r="I1673" s="46" t="s">
        <v>6</v>
      </c>
      <c r="O1673" s="26">
        <f t="shared" si="155"/>
        <v>0</v>
      </c>
      <c r="P1673" s="26">
        <f t="shared" si="155"/>
        <v>0</v>
      </c>
      <c r="Q1673" s="26">
        <f t="shared" si="155"/>
        <v>0</v>
      </c>
      <c r="R1673" s="93">
        <f t="shared" si="156"/>
        <v>0</v>
      </c>
      <c r="S1673" s="93">
        <f t="shared" si="157"/>
        <v>0</v>
      </c>
      <c r="T1673" s="93">
        <f t="shared" si="158"/>
        <v>0</v>
      </c>
    </row>
    <row r="1674" spans="3:20" x14ac:dyDescent="0.35">
      <c r="C1674" s="75" t="str">
        <f t="shared" si="153"/>
        <v/>
      </c>
      <c r="D1674" s="47"/>
      <c r="E1674" s="48"/>
      <c r="F1674" s="48"/>
      <c r="G1674" s="48"/>
      <c r="H1674" s="49">
        <f t="shared" si="154"/>
        <v>0</v>
      </c>
      <c r="I1674" s="46" t="s">
        <v>6</v>
      </c>
      <c r="O1674" s="26">
        <f t="shared" si="155"/>
        <v>0</v>
      </c>
      <c r="P1674" s="26">
        <f t="shared" si="155"/>
        <v>0</v>
      </c>
      <c r="Q1674" s="26">
        <f t="shared" si="155"/>
        <v>0</v>
      </c>
      <c r="R1674" s="93">
        <f t="shared" si="156"/>
        <v>0</v>
      </c>
      <c r="S1674" s="93">
        <f t="shared" si="157"/>
        <v>0</v>
      </c>
      <c r="T1674" s="93">
        <f t="shared" si="158"/>
        <v>0</v>
      </c>
    </row>
    <row r="1675" spans="3:20" x14ac:dyDescent="0.35">
      <c r="C1675" s="75" t="str">
        <f t="shared" ref="C1675:C1738" si="159">IF(D1675="","",IF(ISERROR(1+C1674),1,1+C1674))</f>
        <v/>
      </c>
      <c r="D1675" s="47"/>
      <c r="E1675" s="48"/>
      <c r="F1675" s="48"/>
      <c r="G1675" s="48"/>
      <c r="H1675" s="49">
        <f t="shared" ref="H1675:H1738" si="160">SUM(E1675:G1675)</f>
        <v>0</v>
      </c>
      <c r="I1675" s="46" t="s">
        <v>6</v>
      </c>
      <c r="O1675" s="26">
        <f t="shared" ref="O1675:Q1738" si="161">IF(E1675="",0,IF(ISNUMBER(E1675),0,1))</f>
        <v>0</v>
      </c>
      <c r="P1675" s="26">
        <f t="shared" si="161"/>
        <v>0</v>
      </c>
      <c r="Q1675" s="26">
        <f t="shared" si="161"/>
        <v>0</v>
      </c>
      <c r="R1675" s="93">
        <f t="shared" ref="R1675:R1738" si="162">IF(E1675="",0,
IF(NOT(ISNUMBER(E1675)),0,
IF(E1675&gt;=0,0,
1)))</f>
        <v>0</v>
      </c>
      <c r="S1675" s="93">
        <f t="shared" ref="S1675:S1738" si="163">IF(F1675="",0,
IF(NOT(ISNUMBER(F1675)),0,
IF(F1675&gt;=0,0,
1)))</f>
        <v>0</v>
      </c>
      <c r="T1675" s="93">
        <f t="shared" ref="T1675:T1738" si="164">IF(G1675="",0,
IF(NOT(ISNUMBER(G1675)),0,
IF(G1675&gt;=0,0,
1)))</f>
        <v>0</v>
      </c>
    </row>
    <row r="1676" spans="3:20" x14ac:dyDescent="0.35">
      <c r="C1676" s="75" t="str">
        <f t="shared" si="159"/>
        <v/>
      </c>
      <c r="D1676" s="47"/>
      <c r="E1676" s="48"/>
      <c r="F1676" s="48"/>
      <c r="G1676" s="48"/>
      <c r="H1676" s="49">
        <f t="shared" si="160"/>
        <v>0</v>
      </c>
      <c r="I1676" s="46" t="s">
        <v>6</v>
      </c>
      <c r="O1676" s="26">
        <f t="shared" si="161"/>
        <v>0</v>
      </c>
      <c r="P1676" s="26">
        <f t="shared" si="161"/>
        <v>0</v>
      </c>
      <c r="Q1676" s="26">
        <f t="shared" si="161"/>
        <v>0</v>
      </c>
      <c r="R1676" s="93">
        <f t="shared" si="162"/>
        <v>0</v>
      </c>
      <c r="S1676" s="93">
        <f t="shared" si="163"/>
        <v>0</v>
      </c>
      <c r="T1676" s="93">
        <f t="shared" si="164"/>
        <v>0</v>
      </c>
    </row>
    <row r="1677" spans="3:20" x14ac:dyDescent="0.35">
      <c r="C1677" s="75" t="str">
        <f t="shared" si="159"/>
        <v/>
      </c>
      <c r="D1677" s="47"/>
      <c r="E1677" s="48"/>
      <c r="F1677" s="48"/>
      <c r="G1677" s="48"/>
      <c r="H1677" s="49">
        <f t="shared" si="160"/>
        <v>0</v>
      </c>
      <c r="I1677" s="46" t="s">
        <v>6</v>
      </c>
      <c r="O1677" s="26">
        <f t="shared" si="161"/>
        <v>0</v>
      </c>
      <c r="P1677" s="26">
        <f t="shared" si="161"/>
        <v>0</v>
      </c>
      <c r="Q1677" s="26">
        <f t="shared" si="161"/>
        <v>0</v>
      </c>
      <c r="R1677" s="93">
        <f t="shared" si="162"/>
        <v>0</v>
      </c>
      <c r="S1677" s="93">
        <f t="shared" si="163"/>
        <v>0</v>
      </c>
      <c r="T1677" s="93">
        <f t="shared" si="164"/>
        <v>0</v>
      </c>
    </row>
    <row r="1678" spans="3:20" x14ac:dyDescent="0.35">
      <c r="C1678" s="75" t="str">
        <f t="shared" si="159"/>
        <v/>
      </c>
      <c r="D1678" s="47"/>
      <c r="E1678" s="48"/>
      <c r="F1678" s="48"/>
      <c r="G1678" s="48"/>
      <c r="H1678" s="49">
        <f t="shared" si="160"/>
        <v>0</v>
      </c>
      <c r="I1678" s="46" t="s">
        <v>6</v>
      </c>
      <c r="O1678" s="26">
        <f t="shared" si="161"/>
        <v>0</v>
      </c>
      <c r="P1678" s="26">
        <f t="shared" si="161"/>
        <v>0</v>
      </c>
      <c r="Q1678" s="26">
        <f t="shared" si="161"/>
        <v>0</v>
      </c>
      <c r="R1678" s="93">
        <f t="shared" si="162"/>
        <v>0</v>
      </c>
      <c r="S1678" s="93">
        <f t="shared" si="163"/>
        <v>0</v>
      </c>
      <c r="T1678" s="93">
        <f t="shared" si="164"/>
        <v>0</v>
      </c>
    </row>
    <row r="1679" spans="3:20" x14ac:dyDescent="0.35">
      <c r="C1679" s="75" t="str">
        <f t="shared" si="159"/>
        <v/>
      </c>
      <c r="D1679" s="47"/>
      <c r="E1679" s="48"/>
      <c r="F1679" s="48"/>
      <c r="G1679" s="48"/>
      <c r="H1679" s="49">
        <f t="shared" si="160"/>
        <v>0</v>
      </c>
      <c r="I1679" s="46" t="s">
        <v>6</v>
      </c>
      <c r="O1679" s="26">
        <f t="shared" si="161"/>
        <v>0</v>
      </c>
      <c r="P1679" s="26">
        <f t="shared" si="161"/>
        <v>0</v>
      </c>
      <c r="Q1679" s="26">
        <f t="shared" si="161"/>
        <v>0</v>
      </c>
      <c r="R1679" s="93">
        <f t="shared" si="162"/>
        <v>0</v>
      </c>
      <c r="S1679" s="93">
        <f t="shared" si="163"/>
        <v>0</v>
      </c>
      <c r="T1679" s="93">
        <f t="shared" si="164"/>
        <v>0</v>
      </c>
    </row>
    <row r="1680" spans="3:20" x14ac:dyDescent="0.35">
      <c r="C1680" s="75" t="str">
        <f t="shared" si="159"/>
        <v/>
      </c>
      <c r="D1680" s="47"/>
      <c r="E1680" s="48"/>
      <c r="F1680" s="48"/>
      <c r="G1680" s="48"/>
      <c r="H1680" s="49">
        <f t="shared" si="160"/>
        <v>0</v>
      </c>
      <c r="I1680" s="46" t="s">
        <v>6</v>
      </c>
      <c r="O1680" s="26">
        <f t="shared" si="161"/>
        <v>0</v>
      </c>
      <c r="P1680" s="26">
        <f t="shared" si="161"/>
        <v>0</v>
      </c>
      <c r="Q1680" s="26">
        <f t="shared" si="161"/>
        <v>0</v>
      </c>
      <c r="R1680" s="93">
        <f t="shared" si="162"/>
        <v>0</v>
      </c>
      <c r="S1680" s="93">
        <f t="shared" si="163"/>
        <v>0</v>
      </c>
      <c r="T1680" s="93">
        <f t="shared" si="164"/>
        <v>0</v>
      </c>
    </row>
    <row r="1681" spans="3:20" x14ac:dyDescent="0.35">
      <c r="C1681" s="75" t="str">
        <f t="shared" si="159"/>
        <v/>
      </c>
      <c r="D1681" s="47"/>
      <c r="E1681" s="48"/>
      <c r="F1681" s="48"/>
      <c r="G1681" s="48"/>
      <c r="H1681" s="49">
        <f t="shared" si="160"/>
        <v>0</v>
      </c>
      <c r="I1681" s="46" t="s">
        <v>6</v>
      </c>
      <c r="O1681" s="26">
        <f t="shared" si="161"/>
        <v>0</v>
      </c>
      <c r="P1681" s="26">
        <f t="shared" si="161"/>
        <v>0</v>
      </c>
      <c r="Q1681" s="26">
        <f t="shared" si="161"/>
        <v>0</v>
      </c>
      <c r="R1681" s="93">
        <f t="shared" si="162"/>
        <v>0</v>
      </c>
      <c r="S1681" s="93">
        <f t="shared" si="163"/>
        <v>0</v>
      </c>
      <c r="T1681" s="93">
        <f t="shared" si="164"/>
        <v>0</v>
      </c>
    </row>
    <row r="1682" spans="3:20" x14ac:dyDescent="0.35">
      <c r="C1682" s="75" t="str">
        <f t="shared" si="159"/>
        <v/>
      </c>
      <c r="D1682" s="47"/>
      <c r="E1682" s="48"/>
      <c r="F1682" s="48"/>
      <c r="G1682" s="48"/>
      <c r="H1682" s="49">
        <f t="shared" si="160"/>
        <v>0</v>
      </c>
      <c r="I1682" s="46" t="s">
        <v>6</v>
      </c>
      <c r="O1682" s="26">
        <f t="shared" si="161"/>
        <v>0</v>
      </c>
      <c r="P1682" s="26">
        <f t="shared" si="161"/>
        <v>0</v>
      </c>
      <c r="Q1682" s="26">
        <f t="shared" si="161"/>
        <v>0</v>
      </c>
      <c r="R1682" s="93">
        <f t="shared" si="162"/>
        <v>0</v>
      </c>
      <c r="S1682" s="93">
        <f t="shared" si="163"/>
        <v>0</v>
      </c>
      <c r="T1682" s="93">
        <f t="shared" si="164"/>
        <v>0</v>
      </c>
    </row>
    <row r="1683" spans="3:20" x14ac:dyDescent="0.35">
      <c r="C1683" s="75" t="str">
        <f t="shared" si="159"/>
        <v/>
      </c>
      <c r="D1683" s="47"/>
      <c r="E1683" s="48"/>
      <c r="F1683" s="48"/>
      <c r="G1683" s="48"/>
      <c r="H1683" s="49">
        <f t="shared" si="160"/>
        <v>0</v>
      </c>
      <c r="I1683" s="46" t="s">
        <v>6</v>
      </c>
      <c r="O1683" s="26">
        <f t="shared" si="161"/>
        <v>0</v>
      </c>
      <c r="P1683" s="26">
        <f t="shared" si="161"/>
        <v>0</v>
      </c>
      <c r="Q1683" s="26">
        <f t="shared" si="161"/>
        <v>0</v>
      </c>
      <c r="R1683" s="93">
        <f t="shared" si="162"/>
        <v>0</v>
      </c>
      <c r="S1683" s="93">
        <f t="shared" si="163"/>
        <v>0</v>
      </c>
      <c r="T1683" s="93">
        <f t="shared" si="164"/>
        <v>0</v>
      </c>
    </row>
    <row r="1684" spans="3:20" x14ac:dyDescent="0.35">
      <c r="C1684" s="75" t="str">
        <f t="shared" si="159"/>
        <v/>
      </c>
      <c r="D1684" s="47"/>
      <c r="E1684" s="48"/>
      <c r="F1684" s="48"/>
      <c r="G1684" s="48"/>
      <c r="H1684" s="49">
        <f t="shared" si="160"/>
        <v>0</v>
      </c>
      <c r="I1684" s="46" t="s">
        <v>6</v>
      </c>
      <c r="O1684" s="26">
        <f t="shared" si="161"/>
        <v>0</v>
      </c>
      <c r="P1684" s="26">
        <f t="shared" si="161"/>
        <v>0</v>
      </c>
      <c r="Q1684" s="26">
        <f t="shared" si="161"/>
        <v>0</v>
      </c>
      <c r="R1684" s="93">
        <f t="shared" si="162"/>
        <v>0</v>
      </c>
      <c r="S1684" s="93">
        <f t="shared" si="163"/>
        <v>0</v>
      </c>
      <c r="T1684" s="93">
        <f t="shared" si="164"/>
        <v>0</v>
      </c>
    </row>
    <row r="1685" spans="3:20" x14ac:dyDescent="0.35">
      <c r="C1685" s="75" t="str">
        <f t="shared" si="159"/>
        <v/>
      </c>
      <c r="D1685" s="47"/>
      <c r="E1685" s="48"/>
      <c r="F1685" s="48"/>
      <c r="G1685" s="48"/>
      <c r="H1685" s="49">
        <f t="shared" si="160"/>
        <v>0</v>
      </c>
      <c r="I1685" s="46" t="s">
        <v>6</v>
      </c>
      <c r="O1685" s="26">
        <f t="shared" si="161"/>
        <v>0</v>
      </c>
      <c r="P1685" s="26">
        <f t="shared" si="161"/>
        <v>0</v>
      </c>
      <c r="Q1685" s="26">
        <f t="shared" si="161"/>
        <v>0</v>
      </c>
      <c r="R1685" s="93">
        <f t="shared" si="162"/>
        <v>0</v>
      </c>
      <c r="S1685" s="93">
        <f t="shared" si="163"/>
        <v>0</v>
      </c>
      <c r="T1685" s="93">
        <f t="shared" si="164"/>
        <v>0</v>
      </c>
    </row>
    <row r="1686" spans="3:20" x14ac:dyDescent="0.35">
      <c r="C1686" s="75" t="str">
        <f t="shared" si="159"/>
        <v/>
      </c>
      <c r="D1686" s="47"/>
      <c r="E1686" s="48"/>
      <c r="F1686" s="48"/>
      <c r="G1686" s="48"/>
      <c r="H1686" s="49">
        <f t="shared" si="160"/>
        <v>0</v>
      </c>
      <c r="I1686" s="46" t="s">
        <v>6</v>
      </c>
      <c r="O1686" s="26">
        <f t="shared" si="161"/>
        <v>0</v>
      </c>
      <c r="P1686" s="26">
        <f t="shared" si="161"/>
        <v>0</v>
      </c>
      <c r="Q1686" s="26">
        <f t="shared" si="161"/>
        <v>0</v>
      </c>
      <c r="R1686" s="93">
        <f t="shared" si="162"/>
        <v>0</v>
      </c>
      <c r="S1686" s="93">
        <f t="shared" si="163"/>
        <v>0</v>
      </c>
      <c r="T1686" s="93">
        <f t="shared" si="164"/>
        <v>0</v>
      </c>
    </row>
    <row r="1687" spans="3:20" x14ac:dyDescent="0.35">
      <c r="C1687" s="75" t="str">
        <f t="shared" si="159"/>
        <v/>
      </c>
      <c r="D1687" s="47"/>
      <c r="E1687" s="48"/>
      <c r="F1687" s="48"/>
      <c r="G1687" s="48"/>
      <c r="H1687" s="49">
        <f t="shared" si="160"/>
        <v>0</v>
      </c>
      <c r="I1687" s="46" t="s">
        <v>6</v>
      </c>
      <c r="O1687" s="26">
        <f t="shared" si="161"/>
        <v>0</v>
      </c>
      <c r="P1687" s="26">
        <f t="shared" si="161"/>
        <v>0</v>
      </c>
      <c r="Q1687" s="26">
        <f t="shared" si="161"/>
        <v>0</v>
      </c>
      <c r="R1687" s="93">
        <f t="shared" si="162"/>
        <v>0</v>
      </c>
      <c r="S1687" s="93">
        <f t="shared" si="163"/>
        <v>0</v>
      </c>
      <c r="T1687" s="93">
        <f t="shared" si="164"/>
        <v>0</v>
      </c>
    </row>
    <row r="1688" spans="3:20" x14ac:dyDescent="0.35">
      <c r="C1688" s="75" t="str">
        <f t="shared" si="159"/>
        <v/>
      </c>
      <c r="D1688" s="47"/>
      <c r="E1688" s="48"/>
      <c r="F1688" s="48"/>
      <c r="G1688" s="48"/>
      <c r="H1688" s="49">
        <f t="shared" si="160"/>
        <v>0</v>
      </c>
      <c r="I1688" s="46" t="s">
        <v>6</v>
      </c>
      <c r="O1688" s="26">
        <f t="shared" si="161"/>
        <v>0</v>
      </c>
      <c r="P1688" s="26">
        <f t="shared" si="161"/>
        <v>0</v>
      </c>
      <c r="Q1688" s="26">
        <f t="shared" si="161"/>
        <v>0</v>
      </c>
      <c r="R1688" s="93">
        <f t="shared" si="162"/>
        <v>0</v>
      </c>
      <c r="S1688" s="93">
        <f t="shared" si="163"/>
        <v>0</v>
      </c>
      <c r="T1688" s="93">
        <f t="shared" si="164"/>
        <v>0</v>
      </c>
    </row>
    <row r="1689" spans="3:20" x14ac:dyDescent="0.35">
      <c r="C1689" s="75" t="str">
        <f t="shared" si="159"/>
        <v/>
      </c>
      <c r="D1689" s="47"/>
      <c r="E1689" s="48"/>
      <c r="F1689" s="48"/>
      <c r="G1689" s="48"/>
      <c r="H1689" s="49">
        <f t="shared" si="160"/>
        <v>0</v>
      </c>
      <c r="I1689" s="46" t="s">
        <v>6</v>
      </c>
      <c r="O1689" s="26">
        <f t="shared" si="161"/>
        <v>0</v>
      </c>
      <c r="P1689" s="26">
        <f t="shared" si="161"/>
        <v>0</v>
      </c>
      <c r="Q1689" s="26">
        <f t="shared" si="161"/>
        <v>0</v>
      </c>
      <c r="R1689" s="93">
        <f t="shared" si="162"/>
        <v>0</v>
      </c>
      <c r="S1689" s="93">
        <f t="shared" si="163"/>
        <v>0</v>
      </c>
      <c r="T1689" s="93">
        <f t="shared" si="164"/>
        <v>0</v>
      </c>
    </row>
    <row r="1690" spans="3:20" x14ac:dyDescent="0.35">
      <c r="C1690" s="75" t="str">
        <f t="shared" si="159"/>
        <v/>
      </c>
      <c r="D1690" s="47"/>
      <c r="E1690" s="48"/>
      <c r="F1690" s="48"/>
      <c r="G1690" s="48"/>
      <c r="H1690" s="49">
        <f t="shared" si="160"/>
        <v>0</v>
      </c>
      <c r="I1690" s="46" t="s">
        <v>6</v>
      </c>
      <c r="O1690" s="26">
        <f t="shared" si="161"/>
        <v>0</v>
      </c>
      <c r="P1690" s="26">
        <f t="shared" si="161"/>
        <v>0</v>
      </c>
      <c r="Q1690" s="26">
        <f t="shared" si="161"/>
        <v>0</v>
      </c>
      <c r="R1690" s="93">
        <f t="shared" si="162"/>
        <v>0</v>
      </c>
      <c r="S1690" s="93">
        <f t="shared" si="163"/>
        <v>0</v>
      </c>
      <c r="T1690" s="93">
        <f t="shared" si="164"/>
        <v>0</v>
      </c>
    </row>
    <row r="1691" spans="3:20" x14ac:dyDescent="0.35">
      <c r="C1691" s="75" t="str">
        <f t="shared" si="159"/>
        <v/>
      </c>
      <c r="D1691" s="47"/>
      <c r="E1691" s="48"/>
      <c r="F1691" s="48"/>
      <c r="G1691" s="48"/>
      <c r="H1691" s="49">
        <f t="shared" si="160"/>
        <v>0</v>
      </c>
      <c r="I1691" s="46" t="s">
        <v>6</v>
      </c>
      <c r="O1691" s="26">
        <f t="shared" si="161"/>
        <v>0</v>
      </c>
      <c r="P1691" s="26">
        <f t="shared" si="161"/>
        <v>0</v>
      </c>
      <c r="Q1691" s="26">
        <f t="shared" si="161"/>
        <v>0</v>
      </c>
      <c r="R1691" s="93">
        <f t="shared" si="162"/>
        <v>0</v>
      </c>
      <c r="S1691" s="93">
        <f t="shared" si="163"/>
        <v>0</v>
      </c>
      <c r="T1691" s="93">
        <f t="shared" si="164"/>
        <v>0</v>
      </c>
    </row>
    <row r="1692" spans="3:20" x14ac:dyDescent="0.35">
      <c r="C1692" s="75" t="str">
        <f t="shared" si="159"/>
        <v/>
      </c>
      <c r="D1692" s="47"/>
      <c r="E1692" s="48"/>
      <c r="F1692" s="48"/>
      <c r="G1692" s="48"/>
      <c r="H1692" s="49">
        <f t="shared" si="160"/>
        <v>0</v>
      </c>
      <c r="I1692" s="46" t="s">
        <v>6</v>
      </c>
      <c r="O1692" s="26">
        <f t="shared" si="161"/>
        <v>0</v>
      </c>
      <c r="P1692" s="26">
        <f t="shared" si="161"/>
        <v>0</v>
      </c>
      <c r="Q1692" s="26">
        <f t="shared" si="161"/>
        <v>0</v>
      </c>
      <c r="R1692" s="93">
        <f t="shared" si="162"/>
        <v>0</v>
      </c>
      <c r="S1692" s="93">
        <f t="shared" si="163"/>
        <v>0</v>
      </c>
      <c r="T1692" s="93">
        <f t="shared" si="164"/>
        <v>0</v>
      </c>
    </row>
    <row r="1693" spans="3:20" x14ac:dyDescent="0.35">
      <c r="C1693" s="75" t="str">
        <f t="shared" si="159"/>
        <v/>
      </c>
      <c r="D1693" s="47"/>
      <c r="E1693" s="48"/>
      <c r="F1693" s="48"/>
      <c r="G1693" s="48"/>
      <c r="H1693" s="49">
        <f t="shared" si="160"/>
        <v>0</v>
      </c>
      <c r="I1693" s="46" t="s">
        <v>6</v>
      </c>
      <c r="O1693" s="26">
        <f t="shared" si="161"/>
        <v>0</v>
      </c>
      <c r="P1693" s="26">
        <f t="shared" si="161"/>
        <v>0</v>
      </c>
      <c r="Q1693" s="26">
        <f t="shared" si="161"/>
        <v>0</v>
      </c>
      <c r="R1693" s="93">
        <f t="shared" si="162"/>
        <v>0</v>
      </c>
      <c r="S1693" s="93">
        <f t="shared" si="163"/>
        <v>0</v>
      </c>
      <c r="T1693" s="93">
        <f t="shared" si="164"/>
        <v>0</v>
      </c>
    </row>
    <row r="1694" spans="3:20" x14ac:dyDescent="0.35">
      <c r="C1694" s="75" t="str">
        <f t="shared" si="159"/>
        <v/>
      </c>
      <c r="D1694" s="47"/>
      <c r="E1694" s="48"/>
      <c r="F1694" s="48"/>
      <c r="G1694" s="48"/>
      <c r="H1694" s="49">
        <f t="shared" si="160"/>
        <v>0</v>
      </c>
      <c r="I1694" s="46" t="s">
        <v>6</v>
      </c>
      <c r="O1694" s="26">
        <f t="shared" si="161"/>
        <v>0</v>
      </c>
      <c r="P1694" s="26">
        <f t="shared" si="161"/>
        <v>0</v>
      </c>
      <c r="Q1694" s="26">
        <f t="shared" si="161"/>
        <v>0</v>
      </c>
      <c r="R1694" s="93">
        <f t="shared" si="162"/>
        <v>0</v>
      </c>
      <c r="S1694" s="93">
        <f t="shared" si="163"/>
        <v>0</v>
      </c>
      <c r="T1694" s="93">
        <f t="shared" si="164"/>
        <v>0</v>
      </c>
    </row>
    <row r="1695" spans="3:20" x14ac:dyDescent="0.35">
      <c r="C1695" s="75" t="str">
        <f t="shared" si="159"/>
        <v/>
      </c>
      <c r="D1695" s="47"/>
      <c r="E1695" s="48"/>
      <c r="F1695" s="48"/>
      <c r="G1695" s="48"/>
      <c r="H1695" s="49">
        <f t="shared" si="160"/>
        <v>0</v>
      </c>
      <c r="I1695" s="46" t="s">
        <v>6</v>
      </c>
      <c r="O1695" s="26">
        <f t="shared" si="161"/>
        <v>0</v>
      </c>
      <c r="P1695" s="26">
        <f t="shared" si="161"/>
        <v>0</v>
      </c>
      <c r="Q1695" s="26">
        <f t="shared" si="161"/>
        <v>0</v>
      </c>
      <c r="R1695" s="93">
        <f t="shared" si="162"/>
        <v>0</v>
      </c>
      <c r="S1695" s="93">
        <f t="shared" si="163"/>
        <v>0</v>
      </c>
      <c r="T1695" s="93">
        <f t="shared" si="164"/>
        <v>0</v>
      </c>
    </row>
    <row r="1696" spans="3:20" x14ac:dyDescent="0.35">
      <c r="C1696" s="75" t="str">
        <f t="shared" si="159"/>
        <v/>
      </c>
      <c r="D1696" s="47"/>
      <c r="E1696" s="48"/>
      <c r="F1696" s="48"/>
      <c r="G1696" s="48"/>
      <c r="H1696" s="49">
        <f t="shared" si="160"/>
        <v>0</v>
      </c>
      <c r="I1696" s="46" t="s">
        <v>6</v>
      </c>
      <c r="O1696" s="26">
        <f t="shared" si="161"/>
        <v>0</v>
      </c>
      <c r="P1696" s="26">
        <f t="shared" si="161"/>
        <v>0</v>
      </c>
      <c r="Q1696" s="26">
        <f t="shared" si="161"/>
        <v>0</v>
      </c>
      <c r="R1696" s="93">
        <f t="shared" si="162"/>
        <v>0</v>
      </c>
      <c r="S1696" s="93">
        <f t="shared" si="163"/>
        <v>0</v>
      </c>
      <c r="T1696" s="93">
        <f t="shared" si="164"/>
        <v>0</v>
      </c>
    </row>
    <row r="1697" spans="3:20" x14ac:dyDescent="0.35">
      <c r="C1697" s="75" t="str">
        <f t="shared" si="159"/>
        <v/>
      </c>
      <c r="D1697" s="47"/>
      <c r="E1697" s="48"/>
      <c r="F1697" s="48"/>
      <c r="G1697" s="48"/>
      <c r="H1697" s="49">
        <f t="shared" si="160"/>
        <v>0</v>
      </c>
      <c r="I1697" s="46" t="s">
        <v>6</v>
      </c>
      <c r="O1697" s="26">
        <f t="shared" si="161"/>
        <v>0</v>
      </c>
      <c r="P1697" s="26">
        <f t="shared" si="161"/>
        <v>0</v>
      </c>
      <c r="Q1697" s="26">
        <f t="shared" si="161"/>
        <v>0</v>
      </c>
      <c r="R1697" s="93">
        <f t="shared" si="162"/>
        <v>0</v>
      </c>
      <c r="S1697" s="93">
        <f t="shared" si="163"/>
        <v>0</v>
      </c>
      <c r="T1697" s="93">
        <f t="shared" si="164"/>
        <v>0</v>
      </c>
    </row>
    <row r="1698" spans="3:20" x14ac:dyDescent="0.35">
      <c r="C1698" s="75" t="str">
        <f t="shared" si="159"/>
        <v/>
      </c>
      <c r="D1698" s="47"/>
      <c r="E1698" s="48"/>
      <c r="F1698" s="48"/>
      <c r="G1698" s="48"/>
      <c r="H1698" s="49">
        <f t="shared" si="160"/>
        <v>0</v>
      </c>
      <c r="I1698" s="46" t="s">
        <v>6</v>
      </c>
      <c r="O1698" s="26">
        <f t="shared" si="161"/>
        <v>0</v>
      </c>
      <c r="P1698" s="26">
        <f t="shared" si="161"/>
        <v>0</v>
      </c>
      <c r="Q1698" s="26">
        <f t="shared" si="161"/>
        <v>0</v>
      </c>
      <c r="R1698" s="93">
        <f t="shared" si="162"/>
        <v>0</v>
      </c>
      <c r="S1698" s="93">
        <f t="shared" si="163"/>
        <v>0</v>
      </c>
      <c r="T1698" s="93">
        <f t="shared" si="164"/>
        <v>0</v>
      </c>
    </row>
    <row r="1699" spans="3:20" x14ac:dyDescent="0.35">
      <c r="C1699" s="75" t="str">
        <f t="shared" si="159"/>
        <v/>
      </c>
      <c r="D1699" s="47"/>
      <c r="E1699" s="48"/>
      <c r="F1699" s="48"/>
      <c r="G1699" s="48"/>
      <c r="H1699" s="49">
        <f t="shared" si="160"/>
        <v>0</v>
      </c>
      <c r="I1699" s="46" t="s">
        <v>6</v>
      </c>
      <c r="O1699" s="26">
        <f t="shared" si="161"/>
        <v>0</v>
      </c>
      <c r="P1699" s="26">
        <f t="shared" si="161"/>
        <v>0</v>
      </c>
      <c r="Q1699" s="26">
        <f t="shared" si="161"/>
        <v>0</v>
      </c>
      <c r="R1699" s="93">
        <f t="shared" si="162"/>
        <v>0</v>
      </c>
      <c r="S1699" s="93">
        <f t="shared" si="163"/>
        <v>0</v>
      </c>
      <c r="T1699" s="93">
        <f t="shared" si="164"/>
        <v>0</v>
      </c>
    </row>
    <row r="1700" spans="3:20" x14ac:dyDescent="0.35">
      <c r="C1700" s="75" t="str">
        <f t="shared" si="159"/>
        <v/>
      </c>
      <c r="D1700" s="47"/>
      <c r="E1700" s="48"/>
      <c r="F1700" s="48"/>
      <c r="G1700" s="48"/>
      <c r="H1700" s="49">
        <f t="shared" si="160"/>
        <v>0</v>
      </c>
      <c r="I1700" s="46" t="s">
        <v>6</v>
      </c>
      <c r="O1700" s="26">
        <f t="shared" si="161"/>
        <v>0</v>
      </c>
      <c r="P1700" s="26">
        <f t="shared" si="161"/>
        <v>0</v>
      </c>
      <c r="Q1700" s="26">
        <f t="shared" si="161"/>
        <v>0</v>
      </c>
      <c r="R1700" s="93">
        <f t="shared" si="162"/>
        <v>0</v>
      </c>
      <c r="S1700" s="93">
        <f t="shared" si="163"/>
        <v>0</v>
      </c>
      <c r="T1700" s="93">
        <f t="shared" si="164"/>
        <v>0</v>
      </c>
    </row>
    <row r="1701" spans="3:20" x14ac:dyDescent="0.35">
      <c r="C1701" s="75" t="str">
        <f t="shared" si="159"/>
        <v/>
      </c>
      <c r="D1701" s="47"/>
      <c r="E1701" s="48"/>
      <c r="F1701" s="48"/>
      <c r="G1701" s="48"/>
      <c r="H1701" s="49">
        <f t="shared" si="160"/>
        <v>0</v>
      </c>
      <c r="I1701" s="46" t="s">
        <v>6</v>
      </c>
      <c r="O1701" s="26">
        <f t="shared" si="161"/>
        <v>0</v>
      </c>
      <c r="P1701" s="26">
        <f t="shared" si="161"/>
        <v>0</v>
      </c>
      <c r="Q1701" s="26">
        <f t="shared" si="161"/>
        <v>0</v>
      </c>
      <c r="R1701" s="93">
        <f t="shared" si="162"/>
        <v>0</v>
      </c>
      <c r="S1701" s="93">
        <f t="shared" si="163"/>
        <v>0</v>
      </c>
      <c r="T1701" s="93">
        <f t="shared" si="164"/>
        <v>0</v>
      </c>
    </row>
    <row r="1702" spans="3:20" x14ac:dyDescent="0.35">
      <c r="C1702" s="75" t="str">
        <f t="shared" si="159"/>
        <v/>
      </c>
      <c r="D1702" s="47"/>
      <c r="E1702" s="48"/>
      <c r="F1702" s="48"/>
      <c r="G1702" s="48"/>
      <c r="H1702" s="49">
        <f t="shared" si="160"/>
        <v>0</v>
      </c>
      <c r="I1702" s="46" t="s">
        <v>6</v>
      </c>
      <c r="O1702" s="26">
        <f t="shared" si="161"/>
        <v>0</v>
      </c>
      <c r="P1702" s="26">
        <f t="shared" si="161"/>
        <v>0</v>
      </c>
      <c r="Q1702" s="26">
        <f t="shared" si="161"/>
        <v>0</v>
      </c>
      <c r="R1702" s="93">
        <f t="shared" si="162"/>
        <v>0</v>
      </c>
      <c r="S1702" s="93">
        <f t="shared" si="163"/>
        <v>0</v>
      </c>
      <c r="T1702" s="93">
        <f t="shared" si="164"/>
        <v>0</v>
      </c>
    </row>
    <row r="1703" spans="3:20" x14ac:dyDescent="0.35">
      <c r="C1703" s="75" t="str">
        <f t="shared" si="159"/>
        <v/>
      </c>
      <c r="D1703" s="47"/>
      <c r="E1703" s="48"/>
      <c r="F1703" s="48"/>
      <c r="G1703" s="48"/>
      <c r="H1703" s="49">
        <f t="shared" si="160"/>
        <v>0</v>
      </c>
      <c r="I1703" s="46" t="s">
        <v>6</v>
      </c>
      <c r="O1703" s="26">
        <f t="shared" si="161"/>
        <v>0</v>
      </c>
      <c r="P1703" s="26">
        <f t="shared" si="161"/>
        <v>0</v>
      </c>
      <c r="Q1703" s="26">
        <f t="shared" si="161"/>
        <v>0</v>
      </c>
      <c r="R1703" s="93">
        <f t="shared" si="162"/>
        <v>0</v>
      </c>
      <c r="S1703" s="93">
        <f t="shared" si="163"/>
        <v>0</v>
      </c>
      <c r="T1703" s="93">
        <f t="shared" si="164"/>
        <v>0</v>
      </c>
    </row>
    <row r="1704" spans="3:20" x14ac:dyDescent="0.35">
      <c r="C1704" s="75" t="str">
        <f t="shared" si="159"/>
        <v/>
      </c>
      <c r="D1704" s="47"/>
      <c r="E1704" s="48"/>
      <c r="F1704" s="48"/>
      <c r="G1704" s="48"/>
      <c r="H1704" s="49">
        <f t="shared" si="160"/>
        <v>0</v>
      </c>
      <c r="I1704" s="46" t="s">
        <v>6</v>
      </c>
      <c r="O1704" s="26">
        <f t="shared" si="161"/>
        <v>0</v>
      </c>
      <c r="P1704" s="26">
        <f t="shared" si="161"/>
        <v>0</v>
      </c>
      <c r="Q1704" s="26">
        <f t="shared" si="161"/>
        <v>0</v>
      </c>
      <c r="R1704" s="93">
        <f t="shared" si="162"/>
        <v>0</v>
      </c>
      <c r="S1704" s="93">
        <f t="shared" si="163"/>
        <v>0</v>
      </c>
      <c r="T1704" s="93">
        <f t="shared" si="164"/>
        <v>0</v>
      </c>
    </row>
    <row r="1705" spans="3:20" x14ac:dyDescent="0.35">
      <c r="C1705" s="75" t="str">
        <f t="shared" si="159"/>
        <v/>
      </c>
      <c r="D1705" s="47"/>
      <c r="E1705" s="48"/>
      <c r="F1705" s="48"/>
      <c r="G1705" s="48"/>
      <c r="H1705" s="49">
        <f t="shared" si="160"/>
        <v>0</v>
      </c>
      <c r="I1705" s="46" t="s">
        <v>6</v>
      </c>
      <c r="O1705" s="26">
        <f t="shared" si="161"/>
        <v>0</v>
      </c>
      <c r="P1705" s="26">
        <f t="shared" si="161"/>
        <v>0</v>
      </c>
      <c r="Q1705" s="26">
        <f t="shared" si="161"/>
        <v>0</v>
      </c>
      <c r="R1705" s="93">
        <f t="shared" si="162"/>
        <v>0</v>
      </c>
      <c r="S1705" s="93">
        <f t="shared" si="163"/>
        <v>0</v>
      </c>
      <c r="T1705" s="93">
        <f t="shared" si="164"/>
        <v>0</v>
      </c>
    </row>
    <row r="1706" spans="3:20" x14ac:dyDescent="0.35">
      <c r="C1706" s="75" t="str">
        <f t="shared" si="159"/>
        <v/>
      </c>
      <c r="D1706" s="47"/>
      <c r="E1706" s="48"/>
      <c r="F1706" s="48"/>
      <c r="G1706" s="48"/>
      <c r="H1706" s="49">
        <f t="shared" si="160"/>
        <v>0</v>
      </c>
      <c r="I1706" s="46" t="s">
        <v>6</v>
      </c>
      <c r="O1706" s="26">
        <f t="shared" si="161"/>
        <v>0</v>
      </c>
      <c r="P1706" s="26">
        <f t="shared" si="161"/>
        <v>0</v>
      </c>
      <c r="Q1706" s="26">
        <f t="shared" si="161"/>
        <v>0</v>
      </c>
      <c r="R1706" s="93">
        <f t="shared" si="162"/>
        <v>0</v>
      </c>
      <c r="S1706" s="93">
        <f t="shared" si="163"/>
        <v>0</v>
      </c>
      <c r="T1706" s="93">
        <f t="shared" si="164"/>
        <v>0</v>
      </c>
    </row>
    <row r="1707" spans="3:20" x14ac:dyDescent="0.35">
      <c r="C1707" s="75" t="str">
        <f t="shared" si="159"/>
        <v/>
      </c>
      <c r="D1707" s="47"/>
      <c r="E1707" s="48"/>
      <c r="F1707" s="48"/>
      <c r="G1707" s="48"/>
      <c r="H1707" s="49">
        <f t="shared" si="160"/>
        <v>0</v>
      </c>
      <c r="I1707" s="46" t="s">
        <v>6</v>
      </c>
      <c r="O1707" s="26">
        <f t="shared" si="161"/>
        <v>0</v>
      </c>
      <c r="P1707" s="26">
        <f t="shared" si="161"/>
        <v>0</v>
      </c>
      <c r="Q1707" s="26">
        <f t="shared" si="161"/>
        <v>0</v>
      </c>
      <c r="R1707" s="93">
        <f t="shared" si="162"/>
        <v>0</v>
      </c>
      <c r="S1707" s="93">
        <f t="shared" si="163"/>
        <v>0</v>
      </c>
      <c r="T1707" s="93">
        <f t="shared" si="164"/>
        <v>0</v>
      </c>
    </row>
    <row r="1708" spans="3:20" x14ac:dyDescent="0.35">
      <c r="C1708" s="75" t="str">
        <f t="shared" si="159"/>
        <v/>
      </c>
      <c r="D1708" s="47"/>
      <c r="E1708" s="48"/>
      <c r="F1708" s="48"/>
      <c r="G1708" s="48"/>
      <c r="H1708" s="49">
        <f t="shared" si="160"/>
        <v>0</v>
      </c>
      <c r="I1708" s="46" t="s">
        <v>6</v>
      </c>
      <c r="O1708" s="26">
        <f t="shared" si="161"/>
        <v>0</v>
      </c>
      <c r="P1708" s="26">
        <f t="shared" si="161"/>
        <v>0</v>
      </c>
      <c r="Q1708" s="26">
        <f t="shared" si="161"/>
        <v>0</v>
      </c>
      <c r="R1708" s="93">
        <f t="shared" si="162"/>
        <v>0</v>
      </c>
      <c r="S1708" s="93">
        <f t="shared" si="163"/>
        <v>0</v>
      </c>
      <c r="T1708" s="93">
        <f t="shared" si="164"/>
        <v>0</v>
      </c>
    </row>
    <row r="1709" spans="3:20" x14ac:dyDescent="0.35">
      <c r="C1709" s="75" t="str">
        <f t="shared" si="159"/>
        <v/>
      </c>
      <c r="D1709" s="47"/>
      <c r="E1709" s="48"/>
      <c r="F1709" s="48"/>
      <c r="G1709" s="48"/>
      <c r="H1709" s="49">
        <f t="shared" si="160"/>
        <v>0</v>
      </c>
      <c r="I1709" s="46" t="s">
        <v>6</v>
      </c>
      <c r="O1709" s="26">
        <f t="shared" si="161"/>
        <v>0</v>
      </c>
      <c r="P1709" s="26">
        <f t="shared" si="161"/>
        <v>0</v>
      </c>
      <c r="Q1709" s="26">
        <f t="shared" si="161"/>
        <v>0</v>
      </c>
      <c r="R1709" s="93">
        <f t="shared" si="162"/>
        <v>0</v>
      </c>
      <c r="S1709" s="93">
        <f t="shared" si="163"/>
        <v>0</v>
      </c>
      <c r="T1709" s="93">
        <f t="shared" si="164"/>
        <v>0</v>
      </c>
    </row>
    <row r="1710" spans="3:20" x14ac:dyDescent="0.35">
      <c r="C1710" s="75" t="str">
        <f t="shared" si="159"/>
        <v/>
      </c>
      <c r="D1710" s="47"/>
      <c r="E1710" s="48"/>
      <c r="F1710" s="48"/>
      <c r="G1710" s="48"/>
      <c r="H1710" s="49">
        <f t="shared" si="160"/>
        <v>0</v>
      </c>
      <c r="I1710" s="46" t="s">
        <v>6</v>
      </c>
      <c r="O1710" s="26">
        <f t="shared" si="161"/>
        <v>0</v>
      </c>
      <c r="P1710" s="26">
        <f t="shared" si="161"/>
        <v>0</v>
      </c>
      <c r="Q1710" s="26">
        <f t="shared" si="161"/>
        <v>0</v>
      </c>
      <c r="R1710" s="93">
        <f t="shared" si="162"/>
        <v>0</v>
      </c>
      <c r="S1710" s="93">
        <f t="shared" si="163"/>
        <v>0</v>
      </c>
      <c r="T1710" s="93">
        <f t="shared" si="164"/>
        <v>0</v>
      </c>
    </row>
    <row r="1711" spans="3:20" x14ac:dyDescent="0.35">
      <c r="C1711" s="75" t="str">
        <f t="shared" si="159"/>
        <v/>
      </c>
      <c r="D1711" s="47"/>
      <c r="E1711" s="48"/>
      <c r="F1711" s="48"/>
      <c r="G1711" s="48"/>
      <c r="H1711" s="49">
        <f t="shared" si="160"/>
        <v>0</v>
      </c>
      <c r="I1711" s="46" t="s">
        <v>6</v>
      </c>
      <c r="O1711" s="26">
        <f t="shared" si="161"/>
        <v>0</v>
      </c>
      <c r="P1711" s="26">
        <f t="shared" si="161"/>
        <v>0</v>
      </c>
      <c r="Q1711" s="26">
        <f t="shared" si="161"/>
        <v>0</v>
      </c>
      <c r="R1711" s="93">
        <f t="shared" si="162"/>
        <v>0</v>
      </c>
      <c r="S1711" s="93">
        <f t="shared" si="163"/>
        <v>0</v>
      </c>
      <c r="T1711" s="93">
        <f t="shared" si="164"/>
        <v>0</v>
      </c>
    </row>
    <row r="1712" spans="3:20" x14ac:dyDescent="0.35">
      <c r="C1712" s="75" t="str">
        <f t="shared" si="159"/>
        <v/>
      </c>
      <c r="D1712" s="47"/>
      <c r="E1712" s="48"/>
      <c r="F1712" s="48"/>
      <c r="G1712" s="48"/>
      <c r="H1712" s="49">
        <f t="shared" si="160"/>
        <v>0</v>
      </c>
      <c r="I1712" s="46" t="s">
        <v>6</v>
      </c>
      <c r="O1712" s="26">
        <f t="shared" si="161"/>
        <v>0</v>
      </c>
      <c r="P1712" s="26">
        <f t="shared" si="161"/>
        <v>0</v>
      </c>
      <c r="Q1712" s="26">
        <f t="shared" si="161"/>
        <v>0</v>
      </c>
      <c r="R1712" s="93">
        <f t="shared" si="162"/>
        <v>0</v>
      </c>
      <c r="S1712" s="93">
        <f t="shared" si="163"/>
        <v>0</v>
      </c>
      <c r="T1712" s="93">
        <f t="shared" si="164"/>
        <v>0</v>
      </c>
    </row>
    <row r="1713" spans="3:20" x14ac:dyDescent="0.35">
      <c r="C1713" s="75" t="str">
        <f t="shared" si="159"/>
        <v/>
      </c>
      <c r="D1713" s="47"/>
      <c r="E1713" s="48"/>
      <c r="F1713" s="48"/>
      <c r="G1713" s="48"/>
      <c r="H1713" s="49">
        <f t="shared" si="160"/>
        <v>0</v>
      </c>
      <c r="I1713" s="46" t="s">
        <v>6</v>
      </c>
      <c r="O1713" s="26">
        <f t="shared" si="161"/>
        <v>0</v>
      </c>
      <c r="P1713" s="26">
        <f t="shared" si="161"/>
        <v>0</v>
      </c>
      <c r="Q1713" s="26">
        <f t="shared" si="161"/>
        <v>0</v>
      </c>
      <c r="R1713" s="93">
        <f t="shared" si="162"/>
        <v>0</v>
      </c>
      <c r="S1713" s="93">
        <f t="shared" si="163"/>
        <v>0</v>
      </c>
      <c r="T1713" s="93">
        <f t="shared" si="164"/>
        <v>0</v>
      </c>
    </row>
    <row r="1714" spans="3:20" x14ac:dyDescent="0.35">
      <c r="C1714" s="75" t="str">
        <f t="shared" si="159"/>
        <v/>
      </c>
      <c r="D1714" s="47"/>
      <c r="E1714" s="48"/>
      <c r="F1714" s="48"/>
      <c r="G1714" s="48"/>
      <c r="H1714" s="49">
        <f t="shared" si="160"/>
        <v>0</v>
      </c>
      <c r="I1714" s="46" t="s">
        <v>6</v>
      </c>
      <c r="O1714" s="26">
        <f t="shared" si="161"/>
        <v>0</v>
      </c>
      <c r="P1714" s="26">
        <f t="shared" si="161"/>
        <v>0</v>
      </c>
      <c r="Q1714" s="26">
        <f t="shared" si="161"/>
        <v>0</v>
      </c>
      <c r="R1714" s="93">
        <f t="shared" si="162"/>
        <v>0</v>
      </c>
      <c r="S1714" s="93">
        <f t="shared" si="163"/>
        <v>0</v>
      </c>
      <c r="T1714" s="93">
        <f t="shared" si="164"/>
        <v>0</v>
      </c>
    </row>
    <row r="1715" spans="3:20" x14ac:dyDescent="0.35">
      <c r="C1715" s="75" t="str">
        <f t="shared" si="159"/>
        <v/>
      </c>
      <c r="D1715" s="47"/>
      <c r="E1715" s="48"/>
      <c r="F1715" s="48"/>
      <c r="G1715" s="48"/>
      <c r="H1715" s="49">
        <f t="shared" si="160"/>
        <v>0</v>
      </c>
      <c r="I1715" s="46" t="s">
        <v>6</v>
      </c>
      <c r="O1715" s="26">
        <f t="shared" si="161"/>
        <v>0</v>
      </c>
      <c r="P1715" s="26">
        <f t="shared" si="161"/>
        <v>0</v>
      </c>
      <c r="Q1715" s="26">
        <f t="shared" si="161"/>
        <v>0</v>
      </c>
      <c r="R1715" s="93">
        <f t="shared" si="162"/>
        <v>0</v>
      </c>
      <c r="S1715" s="93">
        <f t="shared" si="163"/>
        <v>0</v>
      </c>
      <c r="T1715" s="93">
        <f t="shared" si="164"/>
        <v>0</v>
      </c>
    </row>
    <row r="1716" spans="3:20" x14ac:dyDescent="0.35">
      <c r="C1716" s="75" t="str">
        <f t="shared" si="159"/>
        <v/>
      </c>
      <c r="D1716" s="47"/>
      <c r="E1716" s="48"/>
      <c r="F1716" s="48"/>
      <c r="G1716" s="48"/>
      <c r="H1716" s="49">
        <f t="shared" si="160"/>
        <v>0</v>
      </c>
      <c r="I1716" s="46" t="s">
        <v>6</v>
      </c>
      <c r="O1716" s="26">
        <f t="shared" si="161"/>
        <v>0</v>
      </c>
      <c r="P1716" s="26">
        <f t="shared" si="161"/>
        <v>0</v>
      </c>
      <c r="Q1716" s="26">
        <f t="shared" si="161"/>
        <v>0</v>
      </c>
      <c r="R1716" s="93">
        <f t="shared" si="162"/>
        <v>0</v>
      </c>
      <c r="S1716" s="93">
        <f t="shared" si="163"/>
        <v>0</v>
      </c>
      <c r="T1716" s="93">
        <f t="shared" si="164"/>
        <v>0</v>
      </c>
    </row>
    <row r="1717" spans="3:20" x14ac:dyDescent="0.35">
      <c r="C1717" s="75" t="str">
        <f t="shared" si="159"/>
        <v/>
      </c>
      <c r="D1717" s="47"/>
      <c r="E1717" s="48"/>
      <c r="F1717" s="48"/>
      <c r="G1717" s="48"/>
      <c r="H1717" s="49">
        <f t="shared" si="160"/>
        <v>0</v>
      </c>
      <c r="I1717" s="46" t="s">
        <v>6</v>
      </c>
      <c r="O1717" s="26">
        <f t="shared" si="161"/>
        <v>0</v>
      </c>
      <c r="P1717" s="26">
        <f t="shared" si="161"/>
        <v>0</v>
      </c>
      <c r="Q1717" s="26">
        <f t="shared" si="161"/>
        <v>0</v>
      </c>
      <c r="R1717" s="93">
        <f t="shared" si="162"/>
        <v>0</v>
      </c>
      <c r="S1717" s="93">
        <f t="shared" si="163"/>
        <v>0</v>
      </c>
      <c r="T1717" s="93">
        <f t="shared" si="164"/>
        <v>0</v>
      </c>
    </row>
    <row r="1718" spans="3:20" x14ac:dyDescent="0.35">
      <c r="C1718" s="75" t="str">
        <f t="shared" si="159"/>
        <v/>
      </c>
      <c r="D1718" s="47"/>
      <c r="E1718" s="48"/>
      <c r="F1718" s="48"/>
      <c r="G1718" s="48"/>
      <c r="H1718" s="49">
        <f t="shared" si="160"/>
        <v>0</v>
      </c>
      <c r="I1718" s="46" t="s">
        <v>6</v>
      </c>
      <c r="O1718" s="26">
        <f t="shared" si="161"/>
        <v>0</v>
      </c>
      <c r="P1718" s="26">
        <f t="shared" si="161"/>
        <v>0</v>
      </c>
      <c r="Q1718" s="26">
        <f t="shared" si="161"/>
        <v>0</v>
      </c>
      <c r="R1718" s="93">
        <f t="shared" si="162"/>
        <v>0</v>
      </c>
      <c r="S1718" s="93">
        <f t="shared" si="163"/>
        <v>0</v>
      </c>
      <c r="T1718" s="93">
        <f t="shared" si="164"/>
        <v>0</v>
      </c>
    </row>
    <row r="1719" spans="3:20" x14ac:dyDescent="0.35">
      <c r="C1719" s="75" t="str">
        <f t="shared" si="159"/>
        <v/>
      </c>
      <c r="D1719" s="47"/>
      <c r="E1719" s="48"/>
      <c r="F1719" s="48"/>
      <c r="G1719" s="48"/>
      <c r="H1719" s="49">
        <f t="shared" si="160"/>
        <v>0</v>
      </c>
      <c r="I1719" s="46" t="s">
        <v>6</v>
      </c>
      <c r="O1719" s="26">
        <f t="shared" si="161"/>
        <v>0</v>
      </c>
      <c r="P1719" s="26">
        <f t="shared" si="161"/>
        <v>0</v>
      </c>
      <c r="Q1719" s="26">
        <f t="shared" si="161"/>
        <v>0</v>
      </c>
      <c r="R1719" s="93">
        <f t="shared" si="162"/>
        <v>0</v>
      </c>
      <c r="S1719" s="93">
        <f t="shared" si="163"/>
        <v>0</v>
      </c>
      <c r="T1719" s="93">
        <f t="shared" si="164"/>
        <v>0</v>
      </c>
    </row>
    <row r="1720" spans="3:20" x14ac:dyDescent="0.35">
      <c r="C1720" s="75" t="str">
        <f t="shared" si="159"/>
        <v/>
      </c>
      <c r="D1720" s="47"/>
      <c r="E1720" s="48"/>
      <c r="F1720" s="48"/>
      <c r="G1720" s="48"/>
      <c r="H1720" s="49">
        <f t="shared" si="160"/>
        <v>0</v>
      </c>
      <c r="I1720" s="46" t="s">
        <v>6</v>
      </c>
      <c r="O1720" s="26">
        <f t="shared" si="161"/>
        <v>0</v>
      </c>
      <c r="P1720" s="26">
        <f t="shared" si="161"/>
        <v>0</v>
      </c>
      <c r="Q1720" s="26">
        <f t="shared" si="161"/>
        <v>0</v>
      </c>
      <c r="R1720" s="93">
        <f t="shared" si="162"/>
        <v>0</v>
      </c>
      <c r="S1720" s="93">
        <f t="shared" si="163"/>
        <v>0</v>
      </c>
      <c r="T1720" s="93">
        <f t="shared" si="164"/>
        <v>0</v>
      </c>
    </row>
    <row r="1721" spans="3:20" x14ac:dyDescent="0.35">
      <c r="C1721" s="75" t="str">
        <f t="shared" si="159"/>
        <v/>
      </c>
      <c r="D1721" s="47"/>
      <c r="E1721" s="48"/>
      <c r="F1721" s="48"/>
      <c r="G1721" s="48"/>
      <c r="H1721" s="49">
        <f t="shared" si="160"/>
        <v>0</v>
      </c>
      <c r="I1721" s="46" t="s">
        <v>6</v>
      </c>
      <c r="O1721" s="26">
        <f t="shared" si="161"/>
        <v>0</v>
      </c>
      <c r="P1721" s="26">
        <f t="shared" si="161"/>
        <v>0</v>
      </c>
      <c r="Q1721" s="26">
        <f t="shared" si="161"/>
        <v>0</v>
      </c>
      <c r="R1721" s="93">
        <f t="shared" si="162"/>
        <v>0</v>
      </c>
      <c r="S1721" s="93">
        <f t="shared" si="163"/>
        <v>0</v>
      </c>
      <c r="T1721" s="93">
        <f t="shared" si="164"/>
        <v>0</v>
      </c>
    </row>
    <row r="1722" spans="3:20" x14ac:dyDescent="0.35">
      <c r="C1722" s="75" t="str">
        <f t="shared" si="159"/>
        <v/>
      </c>
      <c r="D1722" s="47"/>
      <c r="E1722" s="48"/>
      <c r="F1722" s="48"/>
      <c r="G1722" s="48"/>
      <c r="H1722" s="49">
        <f t="shared" si="160"/>
        <v>0</v>
      </c>
      <c r="I1722" s="46" t="s">
        <v>6</v>
      </c>
      <c r="O1722" s="26">
        <f t="shared" si="161"/>
        <v>0</v>
      </c>
      <c r="P1722" s="26">
        <f t="shared" si="161"/>
        <v>0</v>
      </c>
      <c r="Q1722" s="26">
        <f t="shared" si="161"/>
        <v>0</v>
      </c>
      <c r="R1722" s="93">
        <f t="shared" si="162"/>
        <v>0</v>
      </c>
      <c r="S1722" s="93">
        <f t="shared" si="163"/>
        <v>0</v>
      </c>
      <c r="T1722" s="93">
        <f t="shared" si="164"/>
        <v>0</v>
      </c>
    </row>
    <row r="1723" spans="3:20" x14ac:dyDescent="0.35">
      <c r="C1723" s="75" t="str">
        <f t="shared" si="159"/>
        <v/>
      </c>
      <c r="D1723" s="47"/>
      <c r="E1723" s="48"/>
      <c r="F1723" s="48"/>
      <c r="G1723" s="48"/>
      <c r="H1723" s="49">
        <f t="shared" si="160"/>
        <v>0</v>
      </c>
      <c r="I1723" s="46" t="s">
        <v>6</v>
      </c>
      <c r="O1723" s="26">
        <f t="shared" si="161"/>
        <v>0</v>
      </c>
      <c r="P1723" s="26">
        <f t="shared" si="161"/>
        <v>0</v>
      </c>
      <c r="Q1723" s="26">
        <f t="shared" si="161"/>
        <v>0</v>
      </c>
      <c r="R1723" s="93">
        <f t="shared" si="162"/>
        <v>0</v>
      </c>
      <c r="S1723" s="93">
        <f t="shared" si="163"/>
        <v>0</v>
      </c>
      <c r="T1723" s="93">
        <f t="shared" si="164"/>
        <v>0</v>
      </c>
    </row>
    <row r="1724" spans="3:20" x14ac:dyDescent="0.35">
      <c r="C1724" s="75" t="str">
        <f t="shared" si="159"/>
        <v/>
      </c>
      <c r="D1724" s="47"/>
      <c r="E1724" s="48"/>
      <c r="F1724" s="48"/>
      <c r="G1724" s="48"/>
      <c r="H1724" s="49">
        <f t="shared" si="160"/>
        <v>0</v>
      </c>
      <c r="I1724" s="46" t="s">
        <v>6</v>
      </c>
      <c r="O1724" s="26">
        <f t="shared" si="161"/>
        <v>0</v>
      </c>
      <c r="P1724" s="26">
        <f t="shared" si="161"/>
        <v>0</v>
      </c>
      <c r="Q1724" s="26">
        <f t="shared" si="161"/>
        <v>0</v>
      </c>
      <c r="R1724" s="93">
        <f t="shared" si="162"/>
        <v>0</v>
      </c>
      <c r="S1724" s="93">
        <f t="shared" si="163"/>
        <v>0</v>
      </c>
      <c r="T1724" s="93">
        <f t="shared" si="164"/>
        <v>0</v>
      </c>
    </row>
    <row r="1725" spans="3:20" x14ac:dyDescent="0.35">
      <c r="C1725" s="75" t="str">
        <f t="shared" si="159"/>
        <v/>
      </c>
      <c r="D1725" s="47"/>
      <c r="E1725" s="48"/>
      <c r="F1725" s="48"/>
      <c r="G1725" s="48"/>
      <c r="H1725" s="49">
        <f t="shared" si="160"/>
        <v>0</v>
      </c>
      <c r="I1725" s="46" t="s">
        <v>6</v>
      </c>
      <c r="O1725" s="26">
        <f t="shared" si="161"/>
        <v>0</v>
      </c>
      <c r="P1725" s="26">
        <f t="shared" si="161"/>
        <v>0</v>
      </c>
      <c r="Q1725" s="26">
        <f t="shared" si="161"/>
        <v>0</v>
      </c>
      <c r="R1725" s="93">
        <f t="shared" si="162"/>
        <v>0</v>
      </c>
      <c r="S1725" s="93">
        <f t="shared" si="163"/>
        <v>0</v>
      </c>
      <c r="T1725" s="93">
        <f t="shared" si="164"/>
        <v>0</v>
      </c>
    </row>
    <row r="1726" spans="3:20" x14ac:dyDescent="0.35">
      <c r="C1726" s="75" t="str">
        <f t="shared" si="159"/>
        <v/>
      </c>
      <c r="D1726" s="47"/>
      <c r="E1726" s="48"/>
      <c r="F1726" s="48"/>
      <c r="G1726" s="48"/>
      <c r="H1726" s="49">
        <f t="shared" si="160"/>
        <v>0</v>
      </c>
      <c r="I1726" s="46" t="s">
        <v>6</v>
      </c>
      <c r="O1726" s="26">
        <f t="shared" si="161"/>
        <v>0</v>
      </c>
      <c r="P1726" s="26">
        <f t="shared" si="161"/>
        <v>0</v>
      </c>
      <c r="Q1726" s="26">
        <f t="shared" si="161"/>
        <v>0</v>
      </c>
      <c r="R1726" s="93">
        <f t="shared" si="162"/>
        <v>0</v>
      </c>
      <c r="S1726" s="93">
        <f t="shared" si="163"/>
        <v>0</v>
      </c>
      <c r="T1726" s="93">
        <f t="shared" si="164"/>
        <v>0</v>
      </c>
    </row>
    <row r="1727" spans="3:20" x14ac:dyDescent="0.35">
      <c r="C1727" s="75" t="str">
        <f t="shared" si="159"/>
        <v/>
      </c>
      <c r="D1727" s="47"/>
      <c r="E1727" s="48"/>
      <c r="F1727" s="48"/>
      <c r="G1727" s="48"/>
      <c r="H1727" s="49">
        <f t="shared" si="160"/>
        <v>0</v>
      </c>
      <c r="I1727" s="46" t="s">
        <v>6</v>
      </c>
      <c r="O1727" s="26">
        <f t="shared" si="161"/>
        <v>0</v>
      </c>
      <c r="P1727" s="26">
        <f t="shared" si="161"/>
        <v>0</v>
      </c>
      <c r="Q1727" s="26">
        <f t="shared" si="161"/>
        <v>0</v>
      </c>
      <c r="R1727" s="93">
        <f t="shared" si="162"/>
        <v>0</v>
      </c>
      <c r="S1727" s="93">
        <f t="shared" si="163"/>
        <v>0</v>
      </c>
      <c r="T1727" s="93">
        <f t="shared" si="164"/>
        <v>0</v>
      </c>
    </row>
    <row r="1728" spans="3:20" x14ac:dyDescent="0.35">
      <c r="C1728" s="75" t="str">
        <f t="shared" si="159"/>
        <v/>
      </c>
      <c r="D1728" s="47"/>
      <c r="E1728" s="48"/>
      <c r="F1728" s="48"/>
      <c r="G1728" s="48"/>
      <c r="H1728" s="49">
        <f t="shared" si="160"/>
        <v>0</v>
      </c>
      <c r="I1728" s="46" t="s">
        <v>6</v>
      </c>
      <c r="O1728" s="26">
        <f t="shared" si="161"/>
        <v>0</v>
      </c>
      <c r="P1728" s="26">
        <f t="shared" si="161"/>
        <v>0</v>
      </c>
      <c r="Q1728" s="26">
        <f t="shared" si="161"/>
        <v>0</v>
      </c>
      <c r="R1728" s="93">
        <f t="shared" si="162"/>
        <v>0</v>
      </c>
      <c r="S1728" s="93">
        <f t="shared" si="163"/>
        <v>0</v>
      </c>
      <c r="T1728" s="93">
        <f t="shared" si="164"/>
        <v>0</v>
      </c>
    </row>
    <row r="1729" spans="3:20" x14ac:dyDescent="0.35">
      <c r="C1729" s="75" t="str">
        <f t="shared" si="159"/>
        <v/>
      </c>
      <c r="D1729" s="47"/>
      <c r="E1729" s="48"/>
      <c r="F1729" s="48"/>
      <c r="G1729" s="48"/>
      <c r="H1729" s="49">
        <f t="shared" si="160"/>
        <v>0</v>
      </c>
      <c r="I1729" s="46" t="s">
        <v>6</v>
      </c>
      <c r="O1729" s="26">
        <f t="shared" si="161"/>
        <v>0</v>
      </c>
      <c r="P1729" s="26">
        <f t="shared" si="161"/>
        <v>0</v>
      </c>
      <c r="Q1729" s="26">
        <f t="shared" si="161"/>
        <v>0</v>
      </c>
      <c r="R1729" s="93">
        <f t="shared" si="162"/>
        <v>0</v>
      </c>
      <c r="S1729" s="93">
        <f t="shared" si="163"/>
        <v>0</v>
      </c>
      <c r="T1729" s="93">
        <f t="shared" si="164"/>
        <v>0</v>
      </c>
    </row>
    <row r="1730" spans="3:20" x14ac:dyDescent="0.35">
      <c r="C1730" s="75" t="str">
        <f t="shared" si="159"/>
        <v/>
      </c>
      <c r="D1730" s="47"/>
      <c r="E1730" s="48"/>
      <c r="F1730" s="48"/>
      <c r="G1730" s="48"/>
      <c r="H1730" s="49">
        <f t="shared" si="160"/>
        <v>0</v>
      </c>
      <c r="I1730" s="46" t="s">
        <v>6</v>
      </c>
      <c r="O1730" s="26">
        <f t="shared" si="161"/>
        <v>0</v>
      </c>
      <c r="P1730" s="26">
        <f t="shared" si="161"/>
        <v>0</v>
      </c>
      <c r="Q1730" s="26">
        <f t="shared" si="161"/>
        <v>0</v>
      </c>
      <c r="R1730" s="93">
        <f t="shared" si="162"/>
        <v>0</v>
      </c>
      <c r="S1730" s="93">
        <f t="shared" si="163"/>
        <v>0</v>
      </c>
      <c r="T1730" s="93">
        <f t="shared" si="164"/>
        <v>0</v>
      </c>
    </row>
    <row r="1731" spans="3:20" x14ac:dyDescent="0.35">
      <c r="C1731" s="75" t="str">
        <f t="shared" si="159"/>
        <v/>
      </c>
      <c r="D1731" s="47"/>
      <c r="E1731" s="48"/>
      <c r="F1731" s="48"/>
      <c r="G1731" s="48"/>
      <c r="H1731" s="49">
        <f t="shared" si="160"/>
        <v>0</v>
      </c>
      <c r="I1731" s="46" t="s">
        <v>6</v>
      </c>
      <c r="O1731" s="26">
        <f t="shared" si="161"/>
        <v>0</v>
      </c>
      <c r="P1731" s="26">
        <f t="shared" si="161"/>
        <v>0</v>
      </c>
      <c r="Q1731" s="26">
        <f t="shared" si="161"/>
        <v>0</v>
      </c>
      <c r="R1731" s="93">
        <f t="shared" si="162"/>
        <v>0</v>
      </c>
      <c r="S1731" s="93">
        <f t="shared" si="163"/>
        <v>0</v>
      </c>
      <c r="T1731" s="93">
        <f t="shared" si="164"/>
        <v>0</v>
      </c>
    </row>
    <row r="1732" spans="3:20" x14ac:dyDescent="0.35">
      <c r="C1732" s="75" t="str">
        <f t="shared" si="159"/>
        <v/>
      </c>
      <c r="D1732" s="47"/>
      <c r="E1732" s="48"/>
      <c r="F1732" s="48"/>
      <c r="G1732" s="48"/>
      <c r="H1732" s="49">
        <f t="shared" si="160"/>
        <v>0</v>
      </c>
      <c r="I1732" s="46" t="s">
        <v>6</v>
      </c>
      <c r="O1732" s="26">
        <f t="shared" si="161"/>
        <v>0</v>
      </c>
      <c r="P1732" s="26">
        <f t="shared" si="161"/>
        <v>0</v>
      </c>
      <c r="Q1732" s="26">
        <f t="shared" si="161"/>
        <v>0</v>
      </c>
      <c r="R1732" s="93">
        <f t="shared" si="162"/>
        <v>0</v>
      </c>
      <c r="S1732" s="93">
        <f t="shared" si="163"/>
        <v>0</v>
      </c>
      <c r="T1732" s="93">
        <f t="shared" si="164"/>
        <v>0</v>
      </c>
    </row>
    <row r="1733" spans="3:20" x14ac:dyDescent="0.35">
      <c r="C1733" s="75" t="str">
        <f t="shared" si="159"/>
        <v/>
      </c>
      <c r="D1733" s="47"/>
      <c r="E1733" s="48"/>
      <c r="F1733" s="48"/>
      <c r="G1733" s="48"/>
      <c r="H1733" s="49">
        <f t="shared" si="160"/>
        <v>0</v>
      </c>
      <c r="I1733" s="46" t="s">
        <v>6</v>
      </c>
      <c r="O1733" s="26">
        <f t="shared" si="161"/>
        <v>0</v>
      </c>
      <c r="P1733" s="26">
        <f t="shared" si="161"/>
        <v>0</v>
      </c>
      <c r="Q1733" s="26">
        <f t="shared" si="161"/>
        <v>0</v>
      </c>
      <c r="R1733" s="93">
        <f t="shared" si="162"/>
        <v>0</v>
      </c>
      <c r="S1733" s="93">
        <f t="shared" si="163"/>
        <v>0</v>
      </c>
      <c r="T1733" s="93">
        <f t="shared" si="164"/>
        <v>0</v>
      </c>
    </row>
    <row r="1734" spans="3:20" x14ac:dyDescent="0.35">
      <c r="C1734" s="75" t="str">
        <f t="shared" si="159"/>
        <v/>
      </c>
      <c r="D1734" s="47"/>
      <c r="E1734" s="48"/>
      <c r="F1734" s="48"/>
      <c r="G1734" s="48"/>
      <c r="H1734" s="49">
        <f t="shared" si="160"/>
        <v>0</v>
      </c>
      <c r="I1734" s="46" t="s">
        <v>6</v>
      </c>
      <c r="O1734" s="26">
        <f t="shared" si="161"/>
        <v>0</v>
      </c>
      <c r="P1734" s="26">
        <f t="shared" si="161"/>
        <v>0</v>
      </c>
      <c r="Q1734" s="26">
        <f t="shared" si="161"/>
        <v>0</v>
      </c>
      <c r="R1734" s="93">
        <f t="shared" si="162"/>
        <v>0</v>
      </c>
      <c r="S1734" s="93">
        <f t="shared" si="163"/>
        <v>0</v>
      </c>
      <c r="T1734" s="93">
        <f t="shared" si="164"/>
        <v>0</v>
      </c>
    </row>
    <row r="1735" spans="3:20" x14ac:dyDescent="0.35">
      <c r="C1735" s="75" t="str">
        <f t="shared" si="159"/>
        <v/>
      </c>
      <c r="D1735" s="47"/>
      <c r="E1735" s="48"/>
      <c r="F1735" s="48"/>
      <c r="G1735" s="48"/>
      <c r="H1735" s="49">
        <f t="shared" si="160"/>
        <v>0</v>
      </c>
      <c r="I1735" s="46" t="s">
        <v>6</v>
      </c>
      <c r="O1735" s="26">
        <f t="shared" si="161"/>
        <v>0</v>
      </c>
      <c r="P1735" s="26">
        <f t="shared" si="161"/>
        <v>0</v>
      </c>
      <c r="Q1735" s="26">
        <f t="shared" si="161"/>
        <v>0</v>
      </c>
      <c r="R1735" s="93">
        <f t="shared" si="162"/>
        <v>0</v>
      </c>
      <c r="S1735" s="93">
        <f t="shared" si="163"/>
        <v>0</v>
      </c>
      <c r="T1735" s="93">
        <f t="shared" si="164"/>
        <v>0</v>
      </c>
    </row>
    <row r="1736" spans="3:20" x14ac:dyDescent="0.35">
      <c r="C1736" s="75" t="str">
        <f t="shared" si="159"/>
        <v/>
      </c>
      <c r="D1736" s="47"/>
      <c r="E1736" s="48"/>
      <c r="F1736" s="48"/>
      <c r="G1736" s="48"/>
      <c r="H1736" s="49">
        <f t="shared" si="160"/>
        <v>0</v>
      </c>
      <c r="I1736" s="46" t="s">
        <v>6</v>
      </c>
      <c r="O1736" s="26">
        <f t="shared" si="161"/>
        <v>0</v>
      </c>
      <c r="P1736" s="26">
        <f t="shared" si="161"/>
        <v>0</v>
      </c>
      <c r="Q1736" s="26">
        <f t="shared" si="161"/>
        <v>0</v>
      </c>
      <c r="R1736" s="93">
        <f t="shared" si="162"/>
        <v>0</v>
      </c>
      <c r="S1736" s="93">
        <f t="shared" si="163"/>
        <v>0</v>
      </c>
      <c r="T1736" s="93">
        <f t="shared" si="164"/>
        <v>0</v>
      </c>
    </row>
    <row r="1737" spans="3:20" x14ac:dyDescent="0.35">
      <c r="C1737" s="75" t="str">
        <f t="shared" si="159"/>
        <v/>
      </c>
      <c r="D1737" s="47"/>
      <c r="E1737" s="48"/>
      <c r="F1737" s="48"/>
      <c r="G1737" s="48"/>
      <c r="H1737" s="49">
        <f t="shared" si="160"/>
        <v>0</v>
      </c>
      <c r="I1737" s="46" t="s">
        <v>6</v>
      </c>
      <c r="O1737" s="26">
        <f t="shared" si="161"/>
        <v>0</v>
      </c>
      <c r="P1737" s="26">
        <f t="shared" si="161"/>
        <v>0</v>
      </c>
      <c r="Q1737" s="26">
        <f t="shared" si="161"/>
        <v>0</v>
      </c>
      <c r="R1737" s="93">
        <f t="shared" si="162"/>
        <v>0</v>
      </c>
      <c r="S1737" s="93">
        <f t="shared" si="163"/>
        <v>0</v>
      </c>
      <c r="T1737" s="93">
        <f t="shared" si="164"/>
        <v>0</v>
      </c>
    </row>
    <row r="1738" spans="3:20" x14ac:dyDescent="0.35">
      <c r="C1738" s="75" t="str">
        <f t="shared" si="159"/>
        <v/>
      </c>
      <c r="D1738" s="47"/>
      <c r="E1738" s="48"/>
      <c r="F1738" s="48"/>
      <c r="G1738" s="48"/>
      <c r="H1738" s="49">
        <f t="shared" si="160"/>
        <v>0</v>
      </c>
      <c r="I1738" s="46" t="s">
        <v>6</v>
      </c>
      <c r="O1738" s="26">
        <f t="shared" si="161"/>
        <v>0</v>
      </c>
      <c r="P1738" s="26">
        <f t="shared" si="161"/>
        <v>0</v>
      </c>
      <c r="Q1738" s="26">
        <f t="shared" si="161"/>
        <v>0</v>
      </c>
      <c r="R1738" s="93">
        <f t="shared" si="162"/>
        <v>0</v>
      </c>
      <c r="S1738" s="93">
        <f t="shared" si="163"/>
        <v>0</v>
      </c>
      <c r="T1738" s="93">
        <f t="shared" si="164"/>
        <v>0</v>
      </c>
    </row>
    <row r="1739" spans="3:20" x14ac:dyDescent="0.35">
      <c r="C1739" s="75" t="str">
        <f t="shared" ref="C1739:C1802" si="165">IF(D1739="","",IF(ISERROR(1+C1738),1,1+C1738))</f>
        <v/>
      </c>
      <c r="D1739" s="47"/>
      <c r="E1739" s="48"/>
      <c r="F1739" s="48"/>
      <c r="G1739" s="48"/>
      <c r="H1739" s="49">
        <f t="shared" ref="H1739:H1802" si="166">SUM(E1739:G1739)</f>
        <v>0</v>
      </c>
      <c r="I1739" s="46" t="s">
        <v>6</v>
      </c>
      <c r="O1739" s="26">
        <f t="shared" ref="O1739:Q1802" si="167">IF(E1739="",0,IF(ISNUMBER(E1739),0,1))</f>
        <v>0</v>
      </c>
      <c r="P1739" s="26">
        <f t="shared" si="167"/>
        <v>0</v>
      </c>
      <c r="Q1739" s="26">
        <f t="shared" si="167"/>
        <v>0</v>
      </c>
      <c r="R1739" s="93">
        <f t="shared" ref="R1739:R1802" si="168">IF(E1739="",0,
IF(NOT(ISNUMBER(E1739)),0,
IF(E1739&gt;=0,0,
1)))</f>
        <v>0</v>
      </c>
      <c r="S1739" s="93">
        <f t="shared" ref="S1739:S1802" si="169">IF(F1739="",0,
IF(NOT(ISNUMBER(F1739)),0,
IF(F1739&gt;=0,0,
1)))</f>
        <v>0</v>
      </c>
      <c r="T1739" s="93">
        <f t="shared" ref="T1739:T1802" si="170">IF(G1739="",0,
IF(NOT(ISNUMBER(G1739)),0,
IF(G1739&gt;=0,0,
1)))</f>
        <v>0</v>
      </c>
    </row>
    <row r="1740" spans="3:20" x14ac:dyDescent="0.35">
      <c r="C1740" s="75" t="str">
        <f t="shared" si="165"/>
        <v/>
      </c>
      <c r="D1740" s="47"/>
      <c r="E1740" s="48"/>
      <c r="F1740" s="48"/>
      <c r="G1740" s="48"/>
      <c r="H1740" s="49">
        <f t="shared" si="166"/>
        <v>0</v>
      </c>
      <c r="I1740" s="46" t="s">
        <v>6</v>
      </c>
      <c r="O1740" s="26">
        <f t="shared" si="167"/>
        <v>0</v>
      </c>
      <c r="P1740" s="26">
        <f t="shared" si="167"/>
        <v>0</v>
      </c>
      <c r="Q1740" s="26">
        <f t="shared" si="167"/>
        <v>0</v>
      </c>
      <c r="R1740" s="93">
        <f t="shared" si="168"/>
        <v>0</v>
      </c>
      <c r="S1740" s="93">
        <f t="shared" si="169"/>
        <v>0</v>
      </c>
      <c r="T1740" s="93">
        <f t="shared" si="170"/>
        <v>0</v>
      </c>
    </row>
    <row r="1741" spans="3:20" x14ac:dyDescent="0.35">
      <c r="C1741" s="75" t="str">
        <f t="shared" si="165"/>
        <v/>
      </c>
      <c r="D1741" s="47"/>
      <c r="E1741" s="48"/>
      <c r="F1741" s="48"/>
      <c r="G1741" s="48"/>
      <c r="H1741" s="49">
        <f t="shared" si="166"/>
        <v>0</v>
      </c>
      <c r="I1741" s="46" t="s">
        <v>6</v>
      </c>
      <c r="O1741" s="26">
        <f t="shared" si="167"/>
        <v>0</v>
      </c>
      <c r="P1741" s="26">
        <f t="shared" si="167"/>
        <v>0</v>
      </c>
      <c r="Q1741" s="26">
        <f t="shared" si="167"/>
        <v>0</v>
      </c>
      <c r="R1741" s="93">
        <f t="shared" si="168"/>
        <v>0</v>
      </c>
      <c r="S1741" s="93">
        <f t="shared" si="169"/>
        <v>0</v>
      </c>
      <c r="T1741" s="93">
        <f t="shared" si="170"/>
        <v>0</v>
      </c>
    </row>
    <row r="1742" spans="3:20" x14ac:dyDescent="0.35">
      <c r="C1742" s="75" t="str">
        <f t="shared" si="165"/>
        <v/>
      </c>
      <c r="D1742" s="47"/>
      <c r="E1742" s="48"/>
      <c r="F1742" s="48"/>
      <c r="G1742" s="48"/>
      <c r="H1742" s="49">
        <f t="shared" si="166"/>
        <v>0</v>
      </c>
      <c r="I1742" s="46" t="s">
        <v>6</v>
      </c>
      <c r="O1742" s="26">
        <f t="shared" si="167"/>
        <v>0</v>
      </c>
      <c r="P1742" s="26">
        <f t="shared" si="167"/>
        <v>0</v>
      </c>
      <c r="Q1742" s="26">
        <f t="shared" si="167"/>
        <v>0</v>
      </c>
      <c r="R1742" s="93">
        <f t="shared" si="168"/>
        <v>0</v>
      </c>
      <c r="S1742" s="93">
        <f t="shared" si="169"/>
        <v>0</v>
      </c>
      <c r="T1742" s="93">
        <f t="shared" si="170"/>
        <v>0</v>
      </c>
    </row>
    <row r="1743" spans="3:20" x14ac:dyDescent="0.35">
      <c r="C1743" s="75" t="str">
        <f t="shared" si="165"/>
        <v/>
      </c>
      <c r="D1743" s="47"/>
      <c r="E1743" s="48"/>
      <c r="F1743" s="48"/>
      <c r="G1743" s="48"/>
      <c r="H1743" s="49">
        <f t="shared" si="166"/>
        <v>0</v>
      </c>
      <c r="I1743" s="46" t="s">
        <v>6</v>
      </c>
      <c r="O1743" s="26">
        <f t="shared" si="167"/>
        <v>0</v>
      </c>
      <c r="P1743" s="26">
        <f t="shared" si="167"/>
        <v>0</v>
      </c>
      <c r="Q1743" s="26">
        <f t="shared" si="167"/>
        <v>0</v>
      </c>
      <c r="R1743" s="93">
        <f t="shared" si="168"/>
        <v>0</v>
      </c>
      <c r="S1743" s="93">
        <f t="shared" si="169"/>
        <v>0</v>
      </c>
      <c r="T1743" s="93">
        <f t="shared" si="170"/>
        <v>0</v>
      </c>
    </row>
    <row r="1744" spans="3:20" x14ac:dyDescent="0.35">
      <c r="C1744" s="75" t="str">
        <f t="shared" si="165"/>
        <v/>
      </c>
      <c r="D1744" s="47"/>
      <c r="E1744" s="48"/>
      <c r="F1744" s="48"/>
      <c r="G1744" s="48"/>
      <c r="H1744" s="49">
        <f t="shared" si="166"/>
        <v>0</v>
      </c>
      <c r="I1744" s="46" t="s">
        <v>6</v>
      </c>
      <c r="O1744" s="26">
        <f t="shared" si="167"/>
        <v>0</v>
      </c>
      <c r="P1744" s="26">
        <f t="shared" si="167"/>
        <v>0</v>
      </c>
      <c r="Q1744" s="26">
        <f t="shared" si="167"/>
        <v>0</v>
      </c>
      <c r="R1744" s="93">
        <f t="shared" si="168"/>
        <v>0</v>
      </c>
      <c r="S1744" s="93">
        <f t="shared" si="169"/>
        <v>0</v>
      </c>
      <c r="T1744" s="93">
        <f t="shared" si="170"/>
        <v>0</v>
      </c>
    </row>
    <row r="1745" spans="3:20" x14ac:dyDescent="0.35">
      <c r="C1745" s="75" t="str">
        <f t="shared" si="165"/>
        <v/>
      </c>
      <c r="D1745" s="47"/>
      <c r="E1745" s="48"/>
      <c r="F1745" s="48"/>
      <c r="G1745" s="48"/>
      <c r="H1745" s="49">
        <f t="shared" si="166"/>
        <v>0</v>
      </c>
      <c r="I1745" s="46" t="s">
        <v>6</v>
      </c>
      <c r="O1745" s="26">
        <f t="shared" si="167"/>
        <v>0</v>
      </c>
      <c r="P1745" s="26">
        <f t="shared" si="167"/>
        <v>0</v>
      </c>
      <c r="Q1745" s="26">
        <f t="shared" si="167"/>
        <v>0</v>
      </c>
      <c r="R1745" s="93">
        <f t="shared" si="168"/>
        <v>0</v>
      </c>
      <c r="S1745" s="93">
        <f t="shared" si="169"/>
        <v>0</v>
      </c>
      <c r="T1745" s="93">
        <f t="shared" si="170"/>
        <v>0</v>
      </c>
    </row>
    <row r="1746" spans="3:20" x14ac:dyDescent="0.35">
      <c r="C1746" s="75" t="str">
        <f t="shared" si="165"/>
        <v/>
      </c>
      <c r="D1746" s="47"/>
      <c r="E1746" s="48"/>
      <c r="F1746" s="48"/>
      <c r="G1746" s="48"/>
      <c r="H1746" s="49">
        <f t="shared" si="166"/>
        <v>0</v>
      </c>
      <c r="I1746" s="46" t="s">
        <v>6</v>
      </c>
      <c r="O1746" s="26">
        <f t="shared" si="167"/>
        <v>0</v>
      </c>
      <c r="P1746" s="26">
        <f t="shared" si="167"/>
        <v>0</v>
      </c>
      <c r="Q1746" s="26">
        <f t="shared" si="167"/>
        <v>0</v>
      </c>
      <c r="R1746" s="93">
        <f t="shared" si="168"/>
        <v>0</v>
      </c>
      <c r="S1746" s="93">
        <f t="shared" si="169"/>
        <v>0</v>
      </c>
      <c r="T1746" s="93">
        <f t="shared" si="170"/>
        <v>0</v>
      </c>
    </row>
    <row r="1747" spans="3:20" x14ac:dyDescent="0.35">
      <c r="C1747" s="75" t="str">
        <f t="shared" si="165"/>
        <v/>
      </c>
      <c r="D1747" s="47"/>
      <c r="E1747" s="48"/>
      <c r="F1747" s="48"/>
      <c r="G1747" s="48"/>
      <c r="H1747" s="49">
        <f t="shared" si="166"/>
        <v>0</v>
      </c>
      <c r="I1747" s="46" t="s">
        <v>6</v>
      </c>
      <c r="O1747" s="26">
        <f t="shared" si="167"/>
        <v>0</v>
      </c>
      <c r="P1747" s="26">
        <f t="shared" si="167"/>
        <v>0</v>
      </c>
      <c r="Q1747" s="26">
        <f t="shared" si="167"/>
        <v>0</v>
      </c>
      <c r="R1747" s="93">
        <f t="shared" si="168"/>
        <v>0</v>
      </c>
      <c r="S1747" s="93">
        <f t="shared" si="169"/>
        <v>0</v>
      </c>
      <c r="T1747" s="93">
        <f t="shared" si="170"/>
        <v>0</v>
      </c>
    </row>
    <row r="1748" spans="3:20" x14ac:dyDescent="0.35">
      <c r="C1748" s="75" t="str">
        <f t="shared" si="165"/>
        <v/>
      </c>
      <c r="D1748" s="47"/>
      <c r="E1748" s="48"/>
      <c r="F1748" s="48"/>
      <c r="G1748" s="48"/>
      <c r="H1748" s="49">
        <f t="shared" si="166"/>
        <v>0</v>
      </c>
      <c r="I1748" s="46" t="s">
        <v>6</v>
      </c>
      <c r="O1748" s="26">
        <f t="shared" si="167"/>
        <v>0</v>
      </c>
      <c r="P1748" s="26">
        <f t="shared" si="167"/>
        <v>0</v>
      </c>
      <c r="Q1748" s="26">
        <f t="shared" si="167"/>
        <v>0</v>
      </c>
      <c r="R1748" s="93">
        <f t="shared" si="168"/>
        <v>0</v>
      </c>
      <c r="S1748" s="93">
        <f t="shared" si="169"/>
        <v>0</v>
      </c>
      <c r="T1748" s="93">
        <f t="shared" si="170"/>
        <v>0</v>
      </c>
    </row>
    <row r="1749" spans="3:20" x14ac:dyDescent="0.35">
      <c r="C1749" s="75" t="str">
        <f t="shared" si="165"/>
        <v/>
      </c>
      <c r="D1749" s="47"/>
      <c r="E1749" s="48"/>
      <c r="F1749" s="48"/>
      <c r="G1749" s="48"/>
      <c r="H1749" s="49">
        <f t="shared" si="166"/>
        <v>0</v>
      </c>
      <c r="I1749" s="46" t="s">
        <v>6</v>
      </c>
      <c r="O1749" s="26">
        <f t="shared" si="167"/>
        <v>0</v>
      </c>
      <c r="P1749" s="26">
        <f t="shared" si="167"/>
        <v>0</v>
      </c>
      <c r="Q1749" s="26">
        <f t="shared" si="167"/>
        <v>0</v>
      </c>
      <c r="R1749" s="93">
        <f t="shared" si="168"/>
        <v>0</v>
      </c>
      <c r="S1749" s="93">
        <f t="shared" si="169"/>
        <v>0</v>
      </c>
      <c r="T1749" s="93">
        <f t="shared" si="170"/>
        <v>0</v>
      </c>
    </row>
    <row r="1750" spans="3:20" x14ac:dyDescent="0.35">
      <c r="C1750" s="75" t="str">
        <f t="shared" si="165"/>
        <v/>
      </c>
      <c r="D1750" s="47"/>
      <c r="E1750" s="48"/>
      <c r="F1750" s="48"/>
      <c r="G1750" s="48"/>
      <c r="H1750" s="49">
        <f t="shared" si="166"/>
        <v>0</v>
      </c>
      <c r="I1750" s="46" t="s">
        <v>6</v>
      </c>
      <c r="O1750" s="26">
        <f t="shared" si="167"/>
        <v>0</v>
      </c>
      <c r="P1750" s="26">
        <f t="shared" si="167"/>
        <v>0</v>
      </c>
      <c r="Q1750" s="26">
        <f t="shared" si="167"/>
        <v>0</v>
      </c>
      <c r="R1750" s="93">
        <f t="shared" si="168"/>
        <v>0</v>
      </c>
      <c r="S1750" s="93">
        <f t="shared" si="169"/>
        <v>0</v>
      </c>
      <c r="T1750" s="93">
        <f t="shared" si="170"/>
        <v>0</v>
      </c>
    </row>
    <row r="1751" spans="3:20" x14ac:dyDescent="0.35">
      <c r="C1751" s="75" t="str">
        <f t="shared" si="165"/>
        <v/>
      </c>
      <c r="D1751" s="47"/>
      <c r="E1751" s="48"/>
      <c r="F1751" s="48"/>
      <c r="G1751" s="48"/>
      <c r="H1751" s="49">
        <f t="shared" si="166"/>
        <v>0</v>
      </c>
      <c r="I1751" s="46" t="s">
        <v>6</v>
      </c>
      <c r="O1751" s="26">
        <f t="shared" si="167"/>
        <v>0</v>
      </c>
      <c r="P1751" s="26">
        <f t="shared" si="167"/>
        <v>0</v>
      </c>
      <c r="Q1751" s="26">
        <f t="shared" si="167"/>
        <v>0</v>
      </c>
      <c r="R1751" s="93">
        <f t="shared" si="168"/>
        <v>0</v>
      </c>
      <c r="S1751" s="93">
        <f t="shared" si="169"/>
        <v>0</v>
      </c>
      <c r="T1751" s="93">
        <f t="shared" si="170"/>
        <v>0</v>
      </c>
    </row>
    <row r="1752" spans="3:20" x14ac:dyDescent="0.35">
      <c r="C1752" s="75" t="str">
        <f t="shared" si="165"/>
        <v/>
      </c>
      <c r="D1752" s="47"/>
      <c r="E1752" s="48"/>
      <c r="F1752" s="48"/>
      <c r="G1752" s="48"/>
      <c r="H1752" s="49">
        <f t="shared" si="166"/>
        <v>0</v>
      </c>
      <c r="I1752" s="46" t="s">
        <v>6</v>
      </c>
      <c r="O1752" s="26">
        <f t="shared" si="167"/>
        <v>0</v>
      </c>
      <c r="P1752" s="26">
        <f t="shared" si="167"/>
        <v>0</v>
      </c>
      <c r="Q1752" s="26">
        <f t="shared" si="167"/>
        <v>0</v>
      </c>
      <c r="R1752" s="93">
        <f t="shared" si="168"/>
        <v>0</v>
      </c>
      <c r="S1752" s="93">
        <f t="shared" si="169"/>
        <v>0</v>
      </c>
      <c r="T1752" s="93">
        <f t="shared" si="170"/>
        <v>0</v>
      </c>
    </row>
    <row r="1753" spans="3:20" x14ac:dyDescent="0.35">
      <c r="C1753" s="75" t="str">
        <f t="shared" si="165"/>
        <v/>
      </c>
      <c r="D1753" s="47"/>
      <c r="E1753" s="48"/>
      <c r="F1753" s="48"/>
      <c r="G1753" s="48"/>
      <c r="H1753" s="49">
        <f t="shared" si="166"/>
        <v>0</v>
      </c>
      <c r="I1753" s="46" t="s">
        <v>6</v>
      </c>
      <c r="O1753" s="26">
        <f t="shared" si="167"/>
        <v>0</v>
      </c>
      <c r="P1753" s="26">
        <f t="shared" si="167"/>
        <v>0</v>
      </c>
      <c r="Q1753" s="26">
        <f t="shared" si="167"/>
        <v>0</v>
      </c>
      <c r="R1753" s="93">
        <f t="shared" si="168"/>
        <v>0</v>
      </c>
      <c r="S1753" s="93">
        <f t="shared" si="169"/>
        <v>0</v>
      </c>
      <c r="T1753" s="93">
        <f t="shared" si="170"/>
        <v>0</v>
      </c>
    </row>
    <row r="1754" spans="3:20" x14ac:dyDescent="0.35">
      <c r="C1754" s="75" t="str">
        <f t="shared" si="165"/>
        <v/>
      </c>
      <c r="D1754" s="47"/>
      <c r="E1754" s="48"/>
      <c r="F1754" s="48"/>
      <c r="G1754" s="48"/>
      <c r="H1754" s="49">
        <f t="shared" si="166"/>
        <v>0</v>
      </c>
      <c r="I1754" s="46" t="s">
        <v>6</v>
      </c>
      <c r="O1754" s="26">
        <f t="shared" si="167"/>
        <v>0</v>
      </c>
      <c r="P1754" s="26">
        <f t="shared" si="167"/>
        <v>0</v>
      </c>
      <c r="Q1754" s="26">
        <f t="shared" si="167"/>
        <v>0</v>
      </c>
      <c r="R1754" s="93">
        <f t="shared" si="168"/>
        <v>0</v>
      </c>
      <c r="S1754" s="93">
        <f t="shared" si="169"/>
        <v>0</v>
      </c>
      <c r="T1754" s="93">
        <f t="shared" si="170"/>
        <v>0</v>
      </c>
    </row>
    <row r="1755" spans="3:20" x14ac:dyDescent="0.35">
      <c r="C1755" s="75" t="str">
        <f t="shared" si="165"/>
        <v/>
      </c>
      <c r="D1755" s="47"/>
      <c r="E1755" s="48"/>
      <c r="F1755" s="48"/>
      <c r="G1755" s="48"/>
      <c r="H1755" s="49">
        <f t="shared" si="166"/>
        <v>0</v>
      </c>
      <c r="I1755" s="46" t="s">
        <v>6</v>
      </c>
      <c r="O1755" s="26">
        <f t="shared" si="167"/>
        <v>0</v>
      </c>
      <c r="P1755" s="26">
        <f t="shared" si="167"/>
        <v>0</v>
      </c>
      <c r="Q1755" s="26">
        <f t="shared" si="167"/>
        <v>0</v>
      </c>
      <c r="R1755" s="93">
        <f t="shared" si="168"/>
        <v>0</v>
      </c>
      <c r="S1755" s="93">
        <f t="shared" si="169"/>
        <v>0</v>
      </c>
      <c r="T1755" s="93">
        <f t="shared" si="170"/>
        <v>0</v>
      </c>
    </row>
    <row r="1756" spans="3:20" x14ac:dyDescent="0.35">
      <c r="C1756" s="75" t="str">
        <f t="shared" si="165"/>
        <v/>
      </c>
      <c r="D1756" s="47"/>
      <c r="E1756" s="48"/>
      <c r="F1756" s="48"/>
      <c r="G1756" s="48"/>
      <c r="H1756" s="49">
        <f t="shared" si="166"/>
        <v>0</v>
      </c>
      <c r="I1756" s="46" t="s">
        <v>6</v>
      </c>
      <c r="O1756" s="26">
        <f t="shared" si="167"/>
        <v>0</v>
      </c>
      <c r="P1756" s="26">
        <f t="shared" si="167"/>
        <v>0</v>
      </c>
      <c r="Q1756" s="26">
        <f t="shared" si="167"/>
        <v>0</v>
      </c>
      <c r="R1756" s="93">
        <f t="shared" si="168"/>
        <v>0</v>
      </c>
      <c r="S1756" s="93">
        <f t="shared" si="169"/>
        <v>0</v>
      </c>
      <c r="T1756" s="93">
        <f t="shared" si="170"/>
        <v>0</v>
      </c>
    </row>
    <row r="1757" spans="3:20" x14ac:dyDescent="0.35">
      <c r="C1757" s="75" t="str">
        <f t="shared" si="165"/>
        <v/>
      </c>
      <c r="D1757" s="47"/>
      <c r="E1757" s="48"/>
      <c r="F1757" s="48"/>
      <c r="G1757" s="48"/>
      <c r="H1757" s="49">
        <f t="shared" si="166"/>
        <v>0</v>
      </c>
      <c r="I1757" s="46" t="s">
        <v>6</v>
      </c>
      <c r="O1757" s="26">
        <f t="shared" si="167"/>
        <v>0</v>
      </c>
      <c r="P1757" s="26">
        <f t="shared" si="167"/>
        <v>0</v>
      </c>
      <c r="Q1757" s="26">
        <f t="shared" si="167"/>
        <v>0</v>
      </c>
      <c r="R1757" s="93">
        <f t="shared" si="168"/>
        <v>0</v>
      </c>
      <c r="S1757" s="93">
        <f t="shared" si="169"/>
        <v>0</v>
      </c>
      <c r="T1757" s="93">
        <f t="shared" si="170"/>
        <v>0</v>
      </c>
    </row>
    <row r="1758" spans="3:20" x14ac:dyDescent="0.35">
      <c r="C1758" s="75" t="str">
        <f t="shared" si="165"/>
        <v/>
      </c>
      <c r="D1758" s="47"/>
      <c r="E1758" s="48"/>
      <c r="F1758" s="48"/>
      <c r="G1758" s="48"/>
      <c r="H1758" s="49">
        <f t="shared" si="166"/>
        <v>0</v>
      </c>
      <c r="I1758" s="46" t="s">
        <v>6</v>
      </c>
      <c r="O1758" s="26">
        <f t="shared" si="167"/>
        <v>0</v>
      </c>
      <c r="P1758" s="26">
        <f t="shared" si="167"/>
        <v>0</v>
      </c>
      <c r="Q1758" s="26">
        <f t="shared" si="167"/>
        <v>0</v>
      </c>
      <c r="R1758" s="93">
        <f t="shared" si="168"/>
        <v>0</v>
      </c>
      <c r="S1758" s="93">
        <f t="shared" si="169"/>
        <v>0</v>
      </c>
      <c r="T1758" s="93">
        <f t="shared" si="170"/>
        <v>0</v>
      </c>
    </row>
    <row r="1759" spans="3:20" x14ac:dyDescent="0.35">
      <c r="C1759" s="75" t="str">
        <f t="shared" si="165"/>
        <v/>
      </c>
      <c r="D1759" s="47"/>
      <c r="E1759" s="48"/>
      <c r="F1759" s="48"/>
      <c r="G1759" s="48"/>
      <c r="H1759" s="49">
        <f t="shared" si="166"/>
        <v>0</v>
      </c>
      <c r="I1759" s="46" t="s">
        <v>6</v>
      </c>
      <c r="O1759" s="26">
        <f t="shared" si="167"/>
        <v>0</v>
      </c>
      <c r="P1759" s="26">
        <f t="shared" si="167"/>
        <v>0</v>
      </c>
      <c r="Q1759" s="26">
        <f t="shared" si="167"/>
        <v>0</v>
      </c>
      <c r="R1759" s="93">
        <f t="shared" si="168"/>
        <v>0</v>
      </c>
      <c r="S1759" s="93">
        <f t="shared" si="169"/>
        <v>0</v>
      </c>
      <c r="T1759" s="93">
        <f t="shared" si="170"/>
        <v>0</v>
      </c>
    </row>
    <row r="1760" spans="3:20" x14ac:dyDescent="0.35">
      <c r="C1760" s="75" t="str">
        <f t="shared" si="165"/>
        <v/>
      </c>
      <c r="D1760" s="47"/>
      <c r="E1760" s="48"/>
      <c r="F1760" s="48"/>
      <c r="G1760" s="48"/>
      <c r="H1760" s="49">
        <f t="shared" si="166"/>
        <v>0</v>
      </c>
      <c r="I1760" s="46" t="s">
        <v>6</v>
      </c>
      <c r="O1760" s="26">
        <f t="shared" si="167"/>
        <v>0</v>
      </c>
      <c r="P1760" s="26">
        <f t="shared" si="167"/>
        <v>0</v>
      </c>
      <c r="Q1760" s="26">
        <f t="shared" si="167"/>
        <v>0</v>
      </c>
      <c r="R1760" s="93">
        <f t="shared" si="168"/>
        <v>0</v>
      </c>
      <c r="S1760" s="93">
        <f t="shared" si="169"/>
        <v>0</v>
      </c>
      <c r="T1760" s="93">
        <f t="shared" si="170"/>
        <v>0</v>
      </c>
    </row>
    <row r="1761" spans="3:20" x14ac:dyDescent="0.35">
      <c r="C1761" s="75" t="str">
        <f t="shared" si="165"/>
        <v/>
      </c>
      <c r="D1761" s="47"/>
      <c r="E1761" s="48"/>
      <c r="F1761" s="48"/>
      <c r="G1761" s="48"/>
      <c r="H1761" s="49">
        <f t="shared" si="166"/>
        <v>0</v>
      </c>
      <c r="I1761" s="46" t="s">
        <v>6</v>
      </c>
      <c r="O1761" s="26">
        <f t="shared" si="167"/>
        <v>0</v>
      </c>
      <c r="P1761" s="26">
        <f t="shared" si="167"/>
        <v>0</v>
      </c>
      <c r="Q1761" s="26">
        <f t="shared" si="167"/>
        <v>0</v>
      </c>
      <c r="R1761" s="93">
        <f t="shared" si="168"/>
        <v>0</v>
      </c>
      <c r="S1761" s="93">
        <f t="shared" si="169"/>
        <v>0</v>
      </c>
      <c r="T1761" s="93">
        <f t="shared" si="170"/>
        <v>0</v>
      </c>
    </row>
    <row r="1762" spans="3:20" x14ac:dyDescent="0.35">
      <c r="C1762" s="75" t="str">
        <f t="shared" si="165"/>
        <v/>
      </c>
      <c r="D1762" s="47"/>
      <c r="E1762" s="48"/>
      <c r="F1762" s="48"/>
      <c r="G1762" s="48"/>
      <c r="H1762" s="49">
        <f t="shared" si="166"/>
        <v>0</v>
      </c>
      <c r="I1762" s="46" t="s">
        <v>6</v>
      </c>
      <c r="O1762" s="26">
        <f t="shared" si="167"/>
        <v>0</v>
      </c>
      <c r="P1762" s="26">
        <f t="shared" si="167"/>
        <v>0</v>
      </c>
      <c r="Q1762" s="26">
        <f t="shared" si="167"/>
        <v>0</v>
      </c>
      <c r="R1762" s="93">
        <f t="shared" si="168"/>
        <v>0</v>
      </c>
      <c r="S1762" s="93">
        <f t="shared" si="169"/>
        <v>0</v>
      </c>
      <c r="T1762" s="93">
        <f t="shared" si="170"/>
        <v>0</v>
      </c>
    </row>
    <row r="1763" spans="3:20" x14ac:dyDescent="0.35">
      <c r="C1763" s="75" t="str">
        <f t="shared" si="165"/>
        <v/>
      </c>
      <c r="D1763" s="47"/>
      <c r="E1763" s="48"/>
      <c r="F1763" s="48"/>
      <c r="G1763" s="48"/>
      <c r="H1763" s="49">
        <f t="shared" si="166"/>
        <v>0</v>
      </c>
      <c r="I1763" s="46" t="s">
        <v>6</v>
      </c>
      <c r="O1763" s="26">
        <f t="shared" si="167"/>
        <v>0</v>
      </c>
      <c r="P1763" s="26">
        <f t="shared" si="167"/>
        <v>0</v>
      </c>
      <c r="Q1763" s="26">
        <f t="shared" si="167"/>
        <v>0</v>
      </c>
      <c r="R1763" s="93">
        <f t="shared" si="168"/>
        <v>0</v>
      </c>
      <c r="S1763" s="93">
        <f t="shared" si="169"/>
        <v>0</v>
      </c>
      <c r="T1763" s="93">
        <f t="shared" si="170"/>
        <v>0</v>
      </c>
    </row>
    <row r="1764" spans="3:20" x14ac:dyDescent="0.35">
      <c r="C1764" s="75" t="str">
        <f t="shared" si="165"/>
        <v/>
      </c>
      <c r="D1764" s="47"/>
      <c r="E1764" s="48"/>
      <c r="F1764" s="48"/>
      <c r="G1764" s="48"/>
      <c r="H1764" s="49">
        <f t="shared" si="166"/>
        <v>0</v>
      </c>
      <c r="I1764" s="46" t="s">
        <v>6</v>
      </c>
      <c r="O1764" s="26">
        <f t="shared" si="167"/>
        <v>0</v>
      </c>
      <c r="P1764" s="26">
        <f t="shared" si="167"/>
        <v>0</v>
      </c>
      <c r="Q1764" s="26">
        <f t="shared" si="167"/>
        <v>0</v>
      </c>
      <c r="R1764" s="93">
        <f t="shared" si="168"/>
        <v>0</v>
      </c>
      <c r="S1764" s="93">
        <f t="shared" si="169"/>
        <v>0</v>
      </c>
      <c r="T1764" s="93">
        <f t="shared" si="170"/>
        <v>0</v>
      </c>
    </row>
    <row r="1765" spans="3:20" x14ac:dyDescent="0.35">
      <c r="C1765" s="75" t="str">
        <f t="shared" si="165"/>
        <v/>
      </c>
      <c r="D1765" s="47"/>
      <c r="E1765" s="48"/>
      <c r="F1765" s="48"/>
      <c r="G1765" s="48"/>
      <c r="H1765" s="49">
        <f t="shared" si="166"/>
        <v>0</v>
      </c>
      <c r="I1765" s="46" t="s">
        <v>6</v>
      </c>
      <c r="O1765" s="26">
        <f t="shared" si="167"/>
        <v>0</v>
      </c>
      <c r="P1765" s="26">
        <f t="shared" si="167"/>
        <v>0</v>
      </c>
      <c r="Q1765" s="26">
        <f t="shared" si="167"/>
        <v>0</v>
      </c>
      <c r="R1765" s="93">
        <f t="shared" si="168"/>
        <v>0</v>
      </c>
      <c r="S1765" s="93">
        <f t="shared" si="169"/>
        <v>0</v>
      </c>
      <c r="T1765" s="93">
        <f t="shared" si="170"/>
        <v>0</v>
      </c>
    </row>
    <row r="1766" spans="3:20" x14ac:dyDescent="0.35">
      <c r="C1766" s="75" t="str">
        <f t="shared" si="165"/>
        <v/>
      </c>
      <c r="D1766" s="47"/>
      <c r="E1766" s="48"/>
      <c r="F1766" s="48"/>
      <c r="G1766" s="48"/>
      <c r="H1766" s="49">
        <f t="shared" si="166"/>
        <v>0</v>
      </c>
      <c r="I1766" s="46" t="s">
        <v>6</v>
      </c>
      <c r="O1766" s="26">
        <f t="shared" si="167"/>
        <v>0</v>
      </c>
      <c r="P1766" s="26">
        <f t="shared" si="167"/>
        <v>0</v>
      </c>
      <c r="Q1766" s="26">
        <f t="shared" si="167"/>
        <v>0</v>
      </c>
      <c r="R1766" s="93">
        <f t="shared" si="168"/>
        <v>0</v>
      </c>
      <c r="S1766" s="93">
        <f t="shared" si="169"/>
        <v>0</v>
      </c>
      <c r="T1766" s="93">
        <f t="shared" si="170"/>
        <v>0</v>
      </c>
    </row>
    <row r="1767" spans="3:20" x14ac:dyDescent="0.35">
      <c r="C1767" s="75" t="str">
        <f t="shared" si="165"/>
        <v/>
      </c>
      <c r="D1767" s="47"/>
      <c r="E1767" s="48"/>
      <c r="F1767" s="48"/>
      <c r="G1767" s="48"/>
      <c r="H1767" s="49">
        <f t="shared" si="166"/>
        <v>0</v>
      </c>
      <c r="I1767" s="46" t="s">
        <v>6</v>
      </c>
      <c r="O1767" s="26">
        <f t="shared" si="167"/>
        <v>0</v>
      </c>
      <c r="P1767" s="26">
        <f t="shared" si="167"/>
        <v>0</v>
      </c>
      <c r="Q1767" s="26">
        <f t="shared" si="167"/>
        <v>0</v>
      </c>
      <c r="R1767" s="93">
        <f t="shared" si="168"/>
        <v>0</v>
      </c>
      <c r="S1767" s="93">
        <f t="shared" si="169"/>
        <v>0</v>
      </c>
      <c r="T1767" s="93">
        <f t="shared" si="170"/>
        <v>0</v>
      </c>
    </row>
    <row r="1768" spans="3:20" x14ac:dyDescent="0.35">
      <c r="C1768" s="75" t="str">
        <f t="shared" si="165"/>
        <v/>
      </c>
      <c r="D1768" s="47"/>
      <c r="E1768" s="48"/>
      <c r="F1768" s="48"/>
      <c r="G1768" s="48"/>
      <c r="H1768" s="49">
        <f t="shared" si="166"/>
        <v>0</v>
      </c>
      <c r="I1768" s="46" t="s">
        <v>6</v>
      </c>
      <c r="O1768" s="26">
        <f t="shared" si="167"/>
        <v>0</v>
      </c>
      <c r="P1768" s="26">
        <f t="shared" si="167"/>
        <v>0</v>
      </c>
      <c r="Q1768" s="26">
        <f t="shared" si="167"/>
        <v>0</v>
      </c>
      <c r="R1768" s="93">
        <f t="shared" si="168"/>
        <v>0</v>
      </c>
      <c r="S1768" s="93">
        <f t="shared" si="169"/>
        <v>0</v>
      </c>
      <c r="T1768" s="93">
        <f t="shared" si="170"/>
        <v>0</v>
      </c>
    </row>
    <row r="1769" spans="3:20" x14ac:dyDescent="0.35">
      <c r="C1769" s="75" t="str">
        <f t="shared" si="165"/>
        <v/>
      </c>
      <c r="D1769" s="47"/>
      <c r="E1769" s="48"/>
      <c r="F1769" s="48"/>
      <c r="G1769" s="48"/>
      <c r="H1769" s="49">
        <f t="shared" si="166"/>
        <v>0</v>
      </c>
      <c r="I1769" s="46" t="s">
        <v>6</v>
      </c>
      <c r="O1769" s="26">
        <f t="shared" si="167"/>
        <v>0</v>
      </c>
      <c r="P1769" s="26">
        <f t="shared" si="167"/>
        <v>0</v>
      </c>
      <c r="Q1769" s="26">
        <f t="shared" si="167"/>
        <v>0</v>
      </c>
      <c r="R1769" s="93">
        <f t="shared" si="168"/>
        <v>0</v>
      </c>
      <c r="S1769" s="93">
        <f t="shared" si="169"/>
        <v>0</v>
      </c>
      <c r="T1769" s="93">
        <f t="shared" si="170"/>
        <v>0</v>
      </c>
    </row>
    <row r="1770" spans="3:20" x14ac:dyDescent="0.35">
      <c r="C1770" s="75" t="str">
        <f t="shared" si="165"/>
        <v/>
      </c>
      <c r="D1770" s="47"/>
      <c r="E1770" s="48"/>
      <c r="F1770" s="48"/>
      <c r="G1770" s="48"/>
      <c r="H1770" s="49">
        <f t="shared" si="166"/>
        <v>0</v>
      </c>
      <c r="I1770" s="46" t="s">
        <v>6</v>
      </c>
      <c r="O1770" s="26">
        <f t="shared" si="167"/>
        <v>0</v>
      </c>
      <c r="P1770" s="26">
        <f t="shared" si="167"/>
        <v>0</v>
      </c>
      <c r="Q1770" s="26">
        <f t="shared" si="167"/>
        <v>0</v>
      </c>
      <c r="R1770" s="93">
        <f t="shared" si="168"/>
        <v>0</v>
      </c>
      <c r="S1770" s="93">
        <f t="shared" si="169"/>
        <v>0</v>
      </c>
      <c r="T1770" s="93">
        <f t="shared" si="170"/>
        <v>0</v>
      </c>
    </row>
    <row r="1771" spans="3:20" x14ac:dyDescent="0.35">
      <c r="C1771" s="75" t="str">
        <f t="shared" si="165"/>
        <v/>
      </c>
      <c r="D1771" s="47"/>
      <c r="E1771" s="48"/>
      <c r="F1771" s="48"/>
      <c r="G1771" s="48"/>
      <c r="H1771" s="49">
        <f t="shared" si="166"/>
        <v>0</v>
      </c>
      <c r="I1771" s="46" t="s">
        <v>6</v>
      </c>
      <c r="O1771" s="26">
        <f t="shared" si="167"/>
        <v>0</v>
      </c>
      <c r="P1771" s="26">
        <f t="shared" si="167"/>
        <v>0</v>
      </c>
      <c r="Q1771" s="26">
        <f t="shared" si="167"/>
        <v>0</v>
      </c>
      <c r="R1771" s="93">
        <f t="shared" si="168"/>
        <v>0</v>
      </c>
      <c r="S1771" s="93">
        <f t="shared" si="169"/>
        <v>0</v>
      </c>
      <c r="T1771" s="93">
        <f t="shared" si="170"/>
        <v>0</v>
      </c>
    </row>
    <row r="1772" spans="3:20" x14ac:dyDescent="0.35">
      <c r="C1772" s="75" t="str">
        <f t="shared" si="165"/>
        <v/>
      </c>
      <c r="D1772" s="47"/>
      <c r="E1772" s="48"/>
      <c r="F1772" s="48"/>
      <c r="G1772" s="48"/>
      <c r="H1772" s="49">
        <f t="shared" si="166"/>
        <v>0</v>
      </c>
      <c r="I1772" s="46" t="s">
        <v>6</v>
      </c>
      <c r="O1772" s="26">
        <f t="shared" si="167"/>
        <v>0</v>
      </c>
      <c r="P1772" s="26">
        <f t="shared" si="167"/>
        <v>0</v>
      </c>
      <c r="Q1772" s="26">
        <f t="shared" si="167"/>
        <v>0</v>
      </c>
      <c r="R1772" s="93">
        <f t="shared" si="168"/>
        <v>0</v>
      </c>
      <c r="S1772" s="93">
        <f t="shared" si="169"/>
        <v>0</v>
      </c>
      <c r="T1772" s="93">
        <f t="shared" si="170"/>
        <v>0</v>
      </c>
    </row>
    <row r="1773" spans="3:20" x14ac:dyDescent="0.35">
      <c r="C1773" s="75" t="str">
        <f t="shared" si="165"/>
        <v/>
      </c>
      <c r="D1773" s="47"/>
      <c r="E1773" s="48"/>
      <c r="F1773" s="48"/>
      <c r="G1773" s="48"/>
      <c r="H1773" s="49">
        <f t="shared" si="166"/>
        <v>0</v>
      </c>
      <c r="I1773" s="46" t="s">
        <v>6</v>
      </c>
      <c r="O1773" s="26">
        <f t="shared" si="167"/>
        <v>0</v>
      </c>
      <c r="P1773" s="26">
        <f t="shared" si="167"/>
        <v>0</v>
      </c>
      <c r="Q1773" s="26">
        <f t="shared" si="167"/>
        <v>0</v>
      </c>
      <c r="R1773" s="93">
        <f t="shared" si="168"/>
        <v>0</v>
      </c>
      <c r="S1773" s="93">
        <f t="shared" si="169"/>
        <v>0</v>
      </c>
      <c r="T1773" s="93">
        <f t="shared" si="170"/>
        <v>0</v>
      </c>
    </row>
    <row r="1774" spans="3:20" x14ac:dyDescent="0.35">
      <c r="C1774" s="75" t="str">
        <f t="shared" si="165"/>
        <v/>
      </c>
      <c r="D1774" s="47"/>
      <c r="E1774" s="48"/>
      <c r="F1774" s="48"/>
      <c r="G1774" s="48"/>
      <c r="H1774" s="49">
        <f t="shared" si="166"/>
        <v>0</v>
      </c>
      <c r="I1774" s="46" t="s">
        <v>6</v>
      </c>
      <c r="O1774" s="26">
        <f t="shared" si="167"/>
        <v>0</v>
      </c>
      <c r="P1774" s="26">
        <f t="shared" si="167"/>
        <v>0</v>
      </c>
      <c r="Q1774" s="26">
        <f t="shared" si="167"/>
        <v>0</v>
      </c>
      <c r="R1774" s="93">
        <f t="shared" si="168"/>
        <v>0</v>
      </c>
      <c r="S1774" s="93">
        <f t="shared" si="169"/>
        <v>0</v>
      </c>
      <c r="T1774" s="93">
        <f t="shared" si="170"/>
        <v>0</v>
      </c>
    </row>
    <row r="1775" spans="3:20" x14ac:dyDescent="0.35">
      <c r="C1775" s="75" t="str">
        <f t="shared" si="165"/>
        <v/>
      </c>
      <c r="D1775" s="47"/>
      <c r="E1775" s="48"/>
      <c r="F1775" s="48"/>
      <c r="G1775" s="48"/>
      <c r="H1775" s="49">
        <f t="shared" si="166"/>
        <v>0</v>
      </c>
      <c r="I1775" s="46" t="s">
        <v>6</v>
      </c>
      <c r="O1775" s="26">
        <f t="shared" si="167"/>
        <v>0</v>
      </c>
      <c r="P1775" s="26">
        <f t="shared" si="167"/>
        <v>0</v>
      </c>
      <c r="Q1775" s="26">
        <f t="shared" si="167"/>
        <v>0</v>
      </c>
      <c r="R1775" s="93">
        <f t="shared" si="168"/>
        <v>0</v>
      </c>
      <c r="S1775" s="93">
        <f t="shared" si="169"/>
        <v>0</v>
      </c>
      <c r="T1775" s="93">
        <f t="shared" si="170"/>
        <v>0</v>
      </c>
    </row>
    <row r="1776" spans="3:20" x14ac:dyDescent="0.35">
      <c r="C1776" s="75" t="str">
        <f t="shared" si="165"/>
        <v/>
      </c>
      <c r="D1776" s="47"/>
      <c r="E1776" s="48"/>
      <c r="F1776" s="48"/>
      <c r="G1776" s="48"/>
      <c r="H1776" s="49">
        <f t="shared" si="166"/>
        <v>0</v>
      </c>
      <c r="I1776" s="46" t="s">
        <v>6</v>
      </c>
      <c r="O1776" s="26">
        <f t="shared" si="167"/>
        <v>0</v>
      </c>
      <c r="P1776" s="26">
        <f t="shared" si="167"/>
        <v>0</v>
      </c>
      <c r="Q1776" s="26">
        <f t="shared" si="167"/>
        <v>0</v>
      </c>
      <c r="R1776" s="93">
        <f t="shared" si="168"/>
        <v>0</v>
      </c>
      <c r="S1776" s="93">
        <f t="shared" si="169"/>
        <v>0</v>
      </c>
      <c r="T1776" s="93">
        <f t="shared" si="170"/>
        <v>0</v>
      </c>
    </row>
    <row r="1777" spans="3:20" x14ac:dyDescent="0.35">
      <c r="C1777" s="75" t="str">
        <f t="shared" si="165"/>
        <v/>
      </c>
      <c r="D1777" s="47"/>
      <c r="E1777" s="48"/>
      <c r="F1777" s="48"/>
      <c r="G1777" s="48"/>
      <c r="H1777" s="49">
        <f t="shared" si="166"/>
        <v>0</v>
      </c>
      <c r="I1777" s="46" t="s">
        <v>6</v>
      </c>
      <c r="O1777" s="26">
        <f t="shared" si="167"/>
        <v>0</v>
      </c>
      <c r="P1777" s="26">
        <f t="shared" si="167"/>
        <v>0</v>
      </c>
      <c r="Q1777" s="26">
        <f t="shared" si="167"/>
        <v>0</v>
      </c>
      <c r="R1777" s="93">
        <f t="shared" si="168"/>
        <v>0</v>
      </c>
      <c r="S1777" s="93">
        <f t="shared" si="169"/>
        <v>0</v>
      </c>
      <c r="T1777" s="93">
        <f t="shared" si="170"/>
        <v>0</v>
      </c>
    </row>
    <row r="1778" spans="3:20" x14ac:dyDescent="0.35">
      <c r="C1778" s="75" t="str">
        <f t="shared" si="165"/>
        <v/>
      </c>
      <c r="D1778" s="47"/>
      <c r="E1778" s="48"/>
      <c r="F1778" s="48"/>
      <c r="G1778" s="48"/>
      <c r="H1778" s="49">
        <f t="shared" si="166"/>
        <v>0</v>
      </c>
      <c r="I1778" s="46" t="s">
        <v>6</v>
      </c>
      <c r="O1778" s="26">
        <f t="shared" si="167"/>
        <v>0</v>
      </c>
      <c r="P1778" s="26">
        <f t="shared" si="167"/>
        <v>0</v>
      </c>
      <c r="Q1778" s="26">
        <f t="shared" si="167"/>
        <v>0</v>
      </c>
      <c r="R1778" s="93">
        <f t="shared" si="168"/>
        <v>0</v>
      </c>
      <c r="S1778" s="93">
        <f t="shared" si="169"/>
        <v>0</v>
      </c>
      <c r="T1778" s="93">
        <f t="shared" si="170"/>
        <v>0</v>
      </c>
    </row>
    <row r="1779" spans="3:20" x14ac:dyDescent="0.35">
      <c r="C1779" s="75" t="str">
        <f t="shared" si="165"/>
        <v/>
      </c>
      <c r="D1779" s="47"/>
      <c r="E1779" s="48"/>
      <c r="F1779" s="48"/>
      <c r="G1779" s="48"/>
      <c r="H1779" s="49">
        <f t="shared" si="166"/>
        <v>0</v>
      </c>
      <c r="I1779" s="46" t="s">
        <v>6</v>
      </c>
      <c r="O1779" s="26">
        <f t="shared" si="167"/>
        <v>0</v>
      </c>
      <c r="P1779" s="26">
        <f t="shared" si="167"/>
        <v>0</v>
      </c>
      <c r="Q1779" s="26">
        <f t="shared" si="167"/>
        <v>0</v>
      </c>
      <c r="R1779" s="93">
        <f t="shared" si="168"/>
        <v>0</v>
      </c>
      <c r="S1779" s="93">
        <f t="shared" si="169"/>
        <v>0</v>
      </c>
      <c r="T1779" s="93">
        <f t="shared" si="170"/>
        <v>0</v>
      </c>
    </row>
    <row r="1780" spans="3:20" x14ac:dyDescent="0.35">
      <c r="C1780" s="75" t="str">
        <f t="shared" si="165"/>
        <v/>
      </c>
      <c r="D1780" s="47"/>
      <c r="E1780" s="48"/>
      <c r="F1780" s="48"/>
      <c r="G1780" s="48"/>
      <c r="H1780" s="49">
        <f t="shared" si="166"/>
        <v>0</v>
      </c>
      <c r="I1780" s="46" t="s">
        <v>6</v>
      </c>
      <c r="O1780" s="26">
        <f t="shared" si="167"/>
        <v>0</v>
      </c>
      <c r="P1780" s="26">
        <f t="shared" si="167"/>
        <v>0</v>
      </c>
      <c r="Q1780" s="26">
        <f t="shared" si="167"/>
        <v>0</v>
      </c>
      <c r="R1780" s="93">
        <f t="shared" si="168"/>
        <v>0</v>
      </c>
      <c r="S1780" s="93">
        <f t="shared" si="169"/>
        <v>0</v>
      </c>
      <c r="T1780" s="93">
        <f t="shared" si="170"/>
        <v>0</v>
      </c>
    </row>
    <row r="1781" spans="3:20" x14ac:dyDescent="0.35">
      <c r="C1781" s="75" t="str">
        <f t="shared" si="165"/>
        <v/>
      </c>
      <c r="D1781" s="47"/>
      <c r="E1781" s="48"/>
      <c r="F1781" s="48"/>
      <c r="G1781" s="48"/>
      <c r="H1781" s="49">
        <f t="shared" si="166"/>
        <v>0</v>
      </c>
      <c r="I1781" s="46" t="s">
        <v>6</v>
      </c>
      <c r="O1781" s="26">
        <f t="shared" si="167"/>
        <v>0</v>
      </c>
      <c r="P1781" s="26">
        <f t="shared" si="167"/>
        <v>0</v>
      </c>
      <c r="Q1781" s="26">
        <f t="shared" si="167"/>
        <v>0</v>
      </c>
      <c r="R1781" s="93">
        <f t="shared" si="168"/>
        <v>0</v>
      </c>
      <c r="S1781" s="93">
        <f t="shared" si="169"/>
        <v>0</v>
      </c>
      <c r="T1781" s="93">
        <f t="shared" si="170"/>
        <v>0</v>
      </c>
    </row>
    <row r="1782" spans="3:20" x14ac:dyDescent="0.35">
      <c r="C1782" s="75" t="str">
        <f t="shared" si="165"/>
        <v/>
      </c>
      <c r="D1782" s="47"/>
      <c r="E1782" s="48"/>
      <c r="F1782" s="48"/>
      <c r="G1782" s="48"/>
      <c r="H1782" s="49">
        <f t="shared" si="166"/>
        <v>0</v>
      </c>
      <c r="I1782" s="46" t="s">
        <v>6</v>
      </c>
      <c r="O1782" s="26">
        <f t="shared" si="167"/>
        <v>0</v>
      </c>
      <c r="P1782" s="26">
        <f t="shared" si="167"/>
        <v>0</v>
      </c>
      <c r="Q1782" s="26">
        <f t="shared" si="167"/>
        <v>0</v>
      </c>
      <c r="R1782" s="93">
        <f t="shared" si="168"/>
        <v>0</v>
      </c>
      <c r="S1782" s="93">
        <f t="shared" si="169"/>
        <v>0</v>
      </c>
      <c r="T1782" s="93">
        <f t="shared" si="170"/>
        <v>0</v>
      </c>
    </row>
    <row r="1783" spans="3:20" x14ac:dyDescent="0.35">
      <c r="C1783" s="75" t="str">
        <f t="shared" si="165"/>
        <v/>
      </c>
      <c r="D1783" s="47"/>
      <c r="E1783" s="48"/>
      <c r="F1783" s="48"/>
      <c r="G1783" s="48"/>
      <c r="H1783" s="49">
        <f t="shared" si="166"/>
        <v>0</v>
      </c>
      <c r="I1783" s="46" t="s">
        <v>6</v>
      </c>
      <c r="O1783" s="26">
        <f t="shared" si="167"/>
        <v>0</v>
      </c>
      <c r="P1783" s="26">
        <f t="shared" si="167"/>
        <v>0</v>
      </c>
      <c r="Q1783" s="26">
        <f t="shared" si="167"/>
        <v>0</v>
      </c>
      <c r="R1783" s="93">
        <f t="shared" si="168"/>
        <v>0</v>
      </c>
      <c r="S1783" s="93">
        <f t="shared" si="169"/>
        <v>0</v>
      </c>
      <c r="T1783" s="93">
        <f t="shared" si="170"/>
        <v>0</v>
      </c>
    </row>
    <row r="1784" spans="3:20" x14ac:dyDescent="0.35">
      <c r="C1784" s="75" t="str">
        <f t="shared" si="165"/>
        <v/>
      </c>
      <c r="D1784" s="47"/>
      <c r="E1784" s="48"/>
      <c r="F1784" s="48"/>
      <c r="G1784" s="48"/>
      <c r="H1784" s="49">
        <f t="shared" si="166"/>
        <v>0</v>
      </c>
      <c r="I1784" s="46" t="s">
        <v>6</v>
      </c>
      <c r="O1784" s="26">
        <f t="shared" si="167"/>
        <v>0</v>
      </c>
      <c r="P1784" s="26">
        <f t="shared" si="167"/>
        <v>0</v>
      </c>
      <c r="Q1784" s="26">
        <f t="shared" si="167"/>
        <v>0</v>
      </c>
      <c r="R1784" s="93">
        <f t="shared" si="168"/>
        <v>0</v>
      </c>
      <c r="S1784" s="93">
        <f t="shared" si="169"/>
        <v>0</v>
      </c>
      <c r="T1784" s="93">
        <f t="shared" si="170"/>
        <v>0</v>
      </c>
    </row>
    <row r="1785" spans="3:20" x14ac:dyDescent="0.35">
      <c r="C1785" s="75" t="str">
        <f t="shared" si="165"/>
        <v/>
      </c>
      <c r="D1785" s="47"/>
      <c r="E1785" s="48"/>
      <c r="F1785" s="48"/>
      <c r="G1785" s="48"/>
      <c r="H1785" s="49">
        <f t="shared" si="166"/>
        <v>0</v>
      </c>
      <c r="I1785" s="46" t="s">
        <v>6</v>
      </c>
      <c r="O1785" s="26">
        <f t="shared" si="167"/>
        <v>0</v>
      </c>
      <c r="P1785" s="26">
        <f t="shared" si="167"/>
        <v>0</v>
      </c>
      <c r="Q1785" s="26">
        <f t="shared" si="167"/>
        <v>0</v>
      </c>
      <c r="R1785" s="93">
        <f t="shared" si="168"/>
        <v>0</v>
      </c>
      <c r="S1785" s="93">
        <f t="shared" si="169"/>
        <v>0</v>
      </c>
      <c r="T1785" s="93">
        <f t="shared" si="170"/>
        <v>0</v>
      </c>
    </row>
    <row r="1786" spans="3:20" x14ac:dyDescent="0.35">
      <c r="C1786" s="75" t="str">
        <f t="shared" si="165"/>
        <v/>
      </c>
      <c r="D1786" s="47"/>
      <c r="E1786" s="48"/>
      <c r="F1786" s="48"/>
      <c r="G1786" s="48"/>
      <c r="H1786" s="49">
        <f t="shared" si="166"/>
        <v>0</v>
      </c>
      <c r="I1786" s="46" t="s">
        <v>6</v>
      </c>
      <c r="O1786" s="26">
        <f t="shared" si="167"/>
        <v>0</v>
      </c>
      <c r="P1786" s="26">
        <f t="shared" si="167"/>
        <v>0</v>
      </c>
      <c r="Q1786" s="26">
        <f t="shared" si="167"/>
        <v>0</v>
      </c>
      <c r="R1786" s="93">
        <f t="shared" si="168"/>
        <v>0</v>
      </c>
      <c r="S1786" s="93">
        <f t="shared" si="169"/>
        <v>0</v>
      </c>
      <c r="T1786" s="93">
        <f t="shared" si="170"/>
        <v>0</v>
      </c>
    </row>
    <row r="1787" spans="3:20" x14ac:dyDescent="0.35">
      <c r="C1787" s="75" t="str">
        <f t="shared" si="165"/>
        <v/>
      </c>
      <c r="D1787" s="47"/>
      <c r="E1787" s="48"/>
      <c r="F1787" s="48"/>
      <c r="G1787" s="48"/>
      <c r="H1787" s="49">
        <f t="shared" si="166"/>
        <v>0</v>
      </c>
      <c r="I1787" s="46" t="s">
        <v>6</v>
      </c>
      <c r="O1787" s="26">
        <f t="shared" si="167"/>
        <v>0</v>
      </c>
      <c r="P1787" s="26">
        <f t="shared" si="167"/>
        <v>0</v>
      </c>
      <c r="Q1787" s="26">
        <f t="shared" si="167"/>
        <v>0</v>
      </c>
      <c r="R1787" s="93">
        <f t="shared" si="168"/>
        <v>0</v>
      </c>
      <c r="S1787" s="93">
        <f t="shared" si="169"/>
        <v>0</v>
      </c>
      <c r="T1787" s="93">
        <f t="shared" si="170"/>
        <v>0</v>
      </c>
    </row>
    <row r="1788" spans="3:20" x14ac:dyDescent="0.35">
      <c r="C1788" s="75" t="str">
        <f t="shared" si="165"/>
        <v/>
      </c>
      <c r="D1788" s="47"/>
      <c r="E1788" s="48"/>
      <c r="F1788" s="48"/>
      <c r="G1788" s="48"/>
      <c r="H1788" s="49">
        <f t="shared" si="166"/>
        <v>0</v>
      </c>
      <c r="I1788" s="46" t="s">
        <v>6</v>
      </c>
      <c r="O1788" s="26">
        <f t="shared" si="167"/>
        <v>0</v>
      </c>
      <c r="P1788" s="26">
        <f t="shared" si="167"/>
        <v>0</v>
      </c>
      <c r="Q1788" s="26">
        <f t="shared" si="167"/>
        <v>0</v>
      </c>
      <c r="R1788" s="93">
        <f t="shared" si="168"/>
        <v>0</v>
      </c>
      <c r="S1788" s="93">
        <f t="shared" si="169"/>
        <v>0</v>
      </c>
      <c r="T1788" s="93">
        <f t="shared" si="170"/>
        <v>0</v>
      </c>
    </row>
    <row r="1789" spans="3:20" x14ac:dyDescent="0.35">
      <c r="C1789" s="75" t="str">
        <f t="shared" si="165"/>
        <v/>
      </c>
      <c r="D1789" s="47"/>
      <c r="E1789" s="48"/>
      <c r="F1789" s="48"/>
      <c r="G1789" s="48"/>
      <c r="H1789" s="49">
        <f t="shared" si="166"/>
        <v>0</v>
      </c>
      <c r="I1789" s="46" t="s">
        <v>6</v>
      </c>
      <c r="O1789" s="26">
        <f t="shared" si="167"/>
        <v>0</v>
      </c>
      <c r="P1789" s="26">
        <f t="shared" si="167"/>
        <v>0</v>
      </c>
      <c r="Q1789" s="26">
        <f t="shared" si="167"/>
        <v>0</v>
      </c>
      <c r="R1789" s="93">
        <f t="shared" si="168"/>
        <v>0</v>
      </c>
      <c r="S1789" s="93">
        <f t="shared" si="169"/>
        <v>0</v>
      </c>
      <c r="T1789" s="93">
        <f t="shared" si="170"/>
        <v>0</v>
      </c>
    </row>
    <row r="1790" spans="3:20" x14ac:dyDescent="0.35">
      <c r="C1790" s="75" t="str">
        <f t="shared" si="165"/>
        <v/>
      </c>
      <c r="D1790" s="47"/>
      <c r="E1790" s="48"/>
      <c r="F1790" s="48"/>
      <c r="G1790" s="48"/>
      <c r="H1790" s="49">
        <f t="shared" si="166"/>
        <v>0</v>
      </c>
      <c r="I1790" s="46" t="s">
        <v>6</v>
      </c>
      <c r="O1790" s="26">
        <f t="shared" si="167"/>
        <v>0</v>
      </c>
      <c r="P1790" s="26">
        <f t="shared" si="167"/>
        <v>0</v>
      </c>
      <c r="Q1790" s="26">
        <f t="shared" si="167"/>
        <v>0</v>
      </c>
      <c r="R1790" s="93">
        <f t="shared" si="168"/>
        <v>0</v>
      </c>
      <c r="S1790" s="93">
        <f t="shared" si="169"/>
        <v>0</v>
      </c>
      <c r="T1790" s="93">
        <f t="shared" si="170"/>
        <v>0</v>
      </c>
    </row>
    <row r="1791" spans="3:20" x14ac:dyDescent="0.35">
      <c r="C1791" s="75" t="str">
        <f t="shared" si="165"/>
        <v/>
      </c>
      <c r="D1791" s="47"/>
      <c r="E1791" s="48"/>
      <c r="F1791" s="48"/>
      <c r="G1791" s="48"/>
      <c r="H1791" s="49">
        <f t="shared" si="166"/>
        <v>0</v>
      </c>
      <c r="I1791" s="46" t="s">
        <v>6</v>
      </c>
      <c r="O1791" s="26">
        <f t="shared" si="167"/>
        <v>0</v>
      </c>
      <c r="P1791" s="26">
        <f t="shared" si="167"/>
        <v>0</v>
      </c>
      <c r="Q1791" s="26">
        <f t="shared" si="167"/>
        <v>0</v>
      </c>
      <c r="R1791" s="93">
        <f t="shared" si="168"/>
        <v>0</v>
      </c>
      <c r="S1791" s="93">
        <f t="shared" si="169"/>
        <v>0</v>
      </c>
      <c r="T1791" s="93">
        <f t="shared" si="170"/>
        <v>0</v>
      </c>
    </row>
    <row r="1792" spans="3:20" x14ac:dyDescent="0.35">
      <c r="C1792" s="75" t="str">
        <f t="shared" si="165"/>
        <v/>
      </c>
      <c r="D1792" s="47"/>
      <c r="E1792" s="48"/>
      <c r="F1792" s="48"/>
      <c r="G1792" s="48"/>
      <c r="H1792" s="49">
        <f t="shared" si="166"/>
        <v>0</v>
      </c>
      <c r="I1792" s="46" t="s">
        <v>6</v>
      </c>
      <c r="O1792" s="26">
        <f t="shared" si="167"/>
        <v>0</v>
      </c>
      <c r="P1792" s="26">
        <f t="shared" si="167"/>
        <v>0</v>
      </c>
      <c r="Q1792" s="26">
        <f t="shared" si="167"/>
        <v>0</v>
      </c>
      <c r="R1792" s="93">
        <f t="shared" si="168"/>
        <v>0</v>
      </c>
      <c r="S1792" s="93">
        <f t="shared" si="169"/>
        <v>0</v>
      </c>
      <c r="T1792" s="93">
        <f t="shared" si="170"/>
        <v>0</v>
      </c>
    </row>
    <row r="1793" spans="3:20" x14ac:dyDescent="0.35">
      <c r="C1793" s="75" t="str">
        <f t="shared" si="165"/>
        <v/>
      </c>
      <c r="D1793" s="47"/>
      <c r="E1793" s="48"/>
      <c r="F1793" s="48"/>
      <c r="G1793" s="48"/>
      <c r="H1793" s="49">
        <f t="shared" si="166"/>
        <v>0</v>
      </c>
      <c r="I1793" s="46" t="s">
        <v>6</v>
      </c>
      <c r="O1793" s="26">
        <f t="shared" si="167"/>
        <v>0</v>
      </c>
      <c r="P1793" s="26">
        <f t="shared" si="167"/>
        <v>0</v>
      </c>
      <c r="Q1793" s="26">
        <f t="shared" si="167"/>
        <v>0</v>
      </c>
      <c r="R1793" s="93">
        <f t="shared" si="168"/>
        <v>0</v>
      </c>
      <c r="S1793" s="93">
        <f t="shared" si="169"/>
        <v>0</v>
      </c>
      <c r="T1793" s="93">
        <f t="shared" si="170"/>
        <v>0</v>
      </c>
    </row>
    <row r="1794" spans="3:20" x14ac:dyDescent="0.35">
      <c r="C1794" s="75" t="str">
        <f t="shared" si="165"/>
        <v/>
      </c>
      <c r="D1794" s="47"/>
      <c r="E1794" s="48"/>
      <c r="F1794" s="48"/>
      <c r="G1794" s="48"/>
      <c r="H1794" s="49">
        <f t="shared" si="166"/>
        <v>0</v>
      </c>
      <c r="I1794" s="46" t="s">
        <v>6</v>
      </c>
      <c r="O1794" s="26">
        <f t="shared" si="167"/>
        <v>0</v>
      </c>
      <c r="P1794" s="26">
        <f t="shared" si="167"/>
        <v>0</v>
      </c>
      <c r="Q1794" s="26">
        <f t="shared" si="167"/>
        <v>0</v>
      </c>
      <c r="R1794" s="93">
        <f t="shared" si="168"/>
        <v>0</v>
      </c>
      <c r="S1794" s="93">
        <f t="shared" si="169"/>
        <v>0</v>
      </c>
      <c r="T1794" s="93">
        <f t="shared" si="170"/>
        <v>0</v>
      </c>
    </row>
    <row r="1795" spans="3:20" x14ac:dyDescent="0.35">
      <c r="C1795" s="75" t="str">
        <f t="shared" si="165"/>
        <v/>
      </c>
      <c r="D1795" s="47"/>
      <c r="E1795" s="48"/>
      <c r="F1795" s="48"/>
      <c r="G1795" s="48"/>
      <c r="H1795" s="49">
        <f t="shared" si="166"/>
        <v>0</v>
      </c>
      <c r="I1795" s="46" t="s">
        <v>6</v>
      </c>
      <c r="O1795" s="26">
        <f t="shared" si="167"/>
        <v>0</v>
      </c>
      <c r="P1795" s="26">
        <f t="shared" si="167"/>
        <v>0</v>
      </c>
      <c r="Q1795" s="26">
        <f t="shared" si="167"/>
        <v>0</v>
      </c>
      <c r="R1795" s="93">
        <f t="shared" si="168"/>
        <v>0</v>
      </c>
      <c r="S1795" s="93">
        <f t="shared" si="169"/>
        <v>0</v>
      </c>
      <c r="T1795" s="93">
        <f t="shared" si="170"/>
        <v>0</v>
      </c>
    </row>
    <row r="1796" spans="3:20" x14ac:dyDescent="0.35">
      <c r="C1796" s="75" t="str">
        <f t="shared" si="165"/>
        <v/>
      </c>
      <c r="D1796" s="47"/>
      <c r="E1796" s="48"/>
      <c r="F1796" s="48"/>
      <c r="G1796" s="48"/>
      <c r="H1796" s="49">
        <f t="shared" si="166"/>
        <v>0</v>
      </c>
      <c r="I1796" s="46" t="s">
        <v>6</v>
      </c>
      <c r="O1796" s="26">
        <f t="shared" si="167"/>
        <v>0</v>
      </c>
      <c r="P1796" s="26">
        <f t="shared" si="167"/>
        <v>0</v>
      </c>
      <c r="Q1796" s="26">
        <f t="shared" si="167"/>
        <v>0</v>
      </c>
      <c r="R1796" s="93">
        <f t="shared" si="168"/>
        <v>0</v>
      </c>
      <c r="S1796" s="93">
        <f t="shared" si="169"/>
        <v>0</v>
      </c>
      <c r="T1796" s="93">
        <f t="shared" si="170"/>
        <v>0</v>
      </c>
    </row>
    <row r="1797" spans="3:20" x14ac:dyDescent="0.35">
      <c r="C1797" s="75" t="str">
        <f t="shared" si="165"/>
        <v/>
      </c>
      <c r="D1797" s="47"/>
      <c r="E1797" s="48"/>
      <c r="F1797" s="48"/>
      <c r="G1797" s="48"/>
      <c r="H1797" s="49">
        <f t="shared" si="166"/>
        <v>0</v>
      </c>
      <c r="I1797" s="46" t="s">
        <v>6</v>
      </c>
      <c r="O1797" s="26">
        <f t="shared" si="167"/>
        <v>0</v>
      </c>
      <c r="P1797" s="26">
        <f t="shared" si="167"/>
        <v>0</v>
      </c>
      <c r="Q1797" s="26">
        <f t="shared" si="167"/>
        <v>0</v>
      </c>
      <c r="R1797" s="93">
        <f t="shared" si="168"/>
        <v>0</v>
      </c>
      <c r="S1797" s="93">
        <f t="shared" si="169"/>
        <v>0</v>
      </c>
      <c r="T1797" s="93">
        <f t="shared" si="170"/>
        <v>0</v>
      </c>
    </row>
    <row r="1798" spans="3:20" x14ac:dyDescent="0.35">
      <c r="C1798" s="75" t="str">
        <f t="shared" si="165"/>
        <v/>
      </c>
      <c r="D1798" s="47"/>
      <c r="E1798" s="48"/>
      <c r="F1798" s="48"/>
      <c r="G1798" s="48"/>
      <c r="H1798" s="49">
        <f t="shared" si="166"/>
        <v>0</v>
      </c>
      <c r="I1798" s="46" t="s">
        <v>6</v>
      </c>
      <c r="O1798" s="26">
        <f t="shared" si="167"/>
        <v>0</v>
      </c>
      <c r="P1798" s="26">
        <f t="shared" si="167"/>
        <v>0</v>
      </c>
      <c r="Q1798" s="26">
        <f t="shared" si="167"/>
        <v>0</v>
      </c>
      <c r="R1798" s="93">
        <f t="shared" si="168"/>
        <v>0</v>
      </c>
      <c r="S1798" s="93">
        <f t="shared" si="169"/>
        <v>0</v>
      </c>
      <c r="T1798" s="93">
        <f t="shared" si="170"/>
        <v>0</v>
      </c>
    </row>
    <row r="1799" spans="3:20" x14ac:dyDescent="0.35">
      <c r="C1799" s="75" t="str">
        <f t="shared" si="165"/>
        <v/>
      </c>
      <c r="D1799" s="47"/>
      <c r="E1799" s="48"/>
      <c r="F1799" s="48"/>
      <c r="G1799" s="48"/>
      <c r="H1799" s="49">
        <f t="shared" si="166"/>
        <v>0</v>
      </c>
      <c r="I1799" s="46" t="s">
        <v>6</v>
      </c>
      <c r="O1799" s="26">
        <f t="shared" si="167"/>
        <v>0</v>
      </c>
      <c r="P1799" s="26">
        <f t="shared" si="167"/>
        <v>0</v>
      </c>
      <c r="Q1799" s="26">
        <f t="shared" si="167"/>
        <v>0</v>
      </c>
      <c r="R1799" s="93">
        <f t="shared" si="168"/>
        <v>0</v>
      </c>
      <c r="S1799" s="93">
        <f t="shared" si="169"/>
        <v>0</v>
      </c>
      <c r="T1799" s="93">
        <f t="shared" si="170"/>
        <v>0</v>
      </c>
    </row>
    <row r="1800" spans="3:20" x14ac:dyDescent="0.35">
      <c r="C1800" s="75" t="str">
        <f t="shared" si="165"/>
        <v/>
      </c>
      <c r="D1800" s="47"/>
      <c r="E1800" s="48"/>
      <c r="F1800" s="48"/>
      <c r="G1800" s="48"/>
      <c r="H1800" s="49">
        <f t="shared" si="166"/>
        <v>0</v>
      </c>
      <c r="I1800" s="46" t="s">
        <v>6</v>
      </c>
      <c r="O1800" s="26">
        <f t="shared" si="167"/>
        <v>0</v>
      </c>
      <c r="P1800" s="26">
        <f t="shared" si="167"/>
        <v>0</v>
      </c>
      <c r="Q1800" s="26">
        <f t="shared" si="167"/>
        <v>0</v>
      </c>
      <c r="R1800" s="93">
        <f t="shared" si="168"/>
        <v>0</v>
      </c>
      <c r="S1800" s="93">
        <f t="shared" si="169"/>
        <v>0</v>
      </c>
      <c r="T1800" s="93">
        <f t="shared" si="170"/>
        <v>0</v>
      </c>
    </row>
    <row r="1801" spans="3:20" x14ac:dyDescent="0.35">
      <c r="C1801" s="75" t="str">
        <f t="shared" si="165"/>
        <v/>
      </c>
      <c r="D1801" s="47"/>
      <c r="E1801" s="48"/>
      <c r="F1801" s="48"/>
      <c r="G1801" s="48"/>
      <c r="H1801" s="49">
        <f t="shared" si="166"/>
        <v>0</v>
      </c>
      <c r="I1801" s="46" t="s">
        <v>6</v>
      </c>
      <c r="O1801" s="26">
        <f t="shared" si="167"/>
        <v>0</v>
      </c>
      <c r="P1801" s="26">
        <f t="shared" si="167"/>
        <v>0</v>
      </c>
      <c r="Q1801" s="26">
        <f t="shared" si="167"/>
        <v>0</v>
      </c>
      <c r="R1801" s="93">
        <f t="shared" si="168"/>
        <v>0</v>
      </c>
      <c r="S1801" s="93">
        <f t="shared" si="169"/>
        <v>0</v>
      </c>
      <c r="T1801" s="93">
        <f t="shared" si="170"/>
        <v>0</v>
      </c>
    </row>
    <row r="1802" spans="3:20" x14ac:dyDescent="0.35">
      <c r="C1802" s="75" t="str">
        <f t="shared" si="165"/>
        <v/>
      </c>
      <c r="D1802" s="47"/>
      <c r="E1802" s="48"/>
      <c r="F1802" s="48"/>
      <c r="G1802" s="48"/>
      <c r="H1802" s="49">
        <f t="shared" si="166"/>
        <v>0</v>
      </c>
      <c r="I1802" s="46" t="s">
        <v>6</v>
      </c>
      <c r="O1802" s="26">
        <f t="shared" si="167"/>
        <v>0</v>
      </c>
      <c r="P1802" s="26">
        <f t="shared" si="167"/>
        <v>0</v>
      </c>
      <c r="Q1802" s="26">
        <f t="shared" si="167"/>
        <v>0</v>
      </c>
      <c r="R1802" s="93">
        <f t="shared" si="168"/>
        <v>0</v>
      </c>
      <c r="S1802" s="93">
        <f t="shared" si="169"/>
        <v>0</v>
      </c>
      <c r="T1802" s="93">
        <f t="shared" si="170"/>
        <v>0</v>
      </c>
    </row>
    <row r="1803" spans="3:20" x14ac:dyDescent="0.35">
      <c r="C1803" s="75" t="str">
        <f t="shared" ref="C1803:C1866" si="171">IF(D1803="","",IF(ISERROR(1+C1802),1,1+C1802))</f>
        <v/>
      </c>
      <c r="D1803" s="47"/>
      <c r="E1803" s="48"/>
      <c r="F1803" s="48"/>
      <c r="G1803" s="48"/>
      <c r="H1803" s="49">
        <f t="shared" ref="H1803:H1866" si="172">SUM(E1803:G1803)</f>
        <v>0</v>
      </c>
      <c r="I1803" s="46" t="s">
        <v>6</v>
      </c>
      <c r="O1803" s="26">
        <f t="shared" ref="O1803:Q1866" si="173">IF(E1803="",0,IF(ISNUMBER(E1803),0,1))</f>
        <v>0</v>
      </c>
      <c r="P1803" s="26">
        <f t="shared" si="173"/>
        <v>0</v>
      </c>
      <c r="Q1803" s="26">
        <f t="shared" si="173"/>
        <v>0</v>
      </c>
      <c r="R1803" s="93">
        <f t="shared" ref="R1803:R1866" si="174">IF(E1803="",0,
IF(NOT(ISNUMBER(E1803)),0,
IF(E1803&gt;=0,0,
1)))</f>
        <v>0</v>
      </c>
      <c r="S1803" s="93">
        <f t="shared" ref="S1803:S1866" si="175">IF(F1803="",0,
IF(NOT(ISNUMBER(F1803)),0,
IF(F1803&gt;=0,0,
1)))</f>
        <v>0</v>
      </c>
      <c r="T1803" s="93">
        <f t="shared" ref="T1803:T1866" si="176">IF(G1803="",0,
IF(NOT(ISNUMBER(G1803)),0,
IF(G1803&gt;=0,0,
1)))</f>
        <v>0</v>
      </c>
    </row>
    <row r="1804" spans="3:20" x14ac:dyDescent="0.35">
      <c r="C1804" s="75" t="str">
        <f t="shared" si="171"/>
        <v/>
      </c>
      <c r="D1804" s="47"/>
      <c r="E1804" s="48"/>
      <c r="F1804" s="48"/>
      <c r="G1804" s="48"/>
      <c r="H1804" s="49">
        <f t="shared" si="172"/>
        <v>0</v>
      </c>
      <c r="I1804" s="46" t="s">
        <v>6</v>
      </c>
      <c r="O1804" s="26">
        <f t="shared" si="173"/>
        <v>0</v>
      </c>
      <c r="P1804" s="26">
        <f t="shared" si="173"/>
        <v>0</v>
      </c>
      <c r="Q1804" s="26">
        <f t="shared" si="173"/>
        <v>0</v>
      </c>
      <c r="R1804" s="93">
        <f t="shared" si="174"/>
        <v>0</v>
      </c>
      <c r="S1804" s="93">
        <f t="shared" si="175"/>
        <v>0</v>
      </c>
      <c r="T1804" s="93">
        <f t="shared" si="176"/>
        <v>0</v>
      </c>
    </row>
    <row r="1805" spans="3:20" x14ac:dyDescent="0.35">
      <c r="C1805" s="75" t="str">
        <f t="shared" si="171"/>
        <v/>
      </c>
      <c r="D1805" s="47"/>
      <c r="E1805" s="48"/>
      <c r="F1805" s="48"/>
      <c r="G1805" s="48"/>
      <c r="H1805" s="49">
        <f t="shared" si="172"/>
        <v>0</v>
      </c>
      <c r="I1805" s="46" t="s">
        <v>6</v>
      </c>
      <c r="O1805" s="26">
        <f t="shared" si="173"/>
        <v>0</v>
      </c>
      <c r="P1805" s="26">
        <f t="shared" si="173"/>
        <v>0</v>
      </c>
      <c r="Q1805" s="26">
        <f t="shared" si="173"/>
        <v>0</v>
      </c>
      <c r="R1805" s="93">
        <f t="shared" si="174"/>
        <v>0</v>
      </c>
      <c r="S1805" s="93">
        <f t="shared" si="175"/>
        <v>0</v>
      </c>
      <c r="T1805" s="93">
        <f t="shared" si="176"/>
        <v>0</v>
      </c>
    </row>
    <row r="1806" spans="3:20" x14ac:dyDescent="0.35">
      <c r="C1806" s="75" t="str">
        <f t="shared" si="171"/>
        <v/>
      </c>
      <c r="D1806" s="47"/>
      <c r="E1806" s="48"/>
      <c r="F1806" s="48"/>
      <c r="G1806" s="48"/>
      <c r="H1806" s="49">
        <f t="shared" si="172"/>
        <v>0</v>
      </c>
      <c r="I1806" s="46" t="s">
        <v>6</v>
      </c>
      <c r="O1806" s="26">
        <f t="shared" si="173"/>
        <v>0</v>
      </c>
      <c r="P1806" s="26">
        <f t="shared" si="173"/>
        <v>0</v>
      </c>
      <c r="Q1806" s="26">
        <f t="shared" si="173"/>
        <v>0</v>
      </c>
      <c r="R1806" s="93">
        <f t="shared" si="174"/>
        <v>0</v>
      </c>
      <c r="S1806" s="93">
        <f t="shared" si="175"/>
        <v>0</v>
      </c>
      <c r="T1806" s="93">
        <f t="shared" si="176"/>
        <v>0</v>
      </c>
    </row>
    <row r="1807" spans="3:20" x14ac:dyDescent="0.35">
      <c r="C1807" s="75" t="str">
        <f t="shared" si="171"/>
        <v/>
      </c>
      <c r="D1807" s="47"/>
      <c r="E1807" s="48"/>
      <c r="F1807" s="48"/>
      <c r="G1807" s="48"/>
      <c r="H1807" s="49">
        <f t="shared" si="172"/>
        <v>0</v>
      </c>
      <c r="I1807" s="46" t="s">
        <v>6</v>
      </c>
      <c r="O1807" s="26">
        <f t="shared" si="173"/>
        <v>0</v>
      </c>
      <c r="P1807" s="26">
        <f t="shared" si="173"/>
        <v>0</v>
      </c>
      <c r="Q1807" s="26">
        <f t="shared" si="173"/>
        <v>0</v>
      </c>
      <c r="R1807" s="93">
        <f t="shared" si="174"/>
        <v>0</v>
      </c>
      <c r="S1807" s="93">
        <f t="shared" si="175"/>
        <v>0</v>
      </c>
      <c r="T1807" s="93">
        <f t="shared" si="176"/>
        <v>0</v>
      </c>
    </row>
    <row r="1808" spans="3:20" x14ac:dyDescent="0.35">
      <c r="C1808" s="75" t="str">
        <f t="shared" si="171"/>
        <v/>
      </c>
      <c r="D1808" s="47"/>
      <c r="E1808" s="48"/>
      <c r="F1808" s="48"/>
      <c r="G1808" s="48"/>
      <c r="H1808" s="49">
        <f t="shared" si="172"/>
        <v>0</v>
      </c>
      <c r="I1808" s="46" t="s">
        <v>6</v>
      </c>
      <c r="O1808" s="26">
        <f t="shared" si="173"/>
        <v>0</v>
      </c>
      <c r="P1808" s="26">
        <f t="shared" si="173"/>
        <v>0</v>
      </c>
      <c r="Q1808" s="26">
        <f t="shared" si="173"/>
        <v>0</v>
      </c>
      <c r="R1808" s="93">
        <f t="shared" si="174"/>
        <v>0</v>
      </c>
      <c r="S1808" s="93">
        <f t="shared" si="175"/>
        <v>0</v>
      </c>
      <c r="T1808" s="93">
        <f t="shared" si="176"/>
        <v>0</v>
      </c>
    </row>
    <row r="1809" spans="3:20" x14ac:dyDescent="0.35">
      <c r="C1809" s="75" t="str">
        <f t="shared" si="171"/>
        <v/>
      </c>
      <c r="D1809" s="47"/>
      <c r="E1809" s="48"/>
      <c r="F1809" s="48"/>
      <c r="G1809" s="48"/>
      <c r="H1809" s="49">
        <f t="shared" si="172"/>
        <v>0</v>
      </c>
      <c r="I1809" s="46" t="s">
        <v>6</v>
      </c>
      <c r="O1809" s="26">
        <f t="shared" si="173"/>
        <v>0</v>
      </c>
      <c r="P1809" s="26">
        <f t="shared" si="173"/>
        <v>0</v>
      </c>
      <c r="Q1809" s="26">
        <f t="shared" si="173"/>
        <v>0</v>
      </c>
      <c r="R1809" s="93">
        <f t="shared" si="174"/>
        <v>0</v>
      </c>
      <c r="S1809" s="93">
        <f t="shared" si="175"/>
        <v>0</v>
      </c>
      <c r="T1809" s="93">
        <f t="shared" si="176"/>
        <v>0</v>
      </c>
    </row>
    <row r="1810" spans="3:20" x14ac:dyDescent="0.35">
      <c r="C1810" s="75" t="str">
        <f t="shared" si="171"/>
        <v/>
      </c>
      <c r="D1810" s="47"/>
      <c r="E1810" s="48"/>
      <c r="F1810" s="48"/>
      <c r="G1810" s="48"/>
      <c r="H1810" s="49">
        <f t="shared" si="172"/>
        <v>0</v>
      </c>
      <c r="I1810" s="46" t="s">
        <v>6</v>
      </c>
      <c r="O1810" s="26">
        <f t="shared" si="173"/>
        <v>0</v>
      </c>
      <c r="P1810" s="26">
        <f t="shared" si="173"/>
        <v>0</v>
      </c>
      <c r="Q1810" s="26">
        <f t="shared" si="173"/>
        <v>0</v>
      </c>
      <c r="R1810" s="93">
        <f t="shared" si="174"/>
        <v>0</v>
      </c>
      <c r="S1810" s="93">
        <f t="shared" si="175"/>
        <v>0</v>
      </c>
      <c r="T1810" s="93">
        <f t="shared" si="176"/>
        <v>0</v>
      </c>
    </row>
    <row r="1811" spans="3:20" x14ac:dyDescent="0.35">
      <c r="C1811" s="75" t="str">
        <f t="shared" si="171"/>
        <v/>
      </c>
      <c r="D1811" s="47"/>
      <c r="E1811" s="48"/>
      <c r="F1811" s="48"/>
      <c r="G1811" s="48"/>
      <c r="H1811" s="49">
        <f t="shared" si="172"/>
        <v>0</v>
      </c>
      <c r="I1811" s="46" t="s">
        <v>6</v>
      </c>
      <c r="O1811" s="26">
        <f t="shared" si="173"/>
        <v>0</v>
      </c>
      <c r="P1811" s="26">
        <f t="shared" si="173"/>
        <v>0</v>
      </c>
      <c r="Q1811" s="26">
        <f t="shared" si="173"/>
        <v>0</v>
      </c>
      <c r="R1811" s="93">
        <f t="shared" si="174"/>
        <v>0</v>
      </c>
      <c r="S1811" s="93">
        <f t="shared" si="175"/>
        <v>0</v>
      </c>
      <c r="T1811" s="93">
        <f t="shared" si="176"/>
        <v>0</v>
      </c>
    </row>
    <row r="1812" spans="3:20" x14ac:dyDescent="0.35">
      <c r="C1812" s="75" t="str">
        <f t="shared" si="171"/>
        <v/>
      </c>
      <c r="D1812" s="47"/>
      <c r="E1812" s="48"/>
      <c r="F1812" s="48"/>
      <c r="G1812" s="48"/>
      <c r="H1812" s="49">
        <f t="shared" si="172"/>
        <v>0</v>
      </c>
      <c r="I1812" s="46" t="s">
        <v>6</v>
      </c>
      <c r="O1812" s="26">
        <f t="shared" si="173"/>
        <v>0</v>
      </c>
      <c r="P1812" s="26">
        <f t="shared" si="173"/>
        <v>0</v>
      </c>
      <c r="Q1812" s="26">
        <f t="shared" si="173"/>
        <v>0</v>
      </c>
      <c r="R1812" s="93">
        <f t="shared" si="174"/>
        <v>0</v>
      </c>
      <c r="S1812" s="93">
        <f t="shared" si="175"/>
        <v>0</v>
      </c>
      <c r="T1812" s="93">
        <f t="shared" si="176"/>
        <v>0</v>
      </c>
    </row>
    <row r="1813" spans="3:20" x14ac:dyDescent="0.35">
      <c r="C1813" s="75" t="str">
        <f t="shared" si="171"/>
        <v/>
      </c>
      <c r="D1813" s="47"/>
      <c r="E1813" s="48"/>
      <c r="F1813" s="48"/>
      <c r="G1813" s="48"/>
      <c r="H1813" s="49">
        <f t="shared" si="172"/>
        <v>0</v>
      </c>
      <c r="I1813" s="46" t="s">
        <v>6</v>
      </c>
      <c r="O1813" s="26">
        <f t="shared" si="173"/>
        <v>0</v>
      </c>
      <c r="P1813" s="26">
        <f t="shared" si="173"/>
        <v>0</v>
      </c>
      <c r="Q1813" s="26">
        <f t="shared" si="173"/>
        <v>0</v>
      </c>
      <c r="R1813" s="93">
        <f t="shared" si="174"/>
        <v>0</v>
      </c>
      <c r="S1813" s="93">
        <f t="shared" si="175"/>
        <v>0</v>
      </c>
      <c r="T1813" s="93">
        <f t="shared" si="176"/>
        <v>0</v>
      </c>
    </row>
    <row r="1814" spans="3:20" x14ac:dyDescent="0.35">
      <c r="C1814" s="75" t="str">
        <f t="shared" si="171"/>
        <v/>
      </c>
      <c r="D1814" s="47"/>
      <c r="E1814" s="48"/>
      <c r="F1814" s="48"/>
      <c r="G1814" s="48"/>
      <c r="H1814" s="49">
        <f t="shared" si="172"/>
        <v>0</v>
      </c>
      <c r="I1814" s="46" t="s">
        <v>6</v>
      </c>
      <c r="O1814" s="26">
        <f t="shared" si="173"/>
        <v>0</v>
      </c>
      <c r="P1814" s="26">
        <f t="shared" si="173"/>
        <v>0</v>
      </c>
      <c r="Q1814" s="26">
        <f t="shared" si="173"/>
        <v>0</v>
      </c>
      <c r="R1814" s="93">
        <f t="shared" si="174"/>
        <v>0</v>
      </c>
      <c r="S1814" s="93">
        <f t="shared" si="175"/>
        <v>0</v>
      </c>
      <c r="T1814" s="93">
        <f t="shared" si="176"/>
        <v>0</v>
      </c>
    </row>
    <row r="1815" spans="3:20" x14ac:dyDescent="0.35">
      <c r="C1815" s="75" t="str">
        <f t="shared" si="171"/>
        <v/>
      </c>
      <c r="D1815" s="47"/>
      <c r="E1815" s="48"/>
      <c r="F1815" s="48"/>
      <c r="G1815" s="48"/>
      <c r="H1815" s="49">
        <f t="shared" si="172"/>
        <v>0</v>
      </c>
      <c r="I1815" s="46" t="s">
        <v>6</v>
      </c>
      <c r="O1815" s="26">
        <f t="shared" si="173"/>
        <v>0</v>
      </c>
      <c r="P1815" s="26">
        <f t="shared" si="173"/>
        <v>0</v>
      </c>
      <c r="Q1815" s="26">
        <f t="shared" si="173"/>
        <v>0</v>
      </c>
      <c r="R1815" s="93">
        <f t="shared" si="174"/>
        <v>0</v>
      </c>
      <c r="S1815" s="93">
        <f t="shared" si="175"/>
        <v>0</v>
      </c>
      <c r="T1815" s="93">
        <f t="shared" si="176"/>
        <v>0</v>
      </c>
    </row>
    <row r="1816" spans="3:20" x14ac:dyDescent="0.35">
      <c r="C1816" s="75" t="str">
        <f t="shared" si="171"/>
        <v/>
      </c>
      <c r="D1816" s="47"/>
      <c r="E1816" s="48"/>
      <c r="F1816" s="48"/>
      <c r="G1816" s="48"/>
      <c r="H1816" s="49">
        <f t="shared" si="172"/>
        <v>0</v>
      </c>
      <c r="I1816" s="46" t="s">
        <v>6</v>
      </c>
      <c r="O1816" s="26">
        <f t="shared" si="173"/>
        <v>0</v>
      </c>
      <c r="P1816" s="26">
        <f t="shared" si="173"/>
        <v>0</v>
      </c>
      <c r="Q1816" s="26">
        <f t="shared" si="173"/>
        <v>0</v>
      </c>
      <c r="R1816" s="93">
        <f t="shared" si="174"/>
        <v>0</v>
      </c>
      <c r="S1816" s="93">
        <f t="shared" si="175"/>
        <v>0</v>
      </c>
      <c r="T1816" s="93">
        <f t="shared" si="176"/>
        <v>0</v>
      </c>
    </row>
    <row r="1817" spans="3:20" x14ac:dyDescent="0.35">
      <c r="C1817" s="75" t="str">
        <f t="shared" si="171"/>
        <v/>
      </c>
      <c r="D1817" s="47"/>
      <c r="E1817" s="48"/>
      <c r="F1817" s="48"/>
      <c r="G1817" s="48"/>
      <c r="H1817" s="49">
        <f t="shared" si="172"/>
        <v>0</v>
      </c>
      <c r="I1817" s="46" t="s">
        <v>6</v>
      </c>
      <c r="O1817" s="26">
        <f t="shared" si="173"/>
        <v>0</v>
      </c>
      <c r="P1817" s="26">
        <f t="shared" si="173"/>
        <v>0</v>
      </c>
      <c r="Q1817" s="26">
        <f t="shared" si="173"/>
        <v>0</v>
      </c>
      <c r="R1817" s="93">
        <f t="shared" si="174"/>
        <v>0</v>
      </c>
      <c r="S1817" s="93">
        <f t="shared" si="175"/>
        <v>0</v>
      </c>
      <c r="T1817" s="93">
        <f t="shared" si="176"/>
        <v>0</v>
      </c>
    </row>
    <row r="1818" spans="3:20" x14ac:dyDescent="0.35">
      <c r="C1818" s="75" t="str">
        <f t="shared" si="171"/>
        <v/>
      </c>
      <c r="D1818" s="47"/>
      <c r="E1818" s="48"/>
      <c r="F1818" s="48"/>
      <c r="G1818" s="48"/>
      <c r="H1818" s="49">
        <f t="shared" si="172"/>
        <v>0</v>
      </c>
      <c r="I1818" s="46" t="s">
        <v>6</v>
      </c>
      <c r="O1818" s="26">
        <f t="shared" si="173"/>
        <v>0</v>
      </c>
      <c r="P1818" s="26">
        <f t="shared" si="173"/>
        <v>0</v>
      </c>
      <c r="Q1818" s="26">
        <f t="shared" si="173"/>
        <v>0</v>
      </c>
      <c r="R1818" s="93">
        <f t="shared" si="174"/>
        <v>0</v>
      </c>
      <c r="S1818" s="93">
        <f t="shared" si="175"/>
        <v>0</v>
      </c>
      <c r="T1818" s="93">
        <f t="shared" si="176"/>
        <v>0</v>
      </c>
    </row>
    <row r="1819" spans="3:20" x14ac:dyDescent="0.35">
      <c r="C1819" s="75" t="str">
        <f t="shared" si="171"/>
        <v/>
      </c>
      <c r="D1819" s="47"/>
      <c r="E1819" s="48"/>
      <c r="F1819" s="48"/>
      <c r="G1819" s="48"/>
      <c r="H1819" s="49">
        <f t="shared" si="172"/>
        <v>0</v>
      </c>
      <c r="I1819" s="46" t="s">
        <v>6</v>
      </c>
      <c r="O1819" s="26">
        <f t="shared" si="173"/>
        <v>0</v>
      </c>
      <c r="P1819" s="26">
        <f t="shared" si="173"/>
        <v>0</v>
      </c>
      <c r="Q1819" s="26">
        <f t="shared" si="173"/>
        <v>0</v>
      </c>
      <c r="R1819" s="93">
        <f t="shared" si="174"/>
        <v>0</v>
      </c>
      <c r="S1819" s="93">
        <f t="shared" si="175"/>
        <v>0</v>
      </c>
      <c r="T1819" s="93">
        <f t="shared" si="176"/>
        <v>0</v>
      </c>
    </row>
    <row r="1820" spans="3:20" x14ac:dyDescent="0.35">
      <c r="C1820" s="75" t="str">
        <f t="shared" si="171"/>
        <v/>
      </c>
      <c r="D1820" s="47"/>
      <c r="E1820" s="48"/>
      <c r="F1820" s="48"/>
      <c r="G1820" s="48"/>
      <c r="H1820" s="49">
        <f t="shared" si="172"/>
        <v>0</v>
      </c>
      <c r="I1820" s="46" t="s">
        <v>6</v>
      </c>
      <c r="O1820" s="26">
        <f t="shared" si="173"/>
        <v>0</v>
      </c>
      <c r="P1820" s="26">
        <f t="shared" si="173"/>
        <v>0</v>
      </c>
      <c r="Q1820" s="26">
        <f t="shared" si="173"/>
        <v>0</v>
      </c>
      <c r="R1820" s="93">
        <f t="shared" si="174"/>
        <v>0</v>
      </c>
      <c r="S1820" s="93">
        <f t="shared" si="175"/>
        <v>0</v>
      </c>
      <c r="T1820" s="93">
        <f t="shared" si="176"/>
        <v>0</v>
      </c>
    </row>
    <row r="1821" spans="3:20" x14ac:dyDescent="0.35">
      <c r="C1821" s="75" t="str">
        <f t="shared" si="171"/>
        <v/>
      </c>
      <c r="D1821" s="47"/>
      <c r="E1821" s="48"/>
      <c r="F1821" s="48"/>
      <c r="G1821" s="48"/>
      <c r="H1821" s="49">
        <f t="shared" si="172"/>
        <v>0</v>
      </c>
      <c r="I1821" s="46" t="s">
        <v>6</v>
      </c>
      <c r="O1821" s="26">
        <f t="shared" si="173"/>
        <v>0</v>
      </c>
      <c r="P1821" s="26">
        <f t="shared" si="173"/>
        <v>0</v>
      </c>
      <c r="Q1821" s="26">
        <f t="shared" si="173"/>
        <v>0</v>
      </c>
      <c r="R1821" s="93">
        <f t="shared" si="174"/>
        <v>0</v>
      </c>
      <c r="S1821" s="93">
        <f t="shared" si="175"/>
        <v>0</v>
      </c>
      <c r="T1821" s="93">
        <f t="shared" si="176"/>
        <v>0</v>
      </c>
    </row>
    <row r="1822" spans="3:20" x14ac:dyDescent="0.35">
      <c r="C1822" s="75" t="str">
        <f t="shared" si="171"/>
        <v/>
      </c>
      <c r="D1822" s="47"/>
      <c r="E1822" s="48"/>
      <c r="F1822" s="48"/>
      <c r="G1822" s="48"/>
      <c r="H1822" s="49">
        <f t="shared" si="172"/>
        <v>0</v>
      </c>
      <c r="I1822" s="46" t="s">
        <v>6</v>
      </c>
      <c r="O1822" s="26">
        <f t="shared" si="173"/>
        <v>0</v>
      </c>
      <c r="P1822" s="26">
        <f t="shared" si="173"/>
        <v>0</v>
      </c>
      <c r="Q1822" s="26">
        <f t="shared" si="173"/>
        <v>0</v>
      </c>
      <c r="R1822" s="93">
        <f t="shared" si="174"/>
        <v>0</v>
      </c>
      <c r="S1822" s="93">
        <f t="shared" si="175"/>
        <v>0</v>
      </c>
      <c r="T1822" s="93">
        <f t="shared" si="176"/>
        <v>0</v>
      </c>
    </row>
    <row r="1823" spans="3:20" x14ac:dyDescent="0.35">
      <c r="C1823" s="75" t="str">
        <f t="shared" si="171"/>
        <v/>
      </c>
      <c r="D1823" s="47"/>
      <c r="E1823" s="48"/>
      <c r="F1823" s="48"/>
      <c r="G1823" s="48"/>
      <c r="H1823" s="49">
        <f t="shared" si="172"/>
        <v>0</v>
      </c>
      <c r="I1823" s="46" t="s">
        <v>6</v>
      </c>
      <c r="O1823" s="26">
        <f t="shared" si="173"/>
        <v>0</v>
      </c>
      <c r="P1823" s="26">
        <f t="shared" si="173"/>
        <v>0</v>
      </c>
      <c r="Q1823" s="26">
        <f t="shared" si="173"/>
        <v>0</v>
      </c>
      <c r="R1823" s="93">
        <f t="shared" si="174"/>
        <v>0</v>
      </c>
      <c r="S1823" s="93">
        <f t="shared" si="175"/>
        <v>0</v>
      </c>
      <c r="T1823" s="93">
        <f t="shared" si="176"/>
        <v>0</v>
      </c>
    </row>
    <row r="1824" spans="3:20" x14ac:dyDescent="0.35">
      <c r="C1824" s="75" t="str">
        <f t="shared" si="171"/>
        <v/>
      </c>
      <c r="D1824" s="47"/>
      <c r="E1824" s="48"/>
      <c r="F1824" s="48"/>
      <c r="G1824" s="48"/>
      <c r="H1824" s="49">
        <f t="shared" si="172"/>
        <v>0</v>
      </c>
      <c r="I1824" s="46" t="s">
        <v>6</v>
      </c>
      <c r="O1824" s="26">
        <f t="shared" si="173"/>
        <v>0</v>
      </c>
      <c r="P1824" s="26">
        <f t="shared" si="173"/>
        <v>0</v>
      </c>
      <c r="Q1824" s="26">
        <f t="shared" si="173"/>
        <v>0</v>
      </c>
      <c r="R1824" s="93">
        <f t="shared" si="174"/>
        <v>0</v>
      </c>
      <c r="S1824" s="93">
        <f t="shared" si="175"/>
        <v>0</v>
      </c>
      <c r="T1824" s="93">
        <f t="shared" si="176"/>
        <v>0</v>
      </c>
    </row>
    <row r="1825" spans="3:20" x14ac:dyDescent="0.35">
      <c r="C1825" s="75" t="str">
        <f t="shared" si="171"/>
        <v/>
      </c>
      <c r="D1825" s="47"/>
      <c r="E1825" s="48"/>
      <c r="F1825" s="48"/>
      <c r="G1825" s="48"/>
      <c r="H1825" s="49">
        <f t="shared" si="172"/>
        <v>0</v>
      </c>
      <c r="I1825" s="46" t="s">
        <v>6</v>
      </c>
      <c r="O1825" s="26">
        <f t="shared" si="173"/>
        <v>0</v>
      </c>
      <c r="P1825" s="26">
        <f t="shared" si="173"/>
        <v>0</v>
      </c>
      <c r="Q1825" s="26">
        <f t="shared" si="173"/>
        <v>0</v>
      </c>
      <c r="R1825" s="93">
        <f t="shared" si="174"/>
        <v>0</v>
      </c>
      <c r="S1825" s="93">
        <f t="shared" si="175"/>
        <v>0</v>
      </c>
      <c r="T1825" s="93">
        <f t="shared" si="176"/>
        <v>0</v>
      </c>
    </row>
    <row r="1826" spans="3:20" x14ac:dyDescent="0.35">
      <c r="C1826" s="75" t="str">
        <f t="shared" si="171"/>
        <v/>
      </c>
      <c r="D1826" s="47"/>
      <c r="E1826" s="48"/>
      <c r="F1826" s="48"/>
      <c r="G1826" s="48"/>
      <c r="H1826" s="49">
        <f t="shared" si="172"/>
        <v>0</v>
      </c>
      <c r="I1826" s="46" t="s">
        <v>6</v>
      </c>
      <c r="O1826" s="26">
        <f t="shared" si="173"/>
        <v>0</v>
      </c>
      <c r="P1826" s="26">
        <f t="shared" si="173"/>
        <v>0</v>
      </c>
      <c r="Q1826" s="26">
        <f t="shared" si="173"/>
        <v>0</v>
      </c>
      <c r="R1826" s="93">
        <f t="shared" si="174"/>
        <v>0</v>
      </c>
      <c r="S1826" s="93">
        <f t="shared" si="175"/>
        <v>0</v>
      </c>
      <c r="T1826" s="93">
        <f t="shared" si="176"/>
        <v>0</v>
      </c>
    </row>
    <row r="1827" spans="3:20" x14ac:dyDescent="0.35">
      <c r="C1827" s="75" t="str">
        <f t="shared" si="171"/>
        <v/>
      </c>
      <c r="D1827" s="47"/>
      <c r="E1827" s="48"/>
      <c r="F1827" s="48"/>
      <c r="G1827" s="48"/>
      <c r="H1827" s="49">
        <f t="shared" si="172"/>
        <v>0</v>
      </c>
      <c r="I1827" s="46" t="s">
        <v>6</v>
      </c>
      <c r="O1827" s="26">
        <f t="shared" si="173"/>
        <v>0</v>
      </c>
      <c r="P1827" s="26">
        <f t="shared" si="173"/>
        <v>0</v>
      </c>
      <c r="Q1827" s="26">
        <f t="shared" si="173"/>
        <v>0</v>
      </c>
      <c r="R1827" s="93">
        <f t="shared" si="174"/>
        <v>0</v>
      </c>
      <c r="S1827" s="93">
        <f t="shared" si="175"/>
        <v>0</v>
      </c>
      <c r="T1827" s="93">
        <f t="shared" si="176"/>
        <v>0</v>
      </c>
    </row>
    <row r="1828" spans="3:20" x14ac:dyDescent="0.35">
      <c r="C1828" s="75" t="str">
        <f t="shared" si="171"/>
        <v/>
      </c>
      <c r="D1828" s="47"/>
      <c r="E1828" s="48"/>
      <c r="F1828" s="48"/>
      <c r="G1828" s="48"/>
      <c r="H1828" s="49">
        <f t="shared" si="172"/>
        <v>0</v>
      </c>
      <c r="I1828" s="46" t="s">
        <v>6</v>
      </c>
      <c r="O1828" s="26">
        <f t="shared" si="173"/>
        <v>0</v>
      </c>
      <c r="P1828" s="26">
        <f t="shared" si="173"/>
        <v>0</v>
      </c>
      <c r="Q1828" s="26">
        <f t="shared" si="173"/>
        <v>0</v>
      </c>
      <c r="R1828" s="93">
        <f t="shared" si="174"/>
        <v>0</v>
      </c>
      <c r="S1828" s="93">
        <f t="shared" si="175"/>
        <v>0</v>
      </c>
      <c r="T1828" s="93">
        <f t="shared" si="176"/>
        <v>0</v>
      </c>
    </row>
    <row r="1829" spans="3:20" x14ac:dyDescent="0.35">
      <c r="C1829" s="75" t="str">
        <f t="shared" si="171"/>
        <v/>
      </c>
      <c r="D1829" s="47"/>
      <c r="E1829" s="48"/>
      <c r="F1829" s="48"/>
      <c r="G1829" s="48"/>
      <c r="H1829" s="49">
        <f t="shared" si="172"/>
        <v>0</v>
      </c>
      <c r="I1829" s="46" t="s">
        <v>6</v>
      </c>
      <c r="O1829" s="26">
        <f t="shared" si="173"/>
        <v>0</v>
      </c>
      <c r="P1829" s="26">
        <f t="shared" si="173"/>
        <v>0</v>
      </c>
      <c r="Q1829" s="26">
        <f t="shared" si="173"/>
        <v>0</v>
      </c>
      <c r="R1829" s="93">
        <f t="shared" si="174"/>
        <v>0</v>
      </c>
      <c r="S1829" s="93">
        <f t="shared" si="175"/>
        <v>0</v>
      </c>
      <c r="T1829" s="93">
        <f t="shared" si="176"/>
        <v>0</v>
      </c>
    </row>
    <row r="1830" spans="3:20" x14ac:dyDescent="0.35">
      <c r="C1830" s="75" t="str">
        <f t="shared" si="171"/>
        <v/>
      </c>
      <c r="D1830" s="47"/>
      <c r="E1830" s="48"/>
      <c r="F1830" s="48"/>
      <c r="G1830" s="48"/>
      <c r="H1830" s="49">
        <f t="shared" si="172"/>
        <v>0</v>
      </c>
      <c r="I1830" s="46" t="s">
        <v>6</v>
      </c>
      <c r="O1830" s="26">
        <f t="shared" si="173"/>
        <v>0</v>
      </c>
      <c r="P1830" s="26">
        <f t="shared" si="173"/>
        <v>0</v>
      </c>
      <c r="Q1830" s="26">
        <f t="shared" si="173"/>
        <v>0</v>
      </c>
      <c r="R1830" s="93">
        <f t="shared" si="174"/>
        <v>0</v>
      </c>
      <c r="S1830" s="93">
        <f t="shared" si="175"/>
        <v>0</v>
      </c>
      <c r="T1830" s="93">
        <f t="shared" si="176"/>
        <v>0</v>
      </c>
    </row>
    <row r="1831" spans="3:20" x14ac:dyDescent="0.35">
      <c r="C1831" s="75" t="str">
        <f t="shared" si="171"/>
        <v/>
      </c>
      <c r="D1831" s="47"/>
      <c r="E1831" s="48"/>
      <c r="F1831" s="48"/>
      <c r="G1831" s="48"/>
      <c r="H1831" s="49">
        <f t="shared" si="172"/>
        <v>0</v>
      </c>
      <c r="I1831" s="46" t="s">
        <v>6</v>
      </c>
      <c r="O1831" s="26">
        <f t="shared" si="173"/>
        <v>0</v>
      </c>
      <c r="P1831" s="26">
        <f t="shared" si="173"/>
        <v>0</v>
      </c>
      <c r="Q1831" s="26">
        <f t="shared" si="173"/>
        <v>0</v>
      </c>
      <c r="R1831" s="93">
        <f t="shared" si="174"/>
        <v>0</v>
      </c>
      <c r="S1831" s="93">
        <f t="shared" si="175"/>
        <v>0</v>
      </c>
      <c r="T1831" s="93">
        <f t="shared" si="176"/>
        <v>0</v>
      </c>
    </row>
    <row r="1832" spans="3:20" x14ac:dyDescent="0.35">
      <c r="C1832" s="75" t="str">
        <f t="shared" si="171"/>
        <v/>
      </c>
      <c r="D1832" s="47"/>
      <c r="E1832" s="48"/>
      <c r="F1832" s="48"/>
      <c r="G1832" s="48"/>
      <c r="H1832" s="49">
        <f t="shared" si="172"/>
        <v>0</v>
      </c>
      <c r="I1832" s="46" t="s">
        <v>6</v>
      </c>
      <c r="O1832" s="26">
        <f t="shared" si="173"/>
        <v>0</v>
      </c>
      <c r="P1832" s="26">
        <f t="shared" si="173"/>
        <v>0</v>
      </c>
      <c r="Q1832" s="26">
        <f t="shared" si="173"/>
        <v>0</v>
      </c>
      <c r="R1832" s="93">
        <f t="shared" si="174"/>
        <v>0</v>
      </c>
      <c r="S1832" s="93">
        <f t="shared" si="175"/>
        <v>0</v>
      </c>
      <c r="T1832" s="93">
        <f t="shared" si="176"/>
        <v>0</v>
      </c>
    </row>
    <row r="1833" spans="3:20" x14ac:dyDescent="0.35">
      <c r="C1833" s="75" t="str">
        <f t="shared" si="171"/>
        <v/>
      </c>
      <c r="D1833" s="47"/>
      <c r="E1833" s="48"/>
      <c r="F1833" s="48"/>
      <c r="G1833" s="48"/>
      <c r="H1833" s="49">
        <f t="shared" si="172"/>
        <v>0</v>
      </c>
      <c r="I1833" s="46" t="s">
        <v>6</v>
      </c>
      <c r="O1833" s="26">
        <f t="shared" si="173"/>
        <v>0</v>
      </c>
      <c r="P1833" s="26">
        <f t="shared" si="173"/>
        <v>0</v>
      </c>
      <c r="Q1833" s="26">
        <f t="shared" si="173"/>
        <v>0</v>
      </c>
      <c r="R1833" s="93">
        <f t="shared" si="174"/>
        <v>0</v>
      </c>
      <c r="S1833" s="93">
        <f t="shared" si="175"/>
        <v>0</v>
      </c>
      <c r="T1833" s="93">
        <f t="shared" si="176"/>
        <v>0</v>
      </c>
    </row>
    <row r="1834" spans="3:20" x14ac:dyDescent="0.35">
      <c r="C1834" s="75" t="str">
        <f t="shared" si="171"/>
        <v/>
      </c>
      <c r="D1834" s="47"/>
      <c r="E1834" s="48"/>
      <c r="F1834" s="48"/>
      <c r="G1834" s="48"/>
      <c r="H1834" s="49">
        <f t="shared" si="172"/>
        <v>0</v>
      </c>
      <c r="I1834" s="46" t="s">
        <v>6</v>
      </c>
      <c r="O1834" s="26">
        <f t="shared" si="173"/>
        <v>0</v>
      </c>
      <c r="P1834" s="26">
        <f t="shared" si="173"/>
        <v>0</v>
      </c>
      <c r="Q1834" s="26">
        <f t="shared" si="173"/>
        <v>0</v>
      </c>
      <c r="R1834" s="93">
        <f t="shared" si="174"/>
        <v>0</v>
      </c>
      <c r="S1834" s="93">
        <f t="shared" si="175"/>
        <v>0</v>
      </c>
      <c r="T1834" s="93">
        <f t="shared" si="176"/>
        <v>0</v>
      </c>
    </row>
    <row r="1835" spans="3:20" x14ac:dyDescent="0.35">
      <c r="C1835" s="75" t="str">
        <f t="shared" si="171"/>
        <v/>
      </c>
      <c r="D1835" s="47"/>
      <c r="E1835" s="48"/>
      <c r="F1835" s="48"/>
      <c r="G1835" s="48"/>
      <c r="H1835" s="49">
        <f t="shared" si="172"/>
        <v>0</v>
      </c>
      <c r="I1835" s="46" t="s">
        <v>6</v>
      </c>
      <c r="O1835" s="26">
        <f t="shared" si="173"/>
        <v>0</v>
      </c>
      <c r="P1835" s="26">
        <f t="shared" si="173"/>
        <v>0</v>
      </c>
      <c r="Q1835" s="26">
        <f t="shared" si="173"/>
        <v>0</v>
      </c>
      <c r="R1835" s="93">
        <f t="shared" si="174"/>
        <v>0</v>
      </c>
      <c r="S1835" s="93">
        <f t="shared" si="175"/>
        <v>0</v>
      </c>
      <c r="T1835" s="93">
        <f t="shared" si="176"/>
        <v>0</v>
      </c>
    </row>
    <row r="1836" spans="3:20" x14ac:dyDescent="0.35">
      <c r="C1836" s="75" t="str">
        <f t="shared" si="171"/>
        <v/>
      </c>
      <c r="D1836" s="47"/>
      <c r="E1836" s="48"/>
      <c r="F1836" s="48"/>
      <c r="G1836" s="48"/>
      <c r="H1836" s="49">
        <f t="shared" si="172"/>
        <v>0</v>
      </c>
      <c r="I1836" s="46" t="s">
        <v>6</v>
      </c>
      <c r="O1836" s="26">
        <f t="shared" si="173"/>
        <v>0</v>
      </c>
      <c r="P1836" s="26">
        <f t="shared" si="173"/>
        <v>0</v>
      </c>
      <c r="Q1836" s="26">
        <f t="shared" si="173"/>
        <v>0</v>
      </c>
      <c r="R1836" s="93">
        <f t="shared" si="174"/>
        <v>0</v>
      </c>
      <c r="S1836" s="93">
        <f t="shared" si="175"/>
        <v>0</v>
      </c>
      <c r="T1836" s="93">
        <f t="shared" si="176"/>
        <v>0</v>
      </c>
    </row>
    <row r="1837" spans="3:20" x14ac:dyDescent="0.35">
      <c r="C1837" s="75" t="str">
        <f t="shared" si="171"/>
        <v/>
      </c>
      <c r="D1837" s="47"/>
      <c r="E1837" s="48"/>
      <c r="F1837" s="48"/>
      <c r="G1837" s="48"/>
      <c r="H1837" s="49">
        <f t="shared" si="172"/>
        <v>0</v>
      </c>
      <c r="I1837" s="46" t="s">
        <v>6</v>
      </c>
      <c r="O1837" s="26">
        <f t="shared" si="173"/>
        <v>0</v>
      </c>
      <c r="P1837" s="26">
        <f t="shared" si="173"/>
        <v>0</v>
      </c>
      <c r="Q1837" s="26">
        <f t="shared" si="173"/>
        <v>0</v>
      </c>
      <c r="R1837" s="93">
        <f t="shared" si="174"/>
        <v>0</v>
      </c>
      <c r="S1837" s="93">
        <f t="shared" si="175"/>
        <v>0</v>
      </c>
      <c r="T1837" s="93">
        <f t="shared" si="176"/>
        <v>0</v>
      </c>
    </row>
    <row r="1838" spans="3:20" x14ac:dyDescent="0.35">
      <c r="C1838" s="75" t="str">
        <f t="shared" si="171"/>
        <v/>
      </c>
      <c r="D1838" s="47"/>
      <c r="E1838" s="48"/>
      <c r="F1838" s="48"/>
      <c r="G1838" s="48"/>
      <c r="H1838" s="49">
        <f t="shared" si="172"/>
        <v>0</v>
      </c>
      <c r="I1838" s="46" t="s">
        <v>6</v>
      </c>
      <c r="O1838" s="26">
        <f t="shared" si="173"/>
        <v>0</v>
      </c>
      <c r="P1838" s="26">
        <f t="shared" si="173"/>
        <v>0</v>
      </c>
      <c r="Q1838" s="26">
        <f t="shared" si="173"/>
        <v>0</v>
      </c>
      <c r="R1838" s="93">
        <f t="shared" si="174"/>
        <v>0</v>
      </c>
      <c r="S1838" s="93">
        <f t="shared" si="175"/>
        <v>0</v>
      </c>
      <c r="T1838" s="93">
        <f t="shared" si="176"/>
        <v>0</v>
      </c>
    </row>
    <row r="1839" spans="3:20" x14ac:dyDescent="0.35">
      <c r="C1839" s="75" t="str">
        <f t="shared" si="171"/>
        <v/>
      </c>
      <c r="D1839" s="47"/>
      <c r="E1839" s="48"/>
      <c r="F1839" s="48"/>
      <c r="G1839" s="48"/>
      <c r="H1839" s="49">
        <f t="shared" si="172"/>
        <v>0</v>
      </c>
      <c r="I1839" s="46" t="s">
        <v>6</v>
      </c>
      <c r="O1839" s="26">
        <f t="shared" si="173"/>
        <v>0</v>
      </c>
      <c r="P1839" s="26">
        <f t="shared" si="173"/>
        <v>0</v>
      </c>
      <c r="Q1839" s="26">
        <f t="shared" si="173"/>
        <v>0</v>
      </c>
      <c r="R1839" s="93">
        <f t="shared" si="174"/>
        <v>0</v>
      </c>
      <c r="S1839" s="93">
        <f t="shared" si="175"/>
        <v>0</v>
      </c>
      <c r="T1839" s="93">
        <f t="shared" si="176"/>
        <v>0</v>
      </c>
    </row>
    <row r="1840" spans="3:20" x14ac:dyDescent="0.35">
      <c r="C1840" s="75" t="str">
        <f t="shared" si="171"/>
        <v/>
      </c>
      <c r="D1840" s="47"/>
      <c r="E1840" s="48"/>
      <c r="F1840" s="48"/>
      <c r="G1840" s="48"/>
      <c r="H1840" s="49">
        <f t="shared" si="172"/>
        <v>0</v>
      </c>
      <c r="I1840" s="46" t="s">
        <v>6</v>
      </c>
      <c r="O1840" s="26">
        <f t="shared" si="173"/>
        <v>0</v>
      </c>
      <c r="P1840" s="26">
        <f t="shared" si="173"/>
        <v>0</v>
      </c>
      <c r="Q1840" s="26">
        <f t="shared" si="173"/>
        <v>0</v>
      </c>
      <c r="R1840" s="93">
        <f t="shared" si="174"/>
        <v>0</v>
      </c>
      <c r="S1840" s="93">
        <f t="shared" si="175"/>
        <v>0</v>
      </c>
      <c r="T1840" s="93">
        <f t="shared" si="176"/>
        <v>0</v>
      </c>
    </row>
    <row r="1841" spans="3:20" x14ac:dyDescent="0.35">
      <c r="C1841" s="75" t="str">
        <f t="shared" si="171"/>
        <v/>
      </c>
      <c r="D1841" s="47"/>
      <c r="E1841" s="48"/>
      <c r="F1841" s="48"/>
      <c r="G1841" s="48"/>
      <c r="H1841" s="49">
        <f t="shared" si="172"/>
        <v>0</v>
      </c>
      <c r="I1841" s="46" t="s">
        <v>6</v>
      </c>
      <c r="O1841" s="26">
        <f t="shared" si="173"/>
        <v>0</v>
      </c>
      <c r="P1841" s="26">
        <f t="shared" si="173"/>
        <v>0</v>
      </c>
      <c r="Q1841" s="26">
        <f t="shared" si="173"/>
        <v>0</v>
      </c>
      <c r="R1841" s="93">
        <f t="shared" si="174"/>
        <v>0</v>
      </c>
      <c r="S1841" s="93">
        <f t="shared" si="175"/>
        <v>0</v>
      </c>
      <c r="T1841" s="93">
        <f t="shared" si="176"/>
        <v>0</v>
      </c>
    </row>
    <row r="1842" spans="3:20" x14ac:dyDescent="0.35">
      <c r="C1842" s="75" t="str">
        <f t="shared" si="171"/>
        <v/>
      </c>
      <c r="D1842" s="47"/>
      <c r="E1842" s="48"/>
      <c r="F1842" s="48"/>
      <c r="G1842" s="48"/>
      <c r="H1842" s="49">
        <f t="shared" si="172"/>
        <v>0</v>
      </c>
      <c r="I1842" s="46" t="s">
        <v>6</v>
      </c>
      <c r="O1842" s="26">
        <f t="shared" si="173"/>
        <v>0</v>
      </c>
      <c r="P1842" s="26">
        <f t="shared" si="173"/>
        <v>0</v>
      </c>
      <c r="Q1842" s="26">
        <f t="shared" si="173"/>
        <v>0</v>
      </c>
      <c r="R1842" s="93">
        <f t="shared" si="174"/>
        <v>0</v>
      </c>
      <c r="S1842" s="93">
        <f t="shared" si="175"/>
        <v>0</v>
      </c>
      <c r="T1842" s="93">
        <f t="shared" si="176"/>
        <v>0</v>
      </c>
    </row>
    <row r="1843" spans="3:20" x14ac:dyDescent="0.35">
      <c r="C1843" s="75" t="str">
        <f t="shared" si="171"/>
        <v/>
      </c>
      <c r="D1843" s="47"/>
      <c r="E1843" s="48"/>
      <c r="F1843" s="48"/>
      <c r="G1843" s="48"/>
      <c r="H1843" s="49">
        <f t="shared" si="172"/>
        <v>0</v>
      </c>
      <c r="I1843" s="46" t="s">
        <v>6</v>
      </c>
      <c r="O1843" s="26">
        <f t="shared" si="173"/>
        <v>0</v>
      </c>
      <c r="P1843" s="26">
        <f t="shared" si="173"/>
        <v>0</v>
      </c>
      <c r="Q1843" s="26">
        <f t="shared" si="173"/>
        <v>0</v>
      </c>
      <c r="R1843" s="93">
        <f t="shared" si="174"/>
        <v>0</v>
      </c>
      <c r="S1843" s="93">
        <f t="shared" si="175"/>
        <v>0</v>
      </c>
      <c r="T1843" s="93">
        <f t="shared" si="176"/>
        <v>0</v>
      </c>
    </row>
    <row r="1844" spans="3:20" x14ac:dyDescent="0.35">
      <c r="C1844" s="75" t="str">
        <f t="shared" si="171"/>
        <v/>
      </c>
      <c r="D1844" s="47"/>
      <c r="E1844" s="48"/>
      <c r="F1844" s="48"/>
      <c r="G1844" s="48"/>
      <c r="H1844" s="49">
        <f t="shared" si="172"/>
        <v>0</v>
      </c>
      <c r="I1844" s="46" t="s">
        <v>6</v>
      </c>
      <c r="O1844" s="26">
        <f t="shared" si="173"/>
        <v>0</v>
      </c>
      <c r="P1844" s="26">
        <f t="shared" si="173"/>
        <v>0</v>
      </c>
      <c r="Q1844" s="26">
        <f t="shared" si="173"/>
        <v>0</v>
      </c>
      <c r="R1844" s="93">
        <f t="shared" si="174"/>
        <v>0</v>
      </c>
      <c r="S1844" s="93">
        <f t="shared" si="175"/>
        <v>0</v>
      </c>
      <c r="T1844" s="93">
        <f t="shared" si="176"/>
        <v>0</v>
      </c>
    </row>
    <row r="1845" spans="3:20" x14ac:dyDescent="0.35">
      <c r="C1845" s="75" t="str">
        <f t="shared" si="171"/>
        <v/>
      </c>
      <c r="D1845" s="47"/>
      <c r="E1845" s="48"/>
      <c r="F1845" s="48"/>
      <c r="G1845" s="48"/>
      <c r="H1845" s="49">
        <f t="shared" si="172"/>
        <v>0</v>
      </c>
      <c r="I1845" s="46" t="s">
        <v>6</v>
      </c>
      <c r="O1845" s="26">
        <f t="shared" si="173"/>
        <v>0</v>
      </c>
      <c r="P1845" s="26">
        <f t="shared" si="173"/>
        <v>0</v>
      </c>
      <c r="Q1845" s="26">
        <f t="shared" si="173"/>
        <v>0</v>
      </c>
      <c r="R1845" s="93">
        <f t="shared" si="174"/>
        <v>0</v>
      </c>
      <c r="S1845" s="93">
        <f t="shared" si="175"/>
        <v>0</v>
      </c>
      <c r="T1845" s="93">
        <f t="shared" si="176"/>
        <v>0</v>
      </c>
    </row>
    <row r="1846" spans="3:20" x14ac:dyDescent="0.35">
      <c r="C1846" s="75" t="str">
        <f t="shared" si="171"/>
        <v/>
      </c>
      <c r="D1846" s="47"/>
      <c r="E1846" s="48"/>
      <c r="F1846" s="48"/>
      <c r="G1846" s="48"/>
      <c r="H1846" s="49">
        <f t="shared" si="172"/>
        <v>0</v>
      </c>
      <c r="I1846" s="46" t="s">
        <v>6</v>
      </c>
      <c r="O1846" s="26">
        <f t="shared" si="173"/>
        <v>0</v>
      </c>
      <c r="P1846" s="26">
        <f t="shared" si="173"/>
        <v>0</v>
      </c>
      <c r="Q1846" s="26">
        <f t="shared" si="173"/>
        <v>0</v>
      </c>
      <c r="R1846" s="93">
        <f t="shared" si="174"/>
        <v>0</v>
      </c>
      <c r="S1846" s="93">
        <f t="shared" si="175"/>
        <v>0</v>
      </c>
      <c r="T1846" s="93">
        <f t="shared" si="176"/>
        <v>0</v>
      </c>
    </row>
    <row r="1847" spans="3:20" x14ac:dyDescent="0.35">
      <c r="C1847" s="75" t="str">
        <f t="shared" si="171"/>
        <v/>
      </c>
      <c r="D1847" s="47"/>
      <c r="E1847" s="48"/>
      <c r="F1847" s="48"/>
      <c r="G1847" s="48"/>
      <c r="H1847" s="49">
        <f t="shared" si="172"/>
        <v>0</v>
      </c>
      <c r="I1847" s="46" t="s">
        <v>6</v>
      </c>
      <c r="O1847" s="26">
        <f t="shared" si="173"/>
        <v>0</v>
      </c>
      <c r="P1847" s="26">
        <f t="shared" si="173"/>
        <v>0</v>
      </c>
      <c r="Q1847" s="26">
        <f t="shared" si="173"/>
        <v>0</v>
      </c>
      <c r="R1847" s="93">
        <f t="shared" si="174"/>
        <v>0</v>
      </c>
      <c r="S1847" s="93">
        <f t="shared" si="175"/>
        <v>0</v>
      </c>
      <c r="T1847" s="93">
        <f t="shared" si="176"/>
        <v>0</v>
      </c>
    </row>
    <row r="1848" spans="3:20" x14ac:dyDescent="0.35">
      <c r="C1848" s="75" t="str">
        <f t="shared" si="171"/>
        <v/>
      </c>
      <c r="D1848" s="47"/>
      <c r="E1848" s="48"/>
      <c r="F1848" s="48"/>
      <c r="G1848" s="48"/>
      <c r="H1848" s="49">
        <f t="shared" si="172"/>
        <v>0</v>
      </c>
      <c r="I1848" s="46" t="s">
        <v>6</v>
      </c>
      <c r="O1848" s="26">
        <f t="shared" si="173"/>
        <v>0</v>
      </c>
      <c r="P1848" s="26">
        <f t="shared" si="173"/>
        <v>0</v>
      </c>
      <c r="Q1848" s="26">
        <f t="shared" si="173"/>
        <v>0</v>
      </c>
      <c r="R1848" s="93">
        <f t="shared" si="174"/>
        <v>0</v>
      </c>
      <c r="S1848" s="93">
        <f t="shared" si="175"/>
        <v>0</v>
      </c>
      <c r="T1848" s="93">
        <f t="shared" si="176"/>
        <v>0</v>
      </c>
    </row>
    <row r="1849" spans="3:20" x14ac:dyDescent="0.35">
      <c r="C1849" s="75" t="str">
        <f t="shared" si="171"/>
        <v/>
      </c>
      <c r="D1849" s="47"/>
      <c r="E1849" s="48"/>
      <c r="F1849" s="48"/>
      <c r="G1849" s="48"/>
      <c r="H1849" s="49">
        <f t="shared" si="172"/>
        <v>0</v>
      </c>
      <c r="I1849" s="46" t="s">
        <v>6</v>
      </c>
      <c r="O1849" s="26">
        <f t="shared" si="173"/>
        <v>0</v>
      </c>
      <c r="P1849" s="26">
        <f t="shared" si="173"/>
        <v>0</v>
      </c>
      <c r="Q1849" s="26">
        <f t="shared" si="173"/>
        <v>0</v>
      </c>
      <c r="R1849" s="93">
        <f t="shared" si="174"/>
        <v>0</v>
      </c>
      <c r="S1849" s="93">
        <f t="shared" si="175"/>
        <v>0</v>
      </c>
      <c r="T1849" s="93">
        <f t="shared" si="176"/>
        <v>0</v>
      </c>
    </row>
    <row r="1850" spans="3:20" x14ac:dyDescent="0.35">
      <c r="C1850" s="75" t="str">
        <f t="shared" si="171"/>
        <v/>
      </c>
      <c r="D1850" s="47"/>
      <c r="E1850" s="48"/>
      <c r="F1850" s="48"/>
      <c r="G1850" s="48"/>
      <c r="H1850" s="49">
        <f t="shared" si="172"/>
        <v>0</v>
      </c>
      <c r="I1850" s="46" t="s">
        <v>6</v>
      </c>
      <c r="O1850" s="26">
        <f t="shared" si="173"/>
        <v>0</v>
      </c>
      <c r="P1850" s="26">
        <f t="shared" si="173"/>
        <v>0</v>
      </c>
      <c r="Q1850" s="26">
        <f t="shared" si="173"/>
        <v>0</v>
      </c>
      <c r="R1850" s="93">
        <f t="shared" si="174"/>
        <v>0</v>
      </c>
      <c r="S1850" s="93">
        <f t="shared" si="175"/>
        <v>0</v>
      </c>
      <c r="T1850" s="93">
        <f t="shared" si="176"/>
        <v>0</v>
      </c>
    </row>
    <row r="1851" spans="3:20" x14ac:dyDescent="0.35">
      <c r="C1851" s="75" t="str">
        <f t="shared" si="171"/>
        <v/>
      </c>
      <c r="D1851" s="47"/>
      <c r="E1851" s="48"/>
      <c r="F1851" s="48"/>
      <c r="G1851" s="48"/>
      <c r="H1851" s="49">
        <f t="shared" si="172"/>
        <v>0</v>
      </c>
      <c r="I1851" s="46" t="s">
        <v>6</v>
      </c>
      <c r="O1851" s="26">
        <f t="shared" si="173"/>
        <v>0</v>
      </c>
      <c r="P1851" s="26">
        <f t="shared" si="173"/>
        <v>0</v>
      </c>
      <c r="Q1851" s="26">
        <f t="shared" si="173"/>
        <v>0</v>
      </c>
      <c r="R1851" s="93">
        <f t="shared" si="174"/>
        <v>0</v>
      </c>
      <c r="S1851" s="93">
        <f t="shared" si="175"/>
        <v>0</v>
      </c>
      <c r="T1851" s="93">
        <f t="shared" si="176"/>
        <v>0</v>
      </c>
    </row>
    <row r="1852" spans="3:20" x14ac:dyDescent="0.35">
      <c r="C1852" s="75" t="str">
        <f t="shared" si="171"/>
        <v/>
      </c>
      <c r="D1852" s="47"/>
      <c r="E1852" s="48"/>
      <c r="F1852" s="48"/>
      <c r="G1852" s="48"/>
      <c r="H1852" s="49">
        <f t="shared" si="172"/>
        <v>0</v>
      </c>
      <c r="I1852" s="46" t="s">
        <v>6</v>
      </c>
      <c r="O1852" s="26">
        <f t="shared" si="173"/>
        <v>0</v>
      </c>
      <c r="P1852" s="26">
        <f t="shared" si="173"/>
        <v>0</v>
      </c>
      <c r="Q1852" s="26">
        <f t="shared" si="173"/>
        <v>0</v>
      </c>
      <c r="R1852" s="93">
        <f t="shared" si="174"/>
        <v>0</v>
      </c>
      <c r="S1852" s="93">
        <f t="shared" si="175"/>
        <v>0</v>
      </c>
      <c r="T1852" s="93">
        <f t="shared" si="176"/>
        <v>0</v>
      </c>
    </row>
    <row r="1853" spans="3:20" x14ac:dyDescent="0.35">
      <c r="C1853" s="75" t="str">
        <f t="shared" si="171"/>
        <v/>
      </c>
      <c r="D1853" s="47"/>
      <c r="E1853" s="48"/>
      <c r="F1853" s="48"/>
      <c r="G1853" s="48"/>
      <c r="H1853" s="49">
        <f t="shared" si="172"/>
        <v>0</v>
      </c>
      <c r="I1853" s="46" t="s">
        <v>6</v>
      </c>
      <c r="O1853" s="26">
        <f t="shared" si="173"/>
        <v>0</v>
      </c>
      <c r="P1853" s="26">
        <f t="shared" si="173"/>
        <v>0</v>
      </c>
      <c r="Q1853" s="26">
        <f t="shared" si="173"/>
        <v>0</v>
      </c>
      <c r="R1853" s="93">
        <f t="shared" si="174"/>
        <v>0</v>
      </c>
      <c r="S1853" s="93">
        <f t="shared" si="175"/>
        <v>0</v>
      </c>
      <c r="T1853" s="93">
        <f t="shared" si="176"/>
        <v>0</v>
      </c>
    </row>
    <row r="1854" spans="3:20" x14ac:dyDescent="0.35">
      <c r="C1854" s="75" t="str">
        <f t="shared" si="171"/>
        <v/>
      </c>
      <c r="D1854" s="47"/>
      <c r="E1854" s="48"/>
      <c r="F1854" s="48"/>
      <c r="G1854" s="48"/>
      <c r="H1854" s="49">
        <f t="shared" si="172"/>
        <v>0</v>
      </c>
      <c r="I1854" s="46" t="s">
        <v>6</v>
      </c>
      <c r="O1854" s="26">
        <f t="shared" si="173"/>
        <v>0</v>
      </c>
      <c r="P1854" s="26">
        <f t="shared" si="173"/>
        <v>0</v>
      </c>
      <c r="Q1854" s="26">
        <f t="shared" si="173"/>
        <v>0</v>
      </c>
      <c r="R1854" s="93">
        <f t="shared" si="174"/>
        <v>0</v>
      </c>
      <c r="S1854" s="93">
        <f t="shared" si="175"/>
        <v>0</v>
      </c>
      <c r="T1854" s="93">
        <f t="shared" si="176"/>
        <v>0</v>
      </c>
    </row>
    <row r="1855" spans="3:20" x14ac:dyDescent="0.35">
      <c r="C1855" s="75" t="str">
        <f t="shared" si="171"/>
        <v/>
      </c>
      <c r="D1855" s="47"/>
      <c r="E1855" s="48"/>
      <c r="F1855" s="48"/>
      <c r="G1855" s="48"/>
      <c r="H1855" s="49">
        <f t="shared" si="172"/>
        <v>0</v>
      </c>
      <c r="I1855" s="46" t="s">
        <v>6</v>
      </c>
      <c r="O1855" s="26">
        <f t="shared" si="173"/>
        <v>0</v>
      </c>
      <c r="P1855" s="26">
        <f t="shared" si="173"/>
        <v>0</v>
      </c>
      <c r="Q1855" s="26">
        <f t="shared" si="173"/>
        <v>0</v>
      </c>
      <c r="R1855" s="93">
        <f t="shared" si="174"/>
        <v>0</v>
      </c>
      <c r="S1855" s="93">
        <f t="shared" si="175"/>
        <v>0</v>
      </c>
      <c r="T1855" s="93">
        <f t="shared" si="176"/>
        <v>0</v>
      </c>
    </row>
    <row r="1856" spans="3:20" x14ac:dyDescent="0.35">
      <c r="C1856" s="75" t="str">
        <f t="shared" si="171"/>
        <v/>
      </c>
      <c r="D1856" s="47"/>
      <c r="E1856" s="48"/>
      <c r="F1856" s="48"/>
      <c r="G1856" s="48"/>
      <c r="H1856" s="49">
        <f t="shared" si="172"/>
        <v>0</v>
      </c>
      <c r="I1856" s="46" t="s">
        <v>6</v>
      </c>
      <c r="O1856" s="26">
        <f t="shared" si="173"/>
        <v>0</v>
      </c>
      <c r="P1856" s="26">
        <f t="shared" si="173"/>
        <v>0</v>
      </c>
      <c r="Q1856" s="26">
        <f t="shared" si="173"/>
        <v>0</v>
      </c>
      <c r="R1856" s="93">
        <f t="shared" si="174"/>
        <v>0</v>
      </c>
      <c r="S1856" s="93">
        <f t="shared" si="175"/>
        <v>0</v>
      </c>
      <c r="T1856" s="93">
        <f t="shared" si="176"/>
        <v>0</v>
      </c>
    </row>
    <row r="1857" spans="3:20" x14ac:dyDescent="0.35">
      <c r="C1857" s="75" t="str">
        <f t="shared" si="171"/>
        <v/>
      </c>
      <c r="D1857" s="47"/>
      <c r="E1857" s="48"/>
      <c r="F1857" s="48"/>
      <c r="G1857" s="48"/>
      <c r="H1857" s="49">
        <f t="shared" si="172"/>
        <v>0</v>
      </c>
      <c r="I1857" s="46" t="s">
        <v>6</v>
      </c>
      <c r="O1857" s="26">
        <f t="shared" si="173"/>
        <v>0</v>
      </c>
      <c r="P1857" s="26">
        <f t="shared" si="173"/>
        <v>0</v>
      </c>
      <c r="Q1857" s="26">
        <f t="shared" si="173"/>
        <v>0</v>
      </c>
      <c r="R1857" s="93">
        <f t="shared" si="174"/>
        <v>0</v>
      </c>
      <c r="S1857" s="93">
        <f t="shared" si="175"/>
        <v>0</v>
      </c>
      <c r="T1857" s="93">
        <f t="shared" si="176"/>
        <v>0</v>
      </c>
    </row>
    <row r="1858" spans="3:20" x14ac:dyDescent="0.35">
      <c r="C1858" s="75" t="str">
        <f t="shared" si="171"/>
        <v/>
      </c>
      <c r="D1858" s="47"/>
      <c r="E1858" s="48"/>
      <c r="F1858" s="48"/>
      <c r="G1858" s="48"/>
      <c r="H1858" s="49">
        <f t="shared" si="172"/>
        <v>0</v>
      </c>
      <c r="I1858" s="46" t="s">
        <v>6</v>
      </c>
      <c r="O1858" s="26">
        <f t="shared" si="173"/>
        <v>0</v>
      </c>
      <c r="P1858" s="26">
        <f t="shared" si="173"/>
        <v>0</v>
      </c>
      <c r="Q1858" s="26">
        <f t="shared" si="173"/>
        <v>0</v>
      </c>
      <c r="R1858" s="93">
        <f t="shared" si="174"/>
        <v>0</v>
      </c>
      <c r="S1858" s="93">
        <f t="shared" si="175"/>
        <v>0</v>
      </c>
      <c r="T1858" s="93">
        <f t="shared" si="176"/>
        <v>0</v>
      </c>
    </row>
    <row r="1859" spans="3:20" x14ac:dyDescent="0.35">
      <c r="C1859" s="75" t="str">
        <f t="shared" si="171"/>
        <v/>
      </c>
      <c r="D1859" s="47"/>
      <c r="E1859" s="48"/>
      <c r="F1859" s="48"/>
      <c r="G1859" s="48"/>
      <c r="H1859" s="49">
        <f t="shared" si="172"/>
        <v>0</v>
      </c>
      <c r="I1859" s="46" t="s">
        <v>6</v>
      </c>
      <c r="O1859" s="26">
        <f t="shared" si="173"/>
        <v>0</v>
      </c>
      <c r="P1859" s="26">
        <f t="shared" si="173"/>
        <v>0</v>
      </c>
      <c r="Q1859" s="26">
        <f t="shared" si="173"/>
        <v>0</v>
      </c>
      <c r="R1859" s="93">
        <f t="shared" si="174"/>
        <v>0</v>
      </c>
      <c r="S1859" s="93">
        <f t="shared" si="175"/>
        <v>0</v>
      </c>
      <c r="T1859" s="93">
        <f t="shared" si="176"/>
        <v>0</v>
      </c>
    </row>
    <row r="1860" spans="3:20" x14ac:dyDescent="0.35">
      <c r="C1860" s="75" t="str">
        <f t="shared" si="171"/>
        <v/>
      </c>
      <c r="D1860" s="47"/>
      <c r="E1860" s="48"/>
      <c r="F1860" s="48"/>
      <c r="G1860" s="48"/>
      <c r="H1860" s="49">
        <f t="shared" si="172"/>
        <v>0</v>
      </c>
      <c r="I1860" s="46" t="s">
        <v>6</v>
      </c>
      <c r="O1860" s="26">
        <f t="shared" si="173"/>
        <v>0</v>
      </c>
      <c r="P1860" s="26">
        <f t="shared" si="173"/>
        <v>0</v>
      </c>
      <c r="Q1860" s="26">
        <f t="shared" si="173"/>
        <v>0</v>
      </c>
      <c r="R1860" s="93">
        <f t="shared" si="174"/>
        <v>0</v>
      </c>
      <c r="S1860" s="93">
        <f t="shared" si="175"/>
        <v>0</v>
      </c>
      <c r="T1860" s="93">
        <f t="shared" si="176"/>
        <v>0</v>
      </c>
    </row>
    <row r="1861" spans="3:20" x14ac:dyDescent="0.35">
      <c r="C1861" s="75" t="str">
        <f t="shared" si="171"/>
        <v/>
      </c>
      <c r="D1861" s="47"/>
      <c r="E1861" s="48"/>
      <c r="F1861" s="48"/>
      <c r="G1861" s="48"/>
      <c r="H1861" s="49">
        <f t="shared" si="172"/>
        <v>0</v>
      </c>
      <c r="I1861" s="46" t="s">
        <v>6</v>
      </c>
      <c r="O1861" s="26">
        <f t="shared" si="173"/>
        <v>0</v>
      </c>
      <c r="P1861" s="26">
        <f t="shared" si="173"/>
        <v>0</v>
      </c>
      <c r="Q1861" s="26">
        <f t="shared" si="173"/>
        <v>0</v>
      </c>
      <c r="R1861" s="93">
        <f t="shared" si="174"/>
        <v>0</v>
      </c>
      <c r="S1861" s="93">
        <f t="shared" si="175"/>
        <v>0</v>
      </c>
      <c r="T1861" s="93">
        <f t="shared" si="176"/>
        <v>0</v>
      </c>
    </row>
    <row r="1862" spans="3:20" x14ac:dyDescent="0.35">
      <c r="C1862" s="75" t="str">
        <f t="shared" si="171"/>
        <v/>
      </c>
      <c r="D1862" s="47"/>
      <c r="E1862" s="48"/>
      <c r="F1862" s="48"/>
      <c r="G1862" s="48"/>
      <c r="H1862" s="49">
        <f t="shared" si="172"/>
        <v>0</v>
      </c>
      <c r="I1862" s="46" t="s">
        <v>6</v>
      </c>
      <c r="O1862" s="26">
        <f t="shared" si="173"/>
        <v>0</v>
      </c>
      <c r="P1862" s="26">
        <f t="shared" si="173"/>
        <v>0</v>
      </c>
      <c r="Q1862" s="26">
        <f t="shared" si="173"/>
        <v>0</v>
      </c>
      <c r="R1862" s="93">
        <f t="shared" si="174"/>
        <v>0</v>
      </c>
      <c r="S1862" s="93">
        <f t="shared" si="175"/>
        <v>0</v>
      </c>
      <c r="T1862" s="93">
        <f t="shared" si="176"/>
        <v>0</v>
      </c>
    </row>
    <row r="1863" spans="3:20" x14ac:dyDescent="0.35">
      <c r="C1863" s="75" t="str">
        <f t="shared" si="171"/>
        <v/>
      </c>
      <c r="D1863" s="47"/>
      <c r="E1863" s="48"/>
      <c r="F1863" s="48"/>
      <c r="G1863" s="48"/>
      <c r="H1863" s="49">
        <f t="shared" si="172"/>
        <v>0</v>
      </c>
      <c r="I1863" s="46" t="s">
        <v>6</v>
      </c>
      <c r="O1863" s="26">
        <f t="shared" si="173"/>
        <v>0</v>
      </c>
      <c r="P1863" s="26">
        <f t="shared" si="173"/>
        <v>0</v>
      </c>
      <c r="Q1863" s="26">
        <f t="shared" si="173"/>
        <v>0</v>
      </c>
      <c r="R1863" s="93">
        <f t="shared" si="174"/>
        <v>0</v>
      </c>
      <c r="S1863" s="93">
        <f t="shared" si="175"/>
        <v>0</v>
      </c>
      <c r="T1863" s="93">
        <f t="shared" si="176"/>
        <v>0</v>
      </c>
    </row>
    <row r="1864" spans="3:20" x14ac:dyDescent="0.35">
      <c r="C1864" s="75" t="str">
        <f t="shared" si="171"/>
        <v/>
      </c>
      <c r="D1864" s="47"/>
      <c r="E1864" s="48"/>
      <c r="F1864" s="48"/>
      <c r="G1864" s="48"/>
      <c r="H1864" s="49">
        <f t="shared" si="172"/>
        <v>0</v>
      </c>
      <c r="I1864" s="46" t="s">
        <v>6</v>
      </c>
      <c r="O1864" s="26">
        <f t="shared" si="173"/>
        <v>0</v>
      </c>
      <c r="P1864" s="26">
        <f t="shared" si="173"/>
        <v>0</v>
      </c>
      <c r="Q1864" s="26">
        <f t="shared" si="173"/>
        <v>0</v>
      </c>
      <c r="R1864" s="93">
        <f t="shared" si="174"/>
        <v>0</v>
      </c>
      <c r="S1864" s="93">
        <f t="shared" si="175"/>
        <v>0</v>
      </c>
      <c r="T1864" s="93">
        <f t="shared" si="176"/>
        <v>0</v>
      </c>
    </row>
    <row r="1865" spans="3:20" x14ac:dyDescent="0.35">
      <c r="C1865" s="75" t="str">
        <f t="shared" si="171"/>
        <v/>
      </c>
      <c r="D1865" s="47"/>
      <c r="E1865" s="48"/>
      <c r="F1865" s="48"/>
      <c r="G1865" s="48"/>
      <c r="H1865" s="49">
        <f t="shared" si="172"/>
        <v>0</v>
      </c>
      <c r="I1865" s="46" t="s">
        <v>6</v>
      </c>
      <c r="O1865" s="26">
        <f t="shared" si="173"/>
        <v>0</v>
      </c>
      <c r="P1865" s="26">
        <f t="shared" si="173"/>
        <v>0</v>
      </c>
      <c r="Q1865" s="26">
        <f t="shared" si="173"/>
        <v>0</v>
      </c>
      <c r="R1865" s="93">
        <f t="shared" si="174"/>
        <v>0</v>
      </c>
      <c r="S1865" s="93">
        <f t="shared" si="175"/>
        <v>0</v>
      </c>
      <c r="T1865" s="93">
        <f t="shared" si="176"/>
        <v>0</v>
      </c>
    </row>
    <row r="1866" spans="3:20" x14ac:dyDescent="0.35">
      <c r="C1866" s="75" t="str">
        <f t="shared" si="171"/>
        <v/>
      </c>
      <c r="D1866" s="47"/>
      <c r="E1866" s="48"/>
      <c r="F1866" s="48"/>
      <c r="G1866" s="48"/>
      <c r="H1866" s="49">
        <f t="shared" si="172"/>
        <v>0</v>
      </c>
      <c r="I1866" s="46" t="s">
        <v>6</v>
      </c>
      <c r="O1866" s="26">
        <f t="shared" si="173"/>
        <v>0</v>
      </c>
      <c r="P1866" s="26">
        <f t="shared" si="173"/>
        <v>0</v>
      </c>
      <c r="Q1866" s="26">
        <f t="shared" si="173"/>
        <v>0</v>
      </c>
      <c r="R1866" s="93">
        <f t="shared" si="174"/>
        <v>0</v>
      </c>
      <c r="S1866" s="93">
        <f t="shared" si="175"/>
        <v>0</v>
      </c>
      <c r="T1866" s="93">
        <f t="shared" si="176"/>
        <v>0</v>
      </c>
    </row>
    <row r="1867" spans="3:20" x14ac:dyDescent="0.35">
      <c r="C1867" s="75" t="str">
        <f t="shared" ref="C1867:C1930" si="177">IF(D1867="","",IF(ISERROR(1+C1866),1,1+C1866))</f>
        <v/>
      </c>
      <c r="D1867" s="47"/>
      <c r="E1867" s="48"/>
      <c r="F1867" s="48"/>
      <c r="G1867" s="48"/>
      <c r="H1867" s="49">
        <f t="shared" ref="H1867:H1930" si="178">SUM(E1867:G1867)</f>
        <v>0</v>
      </c>
      <c r="I1867" s="46" t="s">
        <v>6</v>
      </c>
      <c r="O1867" s="26">
        <f t="shared" ref="O1867:Q1930" si="179">IF(E1867="",0,IF(ISNUMBER(E1867),0,1))</f>
        <v>0</v>
      </c>
      <c r="P1867" s="26">
        <f t="shared" si="179"/>
        <v>0</v>
      </c>
      <c r="Q1867" s="26">
        <f t="shared" si="179"/>
        <v>0</v>
      </c>
      <c r="R1867" s="93">
        <f t="shared" ref="R1867:R1930" si="180">IF(E1867="",0,
IF(NOT(ISNUMBER(E1867)),0,
IF(E1867&gt;=0,0,
1)))</f>
        <v>0</v>
      </c>
      <c r="S1867" s="93">
        <f t="shared" ref="S1867:S1930" si="181">IF(F1867="",0,
IF(NOT(ISNUMBER(F1867)),0,
IF(F1867&gt;=0,0,
1)))</f>
        <v>0</v>
      </c>
      <c r="T1867" s="93">
        <f t="shared" ref="T1867:T1930" si="182">IF(G1867="",0,
IF(NOT(ISNUMBER(G1867)),0,
IF(G1867&gt;=0,0,
1)))</f>
        <v>0</v>
      </c>
    </row>
    <row r="1868" spans="3:20" x14ac:dyDescent="0.35">
      <c r="C1868" s="75" t="str">
        <f t="shared" si="177"/>
        <v/>
      </c>
      <c r="D1868" s="47"/>
      <c r="E1868" s="48"/>
      <c r="F1868" s="48"/>
      <c r="G1868" s="48"/>
      <c r="H1868" s="49">
        <f t="shared" si="178"/>
        <v>0</v>
      </c>
      <c r="I1868" s="46" t="s">
        <v>6</v>
      </c>
      <c r="O1868" s="26">
        <f t="shared" si="179"/>
        <v>0</v>
      </c>
      <c r="P1868" s="26">
        <f t="shared" si="179"/>
        <v>0</v>
      </c>
      <c r="Q1868" s="26">
        <f t="shared" si="179"/>
        <v>0</v>
      </c>
      <c r="R1868" s="93">
        <f t="shared" si="180"/>
        <v>0</v>
      </c>
      <c r="S1868" s="93">
        <f t="shared" si="181"/>
        <v>0</v>
      </c>
      <c r="T1868" s="93">
        <f t="shared" si="182"/>
        <v>0</v>
      </c>
    </row>
    <row r="1869" spans="3:20" x14ac:dyDescent="0.35">
      <c r="C1869" s="75" t="str">
        <f t="shared" si="177"/>
        <v/>
      </c>
      <c r="D1869" s="47"/>
      <c r="E1869" s="48"/>
      <c r="F1869" s="48"/>
      <c r="G1869" s="48"/>
      <c r="H1869" s="49">
        <f t="shared" si="178"/>
        <v>0</v>
      </c>
      <c r="I1869" s="46" t="s">
        <v>6</v>
      </c>
      <c r="O1869" s="26">
        <f t="shared" si="179"/>
        <v>0</v>
      </c>
      <c r="P1869" s="26">
        <f t="shared" si="179"/>
        <v>0</v>
      </c>
      <c r="Q1869" s="26">
        <f t="shared" si="179"/>
        <v>0</v>
      </c>
      <c r="R1869" s="93">
        <f t="shared" si="180"/>
        <v>0</v>
      </c>
      <c r="S1869" s="93">
        <f t="shared" si="181"/>
        <v>0</v>
      </c>
      <c r="T1869" s="93">
        <f t="shared" si="182"/>
        <v>0</v>
      </c>
    </row>
    <row r="1870" spans="3:20" x14ac:dyDescent="0.35">
      <c r="C1870" s="75" t="str">
        <f t="shared" si="177"/>
        <v/>
      </c>
      <c r="D1870" s="47"/>
      <c r="E1870" s="48"/>
      <c r="F1870" s="48"/>
      <c r="G1870" s="48"/>
      <c r="H1870" s="49">
        <f t="shared" si="178"/>
        <v>0</v>
      </c>
      <c r="I1870" s="46" t="s">
        <v>6</v>
      </c>
      <c r="O1870" s="26">
        <f t="shared" si="179"/>
        <v>0</v>
      </c>
      <c r="P1870" s="26">
        <f t="shared" si="179"/>
        <v>0</v>
      </c>
      <c r="Q1870" s="26">
        <f t="shared" si="179"/>
        <v>0</v>
      </c>
      <c r="R1870" s="93">
        <f t="shared" si="180"/>
        <v>0</v>
      </c>
      <c r="S1870" s="93">
        <f t="shared" si="181"/>
        <v>0</v>
      </c>
      <c r="T1870" s="93">
        <f t="shared" si="182"/>
        <v>0</v>
      </c>
    </row>
    <row r="1871" spans="3:20" x14ac:dyDescent="0.35">
      <c r="C1871" s="75" t="str">
        <f t="shared" si="177"/>
        <v/>
      </c>
      <c r="D1871" s="47"/>
      <c r="E1871" s="48"/>
      <c r="F1871" s="48"/>
      <c r="G1871" s="48"/>
      <c r="H1871" s="49">
        <f t="shared" si="178"/>
        <v>0</v>
      </c>
      <c r="I1871" s="46" t="s">
        <v>6</v>
      </c>
      <c r="O1871" s="26">
        <f t="shared" si="179"/>
        <v>0</v>
      </c>
      <c r="P1871" s="26">
        <f t="shared" si="179"/>
        <v>0</v>
      </c>
      <c r="Q1871" s="26">
        <f t="shared" si="179"/>
        <v>0</v>
      </c>
      <c r="R1871" s="93">
        <f t="shared" si="180"/>
        <v>0</v>
      </c>
      <c r="S1871" s="93">
        <f t="shared" si="181"/>
        <v>0</v>
      </c>
      <c r="T1871" s="93">
        <f t="shared" si="182"/>
        <v>0</v>
      </c>
    </row>
    <row r="1872" spans="3:20" x14ac:dyDescent="0.35">
      <c r="C1872" s="75" t="str">
        <f t="shared" si="177"/>
        <v/>
      </c>
      <c r="D1872" s="47"/>
      <c r="E1872" s="48"/>
      <c r="F1872" s="48"/>
      <c r="G1872" s="48"/>
      <c r="H1872" s="49">
        <f t="shared" si="178"/>
        <v>0</v>
      </c>
      <c r="I1872" s="46" t="s">
        <v>6</v>
      </c>
      <c r="O1872" s="26">
        <f t="shared" si="179"/>
        <v>0</v>
      </c>
      <c r="P1872" s="26">
        <f t="shared" si="179"/>
        <v>0</v>
      </c>
      <c r="Q1872" s="26">
        <f t="shared" si="179"/>
        <v>0</v>
      </c>
      <c r="R1872" s="93">
        <f t="shared" si="180"/>
        <v>0</v>
      </c>
      <c r="S1872" s="93">
        <f t="shared" si="181"/>
        <v>0</v>
      </c>
      <c r="T1872" s="93">
        <f t="shared" si="182"/>
        <v>0</v>
      </c>
    </row>
    <row r="1873" spans="3:20" x14ac:dyDescent="0.35">
      <c r="C1873" s="75" t="str">
        <f t="shared" si="177"/>
        <v/>
      </c>
      <c r="D1873" s="47"/>
      <c r="E1873" s="48"/>
      <c r="F1873" s="48"/>
      <c r="G1873" s="48"/>
      <c r="H1873" s="49">
        <f t="shared" si="178"/>
        <v>0</v>
      </c>
      <c r="I1873" s="46" t="s">
        <v>6</v>
      </c>
      <c r="O1873" s="26">
        <f t="shared" si="179"/>
        <v>0</v>
      </c>
      <c r="P1873" s="26">
        <f t="shared" si="179"/>
        <v>0</v>
      </c>
      <c r="Q1873" s="26">
        <f t="shared" si="179"/>
        <v>0</v>
      </c>
      <c r="R1873" s="93">
        <f t="shared" si="180"/>
        <v>0</v>
      </c>
      <c r="S1873" s="93">
        <f t="shared" si="181"/>
        <v>0</v>
      </c>
      <c r="T1873" s="93">
        <f t="shared" si="182"/>
        <v>0</v>
      </c>
    </row>
    <row r="1874" spans="3:20" x14ac:dyDescent="0.35">
      <c r="C1874" s="75" t="str">
        <f t="shared" si="177"/>
        <v/>
      </c>
      <c r="D1874" s="47"/>
      <c r="E1874" s="48"/>
      <c r="F1874" s="48"/>
      <c r="G1874" s="48"/>
      <c r="H1874" s="49">
        <f t="shared" si="178"/>
        <v>0</v>
      </c>
      <c r="I1874" s="46" t="s">
        <v>6</v>
      </c>
      <c r="O1874" s="26">
        <f t="shared" si="179"/>
        <v>0</v>
      </c>
      <c r="P1874" s="26">
        <f t="shared" si="179"/>
        <v>0</v>
      </c>
      <c r="Q1874" s="26">
        <f t="shared" si="179"/>
        <v>0</v>
      </c>
      <c r="R1874" s="93">
        <f t="shared" si="180"/>
        <v>0</v>
      </c>
      <c r="S1874" s="93">
        <f t="shared" si="181"/>
        <v>0</v>
      </c>
      <c r="T1874" s="93">
        <f t="shared" si="182"/>
        <v>0</v>
      </c>
    </row>
    <row r="1875" spans="3:20" x14ac:dyDescent="0.35">
      <c r="C1875" s="75" t="str">
        <f t="shared" si="177"/>
        <v/>
      </c>
      <c r="D1875" s="47"/>
      <c r="E1875" s="48"/>
      <c r="F1875" s="48"/>
      <c r="G1875" s="48"/>
      <c r="H1875" s="49">
        <f t="shared" si="178"/>
        <v>0</v>
      </c>
      <c r="I1875" s="46" t="s">
        <v>6</v>
      </c>
      <c r="O1875" s="26">
        <f t="shared" si="179"/>
        <v>0</v>
      </c>
      <c r="P1875" s="26">
        <f t="shared" si="179"/>
        <v>0</v>
      </c>
      <c r="Q1875" s="26">
        <f t="shared" si="179"/>
        <v>0</v>
      </c>
      <c r="R1875" s="93">
        <f t="shared" si="180"/>
        <v>0</v>
      </c>
      <c r="S1875" s="93">
        <f t="shared" si="181"/>
        <v>0</v>
      </c>
      <c r="T1875" s="93">
        <f t="shared" si="182"/>
        <v>0</v>
      </c>
    </row>
    <row r="1876" spans="3:20" x14ac:dyDescent="0.35">
      <c r="C1876" s="75" t="str">
        <f t="shared" si="177"/>
        <v/>
      </c>
      <c r="D1876" s="47"/>
      <c r="E1876" s="48"/>
      <c r="F1876" s="48"/>
      <c r="G1876" s="48"/>
      <c r="H1876" s="49">
        <f t="shared" si="178"/>
        <v>0</v>
      </c>
      <c r="I1876" s="46" t="s">
        <v>6</v>
      </c>
      <c r="O1876" s="26">
        <f t="shared" si="179"/>
        <v>0</v>
      </c>
      <c r="P1876" s="26">
        <f t="shared" si="179"/>
        <v>0</v>
      </c>
      <c r="Q1876" s="26">
        <f t="shared" si="179"/>
        <v>0</v>
      </c>
      <c r="R1876" s="93">
        <f t="shared" si="180"/>
        <v>0</v>
      </c>
      <c r="S1876" s="93">
        <f t="shared" si="181"/>
        <v>0</v>
      </c>
      <c r="T1876" s="93">
        <f t="shared" si="182"/>
        <v>0</v>
      </c>
    </row>
    <row r="1877" spans="3:20" x14ac:dyDescent="0.35">
      <c r="C1877" s="75" t="str">
        <f t="shared" si="177"/>
        <v/>
      </c>
      <c r="D1877" s="47"/>
      <c r="E1877" s="48"/>
      <c r="F1877" s="48"/>
      <c r="G1877" s="48"/>
      <c r="H1877" s="49">
        <f t="shared" si="178"/>
        <v>0</v>
      </c>
      <c r="I1877" s="46" t="s">
        <v>6</v>
      </c>
      <c r="O1877" s="26">
        <f t="shared" si="179"/>
        <v>0</v>
      </c>
      <c r="P1877" s="26">
        <f t="shared" si="179"/>
        <v>0</v>
      </c>
      <c r="Q1877" s="26">
        <f t="shared" si="179"/>
        <v>0</v>
      </c>
      <c r="R1877" s="93">
        <f t="shared" si="180"/>
        <v>0</v>
      </c>
      <c r="S1877" s="93">
        <f t="shared" si="181"/>
        <v>0</v>
      </c>
      <c r="T1877" s="93">
        <f t="shared" si="182"/>
        <v>0</v>
      </c>
    </row>
    <row r="1878" spans="3:20" x14ac:dyDescent="0.35">
      <c r="C1878" s="75" t="str">
        <f t="shared" si="177"/>
        <v/>
      </c>
      <c r="D1878" s="47"/>
      <c r="E1878" s="48"/>
      <c r="F1878" s="48"/>
      <c r="G1878" s="48"/>
      <c r="H1878" s="49">
        <f t="shared" si="178"/>
        <v>0</v>
      </c>
      <c r="I1878" s="46" t="s">
        <v>6</v>
      </c>
      <c r="O1878" s="26">
        <f t="shared" si="179"/>
        <v>0</v>
      </c>
      <c r="P1878" s="26">
        <f t="shared" si="179"/>
        <v>0</v>
      </c>
      <c r="Q1878" s="26">
        <f t="shared" si="179"/>
        <v>0</v>
      </c>
      <c r="R1878" s="93">
        <f t="shared" si="180"/>
        <v>0</v>
      </c>
      <c r="S1878" s="93">
        <f t="shared" si="181"/>
        <v>0</v>
      </c>
      <c r="T1878" s="93">
        <f t="shared" si="182"/>
        <v>0</v>
      </c>
    </row>
    <row r="1879" spans="3:20" x14ac:dyDescent="0.35">
      <c r="C1879" s="75" t="str">
        <f t="shared" si="177"/>
        <v/>
      </c>
      <c r="D1879" s="47"/>
      <c r="E1879" s="48"/>
      <c r="F1879" s="48"/>
      <c r="G1879" s="48"/>
      <c r="H1879" s="49">
        <f t="shared" si="178"/>
        <v>0</v>
      </c>
      <c r="I1879" s="46" t="s">
        <v>6</v>
      </c>
      <c r="O1879" s="26">
        <f t="shared" si="179"/>
        <v>0</v>
      </c>
      <c r="P1879" s="26">
        <f t="shared" si="179"/>
        <v>0</v>
      </c>
      <c r="Q1879" s="26">
        <f t="shared" si="179"/>
        <v>0</v>
      </c>
      <c r="R1879" s="93">
        <f t="shared" si="180"/>
        <v>0</v>
      </c>
      <c r="S1879" s="93">
        <f t="shared" si="181"/>
        <v>0</v>
      </c>
      <c r="T1879" s="93">
        <f t="shared" si="182"/>
        <v>0</v>
      </c>
    </row>
    <row r="1880" spans="3:20" x14ac:dyDescent="0.35">
      <c r="C1880" s="75" t="str">
        <f t="shared" si="177"/>
        <v/>
      </c>
      <c r="D1880" s="47"/>
      <c r="E1880" s="48"/>
      <c r="F1880" s="48"/>
      <c r="G1880" s="48"/>
      <c r="H1880" s="49">
        <f t="shared" si="178"/>
        <v>0</v>
      </c>
      <c r="I1880" s="46" t="s">
        <v>6</v>
      </c>
      <c r="O1880" s="26">
        <f t="shared" si="179"/>
        <v>0</v>
      </c>
      <c r="P1880" s="26">
        <f t="shared" si="179"/>
        <v>0</v>
      </c>
      <c r="Q1880" s="26">
        <f t="shared" si="179"/>
        <v>0</v>
      </c>
      <c r="R1880" s="93">
        <f t="shared" si="180"/>
        <v>0</v>
      </c>
      <c r="S1880" s="93">
        <f t="shared" si="181"/>
        <v>0</v>
      </c>
      <c r="T1880" s="93">
        <f t="shared" si="182"/>
        <v>0</v>
      </c>
    </row>
    <row r="1881" spans="3:20" x14ac:dyDescent="0.35">
      <c r="C1881" s="75" t="str">
        <f t="shared" si="177"/>
        <v/>
      </c>
      <c r="D1881" s="47"/>
      <c r="E1881" s="48"/>
      <c r="F1881" s="48"/>
      <c r="G1881" s="48"/>
      <c r="H1881" s="49">
        <f t="shared" si="178"/>
        <v>0</v>
      </c>
      <c r="I1881" s="46" t="s">
        <v>6</v>
      </c>
      <c r="O1881" s="26">
        <f t="shared" si="179"/>
        <v>0</v>
      </c>
      <c r="P1881" s="26">
        <f t="shared" si="179"/>
        <v>0</v>
      </c>
      <c r="Q1881" s="26">
        <f t="shared" si="179"/>
        <v>0</v>
      </c>
      <c r="R1881" s="93">
        <f t="shared" si="180"/>
        <v>0</v>
      </c>
      <c r="S1881" s="93">
        <f t="shared" si="181"/>
        <v>0</v>
      </c>
      <c r="T1881" s="93">
        <f t="shared" si="182"/>
        <v>0</v>
      </c>
    </row>
    <row r="1882" spans="3:20" x14ac:dyDescent="0.35">
      <c r="C1882" s="75" t="str">
        <f t="shared" si="177"/>
        <v/>
      </c>
      <c r="D1882" s="47"/>
      <c r="E1882" s="48"/>
      <c r="F1882" s="48"/>
      <c r="G1882" s="48"/>
      <c r="H1882" s="49">
        <f t="shared" si="178"/>
        <v>0</v>
      </c>
      <c r="I1882" s="46" t="s">
        <v>6</v>
      </c>
      <c r="O1882" s="26">
        <f t="shared" si="179"/>
        <v>0</v>
      </c>
      <c r="P1882" s="26">
        <f t="shared" si="179"/>
        <v>0</v>
      </c>
      <c r="Q1882" s="26">
        <f t="shared" si="179"/>
        <v>0</v>
      </c>
      <c r="R1882" s="93">
        <f t="shared" si="180"/>
        <v>0</v>
      </c>
      <c r="S1882" s="93">
        <f t="shared" si="181"/>
        <v>0</v>
      </c>
      <c r="T1882" s="93">
        <f t="shared" si="182"/>
        <v>0</v>
      </c>
    </row>
    <row r="1883" spans="3:20" x14ac:dyDescent="0.35">
      <c r="C1883" s="75" t="str">
        <f t="shared" si="177"/>
        <v/>
      </c>
      <c r="D1883" s="47"/>
      <c r="E1883" s="48"/>
      <c r="F1883" s="48"/>
      <c r="G1883" s="48"/>
      <c r="H1883" s="49">
        <f t="shared" si="178"/>
        <v>0</v>
      </c>
      <c r="I1883" s="46" t="s">
        <v>6</v>
      </c>
      <c r="O1883" s="26">
        <f t="shared" si="179"/>
        <v>0</v>
      </c>
      <c r="P1883" s="26">
        <f t="shared" si="179"/>
        <v>0</v>
      </c>
      <c r="Q1883" s="26">
        <f t="shared" si="179"/>
        <v>0</v>
      </c>
      <c r="R1883" s="93">
        <f t="shared" si="180"/>
        <v>0</v>
      </c>
      <c r="S1883" s="93">
        <f t="shared" si="181"/>
        <v>0</v>
      </c>
      <c r="T1883" s="93">
        <f t="shared" si="182"/>
        <v>0</v>
      </c>
    </row>
    <row r="1884" spans="3:20" x14ac:dyDescent="0.35">
      <c r="C1884" s="75" t="str">
        <f t="shared" si="177"/>
        <v/>
      </c>
      <c r="D1884" s="47"/>
      <c r="E1884" s="48"/>
      <c r="F1884" s="48"/>
      <c r="G1884" s="48"/>
      <c r="H1884" s="49">
        <f t="shared" si="178"/>
        <v>0</v>
      </c>
      <c r="I1884" s="46" t="s">
        <v>6</v>
      </c>
      <c r="O1884" s="26">
        <f t="shared" si="179"/>
        <v>0</v>
      </c>
      <c r="P1884" s="26">
        <f t="shared" si="179"/>
        <v>0</v>
      </c>
      <c r="Q1884" s="26">
        <f t="shared" si="179"/>
        <v>0</v>
      </c>
      <c r="R1884" s="93">
        <f t="shared" si="180"/>
        <v>0</v>
      </c>
      <c r="S1884" s="93">
        <f t="shared" si="181"/>
        <v>0</v>
      </c>
      <c r="T1884" s="93">
        <f t="shared" si="182"/>
        <v>0</v>
      </c>
    </row>
    <row r="1885" spans="3:20" x14ac:dyDescent="0.35">
      <c r="C1885" s="75" t="str">
        <f t="shared" si="177"/>
        <v/>
      </c>
      <c r="D1885" s="47"/>
      <c r="E1885" s="48"/>
      <c r="F1885" s="48"/>
      <c r="G1885" s="48"/>
      <c r="H1885" s="49">
        <f t="shared" si="178"/>
        <v>0</v>
      </c>
      <c r="I1885" s="46" t="s">
        <v>6</v>
      </c>
      <c r="O1885" s="26">
        <f t="shared" si="179"/>
        <v>0</v>
      </c>
      <c r="P1885" s="26">
        <f t="shared" si="179"/>
        <v>0</v>
      </c>
      <c r="Q1885" s="26">
        <f t="shared" si="179"/>
        <v>0</v>
      </c>
      <c r="R1885" s="93">
        <f t="shared" si="180"/>
        <v>0</v>
      </c>
      <c r="S1885" s="93">
        <f t="shared" si="181"/>
        <v>0</v>
      </c>
      <c r="T1885" s="93">
        <f t="shared" si="182"/>
        <v>0</v>
      </c>
    </row>
    <row r="1886" spans="3:20" x14ac:dyDescent="0.35">
      <c r="C1886" s="75" t="str">
        <f t="shared" si="177"/>
        <v/>
      </c>
      <c r="D1886" s="47"/>
      <c r="E1886" s="48"/>
      <c r="F1886" s="48"/>
      <c r="G1886" s="48"/>
      <c r="H1886" s="49">
        <f t="shared" si="178"/>
        <v>0</v>
      </c>
      <c r="I1886" s="46" t="s">
        <v>6</v>
      </c>
      <c r="O1886" s="26">
        <f t="shared" si="179"/>
        <v>0</v>
      </c>
      <c r="P1886" s="26">
        <f t="shared" si="179"/>
        <v>0</v>
      </c>
      <c r="Q1886" s="26">
        <f t="shared" si="179"/>
        <v>0</v>
      </c>
      <c r="R1886" s="93">
        <f t="shared" si="180"/>
        <v>0</v>
      </c>
      <c r="S1886" s="93">
        <f t="shared" si="181"/>
        <v>0</v>
      </c>
      <c r="T1886" s="93">
        <f t="shared" si="182"/>
        <v>0</v>
      </c>
    </row>
    <row r="1887" spans="3:20" x14ac:dyDescent="0.35">
      <c r="C1887" s="75" t="str">
        <f t="shared" si="177"/>
        <v/>
      </c>
      <c r="D1887" s="47"/>
      <c r="E1887" s="48"/>
      <c r="F1887" s="48"/>
      <c r="G1887" s="48"/>
      <c r="H1887" s="49">
        <f t="shared" si="178"/>
        <v>0</v>
      </c>
      <c r="I1887" s="46" t="s">
        <v>6</v>
      </c>
      <c r="O1887" s="26">
        <f t="shared" si="179"/>
        <v>0</v>
      </c>
      <c r="P1887" s="26">
        <f t="shared" si="179"/>
        <v>0</v>
      </c>
      <c r="Q1887" s="26">
        <f t="shared" si="179"/>
        <v>0</v>
      </c>
      <c r="R1887" s="93">
        <f t="shared" si="180"/>
        <v>0</v>
      </c>
      <c r="S1887" s="93">
        <f t="shared" si="181"/>
        <v>0</v>
      </c>
      <c r="T1887" s="93">
        <f t="shared" si="182"/>
        <v>0</v>
      </c>
    </row>
    <row r="1888" spans="3:20" x14ac:dyDescent="0.35">
      <c r="C1888" s="75" t="str">
        <f t="shared" si="177"/>
        <v/>
      </c>
      <c r="D1888" s="47"/>
      <c r="E1888" s="48"/>
      <c r="F1888" s="48"/>
      <c r="G1888" s="48"/>
      <c r="H1888" s="49">
        <f t="shared" si="178"/>
        <v>0</v>
      </c>
      <c r="I1888" s="46" t="s">
        <v>6</v>
      </c>
      <c r="O1888" s="26">
        <f t="shared" si="179"/>
        <v>0</v>
      </c>
      <c r="P1888" s="26">
        <f t="shared" si="179"/>
        <v>0</v>
      </c>
      <c r="Q1888" s="26">
        <f t="shared" si="179"/>
        <v>0</v>
      </c>
      <c r="R1888" s="93">
        <f t="shared" si="180"/>
        <v>0</v>
      </c>
      <c r="S1888" s="93">
        <f t="shared" si="181"/>
        <v>0</v>
      </c>
      <c r="T1888" s="93">
        <f t="shared" si="182"/>
        <v>0</v>
      </c>
    </row>
    <row r="1889" spans="3:20" x14ac:dyDescent="0.35">
      <c r="C1889" s="75" t="str">
        <f t="shared" si="177"/>
        <v/>
      </c>
      <c r="D1889" s="47"/>
      <c r="E1889" s="48"/>
      <c r="F1889" s="48"/>
      <c r="G1889" s="48"/>
      <c r="H1889" s="49">
        <f t="shared" si="178"/>
        <v>0</v>
      </c>
      <c r="I1889" s="46" t="s">
        <v>6</v>
      </c>
      <c r="O1889" s="26">
        <f t="shared" si="179"/>
        <v>0</v>
      </c>
      <c r="P1889" s="26">
        <f t="shared" si="179"/>
        <v>0</v>
      </c>
      <c r="Q1889" s="26">
        <f t="shared" si="179"/>
        <v>0</v>
      </c>
      <c r="R1889" s="93">
        <f t="shared" si="180"/>
        <v>0</v>
      </c>
      <c r="S1889" s="93">
        <f t="shared" si="181"/>
        <v>0</v>
      </c>
      <c r="T1889" s="93">
        <f t="shared" si="182"/>
        <v>0</v>
      </c>
    </row>
    <row r="1890" spans="3:20" x14ac:dyDescent="0.35">
      <c r="C1890" s="75" t="str">
        <f t="shared" si="177"/>
        <v/>
      </c>
      <c r="D1890" s="47"/>
      <c r="E1890" s="48"/>
      <c r="F1890" s="48"/>
      <c r="G1890" s="48"/>
      <c r="H1890" s="49">
        <f t="shared" si="178"/>
        <v>0</v>
      </c>
      <c r="I1890" s="46" t="s">
        <v>6</v>
      </c>
      <c r="O1890" s="26">
        <f t="shared" si="179"/>
        <v>0</v>
      </c>
      <c r="P1890" s="26">
        <f t="shared" si="179"/>
        <v>0</v>
      </c>
      <c r="Q1890" s="26">
        <f t="shared" si="179"/>
        <v>0</v>
      </c>
      <c r="R1890" s="93">
        <f t="shared" si="180"/>
        <v>0</v>
      </c>
      <c r="S1890" s="93">
        <f t="shared" si="181"/>
        <v>0</v>
      </c>
      <c r="T1890" s="93">
        <f t="shared" si="182"/>
        <v>0</v>
      </c>
    </row>
    <row r="1891" spans="3:20" x14ac:dyDescent="0.35">
      <c r="C1891" s="75" t="str">
        <f t="shared" si="177"/>
        <v/>
      </c>
      <c r="D1891" s="47"/>
      <c r="E1891" s="48"/>
      <c r="F1891" s="48"/>
      <c r="G1891" s="48"/>
      <c r="H1891" s="49">
        <f t="shared" si="178"/>
        <v>0</v>
      </c>
      <c r="I1891" s="46" t="s">
        <v>6</v>
      </c>
      <c r="O1891" s="26">
        <f t="shared" si="179"/>
        <v>0</v>
      </c>
      <c r="P1891" s="26">
        <f t="shared" si="179"/>
        <v>0</v>
      </c>
      <c r="Q1891" s="26">
        <f t="shared" si="179"/>
        <v>0</v>
      </c>
      <c r="R1891" s="93">
        <f t="shared" si="180"/>
        <v>0</v>
      </c>
      <c r="S1891" s="93">
        <f t="shared" si="181"/>
        <v>0</v>
      </c>
      <c r="T1891" s="93">
        <f t="shared" si="182"/>
        <v>0</v>
      </c>
    </row>
    <row r="1892" spans="3:20" x14ac:dyDescent="0.35">
      <c r="C1892" s="75" t="str">
        <f t="shared" si="177"/>
        <v/>
      </c>
      <c r="D1892" s="47"/>
      <c r="E1892" s="48"/>
      <c r="F1892" s="48"/>
      <c r="G1892" s="48"/>
      <c r="H1892" s="49">
        <f t="shared" si="178"/>
        <v>0</v>
      </c>
      <c r="I1892" s="46" t="s">
        <v>6</v>
      </c>
      <c r="O1892" s="26">
        <f t="shared" si="179"/>
        <v>0</v>
      </c>
      <c r="P1892" s="26">
        <f t="shared" si="179"/>
        <v>0</v>
      </c>
      <c r="Q1892" s="26">
        <f t="shared" si="179"/>
        <v>0</v>
      </c>
      <c r="R1892" s="93">
        <f t="shared" si="180"/>
        <v>0</v>
      </c>
      <c r="S1892" s="93">
        <f t="shared" si="181"/>
        <v>0</v>
      </c>
      <c r="T1892" s="93">
        <f t="shared" si="182"/>
        <v>0</v>
      </c>
    </row>
    <row r="1893" spans="3:20" x14ac:dyDescent="0.35">
      <c r="C1893" s="75" t="str">
        <f t="shared" si="177"/>
        <v/>
      </c>
      <c r="D1893" s="47"/>
      <c r="E1893" s="48"/>
      <c r="F1893" s="48"/>
      <c r="G1893" s="48"/>
      <c r="H1893" s="49">
        <f t="shared" si="178"/>
        <v>0</v>
      </c>
      <c r="I1893" s="46" t="s">
        <v>6</v>
      </c>
      <c r="O1893" s="26">
        <f t="shared" si="179"/>
        <v>0</v>
      </c>
      <c r="P1893" s="26">
        <f t="shared" si="179"/>
        <v>0</v>
      </c>
      <c r="Q1893" s="26">
        <f t="shared" si="179"/>
        <v>0</v>
      </c>
      <c r="R1893" s="93">
        <f t="shared" si="180"/>
        <v>0</v>
      </c>
      <c r="S1893" s="93">
        <f t="shared" si="181"/>
        <v>0</v>
      </c>
      <c r="T1893" s="93">
        <f t="shared" si="182"/>
        <v>0</v>
      </c>
    </row>
    <row r="1894" spans="3:20" x14ac:dyDescent="0.35">
      <c r="C1894" s="75" t="str">
        <f t="shared" si="177"/>
        <v/>
      </c>
      <c r="D1894" s="47"/>
      <c r="E1894" s="48"/>
      <c r="F1894" s="48"/>
      <c r="G1894" s="48"/>
      <c r="H1894" s="49">
        <f t="shared" si="178"/>
        <v>0</v>
      </c>
      <c r="I1894" s="46" t="s">
        <v>6</v>
      </c>
      <c r="O1894" s="26">
        <f t="shared" si="179"/>
        <v>0</v>
      </c>
      <c r="P1894" s="26">
        <f t="shared" si="179"/>
        <v>0</v>
      </c>
      <c r="Q1894" s="26">
        <f t="shared" si="179"/>
        <v>0</v>
      </c>
      <c r="R1894" s="93">
        <f t="shared" si="180"/>
        <v>0</v>
      </c>
      <c r="S1894" s="93">
        <f t="shared" si="181"/>
        <v>0</v>
      </c>
      <c r="T1894" s="93">
        <f t="shared" si="182"/>
        <v>0</v>
      </c>
    </row>
    <row r="1895" spans="3:20" x14ac:dyDescent="0.35">
      <c r="C1895" s="75" t="str">
        <f t="shared" si="177"/>
        <v/>
      </c>
      <c r="D1895" s="47"/>
      <c r="E1895" s="48"/>
      <c r="F1895" s="48"/>
      <c r="G1895" s="48"/>
      <c r="H1895" s="49">
        <f t="shared" si="178"/>
        <v>0</v>
      </c>
      <c r="I1895" s="46" t="s">
        <v>6</v>
      </c>
      <c r="O1895" s="26">
        <f t="shared" si="179"/>
        <v>0</v>
      </c>
      <c r="P1895" s="26">
        <f t="shared" si="179"/>
        <v>0</v>
      </c>
      <c r="Q1895" s="26">
        <f t="shared" si="179"/>
        <v>0</v>
      </c>
      <c r="R1895" s="93">
        <f t="shared" si="180"/>
        <v>0</v>
      </c>
      <c r="S1895" s="93">
        <f t="shared" si="181"/>
        <v>0</v>
      </c>
      <c r="T1895" s="93">
        <f t="shared" si="182"/>
        <v>0</v>
      </c>
    </row>
    <row r="1896" spans="3:20" x14ac:dyDescent="0.35">
      <c r="C1896" s="75" t="str">
        <f t="shared" si="177"/>
        <v/>
      </c>
      <c r="D1896" s="47"/>
      <c r="E1896" s="48"/>
      <c r="F1896" s="48"/>
      <c r="G1896" s="48"/>
      <c r="H1896" s="49">
        <f t="shared" si="178"/>
        <v>0</v>
      </c>
      <c r="I1896" s="46" t="s">
        <v>6</v>
      </c>
      <c r="O1896" s="26">
        <f t="shared" si="179"/>
        <v>0</v>
      </c>
      <c r="P1896" s="26">
        <f t="shared" si="179"/>
        <v>0</v>
      </c>
      <c r="Q1896" s="26">
        <f t="shared" si="179"/>
        <v>0</v>
      </c>
      <c r="R1896" s="93">
        <f t="shared" si="180"/>
        <v>0</v>
      </c>
      <c r="S1896" s="93">
        <f t="shared" si="181"/>
        <v>0</v>
      </c>
      <c r="T1896" s="93">
        <f t="shared" si="182"/>
        <v>0</v>
      </c>
    </row>
    <row r="1897" spans="3:20" x14ac:dyDescent="0.35">
      <c r="C1897" s="75" t="str">
        <f t="shared" si="177"/>
        <v/>
      </c>
      <c r="D1897" s="47"/>
      <c r="E1897" s="48"/>
      <c r="F1897" s="48"/>
      <c r="G1897" s="48"/>
      <c r="H1897" s="49">
        <f t="shared" si="178"/>
        <v>0</v>
      </c>
      <c r="I1897" s="46" t="s">
        <v>6</v>
      </c>
      <c r="O1897" s="26">
        <f t="shared" si="179"/>
        <v>0</v>
      </c>
      <c r="P1897" s="26">
        <f t="shared" si="179"/>
        <v>0</v>
      </c>
      <c r="Q1897" s="26">
        <f t="shared" si="179"/>
        <v>0</v>
      </c>
      <c r="R1897" s="93">
        <f t="shared" si="180"/>
        <v>0</v>
      </c>
      <c r="S1897" s="93">
        <f t="shared" si="181"/>
        <v>0</v>
      </c>
      <c r="T1897" s="93">
        <f t="shared" si="182"/>
        <v>0</v>
      </c>
    </row>
    <row r="1898" spans="3:20" x14ac:dyDescent="0.35">
      <c r="C1898" s="75" t="str">
        <f t="shared" si="177"/>
        <v/>
      </c>
      <c r="D1898" s="47"/>
      <c r="E1898" s="48"/>
      <c r="F1898" s="48"/>
      <c r="G1898" s="48"/>
      <c r="H1898" s="49">
        <f t="shared" si="178"/>
        <v>0</v>
      </c>
      <c r="I1898" s="46" t="s">
        <v>6</v>
      </c>
      <c r="O1898" s="26">
        <f t="shared" si="179"/>
        <v>0</v>
      </c>
      <c r="P1898" s="26">
        <f t="shared" si="179"/>
        <v>0</v>
      </c>
      <c r="Q1898" s="26">
        <f t="shared" si="179"/>
        <v>0</v>
      </c>
      <c r="R1898" s="93">
        <f t="shared" si="180"/>
        <v>0</v>
      </c>
      <c r="S1898" s="93">
        <f t="shared" si="181"/>
        <v>0</v>
      </c>
      <c r="T1898" s="93">
        <f t="shared" si="182"/>
        <v>0</v>
      </c>
    </row>
    <row r="1899" spans="3:20" x14ac:dyDescent="0.35">
      <c r="C1899" s="75" t="str">
        <f t="shared" si="177"/>
        <v/>
      </c>
      <c r="D1899" s="47"/>
      <c r="E1899" s="48"/>
      <c r="F1899" s="48"/>
      <c r="G1899" s="48"/>
      <c r="H1899" s="49">
        <f t="shared" si="178"/>
        <v>0</v>
      </c>
      <c r="I1899" s="46" t="s">
        <v>6</v>
      </c>
      <c r="O1899" s="26">
        <f t="shared" si="179"/>
        <v>0</v>
      </c>
      <c r="P1899" s="26">
        <f t="shared" si="179"/>
        <v>0</v>
      </c>
      <c r="Q1899" s="26">
        <f t="shared" si="179"/>
        <v>0</v>
      </c>
      <c r="R1899" s="93">
        <f t="shared" si="180"/>
        <v>0</v>
      </c>
      <c r="S1899" s="93">
        <f t="shared" si="181"/>
        <v>0</v>
      </c>
      <c r="T1899" s="93">
        <f t="shared" si="182"/>
        <v>0</v>
      </c>
    </row>
    <row r="1900" spans="3:20" x14ac:dyDescent="0.35">
      <c r="C1900" s="75" t="str">
        <f t="shared" si="177"/>
        <v/>
      </c>
      <c r="D1900" s="47"/>
      <c r="E1900" s="48"/>
      <c r="F1900" s="48"/>
      <c r="G1900" s="48"/>
      <c r="H1900" s="49">
        <f t="shared" si="178"/>
        <v>0</v>
      </c>
      <c r="I1900" s="46" t="s">
        <v>6</v>
      </c>
      <c r="O1900" s="26">
        <f t="shared" si="179"/>
        <v>0</v>
      </c>
      <c r="P1900" s="26">
        <f t="shared" si="179"/>
        <v>0</v>
      </c>
      <c r="Q1900" s="26">
        <f t="shared" si="179"/>
        <v>0</v>
      </c>
      <c r="R1900" s="93">
        <f t="shared" si="180"/>
        <v>0</v>
      </c>
      <c r="S1900" s="93">
        <f t="shared" si="181"/>
        <v>0</v>
      </c>
      <c r="T1900" s="93">
        <f t="shared" si="182"/>
        <v>0</v>
      </c>
    </row>
    <row r="1901" spans="3:20" x14ac:dyDescent="0.35">
      <c r="C1901" s="75" t="str">
        <f t="shared" si="177"/>
        <v/>
      </c>
      <c r="D1901" s="47"/>
      <c r="E1901" s="48"/>
      <c r="F1901" s="48"/>
      <c r="G1901" s="48"/>
      <c r="H1901" s="49">
        <f t="shared" si="178"/>
        <v>0</v>
      </c>
      <c r="I1901" s="46" t="s">
        <v>6</v>
      </c>
      <c r="O1901" s="26">
        <f t="shared" si="179"/>
        <v>0</v>
      </c>
      <c r="P1901" s="26">
        <f t="shared" si="179"/>
        <v>0</v>
      </c>
      <c r="Q1901" s="26">
        <f t="shared" si="179"/>
        <v>0</v>
      </c>
      <c r="R1901" s="93">
        <f t="shared" si="180"/>
        <v>0</v>
      </c>
      <c r="S1901" s="93">
        <f t="shared" si="181"/>
        <v>0</v>
      </c>
      <c r="T1901" s="93">
        <f t="shared" si="182"/>
        <v>0</v>
      </c>
    </row>
    <row r="1902" spans="3:20" x14ac:dyDescent="0.35">
      <c r="C1902" s="75" t="str">
        <f t="shared" si="177"/>
        <v/>
      </c>
      <c r="D1902" s="47"/>
      <c r="E1902" s="48"/>
      <c r="F1902" s="48"/>
      <c r="G1902" s="48"/>
      <c r="H1902" s="49">
        <f t="shared" si="178"/>
        <v>0</v>
      </c>
      <c r="I1902" s="46" t="s">
        <v>6</v>
      </c>
      <c r="O1902" s="26">
        <f t="shared" si="179"/>
        <v>0</v>
      </c>
      <c r="P1902" s="26">
        <f t="shared" si="179"/>
        <v>0</v>
      </c>
      <c r="Q1902" s="26">
        <f t="shared" si="179"/>
        <v>0</v>
      </c>
      <c r="R1902" s="93">
        <f t="shared" si="180"/>
        <v>0</v>
      </c>
      <c r="S1902" s="93">
        <f t="shared" si="181"/>
        <v>0</v>
      </c>
      <c r="T1902" s="93">
        <f t="shared" si="182"/>
        <v>0</v>
      </c>
    </row>
    <row r="1903" spans="3:20" x14ac:dyDescent="0.35">
      <c r="C1903" s="75" t="str">
        <f t="shared" si="177"/>
        <v/>
      </c>
      <c r="D1903" s="47"/>
      <c r="E1903" s="48"/>
      <c r="F1903" s="48"/>
      <c r="G1903" s="48"/>
      <c r="H1903" s="49">
        <f t="shared" si="178"/>
        <v>0</v>
      </c>
      <c r="I1903" s="46" t="s">
        <v>6</v>
      </c>
      <c r="O1903" s="26">
        <f t="shared" si="179"/>
        <v>0</v>
      </c>
      <c r="P1903" s="26">
        <f t="shared" si="179"/>
        <v>0</v>
      </c>
      <c r="Q1903" s="26">
        <f t="shared" si="179"/>
        <v>0</v>
      </c>
      <c r="R1903" s="93">
        <f t="shared" si="180"/>
        <v>0</v>
      </c>
      <c r="S1903" s="93">
        <f t="shared" si="181"/>
        <v>0</v>
      </c>
      <c r="T1903" s="93">
        <f t="shared" si="182"/>
        <v>0</v>
      </c>
    </row>
    <row r="1904" spans="3:20" x14ac:dyDescent="0.35">
      <c r="C1904" s="75" t="str">
        <f t="shared" si="177"/>
        <v/>
      </c>
      <c r="D1904" s="47"/>
      <c r="E1904" s="48"/>
      <c r="F1904" s="48"/>
      <c r="G1904" s="48"/>
      <c r="H1904" s="49">
        <f t="shared" si="178"/>
        <v>0</v>
      </c>
      <c r="I1904" s="46" t="s">
        <v>6</v>
      </c>
      <c r="O1904" s="26">
        <f t="shared" si="179"/>
        <v>0</v>
      </c>
      <c r="P1904" s="26">
        <f t="shared" si="179"/>
        <v>0</v>
      </c>
      <c r="Q1904" s="26">
        <f t="shared" si="179"/>
        <v>0</v>
      </c>
      <c r="R1904" s="93">
        <f t="shared" si="180"/>
        <v>0</v>
      </c>
      <c r="S1904" s="93">
        <f t="shared" si="181"/>
        <v>0</v>
      </c>
      <c r="T1904" s="93">
        <f t="shared" si="182"/>
        <v>0</v>
      </c>
    </row>
    <row r="1905" spans="3:20" x14ac:dyDescent="0.35">
      <c r="C1905" s="75" t="str">
        <f t="shared" si="177"/>
        <v/>
      </c>
      <c r="D1905" s="47"/>
      <c r="E1905" s="48"/>
      <c r="F1905" s="48"/>
      <c r="G1905" s="48"/>
      <c r="H1905" s="49">
        <f t="shared" si="178"/>
        <v>0</v>
      </c>
      <c r="I1905" s="46" t="s">
        <v>6</v>
      </c>
      <c r="O1905" s="26">
        <f t="shared" si="179"/>
        <v>0</v>
      </c>
      <c r="P1905" s="26">
        <f t="shared" si="179"/>
        <v>0</v>
      </c>
      <c r="Q1905" s="26">
        <f t="shared" si="179"/>
        <v>0</v>
      </c>
      <c r="R1905" s="93">
        <f t="shared" si="180"/>
        <v>0</v>
      </c>
      <c r="S1905" s="93">
        <f t="shared" si="181"/>
        <v>0</v>
      </c>
      <c r="T1905" s="93">
        <f t="shared" si="182"/>
        <v>0</v>
      </c>
    </row>
    <row r="1906" spans="3:20" x14ac:dyDescent="0.35">
      <c r="C1906" s="75" t="str">
        <f t="shared" si="177"/>
        <v/>
      </c>
      <c r="D1906" s="47"/>
      <c r="E1906" s="48"/>
      <c r="F1906" s="48"/>
      <c r="G1906" s="48"/>
      <c r="H1906" s="49">
        <f t="shared" si="178"/>
        <v>0</v>
      </c>
      <c r="I1906" s="46" t="s">
        <v>6</v>
      </c>
      <c r="O1906" s="26">
        <f t="shared" si="179"/>
        <v>0</v>
      </c>
      <c r="P1906" s="26">
        <f t="shared" si="179"/>
        <v>0</v>
      </c>
      <c r="Q1906" s="26">
        <f t="shared" si="179"/>
        <v>0</v>
      </c>
      <c r="R1906" s="93">
        <f t="shared" si="180"/>
        <v>0</v>
      </c>
      <c r="S1906" s="93">
        <f t="shared" si="181"/>
        <v>0</v>
      </c>
      <c r="T1906" s="93">
        <f t="shared" si="182"/>
        <v>0</v>
      </c>
    </row>
    <row r="1907" spans="3:20" x14ac:dyDescent="0.35">
      <c r="C1907" s="75" t="str">
        <f t="shared" si="177"/>
        <v/>
      </c>
      <c r="D1907" s="47"/>
      <c r="E1907" s="48"/>
      <c r="F1907" s="48"/>
      <c r="G1907" s="48"/>
      <c r="H1907" s="49">
        <f t="shared" si="178"/>
        <v>0</v>
      </c>
      <c r="I1907" s="46" t="s">
        <v>6</v>
      </c>
      <c r="O1907" s="26">
        <f t="shared" si="179"/>
        <v>0</v>
      </c>
      <c r="P1907" s="26">
        <f t="shared" si="179"/>
        <v>0</v>
      </c>
      <c r="Q1907" s="26">
        <f t="shared" si="179"/>
        <v>0</v>
      </c>
      <c r="R1907" s="93">
        <f t="shared" si="180"/>
        <v>0</v>
      </c>
      <c r="S1907" s="93">
        <f t="shared" si="181"/>
        <v>0</v>
      </c>
      <c r="T1907" s="93">
        <f t="shared" si="182"/>
        <v>0</v>
      </c>
    </row>
    <row r="1908" spans="3:20" x14ac:dyDescent="0.35">
      <c r="C1908" s="75" t="str">
        <f t="shared" si="177"/>
        <v/>
      </c>
      <c r="D1908" s="47"/>
      <c r="E1908" s="48"/>
      <c r="F1908" s="48"/>
      <c r="G1908" s="48"/>
      <c r="H1908" s="49">
        <f t="shared" si="178"/>
        <v>0</v>
      </c>
      <c r="I1908" s="46" t="s">
        <v>6</v>
      </c>
      <c r="O1908" s="26">
        <f t="shared" si="179"/>
        <v>0</v>
      </c>
      <c r="P1908" s="26">
        <f t="shared" si="179"/>
        <v>0</v>
      </c>
      <c r="Q1908" s="26">
        <f t="shared" si="179"/>
        <v>0</v>
      </c>
      <c r="R1908" s="93">
        <f t="shared" si="180"/>
        <v>0</v>
      </c>
      <c r="S1908" s="93">
        <f t="shared" si="181"/>
        <v>0</v>
      </c>
      <c r="T1908" s="93">
        <f t="shared" si="182"/>
        <v>0</v>
      </c>
    </row>
    <row r="1909" spans="3:20" x14ac:dyDescent="0.35">
      <c r="C1909" s="75" t="str">
        <f t="shared" si="177"/>
        <v/>
      </c>
      <c r="D1909" s="47"/>
      <c r="E1909" s="48"/>
      <c r="F1909" s="48"/>
      <c r="G1909" s="48"/>
      <c r="H1909" s="49">
        <f t="shared" si="178"/>
        <v>0</v>
      </c>
      <c r="I1909" s="46" t="s">
        <v>6</v>
      </c>
      <c r="O1909" s="26">
        <f t="shared" si="179"/>
        <v>0</v>
      </c>
      <c r="P1909" s="26">
        <f t="shared" si="179"/>
        <v>0</v>
      </c>
      <c r="Q1909" s="26">
        <f t="shared" si="179"/>
        <v>0</v>
      </c>
      <c r="R1909" s="93">
        <f t="shared" si="180"/>
        <v>0</v>
      </c>
      <c r="S1909" s="93">
        <f t="shared" si="181"/>
        <v>0</v>
      </c>
      <c r="T1909" s="93">
        <f t="shared" si="182"/>
        <v>0</v>
      </c>
    </row>
    <row r="1910" spans="3:20" x14ac:dyDescent="0.35">
      <c r="C1910" s="75" t="str">
        <f t="shared" si="177"/>
        <v/>
      </c>
      <c r="D1910" s="47"/>
      <c r="E1910" s="48"/>
      <c r="F1910" s="48"/>
      <c r="G1910" s="48"/>
      <c r="H1910" s="49">
        <f t="shared" si="178"/>
        <v>0</v>
      </c>
      <c r="I1910" s="46" t="s">
        <v>6</v>
      </c>
      <c r="O1910" s="26">
        <f t="shared" si="179"/>
        <v>0</v>
      </c>
      <c r="P1910" s="26">
        <f t="shared" si="179"/>
        <v>0</v>
      </c>
      <c r="Q1910" s="26">
        <f t="shared" si="179"/>
        <v>0</v>
      </c>
      <c r="R1910" s="93">
        <f t="shared" si="180"/>
        <v>0</v>
      </c>
      <c r="S1910" s="93">
        <f t="shared" si="181"/>
        <v>0</v>
      </c>
      <c r="T1910" s="93">
        <f t="shared" si="182"/>
        <v>0</v>
      </c>
    </row>
    <row r="1911" spans="3:20" x14ac:dyDescent="0.35">
      <c r="C1911" s="75" t="str">
        <f t="shared" si="177"/>
        <v/>
      </c>
      <c r="D1911" s="47"/>
      <c r="E1911" s="48"/>
      <c r="F1911" s="48"/>
      <c r="G1911" s="48"/>
      <c r="H1911" s="49">
        <f t="shared" si="178"/>
        <v>0</v>
      </c>
      <c r="I1911" s="46" t="s">
        <v>6</v>
      </c>
      <c r="O1911" s="26">
        <f t="shared" si="179"/>
        <v>0</v>
      </c>
      <c r="P1911" s="26">
        <f t="shared" si="179"/>
        <v>0</v>
      </c>
      <c r="Q1911" s="26">
        <f t="shared" si="179"/>
        <v>0</v>
      </c>
      <c r="R1911" s="93">
        <f t="shared" si="180"/>
        <v>0</v>
      </c>
      <c r="S1911" s="93">
        <f t="shared" si="181"/>
        <v>0</v>
      </c>
      <c r="T1911" s="93">
        <f t="shared" si="182"/>
        <v>0</v>
      </c>
    </row>
    <row r="1912" spans="3:20" x14ac:dyDescent="0.35">
      <c r="C1912" s="75" t="str">
        <f t="shared" si="177"/>
        <v/>
      </c>
      <c r="D1912" s="47"/>
      <c r="E1912" s="48"/>
      <c r="F1912" s="48"/>
      <c r="G1912" s="48"/>
      <c r="H1912" s="49">
        <f t="shared" si="178"/>
        <v>0</v>
      </c>
      <c r="I1912" s="46" t="s">
        <v>6</v>
      </c>
      <c r="O1912" s="26">
        <f t="shared" si="179"/>
        <v>0</v>
      </c>
      <c r="P1912" s="26">
        <f t="shared" si="179"/>
        <v>0</v>
      </c>
      <c r="Q1912" s="26">
        <f t="shared" si="179"/>
        <v>0</v>
      </c>
      <c r="R1912" s="93">
        <f t="shared" si="180"/>
        <v>0</v>
      </c>
      <c r="S1912" s="93">
        <f t="shared" si="181"/>
        <v>0</v>
      </c>
      <c r="T1912" s="93">
        <f t="shared" si="182"/>
        <v>0</v>
      </c>
    </row>
    <row r="1913" spans="3:20" x14ac:dyDescent="0.35">
      <c r="C1913" s="75" t="str">
        <f t="shared" si="177"/>
        <v/>
      </c>
      <c r="D1913" s="47"/>
      <c r="E1913" s="48"/>
      <c r="F1913" s="48"/>
      <c r="G1913" s="48"/>
      <c r="H1913" s="49">
        <f t="shared" si="178"/>
        <v>0</v>
      </c>
      <c r="I1913" s="46" t="s">
        <v>6</v>
      </c>
      <c r="O1913" s="26">
        <f t="shared" si="179"/>
        <v>0</v>
      </c>
      <c r="P1913" s="26">
        <f t="shared" si="179"/>
        <v>0</v>
      </c>
      <c r="Q1913" s="26">
        <f t="shared" si="179"/>
        <v>0</v>
      </c>
      <c r="R1913" s="93">
        <f t="shared" si="180"/>
        <v>0</v>
      </c>
      <c r="S1913" s="93">
        <f t="shared" si="181"/>
        <v>0</v>
      </c>
      <c r="T1913" s="93">
        <f t="shared" si="182"/>
        <v>0</v>
      </c>
    </row>
    <row r="1914" spans="3:20" x14ac:dyDescent="0.35">
      <c r="C1914" s="75" t="str">
        <f t="shared" si="177"/>
        <v/>
      </c>
      <c r="D1914" s="47"/>
      <c r="E1914" s="48"/>
      <c r="F1914" s="48"/>
      <c r="G1914" s="48"/>
      <c r="H1914" s="49">
        <f t="shared" si="178"/>
        <v>0</v>
      </c>
      <c r="I1914" s="46" t="s">
        <v>6</v>
      </c>
      <c r="O1914" s="26">
        <f t="shared" si="179"/>
        <v>0</v>
      </c>
      <c r="P1914" s="26">
        <f t="shared" si="179"/>
        <v>0</v>
      </c>
      <c r="Q1914" s="26">
        <f t="shared" si="179"/>
        <v>0</v>
      </c>
      <c r="R1914" s="93">
        <f t="shared" si="180"/>
        <v>0</v>
      </c>
      <c r="S1914" s="93">
        <f t="shared" si="181"/>
        <v>0</v>
      </c>
      <c r="T1914" s="93">
        <f t="shared" si="182"/>
        <v>0</v>
      </c>
    </row>
    <row r="1915" spans="3:20" x14ac:dyDescent="0.35">
      <c r="C1915" s="75" t="str">
        <f t="shared" si="177"/>
        <v/>
      </c>
      <c r="D1915" s="47"/>
      <c r="E1915" s="48"/>
      <c r="F1915" s="48"/>
      <c r="G1915" s="48"/>
      <c r="H1915" s="49">
        <f t="shared" si="178"/>
        <v>0</v>
      </c>
      <c r="I1915" s="46" t="s">
        <v>6</v>
      </c>
      <c r="O1915" s="26">
        <f t="shared" si="179"/>
        <v>0</v>
      </c>
      <c r="P1915" s="26">
        <f t="shared" si="179"/>
        <v>0</v>
      </c>
      <c r="Q1915" s="26">
        <f t="shared" si="179"/>
        <v>0</v>
      </c>
      <c r="R1915" s="93">
        <f t="shared" si="180"/>
        <v>0</v>
      </c>
      <c r="S1915" s="93">
        <f t="shared" si="181"/>
        <v>0</v>
      </c>
      <c r="T1915" s="93">
        <f t="shared" si="182"/>
        <v>0</v>
      </c>
    </row>
    <row r="1916" spans="3:20" x14ac:dyDescent="0.35">
      <c r="C1916" s="75" t="str">
        <f t="shared" si="177"/>
        <v/>
      </c>
      <c r="D1916" s="47"/>
      <c r="E1916" s="48"/>
      <c r="F1916" s="48"/>
      <c r="G1916" s="48"/>
      <c r="H1916" s="49">
        <f t="shared" si="178"/>
        <v>0</v>
      </c>
      <c r="I1916" s="46" t="s">
        <v>6</v>
      </c>
      <c r="O1916" s="26">
        <f t="shared" si="179"/>
        <v>0</v>
      </c>
      <c r="P1916" s="26">
        <f t="shared" si="179"/>
        <v>0</v>
      </c>
      <c r="Q1916" s="26">
        <f t="shared" si="179"/>
        <v>0</v>
      </c>
      <c r="R1916" s="93">
        <f t="shared" si="180"/>
        <v>0</v>
      </c>
      <c r="S1916" s="93">
        <f t="shared" si="181"/>
        <v>0</v>
      </c>
      <c r="T1916" s="93">
        <f t="shared" si="182"/>
        <v>0</v>
      </c>
    </row>
    <row r="1917" spans="3:20" x14ac:dyDescent="0.35">
      <c r="C1917" s="75" t="str">
        <f t="shared" si="177"/>
        <v/>
      </c>
      <c r="D1917" s="47"/>
      <c r="E1917" s="48"/>
      <c r="F1917" s="48"/>
      <c r="G1917" s="48"/>
      <c r="H1917" s="49">
        <f t="shared" si="178"/>
        <v>0</v>
      </c>
      <c r="I1917" s="46" t="s">
        <v>6</v>
      </c>
      <c r="O1917" s="26">
        <f t="shared" si="179"/>
        <v>0</v>
      </c>
      <c r="P1917" s="26">
        <f t="shared" si="179"/>
        <v>0</v>
      </c>
      <c r="Q1917" s="26">
        <f t="shared" si="179"/>
        <v>0</v>
      </c>
      <c r="R1917" s="93">
        <f t="shared" si="180"/>
        <v>0</v>
      </c>
      <c r="S1917" s="93">
        <f t="shared" si="181"/>
        <v>0</v>
      </c>
      <c r="T1917" s="93">
        <f t="shared" si="182"/>
        <v>0</v>
      </c>
    </row>
    <row r="1918" spans="3:20" x14ac:dyDescent="0.35">
      <c r="C1918" s="75" t="str">
        <f t="shared" si="177"/>
        <v/>
      </c>
      <c r="D1918" s="47"/>
      <c r="E1918" s="48"/>
      <c r="F1918" s="48"/>
      <c r="G1918" s="48"/>
      <c r="H1918" s="49">
        <f t="shared" si="178"/>
        <v>0</v>
      </c>
      <c r="I1918" s="46" t="s">
        <v>6</v>
      </c>
      <c r="O1918" s="26">
        <f t="shared" si="179"/>
        <v>0</v>
      </c>
      <c r="P1918" s="26">
        <f t="shared" si="179"/>
        <v>0</v>
      </c>
      <c r="Q1918" s="26">
        <f t="shared" si="179"/>
        <v>0</v>
      </c>
      <c r="R1918" s="93">
        <f t="shared" si="180"/>
        <v>0</v>
      </c>
      <c r="S1918" s="93">
        <f t="shared" si="181"/>
        <v>0</v>
      </c>
      <c r="T1918" s="93">
        <f t="shared" si="182"/>
        <v>0</v>
      </c>
    </row>
    <row r="1919" spans="3:20" x14ac:dyDescent="0.35">
      <c r="C1919" s="75" t="str">
        <f t="shared" si="177"/>
        <v/>
      </c>
      <c r="D1919" s="47"/>
      <c r="E1919" s="48"/>
      <c r="F1919" s="48"/>
      <c r="G1919" s="48"/>
      <c r="H1919" s="49">
        <f t="shared" si="178"/>
        <v>0</v>
      </c>
      <c r="I1919" s="46" t="s">
        <v>6</v>
      </c>
      <c r="O1919" s="26">
        <f t="shared" si="179"/>
        <v>0</v>
      </c>
      <c r="P1919" s="26">
        <f t="shared" si="179"/>
        <v>0</v>
      </c>
      <c r="Q1919" s="26">
        <f t="shared" si="179"/>
        <v>0</v>
      </c>
      <c r="R1919" s="93">
        <f t="shared" si="180"/>
        <v>0</v>
      </c>
      <c r="S1919" s="93">
        <f t="shared" si="181"/>
        <v>0</v>
      </c>
      <c r="T1919" s="93">
        <f t="shared" si="182"/>
        <v>0</v>
      </c>
    </row>
    <row r="1920" spans="3:20" x14ac:dyDescent="0.35">
      <c r="C1920" s="75" t="str">
        <f t="shared" si="177"/>
        <v/>
      </c>
      <c r="D1920" s="47"/>
      <c r="E1920" s="48"/>
      <c r="F1920" s="48"/>
      <c r="G1920" s="48"/>
      <c r="H1920" s="49">
        <f t="shared" si="178"/>
        <v>0</v>
      </c>
      <c r="I1920" s="46" t="s">
        <v>6</v>
      </c>
      <c r="O1920" s="26">
        <f t="shared" si="179"/>
        <v>0</v>
      </c>
      <c r="P1920" s="26">
        <f t="shared" si="179"/>
        <v>0</v>
      </c>
      <c r="Q1920" s="26">
        <f t="shared" si="179"/>
        <v>0</v>
      </c>
      <c r="R1920" s="93">
        <f t="shared" si="180"/>
        <v>0</v>
      </c>
      <c r="S1920" s="93">
        <f t="shared" si="181"/>
        <v>0</v>
      </c>
      <c r="T1920" s="93">
        <f t="shared" si="182"/>
        <v>0</v>
      </c>
    </row>
    <row r="1921" spans="3:20" x14ac:dyDescent="0.35">
      <c r="C1921" s="75" t="str">
        <f t="shared" si="177"/>
        <v/>
      </c>
      <c r="D1921" s="47"/>
      <c r="E1921" s="48"/>
      <c r="F1921" s="48"/>
      <c r="G1921" s="48"/>
      <c r="H1921" s="49">
        <f t="shared" si="178"/>
        <v>0</v>
      </c>
      <c r="I1921" s="46" t="s">
        <v>6</v>
      </c>
      <c r="O1921" s="26">
        <f t="shared" si="179"/>
        <v>0</v>
      </c>
      <c r="P1921" s="26">
        <f t="shared" si="179"/>
        <v>0</v>
      </c>
      <c r="Q1921" s="26">
        <f t="shared" si="179"/>
        <v>0</v>
      </c>
      <c r="R1921" s="93">
        <f t="shared" si="180"/>
        <v>0</v>
      </c>
      <c r="S1921" s="93">
        <f t="shared" si="181"/>
        <v>0</v>
      </c>
      <c r="T1921" s="93">
        <f t="shared" si="182"/>
        <v>0</v>
      </c>
    </row>
    <row r="1922" spans="3:20" x14ac:dyDescent="0.35">
      <c r="C1922" s="75" t="str">
        <f t="shared" si="177"/>
        <v/>
      </c>
      <c r="D1922" s="47"/>
      <c r="E1922" s="48"/>
      <c r="F1922" s="48"/>
      <c r="G1922" s="48"/>
      <c r="H1922" s="49">
        <f t="shared" si="178"/>
        <v>0</v>
      </c>
      <c r="I1922" s="46" t="s">
        <v>6</v>
      </c>
      <c r="O1922" s="26">
        <f t="shared" si="179"/>
        <v>0</v>
      </c>
      <c r="P1922" s="26">
        <f t="shared" si="179"/>
        <v>0</v>
      </c>
      <c r="Q1922" s="26">
        <f t="shared" si="179"/>
        <v>0</v>
      </c>
      <c r="R1922" s="93">
        <f t="shared" si="180"/>
        <v>0</v>
      </c>
      <c r="S1922" s="93">
        <f t="shared" si="181"/>
        <v>0</v>
      </c>
      <c r="T1922" s="93">
        <f t="shared" si="182"/>
        <v>0</v>
      </c>
    </row>
    <row r="1923" spans="3:20" x14ac:dyDescent="0.35">
      <c r="C1923" s="75" t="str">
        <f t="shared" si="177"/>
        <v/>
      </c>
      <c r="D1923" s="47"/>
      <c r="E1923" s="48"/>
      <c r="F1923" s="48"/>
      <c r="G1923" s="48"/>
      <c r="H1923" s="49">
        <f t="shared" si="178"/>
        <v>0</v>
      </c>
      <c r="I1923" s="46" t="s">
        <v>6</v>
      </c>
      <c r="O1923" s="26">
        <f t="shared" si="179"/>
        <v>0</v>
      </c>
      <c r="P1923" s="26">
        <f t="shared" si="179"/>
        <v>0</v>
      </c>
      <c r="Q1923" s="26">
        <f t="shared" si="179"/>
        <v>0</v>
      </c>
      <c r="R1923" s="93">
        <f t="shared" si="180"/>
        <v>0</v>
      </c>
      <c r="S1923" s="93">
        <f t="shared" si="181"/>
        <v>0</v>
      </c>
      <c r="T1923" s="93">
        <f t="shared" si="182"/>
        <v>0</v>
      </c>
    </row>
    <row r="1924" spans="3:20" x14ac:dyDescent="0.35">
      <c r="C1924" s="75" t="str">
        <f t="shared" si="177"/>
        <v/>
      </c>
      <c r="D1924" s="47"/>
      <c r="E1924" s="48"/>
      <c r="F1924" s="48"/>
      <c r="G1924" s="48"/>
      <c r="H1924" s="49">
        <f t="shared" si="178"/>
        <v>0</v>
      </c>
      <c r="I1924" s="46" t="s">
        <v>6</v>
      </c>
      <c r="O1924" s="26">
        <f t="shared" si="179"/>
        <v>0</v>
      </c>
      <c r="P1924" s="26">
        <f t="shared" si="179"/>
        <v>0</v>
      </c>
      <c r="Q1924" s="26">
        <f t="shared" si="179"/>
        <v>0</v>
      </c>
      <c r="R1924" s="93">
        <f t="shared" si="180"/>
        <v>0</v>
      </c>
      <c r="S1924" s="93">
        <f t="shared" si="181"/>
        <v>0</v>
      </c>
      <c r="T1924" s="93">
        <f t="shared" si="182"/>
        <v>0</v>
      </c>
    </row>
    <row r="1925" spans="3:20" x14ac:dyDescent="0.35">
      <c r="C1925" s="75" t="str">
        <f t="shared" si="177"/>
        <v/>
      </c>
      <c r="D1925" s="47"/>
      <c r="E1925" s="48"/>
      <c r="F1925" s="48"/>
      <c r="G1925" s="48"/>
      <c r="H1925" s="49">
        <f t="shared" si="178"/>
        <v>0</v>
      </c>
      <c r="I1925" s="46" t="s">
        <v>6</v>
      </c>
      <c r="O1925" s="26">
        <f t="shared" si="179"/>
        <v>0</v>
      </c>
      <c r="P1925" s="26">
        <f t="shared" si="179"/>
        <v>0</v>
      </c>
      <c r="Q1925" s="26">
        <f t="shared" si="179"/>
        <v>0</v>
      </c>
      <c r="R1925" s="93">
        <f t="shared" si="180"/>
        <v>0</v>
      </c>
      <c r="S1925" s="93">
        <f t="shared" si="181"/>
        <v>0</v>
      </c>
      <c r="T1925" s="93">
        <f t="shared" si="182"/>
        <v>0</v>
      </c>
    </row>
    <row r="1926" spans="3:20" x14ac:dyDescent="0.35">
      <c r="C1926" s="75" t="str">
        <f t="shared" si="177"/>
        <v/>
      </c>
      <c r="D1926" s="47"/>
      <c r="E1926" s="48"/>
      <c r="F1926" s="48"/>
      <c r="G1926" s="48"/>
      <c r="H1926" s="49">
        <f t="shared" si="178"/>
        <v>0</v>
      </c>
      <c r="I1926" s="46" t="s">
        <v>6</v>
      </c>
      <c r="O1926" s="26">
        <f t="shared" si="179"/>
        <v>0</v>
      </c>
      <c r="P1926" s="26">
        <f t="shared" si="179"/>
        <v>0</v>
      </c>
      <c r="Q1926" s="26">
        <f t="shared" si="179"/>
        <v>0</v>
      </c>
      <c r="R1926" s="93">
        <f t="shared" si="180"/>
        <v>0</v>
      </c>
      <c r="S1926" s="93">
        <f t="shared" si="181"/>
        <v>0</v>
      </c>
      <c r="T1926" s="93">
        <f t="shared" si="182"/>
        <v>0</v>
      </c>
    </row>
    <row r="1927" spans="3:20" x14ac:dyDescent="0.35">
      <c r="C1927" s="75" t="str">
        <f t="shared" si="177"/>
        <v/>
      </c>
      <c r="D1927" s="47"/>
      <c r="E1927" s="48"/>
      <c r="F1927" s="48"/>
      <c r="G1927" s="48"/>
      <c r="H1927" s="49">
        <f t="shared" si="178"/>
        <v>0</v>
      </c>
      <c r="I1927" s="46" t="s">
        <v>6</v>
      </c>
      <c r="O1927" s="26">
        <f t="shared" si="179"/>
        <v>0</v>
      </c>
      <c r="P1927" s="26">
        <f t="shared" si="179"/>
        <v>0</v>
      </c>
      <c r="Q1927" s="26">
        <f t="shared" si="179"/>
        <v>0</v>
      </c>
      <c r="R1927" s="93">
        <f t="shared" si="180"/>
        <v>0</v>
      </c>
      <c r="S1927" s="93">
        <f t="shared" si="181"/>
        <v>0</v>
      </c>
      <c r="T1927" s="93">
        <f t="shared" si="182"/>
        <v>0</v>
      </c>
    </row>
    <row r="1928" spans="3:20" x14ac:dyDescent="0.35">
      <c r="C1928" s="75" t="str">
        <f t="shared" si="177"/>
        <v/>
      </c>
      <c r="D1928" s="47"/>
      <c r="E1928" s="48"/>
      <c r="F1928" s="48"/>
      <c r="G1928" s="48"/>
      <c r="H1928" s="49">
        <f t="shared" si="178"/>
        <v>0</v>
      </c>
      <c r="I1928" s="46" t="s">
        <v>6</v>
      </c>
      <c r="O1928" s="26">
        <f t="shared" si="179"/>
        <v>0</v>
      </c>
      <c r="P1928" s="26">
        <f t="shared" si="179"/>
        <v>0</v>
      </c>
      <c r="Q1928" s="26">
        <f t="shared" si="179"/>
        <v>0</v>
      </c>
      <c r="R1928" s="93">
        <f t="shared" si="180"/>
        <v>0</v>
      </c>
      <c r="S1928" s="93">
        <f t="shared" si="181"/>
        <v>0</v>
      </c>
      <c r="T1928" s="93">
        <f t="shared" si="182"/>
        <v>0</v>
      </c>
    </row>
    <row r="1929" spans="3:20" x14ac:dyDescent="0.35">
      <c r="C1929" s="75" t="str">
        <f t="shared" si="177"/>
        <v/>
      </c>
      <c r="D1929" s="47"/>
      <c r="E1929" s="48"/>
      <c r="F1929" s="48"/>
      <c r="G1929" s="48"/>
      <c r="H1929" s="49">
        <f t="shared" si="178"/>
        <v>0</v>
      </c>
      <c r="I1929" s="46" t="s">
        <v>6</v>
      </c>
      <c r="O1929" s="26">
        <f t="shared" si="179"/>
        <v>0</v>
      </c>
      <c r="P1929" s="26">
        <f t="shared" si="179"/>
        <v>0</v>
      </c>
      <c r="Q1929" s="26">
        <f t="shared" si="179"/>
        <v>0</v>
      </c>
      <c r="R1929" s="93">
        <f t="shared" si="180"/>
        <v>0</v>
      </c>
      <c r="S1929" s="93">
        <f t="shared" si="181"/>
        <v>0</v>
      </c>
      <c r="T1929" s="93">
        <f t="shared" si="182"/>
        <v>0</v>
      </c>
    </row>
    <row r="1930" spans="3:20" x14ac:dyDescent="0.35">
      <c r="C1930" s="75" t="str">
        <f t="shared" si="177"/>
        <v/>
      </c>
      <c r="D1930" s="47"/>
      <c r="E1930" s="48"/>
      <c r="F1930" s="48"/>
      <c r="G1930" s="48"/>
      <c r="H1930" s="49">
        <f t="shared" si="178"/>
        <v>0</v>
      </c>
      <c r="I1930" s="46" t="s">
        <v>6</v>
      </c>
      <c r="O1930" s="26">
        <f t="shared" si="179"/>
        <v>0</v>
      </c>
      <c r="P1930" s="26">
        <f t="shared" si="179"/>
        <v>0</v>
      </c>
      <c r="Q1930" s="26">
        <f t="shared" si="179"/>
        <v>0</v>
      </c>
      <c r="R1930" s="93">
        <f t="shared" si="180"/>
        <v>0</v>
      </c>
      <c r="S1930" s="93">
        <f t="shared" si="181"/>
        <v>0</v>
      </c>
      <c r="T1930" s="93">
        <f t="shared" si="182"/>
        <v>0</v>
      </c>
    </row>
    <row r="1931" spans="3:20" x14ac:dyDescent="0.35">
      <c r="C1931" s="75" t="str">
        <f t="shared" ref="C1931:C1994" si="183">IF(D1931="","",IF(ISERROR(1+C1930),1,1+C1930))</f>
        <v/>
      </c>
      <c r="D1931" s="47"/>
      <c r="E1931" s="48"/>
      <c r="F1931" s="48"/>
      <c r="G1931" s="48"/>
      <c r="H1931" s="49">
        <f t="shared" ref="H1931:H1994" si="184">SUM(E1931:G1931)</f>
        <v>0</v>
      </c>
      <c r="I1931" s="46" t="s">
        <v>6</v>
      </c>
      <c r="O1931" s="26">
        <f t="shared" ref="O1931:Q1994" si="185">IF(E1931="",0,IF(ISNUMBER(E1931),0,1))</f>
        <v>0</v>
      </c>
      <c r="P1931" s="26">
        <f t="shared" si="185"/>
        <v>0</v>
      </c>
      <c r="Q1931" s="26">
        <f t="shared" si="185"/>
        <v>0</v>
      </c>
      <c r="R1931" s="93">
        <f t="shared" ref="R1931:R1994" si="186">IF(E1931="",0,
IF(NOT(ISNUMBER(E1931)),0,
IF(E1931&gt;=0,0,
1)))</f>
        <v>0</v>
      </c>
      <c r="S1931" s="93">
        <f t="shared" ref="S1931:S1994" si="187">IF(F1931="",0,
IF(NOT(ISNUMBER(F1931)),0,
IF(F1931&gt;=0,0,
1)))</f>
        <v>0</v>
      </c>
      <c r="T1931" s="93">
        <f t="shared" ref="T1931:T1994" si="188">IF(G1931="",0,
IF(NOT(ISNUMBER(G1931)),0,
IF(G1931&gt;=0,0,
1)))</f>
        <v>0</v>
      </c>
    </row>
    <row r="1932" spans="3:20" x14ac:dyDescent="0.35">
      <c r="C1932" s="75" t="str">
        <f t="shared" si="183"/>
        <v/>
      </c>
      <c r="D1932" s="47"/>
      <c r="E1932" s="48"/>
      <c r="F1932" s="48"/>
      <c r="G1932" s="48"/>
      <c r="H1932" s="49">
        <f t="shared" si="184"/>
        <v>0</v>
      </c>
      <c r="I1932" s="46" t="s">
        <v>6</v>
      </c>
      <c r="O1932" s="26">
        <f t="shared" si="185"/>
        <v>0</v>
      </c>
      <c r="P1932" s="26">
        <f t="shared" si="185"/>
        <v>0</v>
      </c>
      <c r="Q1932" s="26">
        <f t="shared" si="185"/>
        <v>0</v>
      </c>
      <c r="R1932" s="93">
        <f t="shared" si="186"/>
        <v>0</v>
      </c>
      <c r="S1932" s="93">
        <f t="shared" si="187"/>
        <v>0</v>
      </c>
      <c r="T1932" s="93">
        <f t="shared" si="188"/>
        <v>0</v>
      </c>
    </row>
    <row r="1933" spans="3:20" x14ac:dyDescent="0.35">
      <c r="C1933" s="75" t="str">
        <f t="shared" si="183"/>
        <v/>
      </c>
      <c r="D1933" s="47"/>
      <c r="E1933" s="48"/>
      <c r="F1933" s="48"/>
      <c r="G1933" s="48"/>
      <c r="H1933" s="49">
        <f t="shared" si="184"/>
        <v>0</v>
      </c>
      <c r="I1933" s="46" t="s">
        <v>6</v>
      </c>
      <c r="O1933" s="26">
        <f t="shared" si="185"/>
        <v>0</v>
      </c>
      <c r="P1933" s="26">
        <f t="shared" si="185"/>
        <v>0</v>
      </c>
      <c r="Q1933" s="26">
        <f t="shared" si="185"/>
        <v>0</v>
      </c>
      <c r="R1933" s="93">
        <f t="shared" si="186"/>
        <v>0</v>
      </c>
      <c r="S1933" s="93">
        <f t="shared" si="187"/>
        <v>0</v>
      </c>
      <c r="T1933" s="93">
        <f t="shared" si="188"/>
        <v>0</v>
      </c>
    </row>
    <row r="1934" spans="3:20" x14ac:dyDescent="0.35">
      <c r="C1934" s="75" t="str">
        <f t="shared" si="183"/>
        <v/>
      </c>
      <c r="D1934" s="47"/>
      <c r="E1934" s="48"/>
      <c r="F1934" s="48"/>
      <c r="G1934" s="48"/>
      <c r="H1934" s="49">
        <f t="shared" si="184"/>
        <v>0</v>
      </c>
      <c r="I1934" s="46" t="s">
        <v>6</v>
      </c>
      <c r="O1934" s="26">
        <f t="shared" si="185"/>
        <v>0</v>
      </c>
      <c r="P1934" s="26">
        <f t="shared" si="185"/>
        <v>0</v>
      </c>
      <c r="Q1934" s="26">
        <f t="shared" si="185"/>
        <v>0</v>
      </c>
      <c r="R1934" s="93">
        <f t="shared" si="186"/>
        <v>0</v>
      </c>
      <c r="S1934" s="93">
        <f t="shared" si="187"/>
        <v>0</v>
      </c>
      <c r="T1934" s="93">
        <f t="shared" si="188"/>
        <v>0</v>
      </c>
    </row>
    <row r="1935" spans="3:20" x14ac:dyDescent="0.35">
      <c r="C1935" s="75" t="str">
        <f t="shared" si="183"/>
        <v/>
      </c>
      <c r="D1935" s="47"/>
      <c r="E1935" s="48"/>
      <c r="F1935" s="48"/>
      <c r="G1935" s="48"/>
      <c r="H1935" s="49">
        <f t="shared" si="184"/>
        <v>0</v>
      </c>
      <c r="I1935" s="46" t="s">
        <v>6</v>
      </c>
      <c r="O1935" s="26">
        <f t="shared" si="185"/>
        <v>0</v>
      </c>
      <c r="P1935" s="26">
        <f t="shared" si="185"/>
        <v>0</v>
      </c>
      <c r="Q1935" s="26">
        <f t="shared" si="185"/>
        <v>0</v>
      </c>
      <c r="R1935" s="93">
        <f t="shared" si="186"/>
        <v>0</v>
      </c>
      <c r="S1935" s="93">
        <f t="shared" si="187"/>
        <v>0</v>
      </c>
      <c r="T1935" s="93">
        <f t="shared" si="188"/>
        <v>0</v>
      </c>
    </row>
    <row r="1936" spans="3:20" x14ac:dyDescent="0.35">
      <c r="C1936" s="75" t="str">
        <f t="shared" si="183"/>
        <v/>
      </c>
      <c r="D1936" s="47"/>
      <c r="E1936" s="48"/>
      <c r="F1936" s="48"/>
      <c r="G1936" s="48"/>
      <c r="H1936" s="49">
        <f t="shared" si="184"/>
        <v>0</v>
      </c>
      <c r="I1936" s="46" t="s">
        <v>6</v>
      </c>
      <c r="O1936" s="26">
        <f t="shared" si="185"/>
        <v>0</v>
      </c>
      <c r="P1936" s="26">
        <f t="shared" si="185"/>
        <v>0</v>
      </c>
      <c r="Q1936" s="26">
        <f t="shared" si="185"/>
        <v>0</v>
      </c>
      <c r="R1936" s="93">
        <f t="shared" si="186"/>
        <v>0</v>
      </c>
      <c r="S1936" s="93">
        <f t="shared" si="187"/>
        <v>0</v>
      </c>
      <c r="T1936" s="93">
        <f t="shared" si="188"/>
        <v>0</v>
      </c>
    </row>
    <row r="1937" spans="3:20" x14ac:dyDescent="0.35">
      <c r="C1937" s="75" t="str">
        <f t="shared" si="183"/>
        <v/>
      </c>
      <c r="D1937" s="47"/>
      <c r="E1937" s="48"/>
      <c r="F1937" s="48"/>
      <c r="G1937" s="48"/>
      <c r="H1937" s="49">
        <f t="shared" si="184"/>
        <v>0</v>
      </c>
      <c r="I1937" s="46" t="s">
        <v>6</v>
      </c>
      <c r="O1937" s="26">
        <f t="shared" si="185"/>
        <v>0</v>
      </c>
      <c r="P1937" s="26">
        <f t="shared" si="185"/>
        <v>0</v>
      </c>
      <c r="Q1937" s="26">
        <f t="shared" si="185"/>
        <v>0</v>
      </c>
      <c r="R1937" s="93">
        <f t="shared" si="186"/>
        <v>0</v>
      </c>
      <c r="S1937" s="93">
        <f t="shared" si="187"/>
        <v>0</v>
      </c>
      <c r="T1937" s="93">
        <f t="shared" si="188"/>
        <v>0</v>
      </c>
    </row>
    <row r="1938" spans="3:20" x14ac:dyDescent="0.35">
      <c r="C1938" s="75" t="str">
        <f t="shared" si="183"/>
        <v/>
      </c>
      <c r="D1938" s="47"/>
      <c r="E1938" s="48"/>
      <c r="F1938" s="48"/>
      <c r="G1938" s="48"/>
      <c r="H1938" s="49">
        <f t="shared" si="184"/>
        <v>0</v>
      </c>
      <c r="I1938" s="46" t="s">
        <v>6</v>
      </c>
      <c r="O1938" s="26">
        <f t="shared" si="185"/>
        <v>0</v>
      </c>
      <c r="P1938" s="26">
        <f t="shared" si="185"/>
        <v>0</v>
      </c>
      <c r="Q1938" s="26">
        <f t="shared" si="185"/>
        <v>0</v>
      </c>
      <c r="R1938" s="93">
        <f t="shared" si="186"/>
        <v>0</v>
      </c>
      <c r="S1938" s="93">
        <f t="shared" si="187"/>
        <v>0</v>
      </c>
      <c r="T1938" s="93">
        <f t="shared" si="188"/>
        <v>0</v>
      </c>
    </row>
    <row r="1939" spans="3:20" x14ac:dyDescent="0.35">
      <c r="C1939" s="75" t="str">
        <f t="shared" si="183"/>
        <v/>
      </c>
      <c r="D1939" s="47"/>
      <c r="E1939" s="48"/>
      <c r="F1939" s="48"/>
      <c r="G1939" s="48"/>
      <c r="H1939" s="49">
        <f t="shared" si="184"/>
        <v>0</v>
      </c>
      <c r="I1939" s="46" t="s">
        <v>6</v>
      </c>
      <c r="O1939" s="26">
        <f t="shared" si="185"/>
        <v>0</v>
      </c>
      <c r="P1939" s="26">
        <f t="shared" si="185"/>
        <v>0</v>
      </c>
      <c r="Q1939" s="26">
        <f t="shared" si="185"/>
        <v>0</v>
      </c>
      <c r="R1939" s="93">
        <f t="shared" si="186"/>
        <v>0</v>
      </c>
      <c r="S1939" s="93">
        <f t="shared" si="187"/>
        <v>0</v>
      </c>
      <c r="T1939" s="93">
        <f t="shared" si="188"/>
        <v>0</v>
      </c>
    </row>
    <row r="1940" spans="3:20" x14ac:dyDescent="0.35">
      <c r="C1940" s="75" t="str">
        <f t="shared" si="183"/>
        <v/>
      </c>
      <c r="D1940" s="47"/>
      <c r="E1940" s="48"/>
      <c r="F1940" s="48"/>
      <c r="G1940" s="48"/>
      <c r="H1940" s="49">
        <f t="shared" si="184"/>
        <v>0</v>
      </c>
      <c r="I1940" s="46" t="s">
        <v>6</v>
      </c>
      <c r="O1940" s="26">
        <f t="shared" si="185"/>
        <v>0</v>
      </c>
      <c r="P1940" s="26">
        <f t="shared" si="185"/>
        <v>0</v>
      </c>
      <c r="Q1940" s="26">
        <f t="shared" si="185"/>
        <v>0</v>
      </c>
      <c r="R1940" s="93">
        <f t="shared" si="186"/>
        <v>0</v>
      </c>
      <c r="S1940" s="93">
        <f t="shared" si="187"/>
        <v>0</v>
      </c>
      <c r="T1940" s="93">
        <f t="shared" si="188"/>
        <v>0</v>
      </c>
    </row>
    <row r="1941" spans="3:20" x14ac:dyDescent="0.35">
      <c r="C1941" s="75" t="str">
        <f t="shared" si="183"/>
        <v/>
      </c>
      <c r="D1941" s="47"/>
      <c r="E1941" s="48"/>
      <c r="F1941" s="48"/>
      <c r="G1941" s="48"/>
      <c r="H1941" s="49">
        <f t="shared" si="184"/>
        <v>0</v>
      </c>
      <c r="I1941" s="46" t="s">
        <v>6</v>
      </c>
      <c r="O1941" s="26">
        <f t="shared" si="185"/>
        <v>0</v>
      </c>
      <c r="P1941" s="26">
        <f t="shared" si="185"/>
        <v>0</v>
      </c>
      <c r="Q1941" s="26">
        <f t="shared" si="185"/>
        <v>0</v>
      </c>
      <c r="R1941" s="93">
        <f t="shared" si="186"/>
        <v>0</v>
      </c>
      <c r="S1941" s="93">
        <f t="shared" si="187"/>
        <v>0</v>
      </c>
      <c r="T1941" s="93">
        <f t="shared" si="188"/>
        <v>0</v>
      </c>
    </row>
    <row r="1942" spans="3:20" x14ac:dyDescent="0.35">
      <c r="C1942" s="75" t="str">
        <f t="shared" si="183"/>
        <v/>
      </c>
      <c r="D1942" s="47"/>
      <c r="E1942" s="48"/>
      <c r="F1942" s="48"/>
      <c r="G1942" s="48"/>
      <c r="H1942" s="49">
        <f t="shared" si="184"/>
        <v>0</v>
      </c>
      <c r="I1942" s="46" t="s">
        <v>6</v>
      </c>
      <c r="O1942" s="26">
        <f t="shared" si="185"/>
        <v>0</v>
      </c>
      <c r="P1942" s="26">
        <f t="shared" si="185"/>
        <v>0</v>
      </c>
      <c r="Q1942" s="26">
        <f t="shared" si="185"/>
        <v>0</v>
      </c>
      <c r="R1942" s="93">
        <f t="shared" si="186"/>
        <v>0</v>
      </c>
      <c r="S1942" s="93">
        <f t="shared" si="187"/>
        <v>0</v>
      </c>
      <c r="T1942" s="93">
        <f t="shared" si="188"/>
        <v>0</v>
      </c>
    </row>
    <row r="1943" spans="3:20" x14ac:dyDescent="0.35">
      <c r="C1943" s="75" t="str">
        <f t="shared" si="183"/>
        <v/>
      </c>
      <c r="D1943" s="47"/>
      <c r="E1943" s="48"/>
      <c r="F1943" s="48"/>
      <c r="G1943" s="48"/>
      <c r="H1943" s="49">
        <f t="shared" si="184"/>
        <v>0</v>
      </c>
      <c r="I1943" s="46" t="s">
        <v>6</v>
      </c>
      <c r="O1943" s="26">
        <f t="shared" si="185"/>
        <v>0</v>
      </c>
      <c r="P1943" s="26">
        <f t="shared" si="185"/>
        <v>0</v>
      </c>
      <c r="Q1943" s="26">
        <f t="shared" si="185"/>
        <v>0</v>
      </c>
      <c r="R1943" s="93">
        <f t="shared" si="186"/>
        <v>0</v>
      </c>
      <c r="S1943" s="93">
        <f t="shared" si="187"/>
        <v>0</v>
      </c>
      <c r="T1943" s="93">
        <f t="shared" si="188"/>
        <v>0</v>
      </c>
    </row>
    <row r="1944" spans="3:20" x14ac:dyDescent="0.35">
      <c r="C1944" s="75" t="str">
        <f t="shared" si="183"/>
        <v/>
      </c>
      <c r="D1944" s="47"/>
      <c r="E1944" s="48"/>
      <c r="F1944" s="48"/>
      <c r="G1944" s="48"/>
      <c r="H1944" s="49">
        <f t="shared" si="184"/>
        <v>0</v>
      </c>
      <c r="I1944" s="46" t="s">
        <v>6</v>
      </c>
      <c r="O1944" s="26">
        <f t="shared" si="185"/>
        <v>0</v>
      </c>
      <c r="P1944" s="26">
        <f t="shared" si="185"/>
        <v>0</v>
      </c>
      <c r="Q1944" s="26">
        <f t="shared" si="185"/>
        <v>0</v>
      </c>
      <c r="R1944" s="93">
        <f t="shared" si="186"/>
        <v>0</v>
      </c>
      <c r="S1944" s="93">
        <f t="shared" si="187"/>
        <v>0</v>
      </c>
      <c r="T1944" s="93">
        <f t="shared" si="188"/>
        <v>0</v>
      </c>
    </row>
    <row r="1945" spans="3:20" x14ac:dyDescent="0.35">
      <c r="C1945" s="75" t="str">
        <f t="shared" si="183"/>
        <v/>
      </c>
      <c r="D1945" s="47"/>
      <c r="E1945" s="48"/>
      <c r="F1945" s="48"/>
      <c r="G1945" s="48"/>
      <c r="H1945" s="49">
        <f t="shared" si="184"/>
        <v>0</v>
      </c>
      <c r="I1945" s="46" t="s">
        <v>6</v>
      </c>
      <c r="O1945" s="26">
        <f t="shared" si="185"/>
        <v>0</v>
      </c>
      <c r="P1945" s="26">
        <f t="shared" si="185"/>
        <v>0</v>
      </c>
      <c r="Q1945" s="26">
        <f t="shared" si="185"/>
        <v>0</v>
      </c>
      <c r="R1945" s="93">
        <f t="shared" si="186"/>
        <v>0</v>
      </c>
      <c r="S1945" s="93">
        <f t="shared" si="187"/>
        <v>0</v>
      </c>
      <c r="T1945" s="93">
        <f t="shared" si="188"/>
        <v>0</v>
      </c>
    </row>
    <row r="1946" spans="3:20" x14ac:dyDescent="0.35">
      <c r="C1946" s="75" t="str">
        <f t="shared" si="183"/>
        <v/>
      </c>
      <c r="D1946" s="47"/>
      <c r="E1946" s="48"/>
      <c r="F1946" s="48"/>
      <c r="G1946" s="48"/>
      <c r="H1946" s="49">
        <f t="shared" si="184"/>
        <v>0</v>
      </c>
      <c r="I1946" s="46" t="s">
        <v>6</v>
      </c>
      <c r="O1946" s="26">
        <f t="shared" si="185"/>
        <v>0</v>
      </c>
      <c r="P1946" s="26">
        <f t="shared" si="185"/>
        <v>0</v>
      </c>
      <c r="Q1946" s="26">
        <f t="shared" si="185"/>
        <v>0</v>
      </c>
      <c r="R1946" s="93">
        <f t="shared" si="186"/>
        <v>0</v>
      </c>
      <c r="S1946" s="93">
        <f t="shared" si="187"/>
        <v>0</v>
      </c>
      <c r="T1946" s="93">
        <f t="shared" si="188"/>
        <v>0</v>
      </c>
    </row>
    <row r="1947" spans="3:20" x14ac:dyDescent="0.35">
      <c r="C1947" s="75" t="str">
        <f t="shared" si="183"/>
        <v/>
      </c>
      <c r="D1947" s="47"/>
      <c r="E1947" s="48"/>
      <c r="F1947" s="48"/>
      <c r="G1947" s="48"/>
      <c r="H1947" s="49">
        <f t="shared" si="184"/>
        <v>0</v>
      </c>
      <c r="I1947" s="46" t="s">
        <v>6</v>
      </c>
      <c r="O1947" s="26">
        <f t="shared" si="185"/>
        <v>0</v>
      </c>
      <c r="P1947" s="26">
        <f t="shared" si="185"/>
        <v>0</v>
      </c>
      <c r="Q1947" s="26">
        <f t="shared" si="185"/>
        <v>0</v>
      </c>
      <c r="R1947" s="93">
        <f t="shared" si="186"/>
        <v>0</v>
      </c>
      <c r="S1947" s="93">
        <f t="shared" si="187"/>
        <v>0</v>
      </c>
      <c r="T1947" s="93">
        <f t="shared" si="188"/>
        <v>0</v>
      </c>
    </row>
    <row r="1948" spans="3:20" x14ac:dyDescent="0.35">
      <c r="C1948" s="75" t="str">
        <f t="shared" si="183"/>
        <v/>
      </c>
      <c r="D1948" s="47"/>
      <c r="E1948" s="48"/>
      <c r="F1948" s="48"/>
      <c r="G1948" s="48"/>
      <c r="H1948" s="49">
        <f t="shared" si="184"/>
        <v>0</v>
      </c>
      <c r="I1948" s="46" t="s">
        <v>6</v>
      </c>
      <c r="O1948" s="26">
        <f t="shared" si="185"/>
        <v>0</v>
      </c>
      <c r="P1948" s="26">
        <f t="shared" si="185"/>
        <v>0</v>
      </c>
      <c r="Q1948" s="26">
        <f t="shared" si="185"/>
        <v>0</v>
      </c>
      <c r="R1948" s="93">
        <f t="shared" si="186"/>
        <v>0</v>
      </c>
      <c r="S1948" s="93">
        <f t="shared" si="187"/>
        <v>0</v>
      </c>
      <c r="T1948" s="93">
        <f t="shared" si="188"/>
        <v>0</v>
      </c>
    </row>
    <row r="1949" spans="3:20" x14ac:dyDescent="0.35">
      <c r="C1949" s="75" t="str">
        <f t="shared" si="183"/>
        <v/>
      </c>
      <c r="D1949" s="47"/>
      <c r="E1949" s="48"/>
      <c r="F1949" s="48"/>
      <c r="G1949" s="48"/>
      <c r="H1949" s="49">
        <f t="shared" si="184"/>
        <v>0</v>
      </c>
      <c r="I1949" s="46" t="s">
        <v>6</v>
      </c>
      <c r="O1949" s="26">
        <f t="shared" si="185"/>
        <v>0</v>
      </c>
      <c r="P1949" s="26">
        <f t="shared" si="185"/>
        <v>0</v>
      </c>
      <c r="Q1949" s="26">
        <f t="shared" si="185"/>
        <v>0</v>
      </c>
      <c r="R1949" s="93">
        <f t="shared" si="186"/>
        <v>0</v>
      </c>
      <c r="S1949" s="93">
        <f t="shared" si="187"/>
        <v>0</v>
      </c>
      <c r="T1949" s="93">
        <f t="shared" si="188"/>
        <v>0</v>
      </c>
    </row>
    <row r="1950" spans="3:20" x14ac:dyDescent="0.35">
      <c r="C1950" s="75" t="str">
        <f t="shared" si="183"/>
        <v/>
      </c>
      <c r="D1950" s="47"/>
      <c r="E1950" s="48"/>
      <c r="F1950" s="48"/>
      <c r="G1950" s="48"/>
      <c r="H1950" s="49">
        <f t="shared" si="184"/>
        <v>0</v>
      </c>
      <c r="I1950" s="46" t="s">
        <v>6</v>
      </c>
      <c r="O1950" s="26">
        <f t="shared" si="185"/>
        <v>0</v>
      </c>
      <c r="P1950" s="26">
        <f t="shared" si="185"/>
        <v>0</v>
      </c>
      <c r="Q1950" s="26">
        <f t="shared" si="185"/>
        <v>0</v>
      </c>
      <c r="R1950" s="93">
        <f t="shared" si="186"/>
        <v>0</v>
      </c>
      <c r="S1950" s="93">
        <f t="shared" si="187"/>
        <v>0</v>
      </c>
      <c r="T1950" s="93">
        <f t="shared" si="188"/>
        <v>0</v>
      </c>
    </row>
    <row r="1951" spans="3:20" x14ac:dyDescent="0.35">
      <c r="C1951" s="75" t="str">
        <f t="shared" si="183"/>
        <v/>
      </c>
      <c r="D1951" s="47"/>
      <c r="E1951" s="48"/>
      <c r="F1951" s="48"/>
      <c r="G1951" s="48"/>
      <c r="H1951" s="49">
        <f t="shared" si="184"/>
        <v>0</v>
      </c>
      <c r="I1951" s="46" t="s">
        <v>6</v>
      </c>
      <c r="O1951" s="26">
        <f t="shared" si="185"/>
        <v>0</v>
      </c>
      <c r="P1951" s="26">
        <f t="shared" si="185"/>
        <v>0</v>
      </c>
      <c r="Q1951" s="26">
        <f t="shared" si="185"/>
        <v>0</v>
      </c>
      <c r="R1951" s="93">
        <f t="shared" si="186"/>
        <v>0</v>
      </c>
      <c r="S1951" s="93">
        <f t="shared" si="187"/>
        <v>0</v>
      </c>
      <c r="T1951" s="93">
        <f t="shared" si="188"/>
        <v>0</v>
      </c>
    </row>
    <row r="1952" spans="3:20" x14ac:dyDescent="0.35">
      <c r="C1952" s="75" t="str">
        <f t="shared" si="183"/>
        <v/>
      </c>
      <c r="D1952" s="47"/>
      <c r="E1952" s="48"/>
      <c r="F1952" s="48"/>
      <c r="G1952" s="48"/>
      <c r="H1952" s="49">
        <f t="shared" si="184"/>
        <v>0</v>
      </c>
      <c r="I1952" s="46" t="s">
        <v>6</v>
      </c>
      <c r="O1952" s="26">
        <f t="shared" si="185"/>
        <v>0</v>
      </c>
      <c r="P1952" s="26">
        <f t="shared" si="185"/>
        <v>0</v>
      </c>
      <c r="Q1952" s="26">
        <f t="shared" si="185"/>
        <v>0</v>
      </c>
      <c r="R1952" s="93">
        <f t="shared" si="186"/>
        <v>0</v>
      </c>
      <c r="S1952" s="93">
        <f t="shared" si="187"/>
        <v>0</v>
      </c>
      <c r="T1952" s="93">
        <f t="shared" si="188"/>
        <v>0</v>
      </c>
    </row>
    <row r="1953" spans="3:20" x14ac:dyDescent="0.35">
      <c r="C1953" s="75" t="str">
        <f t="shared" si="183"/>
        <v/>
      </c>
      <c r="D1953" s="47"/>
      <c r="E1953" s="48"/>
      <c r="F1953" s="48"/>
      <c r="G1953" s="48"/>
      <c r="H1953" s="49">
        <f t="shared" si="184"/>
        <v>0</v>
      </c>
      <c r="I1953" s="46" t="s">
        <v>6</v>
      </c>
      <c r="O1953" s="26">
        <f t="shared" si="185"/>
        <v>0</v>
      </c>
      <c r="P1953" s="26">
        <f t="shared" si="185"/>
        <v>0</v>
      </c>
      <c r="Q1953" s="26">
        <f t="shared" si="185"/>
        <v>0</v>
      </c>
      <c r="R1953" s="93">
        <f t="shared" si="186"/>
        <v>0</v>
      </c>
      <c r="S1953" s="93">
        <f t="shared" si="187"/>
        <v>0</v>
      </c>
      <c r="T1953" s="93">
        <f t="shared" si="188"/>
        <v>0</v>
      </c>
    </row>
    <row r="1954" spans="3:20" x14ac:dyDescent="0.35">
      <c r="C1954" s="75" t="str">
        <f t="shared" si="183"/>
        <v/>
      </c>
      <c r="D1954" s="47"/>
      <c r="E1954" s="48"/>
      <c r="F1954" s="48"/>
      <c r="G1954" s="48"/>
      <c r="H1954" s="49">
        <f t="shared" si="184"/>
        <v>0</v>
      </c>
      <c r="I1954" s="46" t="s">
        <v>6</v>
      </c>
      <c r="O1954" s="26">
        <f t="shared" si="185"/>
        <v>0</v>
      </c>
      <c r="P1954" s="26">
        <f t="shared" si="185"/>
        <v>0</v>
      </c>
      <c r="Q1954" s="26">
        <f t="shared" si="185"/>
        <v>0</v>
      </c>
      <c r="R1954" s="93">
        <f t="shared" si="186"/>
        <v>0</v>
      </c>
      <c r="S1954" s="93">
        <f t="shared" si="187"/>
        <v>0</v>
      </c>
      <c r="T1954" s="93">
        <f t="shared" si="188"/>
        <v>0</v>
      </c>
    </row>
    <row r="1955" spans="3:20" x14ac:dyDescent="0.35">
      <c r="C1955" s="75" t="str">
        <f t="shared" si="183"/>
        <v/>
      </c>
      <c r="D1955" s="47"/>
      <c r="E1955" s="48"/>
      <c r="F1955" s="48"/>
      <c r="G1955" s="48"/>
      <c r="H1955" s="49">
        <f t="shared" si="184"/>
        <v>0</v>
      </c>
      <c r="I1955" s="46" t="s">
        <v>6</v>
      </c>
      <c r="O1955" s="26">
        <f t="shared" si="185"/>
        <v>0</v>
      </c>
      <c r="P1955" s="26">
        <f t="shared" si="185"/>
        <v>0</v>
      </c>
      <c r="Q1955" s="26">
        <f t="shared" si="185"/>
        <v>0</v>
      </c>
      <c r="R1955" s="93">
        <f t="shared" si="186"/>
        <v>0</v>
      </c>
      <c r="S1955" s="93">
        <f t="shared" si="187"/>
        <v>0</v>
      </c>
      <c r="T1955" s="93">
        <f t="shared" si="188"/>
        <v>0</v>
      </c>
    </row>
    <row r="1956" spans="3:20" x14ac:dyDescent="0.35">
      <c r="C1956" s="75" t="str">
        <f t="shared" si="183"/>
        <v/>
      </c>
      <c r="D1956" s="47"/>
      <c r="E1956" s="48"/>
      <c r="F1956" s="48"/>
      <c r="G1956" s="48"/>
      <c r="H1956" s="49">
        <f t="shared" si="184"/>
        <v>0</v>
      </c>
      <c r="I1956" s="46" t="s">
        <v>6</v>
      </c>
      <c r="O1956" s="26">
        <f t="shared" si="185"/>
        <v>0</v>
      </c>
      <c r="P1956" s="26">
        <f t="shared" si="185"/>
        <v>0</v>
      </c>
      <c r="Q1956" s="26">
        <f t="shared" si="185"/>
        <v>0</v>
      </c>
      <c r="R1956" s="93">
        <f t="shared" si="186"/>
        <v>0</v>
      </c>
      <c r="S1956" s="93">
        <f t="shared" si="187"/>
        <v>0</v>
      </c>
      <c r="T1956" s="93">
        <f t="shared" si="188"/>
        <v>0</v>
      </c>
    </row>
    <row r="1957" spans="3:20" x14ac:dyDescent="0.35">
      <c r="C1957" s="75" t="str">
        <f t="shared" si="183"/>
        <v/>
      </c>
      <c r="D1957" s="47"/>
      <c r="E1957" s="48"/>
      <c r="F1957" s="48"/>
      <c r="G1957" s="48"/>
      <c r="H1957" s="49">
        <f t="shared" si="184"/>
        <v>0</v>
      </c>
      <c r="I1957" s="46" t="s">
        <v>6</v>
      </c>
      <c r="O1957" s="26">
        <f t="shared" si="185"/>
        <v>0</v>
      </c>
      <c r="P1957" s="26">
        <f t="shared" si="185"/>
        <v>0</v>
      </c>
      <c r="Q1957" s="26">
        <f t="shared" si="185"/>
        <v>0</v>
      </c>
      <c r="R1957" s="93">
        <f t="shared" si="186"/>
        <v>0</v>
      </c>
      <c r="S1957" s="93">
        <f t="shared" si="187"/>
        <v>0</v>
      </c>
      <c r="T1957" s="93">
        <f t="shared" si="188"/>
        <v>0</v>
      </c>
    </row>
    <row r="1958" spans="3:20" x14ac:dyDescent="0.35">
      <c r="C1958" s="75" t="str">
        <f t="shared" si="183"/>
        <v/>
      </c>
      <c r="D1958" s="47"/>
      <c r="E1958" s="48"/>
      <c r="F1958" s="48"/>
      <c r="G1958" s="48"/>
      <c r="H1958" s="49">
        <f t="shared" si="184"/>
        <v>0</v>
      </c>
      <c r="I1958" s="46" t="s">
        <v>6</v>
      </c>
      <c r="O1958" s="26">
        <f t="shared" si="185"/>
        <v>0</v>
      </c>
      <c r="P1958" s="26">
        <f t="shared" si="185"/>
        <v>0</v>
      </c>
      <c r="Q1958" s="26">
        <f t="shared" si="185"/>
        <v>0</v>
      </c>
      <c r="R1958" s="93">
        <f t="shared" si="186"/>
        <v>0</v>
      </c>
      <c r="S1958" s="93">
        <f t="shared" si="187"/>
        <v>0</v>
      </c>
      <c r="T1958" s="93">
        <f t="shared" si="188"/>
        <v>0</v>
      </c>
    </row>
    <row r="1959" spans="3:20" x14ac:dyDescent="0.35">
      <c r="C1959" s="75" t="str">
        <f t="shared" si="183"/>
        <v/>
      </c>
      <c r="D1959" s="47"/>
      <c r="E1959" s="48"/>
      <c r="F1959" s="48"/>
      <c r="G1959" s="48"/>
      <c r="H1959" s="49">
        <f t="shared" si="184"/>
        <v>0</v>
      </c>
      <c r="I1959" s="46" t="s">
        <v>6</v>
      </c>
      <c r="O1959" s="26">
        <f t="shared" si="185"/>
        <v>0</v>
      </c>
      <c r="P1959" s="26">
        <f t="shared" si="185"/>
        <v>0</v>
      </c>
      <c r="Q1959" s="26">
        <f t="shared" si="185"/>
        <v>0</v>
      </c>
      <c r="R1959" s="93">
        <f t="shared" si="186"/>
        <v>0</v>
      </c>
      <c r="S1959" s="93">
        <f t="shared" si="187"/>
        <v>0</v>
      </c>
      <c r="T1959" s="93">
        <f t="shared" si="188"/>
        <v>0</v>
      </c>
    </row>
    <row r="1960" spans="3:20" x14ac:dyDescent="0.35">
      <c r="C1960" s="75" t="str">
        <f t="shared" si="183"/>
        <v/>
      </c>
      <c r="D1960" s="47"/>
      <c r="E1960" s="48"/>
      <c r="F1960" s="48"/>
      <c r="G1960" s="48"/>
      <c r="H1960" s="49">
        <f t="shared" si="184"/>
        <v>0</v>
      </c>
      <c r="I1960" s="46" t="s">
        <v>6</v>
      </c>
      <c r="O1960" s="26">
        <f t="shared" si="185"/>
        <v>0</v>
      </c>
      <c r="P1960" s="26">
        <f t="shared" si="185"/>
        <v>0</v>
      </c>
      <c r="Q1960" s="26">
        <f t="shared" si="185"/>
        <v>0</v>
      </c>
      <c r="R1960" s="93">
        <f t="shared" si="186"/>
        <v>0</v>
      </c>
      <c r="S1960" s="93">
        <f t="shared" si="187"/>
        <v>0</v>
      </c>
      <c r="T1960" s="93">
        <f t="shared" si="188"/>
        <v>0</v>
      </c>
    </row>
    <row r="1961" spans="3:20" x14ac:dyDescent="0.35">
      <c r="C1961" s="75" t="str">
        <f t="shared" si="183"/>
        <v/>
      </c>
      <c r="D1961" s="47"/>
      <c r="E1961" s="48"/>
      <c r="F1961" s="48"/>
      <c r="G1961" s="48"/>
      <c r="H1961" s="49">
        <f t="shared" si="184"/>
        <v>0</v>
      </c>
      <c r="I1961" s="46" t="s">
        <v>6</v>
      </c>
      <c r="O1961" s="26">
        <f t="shared" si="185"/>
        <v>0</v>
      </c>
      <c r="P1961" s="26">
        <f t="shared" si="185"/>
        <v>0</v>
      </c>
      <c r="Q1961" s="26">
        <f t="shared" si="185"/>
        <v>0</v>
      </c>
      <c r="R1961" s="93">
        <f t="shared" si="186"/>
        <v>0</v>
      </c>
      <c r="S1961" s="93">
        <f t="shared" si="187"/>
        <v>0</v>
      </c>
      <c r="T1961" s="93">
        <f t="shared" si="188"/>
        <v>0</v>
      </c>
    </row>
    <row r="1962" spans="3:20" x14ac:dyDescent="0.35">
      <c r="C1962" s="75" t="str">
        <f t="shared" si="183"/>
        <v/>
      </c>
      <c r="D1962" s="47"/>
      <c r="E1962" s="48"/>
      <c r="F1962" s="48"/>
      <c r="G1962" s="48"/>
      <c r="H1962" s="49">
        <f t="shared" si="184"/>
        <v>0</v>
      </c>
      <c r="I1962" s="46" t="s">
        <v>6</v>
      </c>
      <c r="O1962" s="26">
        <f t="shared" si="185"/>
        <v>0</v>
      </c>
      <c r="P1962" s="26">
        <f t="shared" si="185"/>
        <v>0</v>
      </c>
      <c r="Q1962" s="26">
        <f t="shared" si="185"/>
        <v>0</v>
      </c>
      <c r="R1962" s="93">
        <f t="shared" si="186"/>
        <v>0</v>
      </c>
      <c r="S1962" s="93">
        <f t="shared" si="187"/>
        <v>0</v>
      </c>
      <c r="T1962" s="93">
        <f t="shared" si="188"/>
        <v>0</v>
      </c>
    </row>
    <row r="1963" spans="3:20" x14ac:dyDescent="0.35">
      <c r="C1963" s="75" t="str">
        <f t="shared" si="183"/>
        <v/>
      </c>
      <c r="D1963" s="47"/>
      <c r="E1963" s="48"/>
      <c r="F1963" s="48"/>
      <c r="G1963" s="48"/>
      <c r="H1963" s="49">
        <f t="shared" si="184"/>
        <v>0</v>
      </c>
      <c r="I1963" s="46" t="s">
        <v>6</v>
      </c>
      <c r="O1963" s="26">
        <f t="shared" si="185"/>
        <v>0</v>
      </c>
      <c r="P1963" s="26">
        <f t="shared" si="185"/>
        <v>0</v>
      </c>
      <c r="Q1963" s="26">
        <f t="shared" si="185"/>
        <v>0</v>
      </c>
      <c r="R1963" s="93">
        <f t="shared" si="186"/>
        <v>0</v>
      </c>
      <c r="S1963" s="93">
        <f t="shared" si="187"/>
        <v>0</v>
      </c>
      <c r="T1963" s="93">
        <f t="shared" si="188"/>
        <v>0</v>
      </c>
    </row>
    <row r="1964" spans="3:20" x14ac:dyDescent="0.35">
      <c r="C1964" s="75" t="str">
        <f t="shared" si="183"/>
        <v/>
      </c>
      <c r="D1964" s="47"/>
      <c r="E1964" s="48"/>
      <c r="F1964" s="48"/>
      <c r="G1964" s="48"/>
      <c r="H1964" s="49">
        <f t="shared" si="184"/>
        <v>0</v>
      </c>
      <c r="I1964" s="46" t="s">
        <v>6</v>
      </c>
      <c r="O1964" s="26">
        <f t="shared" si="185"/>
        <v>0</v>
      </c>
      <c r="P1964" s="26">
        <f t="shared" si="185"/>
        <v>0</v>
      </c>
      <c r="Q1964" s="26">
        <f t="shared" si="185"/>
        <v>0</v>
      </c>
      <c r="R1964" s="93">
        <f t="shared" si="186"/>
        <v>0</v>
      </c>
      <c r="S1964" s="93">
        <f t="shared" si="187"/>
        <v>0</v>
      </c>
      <c r="T1964" s="93">
        <f t="shared" si="188"/>
        <v>0</v>
      </c>
    </row>
    <row r="1965" spans="3:20" x14ac:dyDescent="0.35">
      <c r="C1965" s="75" t="str">
        <f t="shared" si="183"/>
        <v/>
      </c>
      <c r="D1965" s="47"/>
      <c r="E1965" s="48"/>
      <c r="F1965" s="48"/>
      <c r="G1965" s="48"/>
      <c r="H1965" s="49">
        <f t="shared" si="184"/>
        <v>0</v>
      </c>
      <c r="I1965" s="46" t="s">
        <v>6</v>
      </c>
      <c r="O1965" s="26">
        <f t="shared" si="185"/>
        <v>0</v>
      </c>
      <c r="P1965" s="26">
        <f t="shared" si="185"/>
        <v>0</v>
      </c>
      <c r="Q1965" s="26">
        <f t="shared" si="185"/>
        <v>0</v>
      </c>
      <c r="R1965" s="93">
        <f t="shared" si="186"/>
        <v>0</v>
      </c>
      <c r="S1965" s="93">
        <f t="shared" si="187"/>
        <v>0</v>
      </c>
      <c r="T1965" s="93">
        <f t="shared" si="188"/>
        <v>0</v>
      </c>
    </row>
    <row r="1966" spans="3:20" x14ac:dyDescent="0.35">
      <c r="C1966" s="75" t="str">
        <f t="shared" si="183"/>
        <v/>
      </c>
      <c r="D1966" s="47"/>
      <c r="E1966" s="48"/>
      <c r="F1966" s="48"/>
      <c r="G1966" s="48"/>
      <c r="H1966" s="49">
        <f t="shared" si="184"/>
        <v>0</v>
      </c>
      <c r="I1966" s="46" t="s">
        <v>6</v>
      </c>
      <c r="O1966" s="26">
        <f t="shared" si="185"/>
        <v>0</v>
      </c>
      <c r="P1966" s="26">
        <f t="shared" si="185"/>
        <v>0</v>
      </c>
      <c r="Q1966" s="26">
        <f t="shared" si="185"/>
        <v>0</v>
      </c>
      <c r="R1966" s="93">
        <f t="shared" si="186"/>
        <v>0</v>
      </c>
      <c r="S1966" s="93">
        <f t="shared" si="187"/>
        <v>0</v>
      </c>
      <c r="T1966" s="93">
        <f t="shared" si="188"/>
        <v>0</v>
      </c>
    </row>
    <row r="1967" spans="3:20" x14ac:dyDescent="0.35">
      <c r="C1967" s="75" t="str">
        <f t="shared" si="183"/>
        <v/>
      </c>
      <c r="D1967" s="47"/>
      <c r="E1967" s="48"/>
      <c r="F1967" s="48"/>
      <c r="G1967" s="48"/>
      <c r="H1967" s="49">
        <f t="shared" si="184"/>
        <v>0</v>
      </c>
      <c r="I1967" s="46" t="s">
        <v>6</v>
      </c>
      <c r="O1967" s="26">
        <f t="shared" si="185"/>
        <v>0</v>
      </c>
      <c r="P1967" s="26">
        <f t="shared" si="185"/>
        <v>0</v>
      </c>
      <c r="Q1967" s="26">
        <f t="shared" si="185"/>
        <v>0</v>
      </c>
      <c r="R1967" s="93">
        <f t="shared" si="186"/>
        <v>0</v>
      </c>
      <c r="S1967" s="93">
        <f t="shared" si="187"/>
        <v>0</v>
      </c>
      <c r="T1967" s="93">
        <f t="shared" si="188"/>
        <v>0</v>
      </c>
    </row>
    <row r="1968" spans="3:20" x14ac:dyDescent="0.35">
      <c r="C1968" s="75" t="str">
        <f t="shared" si="183"/>
        <v/>
      </c>
      <c r="D1968" s="47"/>
      <c r="E1968" s="48"/>
      <c r="F1968" s="48"/>
      <c r="G1968" s="48"/>
      <c r="H1968" s="49">
        <f t="shared" si="184"/>
        <v>0</v>
      </c>
      <c r="I1968" s="46" t="s">
        <v>6</v>
      </c>
      <c r="O1968" s="26">
        <f t="shared" si="185"/>
        <v>0</v>
      </c>
      <c r="P1968" s="26">
        <f t="shared" si="185"/>
        <v>0</v>
      </c>
      <c r="Q1968" s="26">
        <f t="shared" si="185"/>
        <v>0</v>
      </c>
      <c r="R1968" s="93">
        <f t="shared" si="186"/>
        <v>0</v>
      </c>
      <c r="S1968" s="93">
        <f t="shared" si="187"/>
        <v>0</v>
      </c>
      <c r="T1968" s="93">
        <f t="shared" si="188"/>
        <v>0</v>
      </c>
    </row>
    <row r="1969" spans="3:20" x14ac:dyDescent="0.35">
      <c r="C1969" s="75" t="str">
        <f t="shared" si="183"/>
        <v/>
      </c>
      <c r="D1969" s="47"/>
      <c r="E1969" s="48"/>
      <c r="F1969" s="48"/>
      <c r="G1969" s="48"/>
      <c r="H1969" s="49">
        <f t="shared" si="184"/>
        <v>0</v>
      </c>
      <c r="I1969" s="46" t="s">
        <v>6</v>
      </c>
      <c r="O1969" s="26">
        <f t="shared" si="185"/>
        <v>0</v>
      </c>
      <c r="P1969" s="26">
        <f t="shared" si="185"/>
        <v>0</v>
      </c>
      <c r="Q1969" s="26">
        <f t="shared" si="185"/>
        <v>0</v>
      </c>
      <c r="R1969" s="93">
        <f t="shared" si="186"/>
        <v>0</v>
      </c>
      <c r="S1969" s="93">
        <f t="shared" si="187"/>
        <v>0</v>
      </c>
      <c r="T1969" s="93">
        <f t="shared" si="188"/>
        <v>0</v>
      </c>
    </row>
    <row r="1970" spans="3:20" x14ac:dyDescent="0.35">
      <c r="C1970" s="75" t="str">
        <f t="shared" si="183"/>
        <v/>
      </c>
      <c r="D1970" s="47"/>
      <c r="E1970" s="48"/>
      <c r="F1970" s="48"/>
      <c r="G1970" s="48"/>
      <c r="H1970" s="49">
        <f t="shared" si="184"/>
        <v>0</v>
      </c>
      <c r="I1970" s="46" t="s">
        <v>6</v>
      </c>
      <c r="O1970" s="26">
        <f t="shared" si="185"/>
        <v>0</v>
      </c>
      <c r="P1970" s="26">
        <f t="shared" si="185"/>
        <v>0</v>
      </c>
      <c r="Q1970" s="26">
        <f t="shared" si="185"/>
        <v>0</v>
      </c>
      <c r="R1970" s="93">
        <f t="shared" si="186"/>
        <v>0</v>
      </c>
      <c r="S1970" s="93">
        <f t="shared" si="187"/>
        <v>0</v>
      </c>
      <c r="T1970" s="93">
        <f t="shared" si="188"/>
        <v>0</v>
      </c>
    </row>
    <row r="1971" spans="3:20" x14ac:dyDescent="0.35">
      <c r="C1971" s="75" t="str">
        <f t="shared" si="183"/>
        <v/>
      </c>
      <c r="D1971" s="47"/>
      <c r="E1971" s="48"/>
      <c r="F1971" s="48"/>
      <c r="G1971" s="48"/>
      <c r="H1971" s="49">
        <f t="shared" si="184"/>
        <v>0</v>
      </c>
      <c r="I1971" s="46" t="s">
        <v>6</v>
      </c>
      <c r="O1971" s="26">
        <f t="shared" si="185"/>
        <v>0</v>
      </c>
      <c r="P1971" s="26">
        <f t="shared" si="185"/>
        <v>0</v>
      </c>
      <c r="Q1971" s="26">
        <f t="shared" si="185"/>
        <v>0</v>
      </c>
      <c r="R1971" s="93">
        <f t="shared" si="186"/>
        <v>0</v>
      </c>
      <c r="S1971" s="93">
        <f t="shared" si="187"/>
        <v>0</v>
      </c>
      <c r="T1971" s="93">
        <f t="shared" si="188"/>
        <v>0</v>
      </c>
    </row>
    <row r="1972" spans="3:20" x14ac:dyDescent="0.35">
      <c r="C1972" s="75" t="str">
        <f t="shared" si="183"/>
        <v/>
      </c>
      <c r="D1972" s="47"/>
      <c r="E1972" s="48"/>
      <c r="F1972" s="48"/>
      <c r="G1972" s="48"/>
      <c r="H1972" s="49">
        <f t="shared" si="184"/>
        <v>0</v>
      </c>
      <c r="I1972" s="46" t="s">
        <v>6</v>
      </c>
      <c r="O1972" s="26">
        <f t="shared" si="185"/>
        <v>0</v>
      </c>
      <c r="P1972" s="26">
        <f t="shared" si="185"/>
        <v>0</v>
      </c>
      <c r="Q1972" s="26">
        <f t="shared" si="185"/>
        <v>0</v>
      </c>
      <c r="R1972" s="93">
        <f t="shared" si="186"/>
        <v>0</v>
      </c>
      <c r="S1972" s="93">
        <f t="shared" si="187"/>
        <v>0</v>
      </c>
      <c r="T1972" s="93">
        <f t="shared" si="188"/>
        <v>0</v>
      </c>
    </row>
    <row r="1973" spans="3:20" x14ac:dyDescent="0.35">
      <c r="C1973" s="75" t="str">
        <f t="shared" si="183"/>
        <v/>
      </c>
      <c r="D1973" s="47"/>
      <c r="E1973" s="48"/>
      <c r="F1973" s="48"/>
      <c r="G1973" s="48"/>
      <c r="H1973" s="49">
        <f t="shared" si="184"/>
        <v>0</v>
      </c>
      <c r="I1973" s="46" t="s">
        <v>6</v>
      </c>
      <c r="O1973" s="26">
        <f t="shared" si="185"/>
        <v>0</v>
      </c>
      <c r="P1973" s="26">
        <f t="shared" si="185"/>
        <v>0</v>
      </c>
      <c r="Q1973" s="26">
        <f t="shared" si="185"/>
        <v>0</v>
      </c>
      <c r="R1973" s="93">
        <f t="shared" si="186"/>
        <v>0</v>
      </c>
      <c r="S1973" s="93">
        <f t="shared" si="187"/>
        <v>0</v>
      </c>
      <c r="T1973" s="93">
        <f t="shared" si="188"/>
        <v>0</v>
      </c>
    </row>
    <row r="1974" spans="3:20" x14ac:dyDescent="0.35">
      <c r="C1974" s="75" t="str">
        <f t="shared" si="183"/>
        <v/>
      </c>
      <c r="D1974" s="47"/>
      <c r="E1974" s="48"/>
      <c r="F1974" s="48"/>
      <c r="G1974" s="48"/>
      <c r="H1974" s="49">
        <f t="shared" si="184"/>
        <v>0</v>
      </c>
      <c r="I1974" s="46" t="s">
        <v>6</v>
      </c>
      <c r="O1974" s="26">
        <f t="shared" si="185"/>
        <v>0</v>
      </c>
      <c r="P1974" s="26">
        <f t="shared" si="185"/>
        <v>0</v>
      </c>
      <c r="Q1974" s="26">
        <f t="shared" si="185"/>
        <v>0</v>
      </c>
      <c r="R1974" s="93">
        <f t="shared" si="186"/>
        <v>0</v>
      </c>
      <c r="S1974" s="93">
        <f t="shared" si="187"/>
        <v>0</v>
      </c>
      <c r="T1974" s="93">
        <f t="shared" si="188"/>
        <v>0</v>
      </c>
    </row>
    <row r="1975" spans="3:20" x14ac:dyDescent="0.35">
      <c r="C1975" s="75" t="str">
        <f t="shared" si="183"/>
        <v/>
      </c>
      <c r="D1975" s="47"/>
      <c r="E1975" s="48"/>
      <c r="F1975" s="48"/>
      <c r="G1975" s="48"/>
      <c r="H1975" s="49">
        <f t="shared" si="184"/>
        <v>0</v>
      </c>
      <c r="I1975" s="46" t="s">
        <v>6</v>
      </c>
      <c r="O1975" s="26">
        <f t="shared" si="185"/>
        <v>0</v>
      </c>
      <c r="P1975" s="26">
        <f t="shared" si="185"/>
        <v>0</v>
      </c>
      <c r="Q1975" s="26">
        <f t="shared" si="185"/>
        <v>0</v>
      </c>
      <c r="R1975" s="93">
        <f t="shared" si="186"/>
        <v>0</v>
      </c>
      <c r="S1975" s="93">
        <f t="shared" si="187"/>
        <v>0</v>
      </c>
      <c r="T1975" s="93">
        <f t="shared" si="188"/>
        <v>0</v>
      </c>
    </row>
    <row r="1976" spans="3:20" x14ac:dyDescent="0.35">
      <c r="C1976" s="75" t="str">
        <f t="shared" si="183"/>
        <v/>
      </c>
      <c r="D1976" s="47"/>
      <c r="E1976" s="48"/>
      <c r="F1976" s="48"/>
      <c r="G1976" s="48"/>
      <c r="H1976" s="49">
        <f t="shared" si="184"/>
        <v>0</v>
      </c>
      <c r="I1976" s="46" t="s">
        <v>6</v>
      </c>
      <c r="O1976" s="26">
        <f t="shared" si="185"/>
        <v>0</v>
      </c>
      <c r="P1976" s="26">
        <f t="shared" si="185"/>
        <v>0</v>
      </c>
      <c r="Q1976" s="26">
        <f t="shared" si="185"/>
        <v>0</v>
      </c>
      <c r="R1976" s="93">
        <f t="shared" si="186"/>
        <v>0</v>
      </c>
      <c r="S1976" s="93">
        <f t="shared" si="187"/>
        <v>0</v>
      </c>
      <c r="T1976" s="93">
        <f t="shared" si="188"/>
        <v>0</v>
      </c>
    </row>
    <row r="1977" spans="3:20" x14ac:dyDescent="0.35">
      <c r="C1977" s="75" t="str">
        <f t="shared" si="183"/>
        <v/>
      </c>
      <c r="D1977" s="47"/>
      <c r="E1977" s="48"/>
      <c r="F1977" s="48"/>
      <c r="G1977" s="48"/>
      <c r="H1977" s="49">
        <f t="shared" si="184"/>
        <v>0</v>
      </c>
      <c r="I1977" s="46" t="s">
        <v>6</v>
      </c>
      <c r="O1977" s="26">
        <f t="shared" si="185"/>
        <v>0</v>
      </c>
      <c r="P1977" s="26">
        <f t="shared" si="185"/>
        <v>0</v>
      </c>
      <c r="Q1977" s="26">
        <f t="shared" si="185"/>
        <v>0</v>
      </c>
      <c r="R1977" s="93">
        <f t="shared" si="186"/>
        <v>0</v>
      </c>
      <c r="S1977" s="93">
        <f t="shared" si="187"/>
        <v>0</v>
      </c>
      <c r="T1977" s="93">
        <f t="shared" si="188"/>
        <v>0</v>
      </c>
    </row>
    <row r="1978" spans="3:20" x14ac:dyDescent="0.35">
      <c r="C1978" s="75" t="str">
        <f t="shared" si="183"/>
        <v/>
      </c>
      <c r="D1978" s="47"/>
      <c r="E1978" s="48"/>
      <c r="F1978" s="48"/>
      <c r="G1978" s="48"/>
      <c r="H1978" s="49">
        <f t="shared" si="184"/>
        <v>0</v>
      </c>
      <c r="I1978" s="46" t="s">
        <v>6</v>
      </c>
      <c r="O1978" s="26">
        <f t="shared" si="185"/>
        <v>0</v>
      </c>
      <c r="P1978" s="26">
        <f t="shared" si="185"/>
        <v>0</v>
      </c>
      <c r="Q1978" s="26">
        <f t="shared" si="185"/>
        <v>0</v>
      </c>
      <c r="R1978" s="93">
        <f t="shared" si="186"/>
        <v>0</v>
      </c>
      <c r="S1978" s="93">
        <f t="shared" si="187"/>
        <v>0</v>
      </c>
      <c r="T1978" s="93">
        <f t="shared" si="188"/>
        <v>0</v>
      </c>
    </row>
    <row r="1979" spans="3:20" x14ac:dyDescent="0.35">
      <c r="C1979" s="75" t="str">
        <f t="shared" si="183"/>
        <v/>
      </c>
      <c r="D1979" s="47"/>
      <c r="E1979" s="48"/>
      <c r="F1979" s="48"/>
      <c r="G1979" s="48"/>
      <c r="H1979" s="49">
        <f t="shared" si="184"/>
        <v>0</v>
      </c>
      <c r="I1979" s="46" t="s">
        <v>6</v>
      </c>
      <c r="O1979" s="26">
        <f t="shared" si="185"/>
        <v>0</v>
      </c>
      <c r="P1979" s="26">
        <f t="shared" si="185"/>
        <v>0</v>
      </c>
      <c r="Q1979" s="26">
        <f t="shared" si="185"/>
        <v>0</v>
      </c>
      <c r="R1979" s="93">
        <f t="shared" si="186"/>
        <v>0</v>
      </c>
      <c r="S1979" s="93">
        <f t="shared" si="187"/>
        <v>0</v>
      </c>
      <c r="T1979" s="93">
        <f t="shared" si="188"/>
        <v>0</v>
      </c>
    </row>
    <row r="1980" spans="3:20" x14ac:dyDescent="0.35">
      <c r="C1980" s="75" t="str">
        <f t="shared" si="183"/>
        <v/>
      </c>
      <c r="D1980" s="47"/>
      <c r="E1980" s="48"/>
      <c r="F1980" s="48"/>
      <c r="G1980" s="48"/>
      <c r="H1980" s="49">
        <f t="shared" si="184"/>
        <v>0</v>
      </c>
      <c r="I1980" s="46" t="s">
        <v>6</v>
      </c>
      <c r="O1980" s="26">
        <f t="shared" si="185"/>
        <v>0</v>
      </c>
      <c r="P1980" s="26">
        <f t="shared" si="185"/>
        <v>0</v>
      </c>
      <c r="Q1980" s="26">
        <f t="shared" si="185"/>
        <v>0</v>
      </c>
      <c r="R1980" s="93">
        <f t="shared" si="186"/>
        <v>0</v>
      </c>
      <c r="S1980" s="93">
        <f t="shared" si="187"/>
        <v>0</v>
      </c>
      <c r="T1980" s="93">
        <f t="shared" si="188"/>
        <v>0</v>
      </c>
    </row>
    <row r="1981" spans="3:20" x14ac:dyDescent="0.35">
      <c r="C1981" s="75" t="str">
        <f t="shared" si="183"/>
        <v/>
      </c>
      <c r="D1981" s="47"/>
      <c r="E1981" s="48"/>
      <c r="F1981" s="48"/>
      <c r="G1981" s="48"/>
      <c r="H1981" s="49">
        <f t="shared" si="184"/>
        <v>0</v>
      </c>
      <c r="I1981" s="46" t="s">
        <v>6</v>
      </c>
      <c r="O1981" s="26">
        <f t="shared" si="185"/>
        <v>0</v>
      </c>
      <c r="P1981" s="26">
        <f t="shared" si="185"/>
        <v>0</v>
      </c>
      <c r="Q1981" s="26">
        <f t="shared" si="185"/>
        <v>0</v>
      </c>
      <c r="R1981" s="93">
        <f t="shared" si="186"/>
        <v>0</v>
      </c>
      <c r="S1981" s="93">
        <f t="shared" si="187"/>
        <v>0</v>
      </c>
      <c r="T1981" s="93">
        <f t="shared" si="188"/>
        <v>0</v>
      </c>
    </row>
    <row r="1982" spans="3:20" x14ac:dyDescent="0.35">
      <c r="C1982" s="75" t="str">
        <f t="shared" si="183"/>
        <v/>
      </c>
      <c r="D1982" s="47"/>
      <c r="E1982" s="48"/>
      <c r="F1982" s="48"/>
      <c r="G1982" s="48"/>
      <c r="H1982" s="49">
        <f t="shared" si="184"/>
        <v>0</v>
      </c>
      <c r="I1982" s="46" t="s">
        <v>6</v>
      </c>
      <c r="O1982" s="26">
        <f t="shared" si="185"/>
        <v>0</v>
      </c>
      <c r="P1982" s="26">
        <f t="shared" si="185"/>
        <v>0</v>
      </c>
      <c r="Q1982" s="26">
        <f t="shared" si="185"/>
        <v>0</v>
      </c>
      <c r="R1982" s="93">
        <f t="shared" si="186"/>
        <v>0</v>
      </c>
      <c r="S1982" s="93">
        <f t="shared" si="187"/>
        <v>0</v>
      </c>
      <c r="T1982" s="93">
        <f t="shared" si="188"/>
        <v>0</v>
      </c>
    </row>
    <row r="1983" spans="3:20" x14ac:dyDescent="0.35">
      <c r="C1983" s="75" t="str">
        <f t="shared" si="183"/>
        <v/>
      </c>
      <c r="D1983" s="47"/>
      <c r="E1983" s="48"/>
      <c r="F1983" s="48"/>
      <c r="G1983" s="48"/>
      <c r="H1983" s="49">
        <f t="shared" si="184"/>
        <v>0</v>
      </c>
      <c r="I1983" s="46" t="s">
        <v>6</v>
      </c>
      <c r="O1983" s="26">
        <f t="shared" si="185"/>
        <v>0</v>
      </c>
      <c r="P1983" s="26">
        <f t="shared" si="185"/>
        <v>0</v>
      </c>
      <c r="Q1983" s="26">
        <f t="shared" si="185"/>
        <v>0</v>
      </c>
      <c r="R1983" s="93">
        <f t="shared" si="186"/>
        <v>0</v>
      </c>
      <c r="S1983" s="93">
        <f t="shared" si="187"/>
        <v>0</v>
      </c>
      <c r="T1983" s="93">
        <f t="shared" si="188"/>
        <v>0</v>
      </c>
    </row>
    <row r="1984" spans="3:20" x14ac:dyDescent="0.35">
      <c r="C1984" s="75" t="str">
        <f t="shared" si="183"/>
        <v/>
      </c>
      <c r="D1984" s="47"/>
      <c r="E1984" s="48"/>
      <c r="F1984" s="48"/>
      <c r="G1984" s="48"/>
      <c r="H1984" s="49">
        <f t="shared" si="184"/>
        <v>0</v>
      </c>
      <c r="I1984" s="46" t="s">
        <v>6</v>
      </c>
      <c r="O1984" s="26">
        <f t="shared" si="185"/>
        <v>0</v>
      </c>
      <c r="P1984" s="26">
        <f t="shared" si="185"/>
        <v>0</v>
      </c>
      <c r="Q1984" s="26">
        <f t="shared" si="185"/>
        <v>0</v>
      </c>
      <c r="R1984" s="93">
        <f t="shared" si="186"/>
        <v>0</v>
      </c>
      <c r="S1984" s="93">
        <f t="shared" si="187"/>
        <v>0</v>
      </c>
      <c r="T1984" s="93">
        <f t="shared" si="188"/>
        <v>0</v>
      </c>
    </row>
    <row r="1985" spans="3:20" x14ac:dyDescent="0.35">
      <c r="C1985" s="75" t="str">
        <f t="shared" si="183"/>
        <v/>
      </c>
      <c r="D1985" s="47"/>
      <c r="E1985" s="48"/>
      <c r="F1985" s="48"/>
      <c r="G1985" s="48"/>
      <c r="H1985" s="49">
        <f t="shared" si="184"/>
        <v>0</v>
      </c>
      <c r="I1985" s="46" t="s">
        <v>6</v>
      </c>
      <c r="O1985" s="26">
        <f t="shared" si="185"/>
        <v>0</v>
      </c>
      <c r="P1985" s="26">
        <f t="shared" si="185"/>
        <v>0</v>
      </c>
      <c r="Q1985" s="26">
        <f t="shared" si="185"/>
        <v>0</v>
      </c>
      <c r="R1985" s="93">
        <f t="shared" si="186"/>
        <v>0</v>
      </c>
      <c r="S1985" s="93">
        <f t="shared" si="187"/>
        <v>0</v>
      </c>
      <c r="T1985" s="93">
        <f t="shared" si="188"/>
        <v>0</v>
      </c>
    </row>
    <row r="1986" spans="3:20" x14ac:dyDescent="0.35">
      <c r="C1986" s="75" t="str">
        <f t="shared" si="183"/>
        <v/>
      </c>
      <c r="D1986" s="47"/>
      <c r="E1986" s="48"/>
      <c r="F1986" s="48"/>
      <c r="G1986" s="48"/>
      <c r="H1986" s="49">
        <f t="shared" si="184"/>
        <v>0</v>
      </c>
      <c r="I1986" s="46" t="s">
        <v>6</v>
      </c>
      <c r="O1986" s="26">
        <f t="shared" si="185"/>
        <v>0</v>
      </c>
      <c r="P1986" s="26">
        <f t="shared" si="185"/>
        <v>0</v>
      </c>
      <c r="Q1986" s="26">
        <f t="shared" si="185"/>
        <v>0</v>
      </c>
      <c r="R1986" s="93">
        <f t="shared" si="186"/>
        <v>0</v>
      </c>
      <c r="S1986" s="93">
        <f t="shared" si="187"/>
        <v>0</v>
      </c>
      <c r="T1986" s="93">
        <f t="shared" si="188"/>
        <v>0</v>
      </c>
    </row>
    <row r="1987" spans="3:20" x14ac:dyDescent="0.35">
      <c r="C1987" s="75" t="str">
        <f t="shared" si="183"/>
        <v/>
      </c>
      <c r="D1987" s="47"/>
      <c r="E1987" s="48"/>
      <c r="F1987" s="48"/>
      <c r="G1987" s="48"/>
      <c r="H1987" s="49">
        <f t="shared" si="184"/>
        <v>0</v>
      </c>
      <c r="I1987" s="46" t="s">
        <v>6</v>
      </c>
      <c r="O1987" s="26">
        <f t="shared" si="185"/>
        <v>0</v>
      </c>
      <c r="P1987" s="26">
        <f t="shared" si="185"/>
        <v>0</v>
      </c>
      <c r="Q1987" s="26">
        <f t="shared" si="185"/>
        <v>0</v>
      </c>
      <c r="R1987" s="93">
        <f t="shared" si="186"/>
        <v>0</v>
      </c>
      <c r="S1987" s="93">
        <f t="shared" si="187"/>
        <v>0</v>
      </c>
      <c r="T1987" s="93">
        <f t="shared" si="188"/>
        <v>0</v>
      </c>
    </row>
    <row r="1988" spans="3:20" x14ac:dyDescent="0.35">
      <c r="C1988" s="75" t="str">
        <f t="shared" si="183"/>
        <v/>
      </c>
      <c r="D1988" s="47"/>
      <c r="E1988" s="48"/>
      <c r="F1988" s="48"/>
      <c r="G1988" s="48"/>
      <c r="H1988" s="49">
        <f t="shared" si="184"/>
        <v>0</v>
      </c>
      <c r="I1988" s="46" t="s">
        <v>6</v>
      </c>
      <c r="O1988" s="26">
        <f t="shared" si="185"/>
        <v>0</v>
      </c>
      <c r="P1988" s="26">
        <f t="shared" si="185"/>
        <v>0</v>
      </c>
      <c r="Q1988" s="26">
        <f t="shared" si="185"/>
        <v>0</v>
      </c>
      <c r="R1988" s="93">
        <f t="shared" si="186"/>
        <v>0</v>
      </c>
      <c r="S1988" s="93">
        <f t="shared" si="187"/>
        <v>0</v>
      </c>
      <c r="T1988" s="93">
        <f t="shared" si="188"/>
        <v>0</v>
      </c>
    </row>
    <row r="1989" spans="3:20" x14ac:dyDescent="0.35">
      <c r="C1989" s="75" t="str">
        <f t="shared" si="183"/>
        <v/>
      </c>
      <c r="D1989" s="47"/>
      <c r="E1989" s="48"/>
      <c r="F1989" s="48"/>
      <c r="G1989" s="48"/>
      <c r="H1989" s="49">
        <f t="shared" si="184"/>
        <v>0</v>
      </c>
      <c r="I1989" s="46" t="s">
        <v>6</v>
      </c>
      <c r="O1989" s="26">
        <f t="shared" si="185"/>
        <v>0</v>
      </c>
      <c r="P1989" s="26">
        <f t="shared" si="185"/>
        <v>0</v>
      </c>
      <c r="Q1989" s="26">
        <f t="shared" si="185"/>
        <v>0</v>
      </c>
      <c r="R1989" s="93">
        <f t="shared" si="186"/>
        <v>0</v>
      </c>
      <c r="S1989" s="93">
        <f t="shared" si="187"/>
        <v>0</v>
      </c>
      <c r="T1989" s="93">
        <f t="shared" si="188"/>
        <v>0</v>
      </c>
    </row>
    <row r="1990" spans="3:20" x14ac:dyDescent="0.35">
      <c r="C1990" s="75" t="str">
        <f t="shared" si="183"/>
        <v/>
      </c>
      <c r="D1990" s="47"/>
      <c r="E1990" s="48"/>
      <c r="F1990" s="48"/>
      <c r="G1990" s="48"/>
      <c r="H1990" s="49">
        <f t="shared" si="184"/>
        <v>0</v>
      </c>
      <c r="I1990" s="46" t="s">
        <v>6</v>
      </c>
      <c r="O1990" s="26">
        <f t="shared" si="185"/>
        <v>0</v>
      </c>
      <c r="P1990" s="26">
        <f t="shared" si="185"/>
        <v>0</v>
      </c>
      <c r="Q1990" s="26">
        <f t="shared" si="185"/>
        <v>0</v>
      </c>
      <c r="R1990" s="93">
        <f t="shared" si="186"/>
        <v>0</v>
      </c>
      <c r="S1990" s="93">
        <f t="shared" si="187"/>
        <v>0</v>
      </c>
      <c r="T1990" s="93">
        <f t="shared" si="188"/>
        <v>0</v>
      </c>
    </row>
    <row r="1991" spans="3:20" x14ac:dyDescent="0.35">
      <c r="C1991" s="75" t="str">
        <f t="shared" si="183"/>
        <v/>
      </c>
      <c r="D1991" s="47"/>
      <c r="E1991" s="48"/>
      <c r="F1991" s="48"/>
      <c r="G1991" s="48"/>
      <c r="H1991" s="49">
        <f t="shared" si="184"/>
        <v>0</v>
      </c>
      <c r="I1991" s="46" t="s">
        <v>6</v>
      </c>
      <c r="O1991" s="26">
        <f t="shared" si="185"/>
        <v>0</v>
      </c>
      <c r="P1991" s="26">
        <f t="shared" si="185"/>
        <v>0</v>
      </c>
      <c r="Q1991" s="26">
        <f t="shared" si="185"/>
        <v>0</v>
      </c>
      <c r="R1991" s="93">
        <f t="shared" si="186"/>
        <v>0</v>
      </c>
      <c r="S1991" s="93">
        <f t="shared" si="187"/>
        <v>0</v>
      </c>
      <c r="T1991" s="93">
        <f t="shared" si="188"/>
        <v>0</v>
      </c>
    </row>
    <row r="1992" spans="3:20" x14ac:dyDescent="0.35">
      <c r="C1992" s="75" t="str">
        <f t="shared" si="183"/>
        <v/>
      </c>
      <c r="D1992" s="47"/>
      <c r="E1992" s="48"/>
      <c r="F1992" s="48"/>
      <c r="G1992" s="48"/>
      <c r="H1992" s="49">
        <f t="shared" si="184"/>
        <v>0</v>
      </c>
      <c r="I1992" s="46" t="s">
        <v>6</v>
      </c>
      <c r="O1992" s="26">
        <f t="shared" si="185"/>
        <v>0</v>
      </c>
      <c r="P1992" s="26">
        <f t="shared" si="185"/>
        <v>0</v>
      </c>
      <c r="Q1992" s="26">
        <f t="shared" si="185"/>
        <v>0</v>
      </c>
      <c r="R1992" s="93">
        <f t="shared" si="186"/>
        <v>0</v>
      </c>
      <c r="S1992" s="93">
        <f t="shared" si="187"/>
        <v>0</v>
      </c>
      <c r="T1992" s="93">
        <f t="shared" si="188"/>
        <v>0</v>
      </c>
    </row>
    <row r="1993" spans="3:20" x14ac:dyDescent="0.35">
      <c r="C1993" s="75" t="str">
        <f t="shared" si="183"/>
        <v/>
      </c>
      <c r="D1993" s="47"/>
      <c r="E1993" s="48"/>
      <c r="F1993" s="48"/>
      <c r="G1993" s="48"/>
      <c r="H1993" s="49">
        <f t="shared" si="184"/>
        <v>0</v>
      </c>
      <c r="I1993" s="46" t="s">
        <v>6</v>
      </c>
      <c r="O1993" s="26">
        <f t="shared" si="185"/>
        <v>0</v>
      </c>
      <c r="P1993" s="26">
        <f t="shared" si="185"/>
        <v>0</v>
      </c>
      <c r="Q1993" s="26">
        <f t="shared" si="185"/>
        <v>0</v>
      </c>
      <c r="R1993" s="93">
        <f t="shared" si="186"/>
        <v>0</v>
      </c>
      <c r="S1993" s="93">
        <f t="shared" si="187"/>
        <v>0</v>
      </c>
      <c r="T1993" s="93">
        <f t="shared" si="188"/>
        <v>0</v>
      </c>
    </row>
    <row r="1994" spans="3:20" x14ac:dyDescent="0.35">
      <c r="C1994" s="75" t="str">
        <f t="shared" si="183"/>
        <v/>
      </c>
      <c r="D1994" s="47"/>
      <c r="E1994" s="48"/>
      <c r="F1994" s="48"/>
      <c r="G1994" s="48"/>
      <c r="H1994" s="49">
        <f t="shared" si="184"/>
        <v>0</v>
      </c>
      <c r="I1994" s="46" t="s">
        <v>6</v>
      </c>
      <c r="O1994" s="26">
        <f t="shared" si="185"/>
        <v>0</v>
      </c>
      <c r="P1994" s="26">
        <f t="shared" si="185"/>
        <v>0</v>
      </c>
      <c r="Q1994" s="26">
        <f t="shared" si="185"/>
        <v>0</v>
      </c>
      <c r="R1994" s="93">
        <f t="shared" si="186"/>
        <v>0</v>
      </c>
      <c r="S1994" s="93">
        <f t="shared" si="187"/>
        <v>0</v>
      </c>
      <c r="T1994" s="93">
        <f t="shared" si="188"/>
        <v>0</v>
      </c>
    </row>
    <row r="1995" spans="3:20" x14ac:dyDescent="0.35">
      <c r="C1995" s="75" t="str">
        <f t="shared" ref="C1995:C2004" si="189">IF(D1995="","",IF(ISERROR(1+C1994),1,1+C1994))</f>
        <v/>
      </c>
      <c r="D1995" s="47"/>
      <c r="E1995" s="48"/>
      <c r="F1995" s="48"/>
      <c r="G1995" s="48"/>
      <c r="H1995" s="49">
        <f t="shared" ref="H1995:H2004" si="190">SUM(E1995:G1995)</f>
        <v>0</v>
      </c>
      <c r="I1995" s="46" t="s">
        <v>6</v>
      </c>
      <c r="O1995" s="26">
        <f t="shared" ref="O1995:Q2004" si="191">IF(E1995="",0,IF(ISNUMBER(E1995),0,1))</f>
        <v>0</v>
      </c>
      <c r="P1995" s="26">
        <f t="shared" si="191"/>
        <v>0</v>
      </c>
      <c r="Q1995" s="26">
        <f t="shared" si="191"/>
        <v>0</v>
      </c>
      <c r="R1995" s="93">
        <f t="shared" ref="R1995:R2004" si="192">IF(E1995="",0,
IF(NOT(ISNUMBER(E1995)),0,
IF(E1995&gt;=0,0,
1)))</f>
        <v>0</v>
      </c>
      <c r="S1995" s="93">
        <f t="shared" ref="S1995:S2004" si="193">IF(F1995="",0,
IF(NOT(ISNUMBER(F1995)),0,
IF(F1995&gt;=0,0,
1)))</f>
        <v>0</v>
      </c>
      <c r="T1995" s="93">
        <f t="shared" ref="T1995:T2004" si="194">IF(G1995="",0,
IF(NOT(ISNUMBER(G1995)),0,
IF(G1995&gt;=0,0,
1)))</f>
        <v>0</v>
      </c>
    </row>
    <row r="1996" spans="3:20" x14ac:dyDescent="0.35">
      <c r="C1996" s="75" t="str">
        <f t="shared" si="189"/>
        <v/>
      </c>
      <c r="D1996" s="47"/>
      <c r="E1996" s="48"/>
      <c r="F1996" s="48"/>
      <c r="G1996" s="48"/>
      <c r="H1996" s="49">
        <f t="shared" si="190"/>
        <v>0</v>
      </c>
      <c r="I1996" s="46" t="s">
        <v>6</v>
      </c>
      <c r="O1996" s="26">
        <f t="shared" si="191"/>
        <v>0</v>
      </c>
      <c r="P1996" s="26">
        <f t="shared" si="191"/>
        <v>0</v>
      </c>
      <c r="Q1996" s="26">
        <f t="shared" si="191"/>
        <v>0</v>
      </c>
      <c r="R1996" s="93">
        <f t="shared" si="192"/>
        <v>0</v>
      </c>
      <c r="S1996" s="93">
        <f t="shared" si="193"/>
        <v>0</v>
      </c>
      <c r="T1996" s="93">
        <f t="shared" si="194"/>
        <v>0</v>
      </c>
    </row>
    <row r="1997" spans="3:20" x14ac:dyDescent="0.35">
      <c r="C1997" s="75" t="str">
        <f t="shared" si="189"/>
        <v/>
      </c>
      <c r="D1997" s="47"/>
      <c r="E1997" s="48"/>
      <c r="F1997" s="48"/>
      <c r="G1997" s="48"/>
      <c r="H1997" s="49">
        <f t="shared" si="190"/>
        <v>0</v>
      </c>
      <c r="I1997" s="46" t="s">
        <v>6</v>
      </c>
      <c r="O1997" s="26">
        <f t="shared" si="191"/>
        <v>0</v>
      </c>
      <c r="P1997" s="26">
        <f t="shared" si="191"/>
        <v>0</v>
      </c>
      <c r="Q1997" s="26">
        <f t="shared" si="191"/>
        <v>0</v>
      </c>
      <c r="R1997" s="93">
        <f t="shared" si="192"/>
        <v>0</v>
      </c>
      <c r="S1997" s="93">
        <f t="shared" si="193"/>
        <v>0</v>
      </c>
      <c r="T1997" s="93">
        <f t="shared" si="194"/>
        <v>0</v>
      </c>
    </row>
    <row r="1998" spans="3:20" x14ac:dyDescent="0.35">
      <c r="C1998" s="75" t="str">
        <f t="shared" si="189"/>
        <v/>
      </c>
      <c r="D1998" s="47"/>
      <c r="E1998" s="48"/>
      <c r="F1998" s="48"/>
      <c r="G1998" s="48"/>
      <c r="H1998" s="49">
        <f t="shared" si="190"/>
        <v>0</v>
      </c>
      <c r="I1998" s="46" t="s">
        <v>6</v>
      </c>
      <c r="O1998" s="26">
        <f t="shared" si="191"/>
        <v>0</v>
      </c>
      <c r="P1998" s="26">
        <f t="shared" si="191"/>
        <v>0</v>
      </c>
      <c r="Q1998" s="26">
        <f t="shared" si="191"/>
        <v>0</v>
      </c>
      <c r="R1998" s="93">
        <f t="shared" si="192"/>
        <v>0</v>
      </c>
      <c r="S1998" s="93">
        <f t="shared" si="193"/>
        <v>0</v>
      </c>
      <c r="T1998" s="93">
        <f t="shared" si="194"/>
        <v>0</v>
      </c>
    </row>
    <row r="1999" spans="3:20" x14ac:dyDescent="0.35">
      <c r="C1999" s="75" t="str">
        <f t="shared" si="189"/>
        <v/>
      </c>
      <c r="D1999" s="47"/>
      <c r="E1999" s="48"/>
      <c r="F1999" s="48"/>
      <c r="G1999" s="48"/>
      <c r="H1999" s="49">
        <f t="shared" si="190"/>
        <v>0</v>
      </c>
      <c r="I1999" s="46" t="s">
        <v>6</v>
      </c>
      <c r="O1999" s="26">
        <f t="shared" si="191"/>
        <v>0</v>
      </c>
      <c r="P1999" s="26">
        <f t="shared" si="191"/>
        <v>0</v>
      </c>
      <c r="Q1999" s="26">
        <f t="shared" si="191"/>
        <v>0</v>
      </c>
      <c r="R1999" s="93">
        <f t="shared" si="192"/>
        <v>0</v>
      </c>
      <c r="S1999" s="93">
        <f t="shared" si="193"/>
        <v>0</v>
      </c>
      <c r="T1999" s="93">
        <f t="shared" si="194"/>
        <v>0</v>
      </c>
    </row>
    <row r="2000" spans="3:20" x14ac:dyDescent="0.35">
      <c r="C2000" s="75" t="str">
        <f t="shared" si="189"/>
        <v/>
      </c>
      <c r="D2000" s="47"/>
      <c r="E2000" s="48"/>
      <c r="F2000" s="48"/>
      <c r="G2000" s="48"/>
      <c r="H2000" s="49">
        <f t="shared" si="190"/>
        <v>0</v>
      </c>
      <c r="I2000" s="46" t="s">
        <v>6</v>
      </c>
      <c r="O2000" s="26">
        <f t="shared" si="191"/>
        <v>0</v>
      </c>
      <c r="P2000" s="26">
        <f t="shared" si="191"/>
        <v>0</v>
      </c>
      <c r="Q2000" s="26">
        <f t="shared" si="191"/>
        <v>0</v>
      </c>
      <c r="R2000" s="93">
        <f t="shared" si="192"/>
        <v>0</v>
      </c>
      <c r="S2000" s="93">
        <f t="shared" si="193"/>
        <v>0</v>
      </c>
      <c r="T2000" s="93">
        <f t="shared" si="194"/>
        <v>0</v>
      </c>
    </row>
    <row r="2001" spans="3:20" x14ac:dyDescent="0.35">
      <c r="C2001" s="75" t="str">
        <f t="shared" si="189"/>
        <v/>
      </c>
      <c r="D2001" s="47"/>
      <c r="E2001" s="48"/>
      <c r="F2001" s="48"/>
      <c r="G2001" s="48"/>
      <c r="H2001" s="49">
        <f t="shared" si="190"/>
        <v>0</v>
      </c>
      <c r="I2001" s="46" t="s">
        <v>6</v>
      </c>
      <c r="O2001" s="26">
        <f t="shared" si="191"/>
        <v>0</v>
      </c>
      <c r="P2001" s="26">
        <f t="shared" si="191"/>
        <v>0</v>
      </c>
      <c r="Q2001" s="26">
        <f t="shared" si="191"/>
        <v>0</v>
      </c>
      <c r="R2001" s="93">
        <f t="shared" si="192"/>
        <v>0</v>
      </c>
      <c r="S2001" s="93">
        <f t="shared" si="193"/>
        <v>0</v>
      </c>
      <c r="T2001" s="93">
        <f t="shared" si="194"/>
        <v>0</v>
      </c>
    </row>
    <row r="2002" spans="3:20" x14ac:dyDescent="0.35">
      <c r="C2002" s="75" t="str">
        <f t="shared" si="189"/>
        <v/>
      </c>
      <c r="D2002" s="47"/>
      <c r="E2002" s="48"/>
      <c r="F2002" s="48"/>
      <c r="G2002" s="48"/>
      <c r="H2002" s="49">
        <f t="shared" si="190"/>
        <v>0</v>
      </c>
      <c r="I2002" s="46" t="s">
        <v>6</v>
      </c>
      <c r="O2002" s="26">
        <f t="shared" si="191"/>
        <v>0</v>
      </c>
      <c r="P2002" s="26">
        <f t="shared" si="191"/>
        <v>0</v>
      </c>
      <c r="Q2002" s="26">
        <f t="shared" si="191"/>
        <v>0</v>
      </c>
      <c r="R2002" s="93">
        <f t="shared" si="192"/>
        <v>0</v>
      </c>
      <c r="S2002" s="93">
        <f t="shared" si="193"/>
        <v>0</v>
      </c>
      <c r="T2002" s="93">
        <f t="shared" si="194"/>
        <v>0</v>
      </c>
    </row>
    <row r="2003" spans="3:20" x14ac:dyDescent="0.35">
      <c r="C2003" s="75" t="str">
        <f t="shared" si="189"/>
        <v/>
      </c>
      <c r="D2003" s="47"/>
      <c r="E2003" s="48"/>
      <c r="F2003" s="48"/>
      <c r="G2003" s="48"/>
      <c r="H2003" s="49">
        <f t="shared" si="190"/>
        <v>0</v>
      </c>
      <c r="I2003" s="46" t="s">
        <v>6</v>
      </c>
      <c r="O2003" s="26">
        <f t="shared" si="191"/>
        <v>0</v>
      </c>
      <c r="P2003" s="26">
        <f t="shared" si="191"/>
        <v>0</v>
      </c>
      <c r="Q2003" s="26">
        <f t="shared" si="191"/>
        <v>0</v>
      </c>
      <c r="R2003" s="93">
        <f t="shared" si="192"/>
        <v>0</v>
      </c>
      <c r="S2003" s="93">
        <f t="shared" si="193"/>
        <v>0</v>
      </c>
      <c r="T2003" s="93">
        <f t="shared" si="194"/>
        <v>0</v>
      </c>
    </row>
    <row r="2004" spans="3:20" x14ac:dyDescent="0.35">
      <c r="C2004" s="75" t="str">
        <f t="shared" si="189"/>
        <v/>
      </c>
      <c r="D2004" s="47"/>
      <c r="E2004" s="48"/>
      <c r="F2004" s="48"/>
      <c r="G2004" s="48"/>
      <c r="H2004" s="49">
        <f t="shared" si="190"/>
        <v>0</v>
      </c>
      <c r="I2004" s="46" t="s">
        <v>6</v>
      </c>
      <c r="O2004" s="26">
        <f t="shared" si="191"/>
        <v>0</v>
      </c>
      <c r="P2004" s="26">
        <f t="shared" si="191"/>
        <v>0</v>
      </c>
      <c r="Q2004" s="26">
        <f t="shared" si="191"/>
        <v>0</v>
      </c>
      <c r="R2004" s="93">
        <f t="shared" si="192"/>
        <v>0</v>
      </c>
      <c r="S2004" s="93">
        <f t="shared" si="193"/>
        <v>0</v>
      </c>
      <c r="T2004" s="93">
        <f t="shared" si="194"/>
        <v>0</v>
      </c>
    </row>
  </sheetData>
  <sheetProtection algorithmName="SHA-512" hashValue="ETS1UTpSuWoWvriS2g3lGnC4i6iHSOs4k8oprsmO0cxQ43TvhaRBCSfj7P4IqgRHFbAdjGjGTCxWWkGUk0s1sg==" saltValue="mTvxYf86apSK1IB2WUPhog==" spinCount="100000" sheet="1" objects="1" scenarios="1"/>
  <mergeCells count="2">
    <mergeCell ref="I7:I8"/>
    <mergeCell ref="D7:H8"/>
  </mergeCells>
  <conditionalFormatting sqref="I4">
    <cfRule type="expression" dxfId="6" priority="1">
      <formula>$P$5&lt;&gt;0</formula>
    </cfRule>
    <cfRule type="expression" dxfId="5" priority="2">
      <formula>$P$5=0</formula>
    </cfRule>
  </conditionalFormatting>
  <dataValidations count="1">
    <dataValidation type="list" allowBlank="1" showInputMessage="1" showErrorMessage="1" errorTitle="Erro" error="Sua resposta só pode ser &quot;Não&quot; ou &quot;Sim&quot;" sqref="I10:I2004" xr:uid="{A207B6C1-EDBD-4C0A-BF68-EF7B9C52C4DF}">
      <formula1>"Não,Sim"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3" fitToHeight="150" orientation="landscape" r:id="rId1"/>
  <headerFooter>
    <oddFooter>&amp;L&amp;D - &amp;T&amp;C&amp;F - &amp;A&amp;R&amp;P/&amp;N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5364-4AD9-4397-B0B5-95342B8BFBEC}">
  <dimension ref="C1:G15"/>
  <sheetViews>
    <sheetView showGridLines="0" tabSelected="1" zoomScaleNormal="100" workbookViewId="0">
      <selection activeCell="D15" sqref="D15"/>
    </sheetView>
  </sheetViews>
  <sheetFormatPr defaultRowHeight="14.5" x14ac:dyDescent="0.35"/>
  <cols>
    <col min="1" max="2" width="1.7265625" customWidth="1"/>
    <col min="3" max="3" width="70.81640625" customWidth="1"/>
    <col min="4" max="4" width="23.54296875" customWidth="1"/>
    <col min="5" max="5" width="62.54296875" customWidth="1"/>
    <col min="6" max="6" width="9.1796875" hidden="1" customWidth="1"/>
    <col min="7" max="7" width="0" hidden="1" customWidth="1"/>
  </cols>
  <sheetData>
    <row r="1" spans="3:7" ht="10" customHeight="1" x14ac:dyDescent="0.35"/>
    <row r="2" spans="3:7" ht="15" customHeight="1" thickBot="1" x14ac:dyDescent="0.4"/>
    <row r="3" spans="3:7" s="1" customFormat="1" ht="35.25" customHeight="1" thickTop="1" x14ac:dyDescent="0.35">
      <c r="C3" s="115" t="s">
        <v>98</v>
      </c>
      <c r="D3" s="116"/>
    </row>
    <row r="4" spans="3:7" s="1" customFormat="1" ht="20.149999999999999" customHeight="1" x14ac:dyDescent="0.35">
      <c r="C4" s="89" t="s">
        <v>89</v>
      </c>
      <c r="D4" s="44">
        <f>SUM(D5,D6)</f>
        <v>0</v>
      </c>
    </row>
    <row r="5" spans="3:7" ht="20.149999999999999" customHeight="1" x14ac:dyDescent="0.35">
      <c r="C5" s="89" t="s">
        <v>90</v>
      </c>
      <c r="D5" s="44">
        <f>IF('2_DEBITOS'!$I$4="ERRO !!!",0,'2_DEBITOS'!$H$6)</f>
        <v>0</v>
      </c>
      <c r="E5" s="15"/>
      <c r="F5" s="94">
        <f>SUM(F6:F7)+SUM(G6:G7)</f>
        <v>0</v>
      </c>
      <c r="G5" s="3"/>
    </row>
    <row r="6" spans="3:7" ht="20.149999999999999" customHeight="1" x14ac:dyDescent="0.35">
      <c r="C6" s="72" t="s">
        <v>87</v>
      </c>
      <c r="D6" s="73"/>
      <c r="E6" s="16"/>
      <c r="F6" s="86">
        <f>IF(D6="",0,IF(ISNUMBER(D6),0,1))</f>
        <v>0</v>
      </c>
      <c r="G6" s="95">
        <f>IF(D6="",0,
IF(NOT(ISNUMBER(D6)),0,
IF(D6&gt;=0,0,
1)))</f>
        <v>0</v>
      </c>
    </row>
    <row r="7" spans="3:7" ht="20.149999999999999" customHeight="1" x14ac:dyDescent="0.35">
      <c r="C7" s="72" t="s">
        <v>88</v>
      </c>
      <c r="D7" s="73"/>
      <c r="E7" s="16"/>
      <c r="F7" s="86">
        <f>IF(D7="",0,IF(ISNUMBER(D7),0,1))</f>
        <v>0</v>
      </c>
      <c r="G7" s="95">
        <f>IF(D7="",0,
IF(NOT(ISNUMBER(D7)),0,
IF(D7&gt;=0,0,
1)))</f>
        <v>0</v>
      </c>
    </row>
    <row r="8" spans="3:7" ht="20.149999999999999" customHeight="1" x14ac:dyDescent="0.35">
      <c r="C8" s="89" t="s">
        <v>92</v>
      </c>
      <c r="D8" s="90">
        <f>IF($D$15="ERRO !!!",0,
IF($D$4=0,0,
IF(ROUND(1-($D$7/$D$4),4)&lt;0,0,
ROUND(1-($D$7/$D$4),4))))</f>
        <v>0</v>
      </c>
      <c r="E8" s="16"/>
      <c r="F8" s="5"/>
      <c r="G8" s="4"/>
    </row>
    <row r="9" spans="3:7" ht="20.149999999999999" customHeight="1" x14ac:dyDescent="0.35">
      <c r="C9" s="89" t="s">
        <v>93</v>
      </c>
      <c r="D9" s="91" t="str">
        <f>IF($D$15="ERRO !!!","",
IF(D7&gt;=2*D4,"A",
IF(D7&gt;=D4,"B",
IF(D7&gt;=0.5*D4,"C",
"D"))))</f>
        <v>A</v>
      </c>
    </row>
    <row r="14" spans="3:7" ht="15.5" x14ac:dyDescent="0.35">
      <c r="D14" s="42" t="s">
        <v>70</v>
      </c>
    </row>
    <row r="15" spans="3:7" ht="15.5" x14ac:dyDescent="0.35">
      <c r="D15" s="43" t="str">
        <f>IF($F$5=0,"Tudo certo !!!", "ERRO !!!")</f>
        <v>Tudo certo !!!</v>
      </c>
    </row>
  </sheetData>
  <sheetProtection algorithmName="SHA-512" hashValue="b1a7JUtkj9PNPq4LueSWFGwrwedu07DoQuLh/jA9y3XG+C8PfRkKf7v+dBo1F+nwoSvtYkg/4xir9zSj9tEWiw==" saltValue="PkdMQh4UIDnBBbIcosrImA==" spinCount="100000" sheet="1" objects="1" scenarios="1"/>
  <mergeCells count="1">
    <mergeCell ref="C3:D3"/>
  </mergeCells>
  <conditionalFormatting sqref="D15">
    <cfRule type="expression" dxfId="4" priority="2">
      <formula>$F$5&lt;&gt;0</formula>
    </cfRule>
    <cfRule type="expression" dxfId="3" priority="3">
      <formula>$F$5=0</formula>
    </cfRule>
  </conditionalFormatting>
  <conditionalFormatting sqref="D9">
    <cfRule type="cellIs" dxfId="2" priority="1" operator="equal">
      <formula>"Corrija o ERRO !!!"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&amp;L&amp;D - &amp;T&amp;C&amp;F - &amp;A&amp;R&amp;P/&amp;N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ABFE-892D-4B01-8953-BFA346077154}">
  <sheetPr>
    <pageSetUpPr fitToPage="1"/>
  </sheetPr>
  <dimension ref="C1:V2008"/>
  <sheetViews>
    <sheetView showGridLines="0" zoomScale="80" zoomScaleNormal="80" workbookViewId="0"/>
  </sheetViews>
  <sheetFormatPr defaultRowHeight="14.5" x14ac:dyDescent="0.35"/>
  <cols>
    <col min="1" max="2" width="1.7265625" customWidth="1"/>
    <col min="3" max="3" width="12.7265625" customWidth="1"/>
    <col min="4" max="4" width="22.7265625" style="9" customWidth="1"/>
    <col min="5" max="6" width="22.7265625" customWidth="1"/>
    <col min="8" max="8" width="11.7265625" customWidth="1"/>
    <col min="9" max="11" width="13.7265625" customWidth="1"/>
    <col min="12" max="15" width="22.7265625" customWidth="1"/>
    <col min="22" max="22" width="37.1796875" hidden="1" customWidth="1"/>
  </cols>
  <sheetData>
    <row r="1" spans="3:22" ht="10" customHeight="1" thickBot="1" x14ac:dyDescent="0.4"/>
    <row r="2" spans="3:22" s="1" customFormat="1" ht="30" customHeight="1" thickTop="1" thickBot="1" x14ac:dyDescent="0.4">
      <c r="D2" s="123" t="s">
        <v>14</v>
      </c>
      <c r="E2" s="124"/>
      <c r="F2" s="124"/>
      <c r="G2" s="124"/>
      <c r="H2" s="124"/>
      <c r="I2" s="124"/>
      <c r="J2" s="124"/>
      <c r="K2" s="124"/>
      <c r="L2" s="124"/>
      <c r="M2"/>
    </row>
    <row r="3" spans="3:22" ht="20.149999999999999" customHeight="1" thickTop="1" thickBot="1" x14ac:dyDescent="0.4">
      <c r="D3" s="29" t="s">
        <v>12</v>
      </c>
      <c r="E3" s="29" t="s">
        <v>10</v>
      </c>
      <c r="F3" s="125" t="s">
        <v>11</v>
      </c>
      <c r="G3" s="126"/>
      <c r="H3" s="126"/>
      <c r="I3" s="126"/>
      <c r="J3" s="126"/>
      <c r="K3" s="126"/>
      <c r="L3" s="127"/>
    </row>
    <row r="4" spans="3:22" ht="20.149999999999999" customHeight="1" thickTop="1" thickBot="1" x14ac:dyDescent="0.4">
      <c r="D4" s="30" t="s">
        <v>20</v>
      </c>
      <c r="E4" s="30" t="s">
        <v>15</v>
      </c>
      <c r="F4" s="117" t="s">
        <v>58</v>
      </c>
      <c r="G4" s="118"/>
      <c r="H4" s="118"/>
      <c r="I4" s="118"/>
      <c r="J4" s="118"/>
      <c r="K4" s="118"/>
      <c r="L4" s="119"/>
    </row>
    <row r="5" spans="3:22" ht="20.149999999999999" customHeight="1" thickTop="1" thickBot="1" x14ac:dyDescent="0.4">
      <c r="D5" s="30" t="s">
        <v>21</v>
      </c>
      <c r="E5" s="30" t="s">
        <v>16</v>
      </c>
      <c r="F5" s="117" t="s">
        <v>55</v>
      </c>
      <c r="G5" s="118"/>
      <c r="H5" s="118"/>
      <c r="I5" s="118"/>
      <c r="J5" s="118"/>
      <c r="K5" s="118"/>
      <c r="L5" s="119"/>
    </row>
    <row r="6" spans="3:22" ht="20.149999999999999" customHeight="1" thickTop="1" thickBot="1" x14ac:dyDescent="0.4">
      <c r="D6" s="30" t="s">
        <v>22</v>
      </c>
      <c r="E6" s="30" t="s">
        <v>17</v>
      </c>
      <c r="F6" s="117" t="s">
        <v>56</v>
      </c>
      <c r="G6" s="118"/>
      <c r="H6" s="118"/>
      <c r="I6" s="118"/>
      <c r="J6" s="118"/>
      <c r="K6" s="118"/>
      <c r="L6" s="119"/>
    </row>
    <row r="7" spans="3:22" ht="20.149999999999999" customHeight="1" thickTop="1" thickBot="1" x14ac:dyDescent="0.4">
      <c r="D7" s="30" t="s">
        <v>23</v>
      </c>
      <c r="E7" s="30" t="s">
        <v>18</v>
      </c>
      <c r="F7" s="117" t="s">
        <v>57</v>
      </c>
      <c r="G7" s="118"/>
      <c r="H7" s="118"/>
      <c r="I7" s="118"/>
      <c r="J7" s="118"/>
      <c r="K7" s="118"/>
      <c r="L7" s="119"/>
    </row>
    <row r="8" spans="3:22" ht="20.149999999999999" customHeight="1" thickTop="1" thickBot="1" x14ac:dyDescent="0.4">
      <c r="D8" s="30" t="s">
        <v>13</v>
      </c>
      <c r="E8" s="30" t="s">
        <v>19</v>
      </c>
      <c r="F8" s="117" t="s">
        <v>24</v>
      </c>
      <c r="G8" s="118"/>
      <c r="H8" s="118"/>
      <c r="I8" s="118"/>
      <c r="J8" s="118"/>
      <c r="K8" s="118"/>
      <c r="L8" s="119"/>
      <c r="V8" s="26" t="s">
        <v>80</v>
      </c>
    </row>
    <row r="9" spans="3:22" ht="10" customHeight="1" thickTop="1" x14ac:dyDescent="0.35">
      <c r="V9" s="26"/>
    </row>
    <row r="10" spans="3:22" ht="10" customHeight="1" thickBot="1" x14ac:dyDescent="0.4">
      <c r="V10" s="26"/>
    </row>
    <row r="11" spans="3:22" ht="20.149999999999999" customHeight="1" thickTop="1" thickBot="1" x14ac:dyDescent="0.5">
      <c r="C11" s="84">
        <f>1995-COUNTBLANK(C14:C2008)</f>
        <v>0</v>
      </c>
      <c r="E11" s="10" t="s">
        <v>47</v>
      </c>
      <c r="F11" s="11">
        <f>SUM(F14:F2008)+SUM(E14:E2008)</f>
        <v>0</v>
      </c>
      <c r="N11" s="10" t="s">
        <v>82</v>
      </c>
      <c r="O11" s="11">
        <f>SUM(O14:O2008)</f>
        <v>0</v>
      </c>
      <c r="V11" s="100">
        <f>SUM(N14:N2008)</f>
        <v>0</v>
      </c>
    </row>
    <row r="12" spans="3:22" ht="30" customHeight="1" thickTop="1" thickBot="1" x14ac:dyDescent="0.4">
      <c r="C12" s="120" t="s">
        <v>97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2"/>
    </row>
    <row r="13" spans="3:22" ht="90.75" customHeight="1" thickTop="1" x14ac:dyDescent="0.35">
      <c r="C13" s="82" t="s">
        <v>81</v>
      </c>
      <c r="D13" s="36" t="s">
        <v>2</v>
      </c>
      <c r="E13" s="31" t="s">
        <v>0</v>
      </c>
      <c r="F13" s="31" t="s">
        <v>8</v>
      </c>
      <c r="G13" s="31" t="s">
        <v>9</v>
      </c>
      <c r="H13" s="38" t="s">
        <v>28</v>
      </c>
      <c r="I13" s="38" t="s">
        <v>78</v>
      </c>
      <c r="J13" s="83" t="s">
        <v>94</v>
      </c>
      <c r="K13" s="88" t="s">
        <v>109</v>
      </c>
      <c r="L13" s="39" t="s">
        <v>25</v>
      </c>
      <c r="M13" s="39" t="s">
        <v>26</v>
      </c>
      <c r="N13" s="39" t="s">
        <v>79</v>
      </c>
      <c r="O13" s="39" t="s">
        <v>27</v>
      </c>
    </row>
    <row r="14" spans="3:22" x14ac:dyDescent="0.35">
      <c r="C14" s="18" t="str">
        <f>IF(D14="Não informado","",IF(ISERROR(1+C13),1,1+C13))</f>
        <v/>
      </c>
      <c r="D14" s="13" t="str">
        <f>IF('2_DEBITOS'!D10="","Não informado",'2_DEBITOS'!D10)</f>
        <v>Não informado</v>
      </c>
      <c r="E14" s="7">
        <f>IF('2_DEBITOS'!$I$4="ERRO !!!",0,SUM('2_DEBITOS'!E10))</f>
        <v>0</v>
      </c>
      <c r="F14" s="7">
        <f>IF('2_DEBITOS'!$I$4="ERRO !!!",0,SUM('2_DEBITOS'!F10,'2_DEBITOS'!G10))</f>
        <v>0</v>
      </c>
      <c r="G14" s="8" t="str">
        <f>IF('1_QUESITOS'!$D$18="ERRO !!!","",
IF(E14+F14=0,"",
IF(OR('2_DEBITOS'!I10="Sim",'1_QUESITOS'!$D$6="Sim",'1_QUESITOS'!$D$7="Sim",'1_QUESITOS'!$D$9="Sim"),"D",
IF('3_CAPAG'!$D$9="","",
'3_CAPAG'!$D$9))))</f>
        <v/>
      </c>
      <c r="H14" s="8" t="str">
        <f>IF('1_QUESITOS'!$D$18="ERRO !!!","00.0",
IF(AND(OR(G14="C",G14="D"),'1_QUESITOS'!$D$13="Sim"),"10.1",
IF(AND(OR(G14="A",G14="B"),'1_QUESITOS'!$D$14="Sim"),"10.2",
IF(AND(OR(G14="C",G14="D"),'1_QUESITOS'!$D$13="Não",'1_QUESITOS'!$D$12="Inciso I"),"11.1",
IF(AND(OR(G14="C",G14="D"),'1_QUESITOS'!$D$13="Não",'1_QUESITOS'!$D$12="Inciso II"),"11.2",
"00.0")))))</f>
        <v>00.0</v>
      </c>
      <c r="I14" s="87">
        <f>IF('1_QUESITOS'!$D$18="ERRO !!!",0,
IF(H14="10.1",0.65,
IF(H14="10.2",0,
IF(AND(H14="11.1",'1_QUESITOS'!$D$8="Não",'1_QUESITOS'!$D$9="Não",'1_QUESITOS'!$D$10="Não",'1_QUESITOS'!$D$11="Não"),0.65,
IF(AND(H14="11.1",OR('1_QUESITOS'!$D$8="Sim",'1_QUESITOS'!$D$9="Sim",'1_QUESITOS'!$D$10="Sim",'1_QUESITOS'!$D$11="Sim")),0.7,
IF(AND(H14="11.2",'1_QUESITOS'!$D$8="Não",'1_QUESITOS'!$D$9="Não",'1_QUESITOS'!$D$10="Não",'1_QUESITOS'!$D$11="Não"),0.5,
IF(AND(H14="11.2",OR('1_QUESITOS'!$D$8="Sim",'1_QUESITOS'!$D$9="Sim",'1_QUESITOS'!$D$10="Sim",'1_QUESITOS'!$D$11="Sim")),0.55,
0)))))))</f>
        <v>0</v>
      </c>
      <c r="J14" s="87">
        <f>'3_CAPAG'!$D$8</f>
        <v>0</v>
      </c>
      <c r="K14" s="87">
        <f>IF(OR('2_DEBITOS'!I10="Sim",'1_QUESITOS'!$D$6="Sim",'1_QUESITOS'!$D$7="Sim",'1_QUESITOS'!$D$9="Sim"),I14,
SMALL(I14:J14,1))</f>
        <v>0</v>
      </c>
      <c r="L14" s="7">
        <f>IF('2_DEBITOS'!$I$4="ERRO !!!",0,ROUNDDOWN(SUM(E14:F14)*K14,2))</f>
        <v>0</v>
      </c>
      <c r="M14" s="7">
        <f t="shared" ref="M14:M77" si="0">IF(OR(F14="",F14=0),0,IF(OR(H14="10.1",H14="11.1",H14="11.2"),1*F14,0))</f>
        <v>0</v>
      </c>
      <c r="N14" s="7">
        <f>SMALL(L14:M14,1)</f>
        <v>0</v>
      </c>
      <c r="O14" s="7">
        <f t="shared" ref="O14:O77" si="1">E14+F14-N14</f>
        <v>0</v>
      </c>
    </row>
    <row r="15" spans="3:22" x14ac:dyDescent="0.35">
      <c r="C15" s="18" t="str">
        <f t="shared" ref="C15:C78" si="2">IF(D15="Não informado","",IF(ISERROR(1+C14),1,1+C14))</f>
        <v/>
      </c>
      <c r="D15" s="13" t="str">
        <f>IF('2_DEBITOS'!D11="","Não informado",'2_DEBITOS'!D11)</f>
        <v>Não informado</v>
      </c>
      <c r="E15" s="7">
        <f>IF('2_DEBITOS'!$I$4="ERRO !!!",0,SUM('2_DEBITOS'!E11))</f>
        <v>0</v>
      </c>
      <c r="F15" s="7">
        <f>IF('2_DEBITOS'!$I$4="ERRO !!!",0,SUM('2_DEBITOS'!F11,'2_DEBITOS'!G11))</f>
        <v>0</v>
      </c>
      <c r="G15" s="8" t="str">
        <f>IF('1_QUESITOS'!$D$18="ERRO !!!","",
IF(E15+F15=0,"",
IF(OR('2_DEBITOS'!I11="Sim",'1_QUESITOS'!$D$6="Sim",'1_QUESITOS'!$D$7="Sim",'1_QUESITOS'!$D$9="Sim"),"D",
IF('3_CAPAG'!$D$9="","",
'3_CAPAG'!$D$9))))</f>
        <v/>
      </c>
      <c r="H15" s="8" t="str">
        <f>IF('1_QUESITOS'!$D$18="ERRO !!!","00.0",
IF(AND(OR(G15="C",G15="D"),'1_QUESITOS'!$D$13="Sim"),"10.1",
IF(AND(OR(G15="A",G15="B"),'1_QUESITOS'!$D$14="Sim"),"10.2",
IF(AND(OR(G15="C",G15="D"),'1_QUESITOS'!$D$13="Não",'1_QUESITOS'!$D$12="Inciso I"),"11.1",
IF(AND(OR(G15="C",G15="D"),'1_QUESITOS'!$D$13="Não",'1_QUESITOS'!$D$12="Inciso II"),"11.2",
"00.0")))))</f>
        <v>00.0</v>
      </c>
      <c r="I15" s="87">
        <f>IF('1_QUESITOS'!$D$18="ERRO !!!",0,
IF(H15="10.1",0.65,
IF(H15="10.2",0,
IF(AND(H15="11.1",'1_QUESITOS'!$D$8="Não",'1_QUESITOS'!$D$9="Não",'1_QUESITOS'!$D$10="Não",'1_QUESITOS'!$D$11="Não"),0.65,
IF(AND(H15="11.1",OR('1_QUESITOS'!$D$8="Sim",'1_QUESITOS'!$D$9="Sim",'1_QUESITOS'!$D$10="Sim",'1_QUESITOS'!$D$11="Sim")),0.7,
IF(AND(H15="11.2",'1_QUESITOS'!$D$8="Não",'1_QUESITOS'!$D$9="Não",'1_QUESITOS'!$D$10="Não",'1_QUESITOS'!$D$11="Não"),0.5,
IF(AND(H15="11.2",OR('1_QUESITOS'!$D$8="Sim",'1_QUESITOS'!$D$9="Sim",'1_QUESITOS'!$D$10="Sim",'1_QUESITOS'!$D$11="Sim")),0.55,
0)))))))</f>
        <v>0</v>
      </c>
      <c r="J15" s="87">
        <f>'3_CAPAG'!$D$8</f>
        <v>0</v>
      </c>
      <c r="K15" s="87">
        <f>IF(OR('2_DEBITOS'!I11="Sim",'1_QUESITOS'!$D$6="Sim",'1_QUESITOS'!$D$7="Sim",'1_QUESITOS'!$D$9="Sim"),I15,
SMALL(I15:J15,1))</f>
        <v>0</v>
      </c>
      <c r="L15" s="7">
        <f>IF('2_DEBITOS'!$I$4="ERRO !!!",0,ROUNDDOWN(SUM(E15:F15)*K15,2))</f>
        <v>0</v>
      </c>
      <c r="M15" s="7">
        <f t="shared" si="0"/>
        <v>0</v>
      </c>
      <c r="N15" s="7">
        <f t="shared" ref="N15:N78" si="3">SMALL(L15:M15,1)</f>
        <v>0</v>
      </c>
      <c r="O15" s="7">
        <f t="shared" si="1"/>
        <v>0</v>
      </c>
    </row>
    <row r="16" spans="3:22" x14ac:dyDescent="0.35">
      <c r="C16" s="18" t="str">
        <f t="shared" si="2"/>
        <v/>
      </c>
      <c r="D16" s="13" t="str">
        <f>IF('2_DEBITOS'!D12="","Não informado",'2_DEBITOS'!D12)</f>
        <v>Não informado</v>
      </c>
      <c r="E16" s="7">
        <f>IF('2_DEBITOS'!$I$4="ERRO !!!",0,SUM('2_DEBITOS'!E12))</f>
        <v>0</v>
      </c>
      <c r="F16" s="7">
        <f>IF('2_DEBITOS'!$I$4="ERRO !!!",0,SUM('2_DEBITOS'!F12,'2_DEBITOS'!G12))</f>
        <v>0</v>
      </c>
      <c r="G16" s="8" t="str">
        <f>IF('1_QUESITOS'!$D$18="ERRO !!!","",
IF(E16+F16=0,"",
IF(OR('2_DEBITOS'!I12="Sim",'1_QUESITOS'!$D$6="Sim",'1_QUESITOS'!$D$7="Sim",'1_QUESITOS'!$D$9="Sim"),"D",
IF('3_CAPAG'!$D$9="","",
'3_CAPAG'!$D$9))))</f>
        <v/>
      </c>
      <c r="H16" s="8" t="str">
        <f>IF('1_QUESITOS'!$D$18="ERRO !!!","00.0",
IF(AND(OR(G16="C",G16="D"),'1_QUESITOS'!$D$13="Sim"),"10.1",
IF(AND(OR(G16="A",G16="B"),'1_QUESITOS'!$D$14="Sim"),"10.2",
IF(AND(OR(G16="C",G16="D"),'1_QUESITOS'!$D$13="Não",'1_QUESITOS'!$D$12="Inciso I"),"11.1",
IF(AND(OR(G16="C",G16="D"),'1_QUESITOS'!$D$13="Não",'1_QUESITOS'!$D$12="Inciso II"),"11.2",
"00.0")))))</f>
        <v>00.0</v>
      </c>
      <c r="I16" s="87">
        <f>IF('1_QUESITOS'!$D$18="ERRO !!!",0,
IF(H16="10.1",0.65,
IF(H16="10.2",0,
IF(AND(H16="11.1",'1_QUESITOS'!$D$8="Não",'1_QUESITOS'!$D$9="Não",'1_QUESITOS'!$D$10="Não",'1_QUESITOS'!$D$11="Não"),0.65,
IF(AND(H16="11.1",OR('1_QUESITOS'!$D$8="Sim",'1_QUESITOS'!$D$9="Sim",'1_QUESITOS'!$D$10="Sim",'1_QUESITOS'!$D$11="Sim")),0.7,
IF(AND(H16="11.2",'1_QUESITOS'!$D$8="Não",'1_QUESITOS'!$D$9="Não",'1_QUESITOS'!$D$10="Não",'1_QUESITOS'!$D$11="Não"),0.5,
IF(AND(H16="11.2",OR('1_QUESITOS'!$D$8="Sim",'1_QUESITOS'!$D$9="Sim",'1_QUESITOS'!$D$10="Sim",'1_QUESITOS'!$D$11="Sim")),0.55,
0)))))))</f>
        <v>0</v>
      </c>
      <c r="J16" s="87">
        <f>'3_CAPAG'!$D$8</f>
        <v>0</v>
      </c>
      <c r="K16" s="87">
        <f>IF(OR('2_DEBITOS'!I12="Sim",'1_QUESITOS'!$D$6="Sim",'1_QUESITOS'!$D$7="Sim",'1_QUESITOS'!$D$9="Sim"),I16,
SMALL(I16:J16,1))</f>
        <v>0</v>
      </c>
      <c r="L16" s="7">
        <f>IF('2_DEBITOS'!$I$4="ERRO !!!",0,ROUNDDOWN(SUM(E16:F16)*K16,2))</f>
        <v>0</v>
      </c>
      <c r="M16" s="7">
        <f t="shared" si="0"/>
        <v>0</v>
      </c>
      <c r="N16" s="7">
        <f t="shared" si="3"/>
        <v>0</v>
      </c>
      <c r="O16" s="7">
        <f t="shared" si="1"/>
        <v>0</v>
      </c>
    </row>
    <row r="17" spans="3:15" x14ac:dyDescent="0.35">
      <c r="C17" s="18" t="str">
        <f t="shared" si="2"/>
        <v/>
      </c>
      <c r="D17" s="13" t="str">
        <f>IF('2_DEBITOS'!D13="","Não informado",'2_DEBITOS'!D13)</f>
        <v>Não informado</v>
      </c>
      <c r="E17" s="7">
        <f>IF('2_DEBITOS'!$I$4="ERRO !!!",0,SUM('2_DEBITOS'!E13))</f>
        <v>0</v>
      </c>
      <c r="F17" s="7">
        <f>IF('2_DEBITOS'!$I$4="ERRO !!!",0,SUM('2_DEBITOS'!F13,'2_DEBITOS'!G13))</f>
        <v>0</v>
      </c>
      <c r="G17" s="8" t="str">
        <f>IF('1_QUESITOS'!$D$18="ERRO !!!","",
IF(E17+F17=0,"",
IF(OR('2_DEBITOS'!I13="Sim",'1_QUESITOS'!$D$6="Sim",'1_QUESITOS'!$D$7="Sim",'1_QUESITOS'!$D$9="Sim"),"D",
IF('3_CAPAG'!$D$9="","",
'3_CAPAG'!$D$9))))</f>
        <v/>
      </c>
      <c r="H17" s="8" t="str">
        <f>IF('1_QUESITOS'!$D$18="ERRO !!!","00.0",
IF(AND(OR(G17="C",G17="D"),'1_QUESITOS'!$D$13="Sim"),"10.1",
IF(AND(OR(G17="A",G17="B"),'1_QUESITOS'!$D$14="Sim"),"10.2",
IF(AND(OR(G17="C",G17="D"),'1_QUESITOS'!$D$13="Não",'1_QUESITOS'!$D$12="Inciso I"),"11.1",
IF(AND(OR(G17="C",G17="D"),'1_QUESITOS'!$D$13="Não",'1_QUESITOS'!$D$12="Inciso II"),"11.2",
"00.0")))))</f>
        <v>00.0</v>
      </c>
      <c r="I17" s="87">
        <f>IF('1_QUESITOS'!$D$18="ERRO !!!",0,
IF(H17="10.1",0.65,
IF(H17="10.2",0,
IF(AND(H17="11.1",'1_QUESITOS'!$D$8="Não",'1_QUESITOS'!$D$9="Não",'1_QUESITOS'!$D$10="Não",'1_QUESITOS'!$D$11="Não"),0.65,
IF(AND(H17="11.1",OR('1_QUESITOS'!$D$8="Sim",'1_QUESITOS'!$D$9="Sim",'1_QUESITOS'!$D$10="Sim",'1_QUESITOS'!$D$11="Sim")),0.7,
IF(AND(H17="11.2",'1_QUESITOS'!$D$8="Não",'1_QUESITOS'!$D$9="Não",'1_QUESITOS'!$D$10="Não",'1_QUESITOS'!$D$11="Não"),0.5,
IF(AND(H17="11.2",OR('1_QUESITOS'!$D$8="Sim",'1_QUESITOS'!$D$9="Sim",'1_QUESITOS'!$D$10="Sim",'1_QUESITOS'!$D$11="Sim")),0.55,
0)))))))</f>
        <v>0</v>
      </c>
      <c r="J17" s="87">
        <f>'3_CAPAG'!$D$8</f>
        <v>0</v>
      </c>
      <c r="K17" s="87">
        <f>IF(OR('2_DEBITOS'!I13="Sim",'1_QUESITOS'!$D$6="Sim",'1_QUESITOS'!$D$7="Sim",'1_QUESITOS'!$D$9="Sim"),I17,
SMALL(I17:J17,1))</f>
        <v>0</v>
      </c>
      <c r="L17" s="7">
        <f>IF('2_DEBITOS'!$I$4="ERRO !!!",0,ROUNDDOWN(SUM(E17:F17)*K17,2))</f>
        <v>0</v>
      </c>
      <c r="M17" s="7">
        <f t="shared" si="0"/>
        <v>0</v>
      </c>
      <c r="N17" s="7">
        <f t="shared" si="3"/>
        <v>0</v>
      </c>
      <c r="O17" s="7">
        <f t="shared" si="1"/>
        <v>0</v>
      </c>
    </row>
    <row r="18" spans="3:15" x14ac:dyDescent="0.35">
      <c r="C18" s="18" t="str">
        <f t="shared" si="2"/>
        <v/>
      </c>
      <c r="D18" s="13" t="str">
        <f>IF('2_DEBITOS'!D14="","Não informado",'2_DEBITOS'!D14)</f>
        <v>Não informado</v>
      </c>
      <c r="E18" s="7">
        <f>IF('2_DEBITOS'!$I$4="ERRO !!!",0,SUM('2_DEBITOS'!E14))</f>
        <v>0</v>
      </c>
      <c r="F18" s="7">
        <f>IF('2_DEBITOS'!$I$4="ERRO !!!",0,SUM('2_DEBITOS'!F14,'2_DEBITOS'!G14))</f>
        <v>0</v>
      </c>
      <c r="G18" s="8" t="str">
        <f>IF('1_QUESITOS'!$D$18="ERRO !!!","",
IF(E18+F18=0,"",
IF(OR('2_DEBITOS'!I14="Sim",'1_QUESITOS'!$D$6="Sim",'1_QUESITOS'!$D$7="Sim",'1_QUESITOS'!$D$9="Sim"),"D",
IF('3_CAPAG'!$D$9="","",
'3_CAPAG'!$D$9))))</f>
        <v/>
      </c>
      <c r="H18" s="8" t="str">
        <f>IF('1_QUESITOS'!$D$18="ERRO !!!","00.0",
IF(AND(OR(G18="C",G18="D"),'1_QUESITOS'!$D$13="Sim"),"10.1",
IF(AND(OR(G18="A",G18="B"),'1_QUESITOS'!$D$14="Sim"),"10.2",
IF(AND(OR(G18="C",G18="D"),'1_QUESITOS'!$D$13="Não",'1_QUESITOS'!$D$12="Inciso I"),"11.1",
IF(AND(OR(G18="C",G18="D"),'1_QUESITOS'!$D$13="Não",'1_QUESITOS'!$D$12="Inciso II"),"11.2",
"00.0")))))</f>
        <v>00.0</v>
      </c>
      <c r="I18" s="87">
        <f>IF('1_QUESITOS'!$D$18="ERRO !!!",0,
IF(H18="10.1",0.65,
IF(H18="10.2",0,
IF(AND(H18="11.1",'1_QUESITOS'!$D$8="Não",'1_QUESITOS'!$D$9="Não",'1_QUESITOS'!$D$10="Não",'1_QUESITOS'!$D$11="Não"),0.65,
IF(AND(H18="11.1",OR('1_QUESITOS'!$D$8="Sim",'1_QUESITOS'!$D$9="Sim",'1_QUESITOS'!$D$10="Sim",'1_QUESITOS'!$D$11="Sim")),0.7,
IF(AND(H18="11.2",'1_QUESITOS'!$D$8="Não",'1_QUESITOS'!$D$9="Não",'1_QUESITOS'!$D$10="Não",'1_QUESITOS'!$D$11="Não"),0.5,
IF(AND(H18="11.2",OR('1_QUESITOS'!$D$8="Sim",'1_QUESITOS'!$D$9="Sim",'1_QUESITOS'!$D$10="Sim",'1_QUESITOS'!$D$11="Sim")),0.55,
0)))))))</f>
        <v>0</v>
      </c>
      <c r="J18" s="87">
        <f>'3_CAPAG'!$D$8</f>
        <v>0</v>
      </c>
      <c r="K18" s="87">
        <f>IF(OR('2_DEBITOS'!I14="Sim",'1_QUESITOS'!$D$6="Sim",'1_QUESITOS'!$D$7="Sim",'1_QUESITOS'!$D$9="Sim"),I18,
SMALL(I18:J18,1))</f>
        <v>0</v>
      </c>
      <c r="L18" s="7">
        <f>IF('2_DEBITOS'!$I$4="ERRO !!!",0,ROUNDDOWN(SUM(E18:F18)*K18,2))</f>
        <v>0</v>
      </c>
      <c r="M18" s="7">
        <f t="shared" si="0"/>
        <v>0</v>
      </c>
      <c r="N18" s="7">
        <f t="shared" si="3"/>
        <v>0</v>
      </c>
      <c r="O18" s="7">
        <f t="shared" si="1"/>
        <v>0</v>
      </c>
    </row>
    <row r="19" spans="3:15" x14ac:dyDescent="0.35">
      <c r="C19" s="18" t="str">
        <f t="shared" si="2"/>
        <v/>
      </c>
      <c r="D19" s="13" t="str">
        <f>IF('2_DEBITOS'!D15="","Não informado",'2_DEBITOS'!D15)</f>
        <v>Não informado</v>
      </c>
      <c r="E19" s="7">
        <f>IF('2_DEBITOS'!$I$4="ERRO !!!",0,SUM('2_DEBITOS'!E15))</f>
        <v>0</v>
      </c>
      <c r="F19" s="7">
        <f>IF('2_DEBITOS'!$I$4="ERRO !!!",0,SUM('2_DEBITOS'!F15,'2_DEBITOS'!G15))</f>
        <v>0</v>
      </c>
      <c r="G19" s="8" t="str">
        <f>IF('1_QUESITOS'!$D$18="ERRO !!!","",
IF(E19+F19=0,"",
IF(OR('2_DEBITOS'!I15="Sim",'1_QUESITOS'!$D$6="Sim",'1_QUESITOS'!$D$7="Sim",'1_QUESITOS'!$D$9="Sim"),"D",
IF('3_CAPAG'!$D$9="","",
'3_CAPAG'!$D$9))))</f>
        <v/>
      </c>
      <c r="H19" s="8" t="str">
        <f>IF('1_QUESITOS'!$D$18="ERRO !!!","00.0",
IF(AND(OR(G19="C",G19="D"),'1_QUESITOS'!$D$13="Sim"),"10.1",
IF(AND(OR(G19="A",G19="B"),'1_QUESITOS'!$D$14="Sim"),"10.2",
IF(AND(OR(G19="C",G19="D"),'1_QUESITOS'!$D$13="Não",'1_QUESITOS'!$D$12="Inciso I"),"11.1",
IF(AND(OR(G19="C",G19="D"),'1_QUESITOS'!$D$13="Não",'1_QUESITOS'!$D$12="Inciso II"),"11.2",
"00.0")))))</f>
        <v>00.0</v>
      </c>
      <c r="I19" s="87">
        <f>IF('1_QUESITOS'!$D$18="ERRO !!!",0,
IF(H19="10.1",0.65,
IF(H19="10.2",0,
IF(AND(H19="11.1",'1_QUESITOS'!$D$8="Não",'1_QUESITOS'!$D$9="Não",'1_QUESITOS'!$D$10="Não",'1_QUESITOS'!$D$11="Não"),0.65,
IF(AND(H19="11.1",OR('1_QUESITOS'!$D$8="Sim",'1_QUESITOS'!$D$9="Sim",'1_QUESITOS'!$D$10="Sim",'1_QUESITOS'!$D$11="Sim")),0.7,
IF(AND(H19="11.2",'1_QUESITOS'!$D$8="Não",'1_QUESITOS'!$D$9="Não",'1_QUESITOS'!$D$10="Não",'1_QUESITOS'!$D$11="Não"),0.5,
IF(AND(H19="11.2",OR('1_QUESITOS'!$D$8="Sim",'1_QUESITOS'!$D$9="Sim",'1_QUESITOS'!$D$10="Sim",'1_QUESITOS'!$D$11="Sim")),0.55,
0)))))))</f>
        <v>0</v>
      </c>
      <c r="J19" s="87">
        <f>'3_CAPAG'!$D$8</f>
        <v>0</v>
      </c>
      <c r="K19" s="87">
        <f>IF(OR('2_DEBITOS'!I15="Sim",'1_QUESITOS'!$D$6="Sim",'1_QUESITOS'!$D$7="Sim",'1_QUESITOS'!$D$9="Sim"),I19,
SMALL(I19:J19,1))</f>
        <v>0</v>
      </c>
      <c r="L19" s="7">
        <f>IF('2_DEBITOS'!$I$4="ERRO !!!",0,ROUNDDOWN(SUM(E19:F19)*K19,2))</f>
        <v>0</v>
      </c>
      <c r="M19" s="7">
        <f t="shared" si="0"/>
        <v>0</v>
      </c>
      <c r="N19" s="7">
        <f t="shared" si="3"/>
        <v>0</v>
      </c>
      <c r="O19" s="7">
        <f t="shared" si="1"/>
        <v>0</v>
      </c>
    </row>
    <row r="20" spans="3:15" x14ac:dyDescent="0.35">
      <c r="C20" s="18" t="str">
        <f t="shared" si="2"/>
        <v/>
      </c>
      <c r="D20" s="13" t="str">
        <f>IF('2_DEBITOS'!D16="","Não informado",'2_DEBITOS'!D16)</f>
        <v>Não informado</v>
      </c>
      <c r="E20" s="7">
        <f>IF('2_DEBITOS'!$I$4="ERRO !!!",0,SUM('2_DEBITOS'!E16))</f>
        <v>0</v>
      </c>
      <c r="F20" s="7">
        <f>IF('2_DEBITOS'!$I$4="ERRO !!!",0,SUM('2_DEBITOS'!F16,'2_DEBITOS'!G16))</f>
        <v>0</v>
      </c>
      <c r="G20" s="8" t="str">
        <f>IF('1_QUESITOS'!$D$18="ERRO !!!","",
IF(E20+F20=0,"",
IF(OR('2_DEBITOS'!I16="Sim",'1_QUESITOS'!$D$6="Sim",'1_QUESITOS'!$D$7="Sim",'1_QUESITOS'!$D$9="Sim"),"D",
IF('3_CAPAG'!$D$9="","",
'3_CAPAG'!$D$9))))</f>
        <v/>
      </c>
      <c r="H20" s="8" t="str">
        <f>IF('1_QUESITOS'!$D$18="ERRO !!!","00.0",
IF(AND(OR(G20="C",G20="D"),'1_QUESITOS'!$D$13="Sim"),"10.1",
IF(AND(OR(G20="A",G20="B"),'1_QUESITOS'!$D$14="Sim"),"10.2",
IF(AND(OR(G20="C",G20="D"),'1_QUESITOS'!$D$13="Não",'1_QUESITOS'!$D$12="Inciso I"),"11.1",
IF(AND(OR(G20="C",G20="D"),'1_QUESITOS'!$D$13="Não",'1_QUESITOS'!$D$12="Inciso II"),"11.2",
"00.0")))))</f>
        <v>00.0</v>
      </c>
      <c r="I20" s="87">
        <f>IF('1_QUESITOS'!$D$18="ERRO !!!",0,
IF(H20="10.1",0.65,
IF(H20="10.2",0,
IF(AND(H20="11.1",'1_QUESITOS'!$D$8="Não",'1_QUESITOS'!$D$9="Não",'1_QUESITOS'!$D$10="Não",'1_QUESITOS'!$D$11="Não"),0.65,
IF(AND(H20="11.1",OR('1_QUESITOS'!$D$8="Sim",'1_QUESITOS'!$D$9="Sim",'1_QUESITOS'!$D$10="Sim",'1_QUESITOS'!$D$11="Sim")),0.7,
IF(AND(H20="11.2",'1_QUESITOS'!$D$8="Não",'1_QUESITOS'!$D$9="Não",'1_QUESITOS'!$D$10="Não",'1_QUESITOS'!$D$11="Não"),0.5,
IF(AND(H20="11.2",OR('1_QUESITOS'!$D$8="Sim",'1_QUESITOS'!$D$9="Sim",'1_QUESITOS'!$D$10="Sim",'1_QUESITOS'!$D$11="Sim")),0.55,
0)))))))</f>
        <v>0</v>
      </c>
      <c r="J20" s="87">
        <f>'3_CAPAG'!$D$8</f>
        <v>0</v>
      </c>
      <c r="K20" s="87">
        <f>IF(OR('2_DEBITOS'!I16="Sim",'1_QUESITOS'!$D$6="Sim",'1_QUESITOS'!$D$7="Sim",'1_QUESITOS'!$D$9="Sim"),I20,
SMALL(I20:J20,1))</f>
        <v>0</v>
      </c>
      <c r="L20" s="7">
        <f>IF('2_DEBITOS'!$I$4="ERRO !!!",0,ROUNDDOWN(SUM(E20:F20)*K20,2))</f>
        <v>0</v>
      </c>
      <c r="M20" s="7">
        <f t="shared" si="0"/>
        <v>0</v>
      </c>
      <c r="N20" s="7">
        <f t="shared" si="3"/>
        <v>0</v>
      </c>
      <c r="O20" s="7">
        <f t="shared" si="1"/>
        <v>0</v>
      </c>
    </row>
    <row r="21" spans="3:15" x14ac:dyDescent="0.35">
      <c r="C21" s="18" t="str">
        <f t="shared" si="2"/>
        <v/>
      </c>
      <c r="D21" s="13" t="str">
        <f>IF('2_DEBITOS'!D17="","Não informado",'2_DEBITOS'!D17)</f>
        <v>Não informado</v>
      </c>
      <c r="E21" s="7">
        <f>IF('2_DEBITOS'!$I$4="ERRO !!!",0,SUM('2_DEBITOS'!E17))</f>
        <v>0</v>
      </c>
      <c r="F21" s="7">
        <f>IF('2_DEBITOS'!$I$4="ERRO !!!",0,SUM('2_DEBITOS'!F17,'2_DEBITOS'!G17))</f>
        <v>0</v>
      </c>
      <c r="G21" s="8" t="str">
        <f>IF('1_QUESITOS'!$D$18="ERRO !!!","",
IF(E21+F21=0,"",
IF(OR('2_DEBITOS'!I17="Sim",'1_QUESITOS'!$D$6="Sim",'1_QUESITOS'!$D$7="Sim",'1_QUESITOS'!$D$9="Sim"),"D",
IF('3_CAPAG'!$D$9="","",
'3_CAPAG'!$D$9))))</f>
        <v/>
      </c>
      <c r="H21" s="8" t="str">
        <f>IF('1_QUESITOS'!$D$18="ERRO !!!","00.0",
IF(AND(OR(G21="C",G21="D"),'1_QUESITOS'!$D$13="Sim"),"10.1",
IF(AND(OR(G21="A",G21="B"),'1_QUESITOS'!$D$14="Sim"),"10.2",
IF(AND(OR(G21="C",G21="D"),'1_QUESITOS'!$D$13="Não",'1_QUESITOS'!$D$12="Inciso I"),"11.1",
IF(AND(OR(G21="C",G21="D"),'1_QUESITOS'!$D$13="Não",'1_QUESITOS'!$D$12="Inciso II"),"11.2",
"00.0")))))</f>
        <v>00.0</v>
      </c>
      <c r="I21" s="87">
        <f>IF('1_QUESITOS'!$D$18="ERRO !!!",0,
IF(H21="10.1",0.65,
IF(H21="10.2",0,
IF(AND(H21="11.1",'1_QUESITOS'!$D$8="Não",'1_QUESITOS'!$D$9="Não",'1_QUESITOS'!$D$10="Não",'1_QUESITOS'!$D$11="Não"),0.65,
IF(AND(H21="11.1",OR('1_QUESITOS'!$D$8="Sim",'1_QUESITOS'!$D$9="Sim",'1_QUESITOS'!$D$10="Sim",'1_QUESITOS'!$D$11="Sim")),0.7,
IF(AND(H21="11.2",'1_QUESITOS'!$D$8="Não",'1_QUESITOS'!$D$9="Não",'1_QUESITOS'!$D$10="Não",'1_QUESITOS'!$D$11="Não"),0.5,
IF(AND(H21="11.2",OR('1_QUESITOS'!$D$8="Sim",'1_QUESITOS'!$D$9="Sim",'1_QUESITOS'!$D$10="Sim",'1_QUESITOS'!$D$11="Sim")),0.55,
0)))))))</f>
        <v>0</v>
      </c>
      <c r="J21" s="87">
        <f>'3_CAPAG'!$D$8</f>
        <v>0</v>
      </c>
      <c r="K21" s="87">
        <f>IF(OR('2_DEBITOS'!I17="Sim",'1_QUESITOS'!$D$6="Sim",'1_QUESITOS'!$D$7="Sim",'1_QUESITOS'!$D$9="Sim"),I21,
SMALL(I21:J21,1))</f>
        <v>0</v>
      </c>
      <c r="L21" s="7">
        <f>IF('2_DEBITOS'!$I$4="ERRO !!!",0,ROUNDDOWN(SUM(E21:F21)*K21,2))</f>
        <v>0</v>
      </c>
      <c r="M21" s="7">
        <f t="shared" si="0"/>
        <v>0</v>
      </c>
      <c r="N21" s="7">
        <f t="shared" si="3"/>
        <v>0</v>
      </c>
      <c r="O21" s="7">
        <f t="shared" si="1"/>
        <v>0</v>
      </c>
    </row>
    <row r="22" spans="3:15" x14ac:dyDescent="0.35">
      <c r="C22" s="18" t="str">
        <f t="shared" si="2"/>
        <v/>
      </c>
      <c r="D22" s="13" t="str">
        <f>IF('2_DEBITOS'!D18="","Não informado",'2_DEBITOS'!D18)</f>
        <v>Não informado</v>
      </c>
      <c r="E22" s="7">
        <f>IF('2_DEBITOS'!$I$4="ERRO !!!",0,SUM('2_DEBITOS'!E18))</f>
        <v>0</v>
      </c>
      <c r="F22" s="7">
        <f>IF('2_DEBITOS'!$I$4="ERRO !!!",0,SUM('2_DEBITOS'!F18,'2_DEBITOS'!G18))</f>
        <v>0</v>
      </c>
      <c r="G22" s="8" t="str">
        <f>IF('1_QUESITOS'!$D$18="ERRO !!!","",
IF(E22+F22=0,"",
IF(OR('2_DEBITOS'!I18="Sim",'1_QUESITOS'!$D$6="Sim",'1_QUESITOS'!$D$7="Sim",'1_QUESITOS'!$D$9="Sim"),"D",
IF('3_CAPAG'!$D$9="","",
'3_CAPAG'!$D$9))))</f>
        <v/>
      </c>
      <c r="H22" s="8" t="str">
        <f>IF('1_QUESITOS'!$D$18="ERRO !!!","00.0",
IF(AND(OR(G22="C",G22="D"),'1_QUESITOS'!$D$13="Sim"),"10.1",
IF(AND(OR(G22="A",G22="B"),'1_QUESITOS'!$D$14="Sim"),"10.2",
IF(AND(OR(G22="C",G22="D"),'1_QUESITOS'!$D$13="Não",'1_QUESITOS'!$D$12="Inciso I"),"11.1",
IF(AND(OR(G22="C",G22="D"),'1_QUESITOS'!$D$13="Não",'1_QUESITOS'!$D$12="Inciso II"),"11.2",
"00.0")))))</f>
        <v>00.0</v>
      </c>
      <c r="I22" s="87">
        <f>IF('1_QUESITOS'!$D$18="ERRO !!!",0,
IF(H22="10.1",0.65,
IF(H22="10.2",0,
IF(AND(H22="11.1",'1_QUESITOS'!$D$8="Não",'1_QUESITOS'!$D$9="Não",'1_QUESITOS'!$D$10="Não",'1_QUESITOS'!$D$11="Não"),0.65,
IF(AND(H22="11.1",OR('1_QUESITOS'!$D$8="Sim",'1_QUESITOS'!$D$9="Sim",'1_QUESITOS'!$D$10="Sim",'1_QUESITOS'!$D$11="Sim")),0.7,
IF(AND(H22="11.2",'1_QUESITOS'!$D$8="Não",'1_QUESITOS'!$D$9="Não",'1_QUESITOS'!$D$10="Não",'1_QUESITOS'!$D$11="Não"),0.5,
IF(AND(H22="11.2",OR('1_QUESITOS'!$D$8="Sim",'1_QUESITOS'!$D$9="Sim",'1_QUESITOS'!$D$10="Sim",'1_QUESITOS'!$D$11="Sim")),0.55,
0)))))))</f>
        <v>0</v>
      </c>
      <c r="J22" s="87">
        <f>'3_CAPAG'!$D$8</f>
        <v>0</v>
      </c>
      <c r="K22" s="87">
        <f>IF(OR('2_DEBITOS'!I18="Sim",'1_QUESITOS'!$D$6="Sim",'1_QUESITOS'!$D$7="Sim",'1_QUESITOS'!$D$9="Sim"),I22,
SMALL(I22:J22,1))</f>
        <v>0</v>
      </c>
      <c r="L22" s="7">
        <f>IF('2_DEBITOS'!$I$4="ERRO !!!",0,ROUNDDOWN(SUM(E22:F22)*K22,2))</f>
        <v>0</v>
      </c>
      <c r="M22" s="7">
        <f t="shared" si="0"/>
        <v>0</v>
      </c>
      <c r="N22" s="7">
        <f t="shared" si="3"/>
        <v>0</v>
      </c>
      <c r="O22" s="7">
        <f t="shared" si="1"/>
        <v>0</v>
      </c>
    </row>
    <row r="23" spans="3:15" x14ac:dyDescent="0.35">
      <c r="C23" s="18" t="str">
        <f t="shared" si="2"/>
        <v/>
      </c>
      <c r="D23" s="13" t="str">
        <f>IF('2_DEBITOS'!D19="","Não informado",'2_DEBITOS'!D19)</f>
        <v>Não informado</v>
      </c>
      <c r="E23" s="7">
        <f>IF('2_DEBITOS'!$I$4="ERRO !!!",0,SUM('2_DEBITOS'!E19))</f>
        <v>0</v>
      </c>
      <c r="F23" s="7">
        <f>IF('2_DEBITOS'!$I$4="ERRO !!!",0,SUM('2_DEBITOS'!F19,'2_DEBITOS'!G19))</f>
        <v>0</v>
      </c>
      <c r="G23" s="8" t="str">
        <f>IF('1_QUESITOS'!$D$18="ERRO !!!","",
IF(E23+F23=0,"",
IF(OR('2_DEBITOS'!I19="Sim",'1_QUESITOS'!$D$6="Sim",'1_QUESITOS'!$D$7="Sim",'1_QUESITOS'!$D$9="Sim"),"D",
IF('3_CAPAG'!$D$9="","",
'3_CAPAG'!$D$9))))</f>
        <v/>
      </c>
      <c r="H23" s="8" t="str">
        <f>IF('1_QUESITOS'!$D$18="ERRO !!!","00.0",
IF(AND(OR(G23="C",G23="D"),'1_QUESITOS'!$D$13="Sim"),"10.1",
IF(AND(OR(G23="A",G23="B"),'1_QUESITOS'!$D$14="Sim"),"10.2",
IF(AND(OR(G23="C",G23="D"),'1_QUESITOS'!$D$13="Não",'1_QUESITOS'!$D$12="Inciso I"),"11.1",
IF(AND(OR(G23="C",G23="D"),'1_QUESITOS'!$D$13="Não",'1_QUESITOS'!$D$12="Inciso II"),"11.2",
"00.0")))))</f>
        <v>00.0</v>
      </c>
      <c r="I23" s="87">
        <f>IF('1_QUESITOS'!$D$18="ERRO !!!",0,
IF(H23="10.1",0.65,
IF(H23="10.2",0,
IF(AND(H23="11.1",'1_QUESITOS'!$D$8="Não",'1_QUESITOS'!$D$9="Não",'1_QUESITOS'!$D$10="Não",'1_QUESITOS'!$D$11="Não"),0.65,
IF(AND(H23="11.1",OR('1_QUESITOS'!$D$8="Sim",'1_QUESITOS'!$D$9="Sim",'1_QUESITOS'!$D$10="Sim",'1_QUESITOS'!$D$11="Sim")),0.7,
IF(AND(H23="11.2",'1_QUESITOS'!$D$8="Não",'1_QUESITOS'!$D$9="Não",'1_QUESITOS'!$D$10="Não",'1_QUESITOS'!$D$11="Não"),0.5,
IF(AND(H23="11.2",OR('1_QUESITOS'!$D$8="Sim",'1_QUESITOS'!$D$9="Sim",'1_QUESITOS'!$D$10="Sim",'1_QUESITOS'!$D$11="Sim")),0.55,
0)))))))</f>
        <v>0</v>
      </c>
      <c r="J23" s="87">
        <f>'3_CAPAG'!$D$8</f>
        <v>0</v>
      </c>
      <c r="K23" s="87">
        <f>IF(OR('2_DEBITOS'!I19="Sim",'1_QUESITOS'!$D$6="Sim",'1_QUESITOS'!$D$7="Sim",'1_QUESITOS'!$D$9="Sim"),I23,
SMALL(I23:J23,1))</f>
        <v>0</v>
      </c>
      <c r="L23" s="7">
        <f>IF('2_DEBITOS'!$I$4="ERRO !!!",0,ROUNDDOWN(SUM(E23:F23)*K23,2))</f>
        <v>0</v>
      </c>
      <c r="M23" s="7">
        <f t="shared" si="0"/>
        <v>0</v>
      </c>
      <c r="N23" s="7">
        <f t="shared" si="3"/>
        <v>0</v>
      </c>
      <c r="O23" s="7">
        <f t="shared" si="1"/>
        <v>0</v>
      </c>
    </row>
    <row r="24" spans="3:15" x14ac:dyDescent="0.35">
      <c r="C24" s="18" t="str">
        <f t="shared" si="2"/>
        <v/>
      </c>
      <c r="D24" s="13" t="str">
        <f>IF('2_DEBITOS'!D20="","Não informado",'2_DEBITOS'!D20)</f>
        <v>Não informado</v>
      </c>
      <c r="E24" s="7">
        <f>IF('2_DEBITOS'!$I$4="ERRO !!!",0,SUM('2_DEBITOS'!E20))</f>
        <v>0</v>
      </c>
      <c r="F24" s="7">
        <f>IF('2_DEBITOS'!$I$4="ERRO !!!",0,SUM('2_DEBITOS'!F20,'2_DEBITOS'!G20))</f>
        <v>0</v>
      </c>
      <c r="G24" s="8" t="str">
        <f>IF('1_QUESITOS'!$D$18="ERRO !!!","",
IF(E24+F24=0,"",
IF(OR('2_DEBITOS'!I20="Sim",'1_QUESITOS'!$D$6="Sim",'1_QUESITOS'!$D$7="Sim",'1_QUESITOS'!$D$9="Sim"),"D",
IF('3_CAPAG'!$D$9="","",
'3_CAPAG'!$D$9))))</f>
        <v/>
      </c>
      <c r="H24" s="8" t="str">
        <f>IF('1_QUESITOS'!$D$18="ERRO !!!","00.0",
IF(AND(OR(G24="C",G24="D"),'1_QUESITOS'!$D$13="Sim"),"10.1",
IF(AND(OR(G24="A",G24="B"),'1_QUESITOS'!$D$14="Sim"),"10.2",
IF(AND(OR(G24="C",G24="D"),'1_QUESITOS'!$D$13="Não",'1_QUESITOS'!$D$12="Inciso I"),"11.1",
IF(AND(OR(G24="C",G24="D"),'1_QUESITOS'!$D$13="Não",'1_QUESITOS'!$D$12="Inciso II"),"11.2",
"00.0")))))</f>
        <v>00.0</v>
      </c>
      <c r="I24" s="87">
        <f>IF('1_QUESITOS'!$D$18="ERRO !!!",0,
IF(H24="10.1",0.65,
IF(H24="10.2",0,
IF(AND(H24="11.1",'1_QUESITOS'!$D$8="Não",'1_QUESITOS'!$D$9="Não",'1_QUESITOS'!$D$10="Não",'1_QUESITOS'!$D$11="Não"),0.65,
IF(AND(H24="11.1",OR('1_QUESITOS'!$D$8="Sim",'1_QUESITOS'!$D$9="Sim",'1_QUESITOS'!$D$10="Sim",'1_QUESITOS'!$D$11="Sim")),0.7,
IF(AND(H24="11.2",'1_QUESITOS'!$D$8="Não",'1_QUESITOS'!$D$9="Não",'1_QUESITOS'!$D$10="Não",'1_QUESITOS'!$D$11="Não"),0.5,
IF(AND(H24="11.2",OR('1_QUESITOS'!$D$8="Sim",'1_QUESITOS'!$D$9="Sim",'1_QUESITOS'!$D$10="Sim",'1_QUESITOS'!$D$11="Sim")),0.55,
0)))))))</f>
        <v>0</v>
      </c>
      <c r="J24" s="87">
        <f>'3_CAPAG'!$D$8</f>
        <v>0</v>
      </c>
      <c r="K24" s="87">
        <f>IF(OR('2_DEBITOS'!I20="Sim",'1_QUESITOS'!$D$6="Sim",'1_QUESITOS'!$D$7="Sim",'1_QUESITOS'!$D$9="Sim"),I24,
SMALL(I24:J24,1))</f>
        <v>0</v>
      </c>
      <c r="L24" s="7">
        <f>IF('2_DEBITOS'!$I$4="ERRO !!!",0,ROUNDDOWN(SUM(E24:F24)*K24,2))</f>
        <v>0</v>
      </c>
      <c r="M24" s="7">
        <f t="shared" si="0"/>
        <v>0</v>
      </c>
      <c r="N24" s="7">
        <f t="shared" si="3"/>
        <v>0</v>
      </c>
      <c r="O24" s="7">
        <f t="shared" si="1"/>
        <v>0</v>
      </c>
    </row>
    <row r="25" spans="3:15" x14ac:dyDescent="0.35">
      <c r="C25" s="18" t="str">
        <f t="shared" si="2"/>
        <v/>
      </c>
      <c r="D25" s="13" t="str">
        <f>IF('2_DEBITOS'!D21="","Não informado",'2_DEBITOS'!D21)</f>
        <v>Não informado</v>
      </c>
      <c r="E25" s="7">
        <f>IF('2_DEBITOS'!$I$4="ERRO !!!",0,SUM('2_DEBITOS'!E21))</f>
        <v>0</v>
      </c>
      <c r="F25" s="7">
        <f>IF('2_DEBITOS'!$I$4="ERRO !!!",0,SUM('2_DEBITOS'!F21,'2_DEBITOS'!G21))</f>
        <v>0</v>
      </c>
      <c r="G25" s="8" t="str">
        <f>IF('1_QUESITOS'!$D$18="ERRO !!!","",
IF(E25+F25=0,"",
IF(OR('2_DEBITOS'!I21="Sim",'1_QUESITOS'!$D$6="Sim",'1_QUESITOS'!$D$7="Sim",'1_QUESITOS'!$D$9="Sim"),"D",
IF('3_CAPAG'!$D$9="","",
'3_CAPAG'!$D$9))))</f>
        <v/>
      </c>
      <c r="H25" s="8" t="str">
        <f>IF('1_QUESITOS'!$D$18="ERRO !!!","00.0",
IF(AND(OR(G25="C",G25="D"),'1_QUESITOS'!$D$13="Sim"),"10.1",
IF(AND(OR(G25="A",G25="B"),'1_QUESITOS'!$D$14="Sim"),"10.2",
IF(AND(OR(G25="C",G25="D"),'1_QUESITOS'!$D$13="Não",'1_QUESITOS'!$D$12="Inciso I"),"11.1",
IF(AND(OR(G25="C",G25="D"),'1_QUESITOS'!$D$13="Não",'1_QUESITOS'!$D$12="Inciso II"),"11.2",
"00.0")))))</f>
        <v>00.0</v>
      </c>
      <c r="I25" s="87">
        <f>IF('1_QUESITOS'!$D$18="ERRO !!!",0,
IF(H25="10.1",0.65,
IF(H25="10.2",0,
IF(AND(H25="11.1",'1_QUESITOS'!$D$8="Não",'1_QUESITOS'!$D$9="Não",'1_QUESITOS'!$D$10="Não",'1_QUESITOS'!$D$11="Não"),0.65,
IF(AND(H25="11.1",OR('1_QUESITOS'!$D$8="Sim",'1_QUESITOS'!$D$9="Sim",'1_QUESITOS'!$D$10="Sim",'1_QUESITOS'!$D$11="Sim")),0.7,
IF(AND(H25="11.2",'1_QUESITOS'!$D$8="Não",'1_QUESITOS'!$D$9="Não",'1_QUESITOS'!$D$10="Não",'1_QUESITOS'!$D$11="Não"),0.5,
IF(AND(H25="11.2",OR('1_QUESITOS'!$D$8="Sim",'1_QUESITOS'!$D$9="Sim",'1_QUESITOS'!$D$10="Sim",'1_QUESITOS'!$D$11="Sim")),0.55,
0)))))))</f>
        <v>0</v>
      </c>
      <c r="J25" s="87">
        <f>'3_CAPAG'!$D$8</f>
        <v>0</v>
      </c>
      <c r="K25" s="87">
        <f>IF(OR('2_DEBITOS'!I21="Sim",'1_QUESITOS'!$D$6="Sim",'1_QUESITOS'!$D$7="Sim",'1_QUESITOS'!$D$9="Sim"),I25,
SMALL(I25:J25,1))</f>
        <v>0</v>
      </c>
      <c r="L25" s="7">
        <f>IF('2_DEBITOS'!$I$4="ERRO !!!",0,ROUNDDOWN(SUM(E25:F25)*K25,2))</f>
        <v>0</v>
      </c>
      <c r="M25" s="7">
        <f t="shared" si="0"/>
        <v>0</v>
      </c>
      <c r="N25" s="7">
        <f t="shared" si="3"/>
        <v>0</v>
      </c>
      <c r="O25" s="7">
        <f t="shared" si="1"/>
        <v>0</v>
      </c>
    </row>
    <row r="26" spans="3:15" x14ac:dyDescent="0.35">
      <c r="C26" s="18" t="str">
        <f t="shared" si="2"/>
        <v/>
      </c>
      <c r="D26" s="13" t="str">
        <f>IF('2_DEBITOS'!D22="","Não informado",'2_DEBITOS'!D22)</f>
        <v>Não informado</v>
      </c>
      <c r="E26" s="7">
        <f>IF('2_DEBITOS'!$I$4="ERRO !!!",0,SUM('2_DEBITOS'!E22))</f>
        <v>0</v>
      </c>
      <c r="F26" s="7">
        <f>IF('2_DEBITOS'!$I$4="ERRO !!!",0,SUM('2_DEBITOS'!F22,'2_DEBITOS'!G22))</f>
        <v>0</v>
      </c>
      <c r="G26" s="8" t="str">
        <f>IF('1_QUESITOS'!$D$18="ERRO !!!","",
IF(E26+F26=0,"",
IF(OR('2_DEBITOS'!I22="Sim",'1_QUESITOS'!$D$6="Sim",'1_QUESITOS'!$D$7="Sim",'1_QUESITOS'!$D$9="Sim"),"D",
IF('3_CAPAG'!$D$9="","",
'3_CAPAG'!$D$9))))</f>
        <v/>
      </c>
      <c r="H26" s="8" t="str">
        <f>IF('1_QUESITOS'!$D$18="ERRO !!!","00.0",
IF(AND(OR(G26="C",G26="D"),'1_QUESITOS'!$D$13="Sim"),"10.1",
IF(AND(OR(G26="A",G26="B"),'1_QUESITOS'!$D$14="Sim"),"10.2",
IF(AND(OR(G26="C",G26="D"),'1_QUESITOS'!$D$13="Não",'1_QUESITOS'!$D$12="Inciso I"),"11.1",
IF(AND(OR(G26="C",G26="D"),'1_QUESITOS'!$D$13="Não",'1_QUESITOS'!$D$12="Inciso II"),"11.2",
"00.0")))))</f>
        <v>00.0</v>
      </c>
      <c r="I26" s="87">
        <f>IF('1_QUESITOS'!$D$18="ERRO !!!",0,
IF(H26="10.1",0.65,
IF(H26="10.2",0,
IF(AND(H26="11.1",'1_QUESITOS'!$D$8="Não",'1_QUESITOS'!$D$9="Não",'1_QUESITOS'!$D$10="Não",'1_QUESITOS'!$D$11="Não"),0.65,
IF(AND(H26="11.1",OR('1_QUESITOS'!$D$8="Sim",'1_QUESITOS'!$D$9="Sim",'1_QUESITOS'!$D$10="Sim",'1_QUESITOS'!$D$11="Sim")),0.7,
IF(AND(H26="11.2",'1_QUESITOS'!$D$8="Não",'1_QUESITOS'!$D$9="Não",'1_QUESITOS'!$D$10="Não",'1_QUESITOS'!$D$11="Não"),0.5,
IF(AND(H26="11.2",OR('1_QUESITOS'!$D$8="Sim",'1_QUESITOS'!$D$9="Sim",'1_QUESITOS'!$D$10="Sim",'1_QUESITOS'!$D$11="Sim")),0.55,
0)))))))</f>
        <v>0</v>
      </c>
      <c r="J26" s="87">
        <f>'3_CAPAG'!$D$8</f>
        <v>0</v>
      </c>
      <c r="K26" s="87">
        <f>IF(OR('2_DEBITOS'!I22="Sim",'1_QUESITOS'!$D$6="Sim",'1_QUESITOS'!$D$7="Sim",'1_QUESITOS'!$D$9="Sim"),I26,
SMALL(I26:J26,1))</f>
        <v>0</v>
      </c>
      <c r="L26" s="7">
        <f>IF('2_DEBITOS'!$I$4="ERRO !!!",0,ROUNDDOWN(SUM(E26:F26)*K26,2))</f>
        <v>0</v>
      </c>
      <c r="M26" s="7">
        <f t="shared" si="0"/>
        <v>0</v>
      </c>
      <c r="N26" s="7">
        <f t="shared" si="3"/>
        <v>0</v>
      </c>
      <c r="O26" s="7">
        <f t="shared" si="1"/>
        <v>0</v>
      </c>
    </row>
    <row r="27" spans="3:15" x14ac:dyDescent="0.35">
      <c r="C27" s="18" t="str">
        <f t="shared" si="2"/>
        <v/>
      </c>
      <c r="D27" s="13" t="str">
        <f>IF('2_DEBITOS'!D23="","Não informado",'2_DEBITOS'!D23)</f>
        <v>Não informado</v>
      </c>
      <c r="E27" s="7">
        <f>IF('2_DEBITOS'!$I$4="ERRO !!!",0,SUM('2_DEBITOS'!E23))</f>
        <v>0</v>
      </c>
      <c r="F27" s="7">
        <f>IF('2_DEBITOS'!$I$4="ERRO !!!",0,SUM('2_DEBITOS'!F23,'2_DEBITOS'!G23))</f>
        <v>0</v>
      </c>
      <c r="G27" s="8" t="str">
        <f>IF('1_QUESITOS'!$D$18="ERRO !!!","",
IF(E27+F27=0,"",
IF(OR('2_DEBITOS'!I23="Sim",'1_QUESITOS'!$D$6="Sim",'1_QUESITOS'!$D$7="Sim",'1_QUESITOS'!$D$9="Sim"),"D",
IF('3_CAPAG'!$D$9="","",
'3_CAPAG'!$D$9))))</f>
        <v/>
      </c>
      <c r="H27" s="8" t="str">
        <f>IF('1_QUESITOS'!$D$18="ERRO !!!","00.0",
IF(AND(OR(G27="C",G27="D"),'1_QUESITOS'!$D$13="Sim"),"10.1",
IF(AND(OR(G27="A",G27="B"),'1_QUESITOS'!$D$14="Sim"),"10.2",
IF(AND(OR(G27="C",G27="D"),'1_QUESITOS'!$D$13="Não",'1_QUESITOS'!$D$12="Inciso I"),"11.1",
IF(AND(OR(G27="C",G27="D"),'1_QUESITOS'!$D$13="Não",'1_QUESITOS'!$D$12="Inciso II"),"11.2",
"00.0")))))</f>
        <v>00.0</v>
      </c>
      <c r="I27" s="87">
        <f>IF('1_QUESITOS'!$D$18="ERRO !!!",0,
IF(H27="10.1",0.65,
IF(H27="10.2",0,
IF(AND(H27="11.1",'1_QUESITOS'!$D$8="Não",'1_QUESITOS'!$D$9="Não",'1_QUESITOS'!$D$10="Não",'1_QUESITOS'!$D$11="Não"),0.65,
IF(AND(H27="11.1",OR('1_QUESITOS'!$D$8="Sim",'1_QUESITOS'!$D$9="Sim",'1_QUESITOS'!$D$10="Sim",'1_QUESITOS'!$D$11="Sim")),0.7,
IF(AND(H27="11.2",'1_QUESITOS'!$D$8="Não",'1_QUESITOS'!$D$9="Não",'1_QUESITOS'!$D$10="Não",'1_QUESITOS'!$D$11="Não"),0.5,
IF(AND(H27="11.2",OR('1_QUESITOS'!$D$8="Sim",'1_QUESITOS'!$D$9="Sim",'1_QUESITOS'!$D$10="Sim",'1_QUESITOS'!$D$11="Sim")),0.55,
0)))))))</f>
        <v>0</v>
      </c>
      <c r="J27" s="87">
        <f>'3_CAPAG'!$D$8</f>
        <v>0</v>
      </c>
      <c r="K27" s="87">
        <f>IF(OR('2_DEBITOS'!I23="Sim",'1_QUESITOS'!$D$6="Sim",'1_QUESITOS'!$D$7="Sim",'1_QUESITOS'!$D$9="Sim"),I27,
SMALL(I27:J27,1))</f>
        <v>0</v>
      </c>
      <c r="L27" s="7">
        <f>IF('2_DEBITOS'!$I$4="ERRO !!!",0,ROUNDDOWN(SUM(E27:F27)*K27,2))</f>
        <v>0</v>
      </c>
      <c r="M27" s="7">
        <f t="shared" si="0"/>
        <v>0</v>
      </c>
      <c r="N27" s="7">
        <f t="shared" si="3"/>
        <v>0</v>
      </c>
      <c r="O27" s="7">
        <f t="shared" si="1"/>
        <v>0</v>
      </c>
    </row>
    <row r="28" spans="3:15" x14ac:dyDescent="0.35">
      <c r="C28" s="18" t="str">
        <f t="shared" si="2"/>
        <v/>
      </c>
      <c r="D28" s="13" t="str">
        <f>IF('2_DEBITOS'!D24="","Não informado",'2_DEBITOS'!D24)</f>
        <v>Não informado</v>
      </c>
      <c r="E28" s="7">
        <f>IF('2_DEBITOS'!$I$4="ERRO !!!",0,SUM('2_DEBITOS'!E24))</f>
        <v>0</v>
      </c>
      <c r="F28" s="7">
        <f>IF('2_DEBITOS'!$I$4="ERRO !!!",0,SUM('2_DEBITOS'!F24,'2_DEBITOS'!G24))</f>
        <v>0</v>
      </c>
      <c r="G28" s="8" t="str">
        <f>IF('1_QUESITOS'!$D$18="ERRO !!!","",
IF(E28+F28=0,"",
IF(OR('2_DEBITOS'!I24="Sim",'1_QUESITOS'!$D$6="Sim",'1_QUESITOS'!$D$7="Sim",'1_QUESITOS'!$D$9="Sim"),"D",
IF('3_CAPAG'!$D$9="","",
'3_CAPAG'!$D$9))))</f>
        <v/>
      </c>
      <c r="H28" s="8" t="str">
        <f>IF('1_QUESITOS'!$D$18="ERRO !!!","00.0",
IF(AND(OR(G28="C",G28="D"),'1_QUESITOS'!$D$13="Sim"),"10.1",
IF(AND(OR(G28="A",G28="B"),'1_QUESITOS'!$D$14="Sim"),"10.2",
IF(AND(OR(G28="C",G28="D"),'1_QUESITOS'!$D$13="Não",'1_QUESITOS'!$D$12="Inciso I"),"11.1",
IF(AND(OR(G28="C",G28="D"),'1_QUESITOS'!$D$13="Não",'1_QUESITOS'!$D$12="Inciso II"),"11.2",
"00.0")))))</f>
        <v>00.0</v>
      </c>
      <c r="I28" s="87">
        <f>IF('1_QUESITOS'!$D$18="ERRO !!!",0,
IF(H28="10.1",0.65,
IF(H28="10.2",0,
IF(AND(H28="11.1",'1_QUESITOS'!$D$8="Não",'1_QUESITOS'!$D$9="Não",'1_QUESITOS'!$D$10="Não",'1_QUESITOS'!$D$11="Não"),0.65,
IF(AND(H28="11.1",OR('1_QUESITOS'!$D$8="Sim",'1_QUESITOS'!$D$9="Sim",'1_QUESITOS'!$D$10="Sim",'1_QUESITOS'!$D$11="Sim")),0.7,
IF(AND(H28="11.2",'1_QUESITOS'!$D$8="Não",'1_QUESITOS'!$D$9="Não",'1_QUESITOS'!$D$10="Não",'1_QUESITOS'!$D$11="Não"),0.5,
IF(AND(H28="11.2",OR('1_QUESITOS'!$D$8="Sim",'1_QUESITOS'!$D$9="Sim",'1_QUESITOS'!$D$10="Sim",'1_QUESITOS'!$D$11="Sim")),0.55,
0)))))))</f>
        <v>0</v>
      </c>
      <c r="J28" s="87">
        <f>'3_CAPAG'!$D$8</f>
        <v>0</v>
      </c>
      <c r="K28" s="87">
        <f>IF(OR('2_DEBITOS'!I24="Sim",'1_QUESITOS'!$D$6="Sim",'1_QUESITOS'!$D$7="Sim",'1_QUESITOS'!$D$9="Sim"),I28,
SMALL(I28:J28,1))</f>
        <v>0</v>
      </c>
      <c r="L28" s="7">
        <f>IF('2_DEBITOS'!$I$4="ERRO !!!",0,ROUNDDOWN(SUM(E28:F28)*K28,2))</f>
        <v>0</v>
      </c>
      <c r="M28" s="7">
        <f t="shared" si="0"/>
        <v>0</v>
      </c>
      <c r="N28" s="7">
        <f t="shared" si="3"/>
        <v>0</v>
      </c>
      <c r="O28" s="7">
        <f t="shared" si="1"/>
        <v>0</v>
      </c>
    </row>
    <row r="29" spans="3:15" x14ac:dyDescent="0.35">
      <c r="C29" s="18" t="str">
        <f t="shared" si="2"/>
        <v/>
      </c>
      <c r="D29" s="13" t="str">
        <f>IF('2_DEBITOS'!D25="","Não informado",'2_DEBITOS'!D25)</f>
        <v>Não informado</v>
      </c>
      <c r="E29" s="7">
        <f>IF('2_DEBITOS'!$I$4="ERRO !!!",0,SUM('2_DEBITOS'!E25))</f>
        <v>0</v>
      </c>
      <c r="F29" s="7">
        <f>IF('2_DEBITOS'!$I$4="ERRO !!!",0,SUM('2_DEBITOS'!F25,'2_DEBITOS'!G25))</f>
        <v>0</v>
      </c>
      <c r="G29" s="8" t="str">
        <f>IF('1_QUESITOS'!$D$18="ERRO !!!","",
IF(E29+F29=0,"",
IF(OR('2_DEBITOS'!I25="Sim",'1_QUESITOS'!$D$6="Sim",'1_QUESITOS'!$D$7="Sim",'1_QUESITOS'!$D$9="Sim"),"D",
IF('3_CAPAG'!$D$9="","",
'3_CAPAG'!$D$9))))</f>
        <v/>
      </c>
      <c r="H29" s="8" t="str">
        <f>IF('1_QUESITOS'!$D$18="ERRO !!!","00.0",
IF(AND(OR(G29="C",G29="D"),'1_QUESITOS'!$D$13="Sim"),"10.1",
IF(AND(OR(G29="A",G29="B"),'1_QUESITOS'!$D$14="Sim"),"10.2",
IF(AND(OR(G29="C",G29="D"),'1_QUESITOS'!$D$13="Não",'1_QUESITOS'!$D$12="Inciso I"),"11.1",
IF(AND(OR(G29="C",G29="D"),'1_QUESITOS'!$D$13="Não",'1_QUESITOS'!$D$12="Inciso II"),"11.2",
"00.0")))))</f>
        <v>00.0</v>
      </c>
      <c r="I29" s="87">
        <f>IF('1_QUESITOS'!$D$18="ERRO !!!",0,
IF(H29="10.1",0.65,
IF(H29="10.2",0,
IF(AND(H29="11.1",'1_QUESITOS'!$D$8="Não",'1_QUESITOS'!$D$9="Não",'1_QUESITOS'!$D$10="Não",'1_QUESITOS'!$D$11="Não"),0.65,
IF(AND(H29="11.1",OR('1_QUESITOS'!$D$8="Sim",'1_QUESITOS'!$D$9="Sim",'1_QUESITOS'!$D$10="Sim",'1_QUESITOS'!$D$11="Sim")),0.7,
IF(AND(H29="11.2",'1_QUESITOS'!$D$8="Não",'1_QUESITOS'!$D$9="Não",'1_QUESITOS'!$D$10="Não",'1_QUESITOS'!$D$11="Não"),0.5,
IF(AND(H29="11.2",OR('1_QUESITOS'!$D$8="Sim",'1_QUESITOS'!$D$9="Sim",'1_QUESITOS'!$D$10="Sim",'1_QUESITOS'!$D$11="Sim")),0.55,
0)))))))</f>
        <v>0</v>
      </c>
      <c r="J29" s="87">
        <f>'3_CAPAG'!$D$8</f>
        <v>0</v>
      </c>
      <c r="K29" s="87">
        <f>IF(OR('2_DEBITOS'!I25="Sim",'1_QUESITOS'!$D$6="Sim",'1_QUESITOS'!$D$7="Sim",'1_QUESITOS'!$D$9="Sim"),I29,
SMALL(I29:J29,1))</f>
        <v>0</v>
      </c>
      <c r="L29" s="7">
        <f>IF('2_DEBITOS'!$I$4="ERRO !!!",0,ROUNDDOWN(SUM(E29:F29)*K29,2))</f>
        <v>0</v>
      </c>
      <c r="M29" s="7">
        <f t="shared" si="0"/>
        <v>0</v>
      </c>
      <c r="N29" s="7">
        <f t="shared" si="3"/>
        <v>0</v>
      </c>
      <c r="O29" s="7">
        <f t="shared" si="1"/>
        <v>0</v>
      </c>
    </row>
    <row r="30" spans="3:15" x14ac:dyDescent="0.35">
      <c r="C30" s="18" t="str">
        <f t="shared" si="2"/>
        <v/>
      </c>
      <c r="D30" s="13" t="str">
        <f>IF('2_DEBITOS'!D26="","Não informado",'2_DEBITOS'!D26)</f>
        <v>Não informado</v>
      </c>
      <c r="E30" s="7">
        <f>IF('2_DEBITOS'!$I$4="ERRO !!!",0,SUM('2_DEBITOS'!E26))</f>
        <v>0</v>
      </c>
      <c r="F30" s="7">
        <f>IF('2_DEBITOS'!$I$4="ERRO !!!",0,SUM('2_DEBITOS'!F26,'2_DEBITOS'!G26))</f>
        <v>0</v>
      </c>
      <c r="G30" s="8" t="str">
        <f>IF('1_QUESITOS'!$D$18="ERRO !!!","",
IF(E30+F30=0,"",
IF(OR('2_DEBITOS'!I26="Sim",'1_QUESITOS'!$D$6="Sim",'1_QUESITOS'!$D$7="Sim",'1_QUESITOS'!$D$9="Sim"),"D",
IF('3_CAPAG'!$D$9="","",
'3_CAPAG'!$D$9))))</f>
        <v/>
      </c>
      <c r="H30" s="8" t="str">
        <f>IF('1_QUESITOS'!$D$18="ERRO !!!","00.0",
IF(AND(OR(G30="C",G30="D"),'1_QUESITOS'!$D$13="Sim"),"10.1",
IF(AND(OR(G30="A",G30="B"),'1_QUESITOS'!$D$14="Sim"),"10.2",
IF(AND(OR(G30="C",G30="D"),'1_QUESITOS'!$D$13="Não",'1_QUESITOS'!$D$12="Inciso I"),"11.1",
IF(AND(OR(G30="C",G30="D"),'1_QUESITOS'!$D$13="Não",'1_QUESITOS'!$D$12="Inciso II"),"11.2",
"00.0")))))</f>
        <v>00.0</v>
      </c>
      <c r="I30" s="87">
        <f>IF('1_QUESITOS'!$D$18="ERRO !!!",0,
IF(H30="10.1",0.65,
IF(H30="10.2",0,
IF(AND(H30="11.1",'1_QUESITOS'!$D$8="Não",'1_QUESITOS'!$D$9="Não",'1_QUESITOS'!$D$10="Não",'1_QUESITOS'!$D$11="Não"),0.65,
IF(AND(H30="11.1",OR('1_QUESITOS'!$D$8="Sim",'1_QUESITOS'!$D$9="Sim",'1_QUESITOS'!$D$10="Sim",'1_QUESITOS'!$D$11="Sim")),0.7,
IF(AND(H30="11.2",'1_QUESITOS'!$D$8="Não",'1_QUESITOS'!$D$9="Não",'1_QUESITOS'!$D$10="Não",'1_QUESITOS'!$D$11="Não"),0.5,
IF(AND(H30="11.2",OR('1_QUESITOS'!$D$8="Sim",'1_QUESITOS'!$D$9="Sim",'1_QUESITOS'!$D$10="Sim",'1_QUESITOS'!$D$11="Sim")),0.55,
0)))))))</f>
        <v>0</v>
      </c>
      <c r="J30" s="87">
        <f>'3_CAPAG'!$D$8</f>
        <v>0</v>
      </c>
      <c r="K30" s="87">
        <f>IF(OR('2_DEBITOS'!I26="Sim",'1_QUESITOS'!$D$6="Sim",'1_QUESITOS'!$D$7="Sim",'1_QUESITOS'!$D$9="Sim"),I30,
SMALL(I30:J30,1))</f>
        <v>0</v>
      </c>
      <c r="L30" s="7">
        <f>IF('2_DEBITOS'!$I$4="ERRO !!!",0,ROUNDDOWN(SUM(E30:F30)*K30,2))</f>
        <v>0</v>
      </c>
      <c r="M30" s="7">
        <f t="shared" si="0"/>
        <v>0</v>
      </c>
      <c r="N30" s="7">
        <f t="shared" si="3"/>
        <v>0</v>
      </c>
      <c r="O30" s="7">
        <f t="shared" si="1"/>
        <v>0</v>
      </c>
    </row>
    <row r="31" spans="3:15" x14ac:dyDescent="0.35">
      <c r="C31" s="18" t="str">
        <f t="shared" si="2"/>
        <v/>
      </c>
      <c r="D31" s="13" t="str">
        <f>IF('2_DEBITOS'!D27="","Não informado",'2_DEBITOS'!D27)</f>
        <v>Não informado</v>
      </c>
      <c r="E31" s="7">
        <f>IF('2_DEBITOS'!$I$4="ERRO !!!",0,SUM('2_DEBITOS'!E27))</f>
        <v>0</v>
      </c>
      <c r="F31" s="7">
        <f>IF('2_DEBITOS'!$I$4="ERRO !!!",0,SUM('2_DEBITOS'!F27,'2_DEBITOS'!G27))</f>
        <v>0</v>
      </c>
      <c r="G31" s="8" t="str">
        <f>IF('1_QUESITOS'!$D$18="ERRO !!!","",
IF(E31+F31=0,"",
IF(OR('2_DEBITOS'!I27="Sim",'1_QUESITOS'!$D$6="Sim",'1_QUESITOS'!$D$7="Sim",'1_QUESITOS'!$D$9="Sim"),"D",
IF('3_CAPAG'!$D$9="","",
'3_CAPAG'!$D$9))))</f>
        <v/>
      </c>
      <c r="H31" s="8" t="str">
        <f>IF('1_QUESITOS'!$D$18="ERRO !!!","00.0",
IF(AND(OR(G31="C",G31="D"),'1_QUESITOS'!$D$13="Sim"),"10.1",
IF(AND(OR(G31="A",G31="B"),'1_QUESITOS'!$D$14="Sim"),"10.2",
IF(AND(OR(G31="C",G31="D"),'1_QUESITOS'!$D$13="Não",'1_QUESITOS'!$D$12="Inciso I"),"11.1",
IF(AND(OR(G31="C",G31="D"),'1_QUESITOS'!$D$13="Não",'1_QUESITOS'!$D$12="Inciso II"),"11.2",
"00.0")))))</f>
        <v>00.0</v>
      </c>
      <c r="I31" s="87">
        <f>IF('1_QUESITOS'!$D$18="ERRO !!!",0,
IF(H31="10.1",0.65,
IF(H31="10.2",0,
IF(AND(H31="11.1",'1_QUESITOS'!$D$8="Não",'1_QUESITOS'!$D$9="Não",'1_QUESITOS'!$D$10="Não",'1_QUESITOS'!$D$11="Não"),0.65,
IF(AND(H31="11.1",OR('1_QUESITOS'!$D$8="Sim",'1_QUESITOS'!$D$9="Sim",'1_QUESITOS'!$D$10="Sim",'1_QUESITOS'!$D$11="Sim")),0.7,
IF(AND(H31="11.2",'1_QUESITOS'!$D$8="Não",'1_QUESITOS'!$D$9="Não",'1_QUESITOS'!$D$10="Não",'1_QUESITOS'!$D$11="Não"),0.5,
IF(AND(H31="11.2",OR('1_QUESITOS'!$D$8="Sim",'1_QUESITOS'!$D$9="Sim",'1_QUESITOS'!$D$10="Sim",'1_QUESITOS'!$D$11="Sim")),0.55,
0)))))))</f>
        <v>0</v>
      </c>
      <c r="J31" s="87">
        <f>'3_CAPAG'!$D$8</f>
        <v>0</v>
      </c>
      <c r="K31" s="87">
        <f>IF(OR('2_DEBITOS'!I27="Sim",'1_QUESITOS'!$D$6="Sim",'1_QUESITOS'!$D$7="Sim",'1_QUESITOS'!$D$9="Sim"),I31,
SMALL(I31:J31,1))</f>
        <v>0</v>
      </c>
      <c r="L31" s="7">
        <f>IF('2_DEBITOS'!$I$4="ERRO !!!",0,ROUNDDOWN(SUM(E31:F31)*K31,2))</f>
        <v>0</v>
      </c>
      <c r="M31" s="7">
        <f t="shared" si="0"/>
        <v>0</v>
      </c>
      <c r="N31" s="7">
        <f t="shared" si="3"/>
        <v>0</v>
      </c>
      <c r="O31" s="7">
        <f t="shared" si="1"/>
        <v>0</v>
      </c>
    </row>
    <row r="32" spans="3:15" x14ac:dyDescent="0.35">
      <c r="C32" s="18" t="str">
        <f t="shared" si="2"/>
        <v/>
      </c>
      <c r="D32" s="13" t="str">
        <f>IF('2_DEBITOS'!D28="","Não informado",'2_DEBITOS'!D28)</f>
        <v>Não informado</v>
      </c>
      <c r="E32" s="7">
        <f>IF('2_DEBITOS'!$I$4="ERRO !!!",0,SUM('2_DEBITOS'!E28))</f>
        <v>0</v>
      </c>
      <c r="F32" s="7">
        <f>IF('2_DEBITOS'!$I$4="ERRO !!!",0,SUM('2_DEBITOS'!F28,'2_DEBITOS'!G28))</f>
        <v>0</v>
      </c>
      <c r="G32" s="8" t="str">
        <f>IF('1_QUESITOS'!$D$18="ERRO !!!","",
IF(E32+F32=0,"",
IF(OR('2_DEBITOS'!I28="Sim",'1_QUESITOS'!$D$6="Sim",'1_QUESITOS'!$D$7="Sim",'1_QUESITOS'!$D$9="Sim"),"D",
IF('3_CAPAG'!$D$9="","",
'3_CAPAG'!$D$9))))</f>
        <v/>
      </c>
      <c r="H32" s="8" t="str">
        <f>IF('1_QUESITOS'!$D$18="ERRO !!!","00.0",
IF(AND(OR(G32="C",G32="D"),'1_QUESITOS'!$D$13="Sim"),"10.1",
IF(AND(OR(G32="A",G32="B"),'1_QUESITOS'!$D$14="Sim"),"10.2",
IF(AND(OR(G32="C",G32="D"),'1_QUESITOS'!$D$13="Não",'1_QUESITOS'!$D$12="Inciso I"),"11.1",
IF(AND(OR(G32="C",G32="D"),'1_QUESITOS'!$D$13="Não",'1_QUESITOS'!$D$12="Inciso II"),"11.2",
"00.0")))))</f>
        <v>00.0</v>
      </c>
      <c r="I32" s="87">
        <f>IF('1_QUESITOS'!$D$18="ERRO !!!",0,
IF(H32="10.1",0.65,
IF(H32="10.2",0,
IF(AND(H32="11.1",'1_QUESITOS'!$D$8="Não",'1_QUESITOS'!$D$9="Não",'1_QUESITOS'!$D$10="Não",'1_QUESITOS'!$D$11="Não"),0.65,
IF(AND(H32="11.1",OR('1_QUESITOS'!$D$8="Sim",'1_QUESITOS'!$D$9="Sim",'1_QUESITOS'!$D$10="Sim",'1_QUESITOS'!$D$11="Sim")),0.7,
IF(AND(H32="11.2",'1_QUESITOS'!$D$8="Não",'1_QUESITOS'!$D$9="Não",'1_QUESITOS'!$D$10="Não",'1_QUESITOS'!$D$11="Não"),0.5,
IF(AND(H32="11.2",OR('1_QUESITOS'!$D$8="Sim",'1_QUESITOS'!$D$9="Sim",'1_QUESITOS'!$D$10="Sim",'1_QUESITOS'!$D$11="Sim")),0.55,
0)))))))</f>
        <v>0</v>
      </c>
      <c r="J32" s="87">
        <f>'3_CAPAG'!$D$8</f>
        <v>0</v>
      </c>
      <c r="K32" s="87">
        <f>IF(OR('2_DEBITOS'!I28="Sim",'1_QUESITOS'!$D$6="Sim",'1_QUESITOS'!$D$7="Sim",'1_QUESITOS'!$D$9="Sim"),I32,
SMALL(I32:J32,1))</f>
        <v>0</v>
      </c>
      <c r="L32" s="7">
        <f>IF('2_DEBITOS'!$I$4="ERRO !!!",0,ROUNDDOWN(SUM(E32:F32)*K32,2))</f>
        <v>0</v>
      </c>
      <c r="M32" s="7">
        <f t="shared" si="0"/>
        <v>0</v>
      </c>
      <c r="N32" s="7">
        <f t="shared" si="3"/>
        <v>0</v>
      </c>
      <c r="O32" s="7">
        <f t="shared" si="1"/>
        <v>0</v>
      </c>
    </row>
    <row r="33" spans="3:15" x14ac:dyDescent="0.35">
      <c r="C33" s="18" t="str">
        <f t="shared" si="2"/>
        <v/>
      </c>
      <c r="D33" s="13" t="str">
        <f>IF('2_DEBITOS'!D29="","Não informado",'2_DEBITOS'!D29)</f>
        <v>Não informado</v>
      </c>
      <c r="E33" s="7">
        <f>IF('2_DEBITOS'!$I$4="ERRO !!!",0,SUM('2_DEBITOS'!E29))</f>
        <v>0</v>
      </c>
      <c r="F33" s="7">
        <f>IF('2_DEBITOS'!$I$4="ERRO !!!",0,SUM('2_DEBITOS'!F29,'2_DEBITOS'!G29))</f>
        <v>0</v>
      </c>
      <c r="G33" s="8" t="str">
        <f>IF('1_QUESITOS'!$D$18="ERRO !!!","",
IF(E33+F33=0,"",
IF(OR('2_DEBITOS'!I29="Sim",'1_QUESITOS'!$D$6="Sim",'1_QUESITOS'!$D$7="Sim",'1_QUESITOS'!$D$9="Sim"),"D",
IF('3_CAPAG'!$D$9="","",
'3_CAPAG'!$D$9))))</f>
        <v/>
      </c>
      <c r="H33" s="8" t="str">
        <f>IF('1_QUESITOS'!$D$18="ERRO !!!","00.0",
IF(AND(OR(G33="C",G33="D"),'1_QUESITOS'!$D$13="Sim"),"10.1",
IF(AND(OR(G33="A",G33="B"),'1_QUESITOS'!$D$14="Sim"),"10.2",
IF(AND(OR(G33="C",G33="D"),'1_QUESITOS'!$D$13="Não",'1_QUESITOS'!$D$12="Inciso I"),"11.1",
IF(AND(OR(G33="C",G33="D"),'1_QUESITOS'!$D$13="Não",'1_QUESITOS'!$D$12="Inciso II"),"11.2",
"00.0")))))</f>
        <v>00.0</v>
      </c>
      <c r="I33" s="87">
        <f>IF('1_QUESITOS'!$D$18="ERRO !!!",0,
IF(H33="10.1",0.65,
IF(H33="10.2",0,
IF(AND(H33="11.1",'1_QUESITOS'!$D$8="Não",'1_QUESITOS'!$D$9="Não",'1_QUESITOS'!$D$10="Não",'1_QUESITOS'!$D$11="Não"),0.65,
IF(AND(H33="11.1",OR('1_QUESITOS'!$D$8="Sim",'1_QUESITOS'!$D$9="Sim",'1_QUESITOS'!$D$10="Sim",'1_QUESITOS'!$D$11="Sim")),0.7,
IF(AND(H33="11.2",'1_QUESITOS'!$D$8="Não",'1_QUESITOS'!$D$9="Não",'1_QUESITOS'!$D$10="Não",'1_QUESITOS'!$D$11="Não"),0.5,
IF(AND(H33="11.2",OR('1_QUESITOS'!$D$8="Sim",'1_QUESITOS'!$D$9="Sim",'1_QUESITOS'!$D$10="Sim",'1_QUESITOS'!$D$11="Sim")),0.55,
0)))))))</f>
        <v>0</v>
      </c>
      <c r="J33" s="87">
        <f>'3_CAPAG'!$D$8</f>
        <v>0</v>
      </c>
      <c r="K33" s="87">
        <f>IF(OR('2_DEBITOS'!I29="Sim",'1_QUESITOS'!$D$6="Sim",'1_QUESITOS'!$D$7="Sim",'1_QUESITOS'!$D$9="Sim"),I33,
SMALL(I33:J33,1))</f>
        <v>0</v>
      </c>
      <c r="L33" s="7">
        <f>IF('2_DEBITOS'!$I$4="ERRO !!!",0,ROUNDDOWN(SUM(E33:F33)*K33,2))</f>
        <v>0</v>
      </c>
      <c r="M33" s="7">
        <f t="shared" si="0"/>
        <v>0</v>
      </c>
      <c r="N33" s="7">
        <f t="shared" si="3"/>
        <v>0</v>
      </c>
      <c r="O33" s="7">
        <f t="shared" si="1"/>
        <v>0</v>
      </c>
    </row>
    <row r="34" spans="3:15" x14ac:dyDescent="0.35">
      <c r="C34" s="18" t="str">
        <f t="shared" si="2"/>
        <v/>
      </c>
      <c r="D34" s="13" t="str">
        <f>IF('2_DEBITOS'!D30="","Não informado",'2_DEBITOS'!D30)</f>
        <v>Não informado</v>
      </c>
      <c r="E34" s="7">
        <f>IF('2_DEBITOS'!$I$4="ERRO !!!",0,SUM('2_DEBITOS'!E30))</f>
        <v>0</v>
      </c>
      <c r="F34" s="7">
        <f>IF('2_DEBITOS'!$I$4="ERRO !!!",0,SUM('2_DEBITOS'!F30,'2_DEBITOS'!G30))</f>
        <v>0</v>
      </c>
      <c r="G34" s="8" t="str">
        <f>IF('1_QUESITOS'!$D$18="ERRO !!!","",
IF(E34+F34=0,"",
IF(OR('2_DEBITOS'!I30="Sim",'1_QUESITOS'!$D$6="Sim",'1_QUESITOS'!$D$7="Sim",'1_QUESITOS'!$D$9="Sim"),"D",
IF('3_CAPAG'!$D$9="","",
'3_CAPAG'!$D$9))))</f>
        <v/>
      </c>
      <c r="H34" s="8" t="str">
        <f>IF('1_QUESITOS'!$D$18="ERRO !!!","00.0",
IF(AND(OR(G34="C",G34="D"),'1_QUESITOS'!$D$13="Sim"),"10.1",
IF(AND(OR(G34="A",G34="B"),'1_QUESITOS'!$D$14="Sim"),"10.2",
IF(AND(OR(G34="C",G34="D"),'1_QUESITOS'!$D$13="Não",'1_QUESITOS'!$D$12="Inciso I"),"11.1",
IF(AND(OR(G34="C",G34="D"),'1_QUESITOS'!$D$13="Não",'1_QUESITOS'!$D$12="Inciso II"),"11.2",
"00.0")))))</f>
        <v>00.0</v>
      </c>
      <c r="I34" s="87">
        <f>IF('1_QUESITOS'!$D$18="ERRO !!!",0,
IF(H34="10.1",0.65,
IF(H34="10.2",0,
IF(AND(H34="11.1",'1_QUESITOS'!$D$8="Não",'1_QUESITOS'!$D$9="Não",'1_QUESITOS'!$D$10="Não",'1_QUESITOS'!$D$11="Não"),0.65,
IF(AND(H34="11.1",OR('1_QUESITOS'!$D$8="Sim",'1_QUESITOS'!$D$9="Sim",'1_QUESITOS'!$D$10="Sim",'1_QUESITOS'!$D$11="Sim")),0.7,
IF(AND(H34="11.2",'1_QUESITOS'!$D$8="Não",'1_QUESITOS'!$D$9="Não",'1_QUESITOS'!$D$10="Não",'1_QUESITOS'!$D$11="Não"),0.5,
IF(AND(H34="11.2",OR('1_QUESITOS'!$D$8="Sim",'1_QUESITOS'!$D$9="Sim",'1_QUESITOS'!$D$10="Sim",'1_QUESITOS'!$D$11="Sim")),0.55,
0)))))))</f>
        <v>0</v>
      </c>
      <c r="J34" s="87">
        <f>'3_CAPAG'!$D$8</f>
        <v>0</v>
      </c>
      <c r="K34" s="87">
        <f>IF(OR('2_DEBITOS'!I30="Sim",'1_QUESITOS'!$D$6="Sim",'1_QUESITOS'!$D$7="Sim",'1_QUESITOS'!$D$9="Sim"),I34,
SMALL(I34:J34,1))</f>
        <v>0</v>
      </c>
      <c r="L34" s="7">
        <f>IF('2_DEBITOS'!$I$4="ERRO !!!",0,ROUNDDOWN(SUM(E34:F34)*K34,2))</f>
        <v>0</v>
      </c>
      <c r="M34" s="7">
        <f t="shared" si="0"/>
        <v>0</v>
      </c>
      <c r="N34" s="7">
        <f t="shared" si="3"/>
        <v>0</v>
      </c>
      <c r="O34" s="7">
        <f t="shared" si="1"/>
        <v>0</v>
      </c>
    </row>
    <row r="35" spans="3:15" x14ac:dyDescent="0.35">
      <c r="C35" s="18" t="str">
        <f t="shared" si="2"/>
        <v/>
      </c>
      <c r="D35" s="13" t="str">
        <f>IF('2_DEBITOS'!D31="","Não informado",'2_DEBITOS'!D31)</f>
        <v>Não informado</v>
      </c>
      <c r="E35" s="7">
        <f>IF('2_DEBITOS'!$I$4="ERRO !!!",0,SUM('2_DEBITOS'!E31))</f>
        <v>0</v>
      </c>
      <c r="F35" s="7">
        <f>IF('2_DEBITOS'!$I$4="ERRO !!!",0,SUM('2_DEBITOS'!F31,'2_DEBITOS'!G31))</f>
        <v>0</v>
      </c>
      <c r="G35" s="8" t="str">
        <f>IF('1_QUESITOS'!$D$18="ERRO !!!","",
IF(E35+F35=0,"",
IF(OR('2_DEBITOS'!I31="Sim",'1_QUESITOS'!$D$6="Sim",'1_QUESITOS'!$D$7="Sim",'1_QUESITOS'!$D$9="Sim"),"D",
IF('3_CAPAG'!$D$9="","",
'3_CAPAG'!$D$9))))</f>
        <v/>
      </c>
      <c r="H35" s="8" t="str">
        <f>IF('1_QUESITOS'!$D$18="ERRO !!!","00.0",
IF(AND(OR(G35="C",G35="D"),'1_QUESITOS'!$D$13="Sim"),"10.1",
IF(AND(OR(G35="A",G35="B"),'1_QUESITOS'!$D$14="Sim"),"10.2",
IF(AND(OR(G35="C",G35="D"),'1_QUESITOS'!$D$13="Não",'1_QUESITOS'!$D$12="Inciso I"),"11.1",
IF(AND(OR(G35="C",G35="D"),'1_QUESITOS'!$D$13="Não",'1_QUESITOS'!$D$12="Inciso II"),"11.2",
"00.0")))))</f>
        <v>00.0</v>
      </c>
      <c r="I35" s="87">
        <f>IF('1_QUESITOS'!$D$18="ERRO !!!",0,
IF(H35="10.1",0.65,
IF(H35="10.2",0,
IF(AND(H35="11.1",'1_QUESITOS'!$D$8="Não",'1_QUESITOS'!$D$9="Não",'1_QUESITOS'!$D$10="Não",'1_QUESITOS'!$D$11="Não"),0.65,
IF(AND(H35="11.1",OR('1_QUESITOS'!$D$8="Sim",'1_QUESITOS'!$D$9="Sim",'1_QUESITOS'!$D$10="Sim",'1_QUESITOS'!$D$11="Sim")),0.7,
IF(AND(H35="11.2",'1_QUESITOS'!$D$8="Não",'1_QUESITOS'!$D$9="Não",'1_QUESITOS'!$D$10="Não",'1_QUESITOS'!$D$11="Não"),0.5,
IF(AND(H35="11.2",OR('1_QUESITOS'!$D$8="Sim",'1_QUESITOS'!$D$9="Sim",'1_QUESITOS'!$D$10="Sim",'1_QUESITOS'!$D$11="Sim")),0.55,
0)))))))</f>
        <v>0</v>
      </c>
      <c r="J35" s="87">
        <f>'3_CAPAG'!$D$8</f>
        <v>0</v>
      </c>
      <c r="K35" s="87">
        <f>IF(OR('2_DEBITOS'!I31="Sim",'1_QUESITOS'!$D$6="Sim",'1_QUESITOS'!$D$7="Sim",'1_QUESITOS'!$D$9="Sim"),I35,
SMALL(I35:J35,1))</f>
        <v>0</v>
      </c>
      <c r="L35" s="7">
        <f>IF('2_DEBITOS'!$I$4="ERRO !!!",0,ROUNDDOWN(SUM(E35:F35)*K35,2))</f>
        <v>0</v>
      </c>
      <c r="M35" s="7">
        <f t="shared" si="0"/>
        <v>0</v>
      </c>
      <c r="N35" s="7">
        <f t="shared" si="3"/>
        <v>0</v>
      </c>
      <c r="O35" s="7">
        <f t="shared" si="1"/>
        <v>0</v>
      </c>
    </row>
    <row r="36" spans="3:15" x14ac:dyDescent="0.35">
      <c r="C36" s="18" t="str">
        <f t="shared" si="2"/>
        <v/>
      </c>
      <c r="D36" s="13" t="str">
        <f>IF('2_DEBITOS'!D32="","Não informado",'2_DEBITOS'!D32)</f>
        <v>Não informado</v>
      </c>
      <c r="E36" s="7">
        <f>IF('2_DEBITOS'!$I$4="ERRO !!!",0,SUM('2_DEBITOS'!E32))</f>
        <v>0</v>
      </c>
      <c r="F36" s="7">
        <f>IF('2_DEBITOS'!$I$4="ERRO !!!",0,SUM('2_DEBITOS'!F32,'2_DEBITOS'!G32))</f>
        <v>0</v>
      </c>
      <c r="G36" s="8" t="str">
        <f>IF('1_QUESITOS'!$D$18="ERRO !!!","",
IF(E36+F36=0,"",
IF(OR('2_DEBITOS'!I32="Sim",'1_QUESITOS'!$D$6="Sim",'1_QUESITOS'!$D$7="Sim",'1_QUESITOS'!$D$9="Sim"),"D",
IF('3_CAPAG'!$D$9="","",
'3_CAPAG'!$D$9))))</f>
        <v/>
      </c>
      <c r="H36" s="8" t="str">
        <f>IF('1_QUESITOS'!$D$18="ERRO !!!","00.0",
IF(AND(OR(G36="C",G36="D"),'1_QUESITOS'!$D$13="Sim"),"10.1",
IF(AND(OR(G36="A",G36="B"),'1_QUESITOS'!$D$14="Sim"),"10.2",
IF(AND(OR(G36="C",G36="D"),'1_QUESITOS'!$D$13="Não",'1_QUESITOS'!$D$12="Inciso I"),"11.1",
IF(AND(OR(G36="C",G36="D"),'1_QUESITOS'!$D$13="Não",'1_QUESITOS'!$D$12="Inciso II"),"11.2",
"00.0")))))</f>
        <v>00.0</v>
      </c>
      <c r="I36" s="87">
        <f>IF('1_QUESITOS'!$D$18="ERRO !!!",0,
IF(H36="10.1",0.65,
IF(H36="10.2",0,
IF(AND(H36="11.1",'1_QUESITOS'!$D$8="Não",'1_QUESITOS'!$D$9="Não",'1_QUESITOS'!$D$10="Não",'1_QUESITOS'!$D$11="Não"),0.65,
IF(AND(H36="11.1",OR('1_QUESITOS'!$D$8="Sim",'1_QUESITOS'!$D$9="Sim",'1_QUESITOS'!$D$10="Sim",'1_QUESITOS'!$D$11="Sim")),0.7,
IF(AND(H36="11.2",'1_QUESITOS'!$D$8="Não",'1_QUESITOS'!$D$9="Não",'1_QUESITOS'!$D$10="Não",'1_QUESITOS'!$D$11="Não"),0.5,
IF(AND(H36="11.2",OR('1_QUESITOS'!$D$8="Sim",'1_QUESITOS'!$D$9="Sim",'1_QUESITOS'!$D$10="Sim",'1_QUESITOS'!$D$11="Sim")),0.55,
0)))))))</f>
        <v>0</v>
      </c>
      <c r="J36" s="87">
        <f>'3_CAPAG'!$D$8</f>
        <v>0</v>
      </c>
      <c r="K36" s="87">
        <f>IF(OR('2_DEBITOS'!I32="Sim",'1_QUESITOS'!$D$6="Sim",'1_QUESITOS'!$D$7="Sim",'1_QUESITOS'!$D$9="Sim"),I36,
SMALL(I36:J36,1))</f>
        <v>0</v>
      </c>
      <c r="L36" s="7">
        <f>IF('2_DEBITOS'!$I$4="ERRO !!!",0,ROUNDDOWN(SUM(E36:F36)*K36,2))</f>
        <v>0</v>
      </c>
      <c r="M36" s="7">
        <f t="shared" si="0"/>
        <v>0</v>
      </c>
      <c r="N36" s="7">
        <f t="shared" si="3"/>
        <v>0</v>
      </c>
      <c r="O36" s="7">
        <f t="shared" si="1"/>
        <v>0</v>
      </c>
    </row>
    <row r="37" spans="3:15" x14ac:dyDescent="0.35">
      <c r="C37" s="18" t="str">
        <f t="shared" si="2"/>
        <v/>
      </c>
      <c r="D37" s="13" t="str">
        <f>IF('2_DEBITOS'!D33="","Não informado",'2_DEBITOS'!D33)</f>
        <v>Não informado</v>
      </c>
      <c r="E37" s="7">
        <f>IF('2_DEBITOS'!$I$4="ERRO !!!",0,SUM('2_DEBITOS'!E33))</f>
        <v>0</v>
      </c>
      <c r="F37" s="7">
        <f>IF('2_DEBITOS'!$I$4="ERRO !!!",0,SUM('2_DEBITOS'!F33,'2_DEBITOS'!G33))</f>
        <v>0</v>
      </c>
      <c r="G37" s="8" t="str">
        <f>IF('1_QUESITOS'!$D$18="ERRO !!!","",
IF(E37+F37=0,"",
IF(OR('2_DEBITOS'!I33="Sim",'1_QUESITOS'!$D$6="Sim",'1_QUESITOS'!$D$7="Sim",'1_QUESITOS'!$D$9="Sim"),"D",
IF('3_CAPAG'!$D$9="","",
'3_CAPAG'!$D$9))))</f>
        <v/>
      </c>
      <c r="H37" s="8" t="str">
        <f>IF('1_QUESITOS'!$D$18="ERRO !!!","00.0",
IF(AND(OR(G37="C",G37="D"),'1_QUESITOS'!$D$13="Sim"),"10.1",
IF(AND(OR(G37="A",G37="B"),'1_QUESITOS'!$D$14="Sim"),"10.2",
IF(AND(OR(G37="C",G37="D"),'1_QUESITOS'!$D$13="Não",'1_QUESITOS'!$D$12="Inciso I"),"11.1",
IF(AND(OR(G37="C",G37="D"),'1_QUESITOS'!$D$13="Não",'1_QUESITOS'!$D$12="Inciso II"),"11.2",
"00.0")))))</f>
        <v>00.0</v>
      </c>
      <c r="I37" s="87">
        <f>IF('1_QUESITOS'!$D$18="ERRO !!!",0,
IF(H37="10.1",0.65,
IF(H37="10.2",0,
IF(AND(H37="11.1",'1_QUESITOS'!$D$8="Não",'1_QUESITOS'!$D$9="Não",'1_QUESITOS'!$D$10="Não",'1_QUESITOS'!$D$11="Não"),0.65,
IF(AND(H37="11.1",OR('1_QUESITOS'!$D$8="Sim",'1_QUESITOS'!$D$9="Sim",'1_QUESITOS'!$D$10="Sim",'1_QUESITOS'!$D$11="Sim")),0.7,
IF(AND(H37="11.2",'1_QUESITOS'!$D$8="Não",'1_QUESITOS'!$D$9="Não",'1_QUESITOS'!$D$10="Não",'1_QUESITOS'!$D$11="Não"),0.5,
IF(AND(H37="11.2",OR('1_QUESITOS'!$D$8="Sim",'1_QUESITOS'!$D$9="Sim",'1_QUESITOS'!$D$10="Sim",'1_QUESITOS'!$D$11="Sim")),0.55,
0)))))))</f>
        <v>0</v>
      </c>
      <c r="J37" s="87">
        <f>'3_CAPAG'!$D$8</f>
        <v>0</v>
      </c>
      <c r="K37" s="87">
        <f>IF(OR('2_DEBITOS'!I33="Sim",'1_QUESITOS'!$D$6="Sim",'1_QUESITOS'!$D$7="Sim",'1_QUESITOS'!$D$9="Sim"),I37,
SMALL(I37:J37,1))</f>
        <v>0</v>
      </c>
      <c r="L37" s="7">
        <f>IF('2_DEBITOS'!$I$4="ERRO !!!",0,ROUNDDOWN(SUM(E37:F37)*K37,2))</f>
        <v>0</v>
      </c>
      <c r="M37" s="7">
        <f t="shared" si="0"/>
        <v>0</v>
      </c>
      <c r="N37" s="7">
        <f t="shared" si="3"/>
        <v>0</v>
      </c>
      <c r="O37" s="7">
        <f t="shared" si="1"/>
        <v>0</v>
      </c>
    </row>
    <row r="38" spans="3:15" x14ac:dyDescent="0.35">
      <c r="C38" s="18" t="str">
        <f t="shared" si="2"/>
        <v/>
      </c>
      <c r="D38" s="13" t="str">
        <f>IF('2_DEBITOS'!D34="","Não informado",'2_DEBITOS'!D34)</f>
        <v>Não informado</v>
      </c>
      <c r="E38" s="7">
        <f>IF('2_DEBITOS'!$I$4="ERRO !!!",0,SUM('2_DEBITOS'!E34))</f>
        <v>0</v>
      </c>
      <c r="F38" s="7">
        <f>IF('2_DEBITOS'!$I$4="ERRO !!!",0,SUM('2_DEBITOS'!F34,'2_DEBITOS'!G34))</f>
        <v>0</v>
      </c>
      <c r="G38" s="8" t="str">
        <f>IF('1_QUESITOS'!$D$18="ERRO !!!","",
IF(E38+F38=0,"",
IF(OR('2_DEBITOS'!I34="Sim",'1_QUESITOS'!$D$6="Sim",'1_QUESITOS'!$D$7="Sim",'1_QUESITOS'!$D$9="Sim"),"D",
IF('3_CAPAG'!$D$9="","",
'3_CAPAG'!$D$9))))</f>
        <v/>
      </c>
      <c r="H38" s="8" t="str">
        <f>IF('1_QUESITOS'!$D$18="ERRO !!!","00.0",
IF(AND(OR(G38="C",G38="D"),'1_QUESITOS'!$D$13="Sim"),"10.1",
IF(AND(OR(G38="A",G38="B"),'1_QUESITOS'!$D$14="Sim"),"10.2",
IF(AND(OR(G38="C",G38="D"),'1_QUESITOS'!$D$13="Não",'1_QUESITOS'!$D$12="Inciso I"),"11.1",
IF(AND(OR(G38="C",G38="D"),'1_QUESITOS'!$D$13="Não",'1_QUESITOS'!$D$12="Inciso II"),"11.2",
"00.0")))))</f>
        <v>00.0</v>
      </c>
      <c r="I38" s="87">
        <f>IF('1_QUESITOS'!$D$18="ERRO !!!",0,
IF(H38="10.1",0.65,
IF(H38="10.2",0,
IF(AND(H38="11.1",'1_QUESITOS'!$D$8="Não",'1_QUESITOS'!$D$9="Não",'1_QUESITOS'!$D$10="Não",'1_QUESITOS'!$D$11="Não"),0.65,
IF(AND(H38="11.1",OR('1_QUESITOS'!$D$8="Sim",'1_QUESITOS'!$D$9="Sim",'1_QUESITOS'!$D$10="Sim",'1_QUESITOS'!$D$11="Sim")),0.7,
IF(AND(H38="11.2",'1_QUESITOS'!$D$8="Não",'1_QUESITOS'!$D$9="Não",'1_QUESITOS'!$D$10="Não",'1_QUESITOS'!$D$11="Não"),0.5,
IF(AND(H38="11.2",OR('1_QUESITOS'!$D$8="Sim",'1_QUESITOS'!$D$9="Sim",'1_QUESITOS'!$D$10="Sim",'1_QUESITOS'!$D$11="Sim")),0.55,
0)))))))</f>
        <v>0</v>
      </c>
      <c r="J38" s="87">
        <f>'3_CAPAG'!$D$8</f>
        <v>0</v>
      </c>
      <c r="K38" s="87">
        <f>IF(OR('2_DEBITOS'!I34="Sim",'1_QUESITOS'!$D$6="Sim",'1_QUESITOS'!$D$7="Sim",'1_QUESITOS'!$D$9="Sim"),I38,
SMALL(I38:J38,1))</f>
        <v>0</v>
      </c>
      <c r="L38" s="7">
        <f>IF('2_DEBITOS'!$I$4="ERRO !!!",0,ROUNDDOWN(SUM(E38:F38)*K38,2))</f>
        <v>0</v>
      </c>
      <c r="M38" s="7">
        <f t="shared" si="0"/>
        <v>0</v>
      </c>
      <c r="N38" s="7">
        <f t="shared" si="3"/>
        <v>0</v>
      </c>
      <c r="O38" s="7">
        <f t="shared" si="1"/>
        <v>0</v>
      </c>
    </row>
    <row r="39" spans="3:15" x14ac:dyDescent="0.35">
      <c r="C39" s="18" t="str">
        <f t="shared" si="2"/>
        <v/>
      </c>
      <c r="D39" s="13" t="str">
        <f>IF('2_DEBITOS'!D35="","Não informado",'2_DEBITOS'!D35)</f>
        <v>Não informado</v>
      </c>
      <c r="E39" s="7">
        <f>IF('2_DEBITOS'!$I$4="ERRO !!!",0,SUM('2_DEBITOS'!E35))</f>
        <v>0</v>
      </c>
      <c r="F39" s="7">
        <f>IF('2_DEBITOS'!$I$4="ERRO !!!",0,SUM('2_DEBITOS'!F35,'2_DEBITOS'!G35))</f>
        <v>0</v>
      </c>
      <c r="G39" s="8" t="str">
        <f>IF('1_QUESITOS'!$D$18="ERRO !!!","",
IF(E39+F39=0,"",
IF(OR('2_DEBITOS'!I35="Sim",'1_QUESITOS'!$D$6="Sim",'1_QUESITOS'!$D$7="Sim",'1_QUESITOS'!$D$9="Sim"),"D",
IF('3_CAPAG'!$D$9="","",
'3_CAPAG'!$D$9))))</f>
        <v/>
      </c>
      <c r="H39" s="8" t="str">
        <f>IF('1_QUESITOS'!$D$18="ERRO !!!","00.0",
IF(AND(OR(G39="C",G39="D"),'1_QUESITOS'!$D$13="Sim"),"10.1",
IF(AND(OR(G39="A",G39="B"),'1_QUESITOS'!$D$14="Sim"),"10.2",
IF(AND(OR(G39="C",G39="D"),'1_QUESITOS'!$D$13="Não",'1_QUESITOS'!$D$12="Inciso I"),"11.1",
IF(AND(OR(G39="C",G39="D"),'1_QUESITOS'!$D$13="Não",'1_QUESITOS'!$D$12="Inciso II"),"11.2",
"00.0")))))</f>
        <v>00.0</v>
      </c>
      <c r="I39" s="87">
        <f>IF('1_QUESITOS'!$D$18="ERRO !!!",0,
IF(H39="10.1",0.65,
IF(H39="10.2",0,
IF(AND(H39="11.1",'1_QUESITOS'!$D$8="Não",'1_QUESITOS'!$D$9="Não",'1_QUESITOS'!$D$10="Não",'1_QUESITOS'!$D$11="Não"),0.65,
IF(AND(H39="11.1",OR('1_QUESITOS'!$D$8="Sim",'1_QUESITOS'!$D$9="Sim",'1_QUESITOS'!$D$10="Sim",'1_QUESITOS'!$D$11="Sim")),0.7,
IF(AND(H39="11.2",'1_QUESITOS'!$D$8="Não",'1_QUESITOS'!$D$9="Não",'1_QUESITOS'!$D$10="Não",'1_QUESITOS'!$D$11="Não"),0.5,
IF(AND(H39="11.2",OR('1_QUESITOS'!$D$8="Sim",'1_QUESITOS'!$D$9="Sim",'1_QUESITOS'!$D$10="Sim",'1_QUESITOS'!$D$11="Sim")),0.55,
0)))))))</f>
        <v>0</v>
      </c>
      <c r="J39" s="87">
        <f>'3_CAPAG'!$D$8</f>
        <v>0</v>
      </c>
      <c r="K39" s="87">
        <f>IF(OR('2_DEBITOS'!I35="Sim",'1_QUESITOS'!$D$6="Sim",'1_QUESITOS'!$D$7="Sim",'1_QUESITOS'!$D$9="Sim"),I39,
SMALL(I39:J39,1))</f>
        <v>0</v>
      </c>
      <c r="L39" s="7">
        <f>IF('2_DEBITOS'!$I$4="ERRO !!!",0,ROUNDDOWN(SUM(E39:F39)*K39,2))</f>
        <v>0</v>
      </c>
      <c r="M39" s="7">
        <f t="shared" si="0"/>
        <v>0</v>
      </c>
      <c r="N39" s="7">
        <f t="shared" si="3"/>
        <v>0</v>
      </c>
      <c r="O39" s="7">
        <f t="shared" si="1"/>
        <v>0</v>
      </c>
    </row>
    <row r="40" spans="3:15" x14ac:dyDescent="0.35">
      <c r="C40" s="18" t="str">
        <f t="shared" si="2"/>
        <v/>
      </c>
      <c r="D40" s="13" t="str">
        <f>IF('2_DEBITOS'!D36="","Não informado",'2_DEBITOS'!D36)</f>
        <v>Não informado</v>
      </c>
      <c r="E40" s="7">
        <f>IF('2_DEBITOS'!$I$4="ERRO !!!",0,SUM('2_DEBITOS'!E36))</f>
        <v>0</v>
      </c>
      <c r="F40" s="7">
        <f>IF('2_DEBITOS'!$I$4="ERRO !!!",0,SUM('2_DEBITOS'!F36,'2_DEBITOS'!G36))</f>
        <v>0</v>
      </c>
      <c r="G40" s="8" t="str">
        <f>IF('1_QUESITOS'!$D$18="ERRO !!!","",
IF(E40+F40=0,"",
IF(OR('2_DEBITOS'!I36="Sim",'1_QUESITOS'!$D$6="Sim",'1_QUESITOS'!$D$7="Sim",'1_QUESITOS'!$D$9="Sim"),"D",
IF('3_CAPAG'!$D$9="","",
'3_CAPAG'!$D$9))))</f>
        <v/>
      </c>
      <c r="H40" s="8" t="str">
        <f>IF('1_QUESITOS'!$D$18="ERRO !!!","00.0",
IF(AND(OR(G40="C",G40="D"),'1_QUESITOS'!$D$13="Sim"),"10.1",
IF(AND(OR(G40="A",G40="B"),'1_QUESITOS'!$D$14="Sim"),"10.2",
IF(AND(OR(G40="C",G40="D"),'1_QUESITOS'!$D$13="Não",'1_QUESITOS'!$D$12="Inciso I"),"11.1",
IF(AND(OR(G40="C",G40="D"),'1_QUESITOS'!$D$13="Não",'1_QUESITOS'!$D$12="Inciso II"),"11.2",
"00.0")))))</f>
        <v>00.0</v>
      </c>
      <c r="I40" s="87">
        <f>IF('1_QUESITOS'!$D$18="ERRO !!!",0,
IF(H40="10.1",0.65,
IF(H40="10.2",0,
IF(AND(H40="11.1",'1_QUESITOS'!$D$8="Não",'1_QUESITOS'!$D$9="Não",'1_QUESITOS'!$D$10="Não",'1_QUESITOS'!$D$11="Não"),0.65,
IF(AND(H40="11.1",OR('1_QUESITOS'!$D$8="Sim",'1_QUESITOS'!$D$9="Sim",'1_QUESITOS'!$D$10="Sim",'1_QUESITOS'!$D$11="Sim")),0.7,
IF(AND(H40="11.2",'1_QUESITOS'!$D$8="Não",'1_QUESITOS'!$D$9="Não",'1_QUESITOS'!$D$10="Não",'1_QUESITOS'!$D$11="Não"),0.5,
IF(AND(H40="11.2",OR('1_QUESITOS'!$D$8="Sim",'1_QUESITOS'!$D$9="Sim",'1_QUESITOS'!$D$10="Sim",'1_QUESITOS'!$D$11="Sim")),0.55,
0)))))))</f>
        <v>0</v>
      </c>
      <c r="J40" s="87">
        <f>'3_CAPAG'!$D$8</f>
        <v>0</v>
      </c>
      <c r="K40" s="87">
        <f>IF(OR('2_DEBITOS'!I36="Sim",'1_QUESITOS'!$D$6="Sim",'1_QUESITOS'!$D$7="Sim",'1_QUESITOS'!$D$9="Sim"),I40,
SMALL(I40:J40,1))</f>
        <v>0</v>
      </c>
      <c r="L40" s="7">
        <f>IF('2_DEBITOS'!$I$4="ERRO !!!",0,ROUNDDOWN(SUM(E40:F40)*K40,2))</f>
        <v>0</v>
      </c>
      <c r="M40" s="7">
        <f t="shared" si="0"/>
        <v>0</v>
      </c>
      <c r="N40" s="7">
        <f t="shared" si="3"/>
        <v>0</v>
      </c>
      <c r="O40" s="7">
        <f t="shared" si="1"/>
        <v>0</v>
      </c>
    </row>
    <row r="41" spans="3:15" x14ac:dyDescent="0.35">
      <c r="C41" s="18" t="str">
        <f t="shared" si="2"/>
        <v/>
      </c>
      <c r="D41" s="13" t="str">
        <f>IF('2_DEBITOS'!D37="","Não informado",'2_DEBITOS'!D37)</f>
        <v>Não informado</v>
      </c>
      <c r="E41" s="7">
        <f>IF('2_DEBITOS'!$I$4="ERRO !!!",0,SUM('2_DEBITOS'!E37))</f>
        <v>0</v>
      </c>
      <c r="F41" s="7">
        <f>IF('2_DEBITOS'!$I$4="ERRO !!!",0,SUM('2_DEBITOS'!F37,'2_DEBITOS'!G37))</f>
        <v>0</v>
      </c>
      <c r="G41" s="8" t="str">
        <f>IF('1_QUESITOS'!$D$18="ERRO !!!","",
IF(E41+F41=0,"",
IF(OR('2_DEBITOS'!I37="Sim",'1_QUESITOS'!$D$6="Sim",'1_QUESITOS'!$D$7="Sim",'1_QUESITOS'!$D$9="Sim"),"D",
IF('3_CAPAG'!$D$9="","",
'3_CAPAG'!$D$9))))</f>
        <v/>
      </c>
      <c r="H41" s="8" t="str">
        <f>IF('1_QUESITOS'!$D$18="ERRO !!!","00.0",
IF(AND(OR(G41="C",G41="D"),'1_QUESITOS'!$D$13="Sim"),"10.1",
IF(AND(OR(G41="A",G41="B"),'1_QUESITOS'!$D$14="Sim"),"10.2",
IF(AND(OR(G41="C",G41="D"),'1_QUESITOS'!$D$13="Não",'1_QUESITOS'!$D$12="Inciso I"),"11.1",
IF(AND(OR(G41="C",G41="D"),'1_QUESITOS'!$D$13="Não",'1_QUESITOS'!$D$12="Inciso II"),"11.2",
"00.0")))))</f>
        <v>00.0</v>
      </c>
      <c r="I41" s="87">
        <f>IF('1_QUESITOS'!$D$18="ERRO !!!",0,
IF(H41="10.1",0.65,
IF(H41="10.2",0,
IF(AND(H41="11.1",'1_QUESITOS'!$D$8="Não",'1_QUESITOS'!$D$9="Não",'1_QUESITOS'!$D$10="Não",'1_QUESITOS'!$D$11="Não"),0.65,
IF(AND(H41="11.1",OR('1_QUESITOS'!$D$8="Sim",'1_QUESITOS'!$D$9="Sim",'1_QUESITOS'!$D$10="Sim",'1_QUESITOS'!$D$11="Sim")),0.7,
IF(AND(H41="11.2",'1_QUESITOS'!$D$8="Não",'1_QUESITOS'!$D$9="Não",'1_QUESITOS'!$D$10="Não",'1_QUESITOS'!$D$11="Não"),0.5,
IF(AND(H41="11.2",OR('1_QUESITOS'!$D$8="Sim",'1_QUESITOS'!$D$9="Sim",'1_QUESITOS'!$D$10="Sim",'1_QUESITOS'!$D$11="Sim")),0.55,
0)))))))</f>
        <v>0</v>
      </c>
      <c r="J41" s="87">
        <f>'3_CAPAG'!$D$8</f>
        <v>0</v>
      </c>
      <c r="K41" s="87">
        <f>IF(OR('2_DEBITOS'!I37="Sim",'1_QUESITOS'!$D$6="Sim",'1_QUESITOS'!$D$7="Sim",'1_QUESITOS'!$D$9="Sim"),I41,
SMALL(I41:J41,1))</f>
        <v>0</v>
      </c>
      <c r="L41" s="7">
        <f>IF('2_DEBITOS'!$I$4="ERRO !!!",0,ROUNDDOWN(SUM(E41:F41)*K41,2))</f>
        <v>0</v>
      </c>
      <c r="M41" s="7">
        <f t="shared" si="0"/>
        <v>0</v>
      </c>
      <c r="N41" s="7">
        <f t="shared" si="3"/>
        <v>0</v>
      </c>
      <c r="O41" s="7">
        <f t="shared" si="1"/>
        <v>0</v>
      </c>
    </row>
    <row r="42" spans="3:15" x14ac:dyDescent="0.35">
      <c r="C42" s="18" t="str">
        <f t="shared" si="2"/>
        <v/>
      </c>
      <c r="D42" s="13" t="str">
        <f>IF('2_DEBITOS'!D38="","Não informado",'2_DEBITOS'!D38)</f>
        <v>Não informado</v>
      </c>
      <c r="E42" s="7">
        <f>IF('2_DEBITOS'!$I$4="ERRO !!!",0,SUM('2_DEBITOS'!E38))</f>
        <v>0</v>
      </c>
      <c r="F42" s="7">
        <f>IF('2_DEBITOS'!$I$4="ERRO !!!",0,SUM('2_DEBITOS'!F38,'2_DEBITOS'!G38))</f>
        <v>0</v>
      </c>
      <c r="G42" s="8" t="str">
        <f>IF('1_QUESITOS'!$D$18="ERRO !!!","",
IF(E42+F42=0,"",
IF(OR('2_DEBITOS'!I38="Sim",'1_QUESITOS'!$D$6="Sim",'1_QUESITOS'!$D$7="Sim",'1_QUESITOS'!$D$9="Sim"),"D",
IF('3_CAPAG'!$D$9="","",
'3_CAPAG'!$D$9))))</f>
        <v/>
      </c>
      <c r="H42" s="8" t="str">
        <f>IF('1_QUESITOS'!$D$18="ERRO !!!","00.0",
IF(AND(OR(G42="C",G42="D"),'1_QUESITOS'!$D$13="Sim"),"10.1",
IF(AND(OR(G42="A",G42="B"),'1_QUESITOS'!$D$14="Sim"),"10.2",
IF(AND(OR(G42="C",G42="D"),'1_QUESITOS'!$D$13="Não",'1_QUESITOS'!$D$12="Inciso I"),"11.1",
IF(AND(OR(G42="C",G42="D"),'1_QUESITOS'!$D$13="Não",'1_QUESITOS'!$D$12="Inciso II"),"11.2",
"00.0")))))</f>
        <v>00.0</v>
      </c>
      <c r="I42" s="87">
        <f>IF('1_QUESITOS'!$D$18="ERRO !!!",0,
IF(H42="10.1",0.65,
IF(H42="10.2",0,
IF(AND(H42="11.1",'1_QUESITOS'!$D$8="Não",'1_QUESITOS'!$D$9="Não",'1_QUESITOS'!$D$10="Não",'1_QUESITOS'!$D$11="Não"),0.65,
IF(AND(H42="11.1",OR('1_QUESITOS'!$D$8="Sim",'1_QUESITOS'!$D$9="Sim",'1_QUESITOS'!$D$10="Sim",'1_QUESITOS'!$D$11="Sim")),0.7,
IF(AND(H42="11.2",'1_QUESITOS'!$D$8="Não",'1_QUESITOS'!$D$9="Não",'1_QUESITOS'!$D$10="Não",'1_QUESITOS'!$D$11="Não"),0.5,
IF(AND(H42="11.2",OR('1_QUESITOS'!$D$8="Sim",'1_QUESITOS'!$D$9="Sim",'1_QUESITOS'!$D$10="Sim",'1_QUESITOS'!$D$11="Sim")),0.55,
0)))))))</f>
        <v>0</v>
      </c>
      <c r="J42" s="87">
        <f>'3_CAPAG'!$D$8</f>
        <v>0</v>
      </c>
      <c r="K42" s="87">
        <f>IF(OR('2_DEBITOS'!I38="Sim",'1_QUESITOS'!$D$6="Sim",'1_QUESITOS'!$D$7="Sim",'1_QUESITOS'!$D$9="Sim"),I42,
SMALL(I42:J42,1))</f>
        <v>0</v>
      </c>
      <c r="L42" s="7">
        <f>IF('2_DEBITOS'!$I$4="ERRO !!!",0,ROUNDDOWN(SUM(E42:F42)*K42,2))</f>
        <v>0</v>
      </c>
      <c r="M42" s="7">
        <f t="shared" si="0"/>
        <v>0</v>
      </c>
      <c r="N42" s="7">
        <f t="shared" si="3"/>
        <v>0</v>
      </c>
      <c r="O42" s="7">
        <f t="shared" si="1"/>
        <v>0</v>
      </c>
    </row>
    <row r="43" spans="3:15" x14ac:dyDescent="0.35">
      <c r="C43" s="18" t="str">
        <f t="shared" si="2"/>
        <v/>
      </c>
      <c r="D43" s="13" t="str">
        <f>IF('2_DEBITOS'!D39="","Não informado",'2_DEBITOS'!D39)</f>
        <v>Não informado</v>
      </c>
      <c r="E43" s="7">
        <f>IF('2_DEBITOS'!$I$4="ERRO !!!",0,SUM('2_DEBITOS'!E39))</f>
        <v>0</v>
      </c>
      <c r="F43" s="7">
        <f>IF('2_DEBITOS'!$I$4="ERRO !!!",0,SUM('2_DEBITOS'!F39,'2_DEBITOS'!G39))</f>
        <v>0</v>
      </c>
      <c r="G43" s="8" t="str">
        <f>IF('1_QUESITOS'!$D$18="ERRO !!!","",
IF(E43+F43=0,"",
IF(OR('2_DEBITOS'!I39="Sim",'1_QUESITOS'!$D$6="Sim",'1_QUESITOS'!$D$7="Sim",'1_QUESITOS'!$D$9="Sim"),"D",
IF('3_CAPAG'!$D$9="","",
'3_CAPAG'!$D$9))))</f>
        <v/>
      </c>
      <c r="H43" s="8" t="str">
        <f>IF('1_QUESITOS'!$D$18="ERRO !!!","00.0",
IF(AND(OR(G43="C",G43="D"),'1_QUESITOS'!$D$13="Sim"),"10.1",
IF(AND(OR(G43="A",G43="B"),'1_QUESITOS'!$D$14="Sim"),"10.2",
IF(AND(OR(G43="C",G43="D"),'1_QUESITOS'!$D$13="Não",'1_QUESITOS'!$D$12="Inciso I"),"11.1",
IF(AND(OR(G43="C",G43="D"),'1_QUESITOS'!$D$13="Não",'1_QUESITOS'!$D$12="Inciso II"),"11.2",
"00.0")))))</f>
        <v>00.0</v>
      </c>
      <c r="I43" s="87">
        <f>IF('1_QUESITOS'!$D$18="ERRO !!!",0,
IF(H43="10.1",0.65,
IF(H43="10.2",0,
IF(AND(H43="11.1",'1_QUESITOS'!$D$8="Não",'1_QUESITOS'!$D$9="Não",'1_QUESITOS'!$D$10="Não",'1_QUESITOS'!$D$11="Não"),0.65,
IF(AND(H43="11.1",OR('1_QUESITOS'!$D$8="Sim",'1_QUESITOS'!$D$9="Sim",'1_QUESITOS'!$D$10="Sim",'1_QUESITOS'!$D$11="Sim")),0.7,
IF(AND(H43="11.2",'1_QUESITOS'!$D$8="Não",'1_QUESITOS'!$D$9="Não",'1_QUESITOS'!$D$10="Não",'1_QUESITOS'!$D$11="Não"),0.5,
IF(AND(H43="11.2",OR('1_QUESITOS'!$D$8="Sim",'1_QUESITOS'!$D$9="Sim",'1_QUESITOS'!$D$10="Sim",'1_QUESITOS'!$D$11="Sim")),0.55,
0)))))))</f>
        <v>0</v>
      </c>
      <c r="J43" s="87">
        <f>'3_CAPAG'!$D$8</f>
        <v>0</v>
      </c>
      <c r="K43" s="87">
        <f>IF(OR('2_DEBITOS'!I39="Sim",'1_QUESITOS'!$D$6="Sim",'1_QUESITOS'!$D$7="Sim",'1_QUESITOS'!$D$9="Sim"),I43,
SMALL(I43:J43,1))</f>
        <v>0</v>
      </c>
      <c r="L43" s="7">
        <f>IF('2_DEBITOS'!$I$4="ERRO !!!",0,ROUNDDOWN(SUM(E43:F43)*K43,2))</f>
        <v>0</v>
      </c>
      <c r="M43" s="7">
        <f t="shared" si="0"/>
        <v>0</v>
      </c>
      <c r="N43" s="7">
        <f t="shared" si="3"/>
        <v>0</v>
      </c>
      <c r="O43" s="7">
        <f t="shared" si="1"/>
        <v>0</v>
      </c>
    </row>
    <row r="44" spans="3:15" x14ac:dyDescent="0.35">
      <c r="C44" s="18" t="str">
        <f t="shared" si="2"/>
        <v/>
      </c>
      <c r="D44" s="13" t="str">
        <f>IF('2_DEBITOS'!D40="","Não informado",'2_DEBITOS'!D40)</f>
        <v>Não informado</v>
      </c>
      <c r="E44" s="7">
        <f>IF('2_DEBITOS'!$I$4="ERRO !!!",0,SUM('2_DEBITOS'!E40))</f>
        <v>0</v>
      </c>
      <c r="F44" s="7">
        <f>IF('2_DEBITOS'!$I$4="ERRO !!!",0,SUM('2_DEBITOS'!F40,'2_DEBITOS'!G40))</f>
        <v>0</v>
      </c>
      <c r="G44" s="8" t="str">
        <f>IF('1_QUESITOS'!$D$18="ERRO !!!","",
IF(E44+F44=0,"",
IF(OR('2_DEBITOS'!I40="Sim",'1_QUESITOS'!$D$6="Sim",'1_QUESITOS'!$D$7="Sim",'1_QUESITOS'!$D$9="Sim"),"D",
IF('3_CAPAG'!$D$9="","",
'3_CAPAG'!$D$9))))</f>
        <v/>
      </c>
      <c r="H44" s="8" t="str">
        <f>IF('1_QUESITOS'!$D$18="ERRO !!!","00.0",
IF(AND(OR(G44="C",G44="D"),'1_QUESITOS'!$D$13="Sim"),"10.1",
IF(AND(OR(G44="A",G44="B"),'1_QUESITOS'!$D$14="Sim"),"10.2",
IF(AND(OR(G44="C",G44="D"),'1_QUESITOS'!$D$13="Não",'1_QUESITOS'!$D$12="Inciso I"),"11.1",
IF(AND(OR(G44="C",G44="D"),'1_QUESITOS'!$D$13="Não",'1_QUESITOS'!$D$12="Inciso II"),"11.2",
"00.0")))))</f>
        <v>00.0</v>
      </c>
      <c r="I44" s="87">
        <f>IF('1_QUESITOS'!$D$18="ERRO !!!",0,
IF(H44="10.1",0.65,
IF(H44="10.2",0,
IF(AND(H44="11.1",'1_QUESITOS'!$D$8="Não",'1_QUESITOS'!$D$9="Não",'1_QUESITOS'!$D$10="Não",'1_QUESITOS'!$D$11="Não"),0.65,
IF(AND(H44="11.1",OR('1_QUESITOS'!$D$8="Sim",'1_QUESITOS'!$D$9="Sim",'1_QUESITOS'!$D$10="Sim",'1_QUESITOS'!$D$11="Sim")),0.7,
IF(AND(H44="11.2",'1_QUESITOS'!$D$8="Não",'1_QUESITOS'!$D$9="Não",'1_QUESITOS'!$D$10="Não",'1_QUESITOS'!$D$11="Não"),0.5,
IF(AND(H44="11.2",OR('1_QUESITOS'!$D$8="Sim",'1_QUESITOS'!$D$9="Sim",'1_QUESITOS'!$D$10="Sim",'1_QUESITOS'!$D$11="Sim")),0.55,
0)))))))</f>
        <v>0</v>
      </c>
      <c r="J44" s="87">
        <f>'3_CAPAG'!$D$8</f>
        <v>0</v>
      </c>
      <c r="K44" s="87">
        <f>IF(OR('2_DEBITOS'!I40="Sim",'1_QUESITOS'!$D$6="Sim",'1_QUESITOS'!$D$7="Sim",'1_QUESITOS'!$D$9="Sim"),I44,
SMALL(I44:J44,1))</f>
        <v>0</v>
      </c>
      <c r="L44" s="7">
        <f>IF('2_DEBITOS'!$I$4="ERRO !!!",0,ROUNDDOWN(SUM(E44:F44)*K44,2))</f>
        <v>0</v>
      </c>
      <c r="M44" s="7">
        <f t="shared" si="0"/>
        <v>0</v>
      </c>
      <c r="N44" s="7">
        <f t="shared" si="3"/>
        <v>0</v>
      </c>
      <c r="O44" s="7">
        <f t="shared" si="1"/>
        <v>0</v>
      </c>
    </row>
    <row r="45" spans="3:15" x14ac:dyDescent="0.35">
      <c r="C45" s="18" t="str">
        <f t="shared" si="2"/>
        <v/>
      </c>
      <c r="D45" s="13" t="str">
        <f>IF('2_DEBITOS'!D41="","Não informado",'2_DEBITOS'!D41)</f>
        <v>Não informado</v>
      </c>
      <c r="E45" s="7">
        <f>IF('2_DEBITOS'!$I$4="ERRO !!!",0,SUM('2_DEBITOS'!E41))</f>
        <v>0</v>
      </c>
      <c r="F45" s="7">
        <f>IF('2_DEBITOS'!$I$4="ERRO !!!",0,SUM('2_DEBITOS'!F41,'2_DEBITOS'!G41))</f>
        <v>0</v>
      </c>
      <c r="G45" s="8" t="str">
        <f>IF('1_QUESITOS'!$D$18="ERRO !!!","",
IF(E45+F45=0,"",
IF(OR('2_DEBITOS'!I41="Sim",'1_QUESITOS'!$D$6="Sim",'1_QUESITOS'!$D$7="Sim",'1_QUESITOS'!$D$9="Sim"),"D",
IF('3_CAPAG'!$D$9="","",
'3_CAPAG'!$D$9))))</f>
        <v/>
      </c>
      <c r="H45" s="8" t="str">
        <f>IF('1_QUESITOS'!$D$18="ERRO !!!","00.0",
IF(AND(OR(G45="C",G45="D"),'1_QUESITOS'!$D$13="Sim"),"10.1",
IF(AND(OR(G45="A",G45="B"),'1_QUESITOS'!$D$14="Sim"),"10.2",
IF(AND(OR(G45="C",G45="D"),'1_QUESITOS'!$D$13="Não",'1_QUESITOS'!$D$12="Inciso I"),"11.1",
IF(AND(OR(G45="C",G45="D"),'1_QUESITOS'!$D$13="Não",'1_QUESITOS'!$D$12="Inciso II"),"11.2",
"00.0")))))</f>
        <v>00.0</v>
      </c>
      <c r="I45" s="87">
        <f>IF('1_QUESITOS'!$D$18="ERRO !!!",0,
IF(H45="10.1",0.65,
IF(H45="10.2",0,
IF(AND(H45="11.1",'1_QUESITOS'!$D$8="Não",'1_QUESITOS'!$D$9="Não",'1_QUESITOS'!$D$10="Não",'1_QUESITOS'!$D$11="Não"),0.65,
IF(AND(H45="11.1",OR('1_QUESITOS'!$D$8="Sim",'1_QUESITOS'!$D$9="Sim",'1_QUESITOS'!$D$10="Sim",'1_QUESITOS'!$D$11="Sim")),0.7,
IF(AND(H45="11.2",'1_QUESITOS'!$D$8="Não",'1_QUESITOS'!$D$9="Não",'1_QUESITOS'!$D$10="Não",'1_QUESITOS'!$D$11="Não"),0.5,
IF(AND(H45="11.2",OR('1_QUESITOS'!$D$8="Sim",'1_QUESITOS'!$D$9="Sim",'1_QUESITOS'!$D$10="Sim",'1_QUESITOS'!$D$11="Sim")),0.55,
0)))))))</f>
        <v>0</v>
      </c>
      <c r="J45" s="87">
        <f>'3_CAPAG'!$D$8</f>
        <v>0</v>
      </c>
      <c r="K45" s="87">
        <f>IF(OR('2_DEBITOS'!I41="Sim",'1_QUESITOS'!$D$6="Sim",'1_QUESITOS'!$D$7="Sim",'1_QUESITOS'!$D$9="Sim"),I45,
SMALL(I45:J45,1))</f>
        <v>0</v>
      </c>
      <c r="L45" s="7">
        <f>IF('2_DEBITOS'!$I$4="ERRO !!!",0,ROUNDDOWN(SUM(E45:F45)*K45,2))</f>
        <v>0</v>
      </c>
      <c r="M45" s="7">
        <f t="shared" si="0"/>
        <v>0</v>
      </c>
      <c r="N45" s="7">
        <f t="shared" si="3"/>
        <v>0</v>
      </c>
      <c r="O45" s="7">
        <f t="shared" si="1"/>
        <v>0</v>
      </c>
    </row>
    <row r="46" spans="3:15" x14ac:dyDescent="0.35">
      <c r="C46" s="18" t="str">
        <f t="shared" si="2"/>
        <v/>
      </c>
      <c r="D46" s="13" t="str">
        <f>IF('2_DEBITOS'!D42="","Não informado",'2_DEBITOS'!D42)</f>
        <v>Não informado</v>
      </c>
      <c r="E46" s="7">
        <f>IF('2_DEBITOS'!$I$4="ERRO !!!",0,SUM('2_DEBITOS'!E42))</f>
        <v>0</v>
      </c>
      <c r="F46" s="7">
        <f>IF('2_DEBITOS'!$I$4="ERRO !!!",0,SUM('2_DEBITOS'!F42,'2_DEBITOS'!G42))</f>
        <v>0</v>
      </c>
      <c r="G46" s="8" t="str">
        <f>IF('1_QUESITOS'!$D$18="ERRO !!!","",
IF(E46+F46=0,"",
IF(OR('2_DEBITOS'!I42="Sim",'1_QUESITOS'!$D$6="Sim",'1_QUESITOS'!$D$7="Sim",'1_QUESITOS'!$D$9="Sim"),"D",
IF('3_CAPAG'!$D$9="","",
'3_CAPAG'!$D$9))))</f>
        <v/>
      </c>
      <c r="H46" s="8" t="str">
        <f>IF('1_QUESITOS'!$D$18="ERRO !!!","00.0",
IF(AND(OR(G46="C",G46="D"),'1_QUESITOS'!$D$13="Sim"),"10.1",
IF(AND(OR(G46="A",G46="B"),'1_QUESITOS'!$D$14="Sim"),"10.2",
IF(AND(OR(G46="C",G46="D"),'1_QUESITOS'!$D$13="Não",'1_QUESITOS'!$D$12="Inciso I"),"11.1",
IF(AND(OR(G46="C",G46="D"),'1_QUESITOS'!$D$13="Não",'1_QUESITOS'!$D$12="Inciso II"),"11.2",
"00.0")))))</f>
        <v>00.0</v>
      </c>
      <c r="I46" s="87">
        <f>IF('1_QUESITOS'!$D$18="ERRO !!!",0,
IF(H46="10.1",0.65,
IF(H46="10.2",0,
IF(AND(H46="11.1",'1_QUESITOS'!$D$8="Não",'1_QUESITOS'!$D$9="Não",'1_QUESITOS'!$D$10="Não",'1_QUESITOS'!$D$11="Não"),0.65,
IF(AND(H46="11.1",OR('1_QUESITOS'!$D$8="Sim",'1_QUESITOS'!$D$9="Sim",'1_QUESITOS'!$D$10="Sim",'1_QUESITOS'!$D$11="Sim")),0.7,
IF(AND(H46="11.2",'1_QUESITOS'!$D$8="Não",'1_QUESITOS'!$D$9="Não",'1_QUESITOS'!$D$10="Não",'1_QUESITOS'!$D$11="Não"),0.5,
IF(AND(H46="11.2",OR('1_QUESITOS'!$D$8="Sim",'1_QUESITOS'!$D$9="Sim",'1_QUESITOS'!$D$10="Sim",'1_QUESITOS'!$D$11="Sim")),0.55,
0)))))))</f>
        <v>0</v>
      </c>
      <c r="J46" s="87">
        <f>'3_CAPAG'!$D$8</f>
        <v>0</v>
      </c>
      <c r="K46" s="87">
        <f>IF(OR('2_DEBITOS'!I42="Sim",'1_QUESITOS'!$D$6="Sim",'1_QUESITOS'!$D$7="Sim",'1_QUESITOS'!$D$9="Sim"),I46,
SMALL(I46:J46,1))</f>
        <v>0</v>
      </c>
      <c r="L46" s="7">
        <f>IF('2_DEBITOS'!$I$4="ERRO !!!",0,ROUNDDOWN(SUM(E46:F46)*K46,2))</f>
        <v>0</v>
      </c>
      <c r="M46" s="7">
        <f t="shared" si="0"/>
        <v>0</v>
      </c>
      <c r="N46" s="7">
        <f t="shared" si="3"/>
        <v>0</v>
      </c>
      <c r="O46" s="7">
        <f t="shared" si="1"/>
        <v>0</v>
      </c>
    </row>
    <row r="47" spans="3:15" x14ac:dyDescent="0.35">
      <c r="C47" s="18" t="str">
        <f t="shared" si="2"/>
        <v/>
      </c>
      <c r="D47" s="13" t="str">
        <f>IF('2_DEBITOS'!D43="","Não informado",'2_DEBITOS'!D43)</f>
        <v>Não informado</v>
      </c>
      <c r="E47" s="7">
        <f>IF('2_DEBITOS'!$I$4="ERRO !!!",0,SUM('2_DEBITOS'!E43))</f>
        <v>0</v>
      </c>
      <c r="F47" s="7">
        <f>IF('2_DEBITOS'!$I$4="ERRO !!!",0,SUM('2_DEBITOS'!F43,'2_DEBITOS'!G43))</f>
        <v>0</v>
      </c>
      <c r="G47" s="8" t="str">
        <f>IF('1_QUESITOS'!$D$18="ERRO !!!","",
IF(E47+F47=0,"",
IF(OR('2_DEBITOS'!I43="Sim",'1_QUESITOS'!$D$6="Sim",'1_QUESITOS'!$D$7="Sim",'1_QUESITOS'!$D$9="Sim"),"D",
IF('3_CAPAG'!$D$9="","",
'3_CAPAG'!$D$9))))</f>
        <v/>
      </c>
      <c r="H47" s="8" t="str">
        <f>IF('1_QUESITOS'!$D$18="ERRO !!!","00.0",
IF(AND(OR(G47="C",G47="D"),'1_QUESITOS'!$D$13="Sim"),"10.1",
IF(AND(OR(G47="A",G47="B"),'1_QUESITOS'!$D$14="Sim"),"10.2",
IF(AND(OR(G47="C",G47="D"),'1_QUESITOS'!$D$13="Não",'1_QUESITOS'!$D$12="Inciso I"),"11.1",
IF(AND(OR(G47="C",G47="D"),'1_QUESITOS'!$D$13="Não",'1_QUESITOS'!$D$12="Inciso II"),"11.2",
"00.0")))))</f>
        <v>00.0</v>
      </c>
      <c r="I47" s="87">
        <f>IF('1_QUESITOS'!$D$18="ERRO !!!",0,
IF(H47="10.1",0.65,
IF(H47="10.2",0,
IF(AND(H47="11.1",'1_QUESITOS'!$D$8="Não",'1_QUESITOS'!$D$9="Não",'1_QUESITOS'!$D$10="Não",'1_QUESITOS'!$D$11="Não"),0.65,
IF(AND(H47="11.1",OR('1_QUESITOS'!$D$8="Sim",'1_QUESITOS'!$D$9="Sim",'1_QUESITOS'!$D$10="Sim",'1_QUESITOS'!$D$11="Sim")),0.7,
IF(AND(H47="11.2",'1_QUESITOS'!$D$8="Não",'1_QUESITOS'!$D$9="Não",'1_QUESITOS'!$D$10="Não",'1_QUESITOS'!$D$11="Não"),0.5,
IF(AND(H47="11.2",OR('1_QUESITOS'!$D$8="Sim",'1_QUESITOS'!$D$9="Sim",'1_QUESITOS'!$D$10="Sim",'1_QUESITOS'!$D$11="Sim")),0.55,
0)))))))</f>
        <v>0</v>
      </c>
      <c r="J47" s="87">
        <f>'3_CAPAG'!$D$8</f>
        <v>0</v>
      </c>
      <c r="K47" s="87">
        <f>IF(OR('2_DEBITOS'!I43="Sim",'1_QUESITOS'!$D$6="Sim",'1_QUESITOS'!$D$7="Sim",'1_QUESITOS'!$D$9="Sim"),I47,
SMALL(I47:J47,1))</f>
        <v>0</v>
      </c>
      <c r="L47" s="7">
        <f>IF('2_DEBITOS'!$I$4="ERRO !!!",0,ROUNDDOWN(SUM(E47:F47)*K47,2))</f>
        <v>0</v>
      </c>
      <c r="M47" s="7">
        <f t="shared" si="0"/>
        <v>0</v>
      </c>
      <c r="N47" s="7">
        <f t="shared" si="3"/>
        <v>0</v>
      </c>
      <c r="O47" s="7">
        <f t="shared" si="1"/>
        <v>0</v>
      </c>
    </row>
    <row r="48" spans="3:15" x14ac:dyDescent="0.35">
      <c r="C48" s="18" t="str">
        <f t="shared" si="2"/>
        <v/>
      </c>
      <c r="D48" s="13" t="str">
        <f>IF('2_DEBITOS'!D44="","Não informado",'2_DEBITOS'!D44)</f>
        <v>Não informado</v>
      </c>
      <c r="E48" s="7">
        <f>IF('2_DEBITOS'!$I$4="ERRO !!!",0,SUM('2_DEBITOS'!E44))</f>
        <v>0</v>
      </c>
      <c r="F48" s="7">
        <f>IF('2_DEBITOS'!$I$4="ERRO !!!",0,SUM('2_DEBITOS'!F44,'2_DEBITOS'!G44))</f>
        <v>0</v>
      </c>
      <c r="G48" s="8" t="str">
        <f>IF('1_QUESITOS'!$D$18="ERRO !!!","",
IF(E48+F48=0,"",
IF(OR('2_DEBITOS'!I44="Sim",'1_QUESITOS'!$D$6="Sim",'1_QUESITOS'!$D$7="Sim",'1_QUESITOS'!$D$9="Sim"),"D",
IF('3_CAPAG'!$D$9="","",
'3_CAPAG'!$D$9))))</f>
        <v/>
      </c>
      <c r="H48" s="8" t="str">
        <f>IF('1_QUESITOS'!$D$18="ERRO !!!","00.0",
IF(AND(OR(G48="C",G48="D"),'1_QUESITOS'!$D$13="Sim"),"10.1",
IF(AND(OR(G48="A",G48="B"),'1_QUESITOS'!$D$14="Sim"),"10.2",
IF(AND(OR(G48="C",G48="D"),'1_QUESITOS'!$D$13="Não",'1_QUESITOS'!$D$12="Inciso I"),"11.1",
IF(AND(OR(G48="C",G48="D"),'1_QUESITOS'!$D$13="Não",'1_QUESITOS'!$D$12="Inciso II"),"11.2",
"00.0")))))</f>
        <v>00.0</v>
      </c>
      <c r="I48" s="87">
        <f>IF('1_QUESITOS'!$D$18="ERRO !!!",0,
IF(H48="10.1",0.65,
IF(H48="10.2",0,
IF(AND(H48="11.1",'1_QUESITOS'!$D$8="Não",'1_QUESITOS'!$D$9="Não",'1_QUESITOS'!$D$10="Não",'1_QUESITOS'!$D$11="Não"),0.65,
IF(AND(H48="11.1",OR('1_QUESITOS'!$D$8="Sim",'1_QUESITOS'!$D$9="Sim",'1_QUESITOS'!$D$10="Sim",'1_QUESITOS'!$D$11="Sim")),0.7,
IF(AND(H48="11.2",'1_QUESITOS'!$D$8="Não",'1_QUESITOS'!$D$9="Não",'1_QUESITOS'!$D$10="Não",'1_QUESITOS'!$D$11="Não"),0.5,
IF(AND(H48="11.2",OR('1_QUESITOS'!$D$8="Sim",'1_QUESITOS'!$D$9="Sim",'1_QUESITOS'!$D$10="Sim",'1_QUESITOS'!$D$11="Sim")),0.55,
0)))))))</f>
        <v>0</v>
      </c>
      <c r="J48" s="87">
        <f>'3_CAPAG'!$D$8</f>
        <v>0</v>
      </c>
      <c r="K48" s="87">
        <f>IF(OR('2_DEBITOS'!I44="Sim",'1_QUESITOS'!$D$6="Sim",'1_QUESITOS'!$D$7="Sim",'1_QUESITOS'!$D$9="Sim"),I48,
SMALL(I48:J48,1))</f>
        <v>0</v>
      </c>
      <c r="L48" s="7">
        <f>IF('2_DEBITOS'!$I$4="ERRO !!!",0,ROUNDDOWN(SUM(E48:F48)*K48,2))</f>
        <v>0</v>
      </c>
      <c r="M48" s="7">
        <f t="shared" si="0"/>
        <v>0</v>
      </c>
      <c r="N48" s="7">
        <f t="shared" si="3"/>
        <v>0</v>
      </c>
      <c r="O48" s="7">
        <f t="shared" si="1"/>
        <v>0</v>
      </c>
    </row>
    <row r="49" spans="3:15" x14ac:dyDescent="0.35">
      <c r="C49" s="18" t="str">
        <f t="shared" si="2"/>
        <v/>
      </c>
      <c r="D49" s="13" t="str">
        <f>IF('2_DEBITOS'!D45="","Não informado",'2_DEBITOS'!D45)</f>
        <v>Não informado</v>
      </c>
      <c r="E49" s="7">
        <f>IF('2_DEBITOS'!$I$4="ERRO !!!",0,SUM('2_DEBITOS'!E45))</f>
        <v>0</v>
      </c>
      <c r="F49" s="7">
        <f>IF('2_DEBITOS'!$I$4="ERRO !!!",0,SUM('2_DEBITOS'!F45,'2_DEBITOS'!G45))</f>
        <v>0</v>
      </c>
      <c r="G49" s="8" t="str">
        <f>IF('1_QUESITOS'!$D$18="ERRO !!!","",
IF(E49+F49=0,"",
IF(OR('2_DEBITOS'!I45="Sim",'1_QUESITOS'!$D$6="Sim",'1_QUESITOS'!$D$7="Sim",'1_QUESITOS'!$D$9="Sim"),"D",
IF('3_CAPAG'!$D$9="","",
'3_CAPAG'!$D$9))))</f>
        <v/>
      </c>
      <c r="H49" s="8" t="str">
        <f>IF('1_QUESITOS'!$D$18="ERRO !!!","00.0",
IF(AND(OR(G49="C",G49="D"),'1_QUESITOS'!$D$13="Sim"),"10.1",
IF(AND(OR(G49="A",G49="B"),'1_QUESITOS'!$D$14="Sim"),"10.2",
IF(AND(OR(G49="C",G49="D"),'1_QUESITOS'!$D$13="Não",'1_QUESITOS'!$D$12="Inciso I"),"11.1",
IF(AND(OR(G49="C",G49="D"),'1_QUESITOS'!$D$13="Não",'1_QUESITOS'!$D$12="Inciso II"),"11.2",
"00.0")))))</f>
        <v>00.0</v>
      </c>
      <c r="I49" s="87">
        <f>IF('1_QUESITOS'!$D$18="ERRO !!!",0,
IF(H49="10.1",0.65,
IF(H49="10.2",0,
IF(AND(H49="11.1",'1_QUESITOS'!$D$8="Não",'1_QUESITOS'!$D$9="Não",'1_QUESITOS'!$D$10="Não",'1_QUESITOS'!$D$11="Não"),0.65,
IF(AND(H49="11.1",OR('1_QUESITOS'!$D$8="Sim",'1_QUESITOS'!$D$9="Sim",'1_QUESITOS'!$D$10="Sim",'1_QUESITOS'!$D$11="Sim")),0.7,
IF(AND(H49="11.2",'1_QUESITOS'!$D$8="Não",'1_QUESITOS'!$D$9="Não",'1_QUESITOS'!$D$10="Não",'1_QUESITOS'!$D$11="Não"),0.5,
IF(AND(H49="11.2",OR('1_QUESITOS'!$D$8="Sim",'1_QUESITOS'!$D$9="Sim",'1_QUESITOS'!$D$10="Sim",'1_QUESITOS'!$D$11="Sim")),0.55,
0)))))))</f>
        <v>0</v>
      </c>
      <c r="J49" s="87">
        <f>'3_CAPAG'!$D$8</f>
        <v>0</v>
      </c>
      <c r="K49" s="87">
        <f>IF(OR('2_DEBITOS'!I45="Sim",'1_QUESITOS'!$D$6="Sim",'1_QUESITOS'!$D$7="Sim",'1_QUESITOS'!$D$9="Sim"),I49,
SMALL(I49:J49,1))</f>
        <v>0</v>
      </c>
      <c r="L49" s="7">
        <f>IF('2_DEBITOS'!$I$4="ERRO !!!",0,ROUNDDOWN(SUM(E49:F49)*K49,2))</f>
        <v>0</v>
      </c>
      <c r="M49" s="7">
        <f t="shared" si="0"/>
        <v>0</v>
      </c>
      <c r="N49" s="7">
        <f t="shared" si="3"/>
        <v>0</v>
      </c>
      <c r="O49" s="7">
        <f t="shared" si="1"/>
        <v>0</v>
      </c>
    </row>
    <row r="50" spans="3:15" x14ac:dyDescent="0.35">
      <c r="C50" s="18" t="str">
        <f t="shared" si="2"/>
        <v/>
      </c>
      <c r="D50" s="13" t="str">
        <f>IF('2_DEBITOS'!D46="","Não informado",'2_DEBITOS'!D46)</f>
        <v>Não informado</v>
      </c>
      <c r="E50" s="7">
        <f>IF('2_DEBITOS'!$I$4="ERRO !!!",0,SUM('2_DEBITOS'!E46))</f>
        <v>0</v>
      </c>
      <c r="F50" s="7">
        <f>IF('2_DEBITOS'!$I$4="ERRO !!!",0,SUM('2_DEBITOS'!F46,'2_DEBITOS'!G46))</f>
        <v>0</v>
      </c>
      <c r="G50" s="8" t="str">
        <f>IF('1_QUESITOS'!$D$18="ERRO !!!","",
IF(E50+F50=0,"",
IF(OR('2_DEBITOS'!I46="Sim",'1_QUESITOS'!$D$6="Sim",'1_QUESITOS'!$D$7="Sim",'1_QUESITOS'!$D$9="Sim"),"D",
IF('3_CAPAG'!$D$9="","",
'3_CAPAG'!$D$9))))</f>
        <v/>
      </c>
      <c r="H50" s="8" t="str">
        <f>IF('1_QUESITOS'!$D$18="ERRO !!!","00.0",
IF(AND(OR(G50="C",G50="D"),'1_QUESITOS'!$D$13="Sim"),"10.1",
IF(AND(OR(G50="A",G50="B"),'1_QUESITOS'!$D$14="Sim"),"10.2",
IF(AND(OR(G50="C",G50="D"),'1_QUESITOS'!$D$13="Não",'1_QUESITOS'!$D$12="Inciso I"),"11.1",
IF(AND(OR(G50="C",G50="D"),'1_QUESITOS'!$D$13="Não",'1_QUESITOS'!$D$12="Inciso II"),"11.2",
"00.0")))))</f>
        <v>00.0</v>
      </c>
      <c r="I50" s="87">
        <f>IF('1_QUESITOS'!$D$18="ERRO !!!",0,
IF(H50="10.1",0.65,
IF(H50="10.2",0,
IF(AND(H50="11.1",'1_QUESITOS'!$D$8="Não",'1_QUESITOS'!$D$9="Não",'1_QUESITOS'!$D$10="Não",'1_QUESITOS'!$D$11="Não"),0.65,
IF(AND(H50="11.1",OR('1_QUESITOS'!$D$8="Sim",'1_QUESITOS'!$D$9="Sim",'1_QUESITOS'!$D$10="Sim",'1_QUESITOS'!$D$11="Sim")),0.7,
IF(AND(H50="11.2",'1_QUESITOS'!$D$8="Não",'1_QUESITOS'!$D$9="Não",'1_QUESITOS'!$D$10="Não",'1_QUESITOS'!$D$11="Não"),0.5,
IF(AND(H50="11.2",OR('1_QUESITOS'!$D$8="Sim",'1_QUESITOS'!$D$9="Sim",'1_QUESITOS'!$D$10="Sim",'1_QUESITOS'!$D$11="Sim")),0.55,
0)))))))</f>
        <v>0</v>
      </c>
      <c r="J50" s="87">
        <f>'3_CAPAG'!$D$8</f>
        <v>0</v>
      </c>
      <c r="K50" s="87">
        <f>IF(OR('2_DEBITOS'!I46="Sim",'1_QUESITOS'!$D$6="Sim",'1_QUESITOS'!$D$7="Sim",'1_QUESITOS'!$D$9="Sim"),I50,
SMALL(I50:J50,1))</f>
        <v>0</v>
      </c>
      <c r="L50" s="7">
        <f>IF('2_DEBITOS'!$I$4="ERRO !!!",0,ROUNDDOWN(SUM(E50:F50)*K50,2))</f>
        <v>0</v>
      </c>
      <c r="M50" s="7">
        <f t="shared" si="0"/>
        <v>0</v>
      </c>
      <c r="N50" s="7">
        <f t="shared" si="3"/>
        <v>0</v>
      </c>
      <c r="O50" s="7">
        <f t="shared" si="1"/>
        <v>0</v>
      </c>
    </row>
    <row r="51" spans="3:15" x14ac:dyDescent="0.35">
      <c r="C51" s="18" t="str">
        <f t="shared" si="2"/>
        <v/>
      </c>
      <c r="D51" s="13" t="str">
        <f>IF('2_DEBITOS'!D47="","Não informado",'2_DEBITOS'!D47)</f>
        <v>Não informado</v>
      </c>
      <c r="E51" s="7">
        <f>IF('2_DEBITOS'!$I$4="ERRO !!!",0,SUM('2_DEBITOS'!E47))</f>
        <v>0</v>
      </c>
      <c r="F51" s="7">
        <f>IF('2_DEBITOS'!$I$4="ERRO !!!",0,SUM('2_DEBITOS'!F47,'2_DEBITOS'!G47))</f>
        <v>0</v>
      </c>
      <c r="G51" s="8" t="str">
        <f>IF('1_QUESITOS'!$D$18="ERRO !!!","",
IF(E51+F51=0,"",
IF(OR('2_DEBITOS'!I47="Sim",'1_QUESITOS'!$D$6="Sim",'1_QUESITOS'!$D$7="Sim",'1_QUESITOS'!$D$9="Sim"),"D",
IF('3_CAPAG'!$D$9="","",
'3_CAPAG'!$D$9))))</f>
        <v/>
      </c>
      <c r="H51" s="8" t="str">
        <f>IF('1_QUESITOS'!$D$18="ERRO !!!","00.0",
IF(AND(OR(G51="C",G51="D"),'1_QUESITOS'!$D$13="Sim"),"10.1",
IF(AND(OR(G51="A",G51="B"),'1_QUESITOS'!$D$14="Sim"),"10.2",
IF(AND(OR(G51="C",G51="D"),'1_QUESITOS'!$D$13="Não",'1_QUESITOS'!$D$12="Inciso I"),"11.1",
IF(AND(OR(G51="C",G51="D"),'1_QUESITOS'!$D$13="Não",'1_QUESITOS'!$D$12="Inciso II"),"11.2",
"00.0")))))</f>
        <v>00.0</v>
      </c>
      <c r="I51" s="87">
        <f>IF('1_QUESITOS'!$D$18="ERRO !!!",0,
IF(H51="10.1",0.65,
IF(H51="10.2",0,
IF(AND(H51="11.1",'1_QUESITOS'!$D$8="Não",'1_QUESITOS'!$D$9="Não",'1_QUESITOS'!$D$10="Não",'1_QUESITOS'!$D$11="Não"),0.65,
IF(AND(H51="11.1",OR('1_QUESITOS'!$D$8="Sim",'1_QUESITOS'!$D$9="Sim",'1_QUESITOS'!$D$10="Sim",'1_QUESITOS'!$D$11="Sim")),0.7,
IF(AND(H51="11.2",'1_QUESITOS'!$D$8="Não",'1_QUESITOS'!$D$9="Não",'1_QUESITOS'!$D$10="Não",'1_QUESITOS'!$D$11="Não"),0.5,
IF(AND(H51="11.2",OR('1_QUESITOS'!$D$8="Sim",'1_QUESITOS'!$D$9="Sim",'1_QUESITOS'!$D$10="Sim",'1_QUESITOS'!$D$11="Sim")),0.55,
0)))))))</f>
        <v>0</v>
      </c>
      <c r="J51" s="87">
        <f>'3_CAPAG'!$D$8</f>
        <v>0</v>
      </c>
      <c r="K51" s="87">
        <f>IF(OR('2_DEBITOS'!I47="Sim",'1_QUESITOS'!$D$6="Sim",'1_QUESITOS'!$D$7="Sim",'1_QUESITOS'!$D$9="Sim"),I51,
SMALL(I51:J51,1))</f>
        <v>0</v>
      </c>
      <c r="L51" s="7">
        <f>IF('2_DEBITOS'!$I$4="ERRO !!!",0,ROUNDDOWN(SUM(E51:F51)*K51,2))</f>
        <v>0</v>
      </c>
      <c r="M51" s="7">
        <f t="shared" si="0"/>
        <v>0</v>
      </c>
      <c r="N51" s="7">
        <f t="shared" si="3"/>
        <v>0</v>
      </c>
      <c r="O51" s="7">
        <f t="shared" si="1"/>
        <v>0</v>
      </c>
    </row>
    <row r="52" spans="3:15" x14ac:dyDescent="0.35">
      <c r="C52" s="18" t="str">
        <f t="shared" si="2"/>
        <v/>
      </c>
      <c r="D52" s="13" t="str">
        <f>IF('2_DEBITOS'!D48="","Não informado",'2_DEBITOS'!D48)</f>
        <v>Não informado</v>
      </c>
      <c r="E52" s="7">
        <f>IF('2_DEBITOS'!$I$4="ERRO !!!",0,SUM('2_DEBITOS'!E48))</f>
        <v>0</v>
      </c>
      <c r="F52" s="7">
        <f>IF('2_DEBITOS'!$I$4="ERRO !!!",0,SUM('2_DEBITOS'!F48,'2_DEBITOS'!G48))</f>
        <v>0</v>
      </c>
      <c r="G52" s="8" t="str">
        <f>IF('1_QUESITOS'!$D$18="ERRO !!!","",
IF(E52+F52=0,"",
IF(OR('2_DEBITOS'!I48="Sim",'1_QUESITOS'!$D$6="Sim",'1_QUESITOS'!$D$7="Sim",'1_QUESITOS'!$D$9="Sim"),"D",
IF('3_CAPAG'!$D$9="","",
'3_CAPAG'!$D$9))))</f>
        <v/>
      </c>
      <c r="H52" s="8" t="str">
        <f>IF('1_QUESITOS'!$D$18="ERRO !!!","00.0",
IF(AND(OR(G52="C",G52="D"),'1_QUESITOS'!$D$13="Sim"),"10.1",
IF(AND(OR(G52="A",G52="B"),'1_QUESITOS'!$D$14="Sim"),"10.2",
IF(AND(OR(G52="C",G52="D"),'1_QUESITOS'!$D$13="Não",'1_QUESITOS'!$D$12="Inciso I"),"11.1",
IF(AND(OR(G52="C",G52="D"),'1_QUESITOS'!$D$13="Não",'1_QUESITOS'!$D$12="Inciso II"),"11.2",
"00.0")))))</f>
        <v>00.0</v>
      </c>
      <c r="I52" s="87">
        <f>IF('1_QUESITOS'!$D$18="ERRO !!!",0,
IF(H52="10.1",0.65,
IF(H52="10.2",0,
IF(AND(H52="11.1",'1_QUESITOS'!$D$8="Não",'1_QUESITOS'!$D$9="Não",'1_QUESITOS'!$D$10="Não",'1_QUESITOS'!$D$11="Não"),0.65,
IF(AND(H52="11.1",OR('1_QUESITOS'!$D$8="Sim",'1_QUESITOS'!$D$9="Sim",'1_QUESITOS'!$D$10="Sim",'1_QUESITOS'!$D$11="Sim")),0.7,
IF(AND(H52="11.2",'1_QUESITOS'!$D$8="Não",'1_QUESITOS'!$D$9="Não",'1_QUESITOS'!$D$10="Não",'1_QUESITOS'!$D$11="Não"),0.5,
IF(AND(H52="11.2",OR('1_QUESITOS'!$D$8="Sim",'1_QUESITOS'!$D$9="Sim",'1_QUESITOS'!$D$10="Sim",'1_QUESITOS'!$D$11="Sim")),0.55,
0)))))))</f>
        <v>0</v>
      </c>
      <c r="J52" s="87">
        <f>'3_CAPAG'!$D$8</f>
        <v>0</v>
      </c>
      <c r="K52" s="87">
        <f>IF(OR('2_DEBITOS'!I48="Sim",'1_QUESITOS'!$D$6="Sim",'1_QUESITOS'!$D$7="Sim",'1_QUESITOS'!$D$9="Sim"),I52,
SMALL(I52:J52,1))</f>
        <v>0</v>
      </c>
      <c r="L52" s="7">
        <f>IF('2_DEBITOS'!$I$4="ERRO !!!",0,ROUNDDOWN(SUM(E52:F52)*K52,2))</f>
        <v>0</v>
      </c>
      <c r="M52" s="7">
        <f t="shared" si="0"/>
        <v>0</v>
      </c>
      <c r="N52" s="7">
        <f t="shared" si="3"/>
        <v>0</v>
      </c>
      <c r="O52" s="7">
        <f t="shared" si="1"/>
        <v>0</v>
      </c>
    </row>
    <row r="53" spans="3:15" x14ac:dyDescent="0.35">
      <c r="C53" s="18" t="str">
        <f t="shared" si="2"/>
        <v/>
      </c>
      <c r="D53" s="13" t="str">
        <f>IF('2_DEBITOS'!D49="","Não informado",'2_DEBITOS'!D49)</f>
        <v>Não informado</v>
      </c>
      <c r="E53" s="7">
        <f>IF('2_DEBITOS'!$I$4="ERRO !!!",0,SUM('2_DEBITOS'!E49))</f>
        <v>0</v>
      </c>
      <c r="F53" s="7">
        <f>IF('2_DEBITOS'!$I$4="ERRO !!!",0,SUM('2_DEBITOS'!F49,'2_DEBITOS'!G49))</f>
        <v>0</v>
      </c>
      <c r="G53" s="8" t="str">
        <f>IF('1_QUESITOS'!$D$18="ERRO !!!","",
IF(E53+F53=0,"",
IF(OR('2_DEBITOS'!I49="Sim",'1_QUESITOS'!$D$6="Sim",'1_QUESITOS'!$D$7="Sim",'1_QUESITOS'!$D$9="Sim"),"D",
IF('3_CAPAG'!$D$9="","",
'3_CAPAG'!$D$9))))</f>
        <v/>
      </c>
      <c r="H53" s="8" t="str">
        <f>IF('1_QUESITOS'!$D$18="ERRO !!!","00.0",
IF(AND(OR(G53="C",G53="D"),'1_QUESITOS'!$D$13="Sim"),"10.1",
IF(AND(OR(G53="A",G53="B"),'1_QUESITOS'!$D$14="Sim"),"10.2",
IF(AND(OR(G53="C",G53="D"),'1_QUESITOS'!$D$13="Não",'1_QUESITOS'!$D$12="Inciso I"),"11.1",
IF(AND(OR(G53="C",G53="D"),'1_QUESITOS'!$D$13="Não",'1_QUESITOS'!$D$12="Inciso II"),"11.2",
"00.0")))))</f>
        <v>00.0</v>
      </c>
      <c r="I53" s="87">
        <f>IF('1_QUESITOS'!$D$18="ERRO !!!",0,
IF(H53="10.1",0.65,
IF(H53="10.2",0,
IF(AND(H53="11.1",'1_QUESITOS'!$D$8="Não",'1_QUESITOS'!$D$9="Não",'1_QUESITOS'!$D$10="Não",'1_QUESITOS'!$D$11="Não"),0.65,
IF(AND(H53="11.1",OR('1_QUESITOS'!$D$8="Sim",'1_QUESITOS'!$D$9="Sim",'1_QUESITOS'!$D$10="Sim",'1_QUESITOS'!$D$11="Sim")),0.7,
IF(AND(H53="11.2",'1_QUESITOS'!$D$8="Não",'1_QUESITOS'!$D$9="Não",'1_QUESITOS'!$D$10="Não",'1_QUESITOS'!$D$11="Não"),0.5,
IF(AND(H53="11.2",OR('1_QUESITOS'!$D$8="Sim",'1_QUESITOS'!$D$9="Sim",'1_QUESITOS'!$D$10="Sim",'1_QUESITOS'!$D$11="Sim")),0.55,
0)))))))</f>
        <v>0</v>
      </c>
      <c r="J53" s="87">
        <f>'3_CAPAG'!$D$8</f>
        <v>0</v>
      </c>
      <c r="K53" s="87">
        <f>IF(OR('2_DEBITOS'!I49="Sim",'1_QUESITOS'!$D$6="Sim",'1_QUESITOS'!$D$7="Sim",'1_QUESITOS'!$D$9="Sim"),I53,
SMALL(I53:J53,1))</f>
        <v>0</v>
      </c>
      <c r="L53" s="7">
        <f>IF('2_DEBITOS'!$I$4="ERRO !!!",0,ROUNDDOWN(SUM(E53:F53)*K53,2))</f>
        <v>0</v>
      </c>
      <c r="M53" s="7">
        <f t="shared" si="0"/>
        <v>0</v>
      </c>
      <c r="N53" s="7">
        <f t="shared" si="3"/>
        <v>0</v>
      </c>
      <c r="O53" s="7">
        <f t="shared" si="1"/>
        <v>0</v>
      </c>
    </row>
    <row r="54" spans="3:15" x14ac:dyDescent="0.35">
      <c r="C54" s="18" t="str">
        <f t="shared" si="2"/>
        <v/>
      </c>
      <c r="D54" s="13" t="str">
        <f>IF('2_DEBITOS'!D50="","Não informado",'2_DEBITOS'!D50)</f>
        <v>Não informado</v>
      </c>
      <c r="E54" s="7">
        <f>IF('2_DEBITOS'!$I$4="ERRO !!!",0,SUM('2_DEBITOS'!E50))</f>
        <v>0</v>
      </c>
      <c r="F54" s="7">
        <f>IF('2_DEBITOS'!$I$4="ERRO !!!",0,SUM('2_DEBITOS'!F50,'2_DEBITOS'!G50))</f>
        <v>0</v>
      </c>
      <c r="G54" s="8" t="str">
        <f>IF('1_QUESITOS'!$D$18="ERRO !!!","",
IF(E54+F54=0,"",
IF(OR('2_DEBITOS'!I50="Sim",'1_QUESITOS'!$D$6="Sim",'1_QUESITOS'!$D$7="Sim",'1_QUESITOS'!$D$9="Sim"),"D",
IF('3_CAPAG'!$D$9="","",
'3_CAPAG'!$D$9))))</f>
        <v/>
      </c>
      <c r="H54" s="8" t="str">
        <f>IF('1_QUESITOS'!$D$18="ERRO !!!","00.0",
IF(AND(OR(G54="C",G54="D"),'1_QUESITOS'!$D$13="Sim"),"10.1",
IF(AND(OR(G54="A",G54="B"),'1_QUESITOS'!$D$14="Sim"),"10.2",
IF(AND(OR(G54="C",G54="D"),'1_QUESITOS'!$D$13="Não",'1_QUESITOS'!$D$12="Inciso I"),"11.1",
IF(AND(OR(G54="C",G54="D"),'1_QUESITOS'!$D$13="Não",'1_QUESITOS'!$D$12="Inciso II"),"11.2",
"00.0")))))</f>
        <v>00.0</v>
      </c>
      <c r="I54" s="87">
        <f>IF('1_QUESITOS'!$D$18="ERRO !!!",0,
IF(H54="10.1",0.65,
IF(H54="10.2",0,
IF(AND(H54="11.1",'1_QUESITOS'!$D$8="Não",'1_QUESITOS'!$D$9="Não",'1_QUESITOS'!$D$10="Não",'1_QUESITOS'!$D$11="Não"),0.65,
IF(AND(H54="11.1",OR('1_QUESITOS'!$D$8="Sim",'1_QUESITOS'!$D$9="Sim",'1_QUESITOS'!$D$10="Sim",'1_QUESITOS'!$D$11="Sim")),0.7,
IF(AND(H54="11.2",'1_QUESITOS'!$D$8="Não",'1_QUESITOS'!$D$9="Não",'1_QUESITOS'!$D$10="Não",'1_QUESITOS'!$D$11="Não"),0.5,
IF(AND(H54="11.2",OR('1_QUESITOS'!$D$8="Sim",'1_QUESITOS'!$D$9="Sim",'1_QUESITOS'!$D$10="Sim",'1_QUESITOS'!$D$11="Sim")),0.55,
0)))))))</f>
        <v>0</v>
      </c>
      <c r="J54" s="87">
        <f>'3_CAPAG'!$D$8</f>
        <v>0</v>
      </c>
      <c r="K54" s="87">
        <f>IF(OR('2_DEBITOS'!I50="Sim",'1_QUESITOS'!$D$6="Sim",'1_QUESITOS'!$D$7="Sim",'1_QUESITOS'!$D$9="Sim"),I54,
SMALL(I54:J54,1))</f>
        <v>0</v>
      </c>
      <c r="L54" s="7">
        <f>IF('2_DEBITOS'!$I$4="ERRO !!!",0,ROUNDDOWN(SUM(E54:F54)*K54,2))</f>
        <v>0</v>
      </c>
      <c r="M54" s="7">
        <f t="shared" si="0"/>
        <v>0</v>
      </c>
      <c r="N54" s="7">
        <f t="shared" si="3"/>
        <v>0</v>
      </c>
      <c r="O54" s="7">
        <f t="shared" si="1"/>
        <v>0</v>
      </c>
    </row>
    <row r="55" spans="3:15" x14ac:dyDescent="0.35">
      <c r="C55" s="18" t="str">
        <f t="shared" si="2"/>
        <v/>
      </c>
      <c r="D55" s="13" t="str">
        <f>IF('2_DEBITOS'!D51="","Não informado",'2_DEBITOS'!D51)</f>
        <v>Não informado</v>
      </c>
      <c r="E55" s="7">
        <f>IF('2_DEBITOS'!$I$4="ERRO !!!",0,SUM('2_DEBITOS'!E51))</f>
        <v>0</v>
      </c>
      <c r="F55" s="7">
        <f>IF('2_DEBITOS'!$I$4="ERRO !!!",0,SUM('2_DEBITOS'!F51,'2_DEBITOS'!G51))</f>
        <v>0</v>
      </c>
      <c r="G55" s="8" t="str">
        <f>IF('1_QUESITOS'!$D$18="ERRO !!!","",
IF(E55+F55=0,"",
IF(OR('2_DEBITOS'!I51="Sim",'1_QUESITOS'!$D$6="Sim",'1_QUESITOS'!$D$7="Sim",'1_QUESITOS'!$D$9="Sim"),"D",
IF('3_CAPAG'!$D$9="","",
'3_CAPAG'!$D$9))))</f>
        <v/>
      </c>
      <c r="H55" s="8" t="str">
        <f>IF('1_QUESITOS'!$D$18="ERRO !!!","00.0",
IF(AND(OR(G55="C",G55="D"),'1_QUESITOS'!$D$13="Sim"),"10.1",
IF(AND(OR(G55="A",G55="B"),'1_QUESITOS'!$D$14="Sim"),"10.2",
IF(AND(OR(G55="C",G55="D"),'1_QUESITOS'!$D$13="Não",'1_QUESITOS'!$D$12="Inciso I"),"11.1",
IF(AND(OR(G55="C",G55="D"),'1_QUESITOS'!$D$13="Não",'1_QUESITOS'!$D$12="Inciso II"),"11.2",
"00.0")))))</f>
        <v>00.0</v>
      </c>
      <c r="I55" s="87">
        <f>IF('1_QUESITOS'!$D$18="ERRO !!!",0,
IF(H55="10.1",0.65,
IF(H55="10.2",0,
IF(AND(H55="11.1",'1_QUESITOS'!$D$8="Não",'1_QUESITOS'!$D$9="Não",'1_QUESITOS'!$D$10="Não",'1_QUESITOS'!$D$11="Não"),0.65,
IF(AND(H55="11.1",OR('1_QUESITOS'!$D$8="Sim",'1_QUESITOS'!$D$9="Sim",'1_QUESITOS'!$D$10="Sim",'1_QUESITOS'!$D$11="Sim")),0.7,
IF(AND(H55="11.2",'1_QUESITOS'!$D$8="Não",'1_QUESITOS'!$D$9="Não",'1_QUESITOS'!$D$10="Não",'1_QUESITOS'!$D$11="Não"),0.5,
IF(AND(H55="11.2",OR('1_QUESITOS'!$D$8="Sim",'1_QUESITOS'!$D$9="Sim",'1_QUESITOS'!$D$10="Sim",'1_QUESITOS'!$D$11="Sim")),0.55,
0)))))))</f>
        <v>0</v>
      </c>
      <c r="J55" s="87">
        <f>'3_CAPAG'!$D$8</f>
        <v>0</v>
      </c>
      <c r="K55" s="87">
        <f>IF(OR('2_DEBITOS'!I51="Sim",'1_QUESITOS'!$D$6="Sim",'1_QUESITOS'!$D$7="Sim",'1_QUESITOS'!$D$9="Sim"),I55,
SMALL(I55:J55,1))</f>
        <v>0</v>
      </c>
      <c r="L55" s="7">
        <f>IF('2_DEBITOS'!$I$4="ERRO !!!",0,ROUNDDOWN(SUM(E55:F55)*K55,2))</f>
        <v>0</v>
      </c>
      <c r="M55" s="7">
        <f t="shared" si="0"/>
        <v>0</v>
      </c>
      <c r="N55" s="7">
        <f t="shared" si="3"/>
        <v>0</v>
      </c>
      <c r="O55" s="7">
        <f t="shared" si="1"/>
        <v>0</v>
      </c>
    </row>
    <row r="56" spans="3:15" x14ac:dyDescent="0.35">
      <c r="C56" s="18" t="str">
        <f t="shared" si="2"/>
        <v/>
      </c>
      <c r="D56" s="13" t="str">
        <f>IF('2_DEBITOS'!D52="","Não informado",'2_DEBITOS'!D52)</f>
        <v>Não informado</v>
      </c>
      <c r="E56" s="7">
        <f>IF('2_DEBITOS'!$I$4="ERRO !!!",0,SUM('2_DEBITOS'!E52))</f>
        <v>0</v>
      </c>
      <c r="F56" s="7">
        <f>IF('2_DEBITOS'!$I$4="ERRO !!!",0,SUM('2_DEBITOS'!F52,'2_DEBITOS'!G52))</f>
        <v>0</v>
      </c>
      <c r="G56" s="8" t="str">
        <f>IF('1_QUESITOS'!$D$18="ERRO !!!","",
IF(E56+F56=0,"",
IF(OR('2_DEBITOS'!I52="Sim",'1_QUESITOS'!$D$6="Sim",'1_QUESITOS'!$D$7="Sim",'1_QUESITOS'!$D$9="Sim"),"D",
IF('3_CAPAG'!$D$9="","",
'3_CAPAG'!$D$9))))</f>
        <v/>
      </c>
      <c r="H56" s="8" t="str">
        <f>IF('1_QUESITOS'!$D$18="ERRO !!!","00.0",
IF(AND(OR(G56="C",G56="D"),'1_QUESITOS'!$D$13="Sim"),"10.1",
IF(AND(OR(G56="A",G56="B"),'1_QUESITOS'!$D$14="Sim"),"10.2",
IF(AND(OR(G56="C",G56="D"),'1_QUESITOS'!$D$13="Não",'1_QUESITOS'!$D$12="Inciso I"),"11.1",
IF(AND(OR(G56="C",G56="D"),'1_QUESITOS'!$D$13="Não",'1_QUESITOS'!$D$12="Inciso II"),"11.2",
"00.0")))))</f>
        <v>00.0</v>
      </c>
      <c r="I56" s="87">
        <f>IF('1_QUESITOS'!$D$18="ERRO !!!",0,
IF(H56="10.1",0.65,
IF(H56="10.2",0,
IF(AND(H56="11.1",'1_QUESITOS'!$D$8="Não",'1_QUESITOS'!$D$9="Não",'1_QUESITOS'!$D$10="Não",'1_QUESITOS'!$D$11="Não"),0.65,
IF(AND(H56="11.1",OR('1_QUESITOS'!$D$8="Sim",'1_QUESITOS'!$D$9="Sim",'1_QUESITOS'!$D$10="Sim",'1_QUESITOS'!$D$11="Sim")),0.7,
IF(AND(H56="11.2",'1_QUESITOS'!$D$8="Não",'1_QUESITOS'!$D$9="Não",'1_QUESITOS'!$D$10="Não",'1_QUESITOS'!$D$11="Não"),0.5,
IF(AND(H56="11.2",OR('1_QUESITOS'!$D$8="Sim",'1_QUESITOS'!$D$9="Sim",'1_QUESITOS'!$D$10="Sim",'1_QUESITOS'!$D$11="Sim")),0.55,
0)))))))</f>
        <v>0</v>
      </c>
      <c r="J56" s="87">
        <f>'3_CAPAG'!$D$8</f>
        <v>0</v>
      </c>
      <c r="K56" s="87">
        <f>IF(OR('2_DEBITOS'!I52="Sim",'1_QUESITOS'!$D$6="Sim",'1_QUESITOS'!$D$7="Sim",'1_QUESITOS'!$D$9="Sim"),I56,
SMALL(I56:J56,1))</f>
        <v>0</v>
      </c>
      <c r="L56" s="7">
        <f>IF('2_DEBITOS'!$I$4="ERRO !!!",0,ROUNDDOWN(SUM(E56:F56)*K56,2))</f>
        <v>0</v>
      </c>
      <c r="M56" s="7">
        <f t="shared" si="0"/>
        <v>0</v>
      </c>
      <c r="N56" s="7">
        <f t="shared" si="3"/>
        <v>0</v>
      </c>
      <c r="O56" s="7">
        <f t="shared" si="1"/>
        <v>0</v>
      </c>
    </row>
    <row r="57" spans="3:15" x14ac:dyDescent="0.35">
      <c r="C57" s="18" t="str">
        <f t="shared" si="2"/>
        <v/>
      </c>
      <c r="D57" s="13" t="str">
        <f>IF('2_DEBITOS'!D53="","Não informado",'2_DEBITOS'!D53)</f>
        <v>Não informado</v>
      </c>
      <c r="E57" s="7">
        <f>IF('2_DEBITOS'!$I$4="ERRO !!!",0,SUM('2_DEBITOS'!E53))</f>
        <v>0</v>
      </c>
      <c r="F57" s="7">
        <f>IF('2_DEBITOS'!$I$4="ERRO !!!",0,SUM('2_DEBITOS'!F53,'2_DEBITOS'!G53))</f>
        <v>0</v>
      </c>
      <c r="G57" s="8" t="str">
        <f>IF('1_QUESITOS'!$D$18="ERRO !!!","",
IF(E57+F57=0,"",
IF(OR('2_DEBITOS'!I53="Sim",'1_QUESITOS'!$D$6="Sim",'1_QUESITOS'!$D$7="Sim",'1_QUESITOS'!$D$9="Sim"),"D",
IF('3_CAPAG'!$D$9="","",
'3_CAPAG'!$D$9))))</f>
        <v/>
      </c>
      <c r="H57" s="8" t="str">
        <f>IF('1_QUESITOS'!$D$18="ERRO !!!","00.0",
IF(AND(OR(G57="C",G57="D"),'1_QUESITOS'!$D$13="Sim"),"10.1",
IF(AND(OR(G57="A",G57="B"),'1_QUESITOS'!$D$14="Sim"),"10.2",
IF(AND(OR(G57="C",G57="D"),'1_QUESITOS'!$D$13="Não",'1_QUESITOS'!$D$12="Inciso I"),"11.1",
IF(AND(OR(G57="C",G57="D"),'1_QUESITOS'!$D$13="Não",'1_QUESITOS'!$D$12="Inciso II"),"11.2",
"00.0")))))</f>
        <v>00.0</v>
      </c>
      <c r="I57" s="87">
        <f>IF('1_QUESITOS'!$D$18="ERRO !!!",0,
IF(H57="10.1",0.65,
IF(H57="10.2",0,
IF(AND(H57="11.1",'1_QUESITOS'!$D$8="Não",'1_QUESITOS'!$D$9="Não",'1_QUESITOS'!$D$10="Não",'1_QUESITOS'!$D$11="Não"),0.65,
IF(AND(H57="11.1",OR('1_QUESITOS'!$D$8="Sim",'1_QUESITOS'!$D$9="Sim",'1_QUESITOS'!$D$10="Sim",'1_QUESITOS'!$D$11="Sim")),0.7,
IF(AND(H57="11.2",'1_QUESITOS'!$D$8="Não",'1_QUESITOS'!$D$9="Não",'1_QUESITOS'!$D$10="Não",'1_QUESITOS'!$D$11="Não"),0.5,
IF(AND(H57="11.2",OR('1_QUESITOS'!$D$8="Sim",'1_QUESITOS'!$D$9="Sim",'1_QUESITOS'!$D$10="Sim",'1_QUESITOS'!$D$11="Sim")),0.55,
0)))))))</f>
        <v>0</v>
      </c>
      <c r="J57" s="87">
        <f>'3_CAPAG'!$D$8</f>
        <v>0</v>
      </c>
      <c r="K57" s="87">
        <f>IF(OR('2_DEBITOS'!I53="Sim",'1_QUESITOS'!$D$6="Sim",'1_QUESITOS'!$D$7="Sim",'1_QUESITOS'!$D$9="Sim"),I57,
SMALL(I57:J57,1))</f>
        <v>0</v>
      </c>
      <c r="L57" s="7">
        <f>IF('2_DEBITOS'!$I$4="ERRO !!!",0,ROUNDDOWN(SUM(E57:F57)*K57,2))</f>
        <v>0</v>
      </c>
      <c r="M57" s="7">
        <f t="shared" si="0"/>
        <v>0</v>
      </c>
      <c r="N57" s="7">
        <f t="shared" si="3"/>
        <v>0</v>
      </c>
      <c r="O57" s="7">
        <f t="shared" si="1"/>
        <v>0</v>
      </c>
    </row>
    <row r="58" spans="3:15" x14ac:dyDescent="0.35">
      <c r="C58" s="18" t="str">
        <f t="shared" si="2"/>
        <v/>
      </c>
      <c r="D58" s="13" t="str">
        <f>IF('2_DEBITOS'!D54="","Não informado",'2_DEBITOS'!D54)</f>
        <v>Não informado</v>
      </c>
      <c r="E58" s="7">
        <f>IF('2_DEBITOS'!$I$4="ERRO !!!",0,SUM('2_DEBITOS'!E54))</f>
        <v>0</v>
      </c>
      <c r="F58" s="7">
        <f>IF('2_DEBITOS'!$I$4="ERRO !!!",0,SUM('2_DEBITOS'!F54,'2_DEBITOS'!G54))</f>
        <v>0</v>
      </c>
      <c r="G58" s="8" t="str">
        <f>IF('1_QUESITOS'!$D$18="ERRO !!!","",
IF(E58+F58=0,"",
IF(OR('2_DEBITOS'!I54="Sim",'1_QUESITOS'!$D$6="Sim",'1_QUESITOS'!$D$7="Sim",'1_QUESITOS'!$D$9="Sim"),"D",
IF('3_CAPAG'!$D$9="","",
'3_CAPAG'!$D$9))))</f>
        <v/>
      </c>
      <c r="H58" s="8" t="str">
        <f>IF('1_QUESITOS'!$D$18="ERRO !!!","00.0",
IF(AND(OR(G58="C",G58="D"),'1_QUESITOS'!$D$13="Sim"),"10.1",
IF(AND(OR(G58="A",G58="B"),'1_QUESITOS'!$D$14="Sim"),"10.2",
IF(AND(OR(G58="C",G58="D"),'1_QUESITOS'!$D$13="Não",'1_QUESITOS'!$D$12="Inciso I"),"11.1",
IF(AND(OR(G58="C",G58="D"),'1_QUESITOS'!$D$13="Não",'1_QUESITOS'!$D$12="Inciso II"),"11.2",
"00.0")))))</f>
        <v>00.0</v>
      </c>
      <c r="I58" s="87">
        <f>IF('1_QUESITOS'!$D$18="ERRO !!!",0,
IF(H58="10.1",0.65,
IF(H58="10.2",0,
IF(AND(H58="11.1",'1_QUESITOS'!$D$8="Não",'1_QUESITOS'!$D$9="Não",'1_QUESITOS'!$D$10="Não",'1_QUESITOS'!$D$11="Não"),0.65,
IF(AND(H58="11.1",OR('1_QUESITOS'!$D$8="Sim",'1_QUESITOS'!$D$9="Sim",'1_QUESITOS'!$D$10="Sim",'1_QUESITOS'!$D$11="Sim")),0.7,
IF(AND(H58="11.2",'1_QUESITOS'!$D$8="Não",'1_QUESITOS'!$D$9="Não",'1_QUESITOS'!$D$10="Não",'1_QUESITOS'!$D$11="Não"),0.5,
IF(AND(H58="11.2",OR('1_QUESITOS'!$D$8="Sim",'1_QUESITOS'!$D$9="Sim",'1_QUESITOS'!$D$10="Sim",'1_QUESITOS'!$D$11="Sim")),0.55,
0)))))))</f>
        <v>0</v>
      </c>
      <c r="J58" s="87">
        <f>'3_CAPAG'!$D$8</f>
        <v>0</v>
      </c>
      <c r="K58" s="87">
        <f>IF(OR('2_DEBITOS'!I54="Sim",'1_QUESITOS'!$D$6="Sim",'1_QUESITOS'!$D$7="Sim",'1_QUESITOS'!$D$9="Sim"),I58,
SMALL(I58:J58,1))</f>
        <v>0</v>
      </c>
      <c r="L58" s="7">
        <f>IF('2_DEBITOS'!$I$4="ERRO !!!",0,ROUNDDOWN(SUM(E58:F58)*K58,2))</f>
        <v>0</v>
      </c>
      <c r="M58" s="7">
        <f t="shared" si="0"/>
        <v>0</v>
      </c>
      <c r="N58" s="7">
        <f t="shared" si="3"/>
        <v>0</v>
      </c>
      <c r="O58" s="7">
        <f t="shared" si="1"/>
        <v>0</v>
      </c>
    </row>
    <row r="59" spans="3:15" x14ac:dyDescent="0.35">
      <c r="C59" s="18" t="str">
        <f t="shared" si="2"/>
        <v/>
      </c>
      <c r="D59" s="13" t="str">
        <f>IF('2_DEBITOS'!D55="","Não informado",'2_DEBITOS'!D55)</f>
        <v>Não informado</v>
      </c>
      <c r="E59" s="7">
        <f>IF('2_DEBITOS'!$I$4="ERRO !!!",0,SUM('2_DEBITOS'!E55))</f>
        <v>0</v>
      </c>
      <c r="F59" s="7">
        <f>IF('2_DEBITOS'!$I$4="ERRO !!!",0,SUM('2_DEBITOS'!F55,'2_DEBITOS'!G55))</f>
        <v>0</v>
      </c>
      <c r="G59" s="8" t="str">
        <f>IF('1_QUESITOS'!$D$18="ERRO !!!","",
IF(E59+F59=0,"",
IF(OR('2_DEBITOS'!I55="Sim",'1_QUESITOS'!$D$6="Sim",'1_QUESITOS'!$D$7="Sim",'1_QUESITOS'!$D$9="Sim"),"D",
IF('3_CAPAG'!$D$9="","",
'3_CAPAG'!$D$9))))</f>
        <v/>
      </c>
      <c r="H59" s="8" t="str">
        <f>IF('1_QUESITOS'!$D$18="ERRO !!!","00.0",
IF(AND(OR(G59="C",G59="D"),'1_QUESITOS'!$D$13="Sim"),"10.1",
IF(AND(OR(G59="A",G59="B"),'1_QUESITOS'!$D$14="Sim"),"10.2",
IF(AND(OR(G59="C",G59="D"),'1_QUESITOS'!$D$13="Não",'1_QUESITOS'!$D$12="Inciso I"),"11.1",
IF(AND(OR(G59="C",G59="D"),'1_QUESITOS'!$D$13="Não",'1_QUESITOS'!$D$12="Inciso II"),"11.2",
"00.0")))))</f>
        <v>00.0</v>
      </c>
      <c r="I59" s="87">
        <f>IF('1_QUESITOS'!$D$18="ERRO !!!",0,
IF(H59="10.1",0.65,
IF(H59="10.2",0,
IF(AND(H59="11.1",'1_QUESITOS'!$D$8="Não",'1_QUESITOS'!$D$9="Não",'1_QUESITOS'!$D$10="Não",'1_QUESITOS'!$D$11="Não"),0.65,
IF(AND(H59="11.1",OR('1_QUESITOS'!$D$8="Sim",'1_QUESITOS'!$D$9="Sim",'1_QUESITOS'!$D$10="Sim",'1_QUESITOS'!$D$11="Sim")),0.7,
IF(AND(H59="11.2",'1_QUESITOS'!$D$8="Não",'1_QUESITOS'!$D$9="Não",'1_QUESITOS'!$D$10="Não",'1_QUESITOS'!$D$11="Não"),0.5,
IF(AND(H59="11.2",OR('1_QUESITOS'!$D$8="Sim",'1_QUESITOS'!$D$9="Sim",'1_QUESITOS'!$D$10="Sim",'1_QUESITOS'!$D$11="Sim")),0.55,
0)))))))</f>
        <v>0</v>
      </c>
      <c r="J59" s="87">
        <f>'3_CAPAG'!$D$8</f>
        <v>0</v>
      </c>
      <c r="K59" s="87">
        <f>IF(OR('2_DEBITOS'!I55="Sim",'1_QUESITOS'!$D$6="Sim",'1_QUESITOS'!$D$7="Sim",'1_QUESITOS'!$D$9="Sim"),I59,
SMALL(I59:J59,1))</f>
        <v>0</v>
      </c>
      <c r="L59" s="7">
        <f>IF('2_DEBITOS'!$I$4="ERRO !!!",0,ROUNDDOWN(SUM(E59:F59)*K59,2))</f>
        <v>0</v>
      </c>
      <c r="M59" s="7">
        <f t="shared" si="0"/>
        <v>0</v>
      </c>
      <c r="N59" s="7">
        <f t="shared" si="3"/>
        <v>0</v>
      </c>
      <c r="O59" s="7">
        <f t="shared" si="1"/>
        <v>0</v>
      </c>
    </row>
    <row r="60" spans="3:15" x14ac:dyDescent="0.35">
      <c r="C60" s="18" t="str">
        <f t="shared" si="2"/>
        <v/>
      </c>
      <c r="D60" s="13" t="str">
        <f>IF('2_DEBITOS'!D56="","Não informado",'2_DEBITOS'!D56)</f>
        <v>Não informado</v>
      </c>
      <c r="E60" s="7">
        <f>IF('2_DEBITOS'!$I$4="ERRO !!!",0,SUM('2_DEBITOS'!E56))</f>
        <v>0</v>
      </c>
      <c r="F60" s="7">
        <f>IF('2_DEBITOS'!$I$4="ERRO !!!",0,SUM('2_DEBITOS'!F56,'2_DEBITOS'!G56))</f>
        <v>0</v>
      </c>
      <c r="G60" s="8" t="str">
        <f>IF('1_QUESITOS'!$D$18="ERRO !!!","",
IF(E60+F60=0,"",
IF(OR('2_DEBITOS'!I56="Sim",'1_QUESITOS'!$D$6="Sim",'1_QUESITOS'!$D$7="Sim",'1_QUESITOS'!$D$9="Sim"),"D",
IF('3_CAPAG'!$D$9="","",
'3_CAPAG'!$D$9))))</f>
        <v/>
      </c>
      <c r="H60" s="8" t="str">
        <f>IF('1_QUESITOS'!$D$18="ERRO !!!","00.0",
IF(AND(OR(G60="C",G60="D"),'1_QUESITOS'!$D$13="Sim"),"10.1",
IF(AND(OR(G60="A",G60="B"),'1_QUESITOS'!$D$14="Sim"),"10.2",
IF(AND(OR(G60="C",G60="D"),'1_QUESITOS'!$D$13="Não",'1_QUESITOS'!$D$12="Inciso I"),"11.1",
IF(AND(OR(G60="C",G60="D"),'1_QUESITOS'!$D$13="Não",'1_QUESITOS'!$D$12="Inciso II"),"11.2",
"00.0")))))</f>
        <v>00.0</v>
      </c>
      <c r="I60" s="87">
        <f>IF('1_QUESITOS'!$D$18="ERRO !!!",0,
IF(H60="10.1",0.65,
IF(H60="10.2",0,
IF(AND(H60="11.1",'1_QUESITOS'!$D$8="Não",'1_QUESITOS'!$D$9="Não",'1_QUESITOS'!$D$10="Não",'1_QUESITOS'!$D$11="Não"),0.65,
IF(AND(H60="11.1",OR('1_QUESITOS'!$D$8="Sim",'1_QUESITOS'!$D$9="Sim",'1_QUESITOS'!$D$10="Sim",'1_QUESITOS'!$D$11="Sim")),0.7,
IF(AND(H60="11.2",'1_QUESITOS'!$D$8="Não",'1_QUESITOS'!$D$9="Não",'1_QUESITOS'!$D$10="Não",'1_QUESITOS'!$D$11="Não"),0.5,
IF(AND(H60="11.2",OR('1_QUESITOS'!$D$8="Sim",'1_QUESITOS'!$D$9="Sim",'1_QUESITOS'!$D$10="Sim",'1_QUESITOS'!$D$11="Sim")),0.55,
0)))))))</f>
        <v>0</v>
      </c>
      <c r="J60" s="87">
        <f>'3_CAPAG'!$D$8</f>
        <v>0</v>
      </c>
      <c r="K60" s="87">
        <f>IF(OR('2_DEBITOS'!I56="Sim",'1_QUESITOS'!$D$6="Sim",'1_QUESITOS'!$D$7="Sim",'1_QUESITOS'!$D$9="Sim"),I60,
SMALL(I60:J60,1))</f>
        <v>0</v>
      </c>
      <c r="L60" s="7">
        <f>IF('2_DEBITOS'!$I$4="ERRO !!!",0,ROUNDDOWN(SUM(E60:F60)*K60,2))</f>
        <v>0</v>
      </c>
      <c r="M60" s="7">
        <f t="shared" si="0"/>
        <v>0</v>
      </c>
      <c r="N60" s="7">
        <f t="shared" si="3"/>
        <v>0</v>
      </c>
      <c r="O60" s="7">
        <f t="shared" si="1"/>
        <v>0</v>
      </c>
    </row>
    <row r="61" spans="3:15" x14ac:dyDescent="0.35">
      <c r="C61" s="18" t="str">
        <f t="shared" si="2"/>
        <v/>
      </c>
      <c r="D61" s="13" t="str">
        <f>IF('2_DEBITOS'!D57="","Não informado",'2_DEBITOS'!D57)</f>
        <v>Não informado</v>
      </c>
      <c r="E61" s="7">
        <f>IF('2_DEBITOS'!$I$4="ERRO !!!",0,SUM('2_DEBITOS'!E57))</f>
        <v>0</v>
      </c>
      <c r="F61" s="7">
        <f>IF('2_DEBITOS'!$I$4="ERRO !!!",0,SUM('2_DEBITOS'!F57,'2_DEBITOS'!G57))</f>
        <v>0</v>
      </c>
      <c r="G61" s="8" t="str">
        <f>IF('1_QUESITOS'!$D$18="ERRO !!!","",
IF(E61+F61=0,"",
IF(OR('2_DEBITOS'!I57="Sim",'1_QUESITOS'!$D$6="Sim",'1_QUESITOS'!$D$7="Sim",'1_QUESITOS'!$D$9="Sim"),"D",
IF('3_CAPAG'!$D$9="","",
'3_CAPAG'!$D$9))))</f>
        <v/>
      </c>
      <c r="H61" s="8" t="str">
        <f>IF('1_QUESITOS'!$D$18="ERRO !!!","00.0",
IF(AND(OR(G61="C",G61="D"),'1_QUESITOS'!$D$13="Sim"),"10.1",
IF(AND(OR(G61="A",G61="B"),'1_QUESITOS'!$D$14="Sim"),"10.2",
IF(AND(OR(G61="C",G61="D"),'1_QUESITOS'!$D$13="Não",'1_QUESITOS'!$D$12="Inciso I"),"11.1",
IF(AND(OR(G61="C",G61="D"),'1_QUESITOS'!$D$13="Não",'1_QUESITOS'!$D$12="Inciso II"),"11.2",
"00.0")))))</f>
        <v>00.0</v>
      </c>
      <c r="I61" s="87">
        <f>IF('1_QUESITOS'!$D$18="ERRO !!!",0,
IF(H61="10.1",0.65,
IF(H61="10.2",0,
IF(AND(H61="11.1",'1_QUESITOS'!$D$8="Não",'1_QUESITOS'!$D$9="Não",'1_QUESITOS'!$D$10="Não",'1_QUESITOS'!$D$11="Não"),0.65,
IF(AND(H61="11.1",OR('1_QUESITOS'!$D$8="Sim",'1_QUESITOS'!$D$9="Sim",'1_QUESITOS'!$D$10="Sim",'1_QUESITOS'!$D$11="Sim")),0.7,
IF(AND(H61="11.2",'1_QUESITOS'!$D$8="Não",'1_QUESITOS'!$D$9="Não",'1_QUESITOS'!$D$10="Não",'1_QUESITOS'!$D$11="Não"),0.5,
IF(AND(H61="11.2",OR('1_QUESITOS'!$D$8="Sim",'1_QUESITOS'!$D$9="Sim",'1_QUESITOS'!$D$10="Sim",'1_QUESITOS'!$D$11="Sim")),0.55,
0)))))))</f>
        <v>0</v>
      </c>
      <c r="J61" s="87">
        <f>'3_CAPAG'!$D$8</f>
        <v>0</v>
      </c>
      <c r="K61" s="87">
        <f>IF(OR('2_DEBITOS'!I57="Sim",'1_QUESITOS'!$D$6="Sim",'1_QUESITOS'!$D$7="Sim",'1_QUESITOS'!$D$9="Sim"),I61,
SMALL(I61:J61,1))</f>
        <v>0</v>
      </c>
      <c r="L61" s="7">
        <f>IF('2_DEBITOS'!$I$4="ERRO !!!",0,ROUNDDOWN(SUM(E61:F61)*K61,2))</f>
        <v>0</v>
      </c>
      <c r="M61" s="7">
        <f t="shared" si="0"/>
        <v>0</v>
      </c>
      <c r="N61" s="7">
        <f t="shared" si="3"/>
        <v>0</v>
      </c>
      <c r="O61" s="7">
        <f t="shared" si="1"/>
        <v>0</v>
      </c>
    </row>
    <row r="62" spans="3:15" x14ac:dyDescent="0.35">
      <c r="C62" s="18" t="str">
        <f t="shared" si="2"/>
        <v/>
      </c>
      <c r="D62" s="13" t="str">
        <f>IF('2_DEBITOS'!D58="","Não informado",'2_DEBITOS'!D58)</f>
        <v>Não informado</v>
      </c>
      <c r="E62" s="7">
        <f>IF('2_DEBITOS'!$I$4="ERRO !!!",0,SUM('2_DEBITOS'!E58))</f>
        <v>0</v>
      </c>
      <c r="F62" s="7">
        <f>IF('2_DEBITOS'!$I$4="ERRO !!!",0,SUM('2_DEBITOS'!F58,'2_DEBITOS'!G58))</f>
        <v>0</v>
      </c>
      <c r="G62" s="8" t="str">
        <f>IF('1_QUESITOS'!$D$18="ERRO !!!","",
IF(E62+F62=0,"",
IF(OR('2_DEBITOS'!I58="Sim",'1_QUESITOS'!$D$6="Sim",'1_QUESITOS'!$D$7="Sim",'1_QUESITOS'!$D$9="Sim"),"D",
IF('3_CAPAG'!$D$9="","",
'3_CAPAG'!$D$9))))</f>
        <v/>
      </c>
      <c r="H62" s="8" t="str">
        <f>IF('1_QUESITOS'!$D$18="ERRO !!!","00.0",
IF(AND(OR(G62="C",G62="D"),'1_QUESITOS'!$D$13="Sim"),"10.1",
IF(AND(OR(G62="A",G62="B"),'1_QUESITOS'!$D$14="Sim"),"10.2",
IF(AND(OR(G62="C",G62="D"),'1_QUESITOS'!$D$13="Não",'1_QUESITOS'!$D$12="Inciso I"),"11.1",
IF(AND(OR(G62="C",G62="D"),'1_QUESITOS'!$D$13="Não",'1_QUESITOS'!$D$12="Inciso II"),"11.2",
"00.0")))))</f>
        <v>00.0</v>
      </c>
      <c r="I62" s="87">
        <f>IF('1_QUESITOS'!$D$18="ERRO !!!",0,
IF(H62="10.1",0.65,
IF(H62="10.2",0,
IF(AND(H62="11.1",'1_QUESITOS'!$D$8="Não",'1_QUESITOS'!$D$9="Não",'1_QUESITOS'!$D$10="Não",'1_QUESITOS'!$D$11="Não"),0.65,
IF(AND(H62="11.1",OR('1_QUESITOS'!$D$8="Sim",'1_QUESITOS'!$D$9="Sim",'1_QUESITOS'!$D$10="Sim",'1_QUESITOS'!$D$11="Sim")),0.7,
IF(AND(H62="11.2",'1_QUESITOS'!$D$8="Não",'1_QUESITOS'!$D$9="Não",'1_QUESITOS'!$D$10="Não",'1_QUESITOS'!$D$11="Não"),0.5,
IF(AND(H62="11.2",OR('1_QUESITOS'!$D$8="Sim",'1_QUESITOS'!$D$9="Sim",'1_QUESITOS'!$D$10="Sim",'1_QUESITOS'!$D$11="Sim")),0.55,
0)))))))</f>
        <v>0</v>
      </c>
      <c r="J62" s="87">
        <f>'3_CAPAG'!$D$8</f>
        <v>0</v>
      </c>
      <c r="K62" s="87">
        <f>IF(OR('2_DEBITOS'!I58="Sim",'1_QUESITOS'!$D$6="Sim",'1_QUESITOS'!$D$7="Sim",'1_QUESITOS'!$D$9="Sim"),I62,
SMALL(I62:J62,1))</f>
        <v>0</v>
      </c>
      <c r="L62" s="7">
        <f>IF('2_DEBITOS'!$I$4="ERRO !!!",0,ROUNDDOWN(SUM(E62:F62)*K62,2))</f>
        <v>0</v>
      </c>
      <c r="M62" s="7">
        <f t="shared" si="0"/>
        <v>0</v>
      </c>
      <c r="N62" s="7">
        <f t="shared" si="3"/>
        <v>0</v>
      </c>
      <c r="O62" s="7">
        <f t="shared" si="1"/>
        <v>0</v>
      </c>
    </row>
    <row r="63" spans="3:15" x14ac:dyDescent="0.35">
      <c r="C63" s="18" t="str">
        <f t="shared" si="2"/>
        <v/>
      </c>
      <c r="D63" s="13" t="str">
        <f>IF('2_DEBITOS'!D59="","Não informado",'2_DEBITOS'!D59)</f>
        <v>Não informado</v>
      </c>
      <c r="E63" s="7">
        <f>IF('2_DEBITOS'!$I$4="ERRO !!!",0,SUM('2_DEBITOS'!E59))</f>
        <v>0</v>
      </c>
      <c r="F63" s="7">
        <f>IF('2_DEBITOS'!$I$4="ERRO !!!",0,SUM('2_DEBITOS'!F59,'2_DEBITOS'!G59))</f>
        <v>0</v>
      </c>
      <c r="G63" s="8" t="str">
        <f>IF('1_QUESITOS'!$D$18="ERRO !!!","",
IF(E63+F63=0,"",
IF(OR('2_DEBITOS'!I59="Sim",'1_QUESITOS'!$D$6="Sim",'1_QUESITOS'!$D$7="Sim",'1_QUESITOS'!$D$9="Sim"),"D",
IF('3_CAPAG'!$D$9="","",
'3_CAPAG'!$D$9))))</f>
        <v/>
      </c>
      <c r="H63" s="8" t="str">
        <f>IF('1_QUESITOS'!$D$18="ERRO !!!","00.0",
IF(AND(OR(G63="C",G63="D"),'1_QUESITOS'!$D$13="Sim"),"10.1",
IF(AND(OR(G63="A",G63="B"),'1_QUESITOS'!$D$14="Sim"),"10.2",
IF(AND(OR(G63="C",G63="D"),'1_QUESITOS'!$D$13="Não",'1_QUESITOS'!$D$12="Inciso I"),"11.1",
IF(AND(OR(G63="C",G63="D"),'1_QUESITOS'!$D$13="Não",'1_QUESITOS'!$D$12="Inciso II"),"11.2",
"00.0")))))</f>
        <v>00.0</v>
      </c>
      <c r="I63" s="87">
        <f>IF('1_QUESITOS'!$D$18="ERRO !!!",0,
IF(H63="10.1",0.65,
IF(H63="10.2",0,
IF(AND(H63="11.1",'1_QUESITOS'!$D$8="Não",'1_QUESITOS'!$D$9="Não",'1_QUESITOS'!$D$10="Não",'1_QUESITOS'!$D$11="Não"),0.65,
IF(AND(H63="11.1",OR('1_QUESITOS'!$D$8="Sim",'1_QUESITOS'!$D$9="Sim",'1_QUESITOS'!$D$10="Sim",'1_QUESITOS'!$D$11="Sim")),0.7,
IF(AND(H63="11.2",'1_QUESITOS'!$D$8="Não",'1_QUESITOS'!$D$9="Não",'1_QUESITOS'!$D$10="Não",'1_QUESITOS'!$D$11="Não"),0.5,
IF(AND(H63="11.2",OR('1_QUESITOS'!$D$8="Sim",'1_QUESITOS'!$D$9="Sim",'1_QUESITOS'!$D$10="Sim",'1_QUESITOS'!$D$11="Sim")),0.55,
0)))))))</f>
        <v>0</v>
      </c>
      <c r="J63" s="87">
        <f>'3_CAPAG'!$D$8</f>
        <v>0</v>
      </c>
      <c r="K63" s="87">
        <f>IF(OR('2_DEBITOS'!I59="Sim",'1_QUESITOS'!$D$6="Sim",'1_QUESITOS'!$D$7="Sim",'1_QUESITOS'!$D$9="Sim"),I63,
SMALL(I63:J63,1))</f>
        <v>0</v>
      </c>
      <c r="L63" s="7">
        <f>IF('2_DEBITOS'!$I$4="ERRO !!!",0,ROUNDDOWN(SUM(E63:F63)*K63,2))</f>
        <v>0</v>
      </c>
      <c r="M63" s="7">
        <f t="shared" si="0"/>
        <v>0</v>
      </c>
      <c r="N63" s="7">
        <f t="shared" si="3"/>
        <v>0</v>
      </c>
      <c r="O63" s="7">
        <f t="shared" si="1"/>
        <v>0</v>
      </c>
    </row>
    <row r="64" spans="3:15" x14ac:dyDescent="0.35">
      <c r="C64" s="18" t="str">
        <f t="shared" si="2"/>
        <v/>
      </c>
      <c r="D64" s="13" t="str">
        <f>IF('2_DEBITOS'!D60="","Não informado",'2_DEBITOS'!D60)</f>
        <v>Não informado</v>
      </c>
      <c r="E64" s="7">
        <f>IF('2_DEBITOS'!$I$4="ERRO !!!",0,SUM('2_DEBITOS'!E60))</f>
        <v>0</v>
      </c>
      <c r="F64" s="7">
        <f>IF('2_DEBITOS'!$I$4="ERRO !!!",0,SUM('2_DEBITOS'!F60,'2_DEBITOS'!G60))</f>
        <v>0</v>
      </c>
      <c r="G64" s="8" t="str">
        <f>IF('1_QUESITOS'!$D$18="ERRO !!!","",
IF(E64+F64=0,"",
IF(OR('2_DEBITOS'!I60="Sim",'1_QUESITOS'!$D$6="Sim",'1_QUESITOS'!$D$7="Sim",'1_QUESITOS'!$D$9="Sim"),"D",
IF('3_CAPAG'!$D$9="","",
'3_CAPAG'!$D$9))))</f>
        <v/>
      </c>
      <c r="H64" s="8" t="str">
        <f>IF('1_QUESITOS'!$D$18="ERRO !!!","00.0",
IF(AND(OR(G64="C",G64="D"),'1_QUESITOS'!$D$13="Sim"),"10.1",
IF(AND(OR(G64="A",G64="B"),'1_QUESITOS'!$D$14="Sim"),"10.2",
IF(AND(OR(G64="C",G64="D"),'1_QUESITOS'!$D$13="Não",'1_QUESITOS'!$D$12="Inciso I"),"11.1",
IF(AND(OR(G64="C",G64="D"),'1_QUESITOS'!$D$13="Não",'1_QUESITOS'!$D$12="Inciso II"),"11.2",
"00.0")))))</f>
        <v>00.0</v>
      </c>
      <c r="I64" s="87">
        <f>IF('1_QUESITOS'!$D$18="ERRO !!!",0,
IF(H64="10.1",0.65,
IF(H64="10.2",0,
IF(AND(H64="11.1",'1_QUESITOS'!$D$8="Não",'1_QUESITOS'!$D$9="Não",'1_QUESITOS'!$D$10="Não",'1_QUESITOS'!$D$11="Não"),0.65,
IF(AND(H64="11.1",OR('1_QUESITOS'!$D$8="Sim",'1_QUESITOS'!$D$9="Sim",'1_QUESITOS'!$D$10="Sim",'1_QUESITOS'!$D$11="Sim")),0.7,
IF(AND(H64="11.2",'1_QUESITOS'!$D$8="Não",'1_QUESITOS'!$D$9="Não",'1_QUESITOS'!$D$10="Não",'1_QUESITOS'!$D$11="Não"),0.5,
IF(AND(H64="11.2",OR('1_QUESITOS'!$D$8="Sim",'1_QUESITOS'!$D$9="Sim",'1_QUESITOS'!$D$10="Sim",'1_QUESITOS'!$D$11="Sim")),0.55,
0)))))))</f>
        <v>0</v>
      </c>
      <c r="J64" s="87">
        <f>'3_CAPAG'!$D$8</f>
        <v>0</v>
      </c>
      <c r="K64" s="87">
        <f>IF(OR('2_DEBITOS'!I60="Sim",'1_QUESITOS'!$D$6="Sim",'1_QUESITOS'!$D$7="Sim",'1_QUESITOS'!$D$9="Sim"),I64,
SMALL(I64:J64,1))</f>
        <v>0</v>
      </c>
      <c r="L64" s="7">
        <f>IF('2_DEBITOS'!$I$4="ERRO !!!",0,ROUNDDOWN(SUM(E64:F64)*K64,2))</f>
        <v>0</v>
      </c>
      <c r="M64" s="7">
        <f t="shared" si="0"/>
        <v>0</v>
      </c>
      <c r="N64" s="7">
        <f t="shared" si="3"/>
        <v>0</v>
      </c>
      <c r="O64" s="7">
        <f t="shared" si="1"/>
        <v>0</v>
      </c>
    </row>
    <row r="65" spans="3:15" x14ac:dyDescent="0.35">
      <c r="C65" s="18" t="str">
        <f t="shared" si="2"/>
        <v/>
      </c>
      <c r="D65" s="13" t="str">
        <f>IF('2_DEBITOS'!D61="","Não informado",'2_DEBITOS'!D61)</f>
        <v>Não informado</v>
      </c>
      <c r="E65" s="7">
        <f>IF('2_DEBITOS'!$I$4="ERRO !!!",0,SUM('2_DEBITOS'!E61))</f>
        <v>0</v>
      </c>
      <c r="F65" s="7">
        <f>IF('2_DEBITOS'!$I$4="ERRO !!!",0,SUM('2_DEBITOS'!F61,'2_DEBITOS'!G61))</f>
        <v>0</v>
      </c>
      <c r="G65" s="8" t="str">
        <f>IF('1_QUESITOS'!$D$18="ERRO !!!","",
IF(E65+F65=0,"",
IF(OR('2_DEBITOS'!I61="Sim",'1_QUESITOS'!$D$6="Sim",'1_QUESITOS'!$D$7="Sim",'1_QUESITOS'!$D$9="Sim"),"D",
IF('3_CAPAG'!$D$9="","",
'3_CAPAG'!$D$9))))</f>
        <v/>
      </c>
      <c r="H65" s="8" t="str">
        <f>IF('1_QUESITOS'!$D$18="ERRO !!!","00.0",
IF(AND(OR(G65="C",G65="D"),'1_QUESITOS'!$D$13="Sim"),"10.1",
IF(AND(OR(G65="A",G65="B"),'1_QUESITOS'!$D$14="Sim"),"10.2",
IF(AND(OR(G65="C",G65="D"),'1_QUESITOS'!$D$13="Não",'1_QUESITOS'!$D$12="Inciso I"),"11.1",
IF(AND(OR(G65="C",G65="D"),'1_QUESITOS'!$D$13="Não",'1_QUESITOS'!$D$12="Inciso II"),"11.2",
"00.0")))))</f>
        <v>00.0</v>
      </c>
      <c r="I65" s="87">
        <f>IF('1_QUESITOS'!$D$18="ERRO !!!",0,
IF(H65="10.1",0.65,
IF(H65="10.2",0,
IF(AND(H65="11.1",'1_QUESITOS'!$D$8="Não",'1_QUESITOS'!$D$9="Não",'1_QUESITOS'!$D$10="Não",'1_QUESITOS'!$D$11="Não"),0.65,
IF(AND(H65="11.1",OR('1_QUESITOS'!$D$8="Sim",'1_QUESITOS'!$D$9="Sim",'1_QUESITOS'!$D$10="Sim",'1_QUESITOS'!$D$11="Sim")),0.7,
IF(AND(H65="11.2",'1_QUESITOS'!$D$8="Não",'1_QUESITOS'!$D$9="Não",'1_QUESITOS'!$D$10="Não",'1_QUESITOS'!$D$11="Não"),0.5,
IF(AND(H65="11.2",OR('1_QUESITOS'!$D$8="Sim",'1_QUESITOS'!$D$9="Sim",'1_QUESITOS'!$D$10="Sim",'1_QUESITOS'!$D$11="Sim")),0.55,
0)))))))</f>
        <v>0</v>
      </c>
      <c r="J65" s="87">
        <f>'3_CAPAG'!$D$8</f>
        <v>0</v>
      </c>
      <c r="K65" s="87">
        <f>IF(OR('2_DEBITOS'!I61="Sim",'1_QUESITOS'!$D$6="Sim",'1_QUESITOS'!$D$7="Sim",'1_QUESITOS'!$D$9="Sim"),I65,
SMALL(I65:J65,1))</f>
        <v>0</v>
      </c>
      <c r="L65" s="7">
        <f>IF('2_DEBITOS'!$I$4="ERRO !!!",0,ROUNDDOWN(SUM(E65:F65)*K65,2))</f>
        <v>0</v>
      </c>
      <c r="M65" s="7">
        <f t="shared" si="0"/>
        <v>0</v>
      </c>
      <c r="N65" s="7">
        <f t="shared" si="3"/>
        <v>0</v>
      </c>
      <c r="O65" s="7">
        <f t="shared" si="1"/>
        <v>0</v>
      </c>
    </row>
    <row r="66" spans="3:15" x14ac:dyDescent="0.35">
      <c r="C66" s="18" t="str">
        <f t="shared" si="2"/>
        <v/>
      </c>
      <c r="D66" s="13" t="str">
        <f>IF('2_DEBITOS'!D62="","Não informado",'2_DEBITOS'!D62)</f>
        <v>Não informado</v>
      </c>
      <c r="E66" s="7">
        <f>IF('2_DEBITOS'!$I$4="ERRO !!!",0,SUM('2_DEBITOS'!E62))</f>
        <v>0</v>
      </c>
      <c r="F66" s="7">
        <f>IF('2_DEBITOS'!$I$4="ERRO !!!",0,SUM('2_DEBITOS'!F62,'2_DEBITOS'!G62))</f>
        <v>0</v>
      </c>
      <c r="G66" s="8" t="str">
        <f>IF('1_QUESITOS'!$D$18="ERRO !!!","",
IF(E66+F66=0,"",
IF(OR('2_DEBITOS'!I62="Sim",'1_QUESITOS'!$D$6="Sim",'1_QUESITOS'!$D$7="Sim",'1_QUESITOS'!$D$9="Sim"),"D",
IF('3_CAPAG'!$D$9="","",
'3_CAPAG'!$D$9))))</f>
        <v/>
      </c>
      <c r="H66" s="8" t="str">
        <f>IF('1_QUESITOS'!$D$18="ERRO !!!","00.0",
IF(AND(OR(G66="C",G66="D"),'1_QUESITOS'!$D$13="Sim"),"10.1",
IF(AND(OR(G66="A",G66="B"),'1_QUESITOS'!$D$14="Sim"),"10.2",
IF(AND(OR(G66="C",G66="D"),'1_QUESITOS'!$D$13="Não",'1_QUESITOS'!$D$12="Inciso I"),"11.1",
IF(AND(OR(G66="C",G66="D"),'1_QUESITOS'!$D$13="Não",'1_QUESITOS'!$D$12="Inciso II"),"11.2",
"00.0")))))</f>
        <v>00.0</v>
      </c>
      <c r="I66" s="87">
        <f>IF('1_QUESITOS'!$D$18="ERRO !!!",0,
IF(H66="10.1",0.65,
IF(H66="10.2",0,
IF(AND(H66="11.1",'1_QUESITOS'!$D$8="Não",'1_QUESITOS'!$D$9="Não",'1_QUESITOS'!$D$10="Não",'1_QUESITOS'!$D$11="Não"),0.65,
IF(AND(H66="11.1",OR('1_QUESITOS'!$D$8="Sim",'1_QUESITOS'!$D$9="Sim",'1_QUESITOS'!$D$10="Sim",'1_QUESITOS'!$D$11="Sim")),0.7,
IF(AND(H66="11.2",'1_QUESITOS'!$D$8="Não",'1_QUESITOS'!$D$9="Não",'1_QUESITOS'!$D$10="Não",'1_QUESITOS'!$D$11="Não"),0.5,
IF(AND(H66="11.2",OR('1_QUESITOS'!$D$8="Sim",'1_QUESITOS'!$D$9="Sim",'1_QUESITOS'!$D$10="Sim",'1_QUESITOS'!$D$11="Sim")),0.55,
0)))))))</f>
        <v>0</v>
      </c>
      <c r="J66" s="87">
        <f>'3_CAPAG'!$D$8</f>
        <v>0</v>
      </c>
      <c r="K66" s="87">
        <f>IF(OR('2_DEBITOS'!I62="Sim",'1_QUESITOS'!$D$6="Sim",'1_QUESITOS'!$D$7="Sim",'1_QUESITOS'!$D$9="Sim"),I66,
SMALL(I66:J66,1))</f>
        <v>0</v>
      </c>
      <c r="L66" s="7">
        <f>IF('2_DEBITOS'!$I$4="ERRO !!!",0,ROUNDDOWN(SUM(E66:F66)*K66,2))</f>
        <v>0</v>
      </c>
      <c r="M66" s="7">
        <f t="shared" si="0"/>
        <v>0</v>
      </c>
      <c r="N66" s="7">
        <f t="shared" si="3"/>
        <v>0</v>
      </c>
      <c r="O66" s="7">
        <f t="shared" si="1"/>
        <v>0</v>
      </c>
    </row>
    <row r="67" spans="3:15" x14ac:dyDescent="0.35">
      <c r="C67" s="18" t="str">
        <f t="shared" si="2"/>
        <v/>
      </c>
      <c r="D67" s="13" t="str">
        <f>IF('2_DEBITOS'!D63="","Não informado",'2_DEBITOS'!D63)</f>
        <v>Não informado</v>
      </c>
      <c r="E67" s="7">
        <f>IF('2_DEBITOS'!$I$4="ERRO !!!",0,SUM('2_DEBITOS'!E63))</f>
        <v>0</v>
      </c>
      <c r="F67" s="7">
        <f>IF('2_DEBITOS'!$I$4="ERRO !!!",0,SUM('2_DEBITOS'!F63,'2_DEBITOS'!G63))</f>
        <v>0</v>
      </c>
      <c r="G67" s="8" t="str">
        <f>IF('1_QUESITOS'!$D$18="ERRO !!!","",
IF(E67+F67=0,"",
IF(OR('2_DEBITOS'!I63="Sim",'1_QUESITOS'!$D$6="Sim",'1_QUESITOS'!$D$7="Sim",'1_QUESITOS'!$D$9="Sim"),"D",
IF('3_CAPAG'!$D$9="","",
'3_CAPAG'!$D$9))))</f>
        <v/>
      </c>
      <c r="H67" s="8" t="str">
        <f>IF('1_QUESITOS'!$D$18="ERRO !!!","00.0",
IF(AND(OR(G67="C",G67="D"),'1_QUESITOS'!$D$13="Sim"),"10.1",
IF(AND(OR(G67="A",G67="B"),'1_QUESITOS'!$D$14="Sim"),"10.2",
IF(AND(OR(G67="C",G67="D"),'1_QUESITOS'!$D$13="Não",'1_QUESITOS'!$D$12="Inciso I"),"11.1",
IF(AND(OR(G67="C",G67="D"),'1_QUESITOS'!$D$13="Não",'1_QUESITOS'!$D$12="Inciso II"),"11.2",
"00.0")))))</f>
        <v>00.0</v>
      </c>
      <c r="I67" s="87">
        <f>IF('1_QUESITOS'!$D$18="ERRO !!!",0,
IF(H67="10.1",0.65,
IF(H67="10.2",0,
IF(AND(H67="11.1",'1_QUESITOS'!$D$8="Não",'1_QUESITOS'!$D$9="Não",'1_QUESITOS'!$D$10="Não",'1_QUESITOS'!$D$11="Não"),0.65,
IF(AND(H67="11.1",OR('1_QUESITOS'!$D$8="Sim",'1_QUESITOS'!$D$9="Sim",'1_QUESITOS'!$D$10="Sim",'1_QUESITOS'!$D$11="Sim")),0.7,
IF(AND(H67="11.2",'1_QUESITOS'!$D$8="Não",'1_QUESITOS'!$D$9="Não",'1_QUESITOS'!$D$10="Não",'1_QUESITOS'!$D$11="Não"),0.5,
IF(AND(H67="11.2",OR('1_QUESITOS'!$D$8="Sim",'1_QUESITOS'!$D$9="Sim",'1_QUESITOS'!$D$10="Sim",'1_QUESITOS'!$D$11="Sim")),0.55,
0)))))))</f>
        <v>0</v>
      </c>
      <c r="J67" s="87">
        <f>'3_CAPAG'!$D$8</f>
        <v>0</v>
      </c>
      <c r="K67" s="87">
        <f>IF(OR('2_DEBITOS'!I63="Sim",'1_QUESITOS'!$D$6="Sim",'1_QUESITOS'!$D$7="Sim",'1_QUESITOS'!$D$9="Sim"),I67,
SMALL(I67:J67,1))</f>
        <v>0</v>
      </c>
      <c r="L67" s="7">
        <f>IF('2_DEBITOS'!$I$4="ERRO !!!",0,ROUNDDOWN(SUM(E67:F67)*K67,2))</f>
        <v>0</v>
      </c>
      <c r="M67" s="7">
        <f t="shared" si="0"/>
        <v>0</v>
      </c>
      <c r="N67" s="7">
        <f t="shared" si="3"/>
        <v>0</v>
      </c>
      <c r="O67" s="7">
        <f t="shared" si="1"/>
        <v>0</v>
      </c>
    </row>
    <row r="68" spans="3:15" x14ac:dyDescent="0.35">
      <c r="C68" s="18" t="str">
        <f t="shared" si="2"/>
        <v/>
      </c>
      <c r="D68" s="13" t="str">
        <f>IF('2_DEBITOS'!D64="","Não informado",'2_DEBITOS'!D64)</f>
        <v>Não informado</v>
      </c>
      <c r="E68" s="7">
        <f>IF('2_DEBITOS'!$I$4="ERRO !!!",0,SUM('2_DEBITOS'!E64))</f>
        <v>0</v>
      </c>
      <c r="F68" s="7">
        <f>IF('2_DEBITOS'!$I$4="ERRO !!!",0,SUM('2_DEBITOS'!F64,'2_DEBITOS'!G64))</f>
        <v>0</v>
      </c>
      <c r="G68" s="8" t="str">
        <f>IF('1_QUESITOS'!$D$18="ERRO !!!","",
IF(E68+F68=0,"",
IF(OR('2_DEBITOS'!I64="Sim",'1_QUESITOS'!$D$6="Sim",'1_QUESITOS'!$D$7="Sim",'1_QUESITOS'!$D$9="Sim"),"D",
IF('3_CAPAG'!$D$9="","",
'3_CAPAG'!$D$9))))</f>
        <v/>
      </c>
      <c r="H68" s="8" t="str">
        <f>IF('1_QUESITOS'!$D$18="ERRO !!!","00.0",
IF(AND(OR(G68="C",G68="D"),'1_QUESITOS'!$D$13="Sim"),"10.1",
IF(AND(OR(G68="A",G68="B"),'1_QUESITOS'!$D$14="Sim"),"10.2",
IF(AND(OR(G68="C",G68="D"),'1_QUESITOS'!$D$13="Não",'1_QUESITOS'!$D$12="Inciso I"),"11.1",
IF(AND(OR(G68="C",G68="D"),'1_QUESITOS'!$D$13="Não",'1_QUESITOS'!$D$12="Inciso II"),"11.2",
"00.0")))))</f>
        <v>00.0</v>
      </c>
      <c r="I68" s="87">
        <f>IF('1_QUESITOS'!$D$18="ERRO !!!",0,
IF(H68="10.1",0.65,
IF(H68="10.2",0,
IF(AND(H68="11.1",'1_QUESITOS'!$D$8="Não",'1_QUESITOS'!$D$9="Não",'1_QUESITOS'!$D$10="Não",'1_QUESITOS'!$D$11="Não"),0.65,
IF(AND(H68="11.1",OR('1_QUESITOS'!$D$8="Sim",'1_QUESITOS'!$D$9="Sim",'1_QUESITOS'!$D$10="Sim",'1_QUESITOS'!$D$11="Sim")),0.7,
IF(AND(H68="11.2",'1_QUESITOS'!$D$8="Não",'1_QUESITOS'!$D$9="Não",'1_QUESITOS'!$D$10="Não",'1_QUESITOS'!$D$11="Não"),0.5,
IF(AND(H68="11.2",OR('1_QUESITOS'!$D$8="Sim",'1_QUESITOS'!$D$9="Sim",'1_QUESITOS'!$D$10="Sim",'1_QUESITOS'!$D$11="Sim")),0.55,
0)))))))</f>
        <v>0</v>
      </c>
      <c r="J68" s="87">
        <f>'3_CAPAG'!$D$8</f>
        <v>0</v>
      </c>
      <c r="K68" s="87">
        <f>IF(OR('2_DEBITOS'!I64="Sim",'1_QUESITOS'!$D$6="Sim",'1_QUESITOS'!$D$7="Sim",'1_QUESITOS'!$D$9="Sim"),I68,
SMALL(I68:J68,1))</f>
        <v>0</v>
      </c>
      <c r="L68" s="7">
        <f>IF('2_DEBITOS'!$I$4="ERRO !!!",0,ROUNDDOWN(SUM(E68:F68)*K68,2))</f>
        <v>0</v>
      </c>
      <c r="M68" s="7">
        <f t="shared" si="0"/>
        <v>0</v>
      </c>
      <c r="N68" s="7">
        <f t="shared" si="3"/>
        <v>0</v>
      </c>
      <c r="O68" s="7">
        <f t="shared" si="1"/>
        <v>0</v>
      </c>
    </row>
    <row r="69" spans="3:15" x14ac:dyDescent="0.35">
      <c r="C69" s="18" t="str">
        <f t="shared" si="2"/>
        <v/>
      </c>
      <c r="D69" s="13" t="str">
        <f>IF('2_DEBITOS'!D65="","Não informado",'2_DEBITOS'!D65)</f>
        <v>Não informado</v>
      </c>
      <c r="E69" s="7">
        <f>IF('2_DEBITOS'!$I$4="ERRO !!!",0,SUM('2_DEBITOS'!E65))</f>
        <v>0</v>
      </c>
      <c r="F69" s="7">
        <f>IF('2_DEBITOS'!$I$4="ERRO !!!",0,SUM('2_DEBITOS'!F65,'2_DEBITOS'!G65))</f>
        <v>0</v>
      </c>
      <c r="G69" s="8" t="str">
        <f>IF('1_QUESITOS'!$D$18="ERRO !!!","",
IF(E69+F69=0,"",
IF(OR('2_DEBITOS'!I65="Sim",'1_QUESITOS'!$D$6="Sim",'1_QUESITOS'!$D$7="Sim",'1_QUESITOS'!$D$9="Sim"),"D",
IF('3_CAPAG'!$D$9="","",
'3_CAPAG'!$D$9))))</f>
        <v/>
      </c>
      <c r="H69" s="8" t="str">
        <f>IF('1_QUESITOS'!$D$18="ERRO !!!","00.0",
IF(AND(OR(G69="C",G69="D"),'1_QUESITOS'!$D$13="Sim"),"10.1",
IF(AND(OR(G69="A",G69="B"),'1_QUESITOS'!$D$14="Sim"),"10.2",
IF(AND(OR(G69="C",G69="D"),'1_QUESITOS'!$D$13="Não",'1_QUESITOS'!$D$12="Inciso I"),"11.1",
IF(AND(OR(G69="C",G69="D"),'1_QUESITOS'!$D$13="Não",'1_QUESITOS'!$D$12="Inciso II"),"11.2",
"00.0")))))</f>
        <v>00.0</v>
      </c>
      <c r="I69" s="87">
        <f>IF('1_QUESITOS'!$D$18="ERRO !!!",0,
IF(H69="10.1",0.65,
IF(H69="10.2",0,
IF(AND(H69="11.1",'1_QUESITOS'!$D$8="Não",'1_QUESITOS'!$D$9="Não",'1_QUESITOS'!$D$10="Não",'1_QUESITOS'!$D$11="Não"),0.65,
IF(AND(H69="11.1",OR('1_QUESITOS'!$D$8="Sim",'1_QUESITOS'!$D$9="Sim",'1_QUESITOS'!$D$10="Sim",'1_QUESITOS'!$D$11="Sim")),0.7,
IF(AND(H69="11.2",'1_QUESITOS'!$D$8="Não",'1_QUESITOS'!$D$9="Não",'1_QUESITOS'!$D$10="Não",'1_QUESITOS'!$D$11="Não"),0.5,
IF(AND(H69="11.2",OR('1_QUESITOS'!$D$8="Sim",'1_QUESITOS'!$D$9="Sim",'1_QUESITOS'!$D$10="Sim",'1_QUESITOS'!$D$11="Sim")),0.55,
0)))))))</f>
        <v>0</v>
      </c>
      <c r="J69" s="87">
        <f>'3_CAPAG'!$D$8</f>
        <v>0</v>
      </c>
      <c r="K69" s="87">
        <f>IF(OR('2_DEBITOS'!I65="Sim",'1_QUESITOS'!$D$6="Sim",'1_QUESITOS'!$D$7="Sim",'1_QUESITOS'!$D$9="Sim"),I69,
SMALL(I69:J69,1))</f>
        <v>0</v>
      </c>
      <c r="L69" s="7">
        <f>IF('2_DEBITOS'!$I$4="ERRO !!!",0,ROUNDDOWN(SUM(E69:F69)*K69,2))</f>
        <v>0</v>
      </c>
      <c r="M69" s="7">
        <f t="shared" si="0"/>
        <v>0</v>
      </c>
      <c r="N69" s="7">
        <f t="shared" si="3"/>
        <v>0</v>
      </c>
      <c r="O69" s="7">
        <f t="shared" si="1"/>
        <v>0</v>
      </c>
    </row>
    <row r="70" spans="3:15" x14ac:dyDescent="0.35">
      <c r="C70" s="18" t="str">
        <f t="shared" si="2"/>
        <v/>
      </c>
      <c r="D70" s="13" t="str">
        <f>IF('2_DEBITOS'!D66="","Não informado",'2_DEBITOS'!D66)</f>
        <v>Não informado</v>
      </c>
      <c r="E70" s="7">
        <f>IF('2_DEBITOS'!$I$4="ERRO !!!",0,SUM('2_DEBITOS'!E66))</f>
        <v>0</v>
      </c>
      <c r="F70" s="7">
        <f>IF('2_DEBITOS'!$I$4="ERRO !!!",0,SUM('2_DEBITOS'!F66,'2_DEBITOS'!G66))</f>
        <v>0</v>
      </c>
      <c r="G70" s="8" t="str">
        <f>IF('1_QUESITOS'!$D$18="ERRO !!!","",
IF(E70+F70=0,"",
IF(OR('2_DEBITOS'!I66="Sim",'1_QUESITOS'!$D$6="Sim",'1_QUESITOS'!$D$7="Sim",'1_QUESITOS'!$D$9="Sim"),"D",
IF('3_CAPAG'!$D$9="","",
'3_CAPAG'!$D$9))))</f>
        <v/>
      </c>
      <c r="H70" s="8" t="str">
        <f>IF('1_QUESITOS'!$D$18="ERRO !!!","00.0",
IF(AND(OR(G70="C",G70="D"),'1_QUESITOS'!$D$13="Sim"),"10.1",
IF(AND(OR(G70="A",G70="B"),'1_QUESITOS'!$D$14="Sim"),"10.2",
IF(AND(OR(G70="C",G70="D"),'1_QUESITOS'!$D$13="Não",'1_QUESITOS'!$D$12="Inciso I"),"11.1",
IF(AND(OR(G70="C",G70="D"),'1_QUESITOS'!$D$13="Não",'1_QUESITOS'!$D$12="Inciso II"),"11.2",
"00.0")))))</f>
        <v>00.0</v>
      </c>
      <c r="I70" s="87">
        <f>IF('1_QUESITOS'!$D$18="ERRO !!!",0,
IF(H70="10.1",0.65,
IF(H70="10.2",0,
IF(AND(H70="11.1",'1_QUESITOS'!$D$8="Não",'1_QUESITOS'!$D$9="Não",'1_QUESITOS'!$D$10="Não",'1_QUESITOS'!$D$11="Não"),0.65,
IF(AND(H70="11.1",OR('1_QUESITOS'!$D$8="Sim",'1_QUESITOS'!$D$9="Sim",'1_QUESITOS'!$D$10="Sim",'1_QUESITOS'!$D$11="Sim")),0.7,
IF(AND(H70="11.2",'1_QUESITOS'!$D$8="Não",'1_QUESITOS'!$D$9="Não",'1_QUESITOS'!$D$10="Não",'1_QUESITOS'!$D$11="Não"),0.5,
IF(AND(H70="11.2",OR('1_QUESITOS'!$D$8="Sim",'1_QUESITOS'!$D$9="Sim",'1_QUESITOS'!$D$10="Sim",'1_QUESITOS'!$D$11="Sim")),0.55,
0)))))))</f>
        <v>0</v>
      </c>
      <c r="J70" s="87">
        <f>'3_CAPAG'!$D$8</f>
        <v>0</v>
      </c>
      <c r="K70" s="87">
        <f>IF(OR('2_DEBITOS'!I66="Sim",'1_QUESITOS'!$D$6="Sim",'1_QUESITOS'!$D$7="Sim",'1_QUESITOS'!$D$9="Sim"),I70,
SMALL(I70:J70,1))</f>
        <v>0</v>
      </c>
      <c r="L70" s="7">
        <f>IF('2_DEBITOS'!$I$4="ERRO !!!",0,ROUNDDOWN(SUM(E70:F70)*K70,2))</f>
        <v>0</v>
      </c>
      <c r="M70" s="7">
        <f t="shared" si="0"/>
        <v>0</v>
      </c>
      <c r="N70" s="7">
        <f t="shared" si="3"/>
        <v>0</v>
      </c>
      <c r="O70" s="7">
        <f t="shared" si="1"/>
        <v>0</v>
      </c>
    </row>
    <row r="71" spans="3:15" x14ac:dyDescent="0.35">
      <c r="C71" s="18" t="str">
        <f t="shared" si="2"/>
        <v/>
      </c>
      <c r="D71" s="13" t="str">
        <f>IF('2_DEBITOS'!D67="","Não informado",'2_DEBITOS'!D67)</f>
        <v>Não informado</v>
      </c>
      <c r="E71" s="7">
        <f>IF('2_DEBITOS'!$I$4="ERRO !!!",0,SUM('2_DEBITOS'!E67))</f>
        <v>0</v>
      </c>
      <c r="F71" s="7">
        <f>IF('2_DEBITOS'!$I$4="ERRO !!!",0,SUM('2_DEBITOS'!F67,'2_DEBITOS'!G67))</f>
        <v>0</v>
      </c>
      <c r="G71" s="8" t="str">
        <f>IF('1_QUESITOS'!$D$18="ERRO !!!","",
IF(E71+F71=0,"",
IF(OR('2_DEBITOS'!I67="Sim",'1_QUESITOS'!$D$6="Sim",'1_QUESITOS'!$D$7="Sim",'1_QUESITOS'!$D$9="Sim"),"D",
IF('3_CAPAG'!$D$9="","",
'3_CAPAG'!$D$9))))</f>
        <v/>
      </c>
      <c r="H71" s="8" t="str">
        <f>IF('1_QUESITOS'!$D$18="ERRO !!!","00.0",
IF(AND(OR(G71="C",G71="D"),'1_QUESITOS'!$D$13="Sim"),"10.1",
IF(AND(OR(G71="A",G71="B"),'1_QUESITOS'!$D$14="Sim"),"10.2",
IF(AND(OR(G71="C",G71="D"),'1_QUESITOS'!$D$13="Não",'1_QUESITOS'!$D$12="Inciso I"),"11.1",
IF(AND(OR(G71="C",G71="D"),'1_QUESITOS'!$D$13="Não",'1_QUESITOS'!$D$12="Inciso II"),"11.2",
"00.0")))))</f>
        <v>00.0</v>
      </c>
      <c r="I71" s="87">
        <f>IF('1_QUESITOS'!$D$18="ERRO !!!",0,
IF(H71="10.1",0.65,
IF(H71="10.2",0,
IF(AND(H71="11.1",'1_QUESITOS'!$D$8="Não",'1_QUESITOS'!$D$9="Não",'1_QUESITOS'!$D$10="Não",'1_QUESITOS'!$D$11="Não"),0.65,
IF(AND(H71="11.1",OR('1_QUESITOS'!$D$8="Sim",'1_QUESITOS'!$D$9="Sim",'1_QUESITOS'!$D$10="Sim",'1_QUESITOS'!$D$11="Sim")),0.7,
IF(AND(H71="11.2",'1_QUESITOS'!$D$8="Não",'1_QUESITOS'!$D$9="Não",'1_QUESITOS'!$D$10="Não",'1_QUESITOS'!$D$11="Não"),0.5,
IF(AND(H71="11.2",OR('1_QUESITOS'!$D$8="Sim",'1_QUESITOS'!$D$9="Sim",'1_QUESITOS'!$D$10="Sim",'1_QUESITOS'!$D$11="Sim")),0.55,
0)))))))</f>
        <v>0</v>
      </c>
      <c r="J71" s="87">
        <f>'3_CAPAG'!$D$8</f>
        <v>0</v>
      </c>
      <c r="K71" s="87">
        <f>IF(OR('2_DEBITOS'!I67="Sim",'1_QUESITOS'!$D$6="Sim",'1_QUESITOS'!$D$7="Sim",'1_QUESITOS'!$D$9="Sim"),I71,
SMALL(I71:J71,1))</f>
        <v>0</v>
      </c>
      <c r="L71" s="7">
        <f>IF('2_DEBITOS'!$I$4="ERRO !!!",0,ROUNDDOWN(SUM(E71:F71)*K71,2))</f>
        <v>0</v>
      </c>
      <c r="M71" s="7">
        <f t="shared" si="0"/>
        <v>0</v>
      </c>
      <c r="N71" s="7">
        <f t="shared" si="3"/>
        <v>0</v>
      </c>
      <c r="O71" s="7">
        <f t="shared" si="1"/>
        <v>0</v>
      </c>
    </row>
    <row r="72" spans="3:15" x14ac:dyDescent="0.35">
      <c r="C72" s="18" t="str">
        <f t="shared" si="2"/>
        <v/>
      </c>
      <c r="D72" s="13" t="str">
        <f>IF('2_DEBITOS'!D68="","Não informado",'2_DEBITOS'!D68)</f>
        <v>Não informado</v>
      </c>
      <c r="E72" s="7">
        <f>IF('2_DEBITOS'!$I$4="ERRO !!!",0,SUM('2_DEBITOS'!E68))</f>
        <v>0</v>
      </c>
      <c r="F72" s="7">
        <f>IF('2_DEBITOS'!$I$4="ERRO !!!",0,SUM('2_DEBITOS'!F68,'2_DEBITOS'!G68))</f>
        <v>0</v>
      </c>
      <c r="G72" s="8" t="str">
        <f>IF('1_QUESITOS'!$D$18="ERRO !!!","",
IF(E72+F72=0,"",
IF(OR('2_DEBITOS'!I68="Sim",'1_QUESITOS'!$D$6="Sim",'1_QUESITOS'!$D$7="Sim",'1_QUESITOS'!$D$9="Sim"),"D",
IF('3_CAPAG'!$D$9="","",
'3_CAPAG'!$D$9))))</f>
        <v/>
      </c>
      <c r="H72" s="8" t="str">
        <f>IF('1_QUESITOS'!$D$18="ERRO !!!","00.0",
IF(AND(OR(G72="C",G72="D"),'1_QUESITOS'!$D$13="Sim"),"10.1",
IF(AND(OR(G72="A",G72="B"),'1_QUESITOS'!$D$14="Sim"),"10.2",
IF(AND(OR(G72="C",G72="D"),'1_QUESITOS'!$D$13="Não",'1_QUESITOS'!$D$12="Inciso I"),"11.1",
IF(AND(OR(G72="C",G72="D"),'1_QUESITOS'!$D$13="Não",'1_QUESITOS'!$D$12="Inciso II"),"11.2",
"00.0")))))</f>
        <v>00.0</v>
      </c>
      <c r="I72" s="87">
        <f>IF('1_QUESITOS'!$D$18="ERRO !!!",0,
IF(H72="10.1",0.65,
IF(H72="10.2",0,
IF(AND(H72="11.1",'1_QUESITOS'!$D$8="Não",'1_QUESITOS'!$D$9="Não",'1_QUESITOS'!$D$10="Não",'1_QUESITOS'!$D$11="Não"),0.65,
IF(AND(H72="11.1",OR('1_QUESITOS'!$D$8="Sim",'1_QUESITOS'!$D$9="Sim",'1_QUESITOS'!$D$10="Sim",'1_QUESITOS'!$D$11="Sim")),0.7,
IF(AND(H72="11.2",'1_QUESITOS'!$D$8="Não",'1_QUESITOS'!$D$9="Não",'1_QUESITOS'!$D$10="Não",'1_QUESITOS'!$D$11="Não"),0.5,
IF(AND(H72="11.2",OR('1_QUESITOS'!$D$8="Sim",'1_QUESITOS'!$D$9="Sim",'1_QUESITOS'!$D$10="Sim",'1_QUESITOS'!$D$11="Sim")),0.55,
0)))))))</f>
        <v>0</v>
      </c>
      <c r="J72" s="87">
        <f>'3_CAPAG'!$D$8</f>
        <v>0</v>
      </c>
      <c r="K72" s="87">
        <f>IF(OR('2_DEBITOS'!I68="Sim",'1_QUESITOS'!$D$6="Sim",'1_QUESITOS'!$D$7="Sim",'1_QUESITOS'!$D$9="Sim"),I72,
SMALL(I72:J72,1))</f>
        <v>0</v>
      </c>
      <c r="L72" s="7">
        <f>IF('2_DEBITOS'!$I$4="ERRO !!!",0,ROUNDDOWN(SUM(E72:F72)*K72,2))</f>
        <v>0</v>
      </c>
      <c r="M72" s="7">
        <f t="shared" si="0"/>
        <v>0</v>
      </c>
      <c r="N72" s="7">
        <f t="shared" si="3"/>
        <v>0</v>
      </c>
      <c r="O72" s="7">
        <f t="shared" si="1"/>
        <v>0</v>
      </c>
    </row>
    <row r="73" spans="3:15" x14ac:dyDescent="0.35">
      <c r="C73" s="18" t="str">
        <f t="shared" si="2"/>
        <v/>
      </c>
      <c r="D73" s="13" t="str">
        <f>IF('2_DEBITOS'!D69="","Não informado",'2_DEBITOS'!D69)</f>
        <v>Não informado</v>
      </c>
      <c r="E73" s="7">
        <f>IF('2_DEBITOS'!$I$4="ERRO !!!",0,SUM('2_DEBITOS'!E69))</f>
        <v>0</v>
      </c>
      <c r="F73" s="7">
        <f>IF('2_DEBITOS'!$I$4="ERRO !!!",0,SUM('2_DEBITOS'!F69,'2_DEBITOS'!G69))</f>
        <v>0</v>
      </c>
      <c r="G73" s="8" t="str">
        <f>IF('1_QUESITOS'!$D$18="ERRO !!!","",
IF(E73+F73=0,"",
IF(OR('2_DEBITOS'!I69="Sim",'1_QUESITOS'!$D$6="Sim",'1_QUESITOS'!$D$7="Sim",'1_QUESITOS'!$D$9="Sim"),"D",
IF('3_CAPAG'!$D$9="","",
'3_CAPAG'!$D$9))))</f>
        <v/>
      </c>
      <c r="H73" s="8" t="str">
        <f>IF('1_QUESITOS'!$D$18="ERRO !!!","00.0",
IF(AND(OR(G73="C",G73="D"),'1_QUESITOS'!$D$13="Sim"),"10.1",
IF(AND(OR(G73="A",G73="B"),'1_QUESITOS'!$D$14="Sim"),"10.2",
IF(AND(OR(G73="C",G73="D"),'1_QUESITOS'!$D$13="Não",'1_QUESITOS'!$D$12="Inciso I"),"11.1",
IF(AND(OR(G73="C",G73="D"),'1_QUESITOS'!$D$13="Não",'1_QUESITOS'!$D$12="Inciso II"),"11.2",
"00.0")))))</f>
        <v>00.0</v>
      </c>
      <c r="I73" s="87">
        <f>IF('1_QUESITOS'!$D$18="ERRO !!!",0,
IF(H73="10.1",0.65,
IF(H73="10.2",0,
IF(AND(H73="11.1",'1_QUESITOS'!$D$8="Não",'1_QUESITOS'!$D$9="Não",'1_QUESITOS'!$D$10="Não",'1_QUESITOS'!$D$11="Não"),0.65,
IF(AND(H73="11.1",OR('1_QUESITOS'!$D$8="Sim",'1_QUESITOS'!$D$9="Sim",'1_QUESITOS'!$D$10="Sim",'1_QUESITOS'!$D$11="Sim")),0.7,
IF(AND(H73="11.2",'1_QUESITOS'!$D$8="Não",'1_QUESITOS'!$D$9="Não",'1_QUESITOS'!$D$10="Não",'1_QUESITOS'!$D$11="Não"),0.5,
IF(AND(H73="11.2",OR('1_QUESITOS'!$D$8="Sim",'1_QUESITOS'!$D$9="Sim",'1_QUESITOS'!$D$10="Sim",'1_QUESITOS'!$D$11="Sim")),0.55,
0)))))))</f>
        <v>0</v>
      </c>
      <c r="J73" s="87">
        <f>'3_CAPAG'!$D$8</f>
        <v>0</v>
      </c>
      <c r="K73" s="87">
        <f>IF(OR('2_DEBITOS'!I69="Sim",'1_QUESITOS'!$D$6="Sim",'1_QUESITOS'!$D$7="Sim",'1_QUESITOS'!$D$9="Sim"),I73,
SMALL(I73:J73,1))</f>
        <v>0</v>
      </c>
      <c r="L73" s="7">
        <f>IF('2_DEBITOS'!$I$4="ERRO !!!",0,ROUNDDOWN(SUM(E73:F73)*K73,2))</f>
        <v>0</v>
      </c>
      <c r="M73" s="7">
        <f t="shared" si="0"/>
        <v>0</v>
      </c>
      <c r="N73" s="7">
        <f t="shared" si="3"/>
        <v>0</v>
      </c>
      <c r="O73" s="7">
        <f t="shared" si="1"/>
        <v>0</v>
      </c>
    </row>
    <row r="74" spans="3:15" x14ac:dyDescent="0.35">
      <c r="C74" s="18" t="str">
        <f t="shared" si="2"/>
        <v/>
      </c>
      <c r="D74" s="13" t="str">
        <f>IF('2_DEBITOS'!D70="","Não informado",'2_DEBITOS'!D70)</f>
        <v>Não informado</v>
      </c>
      <c r="E74" s="7">
        <f>IF('2_DEBITOS'!$I$4="ERRO !!!",0,SUM('2_DEBITOS'!E70))</f>
        <v>0</v>
      </c>
      <c r="F74" s="7">
        <f>IF('2_DEBITOS'!$I$4="ERRO !!!",0,SUM('2_DEBITOS'!F70,'2_DEBITOS'!G70))</f>
        <v>0</v>
      </c>
      <c r="G74" s="8" t="str">
        <f>IF('1_QUESITOS'!$D$18="ERRO !!!","",
IF(E74+F74=0,"",
IF(OR('2_DEBITOS'!I70="Sim",'1_QUESITOS'!$D$6="Sim",'1_QUESITOS'!$D$7="Sim",'1_QUESITOS'!$D$9="Sim"),"D",
IF('3_CAPAG'!$D$9="","",
'3_CAPAG'!$D$9))))</f>
        <v/>
      </c>
      <c r="H74" s="8" t="str">
        <f>IF('1_QUESITOS'!$D$18="ERRO !!!","00.0",
IF(AND(OR(G74="C",G74="D"),'1_QUESITOS'!$D$13="Sim"),"10.1",
IF(AND(OR(G74="A",G74="B"),'1_QUESITOS'!$D$14="Sim"),"10.2",
IF(AND(OR(G74="C",G74="D"),'1_QUESITOS'!$D$13="Não",'1_QUESITOS'!$D$12="Inciso I"),"11.1",
IF(AND(OR(G74="C",G74="D"),'1_QUESITOS'!$D$13="Não",'1_QUESITOS'!$D$12="Inciso II"),"11.2",
"00.0")))))</f>
        <v>00.0</v>
      </c>
      <c r="I74" s="87">
        <f>IF('1_QUESITOS'!$D$18="ERRO !!!",0,
IF(H74="10.1",0.65,
IF(H74="10.2",0,
IF(AND(H74="11.1",'1_QUESITOS'!$D$8="Não",'1_QUESITOS'!$D$9="Não",'1_QUESITOS'!$D$10="Não",'1_QUESITOS'!$D$11="Não"),0.65,
IF(AND(H74="11.1",OR('1_QUESITOS'!$D$8="Sim",'1_QUESITOS'!$D$9="Sim",'1_QUESITOS'!$D$10="Sim",'1_QUESITOS'!$D$11="Sim")),0.7,
IF(AND(H74="11.2",'1_QUESITOS'!$D$8="Não",'1_QUESITOS'!$D$9="Não",'1_QUESITOS'!$D$10="Não",'1_QUESITOS'!$D$11="Não"),0.5,
IF(AND(H74="11.2",OR('1_QUESITOS'!$D$8="Sim",'1_QUESITOS'!$D$9="Sim",'1_QUESITOS'!$D$10="Sim",'1_QUESITOS'!$D$11="Sim")),0.55,
0)))))))</f>
        <v>0</v>
      </c>
      <c r="J74" s="87">
        <f>'3_CAPAG'!$D$8</f>
        <v>0</v>
      </c>
      <c r="K74" s="87">
        <f>IF(OR('2_DEBITOS'!I70="Sim",'1_QUESITOS'!$D$6="Sim",'1_QUESITOS'!$D$7="Sim",'1_QUESITOS'!$D$9="Sim"),I74,
SMALL(I74:J74,1))</f>
        <v>0</v>
      </c>
      <c r="L74" s="7">
        <f>IF('2_DEBITOS'!$I$4="ERRO !!!",0,ROUNDDOWN(SUM(E74:F74)*K74,2))</f>
        <v>0</v>
      </c>
      <c r="M74" s="7">
        <f t="shared" si="0"/>
        <v>0</v>
      </c>
      <c r="N74" s="7">
        <f t="shared" si="3"/>
        <v>0</v>
      </c>
      <c r="O74" s="7">
        <f t="shared" si="1"/>
        <v>0</v>
      </c>
    </row>
    <row r="75" spans="3:15" x14ac:dyDescent="0.35">
      <c r="C75" s="18" t="str">
        <f t="shared" si="2"/>
        <v/>
      </c>
      <c r="D75" s="13" t="str">
        <f>IF('2_DEBITOS'!D71="","Não informado",'2_DEBITOS'!D71)</f>
        <v>Não informado</v>
      </c>
      <c r="E75" s="7">
        <f>IF('2_DEBITOS'!$I$4="ERRO !!!",0,SUM('2_DEBITOS'!E71))</f>
        <v>0</v>
      </c>
      <c r="F75" s="7">
        <f>IF('2_DEBITOS'!$I$4="ERRO !!!",0,SUM('2_DEBITOS'!F71,'2_DEBITOS'!G71))</f>
        <v>0</v>
      </c>
      <c r="G75" s="8" t="str">
        <f>IF('1_QUESITOS'!$D$18="ERRO !!!","",
IF(E75+F75=0,"",
IF(OR('2_DEBITOS'!I71="Sim",'1_QUESITOS'!$D$6="Sim",'1_QUESITOS'!$D$7="Sim",'1_QUESITOS'!$D$9="Sim"),"D",
IF('3_CAPAG'!$D$9="","",
'3_CAPAG'!$D$9))))</f>
        <v/>
      </c>
      <c r="H75" s="8" t="str">
        <f>IF('1_QUESITOS'!$D$18="ERRO !!!","00.0",
IF(AND(OR(G75="C",G75="D"),'1_QUESITOS'!$D$13="Sim"),"10.1",
IF(AND(OR(G75="A",G75="B"),'1_QUESITOS'!$D$14="Sim"),"10.2",
IF(AND(OR(G75="C",G75="D"),'1_QUESITOS'!$D$13="Não",'1_QUESITOS'!$D$12="Inciso I"),"11.1",
IF(AND(OR(G75="C",G75="D"),'1_QUESITOS'!$D$13="Não",'1_QUESITOS'!$D$12="Inciso II"),"11.2",
"00.0")))))</f>
        <v>00.0</v>
      </c>
      <c r="I75" s="87">
        <f>IF('1_QUESITOS'!$D$18="ERRO !!!",0,
IF(H75="10.1",0.65,
IF(H75="10.2",0,
IF(AND(H75="11.1",'1_QUESITOS'!$D$8="Não",'1_QUESITOS'!$D$9="Não",'1_QUESITOS'!$D$10="Não",'1_QUESITOS'!$D$11="Não"),0.65,
IF(AND(H75="11.1",OR('1_QUESITOS'!$D$8="Sim",'1_QUESITOS'!$D$9="Sim",'1_QUESITOS'!$D$10="Sim",'1_QUESITOS'!$D$11="Sim")),0.7,
IF(AND(H75="11.2",'1_QUESITOS'!$D$8="Não",'1_QUESITOS'!$D$9="Não",'1_QUESITOS'!$D$10="Não",'1_QUESITOS'!$D$11="Não"),0.5,
IF(AND(H75="11.2",OR('1_QUESITOS'!$D$8="Sim",'1_QUESITOS'!$D$9="Sim",'1_QUESITOS'!$D$10="Sim",'1_QUESITOS'!$D$11="Sim")),0.55,
0)))))))</f>
        <v>0</v>
      </c>
      <c r="J75" s="87">
        <f>'3_CAPAG'!$D$8</f>
        <v>0</v>
      </c>
      <c r="K75" s="87">
        <f>IF(OR('2_DEBITOS'!I71="Sim",'1_QUESITOS'!$D$6="Sim",'1_QUESITOS'!$D$7="Sim",'1_QUESITOS'!$D$9="Sim"),I75,
SMALL(I75:J75,1))</f>
        <v>0</v>
      </c>
      <c r="L75" s="7">
        <f>IF('2_DEBITOS'!$I$4="ERRO !!!",0,ROUNDDOWN(SUM(E75:F75)*K75,2))</f>
        <v>0</v>
      </c>
      <c r="M75" s="7">
        <f t="shared" si="0"/>
        <v>0</v>
      </c>
      <c r="N75" s="7">
        <f t="shared" si="3"/>
        <v>0</v>
      </c>
      <c r="O75" s="7">
        <f t="shared" si="1"/>
        <v>0</v>
      </c>
    </row>
    <row r="76" spans="3:15" x14ac:dyDescent="0.35">
      <c r="C76" s="18" t="str">
        <f t="shared" si="2"/>
        <v/>
      </c>
      <c r="D76" s="13" t="str">
        <f>IF('2_DEBITOS'!D72="","Não informado",'2_DEBITOS'!D72)</f>
        <v>Não informado</v>
      </c>
      <c r="E76" s="7">
        <f>IF('2_DEBITOS'!$I$4="ERRO !!!",0,SUM('2_DEBITOS'!E72))</f>
        <v>0</v>
      </c>
      <c r="F76" s="7">
        <f>IF('2_DEBITOS'!$I$4="ERRO !!!",0,SUM('2_DEBITOS'!F72,'2_DEBITOS'!G72))</f>
        <v>0</v>
      </c>
      <c r="G76" s="8" t="str">
        <f>IF('1_QUESITOS'!$D$18="ERRO !!!","",
IF(E76+F76=0,"",
IF(OR('2_DEBITOS'!I72="Sim",'1_QUESITOS'!$D$6="Sim",'1_QUESITOS'!$D$7="Sim",'1_QUESITOS'!$D$9="Sim"),"D",
IF('3_CAPAG'!$D$9="","",
'3_CAPAG'!$D$9))))</f>
        <v/>
      </c>
      <c r="H76" s="8" t="str">
        <f>IF('1_QUESITOS'!$D$18="ERRO !!!","00.0",
IF(AND(OR(G76="C",G76="D"),'1_QUESITOS'!$D$13="Sim"),"10.1",
IF(AND(OR(G76="A",G76="B"),'1_QUESITOS'!$D$14="Sim"),"10.2",
IF(AND(OR(G76="C",G76="D"),'1_QUESITOS'!$D$13="Não",'1_QUESITOS'!$D$12="Inciso I"),"11.1",
IF(AND(OR(G76="C",G76="D"),'1_QUESITOS'!$D$13="Não",'1_QUESITOS'!$D$12="Inciso II"),"11.2",
"00.0")))))</f>
        <v>00.0</v>
      </c>
      <c r="I76" s="87">
        <f>IF('1_QUESITOS'!$D$18="ERRO !!!",0,
IF(H76="10.1",0.65,
IF(H76="10.2",0,
IF(AND(H76="11.1",'1_QUESITOS'!$D$8="Não",'1_QUESITOS'!$D$9="Não",'1_QUESITOS'!$D$10="Não",'1_QUESITOS'!$D$11="Não"),0.65,
IF(AND(H76="11.1",OR('1_QUESITOS'!$D$8="Sim",'1_QUESITOS'!$D$9="Sim",'1_QUESITOS'!$D$10="Sim",'1_QUESITOS'!$D$11="Sim")),0.7,
IF(AND(H76="11.2",'1_QUESITOS'!$D$8="Não",'1_QUESITOS'!$D$9="Não",'1_QUESITOS'!$D$10="Não",'1_QUESITOS'!$D$11="Não"),0.5,
IF(AND(H76="11.2",OR('1_QUESITOS'!$D$8="Sim",'1_QUESITOS'!$D$9="Sim",'1_QUESITOS'!$D$10="Sim",'1_QUESITOS'!$D$11="Sim")),0.55,
0)))))))</f>
        <v>0</v>
      </c>
      <c r="J76" s="87">
        <f>'3_CAPAG'!$D$8</f>
        <v>0</v>
      </c>
      <c r="K76" s="87">
        <f>IF(OR('2_DEBITOS'!I72="Sim",'1_QUESITOS'!$D$6="Sim",'1_QUESITOS'!$D$7="Sim",'1_QUESITOS'!$D$9="Sim"),I76,
SMALL(I76:J76,1))</f>
        <v>0</v>
      </c>
      <c r="L76" s="7">
        <f>IF('2_DEBITOS'!$I$4="ERRO !!!",0,ROUNDDOWN(SUM(E76:F76)*K76,2))</f>
        <v>0</v>
      </c>
      <c r="M76" s="7">
        <f t="shared" si="0"/>
        <v>0</v>
      </c>
      <c r="N76" s="7">
        <f t="shared" si="3"/>
        <v>0</v>
      </c>
      <c r="O76" s="7">
        <f t="shared" si="1"/>
        <v>0</v>
      </c>
    </row>
    <row r="77" spans="3:15" x14ac:dyDescent="0.35">
      <c r="C77" s="18" t="str">
        <f t="shared" si="2"/>
        <v/>
      </c>
      <c r="D77" s="13" t="str">
        <f>IF('2_DEBITOS'!D73="","Não informado",'2_DEBITOS'!D73)</f>
        <v>Não informado</v>
      </c>
      <c r="E77" s="7">
        <f>IF('2_DEBITOS'!$I$4="ERRO !!!",0,SUM('2_DEBITOS'!E73))</f>
        <v>0</v>
      </c>
      <c r="F77" s="7">
        <f>IF('2_DEBITOS'!$I$4="ERRO !!!",0,SUM('2_DEBITOS'!F73,'2_DEBITOS'!G73))</f>
        <v>0</v>
      </c>
      <c r="G77" s="8" t="str">
        <f>IF('1_QUESITOS'!$D$18="ERRO !!!","",
IF(E77+F77=0,"",
IF(OR('2_DEBITOS'!I73="Sim",'1_QUESITOS'!$D$6="Sim",'1_QUESITOS'!$D$7="Sim",'1_QUESITOS'!$D$9="Sim"),"D",
IF('3_CAPAG'!$D$9="","",
'3_CAPAG'!$D$9))))</f>
        <v/>
      </c>
      <c r="H77" s="8" t="str">
        <f>IF('1_QUESITOS'!$D$18="ERRO !!!","00.0",
IF(AND(OR(G77="C",G77="D"),'1_QUESITOS'!$D$13="Sim"),"10.1",
IF(AND(OR(G77="A",G77="B"),'1_QUESITOS'!$D$14="Sim"),"10.2",
IF(AND(OR(G77="C",G77="D"),'1_QUESITOS'!$D$13="Não",'1_QUESITOS'!$D$12="Inciso I"),"11.1",
IF(AND(OR(G77="C",G77="D"),'1_QUESITOS'!$D$13="Não",'1_QUESITOS'!$D$12="Inciso II"),"11.2",
"00.0")))))</f>
        <v>00.0</v>
      </c>
      <c r="I77" s="87">
        <f>IF('1_QUESITOS'!$D$18="ERRO !!!",0,
IF(H77="10.1",0.65,
IF(H77="10.2",0,
IF(AND(H77="11.1",'1_QUESITOS'!$D$8="Não",'1_QUESITOS'!$D$9="Não",'1_QUESITOS'!$D$10="Não",'1_QUESITOS'!$D$11="Não"),0.65,
IF(AND(H77="11.1",OR('1_QUESITOS'!$D$8="Sim",'1_QUESITOS'!$D$9="Sim",'1_QUESITOS'!$D$10="Sim",'1_QUESITOS'!$D$11="Sim")),0.7,
IF(AND(H77="11.2",'1_QUESITOS'!$D$8="Não",'1_QUESITOS'!$D$9="Não",'1_QUESITOS'!$D$10="Não",'1_QUESITOS'!$D$11="Não"),0.5,
IF(AND(H77="11.2",OR('1_QUESITOS'!$D$8="Sim",'1_QUESITOS'!$D$9="Sim",'1_QUESITOS'!$D$10="Sim",'1_QUESITOS'!$D$11="Sim")),0.55,
0)))))))</f>
        <v>0</v>
      </c>
      <c r="J77" s="87">
        <f>'3_CAPAG'!$D$8</f>
        <v>0</v>
      </c>
      <c r="K77" s="87">
        <f>IF(OR('2_DEBITOS'!I73="Sim",'1_QUESITOS'!$D$6="Sim",'1_QUESITOS'!$D$7="Sim",'1_QUESITOS'!$D$9="Sim"),I77,
SMALL(I77:J77,1))</f>
        <v>0</v>
      </c>
      <c r="L77" s="7">
        <f>IF('2_DEBITOS'!$I$4="ERRO !!!",0,ROUNDDOWN(SUM(E77:F77)*K77,2))</f>
        <v>0</v>
      </c>
      <c r="M77" s="7">
        <f t="shared" si="0"/>
        <v>0</v>
      </c>
      <c r="N77" s="7">
        <f t="shared" si="3"/>
        <v>0</v>
      </c>
      <c r="O77" s="7">
        <f t="shared" si="1"/>
        <v>0</v>
      </c>
    </row>
    <row r="78" spans="3:15" x14ac:dyDescent="0.35">
      <c r="C78" s="18" t="str">
        <f t="shared" si="2"/>
        <v/>
      </c>
      <c r="D78" s="13" t="str">
        <f>IF('2_DEBITOS'!D74="","Não informado",'2_DEBITOS'!D74)</f>
        <v>Não informado</v>
      </c>
      <c r="E78" s="7">
        <f>IF('2_DEBITOS'!$I$4="ERRO !!!",0,SUM('2_DEBITOS'!E74))</f>
        <v>0</v>
      </c>
      <c r="F78" s="7">
        <f>IF('2_DEBITOS'!$I$4="ERRO !!!",0,SUM('2_DEBITOS'!F74,'2_DEBITOS'!G74))</f>
        <v>0</v>
      </c>
      <c r="G78" s="8" t="str">
        <f>IF('1_QUESITOS'!$D$18="ERRO !!!","",
IF(E78+F78=0,"",
IF(OR('2_DEBITOS'!I74="Sim",'1_QUESITOS'!$D$6="Sim",'1_QUESITOS'!$D$7="Sim",'1_QUESITOS'!$D$9="Sim"),"D",
IF('3_CAPAG'!$D$9="","",
'3_CAPAG'!$D$9))))</f>
        <v/>
      </c>
      <c r="H78" s="8" t="str">
        <f>IF('1_QUESITOS'!$D$18="ERRO !!!","00.0",
IF(AND(OR(G78="C",G78="D"),'1_QUESITOS'!$D$13="Sim"),"10.1",
IF(AND(OR(G78="A",G78="B"),'1_QUESITOS'!$D$14="Sim"),"10.2",
IF(AND(OR(G78="C",G78="D"),'1_QUESITOS'!$D$13="Não",'1_QUESITOS'!$D$12="Inciso I"),"11.1",
IF(AND(OR(G78="C",G78="D"),'1_QUESITOS'!$D$13="Não",'1_QUESITOS'!$D$12="Inciso II"),"11.2",
"00.0")))))</f>
        <v>00.0</v>
      </c>
      <c r="I78" s="87">
        <f>IF('1_QUESITOS'!$D$18="ERRO !!!",0,
IF(H78="10.1",0.65,
IF(H78="10.2",0,
IF(AND(H78="11.1",'1_QUESITOS'!$D$8="Não",'1_QUESITOS'!$D$9="Não",'1_QUESITOS'!$D$10="Não",'1_QUESITOS'!$D$11="Não"),0.65,
IF(AND(H78="11.1",OR('1_QUESITOS'!$D$8="Sim",'1_QUESITOS'!$D$9="Sim",'1_QUESITOS'!$D$10="Sim",'1_QUESITOS'!$D$11="Sim")),0.7,
IF(AND(H78="11.2",'1_QUESITOS'!$D$8="Não",'1_QUESITOS'!$D$9="Não",'1_QUESITOS'!$D$10="Não",'1_QUESITOS'!$D$11="Não"),0.5,
IF(AND(H78="11.2",OR('1_QUESITOS'!$D$8="Sim",'1_QUESITOS'!$D$9="Sim",'1_QUESITOS'!$D$10="Sim",'1_QUESITOS'!$D$11="Sim")),0.55,
0)))))))</f>
        <v>0</v>
      </c>
      <c r="J78" s="87">
        <f>'3_CAPAG'!$D$8</f>
        <v>0</v>
      </c>
      <c r="K78" s="87">
        <f>IF(OR('2_DEBITOS'!I74="Sim",'1_QUESITOS'!$D$6="Sim",'1_QUESITOS'!$D$7="Sim",'1_QUESITOS'!$D$9="Sim"),I78,
SMALL(I78:J78,1))</f>
        <v>0</v>
      </c>
      <c r="L78" s="7">
        <f>IF('2_DEBITOS'!$I$4="ERRO !!!",0,ROUNDDOWN(SUM(E78:F78)*K78,2))</f>
        <v>0</v>
      </c>
      <c r="M78" s="7">
        <f t="shared" ref="M78:M141" si="4">IF(OR(F78="",F78=0),0,IF(OR(H78="10.1",H78="11.1",H78="11.2"),1*F78,0))</f>
        <v>0</v>
      </c>
      <c r="N78" s="7">
        <f t="shared" si="3"/>
        <v>0</v>
      </c>
      <c r="O78" s="7">
        <f t="shared" ref="O78:O141" si="5">E78+F78-N78</f>
        <v>0</v>
      </c>
    </row>
    <row r="79" spans="3:15" x14ac:dyDescent="0.35">
      <c r="C79" s="18" t="str">
        <f t="shared" ref="C79:C142" si="6">IF(D79="Não informado","",IF(ISERROR(1+C78),1,1+C78))</f>
        <v/>
      </c>
      <c r="D79" s="13" t="str">
        <f>IF('2_DEBITOS'!D75="","Não informado",'2_DEBITOS'!D75)</f>
        <v>Não informado</v>
      </c>
      <c r="E79" s="7">
        <f>IF('2_DEBITOS'!$I$4="ERRO !!!",0,SUM('2_DEBITOS'!E75))</f>
        <v>0</v>
      </c>
      <c r="F79" s="7">
        <f>IF('2_DEBITOS'!$I$4="ERRO !!!",0,SUM('2_DEBITOS'!F75,'2_DEBITOS'!G75))</f>
        <v>0</v>
      </c>
      <c r="G79" s="8" t="str">
        <f>IF('1_QUESITOS'!$D$18="ERRO !!!","",
IF(E79+F79=0,"",
IF(OR('2_DEBITOS'!I75="Sim",'1_QUESITOS'!$D$6="Sim",'1_QUESITOS'!$D$7="Sim",'1_QUESITOS'!$D$9="Sim"),"D",
IF('3_CAPAG'!$D$9="","",
'3_CAPAG'!$D$9))))</f>
        <v/>
      </c>
      <c r="H79" s="8" t="str">
        <f>IF('1_QUESITOS'!$D$18="ERRO !!!","00.0",
IF(AND(OR(G79="C",G79="D"),'1_QUESITOS'!$D$13="Sim"),"10.1",
IF(AND(OR(G79="A",G79="B"),'1_QUESITOS'!$D$14="Sim"),"10.2",
IF(AND(OR(G79="C",G79="D"),'1_QUESITOS'!$D$13="Não",'1_QUESITOS'!$D$12="Inciso I"),"11.1",
IF(AND(OR(G79="C",G79="D"),'1_QUESITOS'!$D$13="Não",'1_QUESITOS'!$D$12="Inciso II"),"11.2",
"00.0")))))</f>
        <v>00.0</v>
      </c>
      <c r="I79" s="87">
        <f>IF('1_QUESITOS'!$D$18="ERRO !!!",0,
IF(H79="10.1",0.65,
IF(H79="10.2",0,
IF(AND(H79="11.1",'1_QUESITOS'!$D$8="Não",'1_QUESITOS'!$D$9="Não",'1_QUESITOS'!$D$10="Não",'1_QUESITOS'!$D$11="Não"),0.65,
IF(AND(H79="11.1",OR('1_QUESITOS'!$D$8="Sim",'1_QUESITOS'!$D$9="Sim",'1_QUESITOS'!$D$10="Sim",'1_QUESITOS'!$D$11="Sim")),0.7,
IF(AND(H79="11.2",'1_QUESITOS'!$D$8="Não",'1_QUESITOS'!$D$9="Não",'1_QUESITOS'!$D$10="Não",'1_QUESITOS'!$D$11="Não"),0.5,
IF(AND(H79="11.2",OR('1_QUESITOS'!$D$8="Sim",'1_QUESITOS'!$D$9="Sim",'1_QUESITOS'!$D$10="Sim",'1_QUESITOS'!$D$11="Sim")),0.55,
0)))))))</f>
        <v>0</v>
      </c>
      <c r="J79" s="87">
        <f>'3_CAPAG'!$D$8</f>
        <v>0</v>
      </c>
      <c r="K79" s="87">
        <f>IF(OR('2_DEBITOS'!I75="Sim",'1_QUESITOS'!$D$6="Sim",'1_QUESITOS'!$D$7="Sim",'1_QUESITOS'!$D$9="Sim"),I79,
SMALL(I79:J79,1))</f>
        <v>0</v>
      </c>
      <c r="L79" s="7">
        <f>IF('2_DEBITOS'!$I$4="ERRO !!!",0,ROUNDDOWN(SUM(E79:F79)*K79,2))</f>
        <v>0</v>
      </c>
      <c r="M79" s="7">
        <f t="shared" si="4"/>
        <v>0</v>
      </c>
      <c r="N79" s="7">
        <f t="shared" ref="N79:N142" si="7">SMALL(L79:M79,1)</f>
        <v>0</v>
      </c>
      <c r="O79" s="7">
        <f t="shared" si="5"/>
        <v>0</v>
      </c>
    </row>
    <row r="80" spans="3:15" x14ac:dyDescent="0.35">
      <c r="C80" s="18" t="str">
        <f t="shared" si="6"/>
        <v/>
      </c>
      <c r="D80" s="13" t="str">
        <f>IF('2_DEBITOS'!D76="","Não informado",'2_DEBITOS'!D76)</f>
        <v>Não informado</v>
      </c>
      <c r="E80" s="7">
        <f>IF('2_DEBITOS'!$I$4="ERRO !!!",0,SUM('2_DEBITOS'!E76))</f>
        <v>0</v>
      </c>
      <c r="F80" s="7">
        <f>IF('2_DEBITOS'!$I$4="ERRO !!!",0,SUM('2_DEBITOS'!F76,'2_DEBITOS'!G76))</f>
        <v>0</v>
      </c>
      <c r="G80" s="8" t="str">
        <f>IF('1_QUESITOS'!$D$18="ERRO !!!","",
IF(E80+F80=0,"",
IF(OR('2_DEBITOS'!I76="Sim",'1_QUESITOS'!$D$6="Sim",'1_QUESITOS'!$D$7="Sim",'1_QUESITOS'!$D$9="Sim"),"D",
IF('3_CAPAG'!$D$9="","",
'3_CAPAG'!$D$9))))</f>
        <v/>
      </c>
      <c r="H80" s="8" t="str">
        <f>IF('1_QUESITOS'!$D$18="ERRO !!!","00.0",
IF(AND(OR(G80="C",G80="D"),'1_QUESITOS'!$D$13="Sim"),"10.1",
IF(AND(OR(G80="A",G80="B"),'1_QUESITOS'!$D$14="Sim"),"10.2",
IF(AND(OR(G80="C",G80="D"),'1_QUESITOS'!$D$13="Não",'1_QUESITOS'!$D$12="Inciso I"),"11.1",
IF(AND(OR(G80="C",G80="D"),'1_QUESITOS'!$D$13="Não",'1_QUESITOS'!$D$12="Inciso II"),"11.2",
"00.0")))))</f>
        <v>00.0</v>
      </c>
      <c r="I80" s="87">
        <f>IF('1_QUESITOS'!$D$18="ERRO !!!",0,
IF(H80="10.1",0.65,
IF(H80="10.2",0,
IF(AND(H80="11.1",'1_QUESITOS'!$D$8="Não",'1_QUESITOS'!$D$9="Não",'1_QUESITOS'!$D$10="Não",'1_QUESITOS'!$D$11="Não"),0.65,
IF(AND(H80="11.1",OR('1_QUESITOS'!$D$8="Sim",'1_QUESITOS'!$D$9="Sim",'1_QUESITOS'!$D$10="Sim",'1_QUESITOS'!$D$11="Sim")),0.7,
IF(AND(H80="11.2",'1_QUESITOS'!$D$8="Não",'1_QUESITOS'!$D$9="Não",'1_QUESITOS'!$D$10="Não",'1_QUESITOS'!$D$11="Não"),0.5,
IF(AND(H80="11.2",OR('1_QUESITOS'!$D$8="Sim",'1_QUESITOS'!$D$9="Sim",'1_QUESITOS'!$D$10="Sim",'1_QUESITOS'!$D$11="Sim")),0.55,
0)))))))</f>
        <v>0</v>
      </c>
      <c r="J80" s="87">
        <f>'3_CAPAG'!$D$8</f>
        <v>0</v>
      </c>
      <c r="K80" s="87">
        <f>IF(OR('2_DEBITOS'!I76="Sim",'1_QUESITOS'!$D$6="Sim",'1_QUESITOS'!$D$7="Sim",'1_QUESITOS'!$D$9="Sim"),I80,
SMALL(I80:J80,1))</f>
        <v>0</v>
      </c>
      <c r="L80" s="7">
        <f>IF('2_DEBITOS'!$I$4="ERRO !!!",0,ROUNDDOWN(SUM(E80:F80)*K80,2))</f>
        <v>0</v>
      </c>
      <c r="M80" s="7">
        <f t="shared" si="4"/>
        <v>0</v>
      </c>
      <c r="N80" s="7">
        <f t="shared" si="7"/>
        <v>0</v>
      </c>
      <c r="O80" s="7">
        <f t="shared" si="5"/>
        <v>0</v>
      </c>
    </row>
    <row r="81" spans="3:15" x14ac:dyDescent="0.35">
      <c r="C81" s="18" t="str">
        <f t="shared" si="6"/>
        <v/>
      </c>
      <c r="D81" s="13" t="str">
        <f>IF('2_DEBITOS'!D77="","Não informado",'2_DEBITOS'!D77)</f>
        <v>Não informado</v>
      </c>
      <c r="E81" s="7">
        <f>IF('2_DEBITOS'!$I$4="ERRO !!!",0,SUM('2_DEBITOS'!E77))</f>
        <v>0</v>
      </c>
      <c r="F81" s="7">
        <f>IF('2_DEBITOS'!$I$4="ERRO !!!",0,SUM('2_DEBITOS'!F77,'2_DEBITOS'!G77))</f>
        <v>0</v>
      </c>
      <c r="G81" s="8" t="str">
        <f>IF('1_QUESITOS'!$D$18="ERRO !!!","",
IF(E81+F81=0,"",
IF(OR('2_DEBITOS'!I77="Sim",'1_QUESITOS'!$D$6="Sim",'1_QUESITOS'!$D$7="Sim",'1_QUESITOS'!$D$9="Sim"),"D",
IF('3_CAPAG'!$D$9="","",
'3_CAPAG'!$D$9))))</f>
        <v/>
      </c>
      <c r="H81" s="8" t="str">
        <f>IF('1_QUESITOS'!$D$18="ERRO !!!","00.0",
IF(AND(OR(G81="C",G81="D"),'1_QUESITOS'!$D$13="Sim"),"10.1",
IF(AND(OR(G81="A",G81="B"),'1_QUESITOS'!$D$14="Sim"),"10.2",
IF(AND(OR(G81="C",G81="D"),'1_QUESITOS'!$D$13="Não",'1_QUESITOS'!$D$12="Inciso I"),"11.1",
IF(AND(OR(G81="C",G81="D"),'1_QUESITOS'!$D$13="Não",'1_QUESITOS'!$D$12="Inciso II"),"11.2",
"00.0")))))</f>
        <v>00.0</v>
      </c>
      <c r="I81" s="87">
        <f>IF('1_QUESITOS'!$D$18="ERRO !!!",0,
IF(H81="10.1",0.65,
IF(H81="10.2",0,
IF(AND(H81="11.1",'1_QUESITOS'!$D$8="Não",'1_QUESITOS'!$D$9="Não",'1_QUESITOS'!$D$10="Não",'1_QUESITOS'!$D$11="Não"),0.65,
IF(AND(H81="11.1",OR('1_QUESITOS'!$D$8="Sim",'1_QUESITOS'!$D$9="Sim",'1_QUESITOS'!$D$10="Sim",'1_QUESITOS'!$D$11="Sim")),0.7,
IF(AND(H81="11.2",'1_QUESITOS'!$D$8="Não",'1_QUESITOS'!$D$9="Não",'1_QUESITOS'!$D$10="Não",'1_QUESITOS'!$D$11="Não"),0.5,
IF(AND(H81="11.2",OR('1_QUESITOS'!$D$8="Sim",'1_QUESITOS'!$D$9="Sim",'1_QUESITOS'!$D$10="Sim",'1_QUESITOS'!$D$11="Sim")),0.55,
0)))))))</f>
        <v>0</v>
      </c>
      <c r="J81" s="87">
        <f>'3_CAPAG'!$D$8</f>
        <v>0</v>
      </c>
      <c r="K81" s="87">
        <f>IF(OR('2_DEBITOS'!I77="Sim",'1_QUESITOS'!$D$6="Sim",'1_QUESITOS'!$D$7="Sim",'1_QUESITOS'!$D$9="Sim"),I81,
SMALL(I81:J81,1))</f>
        <v>0</v>
      </c>
      <c r="L81" s="7">
        <f>IF('2_DEBITOS'!$I$4="ERRO !!!",0,ROUNDDOWN(SUM(E81:F81)*K81,2))</f>
        <v>0</v>
      </c>
      <c r="M81" s="7">
        <f t="shared" si="4"/>
        <v>0</v>
      </c>
      <c r="N81" s="7">
        <f t="shared" si="7"/>
        <v>0</v>
      </c>
      <c r="O81" s="7">
        <f t="shared" si="5"/>
        <v>0</v>
      </c>
    </row>
    <row r="82" spans="3:15" x14ac:dyDescent="0.35">
      <c r="C82" s="18" t="str">
        <f t="shared" si="6"/>
        <v/>
      </c>
      <c r="D82" s="13" t="str">
        <f>IF('2_DEBITOS'!D78="","Não informado",'2_DEBITOS'!D78)</f>
        <v>Não informado</v>
      </c>
      <c r="E82" s="7">
        <f>IF('2_DEBITOS'!$I$4="ERRO !!!",0,SUM('2_DEBITOS'!E78))</f>
        <v>0</v>
      </c>
      <c r="F82" s="7">
        <f>IF('2_DEBITOS'!$I$4="ERRO !!!",0,SUM('2_DEBITOS'!F78,'2_DEBITOS'!G78))</f>
        <v>0</v>
      </c>
      <c r="G82" s="8" t="str">
        <f>IF('1_QUESITOS'!$D$18="ERRO !!!","",
IF(E82+F82=0,"",
IF(OR('2_DEBITOS'!I78="Sim",'1_QUESITOS'!$D$6="Sim",'1_QUESITOS'!$D$7="Sim",'1_QUESITOS'!$D$9="Sim"),"D",
IF('3_CAPAG'!$D$9="","",
'3_CAPAG'!$D$9))))</f>
        <v/>
      </c>
      <c r="H82" s="8" t="str">
        <f>IF('1_QUESITOS'!$D$18="ERRO !!!","00.0",
IF(AND(OR(G82="C",G82="D"),'1_QUESITOS'!$D$13="Sim"),"10.1",
IF(AND(OR(G82="A",G82="B"),'1_QUESITOS'!$D$14="Sim"),"10.2",
IF(AND(OR(G82="C",G82="D"),'1_QUESITOS'!$D$13="Não",'1_QUESITOS'!$D$12="Inciso I"),"11.1",
IF(AND(OR(G82="C",G82="D"),'1_QUESITOS'!$D$13="Não",'1_QUESITOS'!$D$12="Inciso II"),"11.2",
"00.0")))))</f>
        <v>00.0</v>
      </c>
      <c r="I82" s="87">
        <f>IF('1_QUESITOS'!$D$18="ERRO !!!",0,
IF(H82="10.1",0.65,
IF(H82="10.2",0,
IF(AND(H82="11.1",'1_QUESITOS'!$D$8="Não",'1_QUESITOS'!$D$9="Não",'1_QUESITOS'!$D$10="Não",'1_QUESITOS'!$D$11="Não"),0.65,
IF(AND(H82="11.1",OR('1_QUESITOS'!$D$8="Sim",'1_QUESITOS'!$D$9="Sim",'1_QUESITOS'!$D$10="Sim",'1_QUESITOS'!$D$11="Sim")),0.7,
IF(AND(H82="11.2",'1_QUESITOS'!$D$8="Não",'1_QUESITOS'!$D$9="Não",'1_QUESITOS'!$D$10="Não",'1_QUESITOS'!$D$11="Não"),0.5,
IF(AND(H82="11.2",OR('1_QUESITOS'!$D$8="Sim",'1_QUESITOS'!$D$9="Sim",'1_QUESITOS'!$D$10="Sim",'1_QUESITOS'!$D$11="Sim")),0.55,
0)))))))</f>
        <v>0</v>
      </c>
      <c r="J82" s="87">
        <f>'3_CAPAG'!$D$8</f>
        <v>0</v>
      </c>
      <c r="K82" s="87">
        <f>IF(OR('2_DEBITOS'!I78="Sim",'1_QUESITOS'!$D$6="Sim",'1_QUESITOS'!$D$7="Sim",'1_QUESITOS'!$D$9="Sim"),I82,
SMALL(I82:J82,1))</f>
        <v>0</v>
      </c>
      <c r="L82" s="7">
        <f>IF('2_DEBITOS'!$I$4="ERRO !!!",0,ROUNDDOWN(SUM(E82:F82)*K82,2))</f>
        <v>0</v>
      </c>
      <c r="M82" s="7">
        <f t="shared" si="4"/>
        <v>0</v>
      </c>
      <c r="N82" s="7">
        <f t="shared" si="7"/>
        <v>0</v>
      </c>
      <c r="O82" s="7">
        <f t="shared" si="5"/>
        <v>0</v>
      </c>
    </row>
    <row r="83" spans="3:15" x14ac:dyDescent="0.35">
      <c r="C83" s="18" t="str">
        <f t="shared" si="6"/>
        <v/>
      </c>
      <c r="D83" s="13" t="str">
        <f>IF('2_DEBITOS'!D79="","Não informado",'2_DEBITOS'!D79)</f>
        <v>Não informado</v>
      </c>
      <c r="E83" s="7">
        <f>IF('2_DEBITOS'!$I$4="ERRO !!!",0,SUM('2_DEBITOS'!E79))</f>
        <v>0</v>
      </c>
      <c r="F83" s="7">
        <f>IF('2_DEBITOS'!$I$4="ERRO !!!",0,SUM('2_DEBITOS'!F79,'2_DEBITOS'!G79))</f>
        <v>0</v>
      </c>
      <c r="G83" s="8" t="str">
        <f>IF('1_QUESITOS'!$D$18="ERRO !!!","",
IF(E83+F83=0,"",
IF(OR('2_DEBITOS'!I79="Sim",'1_QUESITOS'!$D$6="Sim",'1_QUESITOS'!$D$7="Sim",'1_QUESITOS'!$D$9="Sim"),"D",
IF('3_CAPAG'!$D$9="","",
'3_CAPAG'!$D$9))))</f>
        <v/>
      </c>
      <c r="H83" s="8" t="str">
        <f>IF('1_QUESITOS'!$D$18="ERRO !!!","00.0",
IF(AND(OR(G83="C",G83="D"),'1_QUESITOS'!$D$13="Sim"),"10.1",
IF(AND(OR(G83="A",G83="B"),'1_QUESITOS'!$D$14="Sim"),"10.2",
IF(AND(OR(G83="C",G83="D"),'1_QUESITOS'!$D$13="Não",'1_QUESITOS'!$D$12="Inciso I"),"11.1",
IF(AND(OR(G83="C",G83="D"),'1_QUESITOS'!$D$13="Não",'1_QUESITOS'!$D$12="Inciso II"),"11.2",
"00.0")))))</f>
        <v>00.0</v>
      </c>
      <c r="I83" s="87">
        <f>IF('1_QUESITOS'!$D$18="ERRO !!!",0,
IF(H83="10.1",0.65,
IF(H83="10.2",0,
IF(AND(H83="11.1",'1_QUESITOS'!$D$8="Não",'1_QUESITOS'!$D$9="Não",'1_QUESITOS'!$D$10="Não",'1_QUESITOS'!$D$11="Não"),0.65,
IF(AND(H83="11.1",OR('1_QUESITOS'!$D$8="Sim",'1_QUESITOS'!$D$9="Sim",'1_QUESITOS'!$D$10="Sim",'1_QUESITOS'!$D$11="Sim")),0.7,
IF(AND(H83="11.2",'1_QUESITOS'!$D$8="Não",'1_QUESITOS'!$D$9="Não",'1_QUESITOS'!$D$10="Não",'1_QUESITOS'!$D$11="Não"),0.5,
IF(AND(H83="11.2",OR('1_QUESITOS'!$D$8="Sim",'1_QUESITOS'!$D$9="Sim",'1_QUESITOS'!$D$10="Sim",'1_QUESITOS'!$D$11="Sim")),0.55,
0)))))))</f>
        <v>0</v>
      </c>
      <c r="J83" s="87">
        <f>'3_CAPAG'!$D$8</f>
        <v>0</v>
      </c>
      <c r="K83" s="87">
        <f>IF(OR('2_DEBITOS'!I79="Sim",'1_QUESITOS'!$D$6="Sim",'1_QUESITOS'!$D$7="Sim",'1_QUESITOS'!$D$9="Sim"),I83,
SMALL(I83:J83,1))</f>
        <v>0</v>
      </c>
      <c r="L83" s="7">
        <f>IF('2_DEBITOS'!$I$4="ERRO !!!",0,ROUNDDOWN(SUM(E83:F83)*K83,2))</f>
        <v>0</v>
      </c>
      <c r="M83" s="7">
        <f t="shared" si="4"/>
        <v>0</v>
      </c>
      <c r="N83" s="7">
        <f t="shared" si="7"/>
        <v>0</v>
      </c>
      <c r="O83" s="7">
        <f t="shared" si="5"/>
        <v>0</v>
      </c>
    </row>
    <row r="84" spans="3:15" x14ac:dyDescent="0.35">
      <c r="C84" s="18" t="str">
        <f t="shared" si="6"/>
        <v/>
      </c>
      <c r="D84" s="13" t="str">
        <f>IF('2_DEBITOS'!D80="","Não informado",'2_DEBITOS'!D80)</f>
        <v>Não informado</v>
      </c>
      <c r="E84" s="7">
        <f>IF('2_DEBITOS'!$I$4="ERRO !!!",0,SUM('2_DEBITOS'!E80))</f>
        <v>0</v>
      </c>
      <c r="F84" s="7">
        <f>IF('2_DEBITOS'!$I$4="ERRO !!!",0,SUM('2_DEBITOS'!F80,'2_DEBITOS'!G80))</f>
        <v>0</v>
      </c>
      <c r="G84" s="8" t="str">
        <f>IF('1_QUESITOS'!$D$18="ERRO !!!","",
IF(E84+F84=0,"",
IF(OR('2_DEBITOS'!I80="Sim",'1_QUESITOS'!$D$6="Sim",'1_QUESITOS'!$D$7="Sim",'1_QUESITOS'!$D$9="Sim"),"D",
IF('3_CAPAG'!$D$9="","",
'3_CAPAG'!$D$9))))</f>
        <v/>
      </c>
      <c r="H84" s="8" t="str">
        <f>IF('1_QUESITOS'!$D$18="ERRO !!!","00.0",
IF(AND(OR(G84="C",G84="D"),'1_QUESITOS'!$D$13="Sim"),"10.1",
IF(AND(OR(G84="A",G84="B"),'1_QUESITOS'!$D$14="Sim"),"10.2",
IF(AND(OR(G84="C",G84="D"),'1_QUESITOS'!$D$13="Não",'1_QUESITOS'!$D$12="Inciso I"),"11.1",
IF(AND(OR(G84="C",G84="D"),'1_QUESITOS'!$D$13="Não",'1_QUESITOS'!$D$12="Inciso II"),"11.2",
"00.0")))))</f>
        <v>00.0</v>
      </c>
      <c r="I84" s="87">
        <f>IF('1_QUESITOS'!$D$18="ERRO !!!",0,
IF(H84="10.1",0.65,
IF(H84="10.2",0,
IF(AND(H84="11.1",'1_QUESITOS'!$D$8="Não",'1_QUESITOS'!$D$9="Não",'1_QUESITOS'!$D$10="Não",'1_QUESITOS'!$D$11="Não"),0.65,
IF(AND(H84="11.1",OR('1_QUESITOS'!$D$8="Sim",'1_QUESITOS'!$D$9="Sim",'1_QUESITOS'!$D$10="Sim",'1_QUESITOS'!$D$11="Sim")),0.7,
IF(AND(H84="11.2",'1_QUESITOS'!$D$8="Não",'1_QUESITOS'!$D$9="Não",'1_QUESITOS'!$D$10="Não",'1_QUESITOS'!$D$11="Não"),0.5,
IF(AND(H84="11.2",OR('1_QUESITOS'!$D$8="Sim",'1_QUESITOS'!$D$9="Sim",'1_QUESITOS'!$D$10="Sim",'1_QUESITOS'!$D$11="Sim")),0.55,
0)))))))</f>
        <v>0</v>
      </c>
      <c r="J84" s="87">
        <f>'3_CAPAG'!$D$8</f>
        <v>0</v>
      </c>
      <c r="K84" s="87">
        <f>IF(OR('2_DEBITOS'!I80="Sim",'1_QUESITOS'!$D$6="Sim",'1_QUESITOS'!$D$7="Sim",'1_QUESITOS'!$D$9="Sim"),I84,
SMALL(I84:J84,1))</f>
        <v>0</v>
      </c>
      <c r="L84" s="7">
        <f>IF('2_DEBITOS'!$I$4="ERRO !!!",0,ROUNDDOWN(SUM(E84:F84)*K84,2))</f>
        <v>0</v>
      </c>
      <c r="M84" s="7">
        <f t="shared" si="4"/>
        <v>0</v>
      </c>
      <c r="N84" s="7">
        <f t="shared" si="7"/>
        <v>0</v>
      </c>
      <c r="O84" s="7">
        <f t="shared" si="5"/>
        <v>0</v>
      </c>
    </row>
    <row r="85" spans="3:15" x14ac:dyDescent="0.35">
      <c r="C85" s="18" t="str">
        <f t="shared" si="6"/>
        <v/>
      </c>
      <c r="D85" s="13" t="str">
        <f>IF('2_DEBITOS'!D81="","Não informado",'2_DEBITOS'!D81)</f>
        <v>Não informado</v>
      </c>
      <c r="E85" s="7">
        <f>IF('2_DEBITOS'!$I$4="ERRO !!!",0,SUM('2_DEBITOS'!E81))</f>
        <v>0</v>
      </c>
      <c r="F85" s="7">
        <f>IF('2_DEBITOS'!$I$4="ERRO !!!",0,SUM('2_DEBITOS'!F81,'2_DEBITOS'!G81))</f>
        <v>0</v>
      </c>
      <c r="G85" s="8" t="str">
        <f>IF('1_QUESITOS'!$D$18="ERRO !!!","",
IF(E85+F85=0,"",
IF(OR('2_DEBITOS'!I81="Sim",'1_QUESITOS'!$D$6="Sim",'1_QUESITOS'!$D$7="Sim",'1_QUESITOS'!$D$9="Sim"),"D",
IF('3_CAPAG'!$D$9="","",
'3_CAPAG'!$D$9))))</f>
        <v/>
      </c>
      <c r="H85" s="8" t="str">
        <f>IF('1_QUESITOS'!$D$18="ERRO !!!","00.0",
IF(AND(OR(G85="C",G85="D"),'1_QUESITOS'!$D$13="Sim"),"10.1",
IF(AND(OR(G85="A",G85="B"),'1_QUESITOS'!$D$14="Sim"),"10.2",
IF(AND(OR(G85="C",G85="D"),'1_QUESITOS'!$D$13="Não",'1_QUESITOS'!$D$12="Inciso I"),"11.1",
IF(AND(OR(G85="C",G85="D"),'1_QUESITOS'!$D$13="Não",'1_QUESITOS'!$D$12="Inciso II"),"11.2",
"00.0")))))</f>
        <v>00.0</v>
      </c>
      <c r="I85" s="87">
        <f>IF('1_QUESITOS'!$D$18="ERRO !!!",0,
IF(H85="10.1",0.65,
IF(H85="10.2",0,
IF(AND(H85="11.1",'1_QUESITOS'!$D$8="Não",'1_QUESITOS'!$D$9="Não",'1_QUESITOS'!$D$10="Não",'1_QUESITOS'!$D$11="Não"),0.65,
IF(AND(H85="11.1",OR('1_QUESITOS'!$D$8="Sim",'1_QUESITOS'!$D$9="Sim",'1_QUESITOS'!$D$10="Sim",'1_QUESITOS'!$D$11="Sim")),0.7,
IF(AND(H85="11.2",'1_QUESITOS'!$D$8="Não",'1_QUESITOS'!$D$9="Não",'1_QUESITOS'!$D$10="Não",'1_QUESITOS'!$D$11="Não"),0.5,
IF(AND(H85="11.2",OR('1_QUESITOS'!$D$8="Sim",'1_QUESITOS'!$D$9="Sim",'1_QUESITOS'!$D$10="Sim",'1_QUESITOS'!$D$11="Sim")),0.55,
0)))))))</f>
        <v>0</v>
      </c>
      <c r="J85" s="87">
        <f>'3_CAPAG'!$D$8</f>
        <v>0</v>
      </c>
      <c r="K85" s="87">
        <f>IF(OR('2_DEBITOS'!I81="Sim",'1_QUESITOS'!$D$6="Sim",'1_QUESITOS'!$D$7="Sim",'1_QUESITOS'!$D$9="Sim"),I85,
SMALL(I85:J85,1))</f>
        <v>0</v>
      </c>
      <c r="L85" s="7">
        <f>IF('2_DEBITOS'!$I$4="ERRO !!!",0,ROUNDDOWN(SUM(E85:F85)*K85,2))</f>
        <v>0</v>
      </c>
      <c r="M85" s="7">
        <f t="shared" si="4"/>
        <v>0</v>
      </c>
      <c r="N85" s="7">
        <f t="shared" si="7"/>
        <v>0</v>
      </c>
      <c r="O85" s="7">
        <f t="shared" si="5"/>
        <v>0</v>
      </c>
    </row>
    <row r="86" spans="3:15" x14ac:dyDescent="0.35">
      <c r="C86" s="18" t="str">
        <f t="shared" si="6"/>
        <v/>
      </c>
      <c r="D86" s="13" t="str">
        <f>IF('2_DEBITOS'!D82="","Não informado",'2_DEBITOS'!D82)</f>
        <v>Não informado</v>
      </c>
      <c r="E86" s="7">
        <f>IF('2_DEBITOS'!$I$4="ERRO !!!",0,SUM('2_DEBITOS'!E82))</f>
        <v>0</v>
      </c>
      <c r="F86" s="7">
        <f>IF('2_DEBITOS'!$I$4="ERRO !!!",0,SUM('2_DEBITOS'!F82,'2_DEBITOS'!G82))</f>
        <v>0</v>
      </c>
      <c r="G86" s="8" t="str">
        <f>IF('1_QUESITOS'!$D$18="ERRO !!!","",
IF(E86+F86=0,"",
IF(OR('2_DEBITOS'!I82="Sim",'1_QUESITOS'!$D$6="Sim",'1_QUESITOS'!$D$7="Sim",'1_QUESITOS'!$D$9="Sim"),"D",
IF('3_CAPAG'!$D$9="","",
'3_CAPAG'!$D$9))))</f>
        <v/>
      </c>
      <c r="H86" s="8" t="str">
        <f>IF('1_QUESITOS'!$D$18="ERRO !!!","00.0",
IF(AND(OR(G86="C",G86="D"),'1_QUESITOS'!$D$13="Sim"),"10.1",
IF(AND(OR(G86="A",G86="B"),'1_QUESITOS'!$D$14="Sim"),"10.2",
IF(AND(OR(G86="C",G86="D"),'1_QUESITOS'!$D$13="Não",'1_QUESITOS'!$D$12="Inciso I"),"11.1",
IF(AND(OR(G86="C",G86="D"),'1_QUESITOS'!$D$13="Não",'1_QUESITOS'!$D$12="Inciso II"),"11.2",
"00.0")))))</f>
        <v>00.0</v>
      </c>
      <c r="I86" s="87">
        <f>IF('1_QUESITOS'!$D$18="ERRO !!!",0,
IF(H86="10.1",0.65,
IF(H86="10.2",0,
IF(AND(H86="11.1",'1_QUESITOS'!$D$8="Não",'1_QUESITOS'!$D$9="Não",'1_QUESITOS'!$D$10="Não",'1_QUESITOS'!$D$11="Não"),0.65,
IF(AND(H86="11.1",OR('1_QUESITOS'!$D$8="Sim",'1_QUESITOS'!$D$9="Sim",'1_QUESITOS'!$D$10="Sim",'1_QUESITOS'!$D$11="Sim")),0.7,
IF(AND(H86="11.2",'1_QUESITOS'!$D$8="Não",'1_QUESITOS'!$D$9="Não",'1_QUESITOS'!$D$10="Não",'1_QUESITOS'!$D$11="Não"),0.5,
IF(AND(H86="11.2",OR('1_QUESITOS'!$D$8="Sim",'1_QUESITOS'!$D$9="Sim",'1_QUESITOS'!$D$10="Sim",'1_QUESITOS'!$D$11="Sim")),0.55,
0)))))))</f>
        <v>0</v>
      </c>
      <c r="J86" s="87">
        <f>'3_CAPAG'!$D$8</f>
        <v>0</v>
      </c>
      <c r="K86" s="87">
        <f>IF(OR('2_DEBITOS'!I82="Sim",'1_QUESITOS'!$D$6="Sim",'1_QUESITOS'!$D$7="Sim",'1_QUESITOS'!$D$9="Sim"),I86,
SMALL(I86:J86,1))</f>
        <v>0</v>
      </c>
      <c r="L86" s="7">
        <f>IF('2_DEBITOS'!$I$4="ERRO !!!",0,ROUNDDOWN(SUM(E86:F86)*K86,2))</f>
        <v>0</v>
      </c>
      <c r="M86" s="7">
        <f t="shared" si="4"/>
        <v>0</v>
      </c>
      <c r="N86" s="7">
        <f t="shared" si="7"/>
        <v>0</v>
      </c>
      <c r="O86" s="7">
        <f t="shared" si="5"/>
        <v>0</v>
      </c>
    </row>
    <row r="87" spans="3:15" x14ac:dyDescent="0.35">
      <c r="C87" s="18" t="str">
        <f t="shared" si="6"/>
        <v/>
      </c>
      <c r="D87" s="13" t="str">
        <f>IF('2_DEBITOS'!D83="","Não informado",'2_DEBITOS'!D83)</f>
        <v>Não informado</v>
      </c>
      <c r="E87" s="7">
        <f>IF('2_DEBITOS'!$I$4="ERRO !!!",0,SUM('2_DEBITOS'!E83))</f>
        <v>0</v>
      </c>
      <c r="F87" s="7">
        <f>IF('2_DEBITOS'!$I$4="ERRO !!!",0,SUM('2_DEBITOS'!F83,'2_DEBITOS'!G83))</f>
        <v>0</v>
      </c>
      <c r="G87" s="8" t="str">
        <f>IF('1_QUESITOS'!$D$18="ERRO !!!","",
IF(E87+F87=0,"",
IF(OR('2_DEBITOS'!I83="Sim",'1_QUESITOS'!$D$6="Sim",'1_QUESITOS'!$D$7="Sim",'1_QUESITOS'!$D$9="Sim"),"D",
IF('3_CAPAG'!$D$9="","",
'3_CAPAG'!$D$9))))</f>
        <v/>
      </c>
      <c r="H87" s="8" t="str">
        <f>IF('1_QUESITOS'!$D$18="ERRO !!!","00.0",
IF(AND(OR(G87="C",G87="D"),'1_QUESITOS'!$D$13="Sim"),"10.1",
IF(AND(OR(G87="A",G87="B"),'1_QUESITOS'!$D$14="Sim"),"10.2",
IF(AND(OR(G87="C",G87="D"),'1_QUESITOS'!$D$13="Não",'1_QUESITOS'!$D$12="Inciso I"),"11.1",
IF(AND(OR(G87="C",G87="D"),'1_QUESITOS'!$D$13="Não",'1_QUESITOS'!$D$12="Inciso II"),"11.2",
"00.0")))))</f>
        <v>00.0</v>
      </c>
      <c r="I87" s="87">
        <f>IF('1_QUESITOS'!$D$18="ERRO !!!",0,
IF(H87="10.1",0.65,
IF(H87="10.2",0,
IF(AND(H87="11.1",'1_QUESITOS'!$D$8="Não",'1_QUESITOS'!$D$9="Não",'1_QUESITOS'!$D$10="Não",'1_QUESITOS'!$D$11="Não"),0.65,
IF(AND(H87="11.1",OR('1_QUESITOS'!$D$8="Sim",'1_QUESITOS'!$D$9="Sim",'1_QUESITOS'!$D$10="Sim",'1_QUESITOS'!$D$11="Sim")),0.7,
IF(AND(H87="11.2",'1_QUESITOS'!$D$8="Não",'1_QUESITOS'!$D$9="Não",'1_QUESITOS'!$D$10="Não",'1_QUESITOS'!$D$11="Não"),0.5,
IF(AND(H87="11.2",OR('1_QUESITOS'!$D$8="Sim",'1_QUESITOS'!$D$9="Sim",'1_QUESITOS'!$D$10="Sim",'1_QUESITOS'!$D$11="Sim")),0.55,
0)))))))</f>
        <v>0</v>
      </c>
      <c r="J87" s="87">
        <f>'3_CAPAG'!$D$8</f>
        <v>0</v>
      </c>
      <c r="K87" s="87">
        <f>IF(OR('2_DEBITOS'!I83="Sim",'1_QUESITOS'!$D$6="Sim",'1_QUESITOS'!$D$7="Sim",'1_QUESITOS'!$D$9="Sim"),I87,
SMALL(I87:J87,1))</f>
        <v>0</v>
      </c>
      <c r="L87" s="7">
        <f>IF('2_DEBITOS'!$I$4="ERRO !!!",0,ROUNDDOWN(SUM(E87:F87)*K87,2))</f>
        <v>0</v>
      </c>
      <c r="M87" s="7">
        <f t="shared" si="4"/>
        <v>0</v>
      </c>
      <c r="N87" s="7">
        <f t="shared" si="7"/>
        <v>0</v>
      </c>
      <c r="O87" s="7">
        <f t="shared" si="5"/>
        <v>0</v>
      </c>
    </row>
    <row r="88" spans="3:15" x14ac:dyDescent="0.35">
      <c r="C88" s="18" t="str">
        <f t="shared" si="6"/>
        <v/>
      </c>
      <c r="D88" s="13" t="str">
        <f>IF('2_DEBITOS'!D84="","Não informado",'2_DEBITOS'!D84)</f>
        <v>Não informado</v>
      </c>
      <c r="E88" s="7">
        <f>IF('2_DEBITOS'!$I$4="ERRO !!!",0,SUM('2_DEBITOS'!E84))</f>
        <v>0</v>
      </c>
      <c r="F88" s="7">
        <f>IF('2_DEBITOS'!$I$4="ERRO !!!",0,SUM('2_DEBITOS'!F84,'2_DEBITOS'!G84))</f>
        <v>0</v>
      </c>
      <c r="G88" s="8" t="str">
        <f>IF('1_QUESITOS'!$D$18="ERRO !!!","",
IF(E88+F88=0,"",
IF(OR('2_DEBITOS'!I84="Sim",'1_QUESITOS'!$D$6="Sim",'1_QUESITOS'!$D$7="Sim",'1_QUESITOS'!$D$9="Sim"),"D",
IF('3_CAPAG'!$D$9="","",
'3_CAPAG'!$D$9))))</f>
        <v/>
      </c>
      <c r="H88" s="8" t="str">
        <f>IF('1_QUESITOS'!$D$18="ERRO !!!","00.0",
IF(AND(OR(G88="C",G88="D"),'1_QUESITOS'!$D$13="Sim"),"10.1",
IF(AND(OR(G88="A",G88="B"),'1_QUESITOS'!$D$14="Sim"),"10.2",
IF(AND(OR(G88="C",G88="D"),'1_QUESITOS'!$D$13="Não",'1_QUESITOS'!$D$12="Inciso I"),"11.1",
IF(AND(OR(G88="C",G88="D"),'1_QUESITOS'!$D$13="Não",'1_QUESITOS'!$D$12="Inciso II"),"11.2",
"00.0")))))</f>
        <v>00.0</v>
      </c>
      <c r="I88" s="87">
        <f>IF('1_QUESITOS'!$D$18="ERRO !!!",0,
IF(H88="10.1",0.65,
IF(H88="10.2",0,
IF(AND(H88="11.1",'1_QUESITOS'!$D$8="Não",'1_QUESITOS'!$D$9="Não",'1_QUESITOS'!$D$10="Não",'1_QUESITOS'!$D$11="Não"),0.65,
IF(AND(H88="11.1",OR('1_QUESITOS'!$D$8="Sim",'1_QUESITOS'!$D$9="Sim",'1_QUESITOS'!$D$10="Sim",'1_QUESITOS'!$D$11="Sim")),0.7,
IF(AND(H88="11.2",'1_QUESITOS'!$D$8="Não",'1_QUESITOS'!$D$9="Não",'1_QUESITOS'!$D$10="Não",'1_QUESITOS'!$D$11="Não"),0.5,
IF(AND(H88="11.2",OR('1_QUESITOS'!$D$8="Sim",'1_QUESITOS'!$D$9="Sim",'1_QUESITOS'!$D$10="Sim",'1_QUESITOS'!$D$11="Sim")),0.55,
0)))))))</f>
        <v>0</v>
      </c>
      <c r="J88" s="87">
        <f>'3_CAPAG'!$D$8</f>
        <v>0</v>
      </c>
      <c r="K88" s="87">
        <f>IF(OR('2_DEBITOS'!I84="Sim",'1_QUESITOS'!$D$6="Sim",'1_QUESITOS'!$D$7="Sim",'1_QUESITOS'!$D$9="Sim"),I88,
SMALL(I88:J88,1))</f>
        <v>0</v>
      </c>
      <c r="L88" s="7">
        <f>IF('2_DEBITOS'!$I$4="ERRO !!!",0,ROUNDDOWN(SUM(E88:F88)*K88,2))</f>
        <v>0</v>
      </c>
      <c r="M88" s="7">
        <f t="shared" si="4"/>
        <v>0</v>
      </c>
      <c r="N88" s="7">
        <f t="shared" si="7"/>
        <v>0</v>
      </c>
      <c r="O88" s="7">
        <f t="shared" si="5"/>
        <v>0</v>
      </c>
    </row>
    <row r="89" spans="3:15" x14ac:dyDescent="0.35">
      <c r="C89" s="18" t="str">
        <f t="shared" si="6"/>
        <v/>
      </c>
      <c r="D89" s="13" t="str">
        <f>IF('2_DEBITOS'!D85="","Não informado",'2_DEBITOS'!D85)</f>
        <v>Não informado</v>
      </c>
      <c r="E89" s="7">
        <f>IF('2_DEBITOS'!$I$4="ERRO !!!",0,SUM('2_DEBITOS'!E85))</f>
        <v>0</v>
      </c>
      <c r="F89" s="7">
        <f>IF('2_DEBITOS'!$I$4="ERRO !!!",0,SUM('2_DEBITOS'!F85,'2_DEBITOS'!G85))</f>
        <v>0</v>
      </c>
      <c r="G89" s="8" t="str">
        <f>IF('1_QUESITOS'!$D$18="ERRO !!!","",
IF(E89+F89=0,"",
IF(OR('2_DEBITOS'!I85="Sim",'1_QUESITOS'!$D$6="Sim",'1_QUESITOS'!$D$7="Sim",'1_QUESITOS'!$D$9="Sim"),"D",
IF('3_CAPAG'!$D$9="","",
'3_CAPAG'!$D$9))))</f>
        <v/>
      </c>
      <c r="H89" s="8" t="str">
        <f>IF('1_QUESITOS'!$D$18="ERRO !!!","00.0",
IF(AND(OR(G89="C",G89="D"),'1_QUESITOS'!$D$13="Sim"),"10.1",
IF(AND(OR(G89="A",G89="B"),'1_QUESITOS'!$D$14="Sim"),"10.2",
IF(AND(OR(G89="C",G89="D"),'1_QUESITOS'!$D$13="Não",'1_QUESITOS'!$D$12="Inciso I"),"11.1",
IF(AND(OR(G89="C",G89="D"),'1_QUESITOS'!$D$13="Não",'1_QUESITOS'!$D$12="Inciso II"),"11.2",
"00.0")))))</f>
        <v>00.0</v>
      </c>
      <c r="I89" s="87">
        <f>IF('1_QUESITOS'!$D$18="ERRO !!!",0,
IF(H89="10.1",0.65,
IF(H89="10.2",0,
IF(AND(H89="11.1",'1_QUESITOS'!$D$8="Não",'1_QUESITOS'!$D$9="Não",'1_QUESITOS'!$D$10="Não",'1_QUESITOS'!$D$11="Não"),0.65,
IF(AND(H89="11.1",OR('1_QUESITOS'!$D$8="Sim",'1_QUESITOS'!$D$9="Sim",'1_QUESITOS'!$D$10="Sim",'1_QUESITOS'!$D$11="Sim")),0.7,
IF(AND(H89="11.2",'1_QUESITOS'!$D$8="Não",'1_QUESITOS'!$D$9="Não",'1_QUESITOS'!$D$10="Não",'1_QUESITOS'!$D$11="Não"),0.5,
IF(AND(H89="11.2",OR('1_QUESITOS'!$D$8="Sim",'1_QUESITOS'!$D$9="Sim",'1_QUESITOS'!$D$10="Sim",'1_QUESITOS'!$D$11="Sim")),0.55,
0)))))))</f>
        <v>0</v>
      </c>
      <c r="J89" s="87">
        <f>'3_CAPAG'!$D$8</f>
        <v>0</v>
      </c>
      <c r="K89" s="87">
        <f>IF(OR('2_DEBITOS'!I85="Sim",'1_QUESITOS'!$D$6="Sim",'1_QUESITOS'!$D$7="Sim",'1_QUESITOS'!$D$9="Sim"),I89,
SMALL(I89:J89,1))</f>
        <v>0</v>
      </c>
      <c r="L89" s="7">
        <f>IF('2_DEBITOS'!$I$4="ERRO !!!",0,ROUNDDOWN(SUM(E89:F89)*K89,2))</f>
        <v>0</v>
      </c>
      <c r="M89" s="7">
        <f t="shared" si="4"/>
        <v>0</v>
      </c>
      <c r="N89" s="7">
        <f t="shared" si="7"/>
        <v>0</v>
      </c>
      <c r="O89" s="7">
        <f t="shared" si="5"/>
        <v>0</v>
      </c>
    </row>
    <row r="90" spans="3:15" x14ac:dyDescent="0.35">
      <c r="C90" s="18" t="str">
        <f t="shared" si="6"/>
        <v/>
      </c>
      <c r="D90" s="13" t="str">
        <f>IF('2_DEBITOS'!D86="","Não informado",'2_DEBITOS'!D86)</f>
        <v>Não informado</v>
      </c>
      <c r="E90" s="7">
        <f>IF('2_DEBITOS'!$I$4="ERRO !!!",0,SUM('2_DEBITOS'!E86))</f>
        <v>0</v>
      </c>
      <c r="F90" s="7">
        <f>IF('2_DEBITOS'!$I$4="ERRO !!!",0,SUM('2_DEBITOS'!F86,'2_DEBITOS'!G86))</f>
        <v>0</v>
      </c>
      <c r="G90" s="8" t="str">
        <f>IF('1_QUESITOS'!$D$18="ERRO !!!","",
IF(E90+F90=0,"",
IF(OR('2_DEBITOS'!I86="Sim",'1_QUESITOS'!$D$6="Sim",'1_QUESITOS'!$D$7="Sim",'1_QUESITOS'!$D$9="Sim"),"D",
IF('3_CAPAG'!$D$9="","",
'3_CAPAG'!$D$9))))</f>
        <v/>
      </c>
      <c r="H90" s="8" t="str">
        <f>IF('1_QUESITOS'!$D$18="ERRO !!!","00.0",
IF(AND(OR(G90="C",G90="D"),'1_QUESITOS'!$D$13="Sim"),"10.1",
IF(AND(OR(G90="A",G90="B"),'1_QUESITOS'!$D$14="Sim"),"10.2",
IF(AND(OR(G90="C",G90="D"),'1_QUESITOS'!$D$13="Não",'1_QUESITOS'!$D$12="Inciso I"),"11.1",
IF(AND(OR(G90="C",G90="D"),'1_QUESITOS'!$D$13="Não",'1_QUESITOS'!$D$12="Inciso II"),"11.2",
"00.0")))))</f>
        <v>00.0</v>
      </c>
      <c r="I90" s="87">
        <f>IF('1_QUESITOS'!$D$18="ERRO !!!",0,
IF(H90="10.1",0.65,
IF(H90="10.2",0,
IF(AND(H90="11.1",'1_QUESITOS'!$D$8="Não",'1_QUESITOS'!$D$9="Não",'1_QUESITOS'!$D$10="Não",'1_QUESITOS'!$D$11="Não"),0.65,
IF(AND(H90="11.1",OR('1_QUESITOS'!$D$8="Sim",'1_QUESITOS'!$D$9="Sim",'1_QUESITOS'!$D$10="Sim",'1_QUESITOS'!$D$11="Sim")),0.7,
IF(AND(H90="11.2",'1_QUESITOS'!$D$8="Não",'1_QUESITOS'!$D$9="Não",'1_QUESITOS'!$D$10="Não",'1_QUESITOS'!$D$11="Não"),0.5,
IF(AND(H90="11.2",OR('1_QUESITOS'!$D$8="Sim",'1_QUESITOS'!$D$9="Sim",'1_QUESITOS'!$D$10="Sim",'1_QUESITOS'!$D$11="Sim")),0.55,
0)))))))</f>
        <v>0</v>
      </c>
      <c r="J90" s="87">
        <f>'3_CAPAG'!$D$8</f>
        <v>0</v>
      </c>
      <c r="K90" s="87">
        <f>IF(OR('2_DEBITOS'!I86="Sim",'1_QUESITOS'!$D$6="Sim",'1_QUESITOS'!$D$7="Sim",'1_QUESITOS'!$D$9="Sim"),I90,
SMALL(I90:J90,1))</f>
        <v>0</v>
      </c>
      <c r="L90" s="7">
        <f>IF('2_DEBITOS'!$I$4="ERRO !!!",0,ROUNDDOWN(SUM(E90:F90)*K90,2))</f>
        <v>0</v>
      </c>
      <c r="M90" s="7">
        <f t="shared" si="4"/>
        <v>0</v>
      </c>
      <c r="N90" s="7">
        <f t="shared" si="7"/>
        <v>0</v>
      </c>
      <c r="O90" s="7">
        <f t="shared" si="5"/>
        <v>0</v>
      </c>
    </row>
    <row r="91" spans="3:15" x14ac:dyDescent="0.35">
      <c r="C91" s="18" t="str">
        <f t="shared" si="6"/>
        <v/>
      </c>
      <c r="D91" s="13" t="str">
        <f>IF('2_DEBITOS'!D87="","Não informado",'2_DEBITOS'!D87)</f>
        <v>Não informado</v>
      </c>
      <c r="E91" s="7">
        <f>IF('2_DEBITOS'!$I$4="ERRO !!!",0,SUM('2_DEBITOS'!E87))</f>
        <v>0</v>
      </c>
      <c r="F91" s="7">
        <f>IF('2_DEBITOS'!$I$4="ERRO !!!",0,SUM('2_DEBITOS'!F87,'2_DEBITOS'!G87))</f>
        <v>0</v>
      </c>
      <c r="G91" s="8" t="str">
        <f>IF('1_QUESITOS'!$D$18="ERRO !!!","",
IF(E91+F91=0,"",
IF(OR('2_DEBITOS'!I87="Sim",'1_QUESITOS'!$D$6="Sim",'1_QUESITOS'!$D$7="Sim",'1_QUESITOS'!$D$9="Sim"),"D",
IF('3_CAPAG'!$D$9="","",
'3_CAPAG'!$D$9))))</f>
        <v/>
      </c>
      <c r="H91" s="8" t="str">
        <f>IF('1_QUESITOS'!$D$18="ERRO !!!","00.0",
IF(AND(OR(G91="C",G91="D"),'1_QUESITOS'!$D$13="Sim"),"10.1",
IF(AND(OR(G91="A",G91="B"),'1_QUESITOS'!$D$14="Sim"),"10.2",
IF(AND(OR(G91="C",G91="D"),'1_QUESITOS'!$D$13="Não",'1_QUESITOS'!$D$12="Inciso I"),"11.1",
IF(AND(OR(G91="C",G91="D"),'1_QUESITOS'!$D$13="Não",'1_QUESITOS'!$D$12="Inciso II"),"11.2",
"00.0")))))</f>
        <v>00.0</v>
      </c>
      <c r="I91" s="87">
        <f>IF('1_QUESITOS'!$D$18="ERRO !!!",0,
IF(H91="10.1",0.65,
IF(H91="10.2",0,
IF(AND(H91="11.1",'1_QUESITOS'!$D$8="Não",'1_QUESITOS'!$D$9="Não",'1_QUESITOS'!$D$10="Não",'1_QUESITOS'!$D$11="Não"),0.65,
IF(AND(H91="11.1",OR('1_QUESITOS'!$D$8="Sim",'1_QUESITOS'!$D$9="Sim",'1_QUESITOS'!$D$10="Sim",'1_QUESITOS'!$D$11="Sim")),0.7,
IF(AND(H91="11.2",'1_QUESITOS'!$D$8="Não",'1_QUESITOS'!$D$9="Não",'1_QUESITOS'!$D$10="Não",'1_QUESITOS'!$D$11="Não"),0.5,
IF(AND(H91="11.2",OR('1_QUESITOS'!$D$8="Sim",'1_QUESITOS'!$D$9="Sim",'1_QUESITOS'!$D$10="Sim",'1_QUESITOS'!$D$11="Sim")),0.55,
0)))))))</f>
        <v>0</v>
      </c>
      <c r="J91" s="87">
        <f>'3_CAPAG'!$D$8</f>
        <v>0</v>
      </c>
      <c r="K91" s="87">
        <f>IF(OR('2_DEBITOS'!I87="Sim",'1_QUESITOS'!$D$6="Sim",'1_QUESITOS'!$D$7="Sim",'1_QUESITOS'!$D$9="Sim"),I91,
SMALL(I91:J91,1))</f>
        <v>0</v>
      </c>
      <c r="L91" s="7">
        <f>IF('2_DEBITOS'!$I$4="ERRO !!!",0,ROUNDDOWN(SUM(E91:F91)*K91,2))</f>
        <v>0</v>
      </c>
      <c r="M91" s="7">
        <f t="shared" si="4"/>
        <v>0</v>
      </c>
      <c r="N91" s="7">
        <f t="shared" si="7"/>
        <v>0</v>
      </c>
      <c r="O91" s="7">
        <f t="shared" si="5"/>
        <v>0</v>
      </c>
    </row>
    <row r="92" spans="3:15" x14ac:dyDescent="0.35">
      <c r="C92" s="18" t="str">
        <f t="shared" si="6"/>
        <v/>
      </c>
      <c r="D92" s="13" t="str">
        <f>IF('2_DEBITOS'!D88="","Não informado",'2_DEBITOS'!D88)</f>
        <v>Não informado</v>
      </c>
      <c r="E92" s="7">
        <f>IF('2_DEBITOS'!$I$4="ERRO !!!",0,SUM('2_DEBITOS'!E88))</f>
        <v>0</v>
      </c>
      <c r="F92" s="7">
        <f>IF('2_DEBITOS'!$I$4="ERRO !!!",0,SUM('2_DEBITOS'!F88,'2_DEBITOS'!G88))</f>
        <v>0</v>
      </c>
      <c r="G92" s="8" t="str">
        <f>IF('1_QUESITOS'!$D$18="ERRO !!!","",
IF(E92+F92=0,"",
IF(OR('2_DEBITOS'!I88="Sim",'1_QUESITOS'!$D$6="Sim",'1_QUESITOS'!$D$7="Sim",'1_QUESITOS'!$D$9="Sim"),"D",
IF('3_CAPAG'!$D$9="","",
'3_CAPAG'!$D$9))))</f>
        <v/>
      </c>
      <c r="H92" s="8" t="str">
        <f>IF('1_QUESITOS'!$D$18="ERRO !!!","00.0",
IF(AND(OR(G92="C",G92="D"),'1_QUESITOS'!$D$13="Sim"),"10.1",
IF(AND(OR(G92="A",G92="B"),'1_QUESITOS'!$D$14="Sim"),"10.2",
IF(AND(OR(G92="C",G92="D"),'1_QUESITOS'!$D$13="Não",'1_QUESITOS'!$D$12="Inciso I"),"11.1",
IF(AND(OR(G92="C",G92="D"),'1_QUESITOS'!$D$13="Não",'1_QUESITOS'!$D$12="Inciso II"),"11.2",
"00.0")))))</f>
        <v>00.0</v>
      </c>
      <c r="I92" s="87">
        <f>IF('1_QUESITOS'!$D$18="ERRO !!!",0,
IF(H92="10.1",0.65,
IF(H92="10.2",0,
IF(AND(H92="11.1",'1_QUESITOS'!$D$8="Não",'1_QUESITOS'!$D$9="Não",'1_QUESITOS'!$D$10="Não",'1_QUESITOS'!$D$11="Não"),0.65,
IF(AND(H92="11.1",OR('1_QUESITOS'!$D$8="Sim",'1_QUESITOS'!$D$9="Sim",'1_QUESITOS'!$D$10="Sim",'1_QUESITOS'!$D$11="Sim")),0.7,
IF(AND(H92="11.2",'1_QUESITOS'!$D$8="Não",'1_QUESITOS'!$D$9="Não",'1_QUESITOS'!$D$10="Não",'1_QUESITOS'!$D$11="Não"),0.5,
IF(AND(H92="11.2",OR('1_QUESITOS'!$D$8="Sim",'1_QUESITOS'!$D$9="Sim",'1_QUESITOS'!$D$10="Sim",'1_QUESITOS'!$D$11="Sim")),0.55,
0)))))))</f>
        <v>0</v>
      </c>
      <c r="J92" s="87">
        <f>'3_CAPAG'!$D$8</f>
        <v>0</v>
      </c>
      <c r="K92" s="87">
        <f>IF(OR('2_DEBITOS'!I88="Sim",'1_QUESITOS'!$D$6="Sim",'1_QUESITOS'!$D$7="Sim",'1_QUESITOS'!$D$9="Sim"),I92,
SMALL(I92:J92,1))</f>
        <v>0</v>
      </c>
      <c r="L92" s="7">
        <f>IF('2_DEBITOS'!$I$4="ERRO !!!",0,ROUNDDOWN(SUM(E92:F92)*K92,2))</f>
        <v>0</v>
      </c>
      <c r="M92" s="7">
        <f t="shared" si="4"/>
        <v>0</v>
      </c>
      <c r="N92" s="7">
        <f t="shared" si="7"/>
        <v>0</v>
      </c>
      <c r="O92" s="7">
        <f t="shared" si="5"/>
        <v>0</v>
      </c>
    </row>
    <row r="93" spans="3:15" x14ac:dyDescent="0.35">
      <c r="C93" s="18" t="str">
        <f t="shared" si="6"/>
        <v/>
      </c>
      <c r="D93" s="13" t="str">
        <f>IF('2_DEBITOS'!D89="","Não informado",'2_DEBITOS'!D89)</f>
        <v>Não informado</v>
      </c>
      <c r="E93" s="7">
        <f>IF('2_DEBITOS'!$I$4="ERRO !!!",0,SUM('2_DEBITOS'!E89))</f>
        <v>0</v>
      </c>
      <c r="F93" s="7">
        <f>IF('2_DEBITOS'!$I$4="ERRO !!!",0,SUM('2_DEBITOS'!F89,'2_DEBITOS'!G89))</f>
        <v>0</v>
      </c>
      <c r="G93" s="8" t="str">
        <f>IF('1_QUESITOS'!$D$18="ERRO !!!","",
IF(E93+F93=0,"",
IF(OR('2_DEBITOS'!I89="Sim",'1_QUESITOS'!$D$6="Sim",'1_QUESITOS'!$D$7="Sim",'1_QUESITOS'!$D$9="Sim"),"D",
IF('3_CAPAG'!$D$9="","",
'3_CAPAG'!$D$9))))</f>
        <v/>
      </c>
      <c r="H93" s="8" t="str">
        <f>IF('1_QUESITOS'!$D$18="ERRO !!!","00.0",
IF(AND(OR(G93="C",G93="D"),'1_QUESITOS'!$D$13="Sim"),"10.1",
IF(AND(OR(G93="A",G93="B"),'1_QUESITOS'!$D$14="Sim"),"10.2",
IF(AND(OR(G93="C",G93="D"),'1_QUESITOS'!$D$13="Não",'1_QUESITOS'!$D$12="Inciso I"),"11.1",
IF(AND(OR(G93="C",G93="D"),'1_QUESITOS'!$D$13="Não",'1_QUESITOS'!$D$12="Inciso II"),"11.2",
"00.0")))))</f>
        <v>00.0</v>
      </c>
      <c r="I93" s="87">
        <f>IF('1_QUESITOS'!$D$18="ERRO !!!",0,
IF(H93="10.1",0.65,
IF(H93="10.2",0,
IF(AND(H93="11.1",'1_QUESITOS'!$D$8="Não",'1_QUESITOS'!$D$9="Não",'1_QUESITOS'!$D$10="Não",'1_QUESITOS'!$D$11="Não"),0.65,
IF(AND(H93="11.1",OR('1_QUESITOS'!$D$8="Sim",'1_QUESITOS'!$D$9="Sim",'1_QUESITOS'!$D$10="Sim",'1_QUESITOS'!$D$11="Sim")),0.7,
IF(AND(H93="11.2",'1_QUESITOS'!$D$8="Não",'1_QUESITOS'!$D$9="Não",'1_QUESITOS'!$D$10="Não",'1_QUESITOS'!$D$11="Não"),0.5,
IF(AND(H93="11.2",OR('1_QUESITOS'!$D$8="Sim",'1_QUESITOS'!$D$9="Sim",'1_QUESITOS'!$D$10="Sim",'1_QUESITOS'!$D$11="Sim")),0.55,
0)))))))</f>
        <v>0</v>
      </c>
      <c r="J93" s="87">
        <f>'3_CAPAG'!$D$8</f>
        <v>0</v>
      </c>
      <c r="K93" s="87">
        <f>IF(OR('2_DEBITOS'!I89="Sim",'1_QUESITOS'!$D$6="Sim",'1_QUESITOS'!$D$7="Sim",'1_QUESITOS'!$D$9="Sim"),I93,
SMALL(I93:J93,1))</f>
        <v>0</v>
      </c>
      <c r="L93" s="7">
        <f>IF('2_DEBITOS'!$I$4="ERRO !!!",0,ROUNDDOWN(SUM(E93:F93)*K93,2))</f>
        <v>0</v>
      </c>
      <c r="M93" s="7">
        <f t="shared" si="4"/>
        <v>0</v>
      </c>
      <c r="N93" s="7">
        <f t="shared" si="7"/>
        <v>0</v>
      </c>
      <c r="O93" s="7">
        <f t="shared" si="5"/>
        <v>0</v>
      </c>
    </row>
    <row r="94" spans="3:15" x14ac:dyDescent="0.35">
      <c r="C94" s="18" t="str">
        <f t="shared" si="6"/>
        <v/>
      </c>
      <c r="D94" s="13" t="str">
        <f>IF('2_DEBITOS'!D90="","Não informado",'2_DEBITOS'!D90)</f>
        <v>Não informado</v>
      </c>
      <c r="E94" s="7">
        <f>IF('2_DEBITOS'!$I$4="ERRO !!!",0,SUM('2_DEBITOS'!E90))</f>
        <v>0</v>
      </c>
      <c r="F94" s="7">
        <f>IF('2_DEBITOS'!$I$4="ERRO !!!",0,SUM('2_DEBITOS'!F90,'2_DEBITOS'!G90))</f>
        <v>0</v>
      </c>
      <c r="G94" s="8" t="str">
        <f>IF('1_QUESITOS'!$D$18="ERRO !!!","",
IF(E94+F94=0,"",
IF(OR('2_DEBITOS'!I90="Sim",'1_QUESITOS'!$D$6="Sim",'1_QUESITOS'!$D$7="Sim",'1_QUESITOS'!$D$9="Sim"),"D",
IF('3_CAPAG'!$D$9="","",
'3_CAPAG'!$D$9))))</f>
        <v/>
      </c>
      <c r="H94" s="8" t="str">
        <f>IF('1_QUESITOS'!$D$18="ERRO !!!","00.0",
IF(AND(OR(G94="C",G94="D"),'1_QUESITOS'!$D$13="Sim"),"10.1",
IF(AND(OR(G94="A",G94="B"),'1_QUESITOS'!$D$14="Sim"),"10.2",
IF(AND(OR(G94="C",G94="D"),'1_QUESITOS'!$D$13="Não",'1_QUESITOS'!$D$12="Inciso I"),"11.1",
IF(AND(OR(G94="C",G94="D"),'1_QUESITOS'!$D$13="Não",'1_QUESITOS'!$D$12="Inciso II"),"11.2",
"00.0")))))</f>
        <v>00.0</v>
      </c>
      <c r="I94" s="87">
        <f>IF('1_QUESITOS'!$D$18="ERRO !!!",0,
IF(H94="10.1",0.65,
IF(H94="10.2",0,
IF(AND(H94="11.1",'1_QUESITOS'!$D$8="Não",'1_QUESITOS'!$D$9="Não",'1_QUESITOS'!$D$10="Não",'1_QUESITOS'!$D$11="Não"),0.65,
IF(AND(H94="11.1",OR('1_QUESITOS'!$D$8="Sim",'1_QUESITOS'!$D$9="Sim",'1_QUESITOS'!$D$10="Sim",'1_QUESITOS'!$D$11="Sim")),0.7,
IF(AND(H94="11.2",'1_QUESITOS'!$D$8="Não",'1_QUESITOS'!$D$9="Não",'1_QUESITOS'!$D$10="Não",'1_QUESITOS'!$D$11="Não"),0.5,
IF(AND(H94="11.2",OR('1_QUESITOS'!$D$8="Sim",'1_QUESITOS'!$D$9="Sim",'1_QUESITOS'!$D$10="Sim",'1_QUESITOS'!$D$11="Sim")),0.55,
0)))))))</f>
        <v>0</v>
      </c>
      <c r="J94" s="87">
        <f>'3_CAPAG'!$D$8</f>
        <v>0</v>
      </c>
      <c r="K94" s="87">
        <f>IF(OR('2_DEBITOS'!I90="Sim",'1_QUESITOS'!$D$6="Sim",'1_QUESITOS'!$D$7="Sim",'1_QUESITOS'!$D$9="Sim"),I94,
SMALL(I94:J94,1))</f>
        <v>0</v>
      </c>
      <c r="L94" s="7">
        <f>IF('2_DEBITOS'!$I$4="ERRO !!!",0,ROUNDDOWN(SUM(E94:F94)*K94,2))</f>
        <v>0</v>
      </c>
      <c r="M94" s="7">
        <f t="shared" si="4"/>
        <v>0</v>
      </c>
      <c r="N94" s="7">
        <f t="shared" si="7"/>
        <v>0</v>
      </c>
      <c r="O94" s="7">
        <f t="shared" si="5"/>
        <v>0</v>
      </c>
    </row>
    <row r="95" spans="3:15" x14ac:dyDescent="0.35">
      <c r="C95" s="18" t="str">
        <f t="shared" si="6"/>
        <v/>
      </c>
      <c r="D95" s="13" t="str">
        <f>IF('2_DEBITOS'!D91="","Não informado",'2_DEBITOS'!D91)</f>
        <v>Não informado</v>
      </c>
      <c r="E95" s="7">
        <f>IF('2_DEBITOS'!$I$4="ERRO !!!",0,SUM('2_DEBITOS'!E91))</f>
        <v>0</v>
      </c>
      <c r="F95" s="7">
        <f>IF('2_DEBITOS'!$I$4="ERRO !!!",0,SUM('2_DEBITOS'!F91,'2_DEBITOS'!G91))</f>
        <v>0</v>
      </c>
      <c r="G95" s="8" t="str">
        <f>IF('1_QUESITOS'!$D$18="ERRO !!!","",
IF(E95+F95=0,"",
IF(OR('2_DEBITOS'!I91="Sim",'1_QUESITOS'!$D$6="Sim",'1_QUESITOS'!$D$7="Sim",'1_QUESITOS'!$D$9="Sim"),"D",
IF('3_CAPAG'!$D$9="","",
'3_CAPAG'!$D$9))))</f>
        <v/>
      </c>
      <c r="H95" s="8" t="str">
        <f>IF('1_QUESITOS'!$D$18="ERRO !!!","00.0",
IF(AND(OR(G95="C",G95="D"),'1_QUESITOS'!$D$13="Sim"),"10.1",
IF(AND(OR(G95="A",G95="B"),'1_QUESITOS'!$D$14="Sim"),"10.2",
IF(AND(OR(G95="C",G95="D"),'1_QUESITOS'!$D$13="Não",'1_QUESITOS'!$D$12="Inciso I"),"11.1",
IF(AND(OR(G95="C",G95="D"),'1_QUESITOS'!$D$13="Não",'1_QUESITOS'!$D$12="Inciso II"),"11.2",
"00.0")))))</f>
        <v>00.0</v>
      </c>
      <c r="I95" s="87">
        <f>IF('1_QUESITOS'!$D$18="ERRO !!!",0,
IF(H95="10.1",0.65,
IF(H95="10.2",0,
IF(AND(H95="11.1",'1_QUESITOS'!$D$8="Não",'1_QUESITOS'!$D$9="Não",'1_QUESITOS'!$D$10="Não",'1_QUESITOS'!$D$11="Não"),0.65,
IF(AND(H95="11.1",OR('1_QUESITOS'!$D$8="Sim",'1_QUESITOS'!$D$9="Sim",'1_QUESITOS'!$D$10="Sim",'1_QUESITOS'!$D$11="Sim")),0.7,
IF(AND(H95="11.2",'1_QUESITOS'!$D$8="Não",'1_QUESITOS'!$D$9="Não",'1_QUESITOS'!$D$10="Não",'1_QUESITOS'!$D$11="Não"),0.5,
IF(AND(H95="11.2",OR('1_QUESITOS'!$D$8="Sim",'1_QUESITOS'!$D$9="Sim",'1_QUESITOS'!$D$10="Sim",'1_QUESITOS'!$D$11="Sim")),0.55,
0)))))))</f>
        <v>0</v>
      </c>
      <c r="J95" s="87">
        <f>'3_CAPAG'!$D$8</f>
        <v>0</v>
      </c>
      <c r="K95" s="87">
        <f>IF(OR('2_DEBITOS'!I91="Sim",'1_QUESITOS'!$D$6="Sim",'1_QUESITOS'!$D$7="Sim",'1_QUESITOS'!$D$9="Sim"),I95,
SMALL(I95:J95,1))</f>
        <v>0</v>
      </c>
      <c r="L95" s="7">
        <f>IF('2_DEBITOS'!$I$4="ERRO !!!",0,ROUNDDOWN(SUM(E95:F95)*K95,2))</f>
        <v>0</v>
      </c>
      <c r="M95" s="7">
        <f t="shared" si="4"/>
        <v>0</v>
      </c>
      <c r="N95" s="7">
        <f t="shared" si="7"/>
        <v>0</v>
      </c>
      <c r="O95" s="7">
        <f t="shared" si="5"/>
        <v>0</v>
      </c>
    </row>
    <row r="96" spans="3:15" x14ac:dyDescent="0.35">
      <c r="C96" s="18" t="str">
        <f t="shared" si="6"/>
        <v/>
      </c>
      <c r="D96" s="13" t="str">
        <f>IF('2_DEBITOS'!D92="","Não informado",'2_DEBITOS'!D92)</f>
        <v>Não informado</v>
      </c>
      <c r="E96" s="7">
        <f>IF('2_DEBITOS'!$I$4="ERRO !!!",0,SUM('2_DEBITOS'!E92))</f>
        <v>0</v>
      </c>
      <c r="F96" s="7">
        <f>IF('2_DEBITOS'!$I$4="ERRO !!!",0,SUM('2_DEBITOS'!F92,'2_DEBITOS'!G92))</f>
        <v>0</v>
      </c>
      <c r="G96" s="8" t="str">
        <f>IF('1_QUESITOS'!$D$18="ERRO !!!","",
IF(E96+F96=0,"",
IF(OR('2_DEBITOS'!I92="Sim",'1_QUESITOS'!$D$6="Sim",'1_QUESITOS'!$D$7="Sim",'1_QUESITOS'!$D$9="Sim"),"D",
IF('3_CAPAG'!$D$9="","",
'3_CAPAG'!$D$9))))</f>
        <v/>
      </c>
      <c r="H96" s="8" t="str">
        <f>IF('1_QUESITOS'!$D$18="ERRO !!!","00.0",
IF(AND(OR(G96="C",G96="D"),'1_QUESITOS'!$D$13="Sim"),"10.1",
IF(AND(OR(G96="A",G96="B"),'1_QUESITOS'!$D$14="Sim"),"10.2",
IF(AND(OR(G96="C",G96="D"),'1_QUESITOS'!$D$13="Não",'1_QUESITOS'!$D$12="Inciso I"),"11.1",
IF(AND(OR(G96="C",G96="D"),'1_QUESITOS'!$D$13="Não",'1_QUESITOS'!$D$12="Inciso II"),"11.2",
"00.0")))))</f>
        <v>00.0</v>
      </c>
      <c r="I96" s="87">
        <f>IF('1_QUESITOS'!$D$18="ERRO !!!",0,
IF(H96="10.1",0.65,
IF(H96="10.2",0,
IF(AND(H96="11.1",'1_QUESITOS'!$D$8="Não",'1_QUESITOS'!$D$9="Não",'1_QUESITOS'!$D$10="Não",'1_QUESITOS'!$D$11="Não"),0.65,
IF(AND(H96="11.1",OR('1_QUESITOS'!$D$8="Sim",'1_QUESITOS'!$D$9="Sim",'1_QUESITOS'!$D$10="Sim",'1_QUESITOS'!$D$11="Sim")),0.7,
IF(AND(H96="11.2",'1_QUESITOS'!$D$8="Não",'1_QUESITOS'!$D$9="Não",'1_QUESITOS'!$D$10="Não",'1_QUESITOS'!$D$11="Não"),0.5,
IF(AND(H96="11.2",OR('1_QUESITOS'!$D$8="Sim",'1_QUESITOS'!$D$9="Sim",'1_QUESITOS'!$D$10="Sim",'1_QUESITOS'!$D$11="Sim")),0.55,
0)))))))</f>
        <v>0</v>
      </c>
      <c r="J96" s="87">
        <f>'3_CAPAG'!$D$8</f>
        <v>0</v>
      </c>
      <c r="K96" s="87">
        <f>IF(OR('2_DEBITOS'!I92="Sim",'1_QUESITOS'!$D$6="Sim",'1_QUESITOS'!$D$7="Sim",'1_QUESITOS'!$D$9="Sim"),I96,
SMALL(I96:J96,1))</f>
        <v>0</v>
      </c>
      <c r="L96" s="7">
        <f>IF('2_DEBITOS'!$I$4="ERRO !!!",0,ROUNDDOWN(SUM(E96:F96)*K96,2))</f>
        <v>0</v>
      </c>
      <c r="M96" s="7">
        <f t="shared" si="4"/>
        <v>0</v>
      </c>
      <c r="N96" s="7">
        <f t="shared" si="7"/>
        <v>0</v>
      </c>
      <c r="O96" s="7">
        <f t="shared" si="5"/>
        <v>0</v>
      </c>
    </row>
    <row r="97" spans="3:15" x14ac:dyDescent="0.35">
      <c r="C97" s="18" t="str">
        <f t="shared" si="6"/>
        <v/>
      </c>
      <c r="D97" s="13" t="str">
        <f>IF('2_DEBITOS'!D93="","Não informado",'2_DEBITOS'!D93)</f>
        <v>Não informado</v>
      </c>
      <c r="E97" s="7">
        <f>IF('2_DEBITOS'!$I$4="ERRO !!!",0,SUM('2_DEBITOS'!E93))</f>
        <v>0</v>
      </c>
      <c r="F97" s="7">
        <f>IF('2_DEBITOS'!$I$4="ERRO !!!",0,SUM('2_DEBITOS'!F93,'2_DEBITOS'!G93))</f>
        <v>0</v>
      </c>
      <c r="G97" s="8" t="str">
        <f>IF('1_QUESITOS'!$D$18="ERRO !!!","",
IF(E97+F97=0,"",
IF(OR('2_DEBITOS'!I93="Sim",'1_QUESITOS'!$D$6="Sim",'1_QUESITOS'!$D$7="Sim",'1_QUESITOS'!$D$9="Sim"),"D",
IF('3_CAPAG'!$D$9="","",
'3_CAPAG'!$D$9))))</f>
        <v/>
      </c>
      <c r="H97" s="8" t="str">
        <f>IF('1_QUESITOS'!$D$18="ERRO !!!","00.0",
IF(AND(OR(G97="C",G97="D"),'1_QUESITOS'!$D$13="Sim"),"10.1",
IF(AND(OR(G97="A",G97="B"),'1_QUESITOS'!$D$14="Sim"),"10.2",
IF(AND(OR(G97="C",G97="D"),'1_QUESITOS'!$D$13="Não",'1_QUESITOS'!$D$12="Inciso I"),"11.1",
IF(AND(OR(G97="C",G97="D"),'1_QUESITOS'!$D$13="Não",'1_QUESITOS'!$D$12="Inciso II"),"11.2",
"00.0")))))</f>
        <v>00.0</v>
      </c>
      <c r="I97" s="87">
        <f>IF('1_QUESITOS'!$D$18="ERRO !!!",0,
IF(H97="10.1",0.65,
IF(H97="10.2",0,
IF(AND(H97="11.1",'1_QUESITOS'!$D$8="Não",'1_QUESITOS'!$D$9="Não",'1_QUESITOS'!$D$10="Não",'1_QUESITOS'!$D$11="Não"),0.65,
IF(AND(H97="11.1",OR('1_QUESITOS'!$D$8="Sim",'1_QUESITOS'!$D$9="Sim",'1_QUESITOS'!$D$10="Sim",'1_QUESITOS'!$D$11="Sim")),0.7,
IF(AND(H97="11.2",'1_QUESITOS'!$D$8="Não",'1_QUESITOS'!$D$9="Não",'1_QUESITOS'!$D$10="Não",'1_QUESITOS'!$D$11="Não"),0.5,
IF(AND(H97="11.2",OR('1_QUESITOS'!$D$8="Sim",'1_QUESITOS'!$D$9="Sim",'1_QUESITOS'!$D$10="Sim",'1_QUESITOS'!$D$11="Sim")),0.55,
0)))))))</f>
        <v>0</v>
      </c>
      <c r="J97" s="87">
        <f>'3_CAPAG'!$D$8</f>
        <v>0</v>
      </c>
      <c r="K97" s="87">
        <f>IF(OR('2_DEBITOS'!I93="Sim",'1_QUESITOS'!$D$6="Sim",'1_QUESITOS'!$D$7="Sim",'1_QUESITOS'!$D$9="Sim"),I97,
SMALL(I97:J97,1))</f>
        <v>0</v>
      </c>
      <c r="L97" s="7">
        <f>IF('2_DEBITOS'!$I$4="ERRO !!!",0,ROUNDDOWN(SUM(E97:F97)*K97,2))</f>
        <v>0</v>
      </c>
      <c r="M97" s="7">
        <f t="shared" si="4"/>
        <v>0</v>
      </c>
      <c r="N97" s="7">
        <f t="shared" si="7"/>
        <v>0</v>
      </c>
      <c r="O97" s="7">
        <f t="shared" si="5"/>
        <v>0</v>
      </c>
    </row>
    <row r="98" spans="3:15" x14ac:dyDescent="0.35">
      <c r="C98" s="18" t="str">
        <f t="shared" si="6"/>
        <v/>
      </c>
      <c r="D98" s="13" t="str">
        <f>IF('2_DEBITOS'!D94="","Não informado",'2_DEBITOS'!D94)</f>
        <v>Não informado</v>
      </c>
      <c r="E98" s="7">
        <f>IF('2_DEBITOS'!$I$4="ERRO !!!",0,SUM('2_DEBITOS'!E94))</f>
        <v>0</v>
      </c>
      <c r="F98" s="7">
        <f>IF('2_DEBITOS'!$I$4="ERRO !!!",0,SUM('2_DEBITOS'!F94,'2_DEBITOS'!G94))</f>
        <v>0</v>
      </c>
      <c r="G98" s="8" t="str">
        <f>IF('1_QUESITOS'!$D$18="ERRO !!!","",
IF(E98+F98=0,"",
IF(OR('2_DEBITOS'!I94="Sim",'1_QUESITOS'!$D$6="Sim",'1_QUESITOS'!$D$7="Sim",'1_QUESITOS'!$D$9="Sim"),"D",
IF('3_CAPAG'!$D$9="","",
'3_CAPAG'!$D$9))))</f>
        <v/>
      </c>
      <c r="H98" s="8" t="str">
        <f>IF('1_QUESITOS'!$D$18="ERRO !!!","00.0",
IF(AND(OR(G98="C",G98="D"),'1_QUESITOS'!$D$13="Sim"),"10.1",
IF(AND(OR(G98="A",G98="B"),'1_QUESITOS'!$D$14="Sim"),"10.2",
IF(AND(OR(G98="C",G98="D"),'1_QUESITOS'!$D$13="Não",'1_QUESITOS'!$D$12="Inciso I"),"11.1",
IF(AND(OR(G98="C",G98="D"),'1_QUESITOS'!$D$13="Não",'1_QUESITOS'!$D$12="Inciso II"),"11.2",
"00.0")))))</f>
        <v>00.0</v>
      </c>
      <c r="I98" s="87">
        <f>IF('1_QUESITOS'!$D$18="ERRO !!!",0,
IF(H98="10.1",0.65,
IF(H98="10.2",0,
IF(AND(H98="11.1",'1_QUESITOS'!$D$8="Não",'1_QUESITOS'!$D$9="Não",'1_QUESITOS'!$D$10="Não",'1_QUESITOS'!$D$11="Não"),0.65,
IF(AND(H98="11.1",OR('1_QUESITOS'!$D$8="Sim",'1_QUESITOS'!$D$9="Sim",'1_QUESITOS'!$D$10="Sim",'1_QUESITOS'!$D$11="Sim")),0.7,
IF(AND(H98="11.2",'1_QUESITOS'!$D$8="Não",'1_QUESITOS'!$D$9="Não",'1_QUESITOS'!$D$10="Não",'1_QUESITOS'!$D$11="Não"),0.5,
IF(AND(H98="11.2",OR('1_QUESITOS'!$D$8="Sim",'1_QUESITOS'!$D$9="Sim",'1_QUESITOS'!$D$10="Sim",'1_QUESITOS'!$D$11="Sim")),0.55,
0)))))))</f>
        <v>0</v>
      </c>
      <c r="J98" s="87">
        <f>'3_CAPAG'!$D$8</f>
        <v>0</v>
      </c>
      <c r="K98" s="87">
        <f>IF(OR('2_DEBITOS'!I94="Sim",'1_QUESITOS'!$D$6="Sim",'1_QUESITOS'!$D$7="Sim",'1_QUESITOS'!$D$9="Sim"),I98,
SMALL(I98:J98,1))</f>
        <v>0</v>
      </c>
      <c r="L98" s="7">
        <f>IF('2_DEBITOS'!$I$4="ERRO !!!",0,ROUNDDOWN(SUM(E98:F98)*K98,2))</f>
        <v>0</v>
      </c>
      <c r="M98" s="7">
        <f t="shared" si="4"/>
        <v>0</v>
      </c>
      <c r="N98" s="7">
        <f t="shared" si="7"/>
        <v>0</v>
      </c>
      <c r="O98" s="7">
        <f t="shared" si="5"/>
        <v>0</v>
      </c>
    </row>
    <row r="99" spans="3:15" x14ac:dyDescent="0.35">
      <c r="C99" s="18" t="str">
        <f t="shared" si="6"/>
        <v/>
      </c>
      <c r="D99" s="13" t="str">
        <f>IF('2_DEBITOS'!D95="","Não informado",'2_DEBITOS'!D95)</f>
        <v>Não informado</v>
      </c>
      <c r="E99" s="7">
        <f>IF('2_DEBITOS'!$I$4="ERRO !!!",0,SUM('2_DEBITOS'!E95))</f>
        <v>0</v>
      </c>
      <c r="F99" s="7">
        <f>IF('2_DEBITOS'!$I$4="ERRO !!!",0,SUM('2_DEBITOS'!F95,'2_DEBITOS'!G95))</f>
        <v>0</v>
      </c>
      <c r="G99" s="8" t="str">
        <f>IF('1_QUESITOS'!$D$18="ERRO !!!","",
IF(E99+F99=0,"",
IF(OR('2_DEBITOS'!I95="Sim",'1_QUESITOS'!$D$6="Sim",'1_QUESITOS'!$D$7="Sim",'1_QUESITOS'!$D$9="Sim"),"D",
IF('3_CAPAG'!$D$9="","",
'3_CAPAG'!$D$9))))</f>
        <v/>
      </c>
      <c r="H99" s="8" t="str">
        <f>IF('1_QUESITOS'!$D$18="ERRO !!!","00.0",
IF(AND(OR(G99="C",G99="D"),'1_QUESITOS'!$D$13="Sim"),"10.1",
IF(AND(OR(G99="A",G99="B"),'1_QUESITOS'!$D$14="Sim"),"10.2",
IF(AND(OR(G99="C",G99="D"),'1_QUESITOS'!$D$13="Não",'1_QUESITOS'!$D$12="Inciso I"),"11.1",
IF(AND(OR(G99="C",G99="D"),'1_QUESITOS'!$D$13="Não",'1_QUESITOS'!$D$12="Inciso II"),"11.2",
"00.0")))))</f>
        <v>00.0</v>
      </c>
      <c r="I99" s="87">
        <f>IF('1_QUESITOS'!$D$18="ERRO !!!",0,
IF(H99="10.1",0.65,
IF(H99="10.2",0,
IF(AND(H99="11.1",'1_QUESITOS'!$D$8="Não",'1_QUESITOS'!$D$9="Não",'1_QUESITOS'!$D$10="Não",'1_QUESITOS'!$D$11="Não"),0.65,
IF(AND(H99="11.1",OR('1_QUESITOS'!$D$8="Sim",'1_QUESITOS'!$D$9="Sim",'1_QUESITOS'!$D$10="Sim",'1_QUESITOS'!$D$11="Sim")),0.7,
IF(AND(H99="11.2",'1_QUESITOS'!$D$8="Não",'1_QUESITOS'!$D$9="Não",'1_QUESITOS'!$D$10="Não",'1_QUESITOS'!$D$11="Não"),0.5,
IF(AND(H99="11.2",OR('1_QUESITOS'!$D$8="Sim",'1_QUESITOS'!$D$9="Sim",'1_QUESITOS'!$D$10="Sim",'1_QUESITOS'!$D$11="Sim")),0.55,
0)))))))</f>
        <v>0</v>
      </c>
      <c r="J99" s="87">
        <f>'3_CAPAG'!$D$8</f>
        <v>0</v>
      </c>
      <c r="K99" s="87">
        <f>IF(OR('2_DEBITOS'!I95="Sim",'1_QUESITOS'!$D$6="Sim",'1_QUESITOS'!$D$7="Sim",'1_QUESITOS'!$D$9="Sim"),I99,
SMALL(I99:J99,1))</f>
        <v>0</v>
      </c>
      <c r="L99" s="7">
        <f>IF('2_DEBITOS'!$I$4="ERRO !!!",0,ROUNDDOWN(SUM(E99:F99)*K99,2))</f>
        <v>0</v>
      </c>
      <c r="M99" s="7">
        <f t="shared" si="4"/>
        <v>0</v>
      </c>
      <c r="N99" s="7">
        <f t="shared" si="7"/>
        <v>0</v>
      </c>
      <c r="O99" s="7">
        <f t="shared" si="5"/>
        <v>0</v>
      </c>
    </row>
    <row r="100" spans="3:15" x14ac:dyDescent="0.35">
      <c r="C100" s="18" t="str">
        <f t="shared" si="6"/>
        <v/>
      </c>
      <c r="D100" s="13" t="str">
        <f>IF('2_DEBITOS'!D96="","Não informado",'2_DEBITOS'!D96)</f>
        <v>Não informado</v>
      </c>
      <c r="E100" s="7">
        <f>IF('2_DEBITOS'!$I$4="ERRO !!!",0,SUM('2_DEBITOS'!E96))</f>
        <v>0</v>
      </c>
      <c r="F100" s="7">
        <f>IF('2_DEBITOS'!$I$4="ERRO !!!",0,SUM('2_DEBITOS'!F96,'2_DEBITOS'!G96))</f>
        <v>0</v>
      </c>
      <c r="G100" s="8" t="str">
        <f>IF('1_QUESITOS'!$D$18="ERRO !!!","",
IF(E100+F100=0,"",
IF(OR('2_DEBITOS'!I96="Sim",'1_QUESITOS'!$D$6="Sim",'1_QUESITOS'!$D$7="Sim",'1_QUESITOS'!$D$9="Sim"),"D",
IF('3_CAPAG'!$D$9="","",
'3_CAPAG'!$D$9))))</f>
        <v/>
      </c>
      <c r="H100" s="8" t="str">
        <f>IF('1_QUESITOS'!$D$18="ERRO !!!","00.0",
IF(AND(OR(G100="C",G100="D"),'1_QUESITOS'!$D$13="Sim"),"10.1",
IF(AND(OR(G100="A",G100="B"),'1_QUESITOS'!$D$14="Sim"),"10.2",
IF(AND(OR(G100="C",G100="D"),'1_QUESITOS'!$D$13="Não",'1_QUESITOS'!$D$12="Inciso I"),"11.1",
IF(AND(OR(G100="C",G100="D"),'1_QUESITOS'!$D$13="Não",'1_QUESITOS'!$D$12="Inciso II"),"11.2",
"00.0")))))</f>
        <v>00.0</v>
      </c>
      <c r="I100" s="87">
        <f>IF('1_QUESITOS'!$D$18="ERRO !!!",0,
IF(H100="10.1",0.65,
IF(H100="10.2",0,
IF(AND(H100="11.1",'1_QUESITOS'!$D$8="Não",'1_QUESITOS'!$D$9="Não",'1_QUESITOS'!$D$10="Não",'1_QUESITOS'!$D$11="Não"),0.65,
IF(AND(H100="11.1",OR('1_QUESITOS'!$D$8="Sim",'1_QUESITOS'!$D$9="Sim",'1_QUESITOS'!$D$10="Sim",'1_QUESITOS'!$D$11="Sim")),0.7,
IF(AND(H100="11.2",'1_QUESITOS'!$D$8="Não",'1_QUESITOS'!$D$9="Não",'1_QUESITOS'!$D$10="Não",'1_QUESITOS'!$D$11="Não"),0.5,
IF(AND(H100="11.2",OR('1_QUESITOS'!$D$8="Sim",'1_QUESITOS'!$D$9="Sim",'1_QUESITOS'!$D$10="Sim",'1_QUESITOS'!$D$11="Sim")),0.55,
0)))))))</f>
        <v>0</v>
      </c>
      <c r="J100" s="87">
        <f>'3_CAPAG'!$D$8</f>
        <v>0</v>
      </c>
      <c r="K100" s="87">
        <f>IF(OR('2_DEBITOS'!I96="Sim",'1_QUESITOS'!$D$6="Sim",'1_QUESITOS'!$D$7="Sim",'1_QUESITOS'!$D$9="Sim"),I100,
SMALL(I100:J100,1))</f>
        <v>0</v>
      </c>
      <c r="L100" s="7">
        <f>IF('2_DEBITOS'!$I$4="ERRO !!!",0,ROUNDDOWN(SUM(E100:F100)*K100,2))</f>
        <v>0</v>
      </c>
      <c r="M100" s="7">
        <f t="shared" si="4"/>
        <v>0</v>
      </c>
      <c r="N100" s="7">
        <f t="shared" si="7"/>
        <v>0</v>
      </c>
      <c r="O100" s="7">
        <f t="shared" si="5"/>
        <v>0</v>
      </c>
    </row>
    <row r="101" spans="3:15" x14ac:dyDescent="0.35">
      <c r="C101" s="18" t="str">
        <f t="shared" si="6"/>
        <v/>
      </c>
      <c r="D101" s="13" t="str">
        <f>IF('2_DEBITOS'!D97="","Não informado",'2_DEBITOS'!D97)</f>
        <v>Não informado</v>
      </c>
      <c r="E101" s="7">
        <f>IF('2_DEBITOS'!$I$4="ERRO !!!",0,SUM('2_DEBITOS'!E97))</f>
        <v>0</v>
      </c>
      <c r="F101" s="7">
        <f>IF('2_DEBITOS'!$I$4="ERRO !!!",0,SUM('2_DEBITOS'!F97,'2_DEBITOS'!G97))</f>
        <v>0</v>
      </c>
      <c r="G101" s="8" t="str">
        <f>IF('1_QUESITOS'!$D$18="ERRO !!!","",
IF(E101+F101=0,"",
IF(OR('2_DEBITOS'!I97="Sim",'1_QUESITOS'!$D$6="Sim",'1_QUESITOS'!$D$7="Sim",'1_QUESITOS'!$D$9="Sim"),"D",
IF('3_CAPAG'!$D$9="","",
'3_CAPAG'!$D$9))))</f>
        <v/>
      </c>
      <c r="H101" s="8" t="str">
        <f>IF('1_QUESITOS'!$D$18="ERRO !!!","00.0",
IF(AND(OR(G101="C",G101="D"),'1_QUESITOS'!$D$13="Sim"),"10.1",
IF(AND(OR(G101="A",G101="B"),'1_QUESITOS'!$D$14="Sim"),"10.2",
IF(AND(OR(G101="C",G101="D"),'1_QUESITOS'!$D$13="Não",'1_QUESITOS'!$D$12="Inciso I"),"11.1",
IF(AND(OR(G101="C",G101="D"),'1_QUESITOS'!$D$13="Não",'1_QUESITOS'!$D$12="Inciso II"),"11.2",
"00.0")))))</f>
        <v>00.0</v>
      </c>
      <c r="I101" s="87">
        <f>IF('1_QUESITOS'!$D$18="ERRO !!!",0,
IF(H101="10.1",0.65,
IF(H101="10.2",0,
IF(AND(H101="11.1",'1_QUESITOS'!$D$8="Não",'1_QUESITOS'!$D$9="Não",'1_QUESITOS'!$D$10="Não",'1_QUESITOS'!$D$11="Não"),0.65,
IF(AND(H101="11.1",OR('1_QUESITOS'!$D$8="Sim",'1_QUESITOS'!$D$9="Sim",'1_QUESITOS'!$D$10="Sim",'1_QUESITOS'!$D$11="Sim")),0.7,
IF(AND(H101="11.2",'1_QUESITOS'!$D$8="Não",'1_QUESITOS'!$D$9="Não",'1_QUESITOS'!$D$10="Não",'1_QUESITOS'!$D$11="Não"),0.5,
IF(AND(H101="11.2",OR('1_QUESITOS'!$D$8="Sim",'1_QUESITOS'!$D$9="Sim",'1_QUESITOS'!$D$10="Sim",'1_QUESITOS'!$D$11="Sim")),0.55,
0)))))))</f>
        <v>0</v>
      </c>
      <c r="J101" s="87">
        <f>'3_CAPAG'!$D$8</f>
        <v>0</v>
      </c>
      <c r="K101" s="87">
        <f>IF(OR('2_DEBITOS'!I97="Sim",'1_QUESITOS'!$D$6="Sim",'1_QUESITOS'!$D$7="Sim",'1_QUESITOS'!$D$9="Sim"),I101,
SMALL(I101:J101,1))</f>
        <v>0</v>
      </c>
      <c r="L101" s="7">
        <f>IF('2_DEBITOS'!$I$4="ERRO !!!",0,ROUNDDOWN(SUM(E101:F101)*K101,2))</f>
        <v>0</v>
      </c>
      <c r="M101" s="7">
        <f t="shared" si="4"/>
        <v>0</v>
      </c>
      <c r="N101" s="7">
        <f t="shared" si="7"/>
        <v>0</v>
      </c>
      <c r="O101" s="7">
        <f t="shared" si="5"/>
        <v>0</v>
      </c>
    </row>
    <row r="102" spans="3:15" x14ac:dyDescent="0.35">
      <c r="C102" s="18" t="str">
        <f t="shared" si="6"/>
        <v/>
      </c>
      <c r="D102" s="13" t="str">
        <f>IF('2_DEBITOS'!D98="","Não informado",'2_DEBITOS'!D98)</f>
        <v>Não informado</v>
      </c>
      <c r="E102" s="7">
        <f>IF('2_DEBITOS'!$I$4="ERRO !!!",0,SUM('2_DEBITOS'!E98))</f>
        <v>0</v>
      </c>
      <c r="F102" s="7">
        <f>IF('2_DEBITOS'!$I$4="ERRO !!!",0,SUM('2_DEBITOS'!F98,'2_DEBITOS'!G98))</f>
        <v>0</v>
      </c>
      <c r="G102" s="8" t="str">
        <f>IF('1_QUESITOS'!$D$18="ERRO !!!","",
IF(E102+F102=0,"",
IF(OR('2_DEBITOS'!I98="Sim",'1_QUESITOS'!$D$6="Sim",'1_QUESITOS'!$D$7="Sim",'1_QUESITOS'!$D$9="Sim"),"D",
IF('3_CAPAG'!$D$9="","",
'3_CAPAG'!$D$9))))</f>
        <v/>
      </c>
      <c r="H102" s="8" t="str">
        <f>IF('1_QUESITOS'!$D$18="ERRO !!!","00.0",
IF(AND(OR(G102="C",G102="D"),'1_QUESITOS'!$D$13="Sim"),"10.1",
IF(AND(OR(G102="A",G102="B"),'1_QUESITOS'!$D$14="Sim"),"10.2",
IF(AND(OR(G102="C",G102="D"),'1_QUESITOS'!$D$13="Não",'1_QUESITOS'!$D$12="Inciso I"),"11.1",
IF(AND(OR(G102="C",G102="D"),'1_QUESITOS'!$D$13="Não",'1_QUESITOS'!$D$12="Inciso II"),"11.2",
"00.0")))))</f>
        <v>00.0</v>
      </c>
      <c r="I102" s="87">
        <f>IF('1_QUESITOS'!$D$18="ERRO !!!",0,
IF(H102="10.1",0.65,
IF(H102="10.2",0,
IF(AND(H102="11.1",'1_QUESITOS'!$D$8="Não",'1_QUESITOS'!$D$9="Não",'1_QUESITOS'!$D$10="Não",'1_QUESITOS'!$D$11="Não"),0.65,
IF(AND(H102="11.1",OR('1_QUESITOS'!$D$8="Sim",'1_QUESITOS'!$D$9="Sim",'1_QUESITOS'!$D$10="Sim",'1_QUESITOS'!$D$11="Sim")),0.7,
IF(AND(H102="11.2",'1_QUESITOS'!$D$8="Não",'1_QUESITOS'!$D$9="Não",'1_QUESITOS'!$D$10="Não",'1_QUESITOS'!$D$11="Não"),0.5,
IF(AND(H102="11.2",OR('1_QUESITOS'!$D$8="Sim",'1_QUESITOS'!$D$9="Sim",'1_QUESITOS'!$D$10="Sim",'1_QUESITOS'!$D$11="Sim")),0.55,
0)))))))</f>
        <v>0</v>
      </c>
      <c r="J102" s="87">
        <f>'3_CAPAG'!$D$8</f>
        <v>0</v>
      </c>
      <c r="K102" s="87">
        <f>IF(OR('2_DEBITOS'!I98="Sim",'1_QUESITOS'!$D$6="Sim",'1_QUESITOS'!$D$7="Sim",'1_QUESITOS'!$D$9="Sim"),I102,
SMALL(I102:J102,1))</f>
        <v>0</v>
      </c>
      <c r="L102" s="7">
        <f>IF('2_DEBITOS'!$I$4="ERRO !!!",0,ROUNDDOWN(SUM(E102:F102)*K102,2))</f>
        <v>0</v>
      </c>
      <c r="M102" s="7">
        <f t="shared" si="4"/>
        <v>0</v>
      </c>
      <c r="N102" s="7">
        <f t="shared" si="7"/>
        <v>0</v>
      </c>
      <c r="O102" s="7">
        <f t="shared" si="5"/>
        <v>0</v>
      </c>
    </row>
    <row r="103" spans="3:15" x14ac:dyDescent="0.35">
      <c r="C103" s="18" t="str">
        <f t="shared" si="6"/>
        <v/>
      </c>
      <c r="D103" s="13" t="str">
        <f>IF('2_DEBITOS'!D99="","Não informado",'2_DEBITOS'!D99)</f>
        <v>Não informado</v>
      </c>
      <c r="E103" s="7">
        <f>IF('2_DEBITOS'!$I$4="ERRO !!!",0,SUM('2_DEBITOS'!E99))</f>
        <v>0</v>
      </c>
      <c r="F103" s="7">
        <f>IF('2_DEBITOS'!$I$4="ERRO !!!",0,SUM('2_DEBITOS'!F99,'2_DEBITOS'!G99))</f>
        <v>0</v>
      </c>
      <c r="G103" s="8" t="str">
        <f>IF('1_QUESITOS'!$D$18="ERRO !!!","",
IF(E103+F103=0,"",
IF(OR('2_DEBITOS'!I99="Sim",'1_QUESITOS'!$D$6="Sim",'1_QUESITOS'!$D$7="Sim",'1_QUESITOS'!$D$9="Sim"),"D",
IF('3_CAPAG'!$D$9="","",
'3_CAPAG'!$D$9))))</f>
        <v/>
      </c>
      <c r="H103" s="8" t="str">
        <f>IF('1_QUESITOS'!$D$18="ERRO !!!","00.0",
IF(AND(OR(G103="C",G103="D"),'1_QUESITOS'!$D$13="Sim"),"10.1",
IF(AND(OR(G103="A",G103="B"),'1_QUESITOS'!$D$14="Sim"),"10.2",
IF(AND(OR(G103="C",G103="D"),'1_QUESITOS'!$D$13="Não",'1_QUESITOS'!$D$12="Inciso I"),"11.1",
IF(AND(OR(G103="C",G103="D"),'1_QUESITOS'!$D$13="Não",'1_QUESITOS'!$D$12="Inciso II"),"11.2",
"00.0")))))</f>
        <v>00.0</v>
      </c>
      <c r="I103" s="87">
        <f>IF('1_QUESITOS'!$D$18="ERRO !!!",0,
IF(H103="10.1",0.65,
IF(H103="10.2",0,
IF(AND(H103="11.1",'1_QUESITOS'!$D$8="Não",'1_QUESITOS'!$D$9="Não",'1_QUESITOS'!$D$10="Não",'1_QUESITOS'!$D$11="Não"),0.65,
IF(AND(H103="11.1",OR('1_QUESITOS'!$D$8="Sim",'1_QUESITOS'!$D$9="Sim",'1_QUESITOS'!$D$10="Sim",'1_QUESITOS'!$D$11="Sim")),0.7,
IF(AND(H103="11.2",'1_QUESITOS'!$D$8="Não",'1_QUESITOS'!$D$9="Não",'1_QUESITOS'!$D$10="Não",'1_QUESITOS'!$D$11="Não"),0.5,
IF(AND(H103="11.2",OR('1_QUESITOS'!$D$8="Sim",'1_QUESITOS'!$D$9="Sim",'1_QUESITOS'!$D$10="Sim",'1_QUESITOS'!$D$11="Sim")),0.55,
0)))))))</f>
        <v>0</v>
      </c>
      <c r="J103" s="87">
        <f>'3_CAPAG'!$D$8</f>
        <v>0</v>
      </c>
      <c r="K103" s="87">
        <f>IF(OR('2_DEBITOS'!I99="Sim",'1_QUESITOS'!$D$6="Sim",'1_QUESITOS'!$D$7="Sim",'1_QUESITOS'!$D$9="Sim"),I103,
SMALL(I103:J103,1))</f>
        <v>0</v>
      </c>
      <c r="L103" s="7">
        <f>IF('2_DEBITOS'!$I$4="ERRO !!!",0,ROUNDDOWN(SUM(E103:F103)*K103,2))</f>
        <v>0</v>
      </c>
      <c r="M103" s="7">
        <f t="shared" si="4"/>
        <v>0</v>
      </c>
      <c r="N103" s="7">
        <f t="shared" si="7"/>
        <v>0</v>
      </c>
      <c r="O103" s="7">
        <f t="shared" si="5"/>
        <v>0</v>
      </c>
    </row>
    <row r="104" spans="3:15" x14ac:dyDescent="0.35">
      <c r="C104" s="18" t="str">
        <f t="shared" si="6"/>
        <v/>
      </c>
      <c r="D104" s="13" t="str">
        <f>IF('2_DEBITOS'!D100="","Não informado",'2_DEBITOS'!D100)</f>
        <v>Não informado</v>
      </c>
      <c r="E104" s="7">
        <f>IF('2_DEBITOS'!$I$4="ERRO !!!",0,SUM('2_DEBITOS'!E100))</f>
        <v>0</v>
      </c>
      <c r="F104" s="7">
        <f>IF('2_DEBITOS'!$I$4="ERRO !!!",0,SUM('2_DEBITOS'!F100,'2_DEBITOS'!G100))</f>
        <v>0</v>
      </c>
      <c r="G104" s="8" t="str">
        <f>IF('1_QUESITOS'!$D$18="ERRO !!!","",
IF(E104+F104=0,"",
IF(OR('2_DEBITOS'!I100="Sim",'1_QUESITOS'!$D$6="Sim",'1_QUESITOS'!$D$7="Sim",'1_QUESITOS'!$D$9="Sim"),"D",
IF('3_CAPAG'!$D$9="","",
'3_CAPAG'!$D$9))))</f>
        <v/>
      </c>
      <c r="H104" s="8" t="str">
        <f>IF('1_QUESITOS'!$D$18="ERRO !!!","00.0",
IF(AND(OR(G104="C",G104="D"),'1_QUESITOS'!$D$13="Sim"),"10.1",
IF(AND(OR(G104="A",G104="B"),'1_QUESITOS'!$D$14="Sim"),"10.2",
IF(AND(OR(G104="C",G104="D"),'1_QUESITOS'!$D$13="Não",'1_QUESITOS'!$D$12="Inciso I"),"11.1",
IF(AND(OR(G104="C",G104="D"),'1_QUESITOS'!$D$13="Não",'1_QUESITOS'!$D$12="Inciso II"),"11.2",
"00.0")))))</f>
        <v>00.0</v>
      </c>
      <c r="I104" s="87">
        <f>IF('1_QUESITOS'!$D$18="ERRO !!!",0,
IF(H104="10.1",0.65,
IF(H104="10.2",0,
IF(AND(H104="11.1",'1_QUESITOS'!$D$8="Não",'1_QUESITOS'!$D$9="Não",'1_QUESITOS'!$D$10="Não",'1_QUESITOS'!$D$11="Não"),0.65,
IF(AND(H104="11.1",OR('1_QUESITOS'!$D$8="Sim",'1_QUESITOS'!$D$9="Sim",'1_QUESITOS'!$D$10="Sim",'1_QUESITOS'!$D$11="Sim")),0.7,
IF(AND(H104="11.2",'1_QUESITOS'!$D$8="Não",'1_QUESITOS'!$D$9="Não",'1_QUESITOS'!$D$10="Não",'1_QUESITOS'!$D$11="Não"),0.5,
IF(AND(H104="11.2",OR('1_QUESITOS'!$D$8="Sim",'1_QUESITOS'!$D$9="Sim",'1_QUESITOS'!$D$10="Sim",'1_QUESITOS'!$D$11="Sim")),0.55,
0)))))))</f>
        <v>0</v>
      </c>
      <c r="J104" s="87">
        <f>'3_CAPAG'!$D$8</f>
        <v>0</v>
      </c>
      <c r="K104" s="87">
        <f>IF(OR('2_DEBITOS'!I100="Sim",'1_QUESITOS'!$D$6="Sim",'1_QUESITOS'!$D$7="Sim",'1_QUESITOS'!$D$9="Sim"),I104,
SMALL(I104:J104,1))</f>
        <v>0</v>
      </c>
      <c r="L104" s="7">
        <f>IF('2_DEBITOS'!$I$4="ERRO !!!",0,ROUNDDOWN(SUM(E104:F104)*K104,2))</f>
        <v>0</v>
      </c>
      <c r="M104" s="7">
        <f t="shared" si="4"/>
        <v>0</v>
      </c>
      <c r="N104" s="7">
        <f t="shared" si="7"/>
        <v>0</v>
      </c>
      <c r="O104" s="7">
        <f t="shared" si="5"/>
        <v>0</v>
      </c>
    </row>
    <row r="105" spans="3:15" x14ac:dyDescent="0.35">
      <c r="C105" s="18" t="str">
        <f t="shared" si="6"/>
        <v/>
      </c>
      <c r="D105" s="13" t="str">
        <f>IF('2_DEBITOS'!D101="","Não informado",'2_DEBITOS'!D101)</f>
        <v>Não informado</v>
      </c>
      <c r="E105" s="7">
        <f>IF('2_DEBITOS'!$I$4="ERRO !!!",0,SUM('2_DEBITOS'!E101))</f>
        <v>0</v>
      </c>
      <c r="F105" s="7">
        <f>IF('2_DEBITOS'!$I$4="ERRO !!!",0,SUM('2_DEBITOS'!F101,'2_DEBITOS'!G101))</f>
        <v>0</v>
      </c>
      <c r="G105" s="8" t="str">
        <f>IF('1_QUESITOS'!$D$18="ERRO !!!","",
IF(E105+F105=0,"",
IF(OR('2_DEBITOS'!I101="Sim",'1_QUESITOS'!$D$6="Sim",'1_QUESITOS'!$D$7="Sim",'1_QUESITOS'!$D$9="Sim"),"D",
IF('3_CAPAG'!$D$9="","",
'3_CAPAG'!$D$9))))</f>
        <v/>
      </c>
      <c r="H105" s="8" t="str">
        <f>IF('1_QUESITOS'!$D$18="ERRO !!!","00.0",
IF(AND(OR(G105="C",G105="D"),'1_QUESITOS'!$D$13="Sim"),"10.1",
IF(AND(OR(G105="A",G105="B"),'1_QUESITOS'!$D$14="Sim"),"10.2",
IF(AND(OR(G105="C",G105="D"),'1_QUESITOS'!$D$13="Não",'1_QUESITOS'!$D$12="Inciso I"),"11.1",
IF(AND(OR(G105="C",G105="D"),'1_QUESITOS'!$D$13="Não",'1_QUESITOS'!$D$12="Inciso II"),"11.2",
"00.0")))))</f>
        <v>00.0</v>
      </c>
      <c r="I105" s="87">
        <f>IF('1_QUESITOS'!$D$18="ERRO !!!",0,
IF(H105="10.1",0.65,
IF(H105="10.2",0,
IF(AND(H105="11.1",'1_QUESITOS'!$D$8="Não",'1_QUESITOS'!$D$9="Não",'1_QUESITOS'!$D$10="Não",'1_QUESITOS'!$D$11="Não"),0.65,
IF(AND(H105="11.1",OR('1_QUESITOS'!$D$8="Sim",'1_QUESITOS'!$D$9="Sim",'1_QUESITOS'!$D$10="Sim",'1_QUESITOS'!$D$11="Sim")),0.7,
IF(AND(H105="11.2",'1_QUESITOS'!$D$8="Não",'1_QUESITOS'!$D$9="Não",'1_QUESITOS'!$D$10="Não",'1_QUESITOS'!$D$11="Não"),0.5,
IF(AND(H105="11.2",OR('1_QUESITOS'!$D$8="Sim",'1_QUESITOS'!$D$9="Sim",'1_QUESITOS'!$D$10="Sim",'1_QUESITOS'!$D$11="Sim")),0.55,
0)))))))</f>
        <v>0</v>
      </c>
      <c r="J105" s="87">
        <f>'3_CAPAG'!$D$8</f>
        <v>0</v>
      </c>
      <c r="K105" s="87">
        <f>IF(OR('2_DEBITOS'!I101="Sim",'1_QUESITOS'!$D$6="Sim",'1_QUESITOS'!$D$7="Sim",'1_QUESITOS'!$D$9="Sim"),I105,
SMALL(I105:J105,1))</f>
        <v>0</v>
      </c>
      <c r="L105" s="7">
        <f>IF('2_DEBITOS'!$I$4="ERRO !!!",0,ROUNDDOWN(SUM(E105:F105)*K105,2))</f>
        <v>0</v>
      </c>
      <c r="M105" s="7">
        <f t="shared" si="4"/>
        <v>0</v>
      </c>
      <c r="N105" s="7">
        <f t="shared" si="7"/>
        <v>0</v>
      </c>
      <c r="O105" s="7">
        <f t="shared" si="5"/>
        <v>0</v>
      </c>
    </row>
    <row r="106" spans="3:15" x14ac:dyDescent="0.35">
      <c r="C106" s="18" t="str">
        <f t="shared" si="6"/>
        <v/>
      </c>
      <c r="D106" s="13" t="str">
        <f>IF('2_DEBITOS'!D102="","Não informado",'2_DEBITOS'!D102)</f>
        <v>Não informado</v>
      </c>
      <c r="E106" s="7">
        <f>IF('2_DEBITOS'!$I$4="ERRO !!!",0,SUM('2_DEBITOS'!E102))</f>
        <v>0</v>
      </c>
      <c r="F106" s="7">
        <f>IF('2_DEBITOS'!$I$4="ERRO !!!",0,SUM('2_DEBITOS'!F102,'2_DEBITOS'!G102))</f>
        <v>0</v>
      </c>
      <c r="G106" s="8" t="str">
        <f>IF('1_QUESITOS'!$D$18="ERRO !!!","",
IF(E106+F106=0,"",
IF(OR('2_DEBITOS'!I102="Sim",'1_QUESITOS'!$D$6="Sim",'1_QUESITOS'!$D$7="Sim",'1_QUESITOS'!$D$9="Sim"),"D",
IF('3_CAPAG'!$D$9="","",
'3_CAPAG'!$D$9))))</f>
        <v/>
      </c>
      <c r="H106" s="8" t="str">
        <f>IF('1_QUESITOS'!$D$18="ERRO !!!","00.0",
IF(AND(OR(G106="C",G106="D"),'1_QUESITOS'!$D$13="Sim"),"10.1",
IF(AND(OR(G106="A",G106="B"),'1_QUESITOS'!$D$14="Sim"),"10.2",
IF(AND(OR(G106="C",G106="D"),'1_QUESITOS'!$D$13="Não",'1_QUESITOS'!$D$12="Inciso I"),"11.1",
IF(AND(OR(G106="C",G106="D"),'1_QUESITOS'!$D$13="Não",'1_QUESITOS'!$D$12="Inciso II"),"11.2",
"00.0")))))</f>
        <v>00.0</v>
      </c>
      <c r="I106" s="87">
        <f>IF('1_QUESITOS'!$D$18="ERRO !!!",0,
IF(H106="10.1",0.65,
IF(H106="10.2",0,
IF(AND(H106="11.1",'1_QUESITOS'!$D$8="Não",'1_QUESITOS'!$D$9="Não",'1_QUESITOS'!$D$10="Não",'1_QUESITOS'!$D$11="Não"),0.65,
IF(AND(H106="11.1",OR('1_QUESITOS'!$D$8="Sim",'1_QUESITOS'!$D$9="Sim",'1_QUESITOS'!$D$10="Sim",'1_QUESITOS'!$D$11="Sim")),0.7,
IF(AND(H106="11.2",'1_QUESITOS'!$D$8="Não",'1_QUESITOS'!$D$9="Não",'1_QUESITOS'!$D$10="Não",'1_QUESITOS'!$D$11="Não"),0.5,
IF(AND(H106="11.2",OR('1_QUESITOS'!$D$8="Sim",'1_QUESITOS'!$D$9="Sim",'1_QUESITOS'!$D$10="Sim",'1_QUESITOS'!$D$11="Sim")),0.55,
0)))))))</f>
        <v>0</v>
      </c>
      <c r="J106" s="87">
        <f>'3_CAPAG'!$D$8</f>
        <v>0</v>
      </c>
      <c r="K106" s="87">
        <f>IF(OR('2_DEBITOS'!I102="Sim",'1_QUESITOS'!$D$6="Sim",'1_QUESITOS'!$D$7="Sim",'1_QUESITOS'!$D$9="Sim"),I106,
SMALL(I106:J106,1))</f>
        <v>0</v>
      </c>
      <c r="L106" s="7">
        <f>IF('2_DEBITOS'!$I$4="ERRO !!!",0,ROUNDDOWN(SUM(E106:F106)*K106,2))</f>
        <v>0</v>
      </c>
      <c r="M106" s="7">
        <f t="shared" si="4"/>
        <v>0</v>
      </c>
      <c r="N106" s="7">
        <f t="shared" si="7"/>
        <v>0</v>
      </c>
      <c r="O106" s="7">
        <f t="shared" si="5"/>
        <v>0</v>
      </c>
    </row>
    <row r="107" spans="3:15" x14ac:dyDescent="0.35">
      <c r="C107" s="18" t="str">
        <f t="shared" si="6"/>
        <v/>
      </c>
      <c r="D107" s="13" t="str">
        <f>IF('2_DEBITOS'!D103="","Não informado",'2_DEBITOS'!D103)</f>
        <v>Não informado</v>
      </c>
      <c r="E107" s="7">
        <f>IF('2_DEBITOS'!$I$4="ERRO !!!",0,SUM('2_DEBITOS'!E103))</f>
        <v>0</v>
      </c>
      <c r="F107" s="7">
        <f>IF('2_DEBITOS'!$I$4="ERRO !!!",0,SUM('2_DEBITOS'!F103,'2_DEBITOS'!G103))</f>
        <v>0</v>
      </c>
      <c r="G107" s="8" t="str">
        <f>IF('1_QUESITOS'!$D$18="ERRO !!!","",
IF(E107+F107=0,"",
IF(OR('2_DEBITOS'!I103="Sim",'1_QUESITOS'!$D$6="Sim",'1_QUESITOS'!$D$7="Sim",'1_QUESITOS'!$D$9="Sim"),"D",
IF('3_CAPAG'!$D$9="","",
'3_CAPAG'!$D$9))))</f>
        <v/>
      </c>
      <c r="H107" s="8" t="str">
        <f>IF('1_QUESITOS'!$D$18="ERRO !!!","00.0",
IF(AND(OR(G107="C",G107="D"),'1_QUESITOS'!$D$13="Sim"),"10.1",
IF(AND(OR(G107="A",G107="B"),'1_QUESITOS'!$D$14="Sim"),"10.2",
IF(AND(OR(G107="C",G107="D"),'1_QUESITOS'!$D$13="Não",'1_QUESITOS'!$D$12="Inciso I"),"11.1",
IF(AND(OR(G107="C",G107="D"),'1_QUESITOS'!$D$13="Não",'1_QUESITOS'!$D$12="Inciso II"),"11.2",
"00.0")))))</f>
        <v>00.0</v>
      </c>
      <c r="I107" s="87">
        <f>IF('1_QUESITOS'!$D$18="ERRO !!!",0,
IF(H107="10.1",0.65,
IF(H107="10.2",0,
IF(AND(H107="11.1",'1_QUESITOS'!$D$8="Não",'1_QUESITOS'!$D$9="Não",'1_QUESITOS'!$D$10="Não",'1_QUESITOS'!$D$11="Não"),0.65,
IF(AND(H107="11.1",OR('1_QUESITOS'!$D$8="Sim",'1_QUESITOS'!$D$9="Sim",'1_QUESITOS'!$D$10="Sim",'1_QUESITOS'!$D$11="Sim")),0.7,
IF(AND(H107="11.2",'1_QUESITOS'!$D$8="Não",'1_QUESITOS'!$D$9="Não",'1_QUESITOS'!$D$10="Não",'1_QUESITOS'!$D$11="Não"),0.5,
IF(AND(H107="11.2",OR('1_QUESITOS'!$D$8="Sim",'1_QUESITOS'!$D$9="Sim",'1_QUESITOS'!$D$10="Sim",'1_QUESITOS'!$D$11="Sim")),0.55,
0)))))))</f>
        <v>0</v>
      </c>
      <c r="J107" s="87">
        <f>'3_CAPAG'!$D$8</f>
        <v>0</v>
      </c>
      <c r="K107" s="87">
        <f>IF(OR('2_DEBITOS'!I103="Sim",'1_QUESITOS'!$D$6="Sim",'1_QUESITOS'!$D$7="Sim",'1_QUESITOS'!$D$9="Sim"),I107,
SMALL(I107:J107,1))</f>
        <v>0</v>
      </c>
      <c r="L107" s="7">
        <f>IF('2_DEBITOS'!$I$4="ERRO !!!",0,ROUNDDOWN(SUM(E107:F107)*K107,2))</f>
        <v>0</v>
      </c>
      <c r="M107" s="7">
        <f t="shared" si="4"/>
        <v>0</v>
      </c>
      <c r="N107" s="7">
        <f t="shared" si="7"/>
        <v>0</v>
      </c>
      <c r="O107" s="7">
        <f t="shared" si="5"/>
        <v>0</v>
      </c>
    </row>
    <row r="108" spans="3:15" x14ac:dyDescent="0.35">
      <c r="C108" s="18" t="str">
        <f t="shared" si="6"/>
        <v/>
      </c>
      <c r="D108" s="13" t="str">
        <f>IF('2_DEBITOS'!D104="","Não informado",'2_DEBITOS'!D104)</f>
        <v>Não informado</v>
      </c>
      <c r="E108" s="7">
        <f>IF('2_DEBITOS'!$I$4="ERRO !!!",0,SUM('2_DEBITOS'!E104))</f>
        <v>0</v>
      </c>
      <c r="F108" s="7">
        <f>IF('2_DEBITOS'!$I$4="ERRO !!!",0,SUM('2_DEBITOS'!F104,'2_DEBITOS'!G104))</f>
        <v>0</v>
      </c>
      <c r="G108" s="8" t="str">
        <f>IF('1_QUESITOS'!$D$18="ERRO !!!","",
IF(E108+F108=0,"",
IF(OR('2_DEBITOS'!I104="Sim",'1_QUESITOS'!$D$6="Sim",'1_QUESITOS'!$D$7="Sim",'1_QUESITOS'!$D$9="Sim"),"D",
IF('3_CAPAG'!$D$9="","",
'3_CAPAG'!$D$9))))</f>
        <v/>
      </c>
      <c r="H108" s="8" t="str">
        <f>IF('1_QUESITOS'!$D$18="ERRO !!!","00.0",
IF(AND(OR(G108="C",G108="D"),'1_QUESITOS'!$D$13="Sim"),"10.1",
IF(AND(OR(G108="A",G108="B"),'1_QUESITOS'!$D$14="Sim"),"10.2",
IF(AND(OR(G108="C",G108="D"),'1_QUESITOS'!$D$13="Não",'1_QUESITOS'!$D$12="Inciso I"),"11.1",
IF(AND(OR(G108="C",G108="D"),'1_QUESITOS'!$D$13="Não",'1_QUESITOS'!$D$12="Inciso II"),"11.2",
"00.0")))))</f>
        <v>00.0</v>
      </c>
      <c r="I108" s="87">
        <f>IF('1_QUESITOS'!$D$18="ERRO !!!",0,
IF(H108="10.1",0.65,
IF(H108="10.2",0,
IF(AND(H108="11.1",'1_QUESITOS'!$D$8="Não",'1_QUESITOS'!$D$9="Não",'1_QUESITOS'!$D$10="Não",'1_QUESITOS'!$D$11="Não"),0.65,
IF(AND(H108="11.1",OR('1_QUESITOS'!$D$8="Sim",'1_QUESITOS'!$D$9="Sim",'1_QUESITOS'!$D$10="Sim",'1_QUESITOS'!$D$11="Sim")),0.7,
IF(AND(H108="11.2",'1_QUESITOS'!$D$8="Não",'1_QUESITOS'!$D$9="Não",'1_QUESITOS'!$D$10="Não",'1_QUESITOS'!$D$11="Não"),0.5,
IF(AND(H108="11.2",OR('1_QUESITOS'!$D$8="Sim",'1_QUESITOS'!$D$9="Sim",'1_QUESITOS'!$D$10="Sim",'1_QUESITOS'!$D$11="Sim")),0.55,
0)))))))</f>
        <v>0</v>
      </c>
      <c r="J108" s="87">
        <f>'3_CAPAG'!$D$8</f>
        <v>0</v>
      </c>
      <c r="K108" s="87">
        <f>IF(OR('2_DEBITOS'!I104="Sim",'1_QUESITOS'!$D$6="Sim",'1_QUESITOS'!$D$7="Sim",'1_QUESITOS'!$D$9="Sim"),I108,
SMALL(I108:J108,1))</f>
        <v>0</v>
      </c>
      <c r="L108" s="7">
        <f>IF('2_DEBITOS'!$I$4="ERRO !!!",0,ROUNDDOWN(SUM(E108:F108)*K108,2))</f>
        <v>0</v>
      </c>
      <c r="M108" s="7">
        <f t="shared" si="4"/>
        <v>0</v>
      </c>
      <c r="N108" s="7">
        <f t="shared" si="7"/>
        <v>0</v>
      </c>
      <c r="O108" s="7">
        <f t="shared" si="5"/>
        <v>0</v>
      </c>
    </row>
    <row r="109" spans="3:15" x14ac:dyDescent="0.35">
      <c r="C109" s="18" t="str">
        <f t="shared" si="6"/>
        <v/>
      </c>
      <c r="D109" s="13" t="str">
        <f>IF('2_DEBITOS'!D105="","Não informado",'2_DEBITOS'!D105)</f>
        <v>Não informado</v>
      </c>
      <c r="E109" s="7">
        <f>IF('2_DEBITOS'!$I$4="ERRO !!!",0,SUM('2_DEBITOS'!E105))</f>
        <v>0</v>
      </c>
      <c r="F109" s="7">
        <f>IF('2_DEBITOS'!$I$4="ERRO !!!",0,SUM('2_DEBITOS'!F105,'2_DEBITOS'!G105))</f>
        <v>0</v>
      </c>
      <c r="G109" s="8" t="str">
        <f>IF('1_QUESITOS'!$D$18="ERRO !!!","",
IF(E109+F109=0,"",
IF(OR('2_DEBITOS'!I105="Sim",'1_QUESITOS'!$D$6="Sim",'1_QUESITOS'!$D$7="Sim",'1_QUESITOS'!$D$9="Sim"),"D",
IF('3_CAPAG'!$D$9="","",
'3_CAPAG'!$D$9))))</f>
        <v/>
      </c>
      <c r="H109" s="8" t="str">
        <f>IF('1_QUESITOS'!$D$18="ERRO !!!","00.0",
IF(AND(OR(G109="C",G109="D"),'1_QUESITOS'!$D$13="Sim"),"10.1",
IF(AND(OR(G109="A",G109="B"),'1_QUESITOS'!$D$14="Sim"),"10.2",
IF(AND(OR(G109="C",G109="D"),'1_QUESITOS'!$D$13="Não",'1_QUESITOS'!$D$12="Inciso I"),"11.1",
IF(AND(OR(G109="C",G109="D"),'1_QUESITOS'!$D$13="Não",'1_QUESITOS'!$D$12="Inciso II"),"11.2",
"00.0")))))</f>
        <v>00.0</v>
      </c>
      <c r="I109" s="87">
        <f>IF('1_QUESITOS'!$D$18="ERRO !!!",0,
IF(H109="10.1",0.65,
IF(H109="10.2",0,
IF(AND(H109="11.1",'1_QUESITOS'!$D$8="Não",'1_QUESITOS'!$D$9="Não",'1_QUESITOS'!$D$10="Não",'1_QUESITOS'!$D$11="Não"),0.65,
IF(AND(H109="11.1",OR('1_QUESITOS'!$D$8="Sim",'1_QUESITOS'!$D$9="Sim",'1_QUESITOS'!$D$10="Sim",'1_QUESITOS'!$D$11="Sim")),0.7,
IF(AND(H109="11.2",'1_QUESITOS'!$D$8="Não",'1_QUESITOS'!$D$9="Não",'1_QUESITOS'!$D$10="Não",'1_QUESITOS'!$D$11="Não"),0.5,
IF(AND(H109="11.2",OR('1_QUESITOS'!$D$8="Sim",'1_QUESITOS'!$D$9="Sim",'1_QUESITOS'!$D$10="Sim",'1_QUESITOS'!$D$11="Sim")),0.55,
0)))))))</f>
        <v>0</v>
      </c>
      <c r="J109" s="87">
        <f>'3_CAPAG'!$D$8</f>
        <v>0</v>
      </c>
      <c r="K109" s="87">
        <f>IF(OR('2_DEBITOS'!I105="Sim",'1_QUESITOS'!$D$6="Sim",'1_QUESITOS'!$D$7="Sim",'1_QUESITOS'!$D$9="Sim"),I109,
SMALL(I109:J109,1))</f>
        <v>0</v>
      </c>
      <c r="L109" s="7">
        <f>IF('2_DEBITOS'!$I$4="ERRO !!!",0,ROUNDDOWN(SUM(E109:F109)*K109,2))</f>
        <v>0</v>
      </c>
      <c r="M109" s="7">
        <f t="shared" si="4"/>
        <v>0</v>
      </c>
      <c r="N109" s="7">
        <f t="shared" si="7"/>
        <v>0</v>
      </c>
      <c r="O109" s="7">
        <f t="shared" si="5"/>
        <v>0</v>
      </c>
    </row>
    <row r="110" spans="3:15" x14ac:dyDescent="0.35">
      <c r="C110" s="18" t="str">
        <f t="shared" si="6"/>
        <v/>
      </c>
      <c r="D110" s="13" t="str">
        <f>IF('2_DEBITOS'!D106="","Não informado",'2_DEBITOS'!D106)</f>
        <v>Não informado</v>
      </c>
      <c r="E110" s="7">
        <f>IF('2_DEBITOS'!$I$4="ERRO !!!",0,SUM('2_DEBITOS'!E106))</f>
        <v>0</v>
      </c>
      <c r="F110" s="7">
        <f>IF('2_DEBITOS'!$I$4="ERRO !!!",0,SUM('2_DEBITOS'!F106,'2_DEBITOS'!G106))</f>
        <v>0</v>
      </c>
      <c r="G110" s="8" t="str">
        <f>IF('1_QUESITOS'!$D$18="ERRO !!!","",
IF(E110+F110=0,"",
IF(OR('2_DEBITOS'!I106="Sim",'1_QUESITOS'!$D$6="Sim",'1_QUESITOS'!$D$7="Sim",'1_QUESITOS'!$D$9="Sim"),"D",
IF('3_CAPAG'!$D$9="","",
'3_CAPAG'!$D$9))))</f>
        <v/>
      </c>
      <c r="H110" s="8" t="str">
        <f>IF('1_QUESITOS'!$D$18="ERRO !!!","00.0",
IF(AND(OR(G110="C",G110="D"),'1_QUESITOS'!$D$13="Sim"),"10.1",
IF(AND(OR(G110="A",G110="B"),'1_QUESITOS'!$D$14="Sim"),"10.2",
IF(AND(OR(G110="C",G110="D"),'1_QUESITOS'!$D$13="Não",'1_QUESITOS'!$D$12="Inciso I"),"11.1",
IF(AND(OR(G110="C",G110="D"),'1_QUESITOS'!$D$13="Não",'1_QUESITOS'!$D$12="Inciso II"),"11.2",
"00.0")))))</f>
        <v>00.0</v>
      </c>
      <c r="I110" s="87">
        <f>IF('1_QUESITOS'!$D$18="ERRO !!!",0,
IF(H110="10.1",0.65,
IF(H110="10.2",0,
IF(AND(H110="11.1",'1_QUESITOS'!$D$8="Não",'1_QUESITOS'!$D$9="Não",'1_QUESITOS'!$D$10="Não",'1_QUESITOS'!$D$11="Não"),0.65,
IF(AND(H110="11.1",OR('1_QUESITOS'!$D$8="Sim",'1_QUESITOS'!$D$9="Sim",'1_QUESITOS'!$D$10="Sim",'1_QUESITOS'!$D$11="Sim")),0.7,
IF(AND(H110="11.2",'1_QUESITOS'!$D$8="Não",'1_QUESITOS'!$D$9="Não",'1_QUESITOS'!$D$10="Não",'1_QUESITOS'!$D$11="Não"),0.5,
IF(AND(H110="11.2",OR('1_QUESITOS'!$D$8="Sim",'1_QUESITOS'!$D$9="Sim",'1_QUESITOS'!$D$10="Sim",'1_QUESITOS'!$D$11="Sim")),0.55,
0)))))))</f>
        <v>0</v>
      </c>
      <c r="J110" s="87">
        <f>'3_CAPAG'!$D$8</f>
        <v>0</v>
      </c>
      <c r="K110" s="87">
        <f>IF(OR('2_DEBITOS'!I106="Sim",'1_QUESITOS'!$D$6="Sim",'1_QUESITOS'!$D$7="Sim",'1_QUESITOS'!$D$9="Sim"),I110,
SMALL(I110:J110,1))</f>
        <v>0</v>
      </c>
      <c r="L110" s="7">
        <f>IF('2_DEBITOS'!$I$4="ERRO !!!",0,ROUNDDOWN(SUM(E110:F110)*K110,2))</f>
        <v>0</v>
      </c>
      <c r="M110" s="7">
        <f t="shared" si="4"/>
        <v>0</v>
      </c>
      <c r="N110" s="7">
        <f t="shared" si="7"/>
        <v>0</v>
      </c>
      <c r="O110" s="7">
        <f t="shared" si="5"/>
        <v>0</v>
      </c>
    </row>
    <row r="111" spans="3:15" x14ac:dyDescent="0.35">
      <c r="C111" s="18" t="str">
        <f t="shared" si="6"/>
        <v/>
      </c>
      <c r="D111" s="13" t="str">
        <f>IF('2_DEBITOS'!D107="","Não informado",'2_DEBITOS'!D107)</f>
        <v>Não informado</v>
      </c>
      <c r="E111" s="7">
        <f>IF('2_DEBITOS'!$I$4="ERRO !!!",0,SUM('2_DEBITOS'!E107))</f>
        <v>0</v>
      </c>
      <c r="F111" s="7">
        <f>IF('2_DEBITOS'!$I$4="ERRO !!!",0,SUM('2_DEBITOS'!F107,'2_DEBITOS'!G107))</f>
        <v>0</v>
      </c>
      <c r="G111" s="8" t="str">
        <f>IF('1_QUESITOS'!$D$18="ERRO !!!","",
IF(E111+F111=0,"",
IF(OR('2_DEBITOS'!I107="Sim",'1_QUESITOS'!$D$6="Sim",'1_QUESITOS'!$D$7="Sim",'1_QUESITOS'!$D$9="Sim"),"D",
IF('3_CAPAG'!$D$9="","",
'3_CAPAG'!$D$9))))</f>
        <v/>
      </c>
      <c r="H111" s="8" t="str">
        <f>IF('1_QUESITOS'!$D$18="ERRO !!!","00.0",
IF(AND(OR(G111="C",G111="D"),'1_QUESITOS'!$D$13="Sim"),"10.1",
IF(AND(OR(G111="A",G111="B"),'1_QUESITOS'!$D$14="Sim"),"10.2",
IF(AND(OR(G111="C",G111="D"),'1_QUESITOS'!$D$13="Não",'1_QUESITOS'!$D$12="Inciso I"),"11.1",
IF(AND(OR(G111="C",G111="D"),'1_QUESITOS'!$D$13="Não",'1_QUESITOS'!$D$12="Inciso II"),"11.2",
"00.0")))))</f>
        <v>00.0</v>
      </c>
      <c r="I111" s="87">
        <f>IF('1_QUESITOS'!$D$18="ERRO !!!",0,
IF(H111="10.1",0.65,
IF(H111="10.2",0,
IF(AND(H111="11.1",'1_QUESITOS'!$D$8="Não",'1_QUESITOS'!$D$9="Não",'1_QUESITOS'!$D$10="Não",'1_QUESITOS'!$D$11="Não"),0.65,
IF(AND(H111="11.1",OR('1_QUESITOS'!$D$8="Sim",'1_QUESITOS'!$D$9="Sim",'1_QUESITOS'!$D$10="Sim",'1_QUESITOS'!$D$11="Sim")),0.7,
IF(AND(H111="11.2",'1_QUESITOS'!$D$8="Não",'1_QUESITOS'!$D$9="Não",'1_QUESITOS'!$D$10="Não",'1_QUESITOS'!$D$11="Não"),0.5,
IF(AND(H111="11.2",OR('1_QUESITOS'!$D$8="Sim",'1_QUESITOS'!$D$9="Sim",'1_QUESITOS'!$D$10="Sim",'1_QUESITOS'!$D$11="Sim")),0.55,
0)))))))</f>
        <v>0</v>
      </c>
      <c r="J111" s="87">
        <f>'3_CAPAG'!$D$8</f>
        <v>0</v>
      </c>
      <c r="K111" s="87">
        <f>IF(OR('2_DEBITOS'!I107="Sim",'1_QUESITOS'!$D$6="Sim",'1_QUESITOS'!$D$7="Sim",'1_QUESITOS'!$D$9="Sim"),I111,
SMALL(I111:J111,1))</f>
        <v>0</v>
      </c>
      <c r="L111" s="7">
        <f>IF('2_DEBITOS'!$I$4="ERRO !!!",0,ROUNDDOWN(SUM(E111:F111)*K111,2))</f>
        <v>0</v>
      </c>
      <c r="M111" s="7">
        <f t="shared" si="4"/>
        <v>0</v>
      </c>
      <c r="N111" s="7">
        <f t="shared" si="7"/>
        <v>0</v>
      </c>
      <c r="O111" s="7">
        <f t="shared" si="5"/>
        <v>0</v>
      </c>
    </row>
    <row r="112" spans="3:15" x14ac:dyDescent="0.35">
      <c r="C112" s="18" t="str">
        <f t="shared" si="6"/>
        <v/>
      </c>
      <c r="D112" s="13" t="str">
        <f>IF('2_DEBITOS'!D108="","Não informado",'2_DEBITOS'!D108)</f>
        <v>Não informado</v>
      </c>
      <c r="E112" s="7">
        <f>IF('2_DEBITOS'!$I$4="ERRO !!!",0,SUM('2_DEBITOS'!E108))</f>
        <v>0</v>
      </c>
      <c r="F112" s="7">
        <f>IF('2_DEBITOS'!$I$4="ERRO !!!",0,SUM('2_DEBITOS'!F108,'2_DEBITOS'!G108))</f>
        <v>0</v>
      </c>
      <c r="G112" s="8" t="str">
        <f>IF('1_QUESITOS'!$D$18="ERRO !!!","",
IF(E112+F112=0,"",
IF(OR('2_DEBITOS'!I108="Sim",'1_QUESITOS'!$D$6="Sim",'1_QUESITOS'!$D$7="Sim",'1_QUESITOS'!$D$9="Sim"),"D",
IF('3_CAPAG'!$D$9="","",
'3_CAPAG'!$D$9))))</f>
        <v/>
      </c>
      <c r="H112" s="8" t="str">
        <f>IF('1_QUESITOS'!$D$18="ERRO !!!","00.0",
IF(AND(OR(G112="C",G112="D"),'1_QUESITOS'!$D$13="Sim"),"10.1",
IF(AND(OR(G112="A",G112="B"),'1_QUESITOS'!$D$14="Sim"),"10.2",
IF(AND(OR(G112="C",G112="D"),'1_QUESITOS'!$D$13="Não",'1_QUESITOS'!$D$12="Inciso I"),"11.1",
IF(AND(OR(G112="C",G112="D"),'1_QUESITOS'!$D$13="Não",'1_QUESITOS'!$D$12="Inciso II"),"11.2",
"00.0")))))</f>
        <v>00.0</v>
      </c>
      <c r="I112" s="87">
        <f>IF('1_QUESITOS'!$D$18="ERRO !!!",0,
IF(H112="10.1",0.65,
IF(H112="10.2",0,
IF(AND(H112="11.1",'1_QUESITOS'!$D$8="Não",'1_QUESITOS'!$D$9="Não",'1_QUESITOS'!$D$10="Não",'1_QUESITOS'!$D$11="Não"),0.65,
IF(AND(H112="11.1",OR('1_QUESITOS'!$D$8="Sim",'1_QUESITOS'!$D$9="Sim",'1_QUESITOS'!$D$10="Sim",'1_QUESITOS'!$D$11="Sim")),0.7,
IF(AND(H112="11.2",'1_QUESITOS'!$D$8="Não",'1_QUESITOS'!$D$9="Não",'1_QUESITOS'!$D$10="Não",'1_QUESITOS'!$D$11="Não"),0.5,
IF(AND(H112="11.2",OR('1_QUESITOS'!$D$8="Sim",'1_QUESITOS'!$D$9="Sim",'1_QUESITOS'!$D$10="Sim",'1_QUESITOS'!$D$11="Sim")),0.55,
0)))))))</f>
        <v>0</v>
      </c>
      <c r="J112" s="87">
        <f>'3_CAPAG'!$D$8</f>
        <v>0</v>
      </c>
      <c r="K112" s="87">
        <f>IF(OR('2_DEBITOS'!I108="Sim",'1_QUESITOS'!$D$6="Sim",'1_QUESITOS'!$D$7="Sim",'1_QUESITOS'!$D$9="Sim"),I112,
SMALL(I112:J112,1))</f>
        <v>0</v>
      </c>
      <c r="L112" s="7">
        <f>IF('2_DEBITOS'!$I$4="ERRO !!!",0,ROUNDDOWN(SUM(E112:F112)*K112,2))</f>
        <v>0</v>
      </c>
      <c r="M112" s="7">
        <f t="shared" si="4"/>
        <v>0</v>
      </c>
      <c r="N112" s="7">
        <f t="shared" si="7"/>
        <v>0</v>
      </c>
      <c r="O112" s="7">
        <f t="shared" si="5"/>
        <v>0</v>
      </c>
    </row>
    <row r="113" spans="3:15" x14ac:dyDescent="0.35">
      <c r="C113" s="18" t="str">
        <f t="shared" si="6"/>
        <v/>
      </c>
      <c r="D113" s="13" t="str">
        <f>IF('2_DEBITOS'!D109="","Não informado",'2_DEBITOS'!D109)</f>
        <v>Não informado</v>
      </c>
      <c r="E113" s="7">
        <f>IF('2_DEBITOS'!$I$4="ERRO !!!",0,SUM('2_DEBITOS'!E109))</f>
        <v>0</v>
      </c>
      <c r="F113" s="7">
        <f>IF('2_DEBITOS'!$I$4="ERRO !!!",0,SUM('2_DEBITOS'!F109,'2_DEBITOS'!G109))</f>
        <v>0</v>
      </c>
      <c r="G113" s="8" t="str">
        <f>IF('1_QUESITOS'!$D$18="ERRO !!!","",
IF(E113+F113=0,"",
IF(OR('2_DEBITOS'!I109="Sim",'1_QUESITOS'!$D$6="Sim",'1_QUESITOS'!$D$7="Sim",'1_QUESITOS'!$D$9="Sim"),"D",
IF('3_CAPAG'!$D$9="","",
'3_CAPAG'!$D$9))))</f>
        <v/>
      </c>
      <c r="H113" s="8" t="str">
        <f>IF('1_QUESITOS'!$D$18="ERRO !!!","00.0",
IF(AND(OR(G113="C",G113="D"),'1_QUESITOS'!$D$13="Sim"),"10.1",
IF(AND(OR(G113="A",G113="B"),'1_QUESITOS'!$D$14="Sim"),"10.2",
IF(AND(OR(G113="C",G113="D"),'1_QUESITOS'!$D$13="Não",'1_QUESITOS'!$D$12="Inciso I"),"11.1",
IF(AND(OR(G113="C",G113="D"),'1_QUESITOS'!$D$13="Não",'1_QUESITOS'!$D$12="Inciso II"),"11.2",
"00.0")))))</f>
        <v>00.0</v>
      </c>
      <c r="I113" s="87">
        <f>IF('1_QUESITOS'!$D$18="ERRO !!!",0,
IF(H113="10.1",0.65,
IF(H113="10.2",0,
IF(AND(H113="11.1",'1_QUESITOS'!$D$8="Não",'1_QUESITOS'!$D$9="Não",'1_QUESITOS'!$D$10="Não",'1_QUESITOS'!$D$11="Não"),0.65,
IF(AND(H113="11.1",OR('1_QUESITOS'!$D$8="Sim",'1_QUESITOS'!$D$9="Sim",'1_QUESITOS'!$D$10="Sim",'1_QUESITOS'!$D$11="Sim")),0.7,
IF(AND(H113="11.2",'1_QUESITOS'!$D$8="Não",'1_QUESITOS'!$D$9="Não",'1_QUESITOS'!$D$10="Não",'1_QUESITOS'!$D$11="Não"),0.5,
IF(AND(H113="11.2",OR('1_QUESITOS'!$D$8="Sim",'1_QUESITOS'!$D$9="Sim",'1_QUESITOS'!$D$10="Sim",'1_QUESITOS'!$D$11="Sim")),0.55,
0)))))))</f>
        <v>0</v>
      </c>
      <c r="J113" s="87">
        <f>'3_CAPAG'!$D$8</f>
        <v>0</v>
      </c>
      <c r="K113" s="87">
        <f>IF(OR('2_DEBITOS'!I109="Sim",'1_QUESITOS'!$D$6="Sim",'1_QUESITOS'!$D$7="Sim",'1_QUESITOS'!$D$9="Sim"),I113,
SMALL(I113:J113,1))</f>
        <v>0</v>
      </c>
      <c r="L113" s="7">
        <f>IF('2_DEBITOS'!$I$4="ERRO !!!",0,ROUNDDOWN(SUM(E113:F113)*K113,2))</f>
        <v>0</v>
      </c>
      <c r="M113" s="7">
        <f t="shared" si="4"/>
        <v>0</v>
      </c>
      <c r="N113" s="7">
        <f t="shared" si="7"/>
        <v>0</v>
      </c>
      <c r="O113" s="7">
        <f t="shared" si="5"/>
        <v>0</v>
      </c>
    </row>
    <row r="114" spans="3:15" x14ac:dyDescent="0.35">
      <c r="C114" s="18" t="str">
        <f t="shared" si="6"/>
        <v/>
      </c>
      <c r="D114" s="13" t="str">
        <f>IF('2_DEBITOS'!D110="","Não informado",'2_DEBITOS'!D110)</f>
        <v>Não informado</v>
      </c>
      <c r="E114" s="7">
        <f>IF('2_DEBITOS'!$I$4="ERRO !!!",0,SUM('2_DEBITOS'!E110))</f>
        <v>0</v>
      </c>
      <c r="F114" s="7">
        <f>IF('2_DEBITOS'!$I$4="ERRO !!!",0,SUM('2_DEBITOS'!F110,'2_DEBITOS'!G110))</f>
        <v>0</v>
      </c>
      <c r="G114" s="8" t="str">
        <f>IF('1_QUESITOS'!$D$18="ERRO !!!","",
IF(E114+F114=0,"",
IF(OR('2_DEBITOS'!I110="Sim",'1_QUESITOS'!$D$6="Sim",'1_QUESITOS'!$D$7="Sim",'1_QUESITOS'!$D$9="Sim"),"D",
IF('3_CAPAG'!$D$9="","",
'3_CAPAG'!$D$9))))</f>
        <v/>
      </c>
      <c r="H114" s="8" t="str">
        <f>IF('1_QUESITOS'!$D$18="ERRO !!!","00.0",
IF(AND(OR(G114="C",G114="D"),'1_QUESITOS'!$D$13="Sim"),"10.1",
IF(AND(OR(G114="A",G114="B"),'1_QUESITOS'!$D$14="Sim"),"10.2",
IF(AND(OR(G114="C",G114="D"),'1_QUESITOS'!$D$13="Não",'1_QUESITOS'!$D$12="Inciso I"),"11.1",
IF(AND(OR(G114="C",G114="D"),'1_QUESITOS'!$D$13="Não",'1_QUESITOS'!$D$12="Inciso II"),"11.2",
"00.0")))))</f>
        <v>00.0</v>
      </c>
      <c r="I114" s="87">
        <f>IF('1_QUESITOS'!$D$18="ERRO !!!",0,
IF(H114="10.1",0.65,
IF(H114="10.2",0,
IF(AND(H114="11.1",'1_QUESITOS'!$D$8="Não",'1_QUESITOS'!$D$9="Não",'1_QUESITOS'!$D$10="Não",'1_QUESITOS'!$D$11="Não"),0.65,
IF(AND(H114="11.1",OR('1_QUESITOS'!$D$8="Sim",'1_QUESITOS'!$D$9="Sim",'1_QUESITOS'!$D$10="Sim",'1_QUESITOS'!$D$11="Sim")),0.7,
IF(AND(H114="11.2",'1_QUESITOS'!$D$8="Não",'1_QUESITOS'!$D$9="Não",'1_QUESITOS'!$D$10="Não",'1_QUESITOS'!$D$11="Não"),0.5,
IF(AND(H114="11.2",OR('1_QUESITOS'!$D$8="Sim",'1_QUESITOS'!$D$9="Sim",'1_QUESITOS'!$D$10="Sim",'1_QUESITOS'!$D$11="Sim")),0.55,
0)))))))</f>
        <v>0</v>
      </c>
      <c r="J114" s="87">
        <f>'3_CAPAG'!$D$8</f>
        <v>0</v>
      </c>
      <c r="K114" s="87">
        <f>IF(OR('2_DEBITOS'!I110="Sim",'1_QUESITOS'!$D$6="Sim",'1_QUESITOS'!$D$7="Sim",'1_QUESITOS'!$D$9="Sim"),I114,
SMALL(I114:J114,1))</f>
        <v>0</v>
      </c>
      <c r="L114" s="7">
        <f>IF('2_DEBITOS'!$I$4="ERRO !!!",0,ROUNDDOWN(SUM(E114:F114)*K114,2))</f>
        <v>0</v>
      </c>
      <c r="M114" s="7">
        <f t="shared" si="4"/>
        <v>0</v>
      </c>
      <c r="N114" s="7">
        <f t="shared" si="7"/>
        <v>0</v>
      </c>
      <c r="O114" s="7">
        <f t="shared" si="5"/>
        <v>0</v>
      </c>
    </row>
    <row r="115" spans="3:15" x14ac:dyDescent="0.35">
      <c r="C115" s="18" t="str">
        <f t="shared" si="6"/>
        <v/>
      </c>
      <c r="D115" s="13" t="str">
        <f>IF('2_DEBITOS'!D111="","Não informado",'2_DEBITOS'!D111)</f>
        <v>Não informado</v>
      </c>
      <c r="E115" s="7">
        <f>IF('2_DEBITOS'!$I$4="ERRO !!!",0,SUM('2_DEBITOS'!E111))</f>
        <v>0</v>
      </c>
      <c r="F115" s="7">
        <f>IF('2_DEBITOS'!$I$4="ERRO !!!",0,SUM('2_DEBITOS'!F111,'2_DEBITOS'!G111))</f>
        <v>0</v>
      </c>
      <c r="G115" s="8" t="str">
        <f>IF('1_QUESITOS'!$D$18="ERRO !!!","",
IF(E115+F115=0,"",
IF(OR('2_DEBITOS'!I111="Sim",'1_QUESITOS'!$D$6="Sim",'1_QUESITOS'!$D$7="Sim",'1_QUESITOS'!$D$9="Sim"),"D",
IF('3_CAPAG'!$D$9="","",
'3_CAPAG'!$D$9))))</f>
        <v/>
      </c>
      <c r="H115" s="8" t="str">
        <f>IF('1_QUESITOS'!$D$18="ERRO !!!","00.0",
IF(AND(OR(G115="C",G115="D"),'1_QUESITOS'!$D$13="Sim"),"10.1",
IF(AND(OR(G115="A",G115="B"),'1_QUESITOS'!$D$14="Sim"),"10.2",
IF(AND(OR(G115="C",G115="D"),'1_QUESITOS'!$D$13="Não",'1_QUESITOS'!$D$12="Inciso I"),"11.1",
IF(AND(OR(G115="C",G115="D"),'1_QUESITOS'!$D$13="Não",'1_QUESITOS'!$D$12="Inciso II"),"11.2",
"00.0")))))</f>
        <v>00.0</v>
      </c>
      <c r="I115" s="87">
        <f>IF('1_QUESITOS'!$D$18="ERRO !!!",0,
IF(H115="10.1",0.65,
IF(H115="10.2",0,
IF(AND(H115="11.1",'1_QUESITOS'!$D$8="Não",'1_QUESITOS'!$D$9="Não",'1_QUESITOS'!$D$10="Não",'1_QUESITOS'!$D$11="Não"),0.65,
IF(AND(H115="11.1",OR('1_QUESITOS'!$D$8="Sim",'1_QUESITOS'!$D$9="Sim",'1_QUESITOS'!$D$10="Sim",'1_QUESITOS'!$D$11="Sim")),0.7,
IF(AND(H115="11.2",'1_QUESITOS'!$D$8="Não",'1_QUESITOS'!$D$9="Não",'1_QUESITOS'!$D$10="Não",'1_QUESITOS'!$D$11="Não"),0.5,
IF(AND(H115="11.2",OR('1_QUESITOS'!$D$8="Sim",'1_QUESITOS'!$D$9="Sim",'1_QUESITOS'!$D$10="Sim",'1_QUESITOS'!$D$11="Sim")),0.55,
0)))))))</f>
        <v>0</v>
      </c>
      <c r="J115" s="87">
        <f>'3_CAPAG'!$D$8</f>
        <v>0</v>
      </c>
      <c r="K115" s="87">
        <f>IF(OR('2_DEBITOS'!I111="Sim",'1_QUESITOS'!$D$6="Sim",'1_QUESITOS'!$D$7="Sim",'1_QUESITOS'!$D$9="Sim"),I115,
SMALL(I115:J115,1))</f>
        <v>0</v>
      </c>
      <c r="L115" s="7">
        <f>IF('2_DEBITOS'!$I$4="ERRO !!!",0,ROUNDDOWN(SUM(E115:F115)*K115,2))</f>
        <v>0</v>
      </c>
      <c r="M115" s="7">
        <f t="shared" si="4"/>
        <v>0</v>
      </c>
      <c r="N115" s="7">
        <f t="shared" si="7"/>
        <v>0</v>
      </c>
      <c r="O115" s="7">
        <f t="shared" si="5"/>
        <v>0</v>
      </c>
    </row>
    <row r="116" spans="3:15" x14ac:dyDescent="0.35">
      <c r="C116" s="18" t="str">
        <f t="shared" si="6"/>
        <v/>
      </c>
      <c r="D116" s="13" t="str">
        <f>IF('2_DEBITOS'!D112="","Não informado",'2_DEBITOS'!D112)</f>
        <v>Não informado</v>
      </c>
      <c r="E116" s="7">
        <f>IF('2_DEBITOS'!$I$4="ERRO !!!",0,SUM('2_DEBITOS'!E112))</f>
        <v>0</v>
      </c>
      <c r="F116" s="7">
        <f>IF('2_DEBITOS'!$I$4="ERRO !!!",0,SUM('2_DEBITOS'!F112,'2_DEBITOS'!G112))</f>
        <v>0</v>
      </c>
      <c r="G116" s="8" t="str">
        <f>IF('1_QUESITOS'!$D$18="ERRO !!!","",
IF(E116+F116=0,"",
IF(OR('2_DEBITOS'!I112="Sim",'1_QUESITOS'!$D$6="Sim",'1_QUESITOS'!$D$7="Sim",'1_QUESITOS'!$D$9="Sim"),"D",
IF('3_CAPAG'!$D$9="","",
'3_CAPAG'!$D$9))))</f>
        <v/>
      </c>
      <c r="H116" s="8" t="str">
        <f>IF('1_QUESITOS'!$D$18="ERRO !!!","00.0",
IF(AND(OR(G116="C",G116="D"),'1_QUESITOS'!$D$13="Sim"),"10.1",
IF(AND(OR(G116="A",G116="B"),'1_QUESITOS'!$D$14="Sim"),"10.2",
IF(AND(OR(G116="C",G116="D"),'1_QUESITOS'!$D$13="Não",'1_QUESITOS'!$D$12="Inciso I"),"11.1",
IF(AND(OR(G116="C",G116="D"),'1_QUESITOS'!$D$13="Não",'1_QUESITOS'!$D$12="Inciso II"),"11.2",
"00.0")))))</f>
        <v>00.0</v>
      </c>
      <c r="I116" s="87">
        <f>IF('1_QUESITOS'!$D$18="ERRO !!!",0,
IF(H116="10.1",0.65,
IF(H116="10.2",0,
IF(AND(H116="11.1",'1_QUESITOS'!$D$8="Não",'1_QUESITOS'!$D$9="Não",'1_QUESITOS'!$D$10="Não",'1_QUESITOS'!$D$11="Não"),0.65,
IF(AND(H116="11.1",OR('1_QUESITOS'!$D$8="Sim",'1_QUESITOS'!$D$9="Sim",'1_QUESITOS'!$D$10="Sim",'1_QUESITOS'!$D$11="Sim")),0.7,
IF(AND(H116="11.2",'1_QUESITOS'!$D$8="Não",'1_QUESITOS'!$D$9="Não",'1_QUESITOS'!$D$10="Não",'1_QUESITOS'!$D$11="Não"),0.5,
IF(AND(H116="11.2",OR('1_QUESITOS'!$D$8="Sim",'1_QUESITOS'!$D$9="Sim",'1_QUESITOS'!$D$10="Sim",'1_QUESITOS'!$D$11="Sim")),0.55,
0)))))))</f>
        <v>0</v>
      </c>
      <c r="J116" s="87">
        <f>'3_CAPAG'!$D$8</f>
        <v>0</v>
      </c>
      <c r="K116" s="87">
        <f>IF(OR('2_DEBITOS'!I112="Sim",'1_QUESITOS'!$D$6="Sim",'1_QUESITOS'!$D$7="Sim",'1_QUESITOS'!$D$9="Sim"),I116,
SMALL(I116:J116,1))</f>
        <v>0</v>
      </c>
      <c r="L116" s="7">
        <f>IF('2_DEBITOS'!$I$4="ERRO !!!",0,ROUNDDOWN(SUM(E116:F116)*K116,2))</f>
        <v>0</v>
      </c>
      <c r="M116" s="7">
        <f t="shared" si="4"/>
        <v>0</v>
      </c>
      <c r="N116" s="7">
        <f t="shared" si="7"/>
        <v>0</v>
      </c>
      <c r="O116" s="7">
        <f t="shared" si="5"/>
        <v>0</v>
      </c>
    </row>
    <row r="117" spans="3:15" x14ac:dyDescent="0.35">
      <c r="C117" s="18" t="str">
        <f t="shared" si="6"/>
        <v/>
      </c>
      <c r="D117" s="13" t="str">
        <f>IF('2_DEBITOS'!D113="","Não informado",'2_DEBITOS'!D113)</f>
        <v>Não informado</v>
      </c>
      <c r="E117" s="7">
        <f>IF('2_DEBITOS'!$I$4="ERRO !!!",0,SUM('2_DEBITOS'!E113))</f>
        <v>0</v>
      </c>
      <c r="F117" s="7">
        <f>IF('2_DEBITOS'!$I$4="ERRO !!!",0,SUM('2_DEBITOS'!F113,'2_DEBITOS'!G113))</f>
        <v>0</v>
      </c>
      <c r="G117" s="8" t="str">
        <f>IF('1_QUESITOS'!$D$18="ERRO !!!","",
IF(E117+F117=0,"",
IF(OR('2_DEBITOS'!I113="Sim",'1_QUESITOS'!$D$6="Sim",'1_QUESITOS'!$D$7="Sim",'1_QUESITOS'!$D$9="Sim"),"D",
IF('3_CAPAG'!$D$9="","",
'3_CAPAG'!$D$9))))</f>
        <v/>
      </c>
      <c r="H117" s="8" t="str">
        <f>IF('1_QUESITOS'!$D$18="ERRO !!!","00.0",
IF(AND(OR(G117="C",G117="D"),'1_QUESITOS'!$D$13="Sim"),"10.1",
IF(AND(OR(G117="A",G117="B"),'1_QUESITOS'!$D$14="Sim"),"10.2",
IF(AND(OR(G117="C",G117="D"),'1_QUESITOS'!$D$13="Não",'1_QUESITOS'!$D$12="Inciso I"),"11.1",
IF(AND(OR(G117="C",G117="D"),'1_QUESITOS'!$D$13="Não",'1_QUESITOS'!$D$12="Inciso II"),"11.2",
"00.0")))))</f>
        <v>00.0</v>
      </c>
      <c r="I117" s="87">
        <f>IF('1_QUESITOS'!$D$18="ERRO !!!",0,
IF(H117="10.1",0.65,
IF(H117="10.2",0,
IF(AND(H117="11.1",'1_QUESITOS'!$D$8="Não",'1_QUESITOS'!$D$9="Não",'1_QUESITOS'!$D$10="Não",'1_QUESITOS'!$D$11="Não"),0.65,
IF(AND(H117="11.1",OR('1_QUESITOS'!$D$8="Sim",'1_QUESITOS'!$D$9="Sim",'1_QUESITOS'!$D$10="Sim",'1_QUESITOS'!$D$11="Sim")),0.7,
IF(AND(H117="11.2",'1_QUESITOS'!$D$8="Não",'1_QUESITOS'!$D$9="Não",'1_QUESITOS'!$D$10="Não",'1_QUESITOS'!$D$11="Não"),0.5,
IF(AND(H117="11.2",OR('1_QUESITOS'!$D$8="Sim",'1_QUESITOS'!$D$9="Sim",'1_QUESITOS'!$D$10="Sim",'1_QUESITOS'!$D$11="Sim")),0.55,
0)))))))</f>
        <v>0</v>
      </c>
      <c r="J117" s="87">
        <f>'3_CAPAG'!$D$8</f>
        <v>0</v>
      </c>
      <c r="K117" s="87">
        <f>IF(OR('2_DEBITOS'!I113="Sim",'1_QUESITOS'!$D$6="Sim",'1_QUESITOS'!$D$7="Sim",'1_QUESITOS'!$D$9="Sim"),I117,
SMALL(I117:J117,1))</f>
        <v>0</v>
      </c>
      <c r="L117" s="7">
        <f>IF('2_DEBITOS'!$I$4="ERRO !!!",0,ROUNDDOWN(SUM(E117:F117)*K117,2))</f>
        <v>0</v>
      </c>
      <c r="M117" s="7">
        <f t="shared" si="4"/>
        <v>0</v>
      </c>
      <c r="N117" s="7">
        <f t="shared" si="7"/>
        <v>0</v>
      </c>
      <c r="O117" s="7">
        <f t="shared" si="5"/>
        <v>0</v>
      </c>
    </row>
    <row r="118" spans="3:15" x14ac:dyDescent="0.35">
      <c r="C118" s="18" t="str">
        <f t="shared" si="6"/>
        <v/>
      </c>
      <c r="D118" s="13" t="str">
        <f>IF('2_DEBITOS'!D114="","Não informado",'2_DEBITOS'!D114)</f>
        <v>Não informado</v>
      </c>
      <c r="E118" s="7">
        <f>IF('2_DEBITOS'!$I$4="ERRO !!!",0,SUM('2_DEBITOS'!E114))</f>
        <v>0</v>
      </c>
      <c r="F118" s="7">
        <f>IF('2_DEBITOS'!$I$4="ERRO !!!",0,SUM('2_DEBITOS'!F114,'2_DEBITOS'!G114))</f>
        <v>0</v>
      </c>
      <c r="G118" s="8" t="str">
        <f>IF('1_QUESITOS'!$D$18="ERRO !!!","",
IF(E118+F118=0,"",
IF(OR('2_DEBITOS'!I114="Sim",'1_QUESITOS'!$D$6="Sim",'1_QUESITOS'!$D$7="Sim",'1_QUESITOS'!$D$9="Sim"),"D",
IF('3_CAPAG'!$D$9="","",
'3_CAPAG'!$D$9))))</f>
        <v/>
      </c>
      <c r="H118" s="8" t="str">
        <f>IF('1_QUESITOS'!$D$18="ERRO !!!","00.0",
IF(AND(OR(G118="C",G118="D"),'1_QUESITOS'!$D$13="Sim"),"10.1",
IF(AND(OR(G118="A",G118="B"),'1_QUESITOS'!$D$14="Sim"),"10.2",
IF(AND(OR(G118="C",G118="D"),'1_QUESITOS'!$D$13="Não",'1_QUESITOS'!$D$12="Inciso I"),"11.1",
IF(AND(OR(G118="C",G118="D"),'1_QUESITOS'!$D$13="Não",'1_QUESITOS'!$D$12="Inciso II"),"11.2",
"00.0")))))</f>
        <v>00.0</v>
      </c>
      <c r="I118" s="87">
        <f>IF('1_QUESITOS'!$D$18="ERRO !!!",0,
IF(H118="10.1",0.65,
IF(H118="10.2",0,
IF(AND(H118="11.1",'1_QUESITOS'!$D$8="Não",'1_QUESITOS'!$D$9="Não",'1_QUESITOS'!$D$10="Não",'1_QUESITOS'!$D$11="Não"),0.65,
IF(AND(H118="11.1",OR('1_QUESITOS'!$D$8="Sim",'1_QUESITOS'!$D$9="Sim",'1_QUESITOS'!$D$10="Sim",'1_QUESITOS'!$D$11="Sim")),0.7,
IF(AND(H118="11.2",'1_QUESITOS'!$D$8="Não",'1_QUESITOS'!$D$9="Não",'1_QUESITOS'!$D$10="Não",'1_QUESITOS'!$D$11="Não"),0.5,
IF(AND(H118="11.2",OR('1_QUESITOS'!$D$8="Sim",'1_QUESITOS'!$D$9="Sim",'1_QUESITOS'!$D$10="Sim",'1_QUESITOS'!$D$11="Sim")),0.55,
0)))))))</f>
        <v>0</v>
      </c>
      <c r="J118" s="87">
        <f>'3_CAPAG'!$D$8</f>
        <v>0</v>
      </c>
      <c r="K118" s="87">
        <f>IF(OR('2_DEBITOS'!I114="Sim",'1_QUESITOS'!$D$6="Sim",'1_QUESITOS'!$D$7="Sim",'1_QUESITOS'!$D$9="Sim"),I118,
SMALL(I118:J118,1))</f>
        <v>0</v>
      </c>
      <c r="L118" s="7">
        <f>IF('2_DEBITOS'!$I$4="ERRO !!!",0,ROUNDDOWN(SUM(E118:F118)*K118,2))</f>
        <v>0</v>
      </c>
      <c r="M118" s="7">
        <f t="shared" si="4"/>
        <v>0</v>
      </c>
      <c r="N118" s="7">
        <f t="shared" si="7"/>
        <v>0</v>
      </c>
      <c r="O118" s="7">
        <f t="shared" si="5"/>
        <v>0</v>
      </c>
    </row>
    <row r="119" spans="3:15" x14ac:dyDescent="0.35">
      <c r="C119" s="18" t="str">
        <f t="shared" si="6"/>
        <v/>
      </c>
      <c r="D119" s="13" t="str">
        <f>IF('2_DEBITOS'!D115="","Não informado",'2_DEBITOS'!D115)</f>
        <v>Não informado</v>
      </c>
      <c r="E119" s="7">
        <f>IF('2_DEBITOS'!$I$4="ERRO !!!",0,SUM('2_DEBITOS'!E115))</f>
        <v>0</v>
      </c>
      <c r="F119" s="7">
        <f>IF('2_DEBITOS'!$I$4="ERRO !!!",0,SUM('2_DEBITOS'!F115,'2_DEBITOS'!G115))</f>
        <v>0</v>
      </c>
      <c r="G119" s="8" t="str">
        <f>IF('1_QUESITOS'!$D$18="ERRO !!!","",
IF(E119+F119=0,"",
IF(OR('2_DEBITOS'!I115="Sim",'1_QUESITOS'!$D$6="Sim",'1_QUESITOS'!$D$7="Sim",'1_QUESITOS'!$D$9="Sim"),"D",
IF('3_CAPAG'!$D$9="","",
'3_CAPAG'!$D$9))))</f>
        <v/>
      </c>
      <c r="H119" s="8" t="str">
        <f>IF('1_QUESITOS'!$D$18="ERRO !!!","00.0",
IF(AND(OR(G119="C",G119="D"),'1_QUESITOS'!$D$13="Sim"),"10.1",
IF(AND(OR(G119="A",G119="B"),'1_QUESITOS'!$D$14="Sim"),"10.2",
IF(AND(OR(G119="C",G119="D"),'1_QUESITOS'!$D$13="Não",'1_QUESITOS'!$D$12="Inciso I"),"11.1",
IF(AND(OR(G119="C",G119="D"),'1_QUESITOS'!$D$13="Não",'1_QUESITOS'!$D$12="Inciso II"),"11.2",
"00.0")))))</f>
        <v>00.0</v>
      </c>
      <c r="I119" s="87">
        <f>IF('1_QUESITOS'!$D$18="ERRO !!!",0,
IF(H119="10.1",0.65,
IF(H119="10.2",0,
IF(AND(H119="11.1",'1_QUESITOS'!$D$8="Não",'1_QUESITOS'!$D$9="Não",'1_QUESITOS'!$D$10="Não",'1_QUESITOS'!$D$11="Não"),0.65,
IF(AND(H119="11.1",OR('1_QUESITOS'!$D$8="Sim",'1_QUESITOS'!$D$9="Sim",'1_QUESITOS'!$D$10="Sim",'1_QUESITOS'!$D$11="Sim")),0.7,
IF(AND(H119="11.2",'1_QUESITOS'!$D$8="Não",'1_QUESITOS'!$D$9="Não",'1_QUESITOS'!$D$10="Não",'1_QUESITOS'!$D$11="Não"),0.5,
IF(AND(H119="11.2",OR('1_QUESITOS'!$D$8="Sim",'1_QUESITOS'!$D$9="Sim",'1_QUESITOS'!$D$10="Sim",'1_QUESITOS'!$D$11="Sim")),0.55,
0)))))))</f>
        <v>0</v>
      </c>
      <c r="J119" s="87">
        <f>'3_CAPAG'!$D$8</f>
        <v>0</v>
      </c>
      <c r="K119" s="87">
        <f>IF(OR('2_DEBITOS'!I115="Sim",'1_QUESITOS'!$D$6="Sim",'1_QUESITOS'!$D$7="Sim",'1_QUESITOS'!$D$9="Sim"),I119,
SMALL(I119:J119,1))</f>
        <v>0</v>
      </c>
      <c r="L119" s="7">
        <f>IF('2_DEBITOS'!$I$4="ERRO !!!",0,ROUNDDOWN(SUM(E119:F119)*K119,2))</f>
        <v>0</v>
      </c>
      <c r="M119" s="7">
        <f t="shared" si="4"/>
        <v>0</v>
      </c>
      <c r="N119" s="7">
        <f t="shared" si="7"/>
        <v>0</v>
      </c>
      <c r="O119" s="7">
        <f t="shared" si="5"/>
        <v>0</v>
      </c>
    </row>
    <row r="120" spans="3:15" x14ac:dyDescent="0.35">
      <c r="C120" s="18" t="str">
        <f t="shared" si="6"/>
        <v/>
      </c>
      <c r="D120" s="13" t="str">
        <f>IF('2_DEBITOS'!D116="","Não informado",'2_DEBITOS'!D116)</f>
        <v>Não informado</v>
      </c>
      <c r="E120" s="7">
        <f>IF('2_DEBITOS'!$I$4="ERRO !!!",0,SUM('2_DEBITOS'!E116))</f>
        <v>0</v>
      </c>
      <c r="F120" s="7">
        <f>IF('2_DEBITOS'!$I$4="ERRO !!!",0,SUM('2_DEBITOS'!F116,'2_DEBITOS'!G116))</f>
        <v>0</v>
      </c>
      <c r="G120" s="8" t="str">
        <f>IF('1_QUESITOS'!$D$18="ERRO !!!","",
IF(E120+F120=0,"",
IF(OR('2_DEBITOS'!I116="Sim",'1_QUESITOS'!$D$6="Sim",'1_QUESITOS'!$D$7="Sim",'1_QUESITOS'!$D$9="Sim"),"D",
IF('3_CAPAG'!$D$9="","",
'3_CAPAG'!$D$9))))</f>
        <v/>
      </c>
      <c r="H120" s="8" t="str">
        <f>IF('1_QUESITOS'!$D$18="ERRO !!!","00.0",
IF(AND(OR(G120="C",G120="D"),'1_QUESITOS'!$D$13="Sim"),"10.1",
IF(AND(OR(G120="A",G120="B"),'1_QUESITOS'!$D$14="Sim"),"10.2",
IF(AND(OR(G120="C",G120="D"),'1_QUESITOS'!$D$13="Não",'1_QUESITOS'!$D$12="Inciso I"),"11.1",
IF(AND(OR(G120="C",G120="D"),'1_QUESITOS'!$D$13="Não",'1_QUESITOS'!$D$12="Inciso II"),"11.2",
"00.0")))))</f>
        <v>00.0</v>
      </c>
      <c r="I120" s="87">
        <f>IF('1_QUESITOS'!$D$18="ERRO !!!",0,
IF(H120="10.1",0.65,
IF(H120="10.2",0,
IF(AND(H120="11.1",'1_QUESITOS'!$D$8="Não",'1_QUESITOS'!$D$9="Não",'1_QUESITOS'!$D$10="Não",'1_QUESITOS'!$D$11="Não"),0.65,
IF(AND(H120="11.1",OR('1_QUESITOS'!$D$8="Sim",'1_QUESITOS'!$D$9="Sim",'1_QUESITOS'!$D$10="Sim",'1_QUESITOS'!$D$11="Sim")),0.7,
IF(AND(H120="11.2",'1_QUESITOS'!$D$8="Não",'1_QUESITOS'!$D$9="Não",'1_QUESITOS'!$D$10="Não",'1_QUESITOS'!$D$11="Não"),0.5,
IF(AND(H120="11.2",OR('1_QUESITOS'!$D$8="Sim",'1_QUESITOS'!$D$9="Sim",'1_QUESITOS'!$D$10="Sim",'1_QUESITOS'!$D$11="Sim")),0.55,
0)))))))</f>
        <v>0</v>
      </c>
      <c r="J120" s="87">
        <f>'3_CAPAG'!$D$8</f>
        <v>0</v>
      </c>
      <c r="K120" s="87">
        <f>IF(OR('2_DEBITOS'!I116="Sim",'1_QUESITOS'!$D$6="Sim",'1_QUESITOS'!$D$7="Sim",'1_QUESITOS'!$D$9="Sim"),I120,
SMALL(I120:J120,1))</f>
        <v>0</v>
      </c>
      <c r="L120" s="7">
        <f>IF('2_DEBITOS'!$I$4="ERRO !!!",0,ROUNDDOWN(SUM(E120:F120)*K120,2))</f>
        <v>0</v>
      </c>
      <c r="M120" s="7">
        <f t="shared" si="4"/>
        <v>0</v>
      </c>
      <c r="N120" s="7">
        <f t="shared" si="7"/>
        <v>0</v>
      </c>
      <c r="O120" s="7">
        <f t="shared" si="5"/>
        <v>0</v>
      </c>
    </row>
    <row r="121" spans="3:15" x14ac:dyDescent="0.35">
      <c r="C121" s="18" t="str">
        <f t="shared" si="6"/>
        <v/>
      </c>
      <c r="D121" s="13" t="str">
        <f>IF('2_DEBITOS'!D117="","Não informado",'2_DEBITOS'!D117)</f>
        <v>Não informado</v>
      </c>
      <c r="E121" s="7">
        <f>IF('2_DEBITOS'!$I$4="ERRO !!!",0,SUM('2_DEBITOS'!E117))</f>
        <v>0</v>
      </c>
      <c r="F121" s="7">
        <f>IF('2_DEBITOS'!$I$4="ERRO !!!",0,SUM('2_DEBITOS'!F117,'2_DEBITOS'!G117))</f>
        <v>0</v>
      </c>
      <c r="G121" s="8" t="str">
        <f>IF('1_QUESITOS'!$D$18="ERRO !!!","",
IF(E121+F121=0,"",
IF(OR('2_DEBITOS'!I117="Sim",'1_QUESITOS'!$D$6="Sim",'1_QUESITOS'!$D$7="Sim",'1_QUESITOS'!$D$9="Sim"),"D",
IF('3_CAPAG'!$D$9="","",
'3_CAPAG'!$D$9))))</f>
        <v/>
      </c>
      <c r="H121" s="8" t="str">
        <f>IF('1_QUESITOS'!$D$18="ERRO !!!","00.0",
IF(AND(OR(G121="C",G121="D"),'1_QUESITOS'!$D$13="Sim"),"10.1",
IF(AND(OR(G121="A",G121="B"),'1_QUESITOS'!$D$14="Sim"),"10.2",
IF(AND(OR(G121="C",G121="D"),'1_QUESITOS'!$D$13="Não",'1_QUESITOS'!$D$12="Inciso I"),"11.1",
IF(AND(OR(G121="C",G121="D"),'1_QUESITOS'!$D$13="Não",'1_QUESITOS'!$D$12="Inciso II"),"11.2",
"00.0")))))</f>
        <v>00.0</v>
      </c>
      <c r="I121" s="87">
        <f>IF('1_QUESITOS'!$D$18="ERRO !!!",0,
IF(H121="10.1",0.65,
IF(H121="10.2",0,
IF(AND(H121="11.1",'1_QUESITOS'!$D$8="Não",'1_QUESITOS'!$D$9="Não",'1_QUESITOS'!$D$10="Não",'1_QUESITOS'!$D$11="Não"),0.65,
IF(AND(H121="11.1",OR('1_QUESITOS'!$D$8="Sim",'1_QUESITOS'!$D$9="Sim",'1_QUESITOS'!$D$10="Sim",'1_QUESITOS'!$D$11="Sim")),0.7,
IF(AND(H121="11.2",'1_QUESITOS'!$D$8="Não",'1_QUESITOS'!$D$9="Não",'1_QUESITOS'!$D$10="Não",'1_QUESITOS'!$D$11="Não"),0.5,
IF(AND(H121="11.2",OR('1_QUESITOS'!$D$8="Sim",'1_QUESITOS'!$D$9="Sim",'1_QUESITOS'!$D$10="Sim",'1_QUESITOS'!$D$11="Sim")),0.55,
0)))))))</f>
        <v>0</v>
      </c>
      <c r="J121" s="87">
        <f>'3_CAPAG'!$D$8</f>
        <v>0</v>
      </c>
      <c r="K121" s="87">
        <f>IF(OR('2_DEBITOS'!I117="Sim",'1_QUESITOS'!$D$6="Sim",'1_QUESITOS'!$D$7="Sim",'1_QUESITOS'!$D$9="Sim"),I121,
SMALL(I121:J121,1))</f>
        <v>0</v>
      </c>
      <c r="L121" s="7">
        <f>IF('2_DEBITOS'!$I$4="ERRO !!!",0,ROUNDDOWN(SUM(E121:F121)*K121,2))</f>
        <v>0</v>
      </c>
      <c r="M121" s="7">
        <f t="shared" si="4"/>
        <v>0</v>
      </c>
      <c r="N121" s="7">
        <f t="shared" si="7"/>
        <v>0</v>
      </c>
      <c r="O121" s="7">
        <f t="shared" si="5"/>
        <v>0</v>
      </c>
    </row>
    <row r="122" spans="3:15" x14ac:dyDescent="0.35">
      <c r="C122" s="18" t="str">
        <f t="shared" si="6"/>
        <v/>
      </c>
      <c r="D122" s="13" t="str">
        <f>IF('2_DEBITOS'!D118="","Não informado",'2_DEBITOS'!D118)</f>
        <v>Não informado</v>
      </c>
      <c r="E122" s="7">
        <f>IF('2_DEBITOS'!$I$4="ERRO !!!",0,SUM('2_DEBITOS'!E118))</f>
        <v>0</v>
      </c>
      <c r="F122" s="7">
        <f>IF('2_DEBITOS'!$I$4="ERRO !!!",0,SUM('2_DEBITOS'!F118,'2_DEBITOS'!G118))</f>
        <v>0</v>
      </c>
      <c r="G122" s="8" t="str">
        <f>IF('1_QUESITOS'!$D$18="ERRO !!!","",
IF(E122+F122=0,"",
IF(OR('2_DEBITOS'!I118="Sim",'1_QUESITOS'!$D$6="Sim",'1_QUESITOS'!$D$7="Sim",'1_QUESITOS'!$D$9="Sim"),"D",
IF('3_CAPAG'!$D$9="","",
'3_CAPAG'!$D$9))))</f>
        <v/>
      </c>
      <c r="H122" s="8" t="str">
        <f>IF('1_QUESITOS'!$D$18="ERRO !!!","00.0",
IF(AND(OR(G122="C",G122="D"),'1_QUESITOS'!$D$13="Sim"),"10.1",
IF(AND(OR(G122="A",G122="B"),'1_QUESITOS'!$D$14="Sim"),"10.2",
IF(AND(OR(G122="C",G122="D"),'1_QUESITOS'!$D$13="Não",'1_QUESITOS'!$D$12="Inciso I"),"11.1",
IF(AND(OR(G122="C",G122="D"),'1_QUESITOS'!$D$13="Não",'1_QUESITOS'!$D$12="Inciso II"),"11.2",
"00.0")))))</f>
        <v>00.0</v>
      </c>
      <c r="I122" s="87">
        <f>IF('1_QUESITOS'!$D$18="ERRO !!!",0,
IF(H122="10.1",0.65,
IF(H122="10.2",0,
IF(AND(H122="11.1",'1_QUESITOS'!$D$8="Não",'1_QUESITOS'!$D$9="Não",'1_QUESITOS'!$D$10="Não",'1_QUESITOS'!$D$11="Não"),0.65,
IF(AND(H122="11.1",OR('1_QUESITOS'!$D$8="Sim",'1_QUESITOS'!$D$9="Sim",'1_QUESITOS'!$D$10="Sim",'1_QUESITOS'!$D$11="Sim")),0.7,
IF(AND(H122="11.2",'1_QUESITOS'!$D$8="Não",'1_QUESITOS'!$D$9="Não",'1_QUESITOS'!$D$10="Não",'1_QUESITOS'!$D$11="Não"),0.5,
IF(AND(H122="11.2",OR('1_QUESITOS'!$D$8="Sim",'1_QUESITOS'!$D$9="Sim",'1_QUESITOS'!$D$10="Sim",'1_QUESITOS'!$D$11="Sim")),0.55,
0)))))))</f>
        <v>0</v>
      </c>
      <c r="J122" s="87">
        <f>'3_CAPAG'!$D$8</f>
        <v>0</v>
      </c>
      <c r="K122" s="87">
        <f>IF(OR('2_DEBITOS'!I118="Sim",'1_QUESITOS'!$D$6="Sim",'1_QUESITOS'!$D$7="Sim",'1_QUESITOS'!$D$9="Sim"),I122,
SMALL(I122:J122,1))</f>
        <v>0</v>
      </c>
      <c r="L122" s="7">
        <f>IF('2_DEBITOS'!$I$4="ERRO !!!",0,ROUNDDOWN(SUM(E122:F122)*K122,2))</f>
        <v>0</v>
      </c>
      <c r="M122" s="7">
        <f t="shared" si="4"/>
        <v>0</v>
      </c>
      <c r="N122" s="7">
        <f t="shared" si="7"/>
        <v>0</v>
      </c>
      <c r="O122" s="7">
        <f t="shared" si="5"/>
        <v>0</v>
      </c>
    </row>
    <row r="123" spans="3:15" x14ac:dyDescent="0.35">
      <c r="C123" s="18" t="str">
        <f t="shared" si="6"/>
        <v/>
      </c>
      <c r="D123" s="13" t="str">
        <f>IF('2_DEBITOS'!D119="","Não informado",'2_DEBITOS'!D119)</f>
        <v>Não informado</v>
      </c>
      <c r="E123" s="7">
        <f>IF('2_DEBITOS'!$I$4="ERRO !!!",0,SUM('2_DEBITOS'!E119))</f>
        <v>0</v>
      </c>
      <c r="F123" s="7">
        <f>IF('2_DEBITOS'!$I$4="ERRO !!!",0,SUM('2_DEBITOS'!F119,'2_DEBITOS'!G119))</f>
        <v>0</v>
      </c>
      <c r="G123" s="8" t="str">
        <f>IF('1_QUESITOS'!$D$18="ERRO !!!","",
IF(E123+F123=0,"",
IF(OR('2_DEBITOS'!I119="Sim",'1_QUESITOS'!$D$6="Sim",'1_QUESITOS'!$D$7="Sim",'1_QUESITOS'!$D$9="Sim"),"D",
IF('3_CAPAG'!$D$9="","",
'3_CAPAG'!$D$9))))</f>
        <v/>
      </c>
      <c r="H123" s="8" t="str">
        <f>IF('1_QUESITOS'!$D$18="ERRO !!!","00.0",
IF(AND(OR(G123="C",G123="D"),'1_QUESITOS'!$D$13="Sim"),"10.1",
IF(AND(OR(G123="A",G123="B"),'1_QUESITOS'!$D$14="Sim"),"10.2",
IF(AND(OR(G123="C",G123="D"),'1_QUESITOS'!$D$13="Não",'1_QUESITOS'!$D$12="Inciso I"),"11.1",
IF(AND(OR(G123="C",G123="D"),'1_QUESITOS'!$D$13="Não",'1_QUESITOS'!$D$12="Inciso II"),"11.2",
"00.0")))))</f>
        <v>00.0</v>
      </c>
      <c r="I123" s="87">
        <f>IF('1_QUESITOS'!$D$18="ERRO !!!",0,
IF(H123="10.1",0.65,
IF(H123="10.2",0,
IF(AND(H123="11.1",'1_QUESITOS'!$D$8="Não",'1_QUESITOS'!$D$9="Não",'1_QUESITOS'!$D$10="Não",'1_QUESITOS'!$D$11="Não"),0.65,
IF(AND(H123="11.1",OR('1_QUESITOS'!$D$8="Sim",'1_QUESITOS'!$D$9="Sim",'1_QUESITOS'!$D$10="Sim",'1_QUESITOS'!$D$11="Sim")),0.7,
IF(AND(H123="11.2",'1_QUESITOS'!$D$8="Não",'1_QUESITOS'!$D$9="Não",'1_QUESITOS'!$D$10="Não",'1_QUESITOS'!$D$11="Não"),0.5,
IF(AND(H123="11.2",OR('1_QUESITOS'!$D$8="Sim",'1_QUESITOS'!$D$9="Sim",'1_QUESITOS'!$D$10="Sim",'1_QUESITOS'!$D$11="Sim")),0.55,
0)))))))</f>
        <v>0</v>
      </c>
      <c r="J123" s="87">
        <f>'3_CAPAG'!$D$8</f>
        <v>0</v>
      </c>
      <c r="K123" s="87">
        <f>IF(OR('2_DEBITOS'!I119="Sim",'1_QUESITOS'!$D$6="Sim",'1_QUESITOS'!$D$7="Sim",'1_QUESITOS'!$D$9="Sim"),I123,
SMALL(I123:J123,1))</f>
        <v>0</v>
      </c>
      <c r="L123" s="7">
        <f>IF('2_DEBITOS'!$I$4="ERRO !!!",0,ROUNDDOWN(SUM(E123:F123)*K123,2))</f>
        <v>0</v>
      </c>
      <c r="M123" s="7">
        <f t="shared" si="4"/>
        <v>0</v>
      </c>
      <c r="N123" s="7">
        <f t="shared" si="7"/>
        <v>0</v>
      </c>
      <c r="O123" s="7">
        <f t="shared" si="5"/>
        <v>0</v>
      </c>
    </row>
    <row r="124" spans="3:15" x14ac:dyDescent="0.35">
      <c r="C124" s="18" t="str">
        <f t="shared" si="6"/>
        <v/>
      </c>
      <c r="D124" s="13" t="str">
        <f>IF('2_DEBITOS'!D120="","Não informado",'2_DEBITOS'!D120)</f>
        <v>Não informado</v>
      </c>
      <c r="E124" s="7">
        <f>IF('2_DEBITOS'!$I$4="ERRO !!!",0,SUM('2_DEBITOS'!E120))</f>
        <v>0</v>
      </c>
      <c r="F124" s="7">
        <f>IF('2_DEBITOS'!$I$4="ERRO !!!",0,SUM('2_DEBITOS'!F120,'2_DEBITOS'!G120))</f>
        <v>0</v>
      </c>
      <c r="G124" s="8" t="str">
        <f>IF('1_QUESITOS'!$D$18="ERRO !!!","",
IF(E124+F124=0,"",
IF(OR('2_DEBITOS'!I120="Sim",'1_QUESITOS'!$D$6="Sim",'1_QUESITOS'!$D$7="Sim",'1_QUESITOS'!$D$9="Sim"),"D",
IF('3_CAPAG'!$D$9="","",
'3_CAPAG'!$D$9))))</f>
        <v/>
      </c>
      <c r="H124" s="8" t="str">
        <f>IF('1_QUESITOS'!$D$18="ERRO !!!","00.0",
IF(AND(OR(G124="C",G124="D"),'1_QUESITOS'!$D$13="Sim"),"10.1",
IF(AND(OR(G124="A",G124="B"),'1_QUESITOS'!$D$14="Sim"),"10.2",
IF(AND(OR(G124="C",G124="D"),'1_QUESITOS'!$D$13="Não",'1_QUESITOS'!$D$12="Inciso I"),"11.1",
IF(AND(OR(G124="C",G124="D"),'1_QUESITOS'!$D$13="Não",'1_QUESITOS'!$D$12="Inciso II"),"11.2",
"00.0")))))</f>
        <v>00.0</v>
      </c>
      <c r="I124" s="87">
        <f>IF('1_QUESITOS'!$D$18="ERRO !!!",0,
IF(H124="10.1",0.65,
IF(H124="10.2",0,
IF(AND(H124="11.1",'1_QUESITOS'!$D$8="Não",'1_QUESITOS'!$D$9="Não",'1_QUESITOS'!$D$10="Não",'1_QUESITOS'!$D$11="Não"),0.65,
IF(AND(H124="11.1",OR('1_QUESITOS'!$D$8="Sim",'1_QUESITOS'!$D$9="Sim",'1_QUESITOS'!$D$10="Sim",'1_QUESITOS'!$D$11="Sim")),0.7,
IF(AND(H124="11.2",'1_QUESITOS'!$D$8="Não",'1_QUESITOS'!$D$9="Não",'1_QUESITOS'!$D$10="Não",'1_QUESITOS'!$D$11="Não"),0.5,
IF(AND(H124="11.2",OR('1_QUESITOS'!$D$8="Sim",'1_QUESITOS'!$D$9="Sim",'1_QUESITOS'!$D$10="Sim",'1_QUESITOS'!$D$11="Sim")),0.55,
0)))))))</f>
        <v>0</v>
      </c>
      <c r="J124" s="87">
        <f>'3_CAPAG'!$D$8</f>
        <v>0</v>
      </c>
      <c r="K124" s="87">
        <f>IF(OR('2_DEBITOS'!I120="Sim",'1_QUESITOS'!$D$6="Sim",'1_QUESITOS'!$D$7="Sim",'1_QUESITOS'!$D$9="Sim"),I124,
SMALL(I124:J124,1))</f>
        <v>0</v>
      </c>
      <c r="L124" s="7">
        <f>IF('2_DEBITOS'!$I$4="ERRO !!!",0,ROUNDDOWN(SUM(E124:F124)*K124,2))</f>
        <v>0</v>
      </c>
      <c r="M124" s="7">
        <f t="shared" si="4"/>
        <v>0</v>
      </c>
      <c r="N124" s="7">
        <f t="shared" si="7"/>
        <v>0</v>
      </c>
      <c r="O124" s="7">
        <f t="shared" si="5"/>
        <v>0</v>
      </c>
    </row>
    <row r="125" spans="3:15" x14ac:dyDescent="0.35">
      <c r="C125" s="18" t="str">
        <f t="shared" si="6"/>
        <v/>
      </c>
      <c r="D125" s="13" t="str">
        <f>IF('2_DEBITOS'!D121="","Não informado",'2_DEBITOS'!D121)</f>
        <v>Não informado</v>
      </c>
      <c r="E125" s="7">
        <f>IF('2_DEBITOS'!$I$4="ERRO !!!",0,SUM('2_DEBITOS'!E121))</f>
        <v>0</v>
      </c>
      <c r="F125" s="7">
        <f>IF('2_DEBITOS'!$I$4="ERRO !!!",0,SUM('2_DEBITOS'!F121,'2_DEBITOS'!G121))</f>
        <v>0</v>
      </c>
      <c r="G125" s="8" t="str">
        <f>IF('1_QUESITOS'!$D$18="ERRO !!!","",
IF(E125+F125=0,"",
IF(OR('2_DEBITOS'!I121="Sim",'1_QUESITOS'!$D$6="Sim",'1_QUESITOS'!$D$7="Sim",'1_QUESITOS'!$D$9="Sim"),"D",
IF('3_CAPAG'!$D$9="","",
'3_CAPAG'!$D$9))))</f>
        <v/>
      </c>
      <c r="H125" s="8" t="str">
        <f>IF('1_QUESITOS'!$D$18="ERRO !!!","00.0",
IF(AND(OR(G125="C",G125="D"),'1_QUESITOS'!$D$13="Sim"),"10.1",
IF(AND(OR(G125="A",G125="B"),'1_QUESITOS'!$D$14="Sim"),"10.2",
IF(AND(OR(G125="C",G125="D"),'1_QUESITOS'!$D$13="Não",'1_QUESITOS'!$D$12="Inciso I"),"11.1",
IF(AND(OR(G125="C",G125="D"),'1_QUESITOS'!$D$13="Não",'1_QUESITOS'!$D$12="Inciso II"),"11.2",
"00.0")))))</f>
        <v>00.0</v>
      </c>
      <c r="I125" s="87">
        <f>IF('1_QUESITOS'!$D$18="ERRO !!!",0,
IF(H125="10.1",0.65,
IF(H125="10.2",0,
IF(AND(H125="11.1",'1_QUESITOS'!$D$8="Não",'1_QUESITOS'!$D$9="Não",'1_QUESITOS'!$D$10="Não",'1_QUESITOS'!$D$11="Não"),0.65,
IF(AND(H125="11.1",OR('1_QUESITOS'!$D$8="Sim",'1_QUESITOS'!$D$9="Sim",'1_QUESITOS'!$D$10="Sim",'1_QUESITOS'!$D$11="Sim")),0.7,
IF(AND(H125="11.2",'1_QUESITOS'!$D$8="Não",'1_QUESITOS'!$D$9="Não",'1_QUESITOS'!$D$10="Não",'1_QUESITOS'!$D$11="Não"),0.5,
IF(AND(H125="11.2",OR('1_QUESITOS'!$D$8="Sim",'1_QUESITOS'!$D$9="Sim",'1_QUESITOS'!$D$10="Sim",'1_QUESITOS'!$D$11="Sim")),0.55,
0)))))))</f>
        <v>0</v>
      </c>
      <c r="J125" s="87">
        <f>'3_CAPAG'!$D$8</f>
        <v>0</v>
      </c>
      <c r="K125" s="87">
        <f>IF(OR('2_DEBITOS'!I121="Sim",'1_QUESITOS'!$D$6="Sim",'1_QUESITOS'!$D$7="Sim",'1_QUESITOS'!$D$9="Sim"),I125,
SMALL(I125:J125,1))</f>
        <v>0</v>
      </c>
      <c r="L125" s="7">
        <f>IF('2_DEBITOS'!$I$4="ERRO !!!",0,ROUNDDOWN(SUM(E125:F125)*K125,2))</f>
        <v>0</v>
      </c>
      <c r="M125" s="7">
        <f t="shared" si="4"/>
        <v>0</v>
      </c>
      <c r="N125" s="7">
        <f t="shared" si="7"/>
        <v>0</v>
      </c>
      <c r="O125" s="7">
        <f t="shared" si="5"/>
        <v>0</v>
      </c>
    </row>
    <row r="126" spans="3:15" x14ac:dyDescent="0.35">
      <c r="C126" s="18" t="str">
        <f t="shared" si="6"/>
        <v/>
      </c>
      <c r="D126" s="13" t="str">
        <f>IF('2_DEBITOS'!D122="","Não informado",'2_DEBITOS'!D122)</f>
        <v>Não informado</v>
      </c>
      <c r="E126" s="7">
        <f>IF('2_DEBITOS'!$I$4="ERRO !!!",0,SUM('2_DEBITOS'!E122))</f>
        <v>0</v>
      </c>
      <c r="F126" s="7">
        <f>IF('2_DEBITOS'!$I$4="ERRO !!!",0,SUM('2_DEBITOS'!F122,'2_DEBITOS'!G122))</f>
        <v>0</v>
      </c>
      <c r="G126" s="8" t="str">
        <f>IF('1_QUESITOS'!$D$18="ERRO !!!","",
IF(E126+F126=0,"",
IF(OR('2_DEBITOS'!I122="Sim",'1_QUESITOS'!$D$6="Sim",'1_QUESITOS'!$D$7="Sim",'1_QUESITOS'!$D$9="Sim"),"D",
IF('3_CAPAG'!$D$9="","",
'3_CAPAG'!$D$9))))</f>
        <v/>
      </c>
      <c r="H126" s="8" t="str">
        <f>IF('1_QUESITOS'!$D$18="ERRO !!!","00.0",
IF(AND(OR(G126="C",G126="D"),'1_QUESITOS'!$D$13="Sim"),"10.1",
IF(AND(OR(G126="A",G126="B"),'1_QUESITOS'!$D$14="Sim"),"10.2",
IF(AND(OR(G126="C",G126="D"),'1_QUESITOS'!$D$13="Não",'1_QUESITOS'!$D$12="Inciso I"),"11.1",
IF(AND(OR(G126="C",G126="D"),'1_QUESITOS'!$D$13="Não",'1_QUESITOS'!$D$12="Inciso II"),"11.2",
"00.0")))))</f>
        <v>00.0</v>
      </c>
      <c r="I126" s="87">
        <f>IF('1_QUESITOS'!$D$18="ERRO !!!",0,
IF(H126="10.1",0.65,
IF(H126="10.2",0,
IF(AND(H126="11.1",'1_QUESITOS'!$D$8="Não",'1_QUESITOS'!$D$9="Não",'1_QUESITOS'!$D$10="Não",'1_QUESITOS'!$D$11="Não"),0.65,
IF(AND(H126="11.1",OR('1_QUESITOS'!$D$8="Sim",'1_QUESITOS'!$D$9="Sim",'1_QUESITOS'!$D$10="Sim",'1_QUESITOS'!$D$11="Sim")),0.7,
IF(AND(H126="11.2",'1_QUESITOS'!$D$8="Não",'1_QUESITOS'!$D$9="Não",'1_QUESITOS'!$D$10="Não",'1_QUESITOS'!$D$11="Não"),0.5,
IF(AND(H126="11.2",OR('1_QUESITOS'!$D$8="Sim",'1_QUESITOS'!$D$9="Sim",'1_QUESITOS'!$D$10="Sim",'1_QUESITOS'!$D$11="Sim")),0.55,
0)))))))</f>
        <v>0</v>
      </c>
      <c r="J126" s="87">
        <f>'3_CAPAG'!$D$8</f>
        <v>0</v>
      </c>
      <c r="K126" s="87">
        <f>IF(OR('2_DEBITOS'!I122="Sim",'1_QUESITOS'!$D$6="Sim",'1_QUESITOS'!$D$7="Sim",'1_QUESITOS'!$D$9="Sim"),I126,
SMALL(I126:J126,1))</f>
        <v>0</v>
      </c>
      <c r="L126" s="7">
        <f>IF('2_DEBITOS'!$I$4="ERRO !!!",0,ROUNDDOWN(SUM(E126:F126)*K126,2))</f>
        <v>0</v>
      </c>
      <c r="M126" s="7">
        <f t="shared" si="4"/>
        <v>0</v>
      </c>
      <c r="N126" s="7">
        <f t="shared" si="7"/>
        <v>0</v>
      </c>
      <c r="O126" s="7">
        <f t="shared" si="5"/>
        <v>0</v>
      </c>
    </row>
    <row r="127" spans="3:15" x14ac:dyDescent="0.35">
      <c r="C127" s="18" t="str">
        <f t="shared" si="6"/>
        <v/>
      </c>
      <c r="D127" s="13" t="str">
        <f>IF('2_DEBITOS'!D123="","Não informado",'2_DEBITOS'!D123)</f>
        <v>Não informado</v>
      </c>
      <c r="E127" s="7">
        <f>IF('2_DEBITOS'!$I$4="ERRO !!!",0,SUM('2_DEBITOS'!E123))</f>
        <v>0</v>
      </c>
      <c r="F127" s="7">
        <f>IF('2_DEBITOS'!$I$4="ERRO !!!",0,SUM('2_DEBITOS'!F123,'2_DEBITOS'!G123))</f>
        <v>0</v>
      </c>
      <c r="G127" s="8" t="str">
        <f>IF('1_QUESITOS'!$D$18="ERRO !!!","",
IF(E127+F127=0,"",
IF(OR('2_DEBITOS'!I123="Sim",'1_QUESITOS'!$D$6="Sim",'1_QUESITOS'!$D$7="Sim",'1_QUESITOS'!$D$9="Sim"),"D",
IF('3_CAPAG'!$D$9="","",
'3_CAPAG'!$D$9))))</f>
        <v/>
      </c>
      <c r="H127" s="8" t="str">
        <f>IF('1_QUESITOS'!$D$18="ERRO !!!","00.0",
IF(AND(OR(G127="C",G127="D"),'1_QUESITOS'!$D$13="Sim"),"10.1",
IF(AND(OR(G127="A",G127="B"),'1_QUESITOS'!$D$14="Sim"),"10.2",
IF(AND(OR(G127="C",G127="D"),'1_QUESITOS'!$D$13="Não",'1_QUESITOS'!$D$12="Inciso I"),"11.1",
IF(AND(OR(G127="C",G127="D"),'1_QUESITOS'!$D$13="Não",'1_QUESITOS'!$D$12="Inciso II"),"11.2",
"00.0")))))</f>
        <v>00.0</v>
      </c>
      <c r="I127" s="87">
        <f>IF('1_QUESITOS'!$D$18="ERRO !!!",0,
IF(H127="10.1",0.65,
IF(H127="10.2",0,
IF(AND(H127="11.1",'1_QUESITOS'!$D$8="Não",'1_QUESITOS'!$D$9="Não",'1_QUESITOS'!$D$10="Não",'1_QUESITOS'!$D$11="Não"),0.65,
IF(AND(H127="11.1",OR('1_QUESITOS'!$D$8="Sim",'1_QUESITOS'!$D$9="Sim",'1_QUESITOS'!$D$10="Sim",'1_QUESITOS'!$D$11="Sim")),0.7,
IF(AND(H127="11.2",'1_QUESITOS'!$D$8="Não",'1_QUESITOS'!$D$9="Não",'1_QUESITOS'!$D$10="Não",'1_QUESITOS'!$D$11="Não"),0.5,
IF(AND(H127="11.2",OR('1_QUESITOS'!$D$8="Sim",'1_QUESITOS'!$D$9="Sim",'1_QUESITOS'!$D$10="Sim",'1_QUESITOS'!$D$11="Sim")),0.55,
0)))))))</f>
        <v>0</v>
      </c>
      <c r="J127" s="87">
        <f>'3_CAPAG'!$D$8</f>
        <v>0</v>
      </c>
      <c r="K127" s="87">
        <f>IF(OR('2_DEBITOS'!I123="Sim",'1_QUESITOS'!$D$6="Sim",'1_QUESITOS'!$D$7="Sim",'1_QUESITOS'!$D$9="Sim"),I127,
SMALL(I127:J127,1))</f>
        <v>0</v>
      </c>
      <c r="L127" s="7">
        <f>IF('2_DEBITOS'!$I$4="ERRO !!!",0,ROUNDDOWN(SUM(E127:F127)*K127,2))</f>
        <v>0</v>
      </c>
      <c r="M127" s="7">
        <f t="shared" si="4"/>
        <v>0</v>
      </c>
      <c r="N127" s="7">
        <f t="shared" si="7"/>
        <v>0</v>
      </c>
      <c r="O127" s="7">
        <f t="shared" si="5"/>
        <v>0</v>
      </c>
    </row>
    <row r="128" spans="3:15" x14ac:dyDescent="0.35">
      <c r="C128" s="18" t="str">
        <f t="shared" si="6"/>
        <v/>
      </c>
      <c r="D128" s="13" t="str">
        <f>IF('2_DEBITOS'!D124="","Não informado",'2_DEBITOS'!D124)</f>
        <v>Não informado</v>
      </c>
      <c r="E128" s="7">
        <f>IF('2_DEBITOS'!$I$4="ERRO !!!",0,SUM('2_DEBITOS'!E124))</f>
        <v>0</v>
      </c>
      <c r="F128" s="7">
        <f>IF('2_DEBITOS'!$I$4="ERRO !!!",0,SUM('2_DEBITOS'!F124,'2_DEBITOS'!G124))</f>
        <v>0</v>
      </c>
      <c r="G128" s="8" t="str">
        <f>IF('1_QUESITOS'!$D$18="ERRO !!!","",
IF(E128+F128=0,"",
IF(OR('2_DEBITOS'!I124="Sim",'1_QUESITOS'!$D$6="Sim",'1_QUESITOS'!$D$7="Sim",'1_QUESITOS'!$D$9="Sim"),"D",
IF('3_CAPAG'!$D$9="","",
'3_CAPAG'!$D$9))))</f>
        <v/>
      </c>
      <c r="H128" s="8" t="str">
        <f>IF('1_QUESITOS'!$D$18="ERRO !!!","00.0",
IF(AND(OR(G128="C",G128="D"),'1_QUESITOS'!$D$13="Sim"),"10.1",
IF(AND(OR(G128="A",G128="B"),'1_QUESITOS'!$D$14="Sim"),"10.2",
IF(AND(OR(G128="C",G128="D"),'1_QUESITOS'!$D$13="Não",'1_QUESITOS'!$D$12="Inciso I"),"11.1",
IF(AND(OR(G128="C",G128="D"),'1_QUESITOS'!$D$13="Não",'1_QUESITOS'!$D$12="Inciso II"),"11.2",
"00.0")))))</f>
        <v>00.0</v>
      </c>
      <c r="I128" s="87">
        <f>IF('1_QUESITOS'!$D$18="ERRO !!!",0,
IF(H128="10.1",0.65,
IF(H128="10.2",0,
IF(AND(H128="11.1",'1_QUESITOS'!$D$8="Não",'1_QUESITOS'!$D$9="Não",'1_QUESITOS'!$D$10="Não",'1_QUESITOS'!$D$11="Não"),0.65,
IF(AND(H128="11.1",OR('1_QUESITOS'!$D$8="Sim",'1_QUESITOS'!$D$9="Sim",'1_QUESITOS'!$D$10="Sim",'1_QUESITOS'!$D$11="Sim")),0.7,
IF(AND(H128="11.2",'1_QUESITOS'!$D$8="Não",'1_QUESITOS'!$D$9="Não",'1_QUESITOS'!$D$10="Não",'1_QUESITOS'!$D$11="Não"),0.5,
IF(AND(H128="11.2",OR('1_QUESITOS'!$D$8="Sim",'1_QUESITOS'!$D$9="Sim",'1_QUESITOS'!$D$10="Sim",'1_QUESITOS'!$D$11="Sim")),0.55,
0)))))))</f>
        <v>0</v>
      </c>
      <c r="J128" s="87">
        <f>'3_CAPAG'!$D$8</f>
        <v>0</v>
      </c>
      <c r="K128" s="87">
        <f>IF(OR('2_DEBITOS'!I124="Sim",'1_QUESITOS'!$D$6="Sim",'1_QUESITOS'!$D$7="Sim",'1_QUESITOS'!$D$9="Sim"),I128,
SMALL(I128:J128,1))</f>
        <v>0</v>
      </c>
      <c r="L128" s="7">
        <f>IF('2_DEBITOS'!$I$4="ERRO !!!",0,ROUNDDOWN(SUM(E128:F128)*K128,2))</f>
        <v>0</v>
      </c>
      <c r="M128" s="7">
        <f t="shared" si="4"/>
        <v>0</v>
      </c>
      <c r="N128" s="7">
        <f t="shared" si="7"/>
        <v>0</v>
      </c>
      <c r="O128" s="7">
        <f t="shared" si="5"/>
        <v>0</v>
      </c>
    </row>
    <row r="129" spans="3:15" x14ac:dyDescent="0.35">
      <c r="C129" s="18" t="str">
        <f t="shared" si="6"/>
        <v/>
      </c>
      <c r="D129" s="13" t="str">
        <f>IF('2_DEBITOS'!D125="","Não informado",'2_DEBITOS'!D125)</f>
        <v>Não informado</v>
      </c>
      <c r="E129" s="7">
        <f>IF('2_DEBITOS'!$I$4="ERRO !!!",0,SUM('2_DEBITOS'!E125))</f>
        <v>0</v>
      </c>
      <c r="F129" s="7">
        <f>IF('2_DEBITOS'!$I$4="ERRO !!!",0,SUM('2_DEBITOS'!F125,'2_DEBITOS'!G125))</f>
        <v>0</v>
      </c>
      <c r="G129" s="8" t="str">
        <f>IF('1_QUESITOS'!$D$18="ERRO !!!","",
IF(E129+F129=0,"",
IF(OR('2_DEBITOS'!I125="Sim",'1_QUESITOS'!$D$6="Sim",'1_QUESITOS'!$D$7="Sim",'1_QUESITOS'!$D$9="Sim"),"D",
IF('3_CAPAG'!$D$9="","",
'3_CAPAG'!$D$9))))</f>
        <v/>
      </c>
      <c r="H129" s="8" t="str">
        <f>IF('1_QUESITOS'!$D$18="ERRO !!!","00.0",
IF(AND(OR(G129="C",G129="D"),'1_QUESITOS'!$D$13="Sim"),"10.1",
IF(AND(OR(G129="A",G129="B"),'1_QUESITOS'!$D$14="Sim"),"10.2",
IF(AND(OR(G129="C",G129="D"),'1_QUESITOS'!$D$13="Não",'1_QUESITOS'!$D$12="Inciso I"),"11.1",
IF(AND(OR(G129="C",G129="D"),'1_QUESITOS'!$D$13="Não",'1_QUESITOS'!$D$12="Inciso II"),"11.2",
"00.0")))))</f>
        <v>00.0</v>
      </c>
      <c r="I129" s="87">
        <f>IF('1_QUESITOS'!$D$18="ERRO !!!",0,
IF(H129="10.1",0.65,
IF(H129="10.2",0,
IF(AND(H129="11.1",'1_QUESITOS'!$D$8="Não",'1_QUESITOS'!$D$9="Não",'1_QUESITOS'!$D$10="Não",'1_QUESITOS'!$D$11="Não"),0.65,
IF(AND(H129="11.1",OR('1_QUESITOS'!$D$8="Sim",'1_QUESITOS'!$D$9="Sim",'1_QUESITOS'!$D$10="Sim",'1_QUESITOS'!$D$11="Sim")),0.7,
IF(AND(H129="11.2",'1_QUESITOS'!$D$8="Não",'1_QUESITOS'!$D$9="Não",'1_QUESITOS'!$D$10="Não",'1_QUESITOS'!$D$11="Não"),0.5,
IF(AND(H129="11.2",OR('1_QUESITOS'!$D$8="Sim",'1_QUESITOS'!$D$9="Sim",'1_QUESITOS'!$D$10="Sim",'1_QUESITOS'!$D$11="Sim")),0.55,
0)))))))</f>
        <v>0</v>
      </c>
      <c r="J129" s="87">
        <f>'3_CAPAG'!$D$8</f>
        <v>0</v>
      </c>
      <c r="K129" s="87">
        <f>IF(OR('2_DEBITOS'!I125="Sim",'1_QUESITOS'!$D$6="Sim",'1_QUESITOS'!$D$7="Sim",'1_QUESITOS'!$D$9="Sim"),I129,
SMALL(I129:J129,1))</f>
        <v>0</v>
      </c>
      <c r="L129" s="7">
        <f>IF('2_DEBITOS'!$I$4="ERRO !!!",0,ROUNDDOWN(SUM(E129:F129)*K129,2))</f>
        <v>0</v>
      </c>
      <c r="M129" s="7">
        <f t="shared" si="4"/>
        <v>0</v>
      </c>
      <c r="N129" s="7">
        <f t="shared" si="7"/>
        <v>0</v>
      </c>
      <c r="O129" s="7">
        <f t="shared" si="5"/>
        <v>0</v>
      </c>
    </row>
    <row r="130" spans="3:15" x14ac:dyDescent="0.35">
      <c r="C130" s="18" t="str">
        <f t="shared" si="6"/>
        <v/>
      </c>
      <c r="D130" s="13" t="str">
        <f>IF('2_DEBITOS'!D126="","Não informado",'2_DEBITOS'!D126)</f>
        <v>Não informado</v>
      </c>
      <c r="E130" s="7">
        <f>IF('2_DEBITOS'!$I$4="ERRO !!!",0,SUM('2_DEBITOS'!E126))</f>
        <v>0</v>
      </c>
      <c r="F130" s="7">
        <f>IF('2_DEBITOS'!$I$4="ERRO !!!",0,SUM('2_DEBITOS'!F126,'2_DEBITOS'!G126))</f>
        <v>0</v>
      </c>
      <c r="G130" s="8" t="str">
        <f>IF('1_QUESITOS'!$D$18="ERRO !!!","",
IF(E130+F130=0,"",
IF(OR('2_DEBITOS'!I126="Sim",'1_QUESITOS'!$D$6="Sim",'1_QUESITOS'!$D$7="Sim",'1_QUESITOS'!$D$9="Sim"),"D",
IF('3_CAPAG'!$D$9="","",
'3_CAPAG'!$D$9))))</f>
        <v/>
      </c>
      <c r="H130" s="8" t="str">
        <f>IF('1_QUESITOS'!$D$18="ERRO !!!","00.0",
IF(AND(OR(G130="C",G130="D"),'1_QUESITOS'!$D$13="Sim"),"10.1",
IF(AND(OR(G130="A",G130="B"),'1_QUESITOS'!$D$14="Sim"),"10.2",
IF(AND(OR(G130="C",G130="D"),'1_QUESITOS'!$D$13="Não",'1_QUESITOS'!$D$12="Inciso I"),"11.1",
IF(AND(OR(G130="C",G130="D"),'1_QUESITOS'!$D$13="Não",'1_QUESITOS'!$D$12="Inciso II"),"11.2",
"00.0")))))</f>
        <v>00.0</v>
      </c>
      <c r="I130" s="87">
        <f>IF('1_QUESITOS'!$D$18="ERRO !!!",0,
IF(H130="10.1",0.65,
IF(H130="10.2",0,
IF(AND(H130="11.1",'1_QUESITOS'!$D$8="Não",'1_QUESITOS'!$D$9="Não",'1_QUESITOS'!$D$10="Não",'1_QUESITOS'!$D$11="Não"),0.65,
IF(AND(H130="11.1",OR('1_QUESITOS'!$D$8="Sim",'1_QUESITOS'!$D$9="Sim",'1_QUESITOS'!$D$10="Sim",'1_QUESITOS'!$D$11="Sim")),0.7,
IF(AND(H130="11.2",'1_QUESITOS'!$D$8="Não",'1_QUESITOS'!$D$9="Não",'1_QUESITOS'!$D$10="Não",'1_QUESITOS'!$D$11="Não"),0.5,
IF(AND(H130="11.2",OR('1_QUESITOS'!$D$8="Sim",'1_QUESITOS'!$D$9="Sim",'1_QUESITOS'!$D$10="Sim",'1_QUESITOS'!$D$11="Sim")),0.55,
0)))))))</f>
        <v>0</v>
      </c>
      <c r="J130" s="87">
        <f>'3_CAPAG'!$D$8</f>
        <v>0</v>
      </c>
      <c r="K130" s="87">
        <f>IF(OR('2_DEBITOS'!I126="Sim",'1_QUESITOS'!$D$6="Sim",'1_QUESITOS'!$D$7="Sim",'1_QUESITOS'!$D$9="Sim"),I130,
SMALL(I130:J130,1))</f>
        <v>0</v>
      </c>
      <c r="L130" s="7">
        <f>IF('2_DEBITOS'!$I$4="ERRO !!!",0,ROUNDDOWN(SUM(E130:F130)*K130,2))</f>
        <v>0</v>
      </c>
      <c r="M130" s="7">
        <f t="shared" si="4"/>
        <v>0</v>
      </c>
      <c r="N130" s="7">
        <f t="shared" si="7"/>
        <v>0</v>
      </c>
      <c r="O130" s="7">
        <f t="shared" si="5"/>
        <v>0</v>
      </c>
    </row>
    <row r="131" spans="3:15" x14ac:dyDescent="0.35">
      <c r="C131" s="18" t="str">
        <f t="shared" si="6"/>
        <v/>
      </c>
      <c r="D131" s="13" t="str">
        <f>IF('2_DEBITOS'!D127="","Não informado",'2_DEBITOS'!D127)</f>
        <v>Não informado</v>
      </c>
      <c r="E131" s="7">
        <f>IF('2_DEBITOS'!$I$4="ERRO !!!",0,SUM('2_DEBITOS'!E127))</f>
        <v>0</v>
      </c>
      <c r="F131" s="7">
        <f>IF('2_DEBITOS'!$I$4="ERRO !!!",0,SUM('2_DEBITOS'!F127,'2_DEBITOS'!G127))</f>
        <v>0</v>
      </c>
      <c r="G131" s="8" t="str">
        <f>IF('1_QUESITOS'!$D$18="ERRO !!!","",
IF(E131+F131=0,"",
IF(OR('2_DEBITOS'!I127="Sim",'1_QUESITOS'!$D$6="Sim",'1_QUESITOS'!$D$7="Sim",'1_QUESITOS'!$D$9="Sim"),"D",
IF('3_CAPAG'!$D$9="","",
'3_CAPAG'!$D$9))))</f>
        <v/>
      </c>
      <c r="H131" s="8" t="str">
        <f>IF('1_QUESITOS'!$D$18="ERRO !!!","00.0",
IF(AND(OR(G131="C",G131="D"),'1_QUESITOS'!$D$13="Sim"),"10.1",
IF(AND(OR(G131="A",G131="B"),'1_QUESITOS'!$D$14="Sim"),"10.2",
IF(AND(OR(G131="C",G131="D"),'1_QUESITOS'!$D$13="Não",'1_QUESITOS'!$D$12="Inciso I"),"11.1",
IF(AND(OR(G131="C",G131="D"),'1_QUESITOS'!$D$13="Não",'1_QUESITOS'!$D$12="Inciso II"),"11.2",
"00.0")))))</f>
        <v>00.0</v>
      </c>
      <c r="I131" s="87">
        <f>IF('1_QUESITOS'!$D$18="ERRO !!!",0,
IF(H131="10.1",0.65,
IF(H131="10.2",0,
IF(AND(H131="11.1",'1_QUESITOS'!$D$8="Não",'1_QUESITOS'!$D$9="Não",'1_QUESITOS'!$D$10="Não",'1_QUESITOS'!$D$11="Não"),0.65,
IF(AND(H131="11.1",OR('1_QUESITOS'!$D$8="Sim",'1_QUESITOS'!$D$9="Sim",'1_QUESITOS'!$D$10="Sim",'1_QUESITOS'!$D$11="Sim")),0.7,
IF(AND(H131="11.2",'1_QUESITOS'!$D$8="Não",'1_QUESITOS'!$D$9="Não",'1_QUESITOS'!$D$10="Não",'1_QUESITOS'!$D$11="Não"),0.5,
IF(AND(H131="11.2",OR('1_QUESITOS'!$D$8="Sim",'1_QUESITOS'!$D$9="Sim",'1_QUESITOS'!$D$10="Sim",'1_QUESITOS'!$D$11="Sim")),0.55,
0)))))))</f>
        <v>0</v>
      </c>
      <c r="J131" s="87">
        <f>'3_CAPAG'!$D$8</f>
        <v>0</v>
      </c>
      <c r="K131" s="87">
        <f>IF(OR('2_DEBITOS'!I127="Sim",'1_QUESITOS'!$D$6="Sim",'1_QUESITOS'!$D$7="Sim",'1_QUESITOS'!$D$9="Sim"),I131,
SMALL(I131:J131,1))</f>
        <v>0</v>
      </c>
      <c r="L131" s="7">
        <f>IF('2_DEBITOS'!$I$4="ERRO !!!",0,ROUNDDOWN(SUM(E131:F131)*K131,2))</f>
        <v>0</v>
      </c>
      <c r="M131" s="7">
        <f t="shared" si="4"/>
        <v>0</v>
      </c>
      <c r="N131" s="7">
        <f t="shared" si="7"/>
        <v>0</v>
      </c>
      <c r="O131" s="7">
        <f t="shared" si="5"/>
        <v>0</v>
      </c>
    </row>
    <row r="132" spans="3:15" x14ac:dyDescent="0.35">
      <c r="C132" s="18" t="str">
        <f t="shared" si="6"/>
        <v/>
      </c>
      <c r="D132" s="13" t="str">
        <f>IF('2_DEBITOS'!D128="","Não informado",'2_DEBITOS'!D128)</f>
        <v>Não informado</v>
      </c>
      <c r="E132" s="7">
        <f>IF('2_DEBITOS'!$I$4="ERRO !!!",0,SUM('2_DEBITOS'!E128))</f>
        <v>0</v>
      </c>
      <c r="F132" s="7">
        <f>IF('2_DEBITOS'!$I$4="ERRO !!!",0,SUM('2_DEBITOS'!F128,'2_DEBITOS'!G128))</f>
        <v>0</v>
      </c>
      <c r="G132" s="8" t="str">
        <f>IF('1_QUESITOS'!$D$18="ERRO !!!","",
IF(E132+F132=0,"",
IF(OR('2_DEBITOS'!I128="Sim",'1_QUESITOS'!$D$6="Sim",'1_QUESITOS'!$D$7="Sim",'1_QUESITOS'!$D$9="Sim"),"D",
IF('3_CAPAG'!$D$9="","",
'3_CAPAG'!$D$9))))</f>
        <v/>
      </c>
      <c r="H132" s="8" t="str">
        <f>IF('1_QUESITOS'!$D$18="ERRO !!!","00.0",
IF(AND(OR(G132="C",G132="D"),'1_QUESITOS'!$D$13="Sim"),"10.1",
IF(AND(OR(G132="A",G132="B"),'1_QUESITOS'!$D$14="Sim"),"10.2",
IF(AND(OR(G132="C",G132="D"),'1_QUESITOS'!$D$13="Não",'1_QUESITOS'!$D$12="Inciso I"),"11.1",
IF(AND(OR(G132="C",G132="D"),'1_QUESITOS'!$D$13="Não",'1_QUESITOS'!$D$12="Inciso II"),"11.2",
"00.0")))))</f>
        <v>00.0</v>
      </c>
      <c r="I132" s="87">
        <f>IF('1_QUESITOS'!$D$18="ERRO !!!",0,
IF(H132="10.1",0.65,
IF(H132="10.2",0,
IF(AND(H132="11.1",'1_QUESITOS'!$D$8="Não",'1_QUESITOS'!$D$9="Não",'1_QUESITOS'!$D$10="Não",'1_QUESITOS'!$D$11="Não"),0.65,
IF(AND(H132="11.1",OR('1_QUESITOS'!$D$8="Sim",'1_QUESITOS'!$D$9="Sim",'1_QUESITOS'!$D$10="Sim",'1_QUESITOS'!$D$11="Sim")),0.7,
IF(AND(H132="11.2",'1_QUESITOS'!$D$8="Não",'1_QUESITOS'!$D$9="Não",'1_QUESITOS'!$D$10="Não",'1_QUESITOS'!$D$11="Não"),0.5,
IF(AND(H132="11.2",OR('1_QUESITOS'!$D$8="Sim",'1_QUESITOS'!$D$9="Sim",'1_QUESITOS'!$D$10="Sim",'1_QUESITOS'!$D$11="Sim")),0.55,
0)))))))</f>
        <v>0</v>
      </c>
      <c r="J132" s="87">
        <f>'3_CAPAG'!$D$8</f>
        <v>0</v>
      </c>
      <c r="K132" s="87">
        <f>IF(OR('2_DEBITOS'!I128="Sim",'1_QUESITOS'!$D$6="Sim",'1_QUESITOS'!$D$7="Sim",'1_QUESITOS'!$D$9="Sim"),I132,
SMALL(I132:J132,1))</f>
        <v>0</v>
      </c>
      <c r="L132" s="7">
        <f>IF('2_DEBITOS'!$I$4="ERRO !!!",0,ROUNDDOWN(SUM(E132:F132)*K132,2))</f>
        <v>0</v>
      </c>
      <c r="M132" s="7">
        <f t="shared" si="4"/>
        <v>0</v>
      </c>
      <c r="N132" s="7">
        <f t="shared" si="7"/>
        <v>0</v>
      </c>
      <c r="O132" s="7">
        <f t="shared" si="5"/>
        <v>0</v>
      </c>
    </row>
    <row r="133" spans="3:15" x14ac:dyDescent="0.35">
      <c r="C133" s="18" t="str">
        <f t="shared" si="6"/>
        <v/>
      </c>
      <c r="D133" s="13" t="str">
        <f>IF('2_DEBITOS'!D129="","Não informado",'2_DEBITOS'!D129)</f>
        <v>Não informado</v>
      </c>
      <c r="E133" s="7">
        <f>IF('2_DEBITOS'!$I$4="ERRO !!!",0,SUM('2_DEBITOS'!E129))</f>
        <v>0</v>
      </c>
      <c r="F133" s="7">
        <f>IF('2_DEBITOS'!$I$4="ERRO !!!",0,SUM('2_DEBITOS'!F129,'2_DEBITOS'!G129))</f>
        <v>0</v>
      </c>
      <c r="G133" s="8" t="str">
        <f>IF('1_QUESITOS'!$D$18="ERRO !!!","",
IF(E133+F133=0,"",
IF(OR('2_DEBITOS'!I129="Sim",'1_QUESITOS'!$D$6="Sim",'1_QUESITOS'!$D$7="Sim",'1_QUESITOS'!$D$9="Sim"),"D",
IF('3_CAPAG'!$D$9="","",
'3_CAPAG'!$D$9))))</f>
        <v/>
      </c>
      <c r="H133" s="8" t="str">
        <f>IF('1_QUESITOS'!$D$18="ERRO !!!","00.0",
IF(AND(OR(G133="C",G133="D"),'1_QUESITOS'!$D$13="Sim"),"10.1",
IF(AND(OR(G133="A",G133="B"),'1_QUESITOS'!$D$14="Sim"),"10.2",
IF(AND(OR(G133="C",G133="D"),'1_QUESITOS'!$D$13="Não",'1_QUESITOS'!$D$12="Inciso I"),"11.1",
IF(AND(OR(G133="C",G133="D"),'1_QUESITOS'!$D$13="Não",'1_QUESITOS'!$D$12="Inciso II"),"11.2",
"00.0")))))</f>
        <v>00.0</v>
      </c>
      <c r="I133" s="87">
        <f>IF('1_QUESITOS'!$D$18="ERRO !!!",0,
IF(H133="10.1",0.65,
IF(H133="10.2",0,
IF(AND(H133="11.1",'1_QUESITOS'!$D$8="Não",'1_QUESITOS'!$D$9="Não",'1_QUESITOS'!$D$10="Não",'1_QUESITOS'!$D$11="Não"),0.65,
IF(AND(H133="11.1",OR('1_QUESITOS'!$D$8="Sim",'1_QUESITOS'!$D$9="Sim",'1_QUESITOS'!$D$10="Sim",'1_QUESITOS'!$D$11="Sim")),0.7,
IF(AND(H133="11.2",'1_QUESITOS'!$D$8="Não",'1_QUESITOS'!$D$9="Não",'1_QUESITOS'!$D$10="Não",'1_QUESITOS'!$D$11="Não"),0.5,
IF(AND(H133="11.2",OR('1_QUESITOS'!$D$8="Sim",'1_QUESITOS'!$D$9="Sim",'1_QUESITOS'!$D$10="Sim",'1_QUESITOS'!$D$11="Sim")),0.55,
0)))))))</f>
        <v>0</v>
      </c>
      <c r="J133" s="87">
        <f>'3_CAPAG'!$D$8</f>
        <v>0</v>
      </c>
      <c r="K133" s="87">
        <f>IF(OR('2_DEBITOS'!I129="Sim",'1_QUESITOS'!$D$6="Sim",'1_QUESITOS'!$D$7="Sim",'1_QUESITOS'!$D$9="Sim"),I133,
SMALL(I133:J133,1))</f>
        <v>0</v>
      </c>
      <c r="L133" s="7">
        <f>IF('2_DEBITOS'!$I$4="ERRO !!!",0,ROUNDDOWN(SUM(E133:F133)*K133,2))</f>
        <v>0</v>
      </c>
      <c r="M133" s="7">
        <f t="shared" si="4"/>
        <v>0</v>
      </c>
      <c r="N133" s="7">
        <f t="shared" si="7"/>
        <v>0</v>
      </c>
      <c r="O133" s="7">
        <f t="shared" si="5"/>
        <v>0</v>
      </c>
    </row>
    <row r="134" spans="3:15" x14ac:dyDescent="0.35">
      <c r="C134" s="18" t="str">
        <f t="shared" si="6"/>
        <v/>
      </c>
      <c r="D134" s="13" t="str">
        <f>IF('2_DEBITOS'!D130="","Não informado",'2_DEBITOS'!D130)</f>
        <v>Não informado</v>
      </c>
      <c r="E134" s="7">
        <f>IF('2_DEBITOS'!$I$4="ERRO !!!",0,SUM('2_DEBITOS'!E130))</f>
        <v>0</v>
      </c>
      <c r="F134" s="7">
        <f>IF('2_DEBITOS'!$I$4="ERRO !!!",0,SUM('2_DEBITOS'!F130,'2_DEBITOS'!G130))</f>
        <v>0</v>
      </c>
      <c r="G134" s="8" t="str">
        <f>IF('1_QUESITOS'!$D$18="ERRO !!!","",
IF(E134+F134=0,"",
IF(OR('2_DEBITOS'!I130="Sim",'1_QUESITOS'!$D$6="Sim",'1_QUESITOS'!$D$7="Sim",'1_QUESITOS'!$D$9="Sim"),"D",
IF('3_CAPAG'!$D$9="","",
'3_CAPAG'!$D$9))))</f>
        <v/>
      </c>
      <c r="H134" s="8" t="str">
        <f>IF('1_QUESITOS'!$D$18="ERRO !!!","00.0",
IF(AND(OR(G134="C",G134="D"),'1_QUESITOS'!$D$13="Sim"),"10.1",
IF(AND(OR(G134="A",G134="B"),'1_QUESITOS'!$D$14="Sim"),"10.2",
IF(AND(OR(G134="C",G134="D"),'1_QUESITOS'!$D$13="Não",'1_QUESITOS'!$D$12="Inciso I"),"11.1",
IF(AND(OR(G134="C",G134="D"),'1_QUESITOS'!$D$13="Não",'1_QUESITOS'!$D$12="Inciso II"),"11.2",
"00.0")))))</f>
        <v>00.0</v>
      </c>
      <c r="I134" s="87">
        <f>IF('1_QUESITOS'!$D$18="ERRO !!!",0,
IF(H134="10.1",0.65,
IF(H134="10.2",0,
IF(AND(H134="11.1",'1_QUESITOS'!$D$8="Não",'1_QUESITOS'!$D$9="Não",'1_QUESITOS'!$D$10="Não",'1_QUESITOS'!$D$11="Não"),0.65,
IF(AND(H134="11.1",OR('1_QUESITOS'!$D$8="Sim",'1_QUESITOS'!$D$9="Sim",'1_QUESITOS'!$D$10="Sim",'1_QUESITOS'!$D$11="Sim")),0.7,
IF(AND(H134="11.2",'1_QUESITOS'!$D$8="Não",'1_QUESITOS'!$D$9="Não",'1_QUESITOS'!$D$10="Não",'1_QUESITOS'!$D$11="Não"),0.5,
IF(AND(H134="11.2",OR('1_QUESITOS'!$D$8="Sim",'1_QUESITOS'!$D$9="Sim",'1_QUESITOS'!$D$10="Sim",'1_QUESITOS'!$D$11="Sim")),0.55,
0)))))))</f>
        <v>0</v>
      </c>
      <c r="J134" s="87">
        <f>'3_CAPAG'!$D$8</f>
        <v>0</v>
      </c>
      <c r="K134" s="87">
        <f>IF(OR('2_DEBITOS'!I130="Sim",'1_QUESITOS'!$D$6="Sim",'1_QUESITOS'!$D$7="Sim",'1_QUESITOS'!$D$9="Sim"),I134,
SMALL(I134:J134,1))</f>
        <v>0</v>
      </c>
      <c r="L134" s="7">
        <f>IF('2_DEBITOS'!$I$4="ERRO !!!",0,ROUNDDOWN(SUM(E134:F134)*K134,2))</f>
        <v>0</v>
      </c>
      <c r="M134" s="7">
        <f t="shared" si="4"/>
        <v>0</v>
      </c>
      <c r="N134" s="7">
        <f t="shared" si="7"/>
        <v>0</v>
      </c>
      <c r="O134" s="7">
        <f t="shared" si="5"/>
        <v>0</v>
      </c>
    </row>
    <row r="135" spans="3:15" x14ac:dyDescent="0.35">
      <c r="C135" s="18" t="str">
        <f t="shared" si="6"/>
        <v/>
      </c>
      <c r="D135" s="13" t="str">
        <f>IF('2_DEBITOS'!D131="","Não informado",'2_DEBITOS'!D131)</f>
        <v>Não informado</v>
      </c>
      <c r="E135" s="7">
        <f>IF('2_DEBITOS'!$I$4="ERRO !!!",0,SUM('2_DEBITOS'!E131))</f>
        <v>0</v>
      </c>
      <c r="F135" s="7">
        <f>IF('2_DEBITOS'!$I$4="ERRO !!!",0,SUM('2_DEBITOS'!F131,'2_DEBITOS'!G131))</f>
        <v>0</v>
      </c>
      <c r="G135" s="8" t="str">
        <f>IF('1_QUESITOS'!$D$18="ERRO !!!","",
IF(E135+F135=0,"",
IF(OR('2_DEBITOS'!I131="Sim",'1_QUESITOS'!$D$6="Sim",'1_QUESITOS'!$D$7="Sim",'1_QUESITOS'!$D$9="Sim"),"D",
IF('3_CAPAG'!$D$9="","",
'3_CAPAG'!$D$9))))</f>
        <v/>
      </c>
      <c r="H135" s="8" t="str">
        <f>IF('1_QUESITOS'!$D$18="ERRO !!!","00.0",
IF(AND(OR(G135="C",G135="D"),'1_QUESITOS'!$D$13="Sim"),"10.1",
IF(AND(OR(G135="A",G135="B"),'1_QUESITOS'!$D$14="Sim"),"10.2",
IF(AND(OR(G135="C",G135="D"),'1_QUESITOS'!$D$13="Não",'1_QUESITOS'!$D$12="Inciso I"),"11.1",
IF(AND(OR(G135="C",G135="D"),'1_QUESITOS'!$D$13="Não",'1_QUESITOS'!$D$12="Inciso II"),"11.2",
"00.0")))))</f>
        <v>00.0</v>
      </c>
      <c r="I135" s="87">
        <f>IF('1_QUESITOS'!$D$18="ERRO !!!",0,
IF(H135="10.1",0.65,
IF(H135="10.2",0,
IF(AND(H135="11.1",'1_QUESITOS'!$D$8="Não",'1_QUESITOS'!$D$9="Não",'1_QUESITOS'!$D$10="Não",'1_QUESITOS'!$D$11="Não"),0.65,
IF(AND(H135="11.1",OR('1_QUESITOS'!$D$8="Sim",'1_QUESITOS'!$D$9="Sim",'1_QUESITOS'!$D$10="Sim",'1_QUESITOS'!$D$11="Sim")),0.7,
IF(AND(H135="11.2",'1_QUESITOS'!$D$8="Não",'1_QUESITOS'!$D$9="Não",'1_QUESITOS'!$D$10="Não",'1_QUESITOS'!$D$11="Não"),0.5,
IF(AND(H135="11.2",OR('1_QUESITOS'!$D$8="Sim",'1_QUESITOS'!$D$9="Sim",'1_QUESITOS'!$D$10="Sim",'1_QUESITOS'!$D$11="Sim")),0.55,
0)))))))</f>
        <v>0</v>
      </c>
      <c r="J135" s="87">
        <f>'3_CAPAG'!$D$8</f>
        <v>0</v>
      </c>
      <c r="K135" s="87">
        <f>IF(OR('2_DEBITOS'!I131="Sim",'1_QUESITOS'!$D$6="Sim",'1_QUESITOS'!$D$7="Sim",'1_QUESITOS'!$D$9="Sim"),I135,
SMALL(I135:J135,1))</f>
        <v>0</v>
      </c>
      <c r="L135" s="7">
        <f>IF('2_DEBITOS'!$I$4="ERRO !!!",0,ROUNDDOWN(SUM(E135:F135)*K135,2))</f>
        <v>0</v>
      </c>
      <c r="M135" s="7">
        <f t="shared" si="4"/>
        <v>0</v>
      </c>
      <c r="N135" s="7">
        <f t="shared" si="7"/>
        <v>0</v>
      </c>
      <c r="O135" s="7">
        <f t="shared" si="5"/>
        <v>0</v>
      </c>
    </row>
    <row r="136" spans="3:15" x14ac:dyDescent="0.35">
      <c r="C136" s="18" t="str">
        <f t="shared" si="6"/>
        <v/>
      </c>
      <c r="D136" s="13" t="str">
        <f>IF('2_DEBITOS'!D132="","Não informado",'2_DEBITOS'!D132)</f>
        <v>Não informado</v>
      </c>
      <c r="E136" s="7">
        <f>IF('2_DEBITOS'!$I$4="ERRO !!!",0,SUM('2_DEBITOS'!E132))</f>
        <v>0</v>
      </c>
      <c r="F136" s="7">
        <f>IF('2_DEBITOS'!$I$4="ERRO !!!",0,SUM('2_DEBITOS'!F132,'2_DEBITOS'!G132))</f>
        <v>0</v>
      </c>
      <c r="G136" s="8" t="str">
        <f>IF('1_QUESITOS'!$D$18="ERRO !!!","",
IF(E136+F136=0,"",
IF(OR('2_DEBITOS'!I132="Sim",'1_QUESITOS'!$D$6="Sim",'1_QUESITOS'!$D$7="Sim",'1_QUESITOS'!$D$9="Sim"),"D",
IF('3_CAPAG'!$D$9="","",
'3_CAPAG'!$D$9))))</f>
        <v/>
      </c>
      <c r="H136" s="8" t="str">
        <f>IF('1_QUESITOS'!$D$18="ERRO !!!","00.0",
IF(AND(OR(G136="C",G136="D"),'1_QUESITOS'!$D$13="Sim"),"10.1",
IF(AND(OR(G136="A",G136="B"),'1_QUESITOS'!$D$14="Sim"),"10.2",
IF(AND(OR(G136="C",G136="D"),'1_QUESITOS'!$D$13="Não",'1_QUESITOS'!$D$12="Inciso I"),"11.1",
IF(AND(OR(G136="C",G136="D"),'1_QUESITOS'!$D$13="Não",'1_QUESITOS'!$D$12="Inciso II"),"11.2",
"00.0")))))</f>
        <v>00.0</v>
      </c>
      <c r="I136" s="87">
        <f>IF('1_QUESITOS'!$D$18="ERRO !!!",0,
IF(H136="10.1",0.65,
IF(H136="10.2",0,
IF(AND(H136="11.1",'1_QUESITOS'!$D$8="Não",'1_QUESITOS'!$D$9="Não",'1_QUESITOS'!$D$10="Não",'1_QUESITOS'!$D$11="Não"),0.65,
IF(AND(H136="11.1",OR('1_QUESITOS'!$D$8="Sim",'1_QUESITOS'!$D$9="Sim",'1_QUESITOS'!$D$10="Sim",'1_QUESITOS'!$D$11="Sim")),0.7,
IF(AND(H136="11.2",'1_QUESITOS'!$D$8="Não",'1_QUESITOS'!$D$9="Não",'1_QUESITOS'!$D$10="Não",'1_QUESITOS'!$D$11="Não"),0.5,
IF(AND(H136="11.2",OR('1_QUESITOS'!$D$8="Sim",'1_QUESITOS'!$D$9="Sim",'1_QUESITOS'!$D$10="Sim",'1_QUESITOS'!$D$11="Sim")),0.55,
0)))))))</f>
        <v>0</v>
      </c>
      <c r="J136" s="87">
        <f>'3_CAPAG'!$D$8</f>
        <v>0</v>
      </c>
      <c r="K136" s="87">
        <f>IF(OR('2_DEBITOS'!I132="Sim",'1_QUESITOS'!$D$6="Sim",'1_QUESITOS'!$D$7="Sim",'1_QUESITOS'!$D$9="Sim"),I136,
SMALL(I136:J136,1))</f>
        <v>0</v>
      </c>
      <c r="L136" s="7">
        <f>IF('2_DEBITOS'!$I$4="ERRO !!!",0,ROUNDDOWN(SUM(E136:F136)*K136,2))</f>
        <v>0</v>
      </c>
      <c r="M136" s="7">
        <f t="shared" si="4"/>
        <v>0</v>
      </c>
      <c r="N136" s="7">
        <f t="shared" si="7"/>
        <v>0</v>
      </c>
      <c r="O136" s="7">
        <f t="shared" si="5"/>
        <v>0</v>
      </c>
    </row>
    <row r="137" spans="3:15" x14ac:dyDescent="0.35">
      <c r="C137" s="18" t="str">
        <f t="shared" si="6"/>
        <v/>
      </c>
      <c r="D137" s="13" t="str">
        <f>IF('2_DEBITOS'!D133="","Não informado",'2_DEBITOS'!D133)</f>
        <v>Não informado</v>
      </c>
      <c r="E137" s="7">
        <f>IF('2_DEBITOS'!$I$4="ERRO !!!",0,SUM('2_DEBITOS'!E133))</f>
        <v>0</v>
      </c>
      <c r="F137" s="7">
        <f>IF('2_DEBITOS'!$I$4="ERRO !!!",0,SUM('2_DEBITOS'!F133,'2_DEBITOS'!G133))</f>
        <v>0</v>
      </c>
      <c r="G137" s="8" t="str">
        <f>IF('1_QUESITOS'!$D$18="ERRO !!!","",
IF(E137+F137=0,"",
IF(OR('2_DEBITOS'!I133="Sim",'1_QUESITOS'!$D$6="Sim",'1_QUESITOS'!$D$7="Sim",'1_QUESITOS'!$D$9="Sim"),"D",
IF('3_CAPAG'!$D$9="","",
'3_CAPAG'!$D$9))))</f>
        <v/>
      </c>
      <c r="H137" s="8" t="str">
        <f>IF('1_QUESITOS'!$D$18="ERRO !!!","00.0",
IF(AND(OR(G137="C",G137="D"),'1_QUESITOS'!$D$13="Sim"),"10.1",
IF(AND(OR(G137="A",G137="B"),'1_QUESITOS'!$D$14="Sim"),"10.2",
IF(AND(OR(G137="C",G137="D"),'1_QUESITOS'!$D$13="Não",'1_QUESITOS'!$D$12="Inciso I"),"11.1",
IF(AND(OR(G137="C",G137="D"),'1_QUESITOS'!$D$13="Não",'1_QUESITOS'!$D$12="Inciso II"),"11.2",
"00.0")))))</f>
        <v>00.0</v>
      </c>
      <c r="I137" s="87">
        <f>IF('1_QUESITOS'!$D$18="ERRO !!!",0,
IF(H137="10.1",0.65,
IF(H137="10.2",0,
IF(AND(H137="11.1",'1_QUESITOS'!$D$8="Não",'1_QUESITOS'!$D$9="Não",'1_QUESITOS'!$D$10="Não",'1_QUESITOS'!$D$11="Não"),0.65,
IF(AND(H137="11.1",OR('1_QUESITOS'!$D$8="Sim",'1_QUESITOS'!$D$9="Sim",'1_QUESITOS'!$D$10="Sim",'1_QUESITOS'!$D$11="Sim")),0.7,
IF(AND(H137="11.2",'1_QUESITOS'!$D$8="Não",'1_QUESITOS'!$D$9="Não",'1_QUESITOS'!$D$10="Não",'1_QUESITOS'!$D$11="Não"),0.5,
IF(AND(H137="11.2",OR('1_QUESITOS'!$D$8="Sim",'1_QUESITOS'!$D$9="Sim",'1_QUESITOS'!$D$10="Sim",'1_QUESITOS'!$D$11="Sim")),0.55,
0)))))))</f>
        <v>0</v>
      </c>
      <c r="J137" s="87">
        <f>'3_CAPAG'!$D$8</f>
        <v>0</v>
      </c>
      <c r="K137" s="87">
        <f>IF(OR('2_DEBITOS'!I133="Sim",'1_QUESITOS'!$D$6="Sim",'1_QUESITOS'!$D$7="Sim",'1_QUESITOS'!$D$9="Sim"),I137,
SMALL(I137:J137,1))</f>
        <v>0</v>
      </c>
      <c r="L137" s="7">
        <f>IF('2_DEBITOS'!$I$4="ERRO !!!",0,ROUNDDOWN(SUM(E137:F137)*K137,2))</f>
        <v>0</v>
      </c>
      <c r="M137" s="7">
        <f t="shared" si="4"/>
        <v>0</v>
      </c>
      <c r="N137" s="7">
        <f t="shared" si="7"/>
        <v>0</v>
      </c>
      <c r="O137" s="7">
        <f t="shared" si="5"/>
        <v>0</v>
      </c>
    </row>
    <row r="138" spans="3:15" x14ac:dyDescent="0.35">
      <c r="C138" s="18" t="str">
        <f t="shared" si="6"/>
        <v/>
      </c>
      <c r="D138" s="13" t="str">
        <f>IF('2_DEBITOS'!D134="","Não informado",'2_DEBITOS'!D134)</f>
        <v>Não informado</v>
      </c>
      <c r="E138" s="7">
        <f>IF('2_DEBITOS'!$I$4="ERRO !!!",0,SUM('2_DEBITOS'!E134))</f>
        <v>0</v>
      </c>
      <c r="F138" s="7">
        <f>IF('2_DEBITOS'!$I$4="ERRO !!!",0,SUM('2_DEBITOS'!F134,'2_DEBITOS'!G134))</f>
        <v>0</v>
      </c>
      <c r="G138" s="8" t="str">
        <f>IF('1_QUESITOS'!$D$18="ERRO !!!","",
IF(E138+F138=0,"",
IF(OR('2_DEBITOS'!I134="Sim",'1_QUESITOS'!$D$6="Sim",'1_QUESITOS'!$D$7="Sim",'1_QUESITOS'!$D$9="Sim"),"D",
IF('3_CAPAG'!$D$9="","",
'3_CAPAG'!$D$9))))</f>
        <v/>
      </c>
      <c r="H138" s="8" t="str">
        <f>IF('1_QUESITOS'!$D$18="ERRO !!!","00.0",
IF(AND(OR(G138="C",G138="D"),'1_QUESITOS'!$D$13="Sim"),"10.1",
IF(AND(OR(G138="A",G138="B"),'1_QUESITOS'!$D$14="Sim"),"10.2",
IF(AND(OR(G138="C",G138="D"),'1_QUESITOS'!$D$13="Não",'1_QUESITOS'!$D$12="Inciso I"),"11.1",
IF(AND(OR(G138="C",G138="D"),'1_QUESITOS'!$D$13="Não",'1_QUESITOS'!$D$12="Inciso II"),"11.2",
"00.0")))))</f>
        <v>00.0</v>
      </c>
      <c r="I138" s="87">
        <f>IF('1_QUESITOS'!$D$18="ERRO !!!",0,
IF(H138="10.1",0.65,
IF(H138="10.2",0,
IF(AND(H138="11.1",'1_QUESITOS'!$D$8="Não",'1_QUESITOS'!$D$9="Não",'1_QUESITOS'!$D$10="Não",'1_QUESITOS'!$D$11="Não"),0.65,
IF(AND(H138="11.1",OR('1_QUESITOS'!$D$8="Sim",'1_QUESITOS'!$D$9="Sim",'1_QUESITOS'!$D$10="Sim",'1_QUESITOS'!$D$11="Sim")),0.7,
IF(AND(H138="11.2",'1_QUESITOS'!$D$8="Não",'1_QUESITOS'!$D$9="Não",'1_QUESITOS'!$D$10="Não",'1_QUESITOS'!$D$11="Não"),0.5,
IF(AND(H138="11.2",OR('1_QUESITOS'!$D$8="Sim",'1_QUESITOS'!$D$9="Sim",'1_QUESITOS'!$D$10="Sim",'1_QUESITOS'!$D$11="Sim")),0.55,
0)))))))</f>
        <v>0</v>
      </c>
      <c r="J138" s="87">
        <f>'3_CAPAG'!$D$8</f>
        <v>0</v>
      </c>
      <c r="K138" s="87">
        <f>IF(OR('2_DEBITOS'!I134="Sim",'1_QUESITOS'!$D$6="Sim",'1_QUESITOS'!$D$7="Sim",'1_QUESITOS'!$D$9="Sim"),I138,
SMALL(I138:J138,1))</f>
        <v>0</v>
      </c>
      <c r="L138" s="7">
        <f>IF('2_DEBITOS'!$I$4="ERRO !!!",0,ROUNDDOWN(SUM(E138:F138)*K138,2))</f>
        <v>0</v>
      </c>
      <c r="M138" s="7">
        <f t="shared" si="4"/>
        <v>0</v>
      </c>
      <c r="N138" s="7">
        <f t="shared" si="7"/>
        <v>0</v>
      </c>
      <c r="O138" s="7">
        <f t="shared" si="5"/>
        <v>0</v>
      </c>
    </row>
    <row r="139" spans="3:15" x14ac:dyDescent="0.35">
      <c r="C139" s="18" t="str">
        <f t="shared" si="6"/>
        <v/>
      </c>
      <c r="D139" s="13" t="str">
        <f>IF('2_DEBITOS'!D135="","Não informado",'2_DEBITOS'!D135)</f>
        <v>Não informado</v>
      </c>
      <c r="E139" s="7">
        <f>IF('2_DEBITOS'!$I$4="ERRO !!!",0,SUM('2_DEBITOS'!E135))</f>
        <v>0</v>
      </c>
      <c r="F139" s="7">
        <f>IF('2_DEBITOS'!$I$4="ERRO !!!",0,SUM('2_DEBITOS'!F135,'2_DEBITOS'!G135))</f>
        <v>0</v>
      </c>
      <c r="G139" s="8" t="str">
        <f>IF('1_QUESITOS'!$D$18="ERRO !!!","",
IF(E139+F139=0,"",
IF(OR('2_DEBITOS'!I135="Sim",'1_QUESITOS'!$D$6="Sim",'1_QUESITOS'!$D$7="Sim",'1_QUESITOS'!$D$9="Sim"),"D",
IF('3_CAPAG'!$D$9="","",
'3_CAPAG'!$D$9))))</f>
        <v/>
      </c>
      <c r="H139" s="8" t="str">
        <f>IF('1_QUESITOS'!$D$18="ERRO !!!","00.0",
IF(AND(OR(G139="C",G139="D"),'1_QUESITOS'!$D$13="Sim"),"10.1",
IF(AND(OR(G139="A",G139="B"),'1_QUESITOS'!$D$14="Sim"),"10.2",
IF(AND(OR(G139="C",G139="D"),'1_QUESITOS'!$D$13="Não",'1_QUESITOS'!$D$12="Inciso I"),"11.1",
IF(AND(OR(G139="C",G139="D"),'1_QUESITOS'!$D$13="Não",'1_QUESITOS'!$D$12="Inciso II"),"11.2",
"00.0")))))</f>
        <v>00.0</v>
      </c>
      <c r="I139" s="87">
        <f>IF('1_QUESITOS'!$D$18="ERRO !!!",0,
IF(H139="10.1",0.65,
IF(H139="10.2",0,
IF(AND(H139="11.1",'1_QUESITOS'!$D$8="Não",'1_QUESITOS'!$D$9="Não",'1_QUESITOS'!$D$10="Não",'1_QUESITOS'!$D$11="Não"),0.65,
IF(AND(H139="11.1",OR('1_QUESITOS'!$D$8="Sim",'1_QUESITOS'!$D$9="Sim",'1_QUESITOS'!$D$10="Sim",'1_QUESITOS'!$D$11="Sim")),0.7,
IF(AND(H139="11.2",'1_QUESITOS'!$D$8="Não",'1_QUESITOS'!$D$9="Não",'1_QUESITOS'!$D$10="Não",'1_QUESITOS'!$D$11="Não"),0.5,
IF(AND(H139="11.2",OR('1_QUESITOS'!$D$8="Sim",'1_QUESITOS'!$D$9="Sim",'1_QUESITOS'!$D$10="Sim",'1_QUESITOS'!$D$11="Sim")),0.55,
0)))))))</f>
        <v>0</v>
      </c>
      <c r="J139" s="87">
        <f>'3_CAPAG'!$D$8</f>
        <v>0</v>
      </c>
      <c r="K139" s="87">
        <f>IF(OR('2_DEBITOS'!I135="Sim",'1_QUESITOS'!$D$6="Sim",'1_QUESITOS'!$D$7="Sim",'1_QUESITOS'!$D$9="Sim"),I139,
SMALL(I139:J139,1))</f>
        <v>0</v>
      </c>
      <c r="L139" s="7">
        <f>IF('2_DEBITOS'!$I$4="ERRO !!!",0,ROUNDDOWN(SUM(E139:F139)*K139,2))</f>
        <v>0</v>
      </c>
      <c r="M139" s="7">
        <f t="shared" si="4"/>
        <v>0</v>
      </c>
      <c r="N139" s="7">
        <f t="shared" si="7"/>
        <v>0</v>
      </c>
      <c r="O139" s="7">
        <f t="shared" si="5"/>
        <v>0</v>
      </c>
    </row>
    <row r="140" spans="3:15" x14ac:dyDescent="0.35">
      <c r="C140" s="18" t="str">
        <f t="shared" si="6"/>
        <v/>
      </c>
      <c r="D140" s="13" t="str">
        <f>IF('2_DEBITOS'!D136="","Não informado",'2_DEBITOS'!D136)</f>
        <v>Não informado</v>
      </c>
      <c r="E140" s="7">
        <f>IF('2_DEBITOS'!$I$4="ERRO !!!",0,SUM('2_DEBITOS'!E136))</f>
        <v>0</v>
      </c>
      <c r="F140" s="7">
        <f>IF('2_DEBITOS'!$I$4="ERRO !!!",0,SUM('2_DEBITOS'!F136,'2_DEBITOS'!G136))</f>
        <v>0</v>
      </c>
      <c r="G140" s="8" t="str">
        <f>IF('1_QUESITOS'!$D$18="ERRO !!!","",
IF(E140+F140=0,"",
IF(OR('2_DEBITOS'!I136="Sim",'1_QUESITOS'!$D$6="Sim",'1_QUESITOS'!$D$7="Sim",'1_QUESITOS'!$D$9="Sim"),"D",
IF('3_CAPAG'!$D$9="","",
'3_CAPAG'!$D$9))))</f>
        <v/>
      </c>
      <c r="H140" s="8" t="str">
        <f>IF('1_QUESITOS'!$D$18="ERRO !!!","00.0",
IF(AND(OR(G140="C",G140="D"),'1_QUESITOS'!$D$13="Sim"),"10.1",
IF(AND(OR(G140="A",G140="B"),'1_QUESITOS'!$D$14="Sim"),"10.2",
IF(AND(OR(G140="C",G140="D"),'1_QUESITOS'!$D$13="Não",'1_QUESITOS'!$D$12="Inciso I"),"11.1",
IF(AND(OR(G140="C",G140="D"),'1_QUESITOS'!$D$13="Não",'1_QUESITOS'!$D$12="Inciso II"),"11.2",
"00.0")))))</f>
        <v>00.0</v>
      </c>
      <c r="I140" s="87">
        <f>IF('1_QUESITOS'!$D$18="ERRO !!!",0,
IF(H140="10.1",0.65,
IF(H140="10.2",0,
IF(AND(H140="11.1",'1_QUESITOS'!$D$8="Não",'1_QUESITOS'!$D$9="Não",'1_QUESITOS'!$D$10="Não",'1_QUESITOS'!$D$11="Não"),0.65,
IF(AND(H140="11.1",OR('1_QUESITOS'!$D$8="Sim",'1_QUESITOS'!$D$9="Sim",'1_QUESITOS'!$D$10="Sim",'1_QUESITOS'!$D$11="Sim")),0.7,
IF(AND(H140="11.2",'1_QUESITOS'!$D$8="Não",'1_QUESITOS'!$D$9="Não",'1_QUESITOS'!$D$10="Não",'1_QUESITOS'!$D$11="Não"),0.5,
IF(AND(H140="11.2",OR('1_QUESITOS'!$D$8="Sim",'1_QUESITOS'!$D$9="Sim",'1_QUESITOS'!$D$10="Sim",'1_QUESITOS'!$D$11="Sim")),0.55,
0)))))))</f>
        <v>0</v>
      </c>
      <c r="J140" s="87">
        <f>'3_CAPAG'!$D$8</f>
        <v>0</v>
      </c>
      <c r="K140" s="87">
        <f>IF(OR('2_DEBITOS'!I136="Sim",'1_QUESITOS'!$D$6="Sim",'1_QUESITOS'!$D$7="Sim",'1_QUESITOS'!$D$9="Sim"),I140,
SMALL(I140:J140,1))</f>
        <v>0</v>
      </c>
      <c r="L140" s="7">
        <f>IF('2_DEBITOS'!$I$4="ERRO !!!",0,ROUNDDOWN(SUM(E140:F140)*K140,2))</f>
        <v>0</v>
      </c>
      <c r="M140" s="7">
        <f t="shared" si="4"/>
        <v>0</v>
      </c>
      <c r="N140" s="7">
        <f t="shared" si="7"/>
        <v>0</v>
      </c>
      <c r="O140" s="7">
        <f t="shared" si="5"/>
        <v>0</v>
      </c>
    </row>
    <row r="141" spans="3:15" x14ac:dyDescent="0.35">
      <c r="C141" s="18" t="str">
        <f t="shared" si="6"/>
        <v/>
      </c>
      <c r="D141" s="13" t="str">
        <f>IF('2_DEBITOS'!D137="","Não informado",'2_DEBITOS'!D137)</f>
        <v>Não informado</v>
      </c>
      <c r="E141" s="7">
        <f>IF('2_DEBITOS'!$I$4="ERRO !!!",0,SUM('2_DEBITOS'!E137))</f>
        <v>0</v>
      </c>
      <c r="F141" s="7">
        <f>IF('2_DEBITOS'!$I$4="ERRO !!!",0,SUM('2_DEBITOS'!F137,'2_DEBITOS'!G137))</f>
        <v>0</v>
      </c>
      <c r="G141" s="8" t="str">
        <f>IF('1_QUESITOS'!$D$18="ERRO !!!","",
IF(E141+F141=0,"",
IF(OR('2_DEBITOS'!I137="Sim",'1_QUESITOS'!$D$6="Sim",'1_QUESITOS'!$D$7="Sim",'1_QUESITOS'!$D$9="Sim"),"D",
IF('3_CAPAG'!$D$9="","",
'3_CAPAG'!$D$9))))</f>
        <v/>
      </c>
      <c r="H141" s="8" t="str">
        <f>IF('1_QUESITOS'!$D$18="ERRO !!!","00.0",
IF(AND(OR(G141="C",G141="D"),'1_QUESITOS'!$D$13="Sim"),"10.1",
IF(AND(OR(G141="A",G141="B"),'1_QUESITOS'!$D$14="Sim"),"10.2",
IF(AND(OR(G141="C",G141="D"),'1_QUESITOS'!$D$13="Não",'1_QUESITOS'!$D$12="Inciso I"),"11.1",
IF(AND(OR(G141="C",G141="D"),'1_QUESITOS'!$D$13="Não",'1_QUESITOS'!$D$12="Inciso II"),"11.2",
"00.0")))))</f>
        <v>00.0</v>
      </c>
      <c r="I141" s="87">
        <f>IF('1_QUESITOS'!$D$18="ERRO !!!",0,
IF(H141="10.1",0.65,
IF(H141="10.2",0,
IF(AND(H141="11.1",'1_QUESITOS'!$D$8="Não",'1_QUESITOS'!$D$9="Não",'1_QUESITOS'!$D$10="Não",'1_QUESITOS'!$D$11="Não"),0.65,
IF(AND(H141="11.1",OR('1_QUESITOS'!$D$8="Sim",'1_QUESITOS'!$D$9="Sim",'1_QUESITOS'!$D$10="Sim",'1_QUESITOS'!$D$11="Sim")),0.7,
IF(AND(H141="11.2",'1_QUESITOS'!$D$8="Não",'1_QUESITOS'!$D$9="Não",'1_QUESITOS'!$D$10="Não",'1_QUESITOS'!$D$11="Não"),0.5,
IF(AND(H141="11.2",OR('1_QUESITOS'!$D$8="Sim",'1_QUESITOS'!$D$9="Sim",'1_QUESITOS'!$D$10="Sim",'1_QUESITOS'!$D$11="Sim")),0.55,
0)))))))</f>
        <v>0</v>
      </c>
      <c r="J141" s="87">
        <f>'3_CAPAG'!$D$8</f>
        <v>0</v>
      </c>
      <c r="K141" s="87">
        <f>IF(OR('2_DEBITOS'!I137="Sim",'1_QUESITOS'!$D$6="Sim",'1_QUESITOS'!$D$7="Sim",'1_QUESITOS'!$D$9="Sim"),I141,
SMALL(I141:J141,1))</f>
        <v>0</v>
      </c>
      <c r="L141" s="7">
        <f>IF('2_DEBITOS'!$I$4="ERRO !!!",0,ROUNDDOWN(SUM(E141:F141)*K141,2))</f>
        <v>0</v>
      </c>
      <c r="M141" s="7">
        <f t="shared" si="4"/>
        <v>0</v>
      </c>
      <c r="N141" s="7">
        <f t="shared" si="7"/>
        <v>0</v>
      </c>
      <c r="O141" s="7">
        <f t="shared" si="5"/>
        <v>0</v>
      </c>
    </row>
    <row r="142" spans="3:15" x14ac:dyDescent="0.35">
      <c r="C142" s="18" t="str">
        <f t="shared" si="6"/>
        <v/>
      </c>
      <c r="D142" s="13" t="str">
        <f>IF('2_DEBITOS'!D138="","Não informado",'2_DEBITOS'!D138)</f>
        <v>Não informado</v>
      </c>
      <c r="E142" s="7">
        <f>IF('2_DEBITOS'!$I$4="ERRO !!!",0,SUM('2_DEBITOS'!E138))</f>
        <v>0</v>
      </c>
      <c r="F142" s="7">
        <f>IF('2_DEBITOS'!$I$4="ERRO !!!",0,SUM('2_DEBITOS'!F138,'2_DEBITOS'!G138))</f>
        <v>0</v>
      </c>
      <c r="G142" s="8" t="str">
        <f>IF('1_QUESITOS'!$D$18="ERRO !!!","",
IF(E142+F142=0,"",
IF(OR('2_DEBITOS'!I138="Sim",'1_QUESITOS'!$D$6="Sim",'1_QUESITOS'!$D$7="Sim",'1_QUESITOS'!$D$9="Sim"),"D",
IF('3_CAPAG'!$D$9="","",
'3_CAPAG'!$D$9))))</f>
        <v/>
      </c>
      <c r="H142" s="8" t="str">
        <f>IF('1_QUESITOS'!$D$18="ERRO !!!","00.0",
IF(AND(OR(G142="C",G142="D"),'1_QUESITOS'!$D$13="Sim"),"10.1",
IF(AND(OR(G142="A",G142="B"),'1_QUESITOS'!$D$14="Sim"),"10.2",
IF(AND(OR(G142="C",G142="D"),'1_QUESITOS'!$D$13="Não",'1_QUESITOS'!$D$12="Inciso I"),"11.1",
IF(AND(OR(G142="C",G142="D"),'1_QUESITOS'!$D$13="Não",'1_QUESITOS'!$D$12="Inciso II"),"11.2",
"00.0")))))</f>
        <v>00.0</v>
      </c>
      <c r="I142" s="87">
        <f>IF('1_QUESITOS'!$D$18="ERRO !!!",0,
IF(H142="10.1",0.65,
IF(H142="10.2",0,
IF(AND(H142="11.1",'1_QUESITOS'!$D$8="Não",'1_QUESITOS'!$D$9="Não",'1_QUESITOS'!$D$10="Não",'1_QUESITOS'!$D$11="Não"),0.65,
IF(AND(H142="11.1",OR('1_QUESITOS'!$D$8="Sim",'1_QUESITOS'!$D$9="Sim",'1_QUESITOS'!$D$10="Sim",'1_QUESITOS'!$D$11="Sim")),0.7,
IF(AND(H142="11.2",'1_QUESITOS'!$D$8="Não",'1_QUESITOS'!$D$9="Não",'1_QUESITOS'!$D$10="Não",'1_QUESITOS'!$D$11="Não"),0.5,
IF(AND(H142="11.2",OR('1_QUESITOS'!$D$8="Sim",'1_QUESITOS'!$D$9="Sim",'1_QUESITOS'!$D$10="Sim",'1_QUESITOS'!$D$11="Sim")),0.55,
0)))))))</f>
        <v>0</v>
      </c>
      <c r="J142" s="87">
        <f>'3_CAPAG'!$D$8</f>
        <v>0</v>
      </c>
      <c r="K142" s="87">
        <f>IF(OR('2_DEBITOS'!I138="Sim",'1_QUESITOS'!$D$6="Sim",'1_QUESITOS'!$D$7="Sim",'1_QUESITOS'!$D$9="Sim"),I142,
SMALL(I142:J142,1))</f>
        <v>0</v>
      </c>
      <c r="L142" s="7">
        <f>IF('2_DEBITOS'!$I$4="ERRO !!!",0,ROUNDDOWN(SUM(E142:F142)*K142,2))</f>
        <v>0</v>
      </c>
      <c r="M142" s="7">
        <f t="shared" ref="M142:M205" si="8">IF(OR(F142="",F142=0),0,IF(OR(H142="10.1",H142="11.1",H142="11.2"),1*F142,0))</f>
        <v>0</v>
      </c>
      <c r="N142" s="7">
        <f t="shared" si="7"/>
        <v>0</v>
      </c>
      <c r="O142" s="7">
        <f t="shared" ref="O142:O205" si="9">E142+F142-N142</f>
        <v>0</v>
      </c>
    </row>
    <row r="143" spans="3:15" x14ac:dyDescent="0.35">
      <c r="C143" s="18" t="str">
        <f t="shared" ref="C143:C206" si="10">IF(D143="Não informado","",IF(ISERROR(1+C142),1,1+C142))</f>
        <v/>
      </c>
      <c r="D143" s="13" t="str">
        <f>IF('2_DEBITOS'!D139="","Não informado",'2_DEBITOS'!D139)</f>
        <v>Não informado</v>
      </c>
      <c r="E143" s="7">
        <f>IF('2_DEBITOS'!$I$4="ERRO !!!",0,SUM('2_DEBITOS'!E139))</f>
        <v>0</v>
      </c>
      <c r="F143" s="7">
        <f>IF('2_DEBITOS'!$I$4="ERRO !!!",0,SUM('2_DEBITOS'!F139,'2_DEBITOS'!G139))</f>
        <v>0</v>
      </c>
      <c r="G143" s="8" t="str">
        <f>IF('1_QUESITOS'!$D$18="ERRO !!!","",
IF(E143+F143=0,"",
IF(OR('2_DEBITOS'!I139="Sim",'1_QUESITOS'!$D$6="Sim",'1_QUESITOS'!$D$7="Sim",'1_QUESITOS'!$D$9="Sim"),"D",
IF('3_CAPAG'!$D$9="","",
'3_CAPAG'!$D$9))))</f>
        <v/>
      </c>
      <c r="H143" s="8" t="str">
        <f>IF('1_QUESITOS'!$D$18="ERRO !!!","00.0",
IF(AND(OR(G143="C",G143="D"),'1_QUESITOS'!$D$13="Sim"),"10.1",
IF(AND(OR(G143="A",G143="B"),'1_QUESITOS'!$D$14="Sim"),"10.2",
IF(AND(OR(G143="C",G143="D"),'1_QUESITOS'!$D$13="Não",'1_QUESITOS'!$D$12="Inciso I"),"11.1",
IF(AND(OR(G143="C",G143="D"),'1_QUESITOS'!$D$13="Não",'1_QUESITOS'!$D$12="Inciso II"),"11.2",
"00.0")))))</f>
        <v>00.0</v>
      </c>
      <c r="I143" s="87">
        <f>IF('1_QUESITOS'!$D$18="ERRO !!!",0,
IF(H143="10.1",0.65,
IF(H143="10.2",0,
IF(AND(H143="11.1",'1_QUESITOS'!$D$8="Não",'1_QUESITOS'!$D$9="Não",'1_QUESITOS'!$D$10="Não",'1_QUESITOS'!$D$11="Não"),0.65,
IF(AND(H143="11.1",OR('1_QUESITOS'!$D$8="Sim",'1_QUESITOS'!$D$9="Sim",'1_QUESITOS'!$D$10="Sim",'1_QUESITOS'!$D$11="Sim")),0.7,
IF(AND(H143="11.2",'1_QUESITOS'!$D$8="Não",'1_QUESITOS'!$D$9="Não",'1_QUESITOS'!$D$10="Não",'1_QUESITOS'!$D$11="Não"),0.5,
IF(AND(H143="11.2",OR('1_QUESITOS'!$D$8="Sim",'1_QUESITOS'!$D$9="Sim",'1_QUESITOS'!$D$10="Sim",'1_QUESITOS'!$D$11="Sim")),0.55,
0)))))))</f>
        <v>0</v>
      </c>
      <c r="J143" s="87">
        <f>'3_CAPAG'!$D$8</f>
        <v>0</v>
      </c>
      <c r="K143" s="87">
        <f>IF(OR('2_DEBITOS'!I139="Sim",'1_QUESITOS'!$D$6="Sim",'1_QUESITOS'!$D$7="Sim",'1_QUESITOS'!$D$9="Sim"),I143,
SMALL(I143:J143,1))</f>
        <v>0</v>
      </c>
      <c r="L143" s="7">
        <f>IF('2_DEBITOS'!$I$4="ERRO !!!",0,ROUNDDOWN(SUM(E143:F143)*K143,2))</f>
        <v>0</v>
      </c>
      <c r="M143" s="7">
        <f t="shared" si="8"/>
        <v>0</v>
      </c>
      <c r="N143" s="7">
        <f t="shared" ref="N143:N206" si="11">SMALL(L143:M143,1)</f>
        <v>0</v>
      </c>
      <c r="O143" s="7">
        <f t="shared" si="9"/>
        <v>0</v>
      </c>
    </row>
    <row r="144" spans="3:15" x14ac:dyDescent="0.35">
      <c r="C144" s="18" t="str">
        <f t="shared" si="10"/>
        <v/>
      </c>
      <c r="D144" s="13" t="str">
        <f>IF('2_DEBITOS'!D140="","Não informado",'2_DEBITOS'!D140)</f>
        <v>Não informado</v>
      </c>
      <c r="E144" s="7">
        <f>IF('2_DEBITOS'!$I$4="ERRO !!!",0,SUM('2_DEBITOS'!E140))</f>
        <v>0</v>
      </c>
      <c r="F144" s="7">
        <f>IF('2_DEBITOS'!$I$4="ERRO !!!",0,SUM('2_DEBITOS'!F140,'2_DEBITOS'!G140))</f>
        <v>0</v>
      </c>
      <c r="G144" s="8" t="str">
        <f>IF('1_QUESITOS'!$D$18="ERRO !!!","",
IF(E144+F144=0,"",
IF(OR('2_DEBITOS'!I140="Sim",'1_QUESITOS'!$D$6="Sim",'1_QUESITOS'!$D$7="Sim",'1_QUESITOS'!$D$9="Sim"),"D",
IF('3_CAPAG'!$D$9="","",
'3_CAPAG'!$D$9))))</f>
        <v/>
      </c>
      <c r="H144" s="8" t="str">
        <f>IF('1_QUESITOS'!$D$18="ERRO !!!","00.0",
IF(AND(OR(G144="C",G144="D"),'1_QUESITOS'!$D$13="Sim"),"10.1",
IF(AND(OR(G144="A",G144="B"),'1_QUESITOS'!$D$14="Sim"),"10.2",
IF(AND(OR(G144="C",G144="D"),'1_QUESITOS'!$D$13="Não",'1_QUESITOS'!$D$12="Inciso I"),"11.1",
IF(AND(OR(G144="C",G144="D"),'1_QUESITOS'!$D$13="Não",'1_QUESITOS'!$D$12="Inciso II"),"11.2",
"00.0")))))</f>
        <v>00.0</v>
      </c>
      <c r="I144" s="87">
        <f>IF('1_QUESITOS'!$D$18="ERRO !!!",0,
IF(H144="10.1",0.65,
IF(H144="10.2",0,
IF(AND(H144="11.1",'1_QUESITOS'!$D$8="Não",'1_QUESITOS'!$D$9="Não",'1_QUESITOS'!$D$10="Não",'1_QUESITOS'!$D$11="Não"),0.65,
IF(AND(H144="11.1",OR('1_QUESITOS'!$D$8="Sim",'1_QUESITOS'!$D$9="Sim",'1_QUESITOS'!$D$10="Sim",'1_QUESITOS'!$D$11="Sim")),0.7,
IF(AND(H144="11.2",'1_QUESITOS'!$D$8="Não",'1_QUESITOS'!$D$9="Não",'1_QUESITOS'!$D$10="Não",'1_QUESITOS'!$D$11="Não"),0.5,
IF(AND(H144="11.2",OR('1_QUESITOS'!$D$8="Sim",'1_QUESITOS'!$D$9="Sim",'1_QUESITOS'!$D$10="Sim",'1_QUESITOS'!$D$11="Sim")),0.55,
0)))))))</f>
        <v>0</v>
      </c>
      <c r="J144" s="87">
        <f>'3_CAPAG'!$D$8</f>
        <v>0</v>
      </c>
      <c r="K144" s="87">
        <f>IF(OR('2_DEBITOS'!I140="Sim",'1_QUESITOS'!$D$6="Sim",'1_QUESITOS'!$D$7="Sim",'1_QUESITOS'!$D$9="Sim"),I144,
SMALL(I144:J144,1))</f>
        <v>0</v>
      </c>
      <c r="L144" s="7">
        <f>IF('2_DEBITOS'!$I$4="ERRO !!!",0,ROUNDDOWN(SUM(E144:F144)*K144,2))</f>
        <v>0</v>
      </c>
      <c r="M144" s="7">
        <f t="shared" si="8"/>
        <v>0</v>
      </c>
      <c r="N144" s="7">
        <f t="shared" si="11"/>
        <v>0</v>
      </c>
      <c r="O144" s="7">
        <f t="shared" si="9"/>
        <v>0</v>
      </c>
    </row>
    <row r="145" spans="3:15" x14ac:dyDescent="0.35">
      <c r="C145" s="18" t="str">
        <f t="shared" si="10"/>
        <v/>
      </c>
      <c r="D145" s="13" t="str">
        <f>IF('2_DEBITOS'!D141="","Não informado",'2_DEBITOS'!D141)</f>
        <v>Não informado</v>
      </c>
      <c r="E145" s="7">
        <f>IF('2_DEBITOS'!$I$4="ERRO !!!",0,SUM('2_DEBITOS'!E141))</f>
        <v>0</v>
      </c>
      <c r="F145" s="7">
        <f>IF('2_DEBITOS'!$I$4="ERRO !!!",0,SUM('2_DEBITOS'!F141,'2_DEBITOS'!G141))</f>
        <v>0</v>
      </c>
      <c r="G145" s="8" t="str">
        <f>IF('1_QUESITOS'!$D$18="ERRO !!!","",
IF(E145+F145=0,"",
IF(OR('2_DEBITOS'!I141="Sim",'1_QUESITOS'!$D$6="Sim",'1_QUESITOS'!$D$7="Sim",'1_QUESITOS'!$D$9="Sim"),"D",
IF('3_CAPAG'!$D$9="","",
'3_CAPAG'!$D$9))))</f>
        <v/>
      </c>
      <c r="H145" s="8" t="str">
        <f>IF('1_QUESITOS'!$D$18="ERRO !!!","00.0",
IF(AND(OR(G145="C",G145="D"),'1_QUESITOS'!$D$13="Sim"),"10.1",
IF(AND(OR(G145="A",G145="B"),'1_QUESITOS'!$D$14="Sim"),"10.2",
IF(AND(OR(G145="C",G145="D"),'1_QUESITOS'!$D$13="Não",'1_QUESITOS'!$D$12="Inciso I"),"11.1",
IF(AND(OR(G145="C",G145="D"),'1_QUESITOS'!$D$13="Não",'1_QUESITOS'!$D$12="Inciso II"),"11.2",
"00.0")))))</f>
        <v>00.0</v>
      </c>
      <c r="I145" s="87">
        <f>IF('1_QUESITOS'!$D$18="ERRO !!!",0,
IF(H145="10.1",0.65,
IF(H145="10.2",0,
IF(AND(H145="11.1",'1_QUESITOS'!$D$8="Não",'1_QUESITOS'!$D$9="Não",'1_QUESITOS'!$D$10="Não",'1_QUESITOS'!$D$11="Não"),0.65,
IF(AND(H145="11.1",OR('1_QUESITOS'!$D$8="Sim",'1_QUESITOS'!$D$9="Sim",'1_QUESITOS'!$D$10="Sim",'1_QUESITOS'!$D$11="Sim")),0.7,
IF(AND(H145="11.2",'1_QUESITOS'!$D$8="Não",'1_QUESITOS'!$D$9="Não",'1_QUESITOS'!$D$10="Não",'1_QUESITOS'!$D$11="Não"),0.5,
IF(AND(H145="11.2",OR('1_QUESITOS'!$D$8="Sim",'1_QUESITOS'!$D$9="Sim",'1_QUESITOS'!$D$10="Sim",'1_QUESITOS'!$D$11="Sim")),0.55,
0)))))))</f>
        <v>0</v>
      </c>
      <c r="J145" s="87">
        <f>'3_CAPAG'!$D$8</f>
        <v>0</v>
      </c>
      <c r="K145" s="87">
        <f>IF(OR('2_DEBITOS'!I141="Sim",'1_QUESITOS'!$D$6="Sim",'1_QUESITOS'!$D$7="Sim",'1_QUESITOS'!$D$9="Sim"),I145,
SMALL(I145:J145,1))</f>
        <v>0</v>
      </c>
      <c r="L145" s="7">
        <f>IF('2_DEBITOS'!$I$4="ERRO !!!",0,ROUNDDOWN(SUM(E145:F145)*K145,2))</f>
        <v>0</v>
      </c>
      <c r="M145" s="7">
        <f t="shared" si="8"/>
        <v>0</v>
      </c>
      <c r="N145" s="7">
        <f t="shared" si="11"/>
        <v>0</v>
      </c>
      <c r="O145" s="7">
        <f t="shared" si="9"/>
        <v>0</v>
      </c>
    </row>
    <row r="146" spans="3:15" x14ac:dyDescent="0.35">
      <c r="C146" s="18" t="str">
        <f t="shared" si="10"/>
        <v/>
      </c>
      <c r="D146" s="13" t="str">
        <f>IF('2_DEBITOS'!D142="","Não informado",'2_DEBITOS'!D142)</f>
        <v>Não informado</v>
      </c>
      <c r="E146" s="7">
        <f>IF('2_DEBITOS'!$I$4="ERRO !!!",0,SUM('2_DEBITOS'!E142))</f>
        <v>0</v>
      </c>
      <c r="F146" s="7">
        <f>IF('2_DEBITOS'!$I$4="ERRO !!!",0,SUM('2_DEBITOS'!F142,'2_DEBITOS'!G142))</f>
        <v>0</v>
      </c>
      <c r="G146" s="8" t="str">
        <f>IF('1_QUESITOS'!$D$18="ERRO !!!","",
IF(E146+F146=0,"",
IF(OR('2_DEBITOS'!I142="Sim",'1_QUESITOS'!$D$6="Sim",'1_QUESITOS'!$D$7="Sim",'1_QUESITOS'!$D$9="Sim"),"D",
IF('3_CAPAG'!$D$9="","",
'3_CAPAG'!$D$9))))</f>
        <v/>
      </c>
      <c r="H146" s="8" t="str">
        <f>IF('1_QUESITOS'!$D$18="ERRO !!!","00.0",
IF(AND(OR(G146="C",G146="D"),'1_QUESITOS'!$D$13="Sim"),"10.1",
IF(AND(OR(G146="A",G146="B"),'1_QUESITOS'!$D$14="Sim"),"10.2",
IF(AND(OR(G146="C",G146="D"),'1_QUESITOS'!$D$13="Não",'1_QUESITOS'!$D$12="Inciso I"),"11.1",
IF(AND(OR(G146="C",G146="D"),'1_QUESITOS'!$D$13="Não",'1_QUESITOS'!$D$12="Inciso II"),"11.2",
"00.0")))))</f>
        <v>00.0</v>
      </c>
      <c r="I146" s="87">
        <f>IF('1_QUESITOS'!$D$18="ERRO !!!",0,
IF(H146="10.1",0.65,
IF(H146="10.2",0,
IF(AND(H146="11.1",'1_QUESITOS'!$D$8="Não",'1_QUESITOS'!$D$9="Não",'1_QUESITOS'!$D$10="Não",'1_QUESITOS'!$D$11="Não"),0.65,
IF(AND(H146="11.1",OR('1_QUESITOS'!$D$8="Sim",'1_QUESITOS'!$D$9="Sim",'1_QUESITOS'!$D$10="Sim",'1_QUESITOS'!$D$11="Sim")),0.7,
IF(AND(H146="11.2",'1_QUESITOS'!$D$8="Não",'1_QUESITOS'!$D$9="Não",'1_QUESITOS'!$D$10="Não",'1_QUESITOS'!$D$11="Não"),0.5,
IF(AND(H146="11.2",OR('1_QUESITOS'!$D$8="Sim",'1_QUESITOS'!$D$9="Sim",'1_QUESITOS'!$D$10="Sim",'1_QUESITOS'!$D$11="Sim")),0.55,
0)))))))</f>
        <v>0</v>
      </c>
      <c r="J146" s="87">
        <f>'3_CAPAG'!$D$8</f>
        <v>0</v>
      </c>
      <c r="K146" s="87">
        <f>IF(OR('2_DEBITOS'!I142="Sim",'1_QUESITOS'!$D$6="Sim",'1_QUESITOS'!$D$7="Sim",'1_QUESITOS'!$D$9="Sim"),I146,
SMALL(I146:J146,1))</f>
        <v>0</v>
      </c>
      <c r="L146" s="7">
        <f>IF('2_DEBITOS'!$I$4="ERRO !!!",0,ROUNDDOWN(SUM(E146:F146)*K146,2))</f>
        <v>0</v>
      </c>
      <c r="M146" s="7">
        <f t="shared" si="8"/>
        <v>0</v>
      </c>
      <c r="N146" s="7">
        <f t="shared" si="11"/>
        <v>0</v>
      </c>
      <c r="O146" s="7">
        <f t="shared" si="9"/>
        <v>0</v>
      </c>
    </row>
    <row r="147" spans="3:15" x14ac:dyDescent="0.35">
      <c r="C147" s="18" t="str">
        <f t="shared" si="10"/>
        <v/>
      </c>
      <c r="D147" s="13" t="str">
        <f>IF('2_DEBITOS'!D143="","Não informado",'2_DEBITOS'!D143)</f>
        <v>Não informado</v>
      </c>
      <c r="E147" s="7">
        <f>IF('2_DEBITOS'!$I$4="ERRO !!!",0,SUM('2_DEBITOS'!E143))</f>
        <v>0</v>
      </c>
      <c r="F147" s="7">
        <f>IF('2_DEBITOS'!$I$4="ERRO !!!",0,SUM('2_DEBITOS'!F143,'2_DEBITOS'!G143))</f>
        <v>0</v>
      </c>
      <c r="G147" s="8" t="str">
        <f>IF('1_QUESITOS'!$D$18="ERRO !!!","",
IF(E147+F147=0,"",
IF(OR('2_DEBITOS'!I143="Sim",'1_QUESITOS'!$D$6="Sim",'1_QUESITOS'!$D$7="Sim",'1_QUESITOS'!$D$9="Sim"),"D",
IF('3_CAPAG'!$D$9="","",
'3_CAPAG'!$D$9))))</f>
        <v/>
      </c>
      <c r="H147" s="8" t="str">
        <f>IF('1_QUESITOS'!$D$18="ERRO !!!","00.0",
IF(AND(OR(G147="C",G147="D"),'1_QUESITOS'!$D$13="Sim"),"10.1",
IF(AND(OR(G147="A",G147="B"),'1_QUESITOS'!$D$14="Sim"),"10.2",
IF(AND(OR(G147="C",G147="D"),'1_QUESITOS'!$D$13="Não",'1_QUESITOS'!$D$12="Inciso I"),"11.1",
IF(AND(OR(G147="C",G147="D"),'1_QUESITOS'!$D$13="Não",'1_QUESITOS'!$D$12="Inciso II"),"11.2",
"00.0")))))</f>
        <v>00.0</v>
      </c>
      <c r="I147" s="87">
        <f>IF('1_QUESITOS'!$D$18="ERRO !!!",0,
IF(H147="10.1",0.65,
IF(H147="10.2",0,
IF(AND(H147="11.1",'1_QUESITOS'!$D$8="Não",'1_QUESITOS'!$D$9="Não",'1_QUESITOS'!$D$10="Não",'1_QUESITOS'!$D$11="Não"),0.65,
IF(AND(H147="11.1",OR('1_QUESITOS'!$D$8="Sim",'1_QUESITOS'!$D$9="Sim",'1_QUESITOS'!$D$10="Sim",'1_QUESITOS'!$D$11="Sim")),0.7,
IF(AND(H147="11.2",'1_QUESITOS'!$D$8="Não",'1_QUESITOS'!$D$9="Não",'1_QUESITOS'!$D$10="Não",'1_QUESITOS'!$D$11="Não"),0.5,
IF(AND(H147="11.2",OR('1_QUESITOS'!$D$8="Sim",'1_QUESITOS'!$D$9="Sim",'1_QUESITOS'!$D$10="Sim",'1_QUESITOS'!$D$11="Sim")),0.55,
0)))))))</f>
        <v>0</v>
      </c>
      <c r="J147" s="87">
        <f>'3_CAPAG'!$D$8</f>
        <v>0</v>
      </c>
      <c r="K147" s="87">
        <f>IF(OR('2_DEBITOS'!I143="Sim",'1_QUESITOS'!$D$6="Sim",'1_QUESITOS'!$D$7="Sim",'1_QUESITOS'!$D$9="Sim"),I147,
SMALL(I147:J147,1))</f>
        <v>0</v>
      </c>
      <c r="L147" s="7">
        <f>IF('2_DEBITOS'!$I$4="ERRO !!!",0,ROUNDDOWN(SUM(E147:F147)*K147,2))</f>
        <v>0</v>
      </c>
      <c r="M147" s="7">
        <f t="shared" si="8"/>
        <v>0</v>
      </c>
      <c r="N147" s="7">
        <f t="shared" si="11"/>
        <v>0</v>
      </c>
      <c r="O147" s="7">
        <f t="shared" si="9"/>
        <v>0</v>
      </c>
    </row>
    <row r="148" spans="3:15" x14ac:dyDescent="0.35">
      <c r="C148" s="18" t="str">
        <f t="shared" si="10"/>
        <v/>
      </c>
      <c r="D148" s="13" t="str">
        <f>IF('2_DEBITOS'!D144="","Não informado",'2_DEBITOS'!D144)</f>
        <v>Não informado</v>
      </c>
      <c r="E148" s="7">
        <f>IF('2_DEBITOS'!$I$4="ERRO !!!",0,SUM('2_DEBITOS'!E144))</f>
        <v>0</v>
      </c>
      <c r="F148" s="7">
        <f>IF('2_DEBITOS'!$I$4="ERRO !!!",0,SUM('2_DEBITOS'!F144,'2_DEBITOS'!G144))</f>
        <v>0</v>
      </c>
      <c r="G148" s="8" t="str">
        <f>IF('1_QUESITOS'!$D$18="ERRO !!!","",
IF(E148+F148=0,"",
IF(OR('2_DEBITOS'!I144="Sim",'1_QUESITOS'!$D$6="Sim",'1_QUESITOS'!$D$7="Sim",'1_QUESITOS'!$D$9="Sim"),"D",
IF('3_CAPAG'!$D$9="","",
'3_CAPAG'!$D$9))))</f>
        <v/>
      </c>
      <c r="H148" s="8" t="str">
        <f>IF('1_QUESITOS'!$D$18="ERRO !!!","00.0",
IF(AND(OR(G148="C",G148="D"),'1_QUESITOS'!$D$13="Sim"),"10.1",
IF(AND(OR(G148="A",G148="B"),'1_QUESITOS'!$D$14="Sim"),"10.2",
IF(AND(OR(G148="C",G148="D"),'1_QUESITOS'!$D$13="Não",'1_QUESITOS'!$D$12="Inciso I"),"11.1",
IF(AND(OR(G148="C",G148="D"),'1_QUESITOS'!$D$13="Não",'1_QUESITOS'!$D$12="Inciso II"),"11.2",
"00.0")))))</f>
        <v>00.0</v>
      </c>
      <c r="I148" s="87">
        <f>IF('1_QUESITOS'!$D$18="ERRO !!!",0,
IF(H148="10.1",0.65,
IF(H148="10.2",0,
IF(AND(H148="11.1",'1_QUESITOS'!$D$8="Não",'1_QUESITOS'!$D$9="Não",'1_QUESITOS'!$D$10="Não",'1_QUESITOS'!$D$11="Não"),0.65,
IF(AND(H148="11.1",OR('1_QUESITOS'!$D$8="Sim",'1_QUESITOS'!$D$9="Sim",'1_QUESITOS'!$D$10="Sim",'1_QUESITOS'!$D$11="Sim")),0.7,
IF(AND(H148="11.2",'1_QUESITOS'!$D$8="Não",'1_QUESITOS'!$D$9="Não",'1_QUESITOS'!$D$10="Não",'1_QUESITOS'!$D$11="Não"),0.5,
IF(AND(H148="11.2",OR('1_QUESITOS'!$D$8="Sim",'1_QUESITOS'!$D$9="Sim",'1_QUESITOS'!$D$10="Sim",'1_QUESITOS'!$D$11="Sim")),0.55,
0)))))))</f>
        <v>0</v>
      </c>
      <c r="J148" s="87">
        <f>'3_CAPAG'!$D$8</f>
        <v>0</v>
      </c>
      <c r="K148" s="87">
        <f>IF(OR('2_DEBITOS'!I144="Sim",'1_QUESITOS'!$D$6="Sim",'1_QUESITOS'!$D$7="Sim",'1_QUESITOS'!$D$9="Sim"),I148,
SMALL(I148:J148,1))</f>
        <v>0</v>
      </c>
      <c r="L148" s="7">
        <f>IF('2_DEBITOS'!$I$4="ERRO !!!",0,ROUNDDOWN(SUM(E148:F148)*K148,2))</f>
        <v>0</v>
      </c>
      <c r="M148" s="7">
        <f t="shared" si="8"/>
        <v>0</v>
      </c>
      <c r="N148" s="7">
        <f t="shared" si="11"/>
        <v>0</v>
      </c>
      <c r="O148" s="7">
        <f t="shared" si="9"/>
        <v>0</v>
      </c>
    </row>
    <row r="149" spans="3:15" x14ac:dyDescent="0.35">
      <c r="C149" s="18" t="str">
        <f t="shared" si="10"/>
        <v/>
      </c>
      <c r="D149" s="13" t="str">
        <f>IF('2_DEBITOS'!D145="","Não informado",'2_DEBITOS'!D145)</f>
        <v>Não informado</v>
      </c>
      <c r="E149" s="7">
        <f>IF('2_DEBITOS'!$I$4="ERRO !!!",0,SUM('2_DEBITOS'!E145))</f>
        <v>0</v>
      </c>
      <c r="F149" s="7">
        <f>IF('2_DEBITOS'!$I$4="ERRO !!!",0,SUM('2_DEBITOS'!F145,'2_DEBITOS'!G145))</f>
        <v>0</v>
      </c>
      <c r="G149" s="8" t="str">
        <f>IF('1_QUESITOS'!$D$18="ERRO !!!","",
IF(E149+F149=0,"",
IF(OR('2_DEBITOS'!I145="Sim",'1_QUESITOS'!$D$6="Sim",'1_QUESITOS'!$D$7="Sim",'1_QUESITOS'!$D$9="Sim"),"D",
IF('3_CAPAG'!$D$9="","",
'3_CAPAG'!$D$9))))</f>
        <v/>
      </c>
      <c r="H149" s="8" t="str">
        <f>IF('1_QUESITOS'!$D$18="ERRO !!!","00.0",
IF(AND(OR(G149="C",G149="D"),'1_QUESITOS'!$D$13="Sim"),"10.1",
IF(AND(OR(G149="A",G149="B"),'1_QUESITOS'!$D$14="Sim"),"10.2",
IF(AND(OR(G149="C",G149="D"),'1_QUESITOS'!$D$13="Não",'1_QUESITOS'!$D$12="Inciso I"),"11.1",
IF(AND(OR(G149="C",G149="D"),'1_QUESITOS'!$D$13="Não",'1_QUESITOS'!$D$12="Inciso II"),"11.2",
"00.0")))))</f>
        <v>00.0</v>
      </c>
      <c r="I149" s="87">
        <f>IF('1_QUESITOS'!$D$18="ERRO !!!",0,
IF(H149="10.1",0.65,
IF(H149="10.2",0,
IF(AND(H149="11.1",'1_QUESITOS'!$D$8="Não",'1_QUESITOS'!$D$9="Não",'1_QUESITOS'!$D$10="Não",'1_QUESITOS'!$D$11="Não"),0.65,
IF(AND(H149="11.1",OR('1_QUESITOS'!$D$8="Sim",'1_QUESITOS'!$D$9="Sim",'1_QUESITOS'!$D$10="Sim",'1_QUESITOS'!$D$11="Sim")),0.7,
IF(AND(H149="11.2",'1_QUESITOS'!$D$8="Não",'1_QUESITOS'!$D$9="Não",'1_QUESITOS'!$D$10="Não",'1_QUESITOS'!$D$11="Não"),0.5,
IF(AND(H149="11.2",OR('1_QUESITOS'!$D$8="Sim",'1_QUESITOS'!$D$9="Sim",'1_QUESITOS'!$D$10="Sim",'1_QUESITOS'!$D$11="Sim")),0.55,
0)))))))</f>
        <v>0</v>
      </c>
      <c r="J149" s="87">
        <f>'3_CAPAG'!$D$8</f>
        <v>0</v>
      </c>
      <c r="K149" s="87">
        <f>IF(OR('2_DEBITOS'!I145="Sim",'1_QUESITOS'!$D$6="Sim",'1_QUESITOS'!$D$7="Sim",'1_QUESITOS'!$D$9="Sim"),I149,
SMALL(I149:J149,1))</f>
        <v>0</v>
      </c>
      <c r="L149" s="7">
        <f>IF('2_DEBITOS'!$I$4="ERRO !!!",0,ROUNDDOWN(SUM(E149:F149)*K149,2))</f>
        <v>0</v>
      </c>
      <c r="M149" s="7">
        <f t="shared" si="8"/>
        <v>0</v>
      </c>
      <c r="N149" s="7">
        <f t="shared" si="11"/>
        <v>0</v>
      </c>
      <c r="O149" s="7">
        <f t="shared" si="9"/>
        <v>0</v>
      </c>
    </row>
    <row r="150" spans="3:15" x14ac:dyDescent="0.35">
      <c r="C150" s="18" t="str">
        <f t="shared" si="10"/>
        <v/>
      </c>
      <c r="D150" s="13" t="str">
        <f>IF('2_DEBITOS'!D146="","Não informado",'2_DEBITOS'!D146)</f>
        <v>Não informado</v>
      </c>
      <c r="E150" s="7">
        <f>IF('2_DEBITOS'!$I$4="ERRO !!!",0,SUM('2_DEBITOS'!E146))</f>
        <v>0</v>
      </c>
      <c r="F150" s="7">
        <f>IF('2_DEBITOS'!$I$4="ERRO !!!",0,SUM('2_DEBITOS'!F146,'2_DEBITOS'!G146))</f>
        <v>0</v>
      </c>
      <c r="G150" s="8" t="str">
        <f>IF('1_QUESITOS'!$D$18="ERRO !!!","",
IF(E150+F150=0,"",
IF(OR('2_DEBITOS'!I146="Sim",'1_QUESITOS'!$D$6="Sim",'1_QUESITOS'!$D$7="Sim",'1_QUESITOS'!$D$9="Sim"),"D",
IF('3_CAPAG'!$D$9="","",
'3_CAPAG'!$D$9))))</f>
        <v/>
      </c>
      <c r="H150" s="8" t="str">
        <f>IF('1_QUESITOS'!$D$18="ERRO !!!","00.0",
IF(AND(OR(G150="C",G150="D"),'1_QUESITOS'!$D$13="Sim"),"10.1",
IF(AND(OR(G150="A",G150="B"),'1_QUESITOS'!$D$14="Sim"),"10.2",
IF(AND(OR(G150="C",G150="D"),'1_QUESITOS'!$D$13="Não",'1_QUESITOS'!$D$12="Inciso I"),"11.1",
IF(AND(OR(G150="C",G150="D"),'1_QUESITOS'!$D$13="Não",'1_QUESITOS'!$D$12="Inciso II"),"11.2",
"00.0")))))</f>
        <v>00.0</v>
      </c>
      <c r="I150" s="87">
        <f>IF('1_QUESITOS'!$D$18="ERRO !!!",0,
IF(H150="10.1",0.65,
IF(H150="10.2",0,
IF(AND(H150="11.1",'1_QUESITOS'!$D$8="Não",'1_QUESITOS'!$D$9="Não",'1_QUESITOS'!$D$10="Não",'1_QUESITOS'!$D$11="Não"),0.65,
IF(AND(H150="11.1",OR('1_QUESITOS'!$D$8="Sim",'1_QUESITOS'!$D$9="Sim",'1_QUESITOS'!$D$10="Sim",'1_QUESITOS'!$D$11="Sim")),0.7,
IF(AND(H150="11.2",'1_QUESITOS'!$D$8="Não",'1_QUESITOS'!$D$9="Não",'1_QUESITOS'!$D$10="Não",'1_QUESITOS'!$D$11="Não"),0.5,
IF(AND(H150="11.2",OR('1_QUESITOS'!$D$8="Sim",'1_QUESITOS'!$D$9="Sim",'1_QUESITOS'!$D$10="Sim",'1_QUESITOS'!$D$11="Sim")),0.55,
0)))))))</f>
        <v>0</v>
      </c>
      <c r="J150" s="87">
        <f>'3_CAPAG'!$D$8</f>
        <v>0</v>
      </c>
      <c r="K150" s="87">
        <f>IF(OR('2_DEBITOS'!I146="Sim",'1_QUESITOS'!$D$6="Sim",'1_QUESITOS'!$D$7="Sim",'1_QUESITOS'!$D$9="Sim"),I150,
SMALL(I150:J150,1))</f>
        <v>0</v>
      </c>
      <c r="L150" s="7">
        <f>IF('2_DEBITOS'!$I$4="ERRO !!!",0,ROUNDDOWN(SUM(E150:F150)*K150,2))</f>
        <v>0</v>
      </c>
      <c r="M150" s="7">
        <f t="shared" si="8"/>
        <v>0</v>
      </c>
      <c r="N150" s="7">
        <f t="shared" si="11"/>
        <v>0</v>
      </c>
      <c r="O150" s="7">
        <f t="shared" si="9"/>
        <v>0</v>
      </c>
    </row>
    <row r="151" spans="3:15" x14ac:dyDescent="0.35">
      <c r="C151" s="18" t="str">
        <f t="shared" si="10"/>
        <v/>
      </c>
      <c r="D151" s="13" t="str">
        <f>IF('2_DEBITOS'!D147="","Não informado",'2_DEBITOS'!D147)</f>
        <v>Não informado</v>
      </c>
      <c r="E151" s="7">
        <f>IF('2_DEBITOS'!$I$4="ERRO !!!",0,SUM('2_DEBITOS'!E147))</f>
        <v>0</v>
      </c>
      <c r="F151" s="7">
        <f>IF('2_DEBITOS'!$I$4="ERRO !!!",0,SUM('2_DEBITOS'!F147,'2_DEBITOS'!G147))</f>
        <v>0</v>
      </c>
      <c r="G151" s="8" t="str">
        <f>IF('1_QUESITOS'!$D$18="ERRO !!!","",
IF(E151+F151=0,"",
IF(OR('2_DEBITOS'!I147="Sim",'1_QUESITOS'!$D$6="Sim",'1_QUESITOS'!$D$7="Sim",'1_QUESITOS'!$D$9="Sim"),"D",
IF('3_CAPAG'!$D$9="","",
'3_CAPAG'!$D$9))))</f>
        <v/>
      </c>
      <c r="H151" s="8" t="str">
        <f>IF('1_QUESITOS'!$D$18="ERRO !!!","00.0",
IF(AND(OR(G151="C",G151="D"),'1_QUESITOS'!$D$13="Sim"),"10.1",
IF(AND(OR(G151="A",G151="B"),'1_QUESITOS'!$D$14="Sim"),"10.2",
IF(AND(OR(G151="C",G151="D"),'1_QUESITOS'!$D$13="Não",'1_QUESITOS'!$D$12="Inciso I"),"11.1",
IF(AND(OR(G151="C",G151="D"),'1_QUESITOS'!$D$13="Não",'1_QUESITOS'!$D$12="Inciso II"),"11.2",
"00.0")))))</f>
        <v>00.0</v>
      </c>
      <c r="I151" s="87">
        <f>IF('1_QUESITOS'!$D$18="ERRO !!!",0,
IF(H151="10.1",0.65,
IF(H151="10.2",0,
IF(AND(H151="11.1",'1_QUESITOS'!$D$8="Não",'1_QUESITOS'!$D$9="Não",'1_QUESITOS'!$D$10="Não",'1_QUESITOS'!$D$11="Não"),0.65,
IF(AND(H151="11.1",OR('1_QUESITOS'!$D$8="Sim",'1_QUESITOS'!$D$9="Sim",'1_QUESITOS'!$D$10="Sim",'1_QUESITOS'!$D$11="Sim")),0.7,
IF(AND(H151="11.2",'1_QUESITOS'!$D$8="Não",'1_QUESITOS'!$D$9="Não",'1_QUESITOS'!$D$10="Não",'1_QUESITOS'!$D$11="Não"),0.5,
IF(AND(H151="11.2",OR('1_QUESITOS'!$D$8="Sim",'1_QUESITOS'!$D$9="Sim",'1_QUESITOS'!$D$10="Sim",'1_QUESITOS'!$D$11="Sim")),0.55,
0)))))))</f>
        <v>0</v>
      </c>
      <c r="J151" s="87">
        <f>'3_CAPAG'!$D$8</f>
        <v>0</v>
      </c>
      <c r="K151" s="87">
        <f>IF(OR('2_DEBITOS'!I147="Sim",'1_QUESITOS'!$D$6="Sim",'1_QUESITOS'!$D$7="Sim",'1_QUESITOS'!$D$9="Sim"),I151,
SMALL(I151:J151,1))</f>
        <v>0</v>
      </c>
      <c r="L151" s="7">
        <f>IF('2_DEBITOS'!$I$4="ERRO !!!",0,ROUNDDOWN(SUM(E151:F151)*K151,2))</f>
        <v>0</v>
      </c>
      <c r="M151" s="7">
        <f t="shared" si="8"/>
        <v>0</v>
      </c>
      <c r="N151" s="7">
        <f t="shared" si="11"/>
        <v>0</v>
      </c>
      <c r="O151" s="7">
        <f t="shared" si="9"/>
        <v>0</v>
      </c>
    </row>
    <row r="152" spans="3:15" x14ac:dyDescent="0.35">
      <c r="C152" s="18" t="str">
        <f t="shared" si="10"/>
        <v/>
      </c>
      <c r="D152" s="13" t="str">
        <f>IF('2_DEBITOS'!D148="","Não informado",'2_DEBITOS'!D148)</f>
        <v>Não informado</v>
      </c>
      <c r="E152" s="7">
        <f>IF('2_DEBITOS'!$I$4="ERRO !!!",0,SUM('2_DEBITOS'!E148))</f>
        <v>0</v>
      </c>
      <c r="F152" s="7">
        <f>IF('2_DEBITOS'!$I$4="ERRO !!!",0,SUM('2_DEBITOS'!F148,'2_DEBITOS'!G148))</f>
        <v>0</v>
      </c>
      <c r="G152" s="8" t="str">
        <f>IF('1_QUESITOS'!$D$18="ERRO !!!","",
IF(E152+F152=0,"",
IF(OR('2_DEBITOS'!I148="Sim",'1_QUESITOS'!$D$6="Sim",'1_QUESITOS'!$D$7="Sim",'1_QUESITOS'!$D$9="Sim"),"D",
IF('3_CAPAG'!$D$9="","",
'3_CAPAG'!$D$9))))</f>
        <v/>
      </c>
      <c r="H152" s="8" t="str">
        <f>IF('1_QUESITOS'!$D$18="ERRO !!!","00.0",
IF(AND(OR(G152="C",G152="D"),'1_QUESITOS'!$D$13="Sim"),"10.1",
IF(AND(OR(G152="A",G152="B"),'1_QUESITOS'!$D$14="Sim"),"10.2",
IF(AND(OR(G152="C",G152="D"),'1_QUESITOS'!$D$13="Não",'1_QUESITOS'!$D$12="Inciso I"),"11.1",
IF(AND(OR(G152="C",G152="D"),'1_QUESITOS'!$D$13="Não",'1_QUESITOS'!$D$12="Inciso II"),"11.2",
"00.0")))))</f>
        <v>00.0</v>
      </c>
      <c r="I152" s="87">
        <f>IF('1_QUESITOS'!$D$18="ERRO !!!",0,
IF(H152="10.1",0.65,
IF(H152="10.2",0,
IF(AND(H152="11.1",'1_QUESITOS'!$D$8="Não",'1_QUESITOS'!$D$9="Não",'1_QUESITOS'!$D$10="Não",'1_QUESITOS'!$D$11="Não"),0.65,
IF(AND(H152="11.1",OR('1_QUESITOS'!$D$8="Sim",'1_QUESITOS'!$D$9="Sim",'1_QUESITOS'!$D$10="Sim",'1_QUESITOS'!$D$11="Sim")),0.7,
IF(AND(H152="11.2",'1_QUESITOS'!$D$8="Não",'1_QUESITOS'!$D$9="Não",'1_QUESITOS'!$D$10="Não",'1_QUESITOS'!$D$11="Não"),0.5,
IF(AND(H152="11.2",OR('1_QUESITOS'!$D$8="Sim",'1_QUESITOS'!$D$9="Sim",'1_QUESITOS'!$D$10="Sim",'1_QUESITOS'!$D$11="Sim")),0.55,
0)))))))</f>
        <v>0</v>
      </c>
      <c r="J152" s="87">
        <f>'3_CAPAG'!$D$8</f>
        <v>0</v>
      </c>
      <c r="K152" s="87">
        <f>IF(OR('2_DEBITOS'!I148="Sim",'1_QUESITOS'!$D$6="Sim",'1_QUESITOS'!$D$7="Sim",'1_QUESITOS'!$D$9="Sim"),I152,
SMALL(I152:J152,1))</f>
        <v>0</v>
      </c>
      <c r="L152" s="7">
        <f>IF('2_DEBITOS'!$I$4="ERRO !!!",0,ROUNDDOWN(SUM(E152:F152)*K152,2))</f>
        <v>0</v>
      </c>
      <c r="M152" s="7">
        <f t="shared" si="8"/>
        <v>0</v>
      </c>
      <c r="N152" s="7">
        <f t="shared" si="11"/>
        <v>0</v>
      </c>
      <c r="O152" s="7">
        <f t="shared" si="9"/>
        <v>0</v>
      </c>
    </row>
    <row r="153" spans="3:15" x14ac:dyDescent="0.35">
      <c r="C153" s="18" t="str">
        <f t="shared" si="10"/>
        <v/>
      </c>
      <c r="D153" s="13" t="str">
        <f>IF('2_DEBITOS'!D149="","Não informado",'2_DEBITOS'!D149)</f>
        <v>Não informado</v>
      </c>
      <c r="E153" s="7">
        <f>IF('2_DEBITOS'!$I$4="ERRO !!!",0,SUM('2_DEBITOS'!E149))</f>
        <v>0</v>
      </c>
      <c r="F153" s="7">
        <f>IF('2_DEBITOS'!$I$4="ERRO !!!",0,SUM('2_DEBITOS'!F149,'2_DEBITOS'!G149))</f>
        <v>0</v>
      </c>
      <c r="G153" s="8" t="str">
        <f>IF('1_QUESITOS'!$D$18="ERRO !!!","",
IF(E153+F153=0,"",
IF(OR('2_DEBITOS'!I149="Sim",'1_QUESITOS'!$D$6="Sim",'1_QUESITOS'!$D$7="Sim",'1_QUESITOS'!$D$9="Sim"),"D",
IF('3_CAPAG'!$D$9="","",
'3_CAPAG'!$D$9))))</f>
        <v/>
      </c>
      <c r="H153" s="8" t="str">
        <f>IF('1_QUESITOS'!$D$18="ERRO !!!","00.0",
IF(AND(OR(G153="C",G153="D"),'1_QUESITOS'!$D$13="Sim"),"10.1",
IF(AND(OR(G153="A",G153="B"),'1_QUESITOS'!$D$14="Sim"),"10.2",
IF(AND(OR(G153="C",G153="D"),'1_QUESITOS'!$D$13="Não",'1_QUESITOS'!$D$12="Inciso I"),"11.1",
IF(AND(OR(G153="C",G153="D"),'1_QUESITOS'!$D$13="Não",'1_QUESITOS'!$D$12="Inciso II"),"11.2",
"00.0")))))</f>
        <v>00.0</v>
      </c>
      <c r="I153" s="87">
        <f>IF('1_QUESITOS'!$D$18="ERRO !!!",0,
IF(H153="10.1",0.65,
IF(H153="10.2",0,
IF(AND(H153="11.1",'1_QUESITOS'!$D$8="Não",'1_QUESITOS'!$D$9="Não",'1_QUESITOS'!$D$10="Não",'1_QUESITOS'!$D$11="Não"),0.65,
IF(AND(H153="11.1",OR('1_QUESITOS'!$D$8="Sim",'1_QUESITOS'!$D$9="Sim",'1_QUESITOS'!$D$10="Sim",'1_QUESITOS'!$D$11="Sim")),0.7,
IF(AND(H153="11.2",'1_QUESITOS'!$D$8="Não",'1_QUESITOS'!$D$9="Não",'1_QUESITOS'!$D$10="Não",'1_QUESITOS'!$D$11="Não"),0.5,
IF(AND(H153="11.2",OR('1_QUESITOS'!$D$8="Sim",'1_QUESITOS'!$D$9="Sim",'1_QUESITOS'!$D$10="Sim",'1_QUESITOS'!$D$11="Sim")),0.55,
0)))))))</f>
        <v>0</v>
      </c>
      <c r="J153" s="87">
        <f>'3_CAPAG'!$D$8</f>
        <v>0</v>
      </c>
      <c r="K153" s="87">
        <f>IF(OR('2_DEBITOS'!I149="Sim",'1_QUESITOS'!$D$6="Sim",'1_QUESITOS'!$D$7="Sim",'1_QUESITOS'!$D$9="Sim"),I153,
SMALL(I153:J153,1))</f>
        <v>0</v>
      </c>
      <c r="L153" s="7">
        <f>IF('2_DEBITOS'!$I$4="ERRO !!!",0,ROUNDDOWN(SUM(E153:F153)*K153,2))</f>
        <v>0</v>
      </c>
      <c r="M153" s="7">
        <f t="shared" si="8"/>
        <v>0</v>
      </c>
      <c r="N153" s="7">
        <f t="shared" si="11"/>
        <v>0</v>
      </c>
      <c r="O153" s="7">
        <f t="shared" si="9"/>
        <v>0</v>
      </c>
    </row>
    <row r="154" spans="3:15" x14ac:dyDescent="0.35">
      <c r="C154" s="18" t="str">
        <f t="shared" si="10"/>
        <v/>
      </c>
      <c r="D154" s="13" t="str">
        <f>IF('2_DEBITOS'!D150="","Não informado",'2_DEBITOS'!D150)</f>
        <v>Não informado</v>
      </c>
      <c r="E154" s="7">
        <f>IF('2_DEBITOS'!$I$4="ERRO !!!",0,SUM('2_DEBITOS'!E150))</f>
        <v>0</v>
      </c>
      <c r="F154" s="7">
        <f>IF('2_DEBITOS'!$I$4="ERRO !!!",0,SUM('2_DEBITOS'!F150,'2_DEBITOS'!G150))</f>
        <v>0</v>
      </c>
      <c r="G154" s="8" t="str">
        <f>IF('1_QUESITOS'!$D$18="ERRO !!!","",
IF(E154+F154=0,"",
IF(OR('2_DEBITOS'!I150="Sim",'1_QUESITOS'!$D$6="Sim",'1_QUESITOS'!$D$7="Sim",'1_QUESITOS'!$D$9="Sim"),"D",
IF('3_CAPAG'!$D$9="","",
'3_CAPAG'!$D$9))))</f>
        <v/>
      </c>
      <c r="H154" s="8" t="str">
        <f>IF('1_QUESITOS'!$D$18="ERRO !!!","00.0",
IF(AND(OR(G154="C",G154="D"),'1_QUESITOS'!$D$13="Sim"),"10.1",
IF(AND(OR(G154="A",G154="B"),'1_QUESITOS'!$D$14="Sim"),"10.2",
IF(AND(OR(G154="C",G154="D"),'1_QUESITOS'!$D$13="Não",'1_QUESITOS'!$D$12="Inciso I"),"11.1",
IF(AND(OR(G154="C",G154="D"),'1_QUESITOS'!$D$13="Não",'1_QUESITOS'!$D$12="Inciso II"),"11.2",
"00.0")))))</f>
        <v>00.0</v>
      </c>
      <c r="I154" s="87">
        <f>IF('1_QUESITOS'!$D$18="ERRO !!!",0,
IF(H154="10.1",0.65,
IF(H154="10.2",0,
IF(AND(H154="11.1",'1_QUESITOS'!$D$8="Não",'1_QUESITOS'!$D$9="Não",'1_QUESITOS'!$D$10="Não",'1_QUESITOS'!$D$11="Não"),0.65,
IF(AND(H154="11.1",OR('1_QUESITOS'!$D$8="Sim",'1_QUESITOS'!$D$9="Sim",'1_QUESITOS'!$D$10="Sim",'1_QUESITOS'!$D$11="Sim")),0.7,
IF(AND(H154="11.2",'1_QUESITOS'!$D$8="Não",'1_QUESITOS'!$D$9="Não",'1_QUESITOS'!$D$10="Não",'1_QUESITOS'!$D$11="Não"),0.5,
IF(AND(H154="11.2",OR('1_QUESITOS'!$D$8="Sim",'1_QUESITOS'!$D$9="Sim",'1_QUESITOS'!$D$10="Sim",'1_QUESITOS'!$D$11="Sim")),0.55,
0)))))))</f>
        <v>0</v>
      </c>
      <c r="J154" s="87">
        <f>'3_CAPAG'!$D$8</f>
        <v>0</v>
      </c>
      <c r="K154" s="87">
        <f>IF(OR('2_DEBITOS'!I150="Sim",'1_QUESITOS'!$D$6="Sim",'1_QUESITOS'!$D$7="Sim",'1_QUESITOS'!$D$9="Sim"),I154,
SMALL(I154:J154,1))</f>
        <v>0</v>
      </c>
      <c r="L154" s="7">
        <f>IF('2_DEBITOS'!$I$4="ERRO !!!",0,ROUNDDOWN(SUM(E154:F154)*K154,2))</f>
        <v>0</v>
      </c>
      <c r="M154" s="7">
        <f t="shared" si="8"/>
        <v>0</v>
      </c>
      <c r="N154" s="7">
        <f t="shared" si="11"/>
        <v>0</v>
      </c>
      <c r="O154" s="7">
        <f t="shared" si="9"/>
        <v>0</v>
      </c>
    </row>
    <row r="155" spans="3:15" x14ac:dyDescent="0.35">
      <c r="C155" s="18" t="str">
        <f t="shared" si="10"/>
        <v/>
      </c>
      <c r="D155" s="13" t="str">
        <f>IF('2_DEBITOS'!D151="","Não informado",'2_DEBITOS'!D151)</f>
        <v>Não informado</v>
      </c>
      <c r="E155" s="7">
        <f>IF('2_DEBITOS'!$I$4="ERRO !!!",0,SUM('2_DEBITOS'!E151))</f>
        <v>0</v>
      </c>
      <c r="F155" s="7">
        <f>IF('2_DEBITOS'!$I$4="ERRO !!!",0,SUM('2_DEBITOS'!F151,'2_DEBITOS'!G151))</f>
        <v>0</v>
      </c>
      <c r="G155" s="8" t="str">
        <f>IF('1_QUESITOS'!$D$18="ERRO !!!","",
IF(E155+F155=0,"",
IF(OR('2_DEBITOS'!I151="Sim",'1_QUESITOS'!$D$6="Sim",'1_QUESITOS'!$D$7="Sim",'1_QUESITOS'!$D$9="Sim"),"D",
IF('3_CAPAG'!$D$9="","",
'3_CAPAG'!$D$9))))</f>
        <v/>
      </c>
      <c r="H155" s="8" t="str">
        <f>IF('1_QUESITOS'!$D$18="ERRO !!!","00.0",
IF(AND(OR(G155="C",G155="D"),'1_QUESITOS'!$D$13="Sim"),"10.1",
IF(AND(OR(G155="A",G155="B"),'1_QUESITOS'!$D$14="Sim"),"10.2",
IF(AND(OR(G155="C",G155="D"),'1_QUESITOS'!$D$13="Não",'1_QUESITOS'!$D$12="Inciso I"),"11.1",
IF(AND(OR(G155="C",G155="D"),'1_QUESITOS'!$D$13="Não",'1_QUESITOS'!$D$12="Inciso II"),"11.2",
"00.0")))))</f>
        <v>00.0</v>
      </c>
      <c r="I155" s="87">
        <f>IF('1_QUESITOS'!$D$18="ERRO !!!",0,
IF(H155="10.1",0.65,
IF(H155="10.2",0,
IF(AND(H155="11.1",'1_QUESITOS'!$D$8="Não",'1_QUESITOS'!$D$9="Não",'1_QUESITOS'!$D$10="Não",'1_QUESITOS'!$D$11="Não"),0.65,
IF(AND(H155="11.1",OR('1_QUESITOS'!$D$8="Sim",'1_QUESITOS'!$D$9="Sim",'1_QUESITOS'!$D$10="Sim",'1_QUESITOS'!$D$11="Sim")),0.7,
IF(AND(H155="11.2",'1_QUESITOS'!$D$8="Não",'1_QUESITOS'!$D$9="Não",'1_QUESITOS'!$D$10="Não",'1_QUESITOS'!$D$11="Não"),0.5,
IF(AND(H155="11.2",OR('1_QUESITOS'!$D$8="Sim",'1_QUESITOS'!$D$9="Sim",'1_QUESITOS'!$D$10="Sim",'1_QUESITOS'!$D$11="Sim")),0.55,
0)))))))</f>
        <v>0</v>
      </c>
      <c r="J155" s="87">
        <f>'3_CAPAG'!$D$8</f>
        <v>0</v>
      </c>
      <c r="K155" s="87">
        <f>IF(OR('2_DEBITOS'!I151="Sim",'1_QUESITOS'!$D$6="Sim",'1_QUESITOS'!$D$7="Sim",'1_QUESITOS'!$D$9="Sim"),I155,
SMALL(I155:J155,1))</f>
        <v>0</v>
      </c>
      <c r="L155" s="7">
        <f>IF('2_DEBITOS'!$I$4="ERRO !!!",0,ROUNDDOWN(SUM(E155:F155)*K155,2))</f>
        <v>0</v>
      </c>
      <c r="M155" s="7">
        <f t="shared" si="8"/>
        <v>0</v>
      </c>
      <c r="N155" s="7">
        <f t="shared" si="11"/>
        <v>0</v>
      </c>
      <c r="O155" s="7">
        <f t="shared" si="9"/>
        <v>0</v>
      </c>
    </row>
    <row r="156" spans="3:15" x14ac:dyDescent="0.35">
      <c r="C156" s="18" t="str">
        <f t="shared" si="10"/>
        <v/>
      </c>
      <c r="D156" s="13" t="str">
        <f>IF('2_DEBITOS'!D152="","Não informado",'2_DEBITOS'!D152)</f>
        <v>Não informado</v>
      </c>
      <c r="E156" s="7">
        <f>IF('2_DEBITOS'!$I$4="ERRO !!!",0,SUM('2_DEBITOS'!E152))</f>
        <v>0</v>
      </c>
      <c r="F156" s="7">
        <f>IF('2_DEBITOS'!$I$4="ERRO !!!",0,SUM('2_DEBITOS'!F152,'2_DEBITOS'!G152))</f>
        <v>0</v>
      </c>
      <c r="G156" s="8" t="str">
        <f>IF('1_QUESITOS'!$D$18="ERRO !!!","",
IF(E156+F156=0,"",
IF(OR('2_DEBITOS'!I152="Sim",'1_QUESITOS'!$D$6="Sim",'1_QUESITOS'!$D$7="Sim",'1_QUESITOS'!$D$9="Sim"),"D",
IF('3_CAPAG'!$D$9="","",
'3_CAPAG'!$D$9))))</f>
        <v/>
      </c>
      <c r="H156" s="8" t="str">
        <f>IF('1_QUESITOS'!$D$18="ERRO !!!","00.0",
IF(AND(OR(G156="C",G156="D"),'1_QUESITOS'!$D$13="Sim"),"10.1",
IF(AND(OR(G156="A",G156="B"),'1_QUESITOS'!$D$14="Sim"),"10.2",
IF(AND(OR(G156="C",G156="D"),'1_QUESITOS'!$D$13="Não",'1_QUESITOS'!$D$12="Inciso I"),"11.1",
IF(AND(OR(G156="C",G156="D"),'1_QUESITOS'!$D$13="Não",'1_QUESITOS'!$D$12="Inciso II"),"11.2",
"00.0")))))</f>
        <v>00.0</v>
      </c>
      <c r="I156" s="87">
        <f>IF('1_QUESITOS'!$D$18="ERRO !!!",0,
IF(H156="10.1",0.65,
IF(H156="10.2",0,
IF(AND(H156="11.1",'1_QUESITOS'!$D$8="Não",'1_QUESITOS'!$D$9="Não",'1_QUESITOS'!$D$10="Não",'1_QUESITOS'!$D$11="Não"),0.65,
IF(AND(H156="11.1",OR('1_QUESITOS'!$D$8="Sim",'1_QUESITOS'!$D$9="Sim",'1_QUESITOS'!$D$10="Sim",'1_QUESITOS'!$D$11="Sim")),0.7,
IF(AND(H156="11.2",'1_QUESITOS'!$D$8="Não",'1_QUESITOS'!$D$9="Não",'1_QUESITOS'!$D$10="Não",'1_QUESITOS'!$D$11="Não"),0.5,
IF(AND(H156="11.2",OR('1_QUESITOS'!$D$8="Sim",'1_QUESITOS'!$D$9="Sim",'1_QUESITOS'!$D$10="Sim",'1_QUESITOS'!$D$11="Sim")),0.55,
0)))))))</f>
        <v>0</v>
      </c>
      <c r="J156" s="87">
        <f>'3_CAPAG'!$D$8</f>
        <v>0</v>
      </c>
      <c r="K156" s="87">
        <f>IF(OR('2_DEBITOS'!I152="Sim",'1_QUESITOS'!$D$6="Sim",'1_QUESITOS'!$D$7="Sim",'1_QUESITOS'!$D$9="Sim"),I156,
SMALL(I156:J156,1))</f>
        <v>0</v>
      </c>
      <c r="L156" s="7">
        <f>IF('2_DEBITOS'!$I$4="ERRO !!!",0,ROUNDDOWN(SUM(E156:F156)*K156,2))</f>
        <v>0</v>
      </c>
      <c r="M156" s="7">
        <f t="shared" si="8"/>
        <v>0</v>
      </c>
      <c r="N156" s="7">
        <f t="shared" si="11"/>
        <v>0</v>
      </c>
      <c r="O156" s="7">
        <f t="shared" si="9"/>
        <v>0</v>
      </c>
    </row>
    <row r="157" spans="3:15" x14ac:dyDescent="0.35">
      <c r="C157" s="18" t="str">
        <f t="shared" si="10"/>
        <v/>
      </c>
      <c r="D157" s="13" t="str">
        <f>IF('2_DEBITOS'!D153="","Não informado",'2_DEBITOS'!D153)</f>
        <v>Não informado</v>
      </c>
      <c r="E157" s="7">
        <f>IF('2_DEBITOS'!$I$4="ERRO !!!",0,SUM('2_DEBITOS'!E153))</f>
        <v>0</v>
      </c>
      <c r="F157" s="7">
        <f>IF('2_DEBITOS'!$I$4="ERRO !!!",0,SUM('2_DEBITOS'!F153,'2_DEBITOS'!G153))</f>
        <v>0</v>
      </c>
      <c r="G157" s="8" t="str">
        <f>IF('1_QUESITOS'!$D$18="ERRO !!!","",
IF(E157+F157=0,"",
IF(OR('2_DEBITOS'!I153="Sim",'1_QUESITOS'!$D$6="Sim",'1_QUESITOS'!$D$7="Sim",'1_QUESITOS'!$D$9="Sim"),"D",
IF('3_CAPAG'!$D$9="","",
'3_CAPAG'!$D$9))))</f>
        <v/>
      </c>
      <c r="H157" s="8" t="str">
        <f>IF('1_QUESITOS'!$D$18="ERRO !!!","00.0",
IF(AND(OR(G157="C",G157="D"),'1_QUESITOS'!$D$13="Sim"),"10.1",
IF(AND(OR(G157="A",G157="B"),'1_QUESITOS'!$D$14="Sim"),"10.2",
IF(AND(OR(G157="C",G157="D"),'1_QUESITOS'!$D$13="Não",'1_QUESITOS'!$D$12="Inciso I"),"11.1",
IF(AND(OR(G157="C",G157="D"),'1_QUESITOS'!$D$13="Não",'1_QUESITOS'!$D$12="Inciso II"),"11.2",
"00.0")))))</f>
        <v>00.0</v>
      </c>
      <c r="I157" s="87">
        <f>IF('1_QUESITOS'!$D$18="ERRO !!!",0,
IF(H157="10.1",0.65,
IF(H157="10.2",0,
IF(AND(H157="11.1",'1_QUESITOS'!$D$8="Não",'1_QUESITOS'!$D$9="Não",'1_QUESITOS'!$D$10="Não",'1_QUESITOS'!$D$11="Não"),0.65,
IF(AND(H157="11.1",OR('1_QUESITOS'!$D$8="Sim",'1_QUESITOS'!$D$9="Sim",'1_QUESITOS'!$D$10="Sim",'1_QUESITOS'!$D$11="Sim")),0.7,
IF(AND(H157="11.2",'1_QUESITOS'!$D$8="Não",'1_QUESITOS'!$D$9="Não",'1_QUESITOS'!$D$10="Não",'1_QUESITOS'!$D$11="Não"),0.5,
IF(AND(H157="11.2",OR('1_QUESITOS'!$D$8="Sim",'1_QUESITOS'!$D$9="Sim",'1_QUESITOS'!$D$10="Sim",'1_QUESITOS'!$D$11="Sim")),0.55,
0)))))))</f>
        <v>0</v>
      </c>
      <c r="J157" s="87">
        <f>'3_CAPAG'!$D$8</f>
        <v>0</v>
      </c>
      <c r="K157" s="87">
        <f>IF(OR('2_DEBITOS'!I153="Sim",'1_QUESITOS'!$D$6="Sim",'1_QUESITOS'!$D$7="Sim",'1_QUESITOS'!$D$9="Sim"),I157,
SMALL(I157:J157,1))</f>
        <v>0</v>
      </c>
      <c r="L157" s="7">
        <f>IF('2_DEBITOS'!$I$4="ERRO !!!",0,ROUNDDOWN(SUM(E157:F157)*K157,2))</f>
        <v>0</v>
      </c>
      <c r="M157" s="7">
        <f t="shared" si="8"/>
        <v>0</v>
      </c>
      <c r="N157" s="7">
        <f t="shared" si="11"/>
        <v>0</v>
      </c>
      <c r="O157" s="7">
        <f t="shared" si="9"/>
        <v>0</v>
      </c>
    </row>
    <row r="158" spans="3:15" x14ac:dyDescent="0.35">
      <c r="C158" s="18" t="str">
        <f t="shared" si="10"/>
        <v/>
      </c>
      <c r="D158" s="13" t="str">
        <f>IF('2_DEBITOS'!D154="","Não informado",'2_DEBITOS'!D154)</f>
        <v>Não informado</v>
      </c>
      <c r="E158" s="7">
        <f>IF('2_DEBITOS'!$I$4="ERRO !!!",0,SUM('2_DEBITOS'!E154))</f>
        <v>0</v>
      </c>
      <c r="F158" s="7">
        <f>IF('2_DEBITOS'!$I$4="ERRO !!!",0,SUM('2_DEBITOS'!F154,'2_DEBITOS'!G154))</f>
        <v>0</v>
      </c>
      <c r="G158" s="8" t="str">
        <f>IF('1_QUESITOS'!$D$18="ERRO !!!","",
IF(E158+F158=0,"",
IF(OR('2_DEBITOS'!I154="Sim",'1_QUESITOS'!$D$6="Sim",'1_QUESITOS'!$D$7="Sim",'1_QUESITOS'!$D$9="Sim"),"D",
IF('3_CAPAG'!$D$9="","",
'3_CAPAG'!$D$9))))</f>
        <v/>
      </c>
      <c r="H158" s="8" t="str">
        <f>IF('1_QUESITOS'!$D$18="ERRO !!!","00.0",
IF(AND(OR(G158="C",G158="D"),'1_QUESITOS'!$D$13="Sim"),"10.1",
IF(AND(OR(G158="A",G158="B"),'1_QUESITOS'!$D$14="Sim"),"10.2",
IF(AND(OR(G158="C",G158="D"),'1_QUESITOS'!$D$13="Não",'1_QUESITOS'!$D$12="Inciso I"),"11.1",
IF(AND(OR(G158="C",G158="D"),'1_QUESITOS'!$D$13="Não",'1_QUESITOS'!$D$12="Inciso II"),"11.2",
"00.0")))))</f>
        <v>00.0</v>
      </c>
      <c r="I158" s="87">
        <f>IF('1_QUESITOS'!$D$18="ERRO !!!",0,
IF(H158="10.1",0.65,
IF(H158="10.2",0,
IF(AND(H158="11.1",'1_QUESITOS'!$D$8="Não",'1_QUESITOS'!$D$9="Não",'1_QUESITOS'!$D$10="Não",'1_QUESITOS'!$D$11="Não"),0.65,
IF(AND(H158="11.1",OR('1_QUESITOS'!$D$8="Sim",'1_QUESITOS'!$D$9="Sim",'1_QUESITOS'!$D$10="Sim",'1_QUESITOS'!$D$11="Sim")),0.7,
IF(AND(H158="11.2",'1_QUESITOS'!$D$8="Não",'1_QUESITOS'!$D$9="Não",'1_QUESITOS'!$D$10="Não",'1_QUESITOS'!$D$11="Não"),0.5,
IF(AND(H158="11.2",OR('1_QUESITOS'!$D$8="Sim",'1_QUESITOS'!$D$9="Sim",'1_QUESITOS'!$D$10="Sim",'1_QUESITOS'!$D$11="Sim")),0.55,
0)))))))</f>
        <v>0</v>
      </c>
      <c r="J158" s="87">
        <f>'3_CAPAG'!$D$8</f>
        <v>0</v>
      </c>
      <c r="K158" s="87">
        <f>IF(OR('2_DEBITOS'!I154="Sim",'1_QUESITOS'!$D$6="Sim",'1_QUESITOS'!$D$7="Sim",'1_QUESITOS'!$D$9="Sim"),I158,
SMALL(I158:J158,1))</f>
        <v>0</v>
      </c>
      <c r="L158" s="7">
        <f>IF('2_DEBITOS'!$I$4="ERRO !!!",0,ROUNDDOWN(SUM(E158:F158)*K158,2))</f>
        <v>0</v>
      </c>
      <c r="M158" s="7">
        <f t="shared" si="8"/>
        <v>0</v>
      </c>
      <c r="N158" s="7">
        <f t="shared" si="11"/>
        <v>0</v>
      </c>
      <c r="O158" s="7">
        <f t="shared" si="9"/>
        <v>0</v>
      </c>
    </row>
    <row r="159" spans="3:15" x14ac:dyDescent="0.35">
      <c r="C159" s="18" t="str">
        <f t="shared" si="10"/>
        <v/>
      </c>
      <c r="D159" s="13" t="str">
        <f>IF('2_DEBITOS'!D155="","Não informado",'2_DEBITOS'!D155)</f>
        <v>Não informado</v>
      </c>
      <c r="E159" s="7">
        <f>IF('2_DEBITOS'!$I$4="ERRO !!!",0,SUM('2_DEBITOS'!E155))</f>
        <v>0</v>
      </c>
      <c r="F159" s="7">
        <f>IF('2_DEBITOS'!$I$4="ERRO !!!",0,SUM('2_DEBITOS'!F155,'2_DEBITOS'!G155))</f>
        <v>0</v>
      </c>
      <c r="G159" s="8" t="str">
        <f>IF('1_QUESITOS'!$D$18="ERRO !!!","",
IF(E159+F159=0,"",
IF(OR('2_DEBITOS'!I155="Sim",'1_QUESITOS'!$D$6="Sim",'1_QUESITOS'!$D$7="Sim",'1_QUESITOS'!$D$9="Sim"),"D",
IF('3_CAPAG'!$D$9="","",
'3_CAPAG'!$D$9))))</f>
        <v/>
      </c>
      <c r="H159" s="8" t="str">
        <f>IF('1_QUESITOS'!$D$18="ERRO !!!","00.0",
IF(AND(OR(G159="C",G159="D"),'1_QUESITOS'!$D$13="Sim"),"10.1",
IF(AND(OR(G159="A",G159="B"),'1_QUESITOS'!$D$14="Sim"),"10.2",
IF(AND(OR(G159="C",G159="D"),'1_QUESITOS'!$D$13="Não",'1_QUESITOS'!$D$12="Inciso I"),"11.1",
IF(AND(OR(G159="C",G159="D"),'1_QUESITOS'!$D$13="Não",'1_QUESITOS'!$D$12="Inciso II"),"11.2",
"00.0")))))</f>
        <v>00.0</v>
      </c>
      <c r="I159" s="87">
        <f>IF('1_QUESITOS'!$D$18="ERRO !!!",0,
IF(H159="10.1",0.65,
IF(H159="10.2",0,
IF(AND(H159="11.1",'1_QUESITOS'!$D$8="Não",'1_QUESITOS'!$D$9="Não",'1_QUESITOS'!$D$10="Não",'1_QUESITOS'!$D$11="Não"),0.65,
IF(AND(H159="11.1",OR('1_QUESITOS'!$D$8="Sim",'1_QUESITOS'!$D$9="Sim",'1_QUESITOS'!$D$10="Sim",'1_QUESITOS'!$D$11="Sim")),0.7,
IF(AND(H159="11.2",'1_QUESITOS'!$D$8="Não",'1_QUESITOS'!$D$9="Não",'1_QUESITOS'!$D$10="Não",'1_QUESITOS'!$D$11="Não"),0.5,
IF(AND(H159="11.2",OR('1_QUESITOS'!$D$8="Sim",'1_QUESITOS'!$D$9="Sim",'1_QUESITOS'!$D$10="Sim",'1_QUESITOS'!$D$11="Sim")),0.55,
0)))))))</f>
        <v>0</v>
      </c>
      <c r="J159" s="87">
        <f>'3_CAPAG'!$D$8</f>
        <v>0</v>
      </c>
      <c r="K159" s="87">
        <f>IF(OR('2_DEBITOS'!I155="Sim",'1_QUESITOS'!$D$6="Sim",'1_QUESITOS'!$D$7="Sim",'1_QUESITOS'!$D$9="Sim"),I159,
SMALL(I159:J159,1))</f>
        <v>0</v>
      </c>
      <c r="L159" s="7">
        <f>IF('2_DEBITOS'!$I$4="ERRO !!!",0,ROUNDDOWN(SUM(E159:F159)*K159,2))</f>
        <v>0</v>
      </c>
      <c r="M159" s="7">
        <f t="shared" si="8"/>
        <v>0</v>
      </c>
      <c r="N159" s="7">
        <f t="shared" si="11"/>
        <v>0</v>
      </c>
      <c r="O159" s="7">
        <f t="shared" si="9"/>
        <v>0</v>
      </c>
    </row>
    <row r="160" spans="3:15" x14ac:dyDescent="0.35">
      <c r="C160" s="18" t="str">
        <f t="shared" si="10"/>
        <v/>
      </c>
      <c r="D160" s="13" t="str">
        <f>IF('2_DEBITOS'!D156="","Não informado",'2_DEBITOS'!D156)</f>
        <v>Não informado</v>
      </c>
      <c r="E160" s="7">
        <f>IF('2_DEBITOS'!$I$4="ERRO !!!",0,SUM('2_DEBITOS'!E156))</f>
        <v>0</v>
      </c>
      <c r="F160" s="7">
        <f>IF('2_DEBITOS'!$I$4="ERRO !!!",0,SUM('2_DEBITOS'!F156,'2_DEBITOS'!G156))</f>
        <v>0</v>
      </c>
      <c r="G160" s="8" t="str">
        <f>IF('1_QUESITOS'!$D$18="ERRO !!!","",
IF(E160+F160=0,"",
IF(OR('2_DEBITOS'!I156="Sim",'1_QUESITOS'!$D$6="Sim",'1_QUESITOS'!$D$7="Sim",'1_QUESITOS'!$D$9="Sim"),"D",
IF('3_CAPAG'!$D$9="","",
'3_CAPAG'!$D$9))))</f>
        <v/>
      </c>
      <c r="H160" s="8" t="str">
        <f>IF('1_QUESITOS'!$D$18="ERRO !!!","00.0",
IF(AND(OR(G160="C",G160="D"),'1_QUESITOS'!$D$13="Sim"),"10.1",
IF(AND(OR(G160="A",G160="B"),'1_QUESITOS'!$D$14="Sim"),"10.2",
IF(AND(OR(G160="C",G160="D"),'1_QUESITOS'!$D$13="Não",'1_QUESITOS'!$D$12="Inciso I"),"11.1",
IF(AND(OR(G160="C",G160="D"),'1_QUESITOS'!$D$13="Não",'1_QUESITOS'!$D$12="Inciso II"),"11.2",
"00.0")))))</f>
        <v>00.0</v>
      </c>
      <c r="I160" s="87">
        <f>IF('1_QUESITOS'!$D$18="ERRO !!!",0,
IF(H160="10.1",0.65,
IF(H160="10.2",0,
IF(AND(H160="11.1",'1_QUESITOS'!$D$8="Não",'1_QUESITOS'!$D$9="Não",'1_QUESITOS'!$D$10="Não",'1_QUESITOS'!$D$11="Não"),0.65,
IF(AND(H160="11.1",OR('1_QUESITOS'!$D$8="Sim",'1_QUESITOS'!$D$9="Sim",'1_QUESITOS'!$D$10="Sim",'1_QUESITOS'!$D$11="Sim")),0.7,
IF(AND(H160="11.2",'1_QUESITOS'!$D$8="Não",'1_QUESITOS'!$D$9="Não",'1_QUESITOS'!$D$10="Não",'1_QUESITOS'!$D$11="Não"),0.5,
IF(AND(H160="11.2",OR('1_QUESITOS'!$D$8="Sim",'1_QUESITOS'!$D$9="Sim",'1_QUESITOS'!$D$10="Sim",'1_QUESITOS'!$D$11="Sim")),0.55,
0)))))))</f>
        <v>0</v>
      </c>
      <c r="J160" s="87">
        <f>'3_CAPAG'!$D$8</f>
        <v>0</v>
      </c>
      <c r="K160" s="87">
        <f>IF(OR('2_DEBITOS'!I156="Sim",'1_QUESITOS'!$D$6="Sim",'1_QUESITOS'!$D$7="Sim",'1_QUESITOS'!$D$9="Sim"),I160,
SMALL(I160:J160,1))</f>
        <v>0</v>
      </c>
      <c r="L160" s="7">
        <f>IF('2_DEBITOS'!$I$4="ERRO !!!",0,ROUNDDOWN(SUM(E160:F160)*K160,2))</f>
        <v>0</v>
      </c>
      <c r="M160" s="7">
        <f t="shared" si="8"/>
        <v>0</v>
      </c>
      <c r="N160" s="7">
        <f t="shared" si="11"/>
        <v>0</v>
      </c>
      <c r="O160" s="7">
        <f t="shared" si="9"/>
        <v>0</v>
      </c>
    </row>
    <row r="161" spans="3:15" x14ac:dyDescent="0.35">
      <c r="C161" s="18" t="str">
        <f t="shared" si="10"/>
        <v/>
      </c>
      <c r="D161" s="13" t="str">
        <f>IF('2_DEBITOS'!D157="","Não informado",'2_DEBITOS'!D157)</f>
        <v>Não informado</v>
      </c>
      <c r="E161" s="7">
        <f>IF('2_DEBITOS'!$I$4="ERRO !!!",0,SUM('2_DEBITOS'!E157))</f>
        <v>0</v>
      </c>
      <c r="F161" s="7">
        <f>IF('2_DEBITOS'!$I$4="ERRO !!!",0,SUM('2_DEBITOS'!F157,'2_DEBITOS'!G157))</f>
        <v>0</v>
      </c>
      <c r="G161" s="8" t="str">
        <f>IF('1_QUESITOS'!$D$18="ERRO !!!","",
IF(E161+F161=0,"",
IF(OR('2_DEBITOS'!I157="Sim",'1_QUESITOS'!$D$6="Sim",'1_QUESITOS'!$D$7="Sim",'1_QUESITOS'!$D$9="Sim"),"D",
IF('3_CAPAG'!$D$9="","",
'3_CAPAG'!$D$9))))</f>
        <v/>
      </c>
      <c r="H161" s="8" t="str">
        <f>IF('1_QUESITOS'!$D$18="ERRO !!!","00.0",
IF(AND(OR(G161="C",G161="D"),'1_QUESITOS'!$D$13="Sim"),"10.1",
IF(AND(OR(G161="A",G161="B"),'1_QUESITOS'!$D$14="Sim"),"10.2",
IF(AND(OR(G161="C",G161="D"),'1_QUESITOS'!$D$13="Não",'1_QUESITOS'!$D$12="Inciso I"),"11.1",
IF(AND(OR(G161="C",G161="D"),'1_QUESITOS'!$D$13="Não",'1_QUESITOS'!$D$12="Inciso II"),"11.2",
"00.0")))))</f>
        <v>00.0</v>
      </c>
      <c r="I161" s="87">
        <f>IF('1_QUESITOS'!$D$18="ERRO !!!",0,
IF(H161="10.1",0.65,
IF(H161="10.2",0,
IF(AND(H161="11.1",'1_QUESITOS'!$D$8="Não",'1_QUESITOS'!$D$9="Não",'1_QUESITOS'!$D$10="Não",'1_QUESITOS'!$D$11="Não"),0.65,
IF(AND(H161="11.1",OR('1_QUESITOS'!$D$8="Sim",'1_QUESITOS'!$D$9="Sim",'1_QUESITOS'!$D$10="Sim",'1_QUESITOS'!$D$11="Sim")),0.7,
IF(AND(H161="11.2",'1_QUESITOS'!$D$8="Não",'1_QUESITOS'!$D$9="Não",'1_QUESITOS'!$D$10="Não",'1_QUESITOS'!$D$11="Não"),0.5,
IF(AND(H161="11.2",OR('1_QUESITOS'!$D$8="Sim",'1_QUESITOS'!$D$9="Sim",'1_QUESITOS'!$D$10="Sim",'1_QUESITOS'!$D$11="Sim")),0.55,
0)))))))</f>
        <v>0</v>
      </c>
      <c r="J161" s="87">
        <f>'3_CAPAG'!$D$8</f>
        <v>0</v>
      </c>
      <c r="K161" s="87">
        <f>IF(OR('2_DEBITOS'!I157="Sim",'1_QUESITOS'!$D$6="Sim",'1_QUESITOS'!$D$7="Sim",'1_QUESITOS'!$D$9="Sim"),I161,
SMALL(I161:J161,1))</f>
        <v>0</v>
      </c>
      <c r="L161" s="7">
        <f>IF('2_DEBITOS'!$I$4="ERRO !!!",0,ROUNDDOWN(SUM(E161:F161)*K161,2))</f>
        <v>0</v>
      </c>
      <c r="M161" s="7">
        <f t="shared" si="8"/>
        <v>0</v>
      </c>
      <c r="N161" s="7">
        <f t="shared" si="11"/>
        <v>0</v>
      </c>
      <c r="O161" s="7">
        <f t="shared" si="9"/>
        <v>0</v>
      </c>
    </row>
    <row r="162" spans="3:15" x14ac:dyDescent="0.35">
      <c r="C162" s="18" t="str">
        <f t="shared" si="10"/>
        <v/>
      </c>
      <c r="D162" s="13" t="str">
        <f>IF('2_DEBITOS'!D158="","Não informado",'2_DEBITOS'!D158)</f>
        <v>Não informado</v>
      </c>
      <c r="E162" s="7">
        <f>IF('2_DEBITOS'!$I$4="ERRO !!!",0,SUM('2_DEBITOS'!E158))</f>
        <v>0</v>
      </c>
      <c r="F162" s="7">
        <f>IF('2_DEBITOS'!$I$4="ERRO !!!",0,SUM('2_DEBITOS'!F158,'2_DEBITOS'!G158))</f>
        <v>0</v>
      </c>
      <c r="G162" s="8" t="str">
        <f>IF('1_QUESITOS'!$D$18="ERRO !!!","",
IF(E162+F162=0,"",
IF(OR('2_DEBITOS'!I158="Sim",'1_QUESITOS'!$D$6="Sim",'1_QUESITOS'!$D$7="Sim",'1_QUESITOS'!$D$9="Sim"),"D",
IF('3_CAPAG'!$D$9="","",
'3_CAPAG'!$D$9))))</f>
        <v/>
      </c>
      <c r="H162" s="8" t="str">
        <f>IF('1_QUESITOS'!$D$18="ERRO !!!","00.0",
IF(AND(OR(G162="C",G162="D"),'1_QUESITOS'!$D$13="Sim"),"10.1",
IF(AND(OR(G162="A",G162="B"),'1_QUESITOS'!$D$14="Sim"),"10.2",
IF(AND(OR(G162="C",G162="D"),'1_QUESITOS'!$D$13="Não",'1_QUESITOS'!$D$12="Inciso I"),"11.1",
IF(AND(OR(G162="C",G162="D"),'1_QUESITOS'!$D$13="Não",'1_QUESITOS'!$D$12="Inciso II"),"11.2",
"00.0")))))</f>
        <v>00.0</v>
      </c>
      <c r="I162" s="87">
        <f>IF('1_QUESITOS'!$D$18="ERRO !!!",0,
IF(H162="10.1",0.65,
IF(H162="10.2",0,
IF(AND(H162="11.1",'1_QUESITOS'!$D$8="Não",'1_QUESITOS'!$D$9="Não",'1_QUESITOS'!$D$10="Não",'1_QUESITOS'!$D$11="Não"),0.65,
IF(AND(H162="11.1",OR('1_QUESITOS'!$D$8="Sim",'1_QUESITOS'!$D$9="Sim",'1_QUESITOS'!$D$10="Sim",'1_QUESITOS'!$D$11="Sim")),0.7,
IF(AND(H162="11.2",'1_QUESITOS'!$D$8="Não",'1_QUESITOS'!$D$9="Não",'1_QUESITOS'!$D$10="Não",'1_QUESITOS'!$D$11="Não"),0.5,
IF(AND(H162="11.2",OR('1_QUESITOS'!$D$8="Sim",'1_QUESITOS'!$D$9="Sim",'1_QUESITOS'!$D$10="Sim",'1_QUESITOS'!$D$11="Sim")),0.55,
0)))))))</f>
        <v>0</v>
      </c>
      <c r="J162" s="87">
        <f>'3_CAPAG'!$D$8</f>
        <v>0</v>
      </c>
      <c r="K162" s="87">
        <f>IF(OR('2_DEBITOS'!I158="Sim",'1_QUESITOS'!$D$6="Sim",'1_QUESITOS'!$D$7="Sim",'1_QUESITOS'!$D$9="Sim"),I162,
SMALL(I162:J162,1))</f>
        <v>0</v>
      </c>
      <c r="L162" s="7">
        <f>IF('2_DEBITOS'!$I$4="ERRO !!!",0,ROUNDDOWN(SUM(E162:F162)*K162,2))</f>
        <v>0</v>
      </c>
      <c r="M162" s="7">
        <f t="shared" si="8"/>
        <v>0</v>
      </c>
      <c r="N162" s="7">
        <f t="shared" si="11"/>
        <v>0</v>
      </c>
      <c r="O162" s="7">
        <f t="shared" si="9"/>
        <v>0</v>
      </c>
    </row>
    <row r="163" spans="3:15" x14ac:dyDescent="0.35">
      <c r="C163" s="18" t="str">
        <f t="shared" si="10"/>
        <v/>
      </c>
      <c r="D163" s="13" t="str">
        <f>IF('2_DEBITOS'!D159="","Não informado",'2_DEBITOS'!D159)</f>
        <v>Não informado</v>
      </c>
      <c r="E163" s="7">
        <f>IF('2_DEBITOS'!$I$4="ERRO !!!",0,SUM('2_DEBITOS'!E159))</f>
        <v>0</v>
      </c>
      <c r="F163" s="7">
        <f>IF('2_DEBITOS'!$I$4="ERRO !!!",0,SUM('2_DEBITOS'!F159,'2_DEBITOS'!G159))</f>
        <v>0</v>
      </c>
      <c r="G163" s="8" t="str">
        <f>IF('1_QUESITOS'!$D$18="ERRO !!!","",
IF(E163+F163=0,"",
IF(OR('2_DEBITOS'!I159="Sim",'1_QUESITOS'!$D$6="Sim",'1_QUESITOS'!$D$7="Sim",'1_QUESITOS'!$D$9="Sim"),"D",
IF('3_CAPAG'!$D$9="","",
'3_CAPAG'!$D$9))))</f>
        <v/>
      </c>
      <c r="H163" s="8" t="str">
        <f>IF('1_QUESITOS'!$D$18="ERRO !!!","00.0",
IF(AND(OR(G163="C",G163="D"),'1_QUESITOS'!$D$13="Sim"),"10.1",
IF(AND(OR(G163="A",G163="B"),'1_QUESITOS'!$D$14="Sim"),"10.2",
IF(AND(OR(G163="C",G163="D"),'1_QUESITOS'!$D$13="Não",'1_QUESITOS'!$D$12="Inciso I"),"11.1",
IF(AND(OR(G163="C",G163="D"),'1_QUESITOS'!$D$13="Não",'1_QUESITOS'!$D$12="Inciso II"),"11.2",
"00.0")))))</f>
        <v>00.0</v>
      </c>
      <c r="I163" s="87">
        <f>IF('1_QUESITOS'!$D$18="ERRO !!!",0,
IF(H163="10.1",0.65,
IF(H163="10.2",0,
IF(AND(H163="11.1",'1_QUESITOS'!$D$8="Não",'1_QUESITOS'!$D$9="Não",'1_QUESITOS'!$D$10="Não",'1_QUESITOS'!$D$11="Não"),0.65,
IF(AND(H163="11.1",OR('1_QUESITOS'!$D$8="Sim",'1_QUESITOS'!$D$9="Sim",'1_QUESITOS'!$D$10="Sim",'1_QUESITOS'!$D$11="Sim")),0.7,
IF(AND(H163="11.2",'1_QUESITOS'!$D$8="Não",'1_QUESITOS'!$D$9="Não",'1_QUESITOS'!$D$10="Não",'1_QUESITOS'!$D$11="Não"),0.5,
IF(AND(H163="11.2",OR('1_QUESITOS'!$D$8="Sim",'1_QUESITOS'!$D$9="Sim",'1_QUESITOS'!$D$10="Sim",'1_QUESITOS'!$D$11="Sim")),0.55,
0)))))))</f>
        <v>0</v>
      </c>
      <c r="J163" s="87">
        <f>'3_CAPAG'!$D$8</f>
        <v>0</v>
      </c>
      <c r="K163" s="87">
        <f>IF(OR('2_DEBITOS'!I159="Sim",'1_QUESITOS'!$D$6="Sim",'1_QUESITOS'!$D$7="Sim",'1_QUESITOS'!$D$9="Sim"),I163,
SMALL(I163:J163,1))</f>
        <v>0</v>
      </c>
      <c r="L163" s="7">
        <f>IF('2_DEBITOS'!$I$4="ERRO !!!",0,ROUNDDOWN(SUM(E163:F163)*K163,2))</f>
        <v>0</v>
      </c>
      <c r="M163" s="7">
        <f t="shared" si="8"/>
        <v>0</v>
      </c>
      <c r="N163" s="7">
        <f t="shared" si="11"/>
        <v>0</v>
      </c>
      <c r="O163" s="7">
        <f t="shared" si="9"/>
        <v>0</v>
      </c>
    </row>
    <row r="164" spans="3:15" x14ac:dyDescent="0.35">
      <c r="C164" s="18" t="str">
        <f t="shared" si="10"/>
        <v/>
      </c>
      <c r="D164" s="13" t="str">
        <f>IF('2_DEBITOS'!D160="","Não informado",'2_DEBITOS'!D160)</f>
        <v>Não informado</v>
      </c>
      <c r="E164" s="7">
        <f>IF('2_DEBITOS'!$I$4="ERRO !!!",0,SUM('2_DEBITOS'!E160))</f>
        <v>0</v>
      </c>
      <c r="F164" s="7">
        <f>IF('2_DEBITOS'!$I$4="ERRO !!!",0,SUM('2_DEBITOS'!F160,'2_DEBITOS'!G160))</f>
        <v>0</v>
      </c>
      <c r="G164" s="8" t="str">
        <f>IF('1_QUESITOS'!$D$18="ERRO !!!","",
IF(E164+F164=0,"",
IF(OR('2_DEBITOS'!I160="Sim",'1_QUESITOS'!$D$6="Sim",'1_QUESITOS'!$D$7="Sim",'1_QUESITOS'!$D$9="Sim"),"D",
IF('3_CAPAG'!$D$9="","",
'3_CAPAG'!$D$9))))</f>
        <v/>
      </c>
      <c r="H164" s="8" t="str">
        <f>IF('1_QUESITOS'!$D$18="ERRO !!!","00.0",
IF(AND(OR(G164="C",G164="D"),'1_QUESITOS'!$D$13="Sim"),"10.1",
IF(AND(OR(G164="A",G164="B"),'1_QUESITOS'!$D$14="Sim"),"10.2",
IF(AND(OR(G164="C",G164="D"),'1_QUESITOS'!$D$13="Não",'1_QUESITOS'!$D$12="Inciso I"),"11.1",
IF(AND(OR(G164="C",G164="D"),'1_QUESITOS'!$D$13="Não",'1_QUESITOS'!$D$12="Inciso II"),"11.2",
"00.0")))))</f>
        <v>00.0</v>
      </c>
      <c r="I164" s="87">
        <f>IF('1_QUESITOS'!$D$18="ERRO !!!",0,
IF(H164="10.1",0.65,
IF(H164="10.2",0,
IF(AND(H164="11.1",'1_QUESITOS'!$D$8="Não",'1_QUESITOS'!$D$9="Não",'1_QUESITOS'!$D$10="Não",'1_QUESITOS'!$D$11="Não"),0.65,
IF(AND(H164="11.1",OR('1_QUESITOS'!$D$8="Sim",'1_QUESITOS'!$D$9="Sim",'1_QUESITOS'!$D$10="Sim",'1_QUESITOS'!$D$11="Sim")),0.7,
IF(AND(H164="11.2",'1_QUESITOS'!$D$8="Não",'1_QUESITOS'!$D$9="Não",'1_QUESITOS'!$D$10="Não",'1_QUESITOS'!$D$11="Não"),0.5,
IF(AND(H164="11.2",OR('1_QUESITOS'!$D$8="Sim",'1_QUESITOS'!$D$9="Sim",'1_QUESITOS'!$D$10="Sim",'1_QUESITOS'!$D$11="Sim")),0.55,
0)))))))</f>
        <v>0</v>
      </c>
      <c r="J164" s="87">
        <f>'3_CAPAG'!$D$8</f>
        <v>0</v>
      </c>
      <c r="K164" s="87">
        <f>IF(OR('2_DEBITOS'!I160="Sim",'1_QUESITOS'!$D$6="Sim",'1_QUESITOS'!$D$7="Sim",'1_QUESITOS'!$D$9="Sim"),I164,
SMALL(I164:J164,1))</f>
        <v>0</v>
      </c>
      <c r="L164" s="7">
        <f>IF('2_DEBITOS'!$I$4="ERRO !!!",0,ROUNDDOWN(SUM(E164:F164)*K164,2))</f>
        <v>0</v>
      </c>
      <c r="M164" s="7">
        <f t="shared" si="8"/>
        <v>0</v>
      </c>
      <c r="N164" s="7">
        <f t="shared" si="11"/>
        <v>0</v>
      </c>
      <c r="O164" s="7">
        <f t="shared" si="9"/>
        <v>0</v>
      </c>
    </row>
    <row r="165" spans="3:15" x14ac:dyDescent="0.35">
      <c r="C165" s="18" t="str">
        <f t="shared" si="10"/>
        <v/>
      </c>
      <c r="D165" s="13" t="str">
        <f>IF('2_DEBITOS'!D161="","Não informado",'2_DEBITOS'!D161)</f>
        <v>Não informado</v>
      </c>
      <c r="E165" s="7">
        <f>IF('2_DEBITOS'!$I$4="ERRO !!!",0,SUM('2_DEBITOS'!E161))</f>
        <v>0</v>
      </c>
      <c r="F165" s="7">
        <f>IF('2_DEBITOS'!$I$4="ERRO !!!",0,SUM('2_DEBITOS'!F161,'2_DEBITOS'!G161))</f>
        <v>0</v>
      </c>
      <c r="G165" s="8" t="str">
        <f>IF('1_QUESITOS'!$D$18="ERRO !!!","",
IF(E165+F165=0,"",
IF(OR('2_DEBITOS'!I161="Sim",'1_QUESITOS'!$D$6="Sim",'1_QUESITOS'!$D$7="Sim",'1_QUESITOS'!$D$9="Sim"),"D",
IF('3_CAPAG'!$D$9="","",
'3_CAPAG'!$D$9))))</f>
        <v/>
      </c>
      <c r="H165" s="8" t="str">
        <f>IF('1_QUESITOS'!$D$18="ERRO !!!","00.0",
IF(AND(OR(G165="C",G165="D"),'1_QUESITOS'!$D$13="Sim"),"10.1",
IF(AND(OR(G165="A",G165="B"),'1_QUESITOS'!$D$14="Sim"),"10.2",
IF(AND(OR(G165="C",G165="D"),'1_QUESITOS'!$D$13="Não",'1_QUESITOS'!$D$12="Inciso I"),"11.1",
IF(AND(OR(G165="C",G165="D"),'1_QUESITOS'!$D$13="Não",'1_QUESITOS'!$D$12="Inciso II"),"11.2",
"00.0")))))</f>
        <v>00.0</v>
      </c>
      <c r="I165" s="87">
        <f>IF('1_QUESITOS'!$D$18="ERRO !!!",0,
IF(H165="10.1",0.65,
IF(H165="10.2",0,
IF(AND(H165="11.1",'1_QUESITOS'!$D$8="Não",'1_QUESITOS'!$D$9="Não",'1_QUESITOS'!$D$10="Não",'1_QUESITOS'!$D$11="Não"),0.65,
IF(AND(H165="11.1",OR('1_QUESITOS'!$D$8="Sim",'1_QUESITOS'!$D$9="Sim",'1_QUESITOS'!$D$10="Sim",'1_QUESITOS'!$D$11="Sim")),0.7,
IF(AND(H165="11.2",'1_QUESITOS'!$D$8="Não",'1_QUESITOS'!$D$9="Não",'1_QUESITOS'!$D$10="Não",'1_QUESITOS'!$D$11="Não"),0.5,
IF(AND(H165="11.2",OR('1_QUESITOS'!$D$8="Sim",'1_QUESITOS'!$D$9="Sim",'1_QUESITOS'!$D$10="Sim",'1_QUESITOS'!$D$11="Sim")),0.55,
0)))))))</f>
        <v>0</v>
      </c>
      <c r="J165" s="87">
        <f>'3_CAPAG'!$D$8</f>
        <v>0</v>
      </c>
      <c r="K165" s="87">
        <f>IF(OR('2_DEBITOS'!I161="Sim",'1_QUESITOS'!$D$6="Sim",'1_QUESITOS'!$D$7="Sim",'1_QUESITOS'!$D$9="Sim"),I165,
SMALL(I165:J165,1))</f>
        <v>0</v>
      </c>
      <c r="L165" s="7">
        <f>IF('2_DEBITOS'!$I$4="ERRO !!!",0,ROUNDDOWN(SUM(E165:F165)*K165,2))</f>
        <v>0</v>
      </c>
      <c r="M165" s="7">
        <f t="shared" si="8"/>
        <v>0</v>
      </c>
      <c r="N165" s="7">
        <f t="shared" si="11"/>
        <v>0</v>
      </c>
      <c r="O165" s="7">
        <f t="shared" si="9"/>
        <v>0</v>
      </c>
    </row>
    <row r="166" spans="3:15" x14ac:dyDescent="0.35">
      <c r="C166" s="18" t="str">
        <f t="shared" si="10"/>
        <v/>
      </c>
      <c r="D166" s="13" t="str">
        <f>IF('2_DEBITOS'!D162="","Não informado",'2_DEBITOS'!D162)</f>
        <v>Não informado</v>
      </c>
      <c r="E166" s="7">
        <f>IF('2_DEBITOS'!$I$4="ERRO !!!",0,SUM('2_DEBITOS'!E162))</f>
        <v>0</v>
      </c>
      <c r="F166" s="7">
        <f>IF('2_DEBITOS'!$I$4="ERRO !!!",0,SUM('2_DEBITOS'!F162,'2_DEBITOS'!G162))</f>
        <v>0</v>
      </c>
      <c r="G166" s="8" t="str">
        <f>IF('1_QUESITOS'!$D$18="ERRO !!!","",
IF(E166+F166=0,"",
IF(OR('2_DEBITOS'!I162="Sim",'1_QUESITOS'!$D$6="Sim",'1_QUESITOS'!$D$7="Sim",'1_QUESITOS'!$D$9="Sim"),"D",
IF('3_CAPAG'!$D$9="","",
'3_CAPAG'!$D$9))))</f>
        <v/>
      </c>
      <c r="H166" s="8" t="str">
        <f>IF('1_QUESITOS'!$D$18="ERRO !!!","00.0",
IF(AND(OR(G166="C",G166="D"),'1_QUESITOS'!$D$13="Sim"),"10.1",
IF(AND(OR(G166="A",G166="B"),'1_QUESITOS'!$D$14="Sim"),"10.2",
IF(AND(OR(G166="C",G166="D"),'1_QUESITOS'!$D$13="Não",'1_QUESITOS'!$D$12="Inciso I"),"11.1",
IF(AND(OR(G166="C",G166="D"),'1_QUESITOS'!$D$13="Não",'1_QUESITOS'!$D$12="Inciso II"),"11.2",
"00.0")))))</f>
        <v>00.0</v>
      </c>
      <c r="I166" s="87">
        <f>IF('1_QUESITOS'!$D$18="ERRO !!!",0,
IF(H166="10.1",0.65,
IF(H166="10.2",0,
IF(AND(H166="11.1",'1_QUESITOS'!$D$8="Não",'1_QUESITOS'!$D$9="Não",'1_QUESITOS'!$D$10="Não",'1_QUESITOS'!$D$11="Não"),0.65,
IF(AND(H166="11.1",OR('1_QUESITOS'!$D$8="Sim",'1_QUESITOS'!$D$9="Sim",'1_QUESITOS'!$D$10="Sim",'1_QUESITOS'!$D$11="Sim")),0.7,
IF(AND(H166="11.2",'1_QUESITOS'!$D$8="Não",'1_QUESITOS'!$D$9="Não",'1_QUESITOS'!$D$10="Não",'1_QUESITOS'!$D$11="Não"),0.5,
IF(AND(H166="11.2",OR('1_QUESITOS'!$D$8="Sim",'1_QUESITOS'!$D$9="Sim",'1_QUESITOS'!$D$10="Sim",'1_QUESITOS'!$D$11="Sim")),0.55,
0)))))))</f>
        <v>0</v>
      </c>
      <c r="J166" s="87">
        <f>'3_CAPAG'!$D$8</f>
        <v>0</v>
      </c>
      <c r="K166" s="87">
        <f>IF(OR('2_DEBITOS'!I162="Sim",'1_QUESITOS'!$D$6="Sim",'1_QUESITOS'!$D$7="Sim",'1_QUESITOS'!$D$9="Sim"),I166,
SMALL(I166:J166,1))</f>
        <v>0</v>
      </c>
      <c r="L166" s="7">
        <f>IF('2_DEBITOS'!$I$4="ERRO !!!",0,ROUNDDOWN(SUM(E166:F166)*K166,2))</f>
        <v>0</v>
      </c>
      <c r="M166" s="7">
        <f t="shared" si="8"/>
        <v>0</v>
      </c>
      <c r="N166" s="7">
        <f t="shared" si="11"/>
        <v>0</v>
      </c>
      <c r="O166" s="7">
        <f t="shared" si="9"/>
        <v>0</v>
      </c>
    </row>
    <row r="167" spans="3:15" x14ac:dyDescent="0.35">
      <c r="C167" s="18" t="str">
        <f t="shared" si="10"/>
        <v/>
      </c>
      <c r="D167" s="13" t="str">
        <f>IF('2_DEBITOS'!D163="","Não informado",'2_DEBITOS'!D163)</f>
        <v>Não informado</v>
      </c>
      <c r="E167" s="7">
        <f>IF('2_DEBITOS'!$I$4="ERRO !!!",0,SUM('2_DEBITOS'!E163))</f>
        <v>0</v>
      </c>
      <c r="F167" s="7">
        <f>IF('2_DEBITOS'!$I$4="ERRO !!!",0,SUM('2_DEBITOS'!F163,'2_DEBITOS'!G163))</f>
        <v>0</v>
      </c>
      <c r="G167" s="8" t="str">
        <f>IF('1_QUESITOS'!$D$18="ERRO !!!","",
IF(E167+F167=0,"",
IF(OR('2_DEBITOS'!I163="Sim",'1_QUESITOS'!$D$6="Sim",'1_QUESITOS'!$D$7="Sim",'1_QUESITOS'!$D$9="Sim"),"D",
IF('3_CAPAG'!$D$9="","",
'3_CAPAG'!$D$9))))</f>
        <v/>
      </c>
      <c r="H167" s="8" t="str">
        <f>IF('1_QUESITOS'!$D$18="ERRO !!!","00.0",
IF(AND(OR(G167="C",G167="D"),'1_QUESITOS'!$D$13="Sim"),"10.1",
IF(AND(OR(G167="A",G167="B"),'1_QUESITOS'!$D$14="Sim"),"10.2",
IF(AND(OR(G167="C",G167="D"),'1_QUESITOS'!$D$13="Não",'1_QUESITOS'!$D$12="Inciso I"),"11.1",
IF(AND(OR(G167="C",G167="D"),'1_QUESITOS'!$D$13="Não",'1_QUESITOS'!$D$12="Inciso II"),"11.2",
"00.0")))))</f>
        <v>00.0</v>
      </c>
      <c r="I167" s="87">
        <f>IF('1_QUESITOS'!$D$18="ERRO !!!",0,
IF(H167="10.1",0.65,
IF(H167="10.2",0,
IF(AND(H167="11.1",'1_QUESITOS'!$D$8="Não",'1_QUESITOS'!$D$9="Não",'1_QUESITOS'!$D$10="Não",'1_QUESITOS'!$D$11="Não"),0.65,
IF(AND(H167="11.1",OR('1_QUESITOS'!$D$8="Sim",'1_QUESITOS'!$D$9="Sim",'1_QUESITOS'!$D$10="Sim",'1_QUESITOS'!$D$11="Sim")),0.7,
IF(AND(H167="11.2",'1_QUESITOS'!$D$8="Não",'1_QUESITOS'!$D$9="Não",'1_QUESITOS'!$D$10="Não",'1_QUESITOS'!$D$11="Não"),0.5,
IF(AND(H167="11.2",OR('1_QUESITOS'!$D$8="Sim",'1_QUESITOS'!$D$9="Sim",'1_QUESITOS'!$D$10="Sim",'1_QUESITOS'!$D$11="Sim")),0.55,
0)))))))</f>
        <v>0</v>
      </c>
      <c r="J167" s="87">
        <f>'3_CAPAG'!$D$8</f>
        <v>0</v>
      </c>
      <c r="K167" s="87">
        <f>IF(OR('2_DEBITOS'!I163="Sim",'1_QUESITOS'!$D$6="Sim",'1_QUESITOS'!$D$7="Sim",'1_QUESITOS'!$D$9="Sim"),I167,
SMALL(I167:J167,1))</f>
        <v>0</v>
      </c>
      <c r="L167" s="7">
        <f>IF('2_DEBITOS'!$I$4="ERRO !!!",0,ROUNDDOWN(SUM(E167:F167)*K167,2))</f>
        <v>0</v>
      </c>
      <c r="M167" s="7">
        <f t="shared" si="8"/>
        <v>0</v>
      </c>
      <c r="N167" s="7">
        <f t="shared" si="11"/>
        <v>0</v>
      </c>
      <c r="O167" s="7">
        <f t="shared" si="9"/>
        <v>0</v>
      </c>
    </row>
    <row r="168" spans="3:15" x14ac:dyDescent="0.35">
      <c r="C168" s="18" t="str">
        <f t="shared" si="10"/>
        <v/>
      </c>
      <c r="D168" s="13" t="str">
        <f>IF('2_DEBITOS'!D164="","Não informado",'2_DEBITOS'!D164)</f>
        <v>Não informado</v>
      </c>
      <c r="E168" s="7">
        <f>IF('2_DEBITOS'!$I$4="ERRO !!!",0,SUM('2_DEBITOS'!E164))</f>
        <v>0</v>
      </c>
      <c r="F168" s="7">
        <f>IF('2_DEBITOS'!$I$4="ERRO !!!",0,SUM('2_DEBITOS'!F164,'2_DEBITOS'!G164))</f>
        <v>0</v>
      </c>
      <c r="G168" s="8" t="str">
        <f>IF('1_QUESITOS'!$D$18="ERRO !!!","",
IF(E168+F168=0,"",
IF(OR('2_DEBITOS'!I164="Sim",'1_QUESITOS'!$D$6="Sim",'1_QUESITOS'!$D$7="Sim",'1_QUESITOS'!$D$9="Sim"),"D",
IF('3_CAPAG'!$D$9="","",
'3_CAPAG'!$D$9))))</f>
        <v/>
      </c>
      <c r="H168" s="8" t="str">
        <f>IF('1_QUESITOS'!$D$18="ERRO !!!","00.0",
IF(AND(OR(G168="C",G168="D"),'1_QUESITOS'!$D$13="Sim"),"10.1",
IF(AND(OR(G168="A",G168="B"),'1_QUESITOS'!$D$14="Sim"),"10.2",
IF(AND(OR(G168="C",G168="D"),'1_QUESITOS'!$D$13="Não",'1_QUESITOS'!$D$12="Inciso I"),"11.1",
IF(AND(OR(G168="C",G168="D"),'1_QUESITOS'!$D$13="Não",'1_QUESITOS'!$D$12="Inciso II"),"11.2",
"00.0")))))</f>
        <v>00.0</v>
      </c>
      <c r="I168" s="87">
        <f>IF('1_QUESITOS'!$D$18="ERRO !!!",0,
IF(H168="10.1",0.65,
IF(H168="10.2",0,
IF(AND(H168="11.1",'1_QUESITOS'!$D$8="Não",'1_QUESITOS'!$D$9="Não",'1_QUESITOS'!$D$10="Não",'1_QUESITOS'!$D$11="Não"),0.65,
IF(AND(H168="11.1",OR('1_QUESITOS'!$D$8="Sim",'1_QUESITOS'!$D$9="Sim",'1_QUESITOS'!$D$10="Sim",'1_QUESITOS'!$D$11="Sim")),0.7,
IF(AND(H168="11.2",'1_QUESITOS'!$D$8="Não",'1_QUESITOS'!$D$9="Não",'1_QUESITOS'!$D$10="Não",'1_QUESITOS'!$D$11="Não"),0.5,
IF(AND(H168="11.2",OR('1_QUESITOS'!$D$8="Sim",'1_QUESITOS'!$D$9="Sim",'1_QUESITOS'!$D$10="Sim",'1_QUESITOS'!$D$11="Sim")),0.55,
0)))))))</f>
        <v>0</v>
      </c>
      <c r="J168" s="87">
        <f>'3_CAPAG'!$D$8</f>
        <v>0</v>
      </c>
      <c r="K168" s="87">
        <f>IF(OR('2_DEBITOS'!I164="Sim",'1_QUESITOS'!$D$6="Sim",'1_QUESITOS'!$D$7="Sim",'1_QUESITOS'!$D$9="Sim"),I168,
SMALL(I168:J168,1))</f>
        <v>0</v>
      </c>
      <c r="L168" s="7">
        <f>IF('2_DEBITOS'!$I$4="ERRO !!!",0,ROUNDDOWN(SUM(E168:F168)*K168,2))</f>
        <v>0</v>
      </c>
      <c r="M168" s="7">
        <f t="shared" si="8"/>
        <v>0</v>
      </c>
      <c r="N168" s="7">
        <f t="shared" si="11"/>
        <v>0</v>
      </c>
      <c r="O168" s="7">
        <f t="shared" si="9"/>
        <v>0</v>
      </c>
    </row>
    <row r="169" spans="3:15" x14ac:dyDescent="0.35">
      <c r="C169" s="18" t="str">
        <f t="shared" si="10"/>
        <v/>
      </c>
      <c r="D169" s="13" t="str">
        <f>IF('2_DEBITOS'!D165="","Não informado",'2_DEBITOS'!D165)</f>
        <v>Não informado</v>
      </c>
      <c r="E169" s="7">
        <f>IF('2_DEBITOS'!$I$4="ERRO !!!",0,SUM('2_DEBITOS'!E165))</f>
        <v>0</v>
      </c>
      <c r="F169" s="7">
        <f>IF('2_DEBITOS'!$I$4="ERRO !!!",0,SUM('2_DEBITOS'!F165,'2_DEBITOS'!G165))</f>
        <v>0</v>
      </c>
      <c r="G169" s="8" t="str">
        <f>IF('1_QUESITOS'!$D$18="ERRO !!!","",
IF(E169+F169=0,"",
IF(OR('2_DEBITOS'!I165="Sim",'1_QUESITOS'!$D$6="Sim",'1_QUESITOS'!$D$7="Sim",'1_QUESITOS'!$D$9="Sim"),"D",
IF('3_CAPAG'!$D$9="","",
'3_CAPAG'!$D$9))))</f>
        <v/>
      </c>
      <c r="H169" s="8" t="str">
        <f>IF('1_QUESITOS'!$D$18="ERRO !!!","00.0",
IF(AND(OR(G169="C",G169="D"),'1_QUESITOS'!$D$13="Sim"),"10.1",
IF(AND(OR(G169="A",G169="B"),'1_QUESITOS'!$D$14="Sim"),"10.2",
IF(AND(OR(G169="C",G169="D"),'1_QUESITOS'!$D$13="Não",'1_QUESITOS'!$D$12="Inciso I"),"11.1",
IF(AND(OR(G169="C",G169="D"),'1_QUESITOS'!$D$13="Não",'1_QUESITOS'!$D$12="Inciso II"),"11.2",
"00.0")))))</f>
        <v>00.0</v>
      </c>
      <c r="I169" s="87">
        <f>IF('1_QUESITOS'!$D$18="ERRO !!!",0,
IF(H169="10.1",0.65,
IF(H169="10.2",0,
IF(AND(H169="11.1",'1_QUESITOS'!$D$8="Não",'1_QUESITOS'!$D$9="Não",'1_QUESITOS'!$D$10="Não",'1_QUESITOS'!$D$11="Não"),0.65,
IF(AND(H169="11.1",OR('1_QUESITOS'!$D$8="Sim",'1_QUESITOS'!$D$9="Sim",'1_QUESITOS'!$D$10="Sim",'1_QUESITOS'!$D$11="Sim")),0.7,
IF(AND(H169="11.2",'1_QUESITOS'!$D$8="Não",'1_QUESITOS'!$D$9="Não",'1_QUESITOS'!$D$10="Não",'1_QUESITOS'!$D$11="Não"),0.5,
IF(AND(H169="11.2",OR('1_QUESITOS'!$D$8="Sim",'1_QUESITOS'!$D$9="Sim",'1_QUESITOS'!$D$10="Sim",'1_QUESITOS'!$D$11="Sim")),0.55,
0)))))))</f>
        <v>0</v>
      </c>
      <c r="J169" s="87">
        <f>'3_CAPAG'!$D$8</f>
        <v>0</v>
      </c>
      <c r="K169" s="87">
        <f>IF(OR('2_DEBITOS'!I165="Sim",'1_QUESITOS'!$D$6="Sim",'1_QUESITOS'!$D$7="Sim",'1_QUESITOS'!$D$9="Sim"),I169,
SMALL(I169:J169,1))</f>
        <v>0</v>
      </c>
      <c r="L169" s="7">
        <f>IF('2_DEBITOS'!$I$4="ERRO !!!",0,ROUNDDOWN(SUM(E169:F169)*K169,2))</f>
        <v>0</v>
      </c>
      <c r="M169" s="7">
        <f t="shared" si="8"/>
        <v>0</v>
      </c>
      <c r="N169" s="7">
        <f t="shared" si="11"/>
        <v>0</v>
      </c>
      <c r="O169" s="7">
        <f t="shared" si="9"/>
        <v>0</v>
      </c>
    </row>
    <row r="170" spans="3:15" x14ac:dyDescent="0.35">
      <c r="C170" s="18" t="str">
        <f t="shared" si="10"/>
        <v/>
      </c>
      <c r="D170" s="13" t="str">
        <f>IF('2_DEBITOS'!D166="","Não informado",'2_DEBITOS'!D166)</f>
        <v>Não informado</v>
      </c>
      <c r="E170" s="7">
        <f>IF('2_DEBITOS'!$I$4="ERRO !!!",0,SUM('2_DEBITOS'!E166))</f>
        <v>0</v>
      </c>
      <c r="F170" s="7">
        <f>IF('2_DEBITOS'!$I$4="ERRO !!!",0,SUM('2_DEBITOS'!F166,'2_DEBITOS'!G166))</f>
        <v>0</v>
      </c>
      <c r="G170" s="8" t="str">
        <f>IF('1_QUESITOS'!$D$18="ERRO !!!","",
IF(E170+F170=0,"",
IF(OR('2_DEBITOS'!I166="Sim",'1_QUESITOS'!$D$6="Sim",'1_QUESITOS'!$D$7="Sim",'1_QUESITOS'!$D$9="Sim"),"D",
IF('3_CAPAG'!$D$9="","",
'3_CAPAG'!$D$9))))</f>
        <v/>
      </c>
      <c r="H170" s="8" t="str">
        <f>IF('1_QUESITOS'!$D$18="ERRO !!!","00.0",
IF(AND(OR(G170="C",G170="D"),'1_QUESITOS'!$D$13="Sim"),"10.1",
IF(AND(OR(G170="A",G170="B"),'1_QUESITOS'!$D$14="Sim"),"10.2",
IF(AND(OR(G170="C",G170="D"),'1_QUESITOS'!$D$13="Não",'1_QUESITOS'!$D$12="Inciso I"),"11.1",
IF(AND(OR(G170="C",G170="D"),'1_QUESITOS'!$D$13="Não",'1_QUESITOS'!$D$12="Inciso II"),"11.2",
"00.0")))))</f>
        <v>00.0</v>
      </c>
      <c r="I170" s="87">
        <f>IF('1_QUESITOS'!$D$18="ERRO !!!",0,
IF(H170="10.1",0.65,
IF(H170="10.2",0,
IF(AND(H170="11.1",'1_QUESITOS'!$D$8="Não",'1_QUESITOS'!$D$9="Não",'1_QUESITOS'!$D$10="Não",'1_QUESITOS'!$D$11="Não"),0.65,
IF(AND(H170="11.1",OR('1_QUESITOS'!$D$8="Sim",'1_QUESITOS'!$D$9="Sim",'1_QUESITOS'!$D$10="Sim",'1_QUESITOS'!$D$11="Sim")),0.7,
IF(AND(H170="11.2",'1_QUESITOS'!$D$8="Não",'1_QUESITOS'!$D$9="Não",'1_QUESITOS'!$D$10="Não",'1_QUESITOS'!$D$11="Não"),0.5,
IF(AND(H170="11.2",OR('1_QUESITOS'!$D$8="Sim",'1_QUESITOS'!$D$9="Sim",'1_QUESITOS'!$D$10="Sim",'1_QUESITOS'!$D$11="Sim")),0.55,
0)))))))</f>
        <v>0</v>
      </c>
      <c r="J170" s="87">
        <f>'3_CAPAG'!$D$8</f>
        <v>0</v>
      </c>
      <c r="K170" s="87">
        <f>IF(OR('2_DEBITOS'!I166="Sim",'1_QUESITOS'!$D$6="Sim",'1_QUESITOS'!$D$7="Sim",'1_QUESITOS'!$D$9="Sim"),I170,
SMALL(I170:J170,1))</f>
        <v>0</v>
      </c>
      <c r="L170" s="7">
        <f>IF('2_DEBITOS'!$I$4="ERRO !!!",0,ROUNDDOWN(SUM(E170:F170)*K170,2))</f>
        <v>0</v>
      </c>
      <c r="M170" s="7">
        <f t="shared" si="8"/>
        <v>0</v>
      </c>
      <c r="N170" s="7">
        <f t="shared" si="11"/>
        <v>0</v>
      </c>
      <c r="O170" s="7">
        <f t="shared" si="9"/>
        <v>0</v>
      </c>
    </row>
    <row r="171" spans="3:15" x14ac:dyDescent="0.35">
      <c r="C171" s="18" t="str">
        <f t="shared" si="10"/>
        <v/>
      </c>
      <c r="D171" s="13" t="str">
        <f>IF('2_DEBITOS'!D167="","Não informado",'2_DEBITOS'!D167)</f>
        <v>Não informado</v>
      </c>
      <c r="E171" s="7">
        <f>IF('2_DEBITOS'!$I$4="ERRO !!!",0,SUM('2_DEBITOS'!E167))</f>
        <v>0</v>
      </c>
      <c r="F171" s="7">
        <f>IF('2_DEBITOS'!$I$4="ERRO !!!",0,SUM('2_DEBITOS'!F167,'2_DEBITOS'!G167))</f>
        <v>0</v>
      </c>
      <c r="G171" s="8" t="str">
        <f>IF('1_QUESITOS'!$D$18="ERRO !!!","",
IF(E171+F171=0,"",
IF(OR('2_DEBITOS'!I167="Sim",'1_QUESITOS'!$D$6="Sim",'1_QUESITOS'!$D$7="Sim",'1_QUESITOS'!$D$9="Sim"),"D",
IF('3_CAPAG'!$D$9="","",
'3_CAPAG'!$D$9))))</f>
        <v/>
      </c>
      <c r="H171" s="8" t="str">
        <f>IF('1_QUESITOS'!$D$18="ERRO !!!","00.0",
IF(AND(OR(G171="C",G171="D"),'1_QUESITOS'!$D$13="Sim"),"10.1",
IF(AND(OR(G171="A",G171="B"),'1_QUESITOS'!$D$14="Sim"),"10.2",
IF(AND(OR(G171="C",G171="D"),'1_QUESITOS'!$D$13="Não",'1_QUESITOS'!$D$12="Inciso I"),"11.1",
IF(AND(OR(G171="C",G171="D"),'1_QUESITOS'!$D$13="Não",'1_QUESITOS'!$D$12="Inciso II"),"11.2",
"00.0")))))</f>
        <v>00.0</v>
      </c>
      <c r="I171" s="87">
        <f>IF('1_QUESITOS'!$D$18="ERRO !!!",0,
IF(H171="10.1",0.65,
IF(H171="10.2",0,
IF(AND(H171="11.1",'1_QUESITOS'!$D$8="Não",'1_QUESITOS'!$D$9="Não",'1_QUESITOS'!$D$10="Não",'1_QUESITOS'!$D$11="Não"),0.65,
IF(AND(H171="11.1",OR('1_QUESITOS'!$D$8="Sim",'1_QUESITOS'!$D$9="Sim",'1_QUESITOS'!$D$10="Sim",'1_QUESITOS'!$D$11="Sim")),0.7,
IF(AND(H171="11.2",'1_QUESITOS'!$D$8="Não",'1_QUESITOS'!$D$9="Não",'1_QUESITOS'!$D$10="Não",'1_QUESITOS'!$D$11="Não"),0.5,
IF(AND(H171="11.2",OR('1_QUESITOS'!$D$8="Sim",'1_QUESITOS'!$D$9="Sim",'1_QUESITOS'!$D$10="Sim",'1_QUESITOS'!$D$11="Sim")),0.55,
0)))))))</f>
        <v>0</v>
      </c>
      <c r="J171" s="87">
        <f>'3_CAPAG'!$D$8</f>
        <v>0</v>
      </c>
      <c r="K171" s="87">
        <f>IF(OR('2_DEBITOS'!I167="Sim",'1_QUESITOS'!$D$6="Sim",'1_QUESITOS'!$D$7="Sim",'1_QUESITOS'!$D$9="Sim"),I171,
SMALL(I171:J171,1))</f>
        <v>0</v>
      </c>
      <c r="L171" s="7">
        <f>IF('2_DEBITOS'!$I$4="ERRO !!!",0,ROUNDDOWN(SUM(E171:F171)*K171,2))</f>
        <v>0</v>
      </c>
      <c r="M171" s="7">
        <f t="shared" si="8"/>
        <v>0</v>
      </c>
      <c r="N171" s="7">
        <f t="shared" si="11"/>
        <v>0</v>
      </c>
      <c r="O171" s="7">
        <f t="shared" si="9"/>
        <v>0</v>
      </c>
    </row>
    <row r="172" spans="3:15" x14ac:dyDescent="0.35">
      <c r="C172" s="18" t="str">
        <f t="shared" si="10"/>
        <v/>
      </c>
      <c r="D172" s="13" t="str">
        <f>IF('2_DEBITOS'!D168="","Não informado",'2_DEBITOS'!D168)</f>
        <v>Não informado</v>
      </c>
      <c r="E172" s="7">
        <f>IF('2_DEBITOS'!$I$4="ERRO !!!",0,SUM('2_DEBITOS'!E168))</f>
        <v>0</v>
      </c>
      <c r="F172" s="7">
        <f>IF('2_DEBITOS'!$I$4="ERRO !!!",0,SUM('2_DEBITOS'!F168,'2_DEBITOS'!G168))</f>
        <v>0</v>
      </c>
      <c r="G172" s="8" t="str">
        <f>IF('1_QUESITOS'!$D$18="ERRO !!!","",
IF(E172+F172=0,"",
IF(OR('2_DEBITOS'!I168="Sim",'1_QUESITOS'!$D$6="Sim",'1_QUESITOS'!$D$7="Sim",'1_QUESITOS'!$D$9="Sim"),"D",
IF('3_CAPAG'!$D$9="","",
'3_CAPAG'!$D$9))))</f>
        <v/>
      </c>
      <c r="H172" s="8" t="str">
        <f>IF('1_QUESITOS'!$D$18="ERRO !!!","00.0",
IF(AND(OR(G172="C",G172="D"),'1_QUESITOS'!$D$13="Sim"),"10.1",
IF(AND(OR(G172="A",G172="B"),'1_QUESITOS'!$D$14="Sim"),"10.2",
IF(AND(OR(G172="C",G172="D"),'1_QUESITOS'!$D$13="Não",'1_QUESITOS'!$D$12="Inciso I"),"11.1",
IF(AND(OR(G172="C",G172="D"),'1_QUESITOS'!$D$13="Não",'1_QUESITOS'!$D$12="Inciso II"),"11.2",
"00.0")))))</f>
        <v>00.0</v>
      </c>
      <c r="I172" s="87">
        <f>IF('1_QUESITOS'!$D$18="ERRO !!!",0,
IF(H172="10.1",0.65,
IF(H172="10.2",0,
IF(AND(H172="11.1",'1_QUESITOS'!$D$8="Não",'1_QUESITOS'!$D$9="Não",'1_QUESITOS'!$D$10="Não",'1_QUESITOS'!$D$11="Não"),0.65,
IF(AND(H172="11.1",OR('1_QUESITOS'!$D$8="Sim",'1_QUESITOS'!$D$9="Sim",'1_QUESITOS'!$D$10="Sim",'1_QUESITOS'!$D$11="Sim")),0.7,
IF(AND(H172="11.2",'1_QUESITOS'!$D$8="Não",'1_QUESITOS'!$D$9="Não",'1_QUESITOS'!$D$10="Não",'1_QUESITOS'!$D$11="Não"),0.5,
IF(AND(H172="11.2",OR('1_QUESITOS'!$D$8="Sim",'1_QUESITOS'!$D$9="Sim",'1_QUESITOS'!$D$10="Sim",'1_QUESITOS'!$D$11="Sim")),0.55,
0)))))))</f>
        <v>0</v>
      </c>
      <c r="J172" s="87">
        <f>'3_CAPAG'!$D$8</f>
        <v>0</v>
      </c>
      <c r="K172" s="87">
        <f>IF(OR('2_DEBITOS'!I168="Sim",'1_QUESITOS'!$D$6="Sim",'1_QUESITOS'!$D$7="Sim",'1_QUESITOS'!$D$9="Sim"),I172,
SMALL(I172:J172,1))</f>
        <v>0</v>
      </c>
      <c r="L172" s="7">
        <f>IF('2_DEBITOS'!$I$4="ERRO !!!",0,ROUNDDOWN(SUM(E172:F172)*K172,2))</f>
        <v>0</v>
      </c>
      <c r="M172" s="7">
        <f t="shared" si="8"/>
        <v>0</v>
      </c>
      <c r="N172" s="7">
        <f t="shared" si="11"/>
        <v>0</v>
      </c>
      <c r="O172" s="7">
        <f t="shared" si="9"/>
        <v>0</v>
      </c>
    </row>
    <row r="173" spans="3:15" x14ac:dyDescent="0.35">
      <c r="C173" s="18" t="str">
        <f t="shared" si="10"/>
        <v/>
      </c>
      <c r="D173" s="13" t="str">
        <f>IF('2_DEBITOS'!D169="","Não informado",'2_DEBITOS'!D169)</f>
        <v>Não informado</v>
      </c>
      <c r="E173" s="7">
        <f>IF('2_DEBITOS'!$I$4="ERRO !!!",0,SUM('2_DEBITOS'!E169))</f>
        <v>0</v>
      </c>
      <c r="F173" s="7">
        <f>IF('2_DEBITOS'!$I$4="ERRO !!!",0,SUM('2_DEBITOS'!F169,'2_DEBITOS'!G169))</f>
        <v>0</v>
      </c>
      <c r="G173" s="8" t="str">
        <f>IF('1_QUESITOS'!$D$18="ERRO !!!","",
IF(E173+F173=0,"",
IF(OR('2_DEBITOS'!I169="Sim",'1_QUESITOS'!$D$6="Sim",'1_QUESITOS'!$D$7="Sim",'1_QUESITOS'!$D$9="Sim"),"D",
IF('3_CAPAG'!$D$9="","",
'3_CAPAG'!$D$9))))</f>
        <v/>
      </c>
      <c r="H173" s="8" t="str">
        <f>IF('1_QUESITOS'!$D$18="ERRO !!!","00.0",
IF(AND(OR(G173="C",G173="D"),'1_QUESITOS'!$D$13="Sim"),"10.1",
IF(AND(OR(G173="A",G173="B"),'1_QUESITOS'!$D$14="Sim"),"10.2",
IF(AND(OR(G173="C",G173="D"),'1_QUESITOS'!$D$13="Não",'1_QUESITOS'!$D$12="Inciso I"),"11.1",
IF(AND(OR(G173="C",G173="D"),'1_QUESITOS'!$D$13="Não",'1_QUESITOS'!$D$12="Inciso II"),"11.2",
"00.0")))))</f>
        <v>00.0</v>
      </c>
      <c r="I173" s="87">
        <f>IF('1_QUESITOS'!$D$18="ERRO !!!",0,
IF(H173="10.1",0.65,
IF(H173="10.2",0,
IF(AND(H173="11.1",'1_QUESITOS'!$D$8="Não",'1_QUESITOS'!$D$9="Não",'1_QUESITOS'!$D$10="Não",'1_QUESITOS'!$D$11="Não"),0.65,
IF(AND(H173="11.1",OR('1_QUESITOS'!$D$8="Sim",'1_QUESITOS'!$D$9="Sim",'1_QUESITOS'!$D$10="Sim",'1_QUESITOS'!$D$11="Sim")),0.7,
IF(AND(H173="11.2",'1_QUESITOS'!$D$8="Não",'1_QUESITOS'!$D$9="Não",'1_QUESITOS'!$D$10="Não",'1_QUESITOS'!$D$11="Não"),0.5,
IF(AND(H173="11.2",OR('1_QUESITOS'!$D$8="Sim",'1_QUESITOS'!$D$9="Sim",'1_QUESITOS'!$D$10="Sim",'1_QUESITOS'!$D$11="Sim")),0.55,
0)))))))</f>
        <v>0</v>
      </c>
      <c r="J173" s="87">
        <f>'3_CAPAG'!$D$8</f>
        <v>0</v>
      </c>
      <c r="K173" s="87">
        <f>IF(OR('2_DEBITOS'!I169="Sim",'1_QUESITOS'!$D$6="Sim",'1_QUESITOS'!$D$7="Sim",'1_QUESITOS'!$D$9="Sim"),I173,
SMALL(I173:J173,1))</f>
        <v>0</v>
      </c>
      <c r="L173" s="7">
        <f>IF('2_DEBITOS'!$I$4="ERRO !!!",0,ROUNDDOWN(SUM(E173:F173)*K173,2))</f>
        <v>0</v>
      </c>
      <c r="M173" s="7">
        <f t="shared" si="8"/>
        <v>0</v>
      </c>
      <c r="N173" s="7">
        <f t="shared" si="11"/>
        <v>0</v>
      </c>
      <c r="O173" s="7">
        <f t="shared" si="9"/>
        <v>0</v>
      </c>
    </row>
    <row r="174" spans="3:15" x14ac:dyDescent="0.35">
      <c r="C174" s="18" t="str">
        <f t="shared" si="10"/>
        <v/>
      </c>
      <c r="D174" s="13" t="str">
        <f>IF('2_DEBITOS'!D170="","Não informado",'2_DEBITOS'!D170)</f>
        <v>Não informado</v>
      </c>
      <c r="E174" s="7">
        <f>IF('2_DEBITOS'!$I$4="ERRO !!!",0,SUM('2_DEBITOS'!E170))</f>
        <v>0</v>
      </c>
      <c r="F174" s="7">
        <f>IF('2_DEBITOS'!$I$4="ERRO !!!",0,SUM('2_DEBITOS'!F170,'2_DEBITOS'!G170))</f>
        <v>0</v>
      </c>
      <c r="G174" s="8" t="str">
        <f>IF('1_QUESITOS'!$D$18="ERRO !!!","",
IF(E174+F174=0,"",
IF(OR('2_DEBITOS'!I170="Sim",'1_QUESITOS'!$D$6="Sim",'1_QUESITOS'!$D$7="Sim",'1_QUESITOS'!$D$9="Sim"),"D",
IF('3_CAPAG'!$D$9="","",
'3_CAPAG'!$D$9))))</f>
        <v/>
      </c>
      <c r="H174" s="8" t="str">
        <f>IF('1_QUESITOS'!$D$18="ERRO !!!","00.0",
IF(AND(OR(G174="C",G174="D"),'1_QUESITOS'!$D$13="Sim"),"10.1",
IF(AND(OR(G174="A",G174="B"),'1_QUESITOS'!$D$14="Sim"),"10.2",
IF(AND(OR(G174="C",G174="D"),'1_QUESITOS'!$D$13="Não",'1_QUESITOS'!$D$12="Inciso I"),"11.1",
IF(AND(OR(G174="C",G174="D"),'1_QUESITOS'!$D$13="Não",'1_QUESITOS'!$D$12="Inciso II"),"11.2",
"00.0")))))</f>
        <v>00.0</v>
      </c>
      <c r="I174" s="87">
        <f>IF('1_QUESITOS'!$D$18="ERRO !!!",0,
IF(H174="10.1",0.65,
IF(H174="10.2",0,
IF(AND(H174="11.1",'1_QUESITOS'!$D$8="Não",'1_QUESITOS'!$D$9="Não",'1_QUESITOS'!$D$10="Não",'1_QUESITOS'!$D$11="Não"),0.65,
IF(AND(H174="11.1",OR('1_QUESITOS'!$D$8="Sim",'1_QUESITOS'!$D$9="Sim",'1_QUESITOS'!$D$10="Sim",'1_QUESITOS'!$D$11="Sim")),0.7,
IF(AND(H174="11.2",'1_QUESITOS'!$D$8="Não",'1_QUESITOS'!$D$9="Não",'1_QUESITOS'!$D$10="Não",'1_QUESITOS'!$D$11="Não"),0.5,
IF(AND(H174="11.2",OR('1_QUESITOS'!$D$8="Sim",'1_QUESITOS'!$D$9="Sim",'1_QUESITOS'!$D$10="Sim",'1_QUESITOS'!$D$11="Sim")),0.55,
0)))))))</f>
        <v>0</v>
      </c>
      <c r="J174" s="87">
        <f>'3_CAPAG'!$D$8</f>
        <v>0</v>
      </c>
      <c r="K174" s="87">
        <f>IF(OR('2_DEBITOS'!I170="Sim",'1_QUESITOS'!$D$6="Sim",'1_QUESITOS'!$D$7="Sim",'1_QUESITOS'!$D$9="Sim"),I174,
SMALL(I174:J174,1))</f>
        <v>0</v>
      </c>
      <c r="L174" s="7">
        <f>IF('2_DEBITOS'!$I$4="ERRO !!!",0,ROUNDDOWN(SUM(E174:F174)*K174,2))</f>
        <v>0</v>
      </c>
      <c r="M174" s="7">
        <f t="shared" si="8"/>
        <v>0</v>
      </c>
      <c r="N174" s="7">
        <f t="shared" si="11"/>
        <v>0</v>
      </c>
      <c r="O174" s="7">
        <f t="shared" si="9"/>
        <v>0</v>
      </c>
    </row>
    <row r="175" spans="3:15" x14ac:dyDescent="0.35">
      <c r="C175" s="18" t="str">
        <f t="shared" si="10"/>
        <v/>
      </c>
      <c r="D175" s="13" t="str">
        <f>IF('2_DEBITOS'!D171="","Não informado",'2_DEBITOS'!D171)</f>
        <v>Não informado</v>
      </c>
      <c r="E175" s="7">
        <f>IF('2_DEBITOS'!$I$4="ERRO !!!",0,SUM('2_DEBITOS'!E171))</f>
        <v>0</v>
      </c>
      <c r="F175" s="7">
        <f>IF('2_DEBITOS'!$I$4="ERRO !!!",0,SUM('2_DEBITOS'!F171,'2_DEBITOS'!G171))</f>
        <v>0</v>
      </c>
      <c r="G175" s="8" t="str">
        <f>IF('1_QUESITOS'!$D$18="ERRO !!!","",
IF(E175+F175=0,"",
IF(OR('2_DEBITOS'!I171="Sim",'1_QUESITOS'!$D$6="Sim",'1_QUESITOS'!$D$7="Sim",'1_QUESITOS'!$D$9="Sim"),"D",
IF('3_CAPAG'!$D$9="","",
'3_CAPAG'!$D$9))))</f>
        <v/>
      </c>
      <c r="H175" s="8" t="str">
        <f>IF('1_QUESITOS'!$D$18="ERRO !!!","00.0",
IF(AND(OR(G175="C",G175="D"),'1_QUESITOS'!$D$13="Sim"),"10.1",
IF(AND(OR(G175="A",G175="B"),'1_QUESITOS'!$D$14="Sim"),"10.2",
IF(AND(OR(G175="C",G175="D"),'1_QUESITOS'!$D$13="Não",'1_QUESITOS'!$D$12="Inciso I"),"11.1",
IF(AND(OR(G175="C",G175="D"),'1_QUESITOS'!$D$13="Não",'1_QUESITOS'!$D$12="Inciso II"),"11.2",
"00.0")))))</f>
        <v>00.0</v>
      </c>
      <c r="I175" s="87">
        <f>IF('1_QUESITOS'!$D$18="ERRO !!!",0,
IF(H175="10.1",0.65,
IF(H175="10.2",0,
IF(AND(H175="11.1",'1_QUESITOS'!$D$8="Não",'1_QUESITOS'!$D$9="Não",'1_QUESITOS'!$D$10="Não",'1_QUESITOS'!$D$11="Não"),0.65,
IF(AND(H175="11.1",OR('1_QUESITOS'!$D$8="Sim",'1_QUESITOS'!$D$9="Sim",'1_QUESITOS'!$D$10="Sim",'1_QUESITOS'!$D$11="Sim")),0.7,
IF(AND(H175="11.2",'1_QUESITOS'!$D$8="Não",'1_QUESITOS'!$D$9="Não",'1_QUESITOS'!$D$10="Não",'1_QUESITOS'!$D$11="Não"),0.5,
IF(AND(H175="11.2",OR('1_QUESITOS'!$D$8="Sim",'1_QUESITOS'!$D$9="Sim",'1_QUESITOS'!$D$10="Sim",'1_QUESITOS'!$D$11="Sim")),0.55,
0)))))))</f>
        <v>0</v>
      </c>
      <c r="J175" s="87">
        <f>'3_CAPAG'!$D$8</f>
        <v>0</v>
      </c>
      <c r="K175" s="87">
        <f>IF(OR('2_DEBITOS'!I171="Sim",'1_QUESITOS'!$D$6="Sim",'1_QUESITOS'!$D$7="Sim",'1_QUESITOS'!$D$9="Sim"),I175,
SMALL(I175:J175,1))</f>
        <v>0</v>
      </c>
      <c r="L175" s="7">
        <f>IF('2_DEBITOS'!$I$4="ERRO !!!",0,ROUNDDOWN(SUM(E175:F175)*K175,2))</f>
        <v>0</v>
      </c>
      <c r="M175" s="7">
        <f t="shared" si="8"/>
        <v>0</v>
      </c>
      <c r="N175" s="7">
        <f t="shared" si="11"/>
        <v>0</v>
      </c>
      <c r="O175" s="7">
        <f t="shared" si="9"/>
        <v>0</v>
      </c>
    </row>
    <row r="176" spans="3:15" x14ac:dyDescent="0.35">
      <c r="C176" s="18" t="str">
        <f t="shared" si="10"/>
        <v/>
      </c>
      <c r="D176" s="13" t="str">
        <f>IF('2_DEBITOS'!D172="","Não informado",'2_DEBITOS'!D172)</f>
        <v>Não informado</v>
      </c>
      <c r="E176" s="7">
        <f>IF('2_DEBITOS'!$I$4="ERRO !!!",0,SUM('2_DEBITOS'!E172))</f>
        <v>0</v>
      </c>
      <c r="F176" s="7">
        <f>IF('2_DEBITOS'!$I$4="ERRO !!!",0,SUM('2_DEBITOS'!F172,'2_DEBITOS'!G172))</f>
        <v>0</v>
      </c>
      <c r="G176" s="8" t="str">
        <f>IF('1_QUESITOS'!$D$18="ERRO !!!","",
IF(E176+F176=0,"",
IF(OR('2_DEBITOS'!I172="Sim",'1_QUESITOS'!$D$6="Sim",'1_QUESITOS'!$D$7="Sim",'1_QUESITOS'!$D$9="Sim"),"D",
IF('3_CAPAG'!$D$9="","",
'3_CAPAG'!$D$9))))</f>
        <v/>
      </c>
      <c r="H176" s="8" t="str">
        <f>IF('1_QUESITOS'!$D$18="ERRO !!!","00.0",
IF(AND(OR(G176="C",G176="D"),'1_QUESITOS'!$D$13="Sim"),"10.1",
IF(AND(OR(G176="A",G176="B"),'1_QUESITOS'!$D$14="Sim"),"10.2",
IF(AND(OR(G176="C",G176="D"),'1_QUESITOS'!$D$13="Não",'1_QUESITOS'!$D$12="Inciso I"),"11.1",
IF(AND(OR(G176="C",G176="D"),'1_QUESITOS'!$D$13="Não",'1_QUESITOS'!$D$12="Inciso II"),"11.2",
"00.0")))))</f>
        <v>00.0</v>
      </c>
      <c r="I176" s="87">
        <f>IF('1_QUESITOS'!$D$18="ERRO !!!",0,
IF(H176="10.1",0.65,
IF(H176="10.2",0,
IF(AND(H176="11.1",'1_QUESITOS'!$D$8="Não",'1_QUESITOS'!$D$9="Não",'1_QUESITOS'!$D$10="Não",'1_QUESITOS'!$D$11="Não"),0.65,
IF(AND(H176="11.1",OR('1_QUESITOS'!$D$8="Sim",'1_QUESITOS'!$D$9="Sim",'1_QUESITOS'!$D$10="Sim",'1_QUESITOS'!$D$11="Sim")),0.7,
IF(AND(H176="11.2",'1_QUESITOS'!$D$8="Não",'1_QUESITOS'!$D$9="Não",'1_QUESITOS'!$D$10="Não",'1_QUESITOS'!$D$11="Não"),0.5,
IF(AND(H176="11.2",OR('1_QUESITOS'!$D$8="Sim",'1_QUESITOS'!$D$9="Sim",'1_QUESITOS'!$D$10="Sim",'1_QUESITOS'!$D$11="Sim")),0.55,
0)))))))</f>
        <v>0</v>
      </c>
      <c r="J176" s="87">
        <f>'3_CAPAG'!$D$8</f>
        <v>0</v>
      </c>
      <c r="K176" s="87">
        <f>IF(OR('2_DEBITOS'!I172="Sim",'1_QUESITOS'!$D$6="Sim",'1_QUESITOS'!$D$7="Sim",'1_QUESITOS'!$D$9="Sim"),I176,
SMALL(I176:J176,1))</f>
        <v>0</v>
      </c>
      <c r="L176" s="7">
        <f>IF('2_DEBITOS'!$I$4="ERRO !!!",0,ROUNDDOWN(SUM(E176:F176)*K176,2))</f>
        <v>0</v>
      </c>
      <c r="M176" s="7">
        <f t="shared" si="8"/>
        <v>0</v>
      </c>
      <c r="N176" s="7">
        <f t="shared" si="11"/>
        <v>0</v>
      </c>
      <c r="O176" s="7">
        <f t="shared" si="9"/>
        <v>0</v>
      </c>
    </row>
    <row r="177" spans="3:15" x14ac:dyDescent="0.35">
      <c r="C177" s="18" t="str">
        <f t="shared" si="10"/>
        <v/>
      </c>
      <c r="D177" s="13" t="str">
        <f>IF('2_DEBITOS'!D173="","Não informado",'2_DEBITOS'!D173)</f>
        <v>Não informado</v>
      </c>
      <c r="E177" s="7">
        <f>IF('2_DEBITOS'!$I$4="ERRO !!!",0,SUM('2_DEBITOS'!E173))</f>
        <v>0</v>
      </c>
      <c r="F177" s="7">
        <f>IF('2_DEBITOS'!$I$4="ERRO !!!",0,SUM('2_DEBITOS'!F173,'2_DEBITOS'!G173))</f>
        <v>0</v>
      </c>
      <c r="G177" s="8" t="str">
        <f>IF('1_QUESITOS'!$D$18="ERRO !!!","",
IF(E177+F177=0,"",
IF(OR('2_DEBITOS'!I173="Sim",'1_QUESITOS'!$D$6="Sim",'1_QUESITOS'!$D$7="Sim",'1_QUESITOS'!$D$9="Sim"),"D",
IF('3_CAPAG'!$D$9="","",
'3_CAPAG'!$D$9))))</f>
        <v/>
      </c>
      <c r="H177" s="8" t="str">
        <f>IF('1_QUESITOS'!$D$18="ERRO !!!","00.0",
IF(AND(OR(G177="C",G177="D"),'1_QUESITOS'!$D$13="Sim"),"10.1",
IF(AND(OR(G177="A",G177="B"),'1_QUESITOS'!$D$14="Sim"),"10.2",
IF(AND(OR(G177="C",G177="D"),'1_QUESITOS'!$D$13="Não",'1_QUESITOS'!$D$12="Inciso I"),"11.1",
IF(AND(OR(G177="C",G177="D"),'1_QUESITOS'!$D$13="Não",'1_QUESITOS'!$D$12="Inciso II"),"11.2",
"00.0")))))</f>
        <v>00.0</v>
      </c>
      <c r="I177" s="87">
        <f>IF('1_QUESITOS'!$D$18="ERRO !!!",0,
IF(H177="10.1",0.65,
IF(H177="10.2",0,
IF(AND(H177="11.1",'1_QUESITOS'!$D$8="Não",'1_QUESITOS'!$D$9="Não",'1_QUESITOS'!$D$10="Não",'1_QUESITOS'!$D$11="Não"),0.65,
IF(AND(H177="11.1",OR('1_QUESITOS'!$D$8="Sim",'1_QUESITOS'!$D$9="Sim",'1_QUESITOS'!$D$10="Sim",'1_QUESITOS'!$D$11="Sim")),0.7,
IF(AND(H177="11.2",'1_QUESITOS'!$D$8="Não",'1_QUESITOS'!$D$9="Não",'1_QUESITOS'!$D$10="Não",'1_QUESITOS'!$D$11="Não"),0.5,
IF(AND(H177="11.2",OR('1_QUESITOS'!$D$8="Sim",'1_QUESITOS'!$D$9="Sim",'1_QUESITOS'!$D$10="Sim",'1_QUESITOS'!$D$11="Sim")),0.55,
0)))))))</f>
        <v>0</v>
      </c>
      <c r="J177" s="87">
        <f>'3_CAPAG'!$D$8</f>
        <v>0</v>
      </c>
      <c r="K177" s="87">
        <f>IF(OR('2_DEBITOS'!I173="Sim",'1_QUESITOS'!$D$6="Sim",'1_QUESITOS'!$D$7="Sim",'1_QUESITOS'!$D$9="Sim"),I177,
SMALL(I177:J177,1))</f>
        <v>0</v>
      </c>
      <c r="L177" s="7">
        <f>IF('2_DEBITOS'!$I$4="ERRO !!!",0,ROUNDDOWN(SUM(E177:F177)*K177,2))</f>
        <v>0</v>
      </c>
      <c r="M177" s="7">
        <f t="shared" si="8"/>
        <v>0</v>
      </c>
      <c r="N177" s="7">
        <f t="shared" si="11"/>
        <v>0</v>
      </c>
      <c r="O177" s="7">
        <f t="shared" si="9"/>
        <v>0</v>
      </c>
    </row>
    <row r="178" spans="3:15" x14ac:dyDescent="0.35">
      <c r="C178" s="18" t="str">
        <f t="shared" si="10"/>
        <v/>
      </c>
      <c r="D178" s="13" t="str">
        <f>IF('2_DEBITOS'!D174="","Não informado",'2_DEBITOS'!D174)</f>
        <v>Não informado</v>
      </c>
      <c r="E178" s="7">
        <f>IF('2_DEBITOS'!$I$4="ERRO !!!",0,SUM('2_DEBITOS'!E174))</f>
        <v>0</v>
      </c>
      <c r="F178" s="7">
        <f>IF('2_DEBITOS'!$I$4="ERRO !!!",0,SUM('2_DEBITOS'!F174,'2_DEBITOS'!G174))</f>
        <v>0</v>
      </c>
      <c r="G178" s="8" t="str">
        <f>IF('1_QUESITOS'!$D$18="ERRO !!!","",
IF(E178+F178=0,"",
IF(OR('2_DEBITOS'!I174="Sim",'1_QUESITOS'!$D$6="Sim",'1_QUESITOS'!$D$7="Sim",'1_QUESITOS'!$D$9="Sim"),"D",
IF('3_CAPAG'!$D$9="","",
'3_CAPAG'!$D$9))))</f>
        <v/>
      </c>
      <c r="H178" s="8" t="str">
        <f>IF('1_QUESITOS'!$D$18="ERRO !!!","00.0",
IF(AND(OR(G178="C",G178="D"),'1_QUESITOS'!$D$13="Sim"),"10.1",
IF(AND(OR(G178="A",G178="B"),'1_QUESITOS'!$D$14="Sim"),"10.2",
IF(AND(OR(G178="C",G178="D"),'1_QUESITOS'!$D$13="Não",'1_QUESITOS'!$D$12="Inciso I"),"11.1",
IF(AND(OR(G178="C",G178="D"),'1_QUESITOS'!$D$13="Não",'1_QUESITOS'!$D$12="Inciso II"),"11.2",
"00.0")))))</f>
        <v>00.0</v>
      </c>
      <c r="I178" s="87">
        <f>IF('1_QUESITOS'!$D$18="ERRO !!!",0,
IF(H178="10.1",0.65,
IF(H178="10.2",0,
IF(AND(H178="11.1",'1_QUESITOS'!$D$8="Não",'1_QUESITOS'!$D$9="Não",'1_QUESITOS'!$D$10="Não",'1_QUESITOS'!$D$11="Não"),0.65,
IF(AND(H178="11.1",OR('1_QUESITOS'!$D$8="Sim",'1_QUESITOS'!$D$9="Sim",'1_QUESITOS'!$D$10="Sim",'1_QUESITOS'!$D$11="Sim")),0.7,
IF(AND(H178="11.2",'1_QUESITOS'!$D$8="Não",'1_QUESITOS'!$D$9="Não",'1_QUESITOS'!$D$10="Não",'1_QUESITOS'!$D$11="Não"),0.5,
IF(AND(H178="11.2",OR('1_QUESITOS'!$D$8="Sim",'1_QUESITOS'!$D$9="Sim",'1_QUESITOS'!$D$10="Sim",'1_QUESITOS'!$D$11="Sim")),0.55,
0)))))))</f>
        <v>0</v>
      </c>
      <c r="J178" s="87">
        <f>'3_CAPAG'!$D$8</f>
        <v>0</v>
      </c>
      <c r="K178" s="87">
        <f>IF(OR('2_DEBITOS'!I174="Sim",'1_QUESITOS'!$D$6="Sim",'1_QUESITOS'!$D$7="Sim",'1_QUESITOS'!$D$9="Sim"),I178,
SMALL(I178:J178,1))</f>
        <v>0</v>
      </c>
      <c r="L178" s="7">
        <f>IF('2_DEBITOS'!$I$4="ERRO !!!",0,ROUNDDOWN(SUM(E178:F178)*K178,2))</f>
        <v>0</v>
      </c>
      <c r="M178" s="7">
        <f t="shared" si="8"/>
        <v>0</v>
      </c>
      <c r="N178" s="7">
        <f t="shared" si="11"/>
        <v>0</v>
      </c>
      <c r="O178" s="7">
        <f t="shared" si="9"/>
        <v>0</v>
      </c>
    </row>
    <row r="179" spans="3:15" x14ac:dyDescent="0.35">
      <c r="C179" s="18" t="str">
        <f t="shared" si="10"/>
        <v/>
      </c>
      <c r="D179" s="13" t="str">
        <f>IF('2_DEBITOS'!D175="","Não informado",'2_DEBITOS'!D175)</f>
        <v>Não informado</v>
      </c>
      <c r="E179" s="7">
        <f>IF('2_DEBITOS'!$I$4="ERRO !!!",0,SUM('2_DEBITOS'!E175))</f>
        <v>0</v>
      </c>
      <c r="F179" s="7">
        <f>IF('2_DEBITOS'!$I$4="ERRO !!!",0,SUM('2_DEBITOS'!F175,'2_DEBITOS'!G175))</f>
        <v>0</v>
      </c>
      <c r="G179" s="8" t="str">
        <f>IF('1_QUESITOS'!$D$18="ERRO !!!","",
IF(E179+F179=0,"",
IF(OR('2_DEBITOS'!I175="Sim",'1_QUESITOS'!$D$6="Sim",'1_QUESITOS'!$D$7="Sim",'1_QUESITOS'!$D$9="Sim"),"D",
IF('3_CAPAG'!$D$9="","",
'3_CAPAG'!$D$9))))</f>
        <v/>
      </c>
      <c r="H179" s="8" t="str">
        <f>IF('1_QUESITOS'!$D$18="ERRO !!!","00.0",
IF(AND(OR(G179="C",G179="D"),'1_QUESITOS'!$D$13="Sim"),"10.1",
IF(AND(OR(G179="A",G179="B"),'1_QUESITOS'!$D$14="Sim"),"10.2",
IF(AND(OR(G179="C",G179="D"),'1_QUESITOS'!$D$13="Não",'1_QUESITOS'!$D$12="Inciso I"),"11.1",
IF(AND(OR(G179="C",G179="D"),'1_QUESITOS'!$D$13="Não",'1_QUESITOS'!$D$12="Inciso II"),"11.2",
"00.0")))))</f>
        <v>00.0</v>
      </c>
      <c r="I179" s="87">
        <f>IF('1_QUESITOS'!$D$18="ERRO !!!",0,
IF(H179="10.1",0.65,
IF(H179="10.2",0,
IF(AND(H179="11.1",'1_QUESITOS'!$D$8="Não",'1_QUESITOS'!$D$9="Não",'1_QUESITOS'!$D$10="Não",'1_QUESITOS'!$D$11="Não"),0.65,
IF(AND(H179="11.1",OR('1_QUESITOS'!$D$8="Sim",'1_QUESITOS'!$D$9="Sim",'1_QUESITOS'!$D$10="Sim",'1_QUESITOS'!$D$11="Sim")),0.7,
IF(AND(H179="11.2",'1_QUESITOS'!$D$8="Não",'1_QUESITOS'!$D$9="Não",'1_QUESITOS'!$D$10="Não",'1_QUESITOS'!$D$11="Não"),0.5,
IF(AND(H179="11.2",OR('1_QUESITOS'!$D$8="Sim",'1_QUESITOS'!$D$9="Sim",'1_QUESITOS'!$D$10="Sim",'1_QUESITOS'!$D$11="Sim")),0.55,
0)))))))</f>
        <v>0</v>
      </c>
      <c r="J179" s="87">
        <f>'3_CAPAG'!$D$8</f>
        <v>0</v>
      </c>
      <c r="K179" s="87">
        <f>IF(OR('2_DEBITOS'!I175="Sim",'1_QUESITOS'!$D$6="Sim",'1_QUESITOS'!$D$7="Sim",'1_QUESITOS'!$D$9="Sim"),I179,
SMALL(I179:J179,1))</f>
        <v>0</v>
      </c>
      <c r="L179" s="7">
        <f>IF('2_DEBITOS'!$I$4="ERRO !!!",0,ROUNDDOWN(SUM(E179:F179)*K179,2))</f>
        <v>0</v>
      </c>
      <c r="M179" s="7">
        <f t="shared" si="8"/>
        <v>0</v>
      </c>
      <c r="N179" s="7">
        <f t="shared" si="11"/>
        <v>0</v>
      </c>
      <c r="O179" s="7">
        <f t="shared" si="9"/>
        <v>0</v>
      </c>
    </row>
    <row r="180" spans="3:15" x14ac:dyDescent="0.35">
      <c r="C180" s="18" t="str">
        <f t="shared" si="10"/>
        <v/>
      </c>
      <c r="D180" s="13" t="str">
        <f>IF('2_DEBITOS'!D176="","Não informado",'2_DEBITOS'!D176)</f>
        <v>Não informado</v>
      </c>
      <c r="E180" s="7">
        <f>IF('2_DEBITOS'!$I$4="ERRO !!!",0,SUM('2_DEBITOS'!E176))</f>
        <v>0</v>
      </c>
      <c r="F180" s="7">
        <f>IF('2_DEBITOS'!$I$4="ERRO !!!",0,SUM('2_DEBITOS'!F176,'2_DEBITOS'!G176))</f>
        <v>0</v>
      </c>
      <c r="G180" s="8" t="str">
        <f>IF('1_QUESITOS'!$D$18="ERRO !!!","",
IF(E180+F180=0,"",
IF(OR('2_DEBITOS'!I176="Sim",'1_QUESITOS'!$D$6="Sim",'1_QUESITOS'!$D$7="Sim",'1_QUESITOS'!$D$9="Sim"),"D",
IF('3_CAPAG'!$D$9="","",
'3_CAPAG'!$D$9))))</f>
        <v/>
      </c>
      <c r="H180" s="8" t="str">
        <f>IF('1_QUESITOS'!$D$18="ERRO !!!","00.0",
IF(AND(OR(G180="C",G180="D"),'1_QUESITOS'!$D$13="Sim"),"10.1",
IF(AND(OR(G180="A",G180="B"),'1_QUESITOS'!$D$14="Sim"),"10.2",
IF(AND(OR(G180="C",G180="D"),'1_QUESITOS'!$D$13="Não",'1_QUESITOS'!$D$12="Inciso I"),"11.1",
IF(AND(OR(G180="C",G180="D"),'1_QUESITOS'!$D$13="Não",'1_QUESITOS'!$D$12="Inciso II"),"11.2",
"00.0")))))</f>
        <v>00.0</v>
      </c>
      <c r="I180" s="87">
        <f>IF('1_QUESITOS'!$D$18="ERRO !!!",0,
IF(H180="10.1",0.65,
IF(H180="10.2",0,
IF(AND(H180="11.1",'1_QUESITOS'!$D$8="Não",'1_QUESITOS'!$D$9="Não",'1_QUESITOS'!$D$10="Não",'1_QUESITOS'!$D$11="Não"),0.65,
IF(AND(H180="11.1",OR('1_QUESITOS'!$D$8="Sim",'1_QUESITOS'!$D$9="Sim",'1_QUESITOS'!$D$10="Sim",'1_QUESITOS'!$D$11="Sim")),0.7,
IF(AND(H180="11.2",'1_QUESITOS'!$D$8="Não",'1_QUESITOS'!$D$9="Não",'1_QUESITOS'!$D$10="Não",'1_QUESITOS'!$D$11="Não"),0.5,
IF(AND(H180="11.2",OR('1_QUESITOS'!$D$8="Sim",'1_QUESITOS'!$D$9="Sim",'1_QUESITOS'!$D$10="Sim",'1_QUESITOS'!$D$11="Sim")),0.55,
0)))))))</f>
        <v>0</v>
      </c>
      <c r="J180" s="87">
        <f>'3_CAPAG'!$D$8</f>
        <v>0</v>
      </c>
      <c r="K180" s="87">
        <f>IF(OR('2_DEBITOS'!I176="Sim",'1_QUESITOS'!$D$6="Sim",'1_QUESITOS'!$D$7="Sim",'1_QUESITOS'!$D$9="Sim"),I180,
SMALL(I180:J180,1))</f>
        <v>0</v>
      </c>
      <c r="L180" s="7">
        <f>IF('2_DEBITOS'!$I$4="ERRO !!!",0,ROUNDDOWN(SUM(E180:F180)*K180,2))</f>
        <v>0</v>
      </c>
      <c r="M180" s="7">
        <f t="shared" si="8"/>
        <v>0</v>
      </c>
      <c r="N180" s="7">
        <f t="shared" si="11"/>
        <v>0</v>
      </c>
      <c r="O180" s="7">
        <f t="shared" si="9"/>
        <v>0</v>
      </c>
    </row>
    <row r="181" spans="3:15" x14ac:dyDescent="0.35">
      <c r="C181" s="18" t="str">
        <f t="shared" si="10"/>
        <v/>
      </c>
      <c r="D181" s="13" t="str">
        <f>IF('2_DEBITOS'!D177="","Não informado",'2_DEBITOS'!D177)</f>
        <v>Não informado</v>
      </c>
      <c r="E181" s="7">
        <f>IF('2_DEBITOS'!$I$4="ERRO !!!",0,SUM('2_DEBITOS'!E177))</f>
        <v>0</v>
      </c>
      <c r="F181" s="7">
        <f>IF('2_DEBITOS'!$I$4="ERRO !!!",0,SUM('2_DEBITOS'!F177,'2_DEBITOS'!G177))</f>
        <v>0</v>
      </c>
      <c r="G181" s="8" t="str">
        <f>IF('1_QUESITOS'!$D$18="ERRO !!!","",
IF(E181+F181=0,"",
IF(OR('2_DEBITOS'!I177="Sim",'1_QUESITOS'!$D$6="Sim",'1_QUESITOS'!$D$7="Sim",'1_QUESITOS'!$D$9="Sim"),"D",
IF('3_CAPAG'!$D$9="","",
'3_CAPAG'!$D$9))))</f>
        <v/>
      </c>
      <c r="H181" s="8" t="str">
        <f>IF('1_QUESITOS'!$D$18="ERRO !!!","00.0",
IF(AND(OR(G181="C",G181="D"),'1_QUESITOS'!$D$13="Sim"),"10.1",
IF(AND(OR(G181="A",G181="B"),'1_QUESITOS'!$D$14="Sim"),"10.2",
IF(AND(OR(G181="C",G181="D"),'1_QUESITOS'!$D$13="Não",'1_QUESITOS'!$D$12="Inciso I"),"11.1",
IF(AND(OR(G181="C",G181="D"),'1_QUESITOS'!$D$13="Não",'1_QUESITOS'!$D$12="Inciso II"),"11.2",
"00.0")))))</f>
        <v>00.0</v>
      </c>
      <c r="I181" s="87">
        <f>IF('1_QUESITOS'!$D$18="ERRO !!!",0,
IF(H181="10.1",0.65,
IF(H181="10.2",0,
IF(AND(H181="11.1",'1_QUESITOS'!$D$8="Não",'1_QUESITOS'!$D$9="Não",'1_QUESITOS'!$D$10="Não",'1_QUESITOS'!$D$11="Não"),0.65,
IF(AND(H181="11.1",OR('1_QUESITOS'!$D$8="Sim",'1_QUESITOS'!$D$9="Sim",'1_QUESITOS'!$D$10="Sim",'1_QUESITOS'!$D$11="Sim")),0.7,
IF(AND(H181="11.2",'1_QUESITOS'!$D$8="Não",'1_QUESITOS'!$D$9="Não",'1_QUESITOS'!$D$10="Não",'1_QUESITOS'!$D$11="Não"),0.5,
IF(AND(H181="11.2",OR('1_QUESITOS'!$D$8="Sim",'1_QUESITOS'!$D$9="Sim",'1_QUESITOS'!$D$10="Sim",'1_QUESITOS'!$D$11="Sim")),0.55,
0)))))))</f>
        <v>0</v>
      </c>
      <c r="J181" s="87">
        <f>'3_CAPAG'!$D$8</f>
        <v>0</v>
      </c>
      <c r="K181" s="87">
        <f>IF(OR('2_DEBITOS'!I177="Sim",'1_QUESITOS'!$D$6="Sim",'1_QUESITOS'!$D$7="Sim",'1_QUESITOS'!$D$9="Sim"),I181,
SMALL(I181:J181,1))</f>
        <v>0</v>
      </c>
      <c r="L181" s="7">
        <f>IF('2_DEBITOS'!$I$4="ERRO !!!",0,ROUNDDOWN(SUM(E181:F181)*K181,2))</f>
        <v>0</v>
      </c>
      <c r="M181" s="7">
        <f t="shared" si="8"/>
        <v>0</v>
      </c>
      <c r="N181" s="7">
        <f t="shared" si="11"/>
        <v>0</v>
      </c>
      <c r="O181" s="7">
        <f t="shared" si="9"/>
        <v>0</v>
      </c>
    </row>
    <row r="182" spans="3:15" x14ac:dyDescent="0.35">
      <c r="C182" s="18" t="str">
        <f t="shared" si="10"/>
        <v/>
      </c>
      <c r="D182" s="13" t="str">
        <f>IF('2_DEBITOS'!D178="","Não informado",'2_DEBITOS'!D178)</f>
        <v>Não informado</v>
      </c>
      <c r="E182" s="7">
        <f>IF('2_DEBITOS'!$I$4="ERRO !!!",0,SUM('2_DEBITOS'!E178))</f>
        <v>0</v>
      </c>
      <c r="F182" s="7">
        <f>IF('2_DEBITOS'!$I$4="ERRO !!!",0,SUM('2_DEBITOS'!F178,'2_DEBITOS'!G178))</f>
        <v>0</v>
      </c>
      <c r="G182" s="8" t="str">
        <f>IF('1_QUESITOS'!$D$18="ERRO !!!","",
IF(E182+F182=0,"",
IF(OR('2_DEBITOS'!I178="Sim",'1_QUESITOS'!$D$6="Sim",'1_QUESITOS'!$D$7="Sim",'1_QUESITOS'!$D$9="Sim"),"D",
IF('3_CAPAG'!$D$9="","",
'3_CAPAG'!$D$9))))</f>
        <v/>
      </c>
      <c r="H182" s="8" t="str">
        <f>IF('1_QUESITOS'!$D$18="ERRO !!!","00.0",
IF(AND(OR(G182="C",G182="D"),'1_QUESITOS'!$D$13="Sim"),"10.1",
IF(AND(OR(G182="A",G182="B"),'1_QUESITOS'!$D$14="Sim"),"10.2",
IF(AND(OR(G182="C",G182="D"),'1_QUESITOS'!$D$13="Não",'1_QUESITOS'!$D$12="Inciso I"),"11.1",
IF(AND(OR(G182="C",G182="D"),'1_QUESITOS'!$D$13="Não",'1_QUESITOS'!$D$12="Inciso II"),"11.2",
"00.0")))))</f>
        <v>00.0</v>
      </c>
      <c r="I182" s="87">
        <f>IF('1_QUESITOS'!$D$18="ERRO !!!",0,
IF(H182="10.1",0.65,
IF(H182="10.2",0,
IF(AND(H182="11.1",'1_QUESITOS'!$D$8="Não",'1_QUESITOS'!$D$9="Não",'1_QUESITOS'!$D$10="Não",'1_QUESITOS'!$D$11="Não"),0.65,
IF(AND(H182="11.1",OR('1_QUESITOS'!$D$8="Sim",'1_QUESITOS'!$D$9="Sim",'1_QUESITOS'!$D$10="Sim",'1_QUESITOS'!$D$11="Sim")),0.7,
IF(AND(H182="11.2",'1_QUESITOS'!$D$8="Não",'1_QUESITOS'!$D$9="Não",'1_QUESITOS'!$D$10="Não",'1_QUESITOS'!$D$11="Não"),0.5,
IF(AND(H182="11.2",OR('1_QUESITOS'!$D$8="Sim",'1_QUESITOS'!$D$9="Sim",'1_QUESITOS'!$D$10="Sim",'1_QUESITOS'!$D$11="Sim")),0.55,
0)))))))</f>
        <v>0</v>
      </c>
      <c r="J182" s="87">
        <f>'3_CAPAG'!$D$8</f>
        <v>0</v>
      </c>
      <c r="K182" s="87">
        <f>IF(OR('2_DEBITOS'!I178="Sim",'1_QUESITOS'!$D$6="Sim",'1_QUESITOS'!$D$7="Sim",'1_QUESITOS'!$D$9="Sim"),I182,
SMALL(I182:J182,1))</f>
        <v>0</v>
      </c>
      <c r="L182" s="7">
        <f>IF('2_DEBITOS'!$I$4="ERRO !!!",0,ROUNDDOWN(SUM(E182:F182)*K182,2))</f>
        <v>0</v>
      </c>
      <c r="M182" s="7">
        <f t="shared" si="8"/>
        <v>0</v>
      </c>
      <c r="N182" s="7">
        <f t="shared" si="11"/>
        <v>0</v>
      </c>
      <c r="O182" s="7">
        <f t="shared" si="9"/>
        <v>0</v>
      </c>
    </row>
    <row r="183" spans="3:15" x14ac:dyDescent="0.35">
      <c r="C183" s="18" t="str">
        <f t="shared" si="10"/>
        <v/>
      </c>
      <c r="D183" s="13" t="str">
        <f>IF('2_DEBITOS'!D179="","Não informado",'2_DEBITOS'!D179)</f>
        <v>Não informado</v>
      </c>
      <c r="E183" s="7">
        <f>IF('2_DEBITOS'!$I$4="ERRO !!!",0,SUM('2_DEBITOS'!E179))</f>
        <v>0</v>
      </c>
      <c r="F183" s="7">
        <f>IF('2_DEBITOS'!$I$4="ERRO !!!",0,SUM('2_DEBITOS'!F179,'2_DEBITOS'!G179))</f>
        <v>0</v>
      </c>
      <c r="G183" s="8" t="str">
        <f>IF('1_QUESITOS'!$D$18="ERRO !!!","",
IF(E183+F183=0,"",
IF(OR('2_DEBITOS'!I179="Sim",'1_QUESITOS'!$D$6="Sim",'1_QUESITOS'!$D$7="Sim",'1_QUESITOS'!$D$9="Sim"),"D",
IF('3_CAPAG'!$D$9="","",
'3_CAPAG'!$D$9))))</f>
        <v/>
      </c>
      <c r="H183" s="8" t="str">
        <f>IF('1_QUESITOS'!$D$18="ERRO !!!","00.0",
IF(AND(OR(G183="C",G183="D"),'1_QUESITOS'!$D$13="Sim"),"10.1",
IF(AND(OR(G183="A",G183="B"),'1_QUESITOS'!$D$14="Sim"),"10.2",
IF(AND(OR(G183="C",G183="D"),'1_QUESITOS'!$D$13="Não",'1_QUESITOS'!$D$12="Inciso I"),"11.1",
IF(AND(OR(G183="C",G183="D"),'1_QUESITOS'!$D$13="Não",'1_QUESITOS'!$D$12="Inciso II"),"11.2",
"00.0")))))</f>
        <v>00.0</v>
      </c>
      <c r="I183" s="87">
        <f>IF('1_QUESITOS'!$D$18="ERRO !!!",0,
IF(H183="10.1",0.65,
IF(H183="10.2",0,
IF(AND(H183="11.1",'1_QUESITOS'!$D$8="Não",'1_QUESITOS'!$D$9="Não",'1_QUESITOS'!$D$10="Não",'1_QUESITOS'!$D$11="Não"),0.65,
IF(AND(H183="11.1",OR('1_QUESITOS'!$D$8="Sim",'1_QUESITOS'!$D$9="Sim",'1_QUESITOS'!$D$10="Sim",'1_QUESITOS'!$D$11="Sim")),0.7,
IF(AND(H183="11.2",'1_QUESITOS'!$D$8="Não",'1_QUESITOS'!$D$9="Não",'1_QUESITOS'!$D$10="Não",'1_QUESITOS'!$D$11="Não"),0.5,
IF(AND(H183="11.2",OR('1_QUESITOS'!$D$8="Sim",'1_QUESITOS'!$D$9="Sim",'1_QUESITOS'!$D$10="Sim",'1_QUESITOS'!$D$11="Sim")),0.55,
0)))))))</f>
        <v>0</v>
      </c>
      <c r="J183" s="87">
        <f>'3_CAPAG'!$D$8</f>
        <v>0</v>
      </c>
      <c r="K183" s="87">
        <f>IF(OR('2_DEBITOS'!I179="Sim",'1_QUESITOS'!$D$6="Sim",'1_QUESITOS'!$D$7="Sim",'1_QUESITOS'!$D$9="Sim"),I183,
SMALL(I183:J183,1))</f>
        <v>0</v>
      </c>
      <c r="L183" s="7">
        <f>IF('2_DEBITOS'!$I$4="ERRO !!!",0,ROUNDDOWN(SUM(E183:F183)*K183,2))</f>
        <v>0</v>
      </c>
      <c r="M183" s="7">
        <f t="shared" si="8"/>
        <v>0</v>
      </c>
      <c r="N183" s="7">
        <f t="shared" si="11"/>
        <v>0</v>
      </c>
      <c r="O183" s="7">
        <f t="shared" si="9"/>
        <v>0</v>
      </c>
    </row>
    <row r="184" spans="3:15" x14ac:dyDescent="0.35">
      <c r="C184" s="18" t="str">
        <f t="shared" si="10"/>
        <v/>
      </c>
      <c r="D184" s="13" t="str">
        <f>IF('2_DEBITOS'!D180="","Não informado",'2_DEBITOS'!D180)</f>
        <v>Não informado</v>
      </c>
      <c r="E184" s="7">
        <f>IF('2_DEBITOS'!$I$4="ERRO !!!",0,SUM('2_DEBITOS'!E180))</f>
        <v>0</v>
      </c>
      <c r="F184" s="7">
        <f>IF('2_DEBITOS'!$I$4="ERRO !!!",0,SUM('2_DEBITOS'!F180,'2_DEBITOS'!G180))</f>
        <v>0</v>
      </c>
      <c r="G184" s="8" t="str">
        <f>IF('1_QUESITOS'!$D$18="ERRO !!!","",
IF(E184+F184=0,"",
IF(OR('2_DEBITOS'!I180="Sim",'1_QUESITOS'!$D$6="Sim",'1_QUESITOS'!$D$7="Sim",'1_QUESITOS'!$D$9="Sim"),"D",
IF('3_CAPAG'!$D$9="","",
'3_CAPAG'!$D$9))))</f>
        <v/>
      </c>
      <c r="H184" s="8" t="str">
        <f>IF('1_QUESITOS'!$D$18="ERRO !!!","00.0",
IF(AND(OR(G184="C",G184="D"),'1_QUESITOS'!$D$13="Sim"),"10.1",
IF(AND(OR(G184="A",G184="B"),'1_QUESITOS'!$D$14="Sim"),"10.2",
IF(AND(OR(G184="C",G184="D"),'1_QUESITOS'!$D$13="Não",'1_QUESITOS'!$D$12="Inciso I"),"11.1",
IF(AND(OR(G184="C",G184="D"),'1_QUESITOS'!$D$13="Não",'1_QUESITOS'!$D$12="Inciso II"),"11.2",
"00.0")))))</f>
        <v>00.0</v>
      </c>
      <c r="I184" s="87">
        <f>IF('1_QUESITOS'!$D$18="ERRO !!!",0,
IF(H184="10.1",0.65,
IF(H184="10.2",0,
IF(AND(H184="11.1",'1_QUESITOS'!$D$8="Não",'1_QUESITOS'!$D$9="Não",'1_QUESITOS'!$D$10="Não",'1_QUESITOS'!$D$11="Não"),0.65,
IF(AND(H184="11.1",OR('1_QUESITOS'!$D$8="Sim",'1_QUESITOS'!$D$9="Sim",'1_QUESITOS'!$D$10="Sim",'1_QUESITOS'!$D$11="Sim")),0.7,
IF(AND(H184="11.2",'1_QUESITOS'!$D$8="Não",'1_QUESITOS'!$D$9="Não",'1_QUESITOS'!$D$10="Não",'1_QUESITOS'!$D$11="Não"),0.5,
IF(AND(H184="11.2",OR('1_QUESITOS'!$D$8="Sim",'1_QUESITOS'!$D$9="Sim",'1_QUESITOS'!$D$10="Sim",'1_QUESITOS'!$D$11="Sim")),0.55,
0)))))))</f>
        <v>0</v>
      </c>
      <c r="J184" s="87">
        <f>'3_CAPAG'!$D$8</f>
        <v>0</v>
      </c>
      <c r="K184" s="87">
        <f>IF(OR('2_DEBITOS'!I180="Sim",'1_QUESITOS'!$D$6="Sim",'1_QUESITOS'!$D$7="Sim",'1_QUESITOS'!$D$9="Sim"),I184,
SMALL(I184:J184,1))</f>
        <v>0</v>
      </c>
      <c r="L184" s="7">
        <f>IF('2_DEBITOS'!$I$4="ERRO !!!",0,ROUNDDOWN(SUM(E184:F184)*K184,2))</f>
        <v>0</v>
      </c>
      <c r="M184" s="7">
        <f t="shared" si="8"/>
        <v>0</v>
      </c>
      <c r="N184" s="7">
        <f t="shared" si="11"/>
        <v>0</v>
      </c>
      <c r="O184" s="7">
        <f t="shared" si="9"/>
        <v>0</v>
      </c>
    </row>
    <row r="185" spans="3:15" x14ac:dyDescent="0.35">
      <c r="C185" s="18" t="str">
        <f t="shared" si="10"/>
        <v/>
      </c>
      <c r="D185" s="13" t="str">
        <f>IF('2_DEBITOS'!D181="","Não informado",'2_DEBITOS'!D181)</f>
        <v>Não informado</v>
      </c>
      <c r="E185" s="7">
        <f>IF('2_DEBITOS'!$I$4="ERRO !!!",0,SUM('2_DEBITOS'!E181))</f>
        <v>0</v>
      </c>
      <c r="F185" s="7">
        <f>IF('2_DEBITOS'!$I$4="ERRO !!!",0,SUM('2_DEBITOS'!F181,'2_DEBITOS'!G181))</f>
        <v>0</v>
      </c>
      <c r="G185" s="8" t="str">
        <f>IF('1_QUESITOS'!$D$18="ERRO !!!","",
IF(E185+F185=0,"",
IF(OR('2_DEBITOS'!I181="Sim",'1_QUESITOS'!$D$6="Sim",'1_QUESITOS'!$D$7="Sim",'1_QUESITOS'!$D$9="Sim"),"D",
IF('3_CAPAG'!$D$9="","",
'3_CAPAG'!$D$9))))</f>
        <v/>
      </c>
      <c r="H185" s="8" t="str">
        <f>IF('1_QUESITOS'!$D$18="ERRO !!!","00.0",
IF(AND(OR(G185="C",G185="D"),'1_QUESITOS'!$D$13="Sim"),"10.1",
IF(AND(OR(G185="A",G185="B"),'1_QUESITOS'!$D$14="Sim"),"10.2",
IF(AND(OR(G185="C",G185="D"),'1_QUESITOS'!$D$13="Não",'1_QUESITOS'!$D$12="Inciso I"),"11.1",
IF(AND(OR(G185="C",G185="D"),'1_QUESITOS'!$D$13="Não",'1_QUESITOS'!$D$12="Inciso II"),"11.2",
"00.0")))))</f>
        <v>00.0</v>
      </c>
      <c r="I185" s="87">
        <f>IF('1_QUESITOS'!$D$18="ERRO !!!",0,
IF(H185="10.1",0.65,
IF(H185="10.2",0,
IF(AND(H185="11.1",'1_QUESITOS'!$D$8="Não",'1_QUESITOS'!$D$9="Não",'1_QUESITOS'!$D$10="Não",'1_QUESITOS'!$D$11="Não"),0.65,
IF(AND(H185="11.1",OR('1_QUESITOS'!$D$8="Sim",'1_QUESITOS'!$D$9="Sim",'1_QUESITOS'!$D$10="Sim",'1_QUESITOS'!$D$11="Sim")),0.7,
IF(AND(H185="11.2",'1_QUESITOS'!$D$8="Não",'1_QUESITOS'!$D$9="Não",'1_QUESITOS'!$D$10="Não",'1_QUESITOS'!$D$11="Não"),0.5,
IF(AND(H185="11.2",OR('1_QUESITOS'!$D$8="Sim",'1_QUESITOS'!$D$9="Sim",'1_QUESITOS'!$D$10="Sim",'1_QUESITOS'!$D$11="Sim")),0.55,
0)))))))</f>
        <v>0</v>
      </c>
      <c r="J185" s="87">
        <f>'3_CAPAG'!$D$8</f>
        <v>0</v>
      </c>
      <c r="K185" s="87">
        <f>IF(OR('2_DEBITOS'!I181="Sim",'1_QUESITOS'!$D$6="Sim",'1_QUESITOS'!$D$7="Sim",'1_QUESITOS'!$D$9="Sim"),I185,
SMALL(I185:J185,1))</f>
        <v>0</v>
      </c>
      <c r="L185" s="7">
        <f>IF('2_DEBITOS'!$I$4="ERRO !!!",0,ROUNDDOWN(SUM(E185:F185)*K185,2))</f>
        <v>0</v>
      </c>
      <c r="M185" s="7">
        <f t="shared" si="8"/>
        <v>0</v>
      </c>
      <c r="N185" s="7">
        <f t="shared" si="11"/>
        <v>0</v>
      </c>
      <c r="O185" s="7">
        <f t="shared" si="9"/>
        <v>0</v>
      </c>
    </row>
    <row r="186" spans="3:15" x14ac:dyDescent="0.35">
      <c r="C186" s="18" t="str">
        <f t="shared" si="10"/>
        <v/>
      </c>
      <c r="D186" s="13" t="str">
        <f>IF('2_DEBITOS'!D182="","Não informado",'2_DEBITOS'!D182)</f>
        <v>Não informado</v>
      </c>
      <c r="E186" s="7">
        <f>IF('2_DEBITOS'!$I$4="ERRO !!!",0,SUM('2_DEBITOS'!E182))</f>
        <v>0</v>
      </c>
      <c r="F186" s="7">
        <f>IF('2_DEBITOS'!$I$4="ERRO !!!",0,SUM('2_DEBITOS'!F182,'2_DEBITOS'!G182))</f>
        <v>0</v>
      </c>
      <c r="G186" s="8" t="str">
        <f>IF('1_QUESITOS'!$D$18="ERRO !!!","",
IF(E186+F186=0,"",
IF(OR('2_DEBITOS'!I182="Sim",'1_QUESITOS'!$D$6="Sim",'1_QUESITOS'!$D$7="Sim",'1_QUESITOS'!$D$9="Sim"),"D",
IF('3_CAPAG'!$D$9="","",
'3_CAPAG'!$D$9))))</f>
        <v/>
      </c>
      <c r="H186" s="8" t="str">
        <f>IF('1_QUESITOS'!$D$18="ERRO !!!","00.0",
IF(AND(OR(G186="C",G186="D"),'1_QUESITOS'!$D$13="Sim"),"10.1",
IF(AND(OR(G186="A",G186="B"),'1_QUESITOS'!$D$14="Sim"),"10.2",
IF(AND(OR(G186="C",G186="D"),'1_QUESITOS'!$D$13="Não",'1_QUESITOS'!$D$12="Inciso I"),"11.1",
IF(AND(OR(G186="C",G186="D"),'1_QUESITOS'!$D$13="Não",'1_QUESITOS'!$D$12="Inciso II"),"11.2",
"00.0")))))</f>
        <v>00.0</v>
      </c>
      <c r="I186" s="87">
        <f>IF('1_QUESITOS'!$D$18="ERRO !!!",0,
IF(H186="10.1",0.65,
IF(H186="10.2",0,
IF(AND(H186="11.1",'1_QUESITOS'!$D$8="Não",'1_QUESITOS'!$D$9="Não",'1_QUESITOS'!$D$10="Não",'1_QUESITOS'!$D$11="Não"),0.65,
IF(AND(H186="11.1",OR('1_QUESITOS'!$D$8="Sim",'1_QUESITOS'!$D$9="Sim",'1_QUESITOS'!$D$10="Sim",'1_QUESITOS'!$D$11="Sim")),0.7,
IF(AND(H186="11.2",'1_QUESITOS'!$D$8="Não",'1_QUESITOS'!$D$9="Não",'1_QUESITOS'!$D$10="Não",'1_QUESITOS'!$D$11="Não"),0.5,
IF(AND(H186="11.2",OR('1_QUESITOS'!$D$8="Sim",'1_QUESITOS'!$D$9="Sim",'1_QUESITOS'!$D$10="Sim",'1_QUESITOS'!$D$11="Sim")),0.55,
0)))))))</f>
        <v>0</v>
      </c>
      <c r="J186" s="87">
        <f>'3_CAPAG'!$D$8</f>
        <v>0</v>
      </c>
      <c r="K186" s="87">
        <f>IF(OR('2_DEBITOS'!I182="Sim",'1_QUESITOS'!$D$6="Sim",'1_QUESITOS'!$D$7="Sim",'1_QUESITOS'!$D$9="Sim"),I186,
SMALL(I186:J186,1))</f>
        <v>0</v>
      </c>
      <c r="L186" s="7">
        <f>IF('2_DEBITOS'!$I$4="ERRO !!!",0,ROUNDDOWN(SUM(E186:F186)*K186,2))</f>
        <v>0</v>
      </c>
      <c r="M186" s="7">
        <f t="shared" si="8"/>
        <v>0</v>
      </c>
      <c r="N186" s="7">
        <f t="shared" si="11"/>
        <v>0</v>
      </c>
      <c r="O186" s="7">
        <f t="shared" si="9"/>
        <v>0</v>
      </c>
    </row>
    <row r="187" spans="3:15" x14ac:dyDescent="0.35">
      <c r="C187" s="18" t="str">
        <f t="shared" si="10"/>
        <v/>
      </c>
      <c r="D187" s="13" t="str">
        <f>IF('2_DEBITOS'!D183="","Não informado",'2_DEBITOS'!D183)</f>
        <v>Não informado</v>
      </c>
      <c r="E187" s="7">
        <f>IF('2_DEBITOS'!$I$4="ERRO !!!",0,SUM('2_DEBITOS'!E183))</f>
        <v>0</v>
      </c>
      <c r="F187" s="7">
        <f>IF('2_DEBITOS'!$I$4="ERRO !!!",0,SUM('2_DEBITOS'!F183,'2_DEBITOS'!G183))</f>
        <v>0</v>
      </c>
      <c r="G187" s="8" t="str">
        <f>IF('1_QUESITOS'!$D$18="ERRO !!!","",
IF(E187+F187=0,"",
IF(OR('2_DEBITOS'!I183="Sim",'1_QUESITOS'!$D$6="Sim",'1_QUESITOS'!$D$7="Sim",'1_QUESITOS'!$D$9="Sim"),"D",
IF('3_CAPAG'!$D$9="","",
'3_CAPAG'!$D$9))))</f>
        <v/>
      </c>
      <c r="H187" s="8" t="str">
        <f>IF('1_QUESITOS'!$D$18="ERRO !!!","00.0",
IF(AND(OR(G187="C",G187="D"),'1_QUESITOS'!$D$13="Sim"),"10.1",
IF(AND(OR(G187="A",G187="B"),'1_QUESITOS'!$D$14="Sim"),"10.2",
IF(AND(OR(G187="C",G187="D"),'1_QUESITOS'!$D$13="Não",'1_QUESITOS'!$D$12="Inciso I"),"11.1",
IF(AND(OR(G187="C",G187="D"),'1_QUESITOS'!$D$13="Não",'1_QUESITOS'!$D$12="Inciso II"),"11.2",
"00.0")))))</f>
        <v>00.0</v>
      </c>
      <c r="I187" s="87">
        <f>IF('1_QUESITOS'!$D$18="ERRO !!!",0,
IF(H187="10.1",0.65,
IF(H187="10.2",0,
IF(AND(H187="11.1",'1_QUESITOS'!$D$8="Não",'1_QUESITOS'!$D$9="Não",'1_QUESITOS'!$D$10="Não",'1_QUESITOS'!$D$11="Não"),0.65,
IF(AND(H187="11.1",OR('1_QUESITOS'!$D$8="Sim",'1_QUESITOS'!$D$9="Sim",'1_QUESITOS'!$D$10="Sim",'1_QUESITOS'!$D$11="Sim")),0.7,
IF(AND(H187="11.2",'1_QUESITOS'!$D$8="Não",'1_QUESITOS'!$D$9="Não",'1_QUESITOS'!$D$10="Não",'1_QUESITOS'!$D$11="Não"),0.5,
IF(AND(H187="11.2",OR('1_QUESITOS'!$D$8="Sim",'1_QUESITOS'!$D$9="Sim",'1_QUESITOS'!$D$10="Sim",'1_QUESITOS'!$D$11="Sim")),0.55,
0)))))))</f>
        <v>0</v>
      </c>
      <c r="J187" s="87">
        <f>'3_CAPAG'!$D$8</f>
        <v>0</v>
      </c>
      <c r="K187" s="87">
        <f>IF(OR('2_DEBITOS'!I183="Sim",'1_QUESITOS'!$D$6="Sim",'1_QUESITOS'!$D$7="Sim",'1_QUESITOS'!$D$9="Sim"),I187,
SMALL(I187:J187,1))</f>
        <v>0</v>
      </c>
      <c r="L187" s="7">
        <f>IF('2_DEBITOS'!$I$4="ERRO !!!",0,ROUNDDOWN(SUM(E187:F187)*K187,2))</f>
        <v>0</v>
      </c>
      <c r="M187" s="7">
        <f t="shared" si="8"/>
        <v>0</v>
      </c>
      <c r="N187" s="7">
        <f t="shared" si="11"/>
        <v>0</v>
      </c>
      <c r="O187" s="7">
        <f t="shared" si="9"/>
        <v>0</v>
      </c>
    </row>
    <row r="188" spans="3:15" x14ac:dyDescent="0.35">
      <c r="C188" s="18" t="str">
        <f t="shared" si="10"/>
        <v/>
      </c>
      <c r="D188" s="13" t="str">
        <f>IF('2_DEBITOS'!D184="","Não informado",'2_DEBITOS'!D184)</f>
        <v>Não informado</v>
      </c>
      <c r="E188" s="7">
        <f>IF('2_DEBITOS'!$I$4="ERRO !!!",0,SUM('2_DEBITOS'!E184))</f>
        <v>0</v>
      </c>
      <c r="F188" s="7">
        <f>IF('2_DEBITOS'!$I$4="ERRO !!!",0,SUM('2_DEBITOS'!F184,'2_DEBITOS'!G184))</f>
        <v>0</v>
      </c>
      <c r="G188" s="8" t="str">
        <f>IF('1_QUESITOS'!$D$18="ERRO !!!","",
IF(E188+F188=0,"",
IF(OR('2_DEBITOS'!I184="Sim",'1_QUESITOS'!$D$6="Sim",'1_QUESITOS'!$D$7="Sim",'1_QUESITOS'!$D$9="Sim"),"D",
IF('3_CAPAG'!$D$9="","",
'3_CAPAG'!$D$9))))</f>
        <v/>
      </c>
      <c r="H188" s="8" t="str">
        <f>IF('1_QUESITOS'!$D$18="ERRO !!!","00.0",
IF(AND(OR(G188="C",G188="D"),'1_QUESITOS'!$D$13="Sim"),"10.1",
IF(AND(OR(G188="A",G188="B"),'1_QUESITOS'!$D$14="Sim"),"10.2",
IF(AND(OR(G188="C",G188="D"),'1_QUESITOS'!$D$13="Não",'1_QUESITOS'!$D$12="Inciso I"),"11.1",
IF(AND(OR(G188="C",G188="D"),'1_QUESITOS'!$D$13="Não",'1_QUESITOS'!$D$12="Inciso II"),"11.2",
"00.0")))))</f>
        <v>00.0</v>
      </c>
      <c r="I188" s="87">
        <f>IF('1_QUESITOS'!$D$18="ERRO !!!",0,
IF(H188="10.1",0.65,
IF(H188="10.2",0,
IF(AND(H188="11.1",'1_QUESITOS'!$D$8="Não",'1_QUESITOS'!$D$9="Não",'1_QUESITOS'!$D$10="Não",'1_QUESITOS'!$D$11="Não"),0.65,
IF(AND(H188="11.1",OR('1_QUESITOS'!$D$8="Sim",'1_QUESITOS'!$D$9="Sim",'1_QUESITOS'!$D$10="Sim",'1_QUESITOS'!$D$11="Sim")),0.7,
IF(AND(H188="11.2",'1_QUESITOS'!$D$8="Não",'1_QUESITOS'!$D$9="Não",'1_QUESITOS'!$D$10="Não",'1_QUESITOS'!$D$11="Não"),0.5,
IF(AND(H188="11.2",OR('1_QUESITOS'!$D$8="Sim",'1_QUESITOS'!$D$9="Sim",'1_QUESITOS'!$D$10="Sim",'1_QUESITOS'!$D$11="Sim")),0.55,
0)))))))</f>
        <v>0</v>
      </c>
      <c r="J188" s="87">
        <f>'3_CAPAG'!$D$8</f>
        <v>0</v>
      </c>
      <c r="K188" s="87">
        <f>IF(OR('2_DEBITOS'!I184="Sim",'1_QUESITOS'!$D$6="Sim",'1_QUESITOS'!$D$7="Sim",'1_QUESITOS'!$D$9="Sim"),I188,
SMALL(I188:J188,1))</f>
        <v>0</v>
      </c>
      <c r="L188" s="7">
        <f>IF('2_DEBITOS'!$I$4="ERRO !!!",0,ROUNDDOWN(SUM(E188:F188)*K188,2))</f>
        <v>0</v>
      </c>
      <c r="M188" s="7">
        <f t="shared" si="8"/>
        <v>0</v>
      </c>
      <c r="N188" s="7">
        <f t="shared" si="11"/>
        <v>0</v>
      </c>
      <c r="O188" s="7">
        <f t="shared" si="9"/>
        <v>0</v>
      </c>
    </row>
    <row r="189" spans="3:15" x14ac:dyDescent="0.35">
      <c r="C189" s="18" t="str">
        <f t="shared" si="10"/>
        <v/>
      </c>
      <c r="D189" s="13" t="str">
        <f>IF('2_DEBITOS'!D185="","Não informado",'2_DEBITOS'!D185)</f>
        <v>Não informado</v>
      </c>
      <c r="E189" s="7">
        <f>IF('2_DEBITOS'!$I$4="ERRO !!!",0,SUM('2_DEBITOS'!E185))</f>
        <v>0</v>
      </c>
      <c r="F189" s="7">
        <f>IF('2_DEBITOS'!$I$4="ERRO !!!",0,SUM('2_DEBITOS'!F185,'2_DEBITOS'!G185))</f>
        <v>0</v>
      </c>
      <c r="G189" s="8" t="str">
        <f>IF('1_QUESITOS'!$D$18="ERRO !!!","",
IF(E189+F189=0,"",
IF(OR('2_DEBITOS'!I185="Sim",'1_QUESITOS'!$D$6="Sim",'1_QUESITOS'!$D$7="Sim",'1_QUESITOS'!$D$9="Sim"),"D",
IF('3_CAPAG'!$D$9="","",
'3_CAPAG'!$D$9))))</f>
        <v/>
      </c>
      <c r="H189" s="8" t="str">
        <f>IF('1_QUESITOS'!$D$18="ERRO !!!","00.0",
IF(AND(OR(G189="C",G189="D"),'1_QUESITOS'!$D$13="Sim"),"10.1",
IF(AND(OR(G189="A",G189="B"),'1_QUESITOS'!$D$14="Sim"),"10.2",
IF(AND(OR(G189="C",G189="D"),'1_QUESITOS'!$D$13="Não",'1_QUESITOS'!$D$12="Inciso I"),"11.1",
IF(AND(OR(G189="C",G189="D"),'1_QUESITOS'!$D$13="Não",'1_QUESITOS'!$D$12="Inciso II"),"11.2",
"00.0")))))</f>
        <v>00.0</v>
      </c>
      <c r="I189" s="87">
        <f>IF('1_QUESITOS'!$D$18="ERRO !!!",0,
IF(H189="10.1",0.65,
IF(H189="10.2",0,
IF(AND(H189="11.1",'1_QUESITOS'!$D$8="Não",'1_QUESITOS'!$D$9="Não",'1_QUESITOS'!$D$10="Não",'1_QUESITOS'!$D$11="Não"),0.65,
IF(AND(H189="11.1",OR('1_QUESITOS'!$D$8="Sim",'1_QUESITOS'!$D$9="Sim",'1_QUESITOS'!$D$10="Sim",'1_QUESITOS'!$D$11="Sim")),0.7,
IF(AND(H189="11.2",'1_QUESITOS'!$D$8="Não",'1_QUESITOS'!$D$9="Não",'1_QUESITOS'!$D$10="Não",'1_QUESITOS'!$D$11="Não"),0.5,
IF(AND(H189="11.2",OR('1_QUESITOS'!$D$8="Sim",'1_QUESITOS'!$D$9="Sim",'1_QUESITOS'!$D$10="Sim",'1_QUESITOS'!$D$11="Sim")),0.55,
0)))))))</f>
        <v>0</v>
      </c>
      <c r="J189" s="87">
        <f>'3_CAPAG'!$D$8</f>
        <v>0</v>
      </c>
      <c r="K189" s="87">
        <f>IF(OR('2_DEBITOS'!I185="Sim",'1_QUESITOS'!$D$6="Sim",'1_QUESITOS'!$D$7="Sim",'1_QUESITOS'!$D$9="Sim"),I189,
SMALL(I189:J189,1))</f>
        <v>0</v>
      </c>
      <c r="L189" s="7">
        <f>IF('2_DEBITOS'!$I$4="ERRO !!!",0,ROUNDDOWN(SUM(E189:F189)*K189,2))</f>
        <v>0</v>
      </c>
      <c r="M189" s="7">
        <f t="shared" si="8"/>
        <v>0</v>
      </c>
      <c r="N189" s="7">
        <f t="shared" si="11"/>
        <v>0</v>
      </c>
      <c r="O189" s="7">
        <f t="shared" si="9"/>
        <v>0</v>
      </c>
    </row>
    <row r="190" spans="3:15" x14ac:dyDescent="0.35">
      <c r="C190" s="18" t="str">
        <f t="shared" si="10"/>
        <v/>
      </c>
      <c r="D190" s="13" t="str">
        <f>IF('2_DEBITOS'!D186="","Não informado",'2_DEBITOS'!D186)</f>
        <v>Não informado</v>
      </c>
      <c r="E190" s="7">
        <f>IF('2_DEBITOS'!$I$4="ERRO !!!",0,SUM('2_DEBITOS'!E186))</f>
        <v>0</v>
      </c>
      <c r="F190" s="7">
        <f>IF('2_DEBITOS'!$I$4="ERRO !!!",0,SUM('2_DEBITOS'!F186,'2_DEBITOS'!G186))</f>
        <v>0</v>
      </c>
      <c r="G190" s="8" t="str">
        <f>IF('1_QUESITOS'!$D$18="ERRO !!!","",
IF(E190+F190=0,"",
IF(OR('2_DEBITOS'!I186="Sim",'1_QUESITOS'!$D$6="Sim",'1_QUESITOS'!$D$7="Sim",'1_QUESITOS'!$D$9="Sim"),"D",
IF('3_CAPAG'!$D$9="","",
'3_CAPAG'!$D$9))))</f>
        <v/>
      </c>
      <c r="H190" s="8" t="str">
        <f>IF('1_QUESITOS'!$D$18="ERRO !!!","00.0",
IF(AND(OR(G190="C",G190="D"),'1_QUESITOS'!$D$13="Sim"),"10.1",
IF(AND(OR(G190="A",G190="B"),'1_QUESITOS'!$D$14="Sim"),"10.2",
IF(AND(OR(G190="C",G190="D"),'1_QUESITOS'!$D$13="Não",'1_QUESITOS'!$D$12="Inciso I"),"11.1",
IF(AND(OR(G190="C",G190="D"),'1_QUESITOS'!$D$13="Não",'1_QUESITOS'!$D$12="Inciso II"),"11.2",
"00.0")))))</f>
        <v>00.0</v>
      </c>
      <c r="I190" s="87">
        <f>IF('1_QUESITOS'!$D$18="ERRO !!!",0,
IF(H190="10.1",0.65,
IF(H190="10.2",0,
IF(AND(H190="11.1",'1_QUESITOS'!$D$8="Não",'1_QUESITOS'!$D$9="Não",'1_QUESITOS'!$D$10="Não",'1_QUESITOS'!$D$11="Não"),0.65,
IF(AND(H190="11.1",OR('1_QUESITOS'!$D$8="Sim",'1_QUESITOS'!$D$9="Sim",'1_QUESITOS'!$D$10="Sim",'1_QUESITOS'!$D$11="Sim")),0.7,
IF(AND(H190="11.2",'1_QUESITOS'!$D$8="Não",'1_QUESITOS'!$D$9="Não",'1_QUESITOS'!$D$10="Não",'1_QUESITOS'!$D$11="Não"),0.5,
IF(AND(H190="11.2",OR('1_QUESITOS'!$D$8="Sim",'1_QUESITOS'!$D$9="Sim",'1_QUESITOS'!$D$10="Sim",'1_QUESITOS'!$D$11="Sim")),0.55,
0)))))))</f>
        <v>0</v>
      </c>
      <c r="J190" s="87">
        <f>'3_CAPAG'!$D$8</f>
        <v>0</v>
      </c>
      <c r="K190" s="87">
        <f>IF(OR('2_DEBITOS'!I186="Sim",'1_QUESITOS'!$D$6="Sim",'1_QUESITOS'!$D$7="Sim",'1_QUESITOS'!$D$9="Sim"),I190,
SMALL(I190:J190,1))</f>
        <v>0</v>
      </c>
      <c r="L190" s="7">
        <f>IF('2_DEBITOS'!$I$4="ERRO !!!",0,ROUNDDOWN(SUM(E190:F190)*K190,2))</f>
        <v>0</v>
      </c>
      <c r="M190" s="7">
        <f t="shared" si="8"/>
        <v>0</v>
      </c>
      <c r="N190" s="7">
        <f t="shared" si="11"/>
        <v>0</v>
      </c>
      <c r="O190" s="7">
        <f t="shared" si="9"/>
        <v>0</v>
      </c>
    </row>
    <row r="191" spans="3:15" x14ac:dyDescent="0.35">
      <c r="C191" s="18" t="str">
        <f t="shared" si="10"/>
        <v/>
      </c>
      <c r="D191" s="13" t="str">
        <f>IF('2_DEBITOS'!D187="","Não informado",'2_DEBITOS'!D187)</f>
        <v>Não informado</v>
      </c>
      <c r="E191" s="7">
        <f>IF('2_DEBITOS'!$I$4="ERRO !!!",0,SUM('2_DEBITOS'!E187))</f>
        <v>0</v>
      </c>
      <c r="F191" s="7">
        <f>IF('2_DEBITOS'!$I$4="ERRO !!!",0,SUM('2_DEBITOS'!F187,'2_DEBITOS'!G187))</f>
        <v>0</v>
      </c>
      <c r="G191" s="8" t="str">
        <f>IF('1_QUESITOS'!$D$18="ERRO !!!","",
IF(E191+F191=0,"",
IF(OR('2_DEBITOS'!I187="Sim",'1_QUESITOS'!$D$6="Sim",'1_QUESITOS'!$D$7="Sim",'1_QUESITOS'!$D$9="Sim"),"D",
IF('3_CAPAG'!$D$9="","",
'3_CAPAG'!$D$9))))</f>
        <v/>
      </c>
      <c r="H191" s="8" t="str">
        <f>IF('1_QUESITOS'!$D$18="ERRO !!!","00.0",
IF(AND(OR(G191="C",G191="D"),'1_QUESITOS'!$D$13="Sim"),"10.1",
IF(AND(OR(G191="A",G191="B"),'1_QUESITOS'!$D$14="Sim"),"10.2",
IF(AND(OR(G191="C",G191="D"),'1_QUESITOS'!$D$13="Não",'1_QUESITOS'!$D$12="Inciso I"),"11.1",
IF(AND(OR(G191="C",G191="D"),'1_QUESITOS'!$D$13="Não",'1_QUESITOS'!$D$12="Inciso II"),"11.2",
"00.0")))))</f>
        <v>00.0</v>
      </c>
      <c r="I191" s="87">
        <f>IF('1_QUESITOS'!$D$18="ERRO !!!",0,
IF(H191="10.1",0.65,
IF(H191="10.2",0,
IF(AND(H191="11.1",'1_QUESITOS'!$D$8="Não",'1_QUESITOS'!$D$9="Não",'1_QUESITOS'!$D$10="Não",'1_QUESITOS'!$D$11="Não"),0.65,
IF(AND(H191="11.1",OR('1_QUESITOS'!$D$8="Sim",'1_QUESITOS'!$D$9="Sim",'1_QUESITOS'!$D$10="Sim",'1_QUESITOS'!$D$11="Sim")),0.7,
IF(AND(H191="11.2",'1_QUESITOS'!$D$8="Não",'1_QUESITOS'!$D$9="Não",'1_QUESITOS'!$D$10="Não",'1_QUESITOS'!$D$11="Não"),0.5,
IF(AND(H191="11.2",OR('1_QUESITOS'!$D$8="Sim",'1_QUESITOS'!$D$9="Sim",'1_QUESITOS'!$D$10="Sim",'1_QUESITOS'!$D$11="Sim")),0.55,
0)))))))</f>
        <v>0</v>
      </c>
      <c r="J191" s="87">
        <f>'3_CAPAG'!$D$8</f>
        <v>0</v>
      </c>
      <c r="K191" s="87">
        <f>IF(OR('2_DEBITOS'!I187="Sim",'1_QUESITOS'!$D$6="Sim",'1_QUESITOS'!$D$7="Sim",'1_QUESITOS'!$D$9="Sim"),I191,
SMALL(I191:J191,1))</f>
        <v>0</v>
      </c>
      <c r="L191" s="7">
        <f>IF('2_DEBITOS'!$I$4="ERRO !!!",0,ROUNDDOWN(SUM(E191:F191)*K191,2))</f>
        <v>0</v>
      </c>
      <c r="M191" s="7">
        <f t="shared" si="8"/>
        <v>0</v>
      </c>
      <c r="N191" s="7">
        <f t="shared" si="11"/>
        <v>0</v>
      </c>
      <c r="O191" s="7">
        <f t="shared" si="9"/>
        <v>0</v>
      </c>
    </row>
    <row r="192" spans="3:15" x14ac:dyDescent="0.35">
      <c r="C192" s="18" t="str">
        <f t="shared" si="10"/>
        <v/>
      </c>
      <c r="D192" s="13" t="str">
        <f>IF('2_DEBITOS'!D188="","Não informado",'2_DEBITOS'!D188)</f>
        <v>Não informado</v>
      </c>
      <c r="E192" s="7">
        <f>IF('2_DEBITOS'!$I$4="ERRO !!!",0,SUM('2_DEBITOS'!E188))</f>
        <v>0</v>
      </c>
      <c r="F192" s="7">
        <f>IF('2_DEBITOS'!$I$4="ERRO !!!",0,SUM('2_DEBITOS'!F188,'2_DEBITOS'!G188))</f>
        <v>0</v>
      </c>
      <c r="G192" s="8" t="str">
        <f>IF('1_QUESITOS'!$D$18="ERRO !!!","",
IF(E192+F192=0,"",
IF(OR('2_DEBITOS'!I188="Sim",'1_QUESITOS'!$D$6="Sim",'1_QUESITOS'!$D$7="Sim",'1_QUESITOS'!$D$9="Sim"),"D",
IF('3_CAPAG'!$D$9="","",
'3_CAPAG'!$D$9))))</f>
        <v/>
      </c>
      <c r="H192" s="8" t="str">
        <f>IF('1_QUESITOS'!$D$18="ERRO !!!","00.0",
IF(AND(OR(G192="C",G192="D"),'1_QUESITOS'!$D$13="Sim"),"10.1",
IF(AND(OR(G192="A",G192="B"),'1_QUESITOS'!$D$14="Sim"),"10.2",
IF(AND(OR(G192="C",G192="D"),'1_QUESITOS'!$D$13="Não",'1_QUESITOS'!$D$12="Inciso I"),"11.1",
IF(AND(OR(G192="C",G192="D"),'1_QUESITOS'!$D$13="Não",'1_QUESITOS'!$D$12="Inciso II"),"11.2",
"00.0")))))</f>
        <v>00.0</v>
      </c>
      <c r="I192" s="87">
        <f>IF('1_QUESITOS'!$D$18="ERRO !!!",0,
IF(H192="10.1",0.65,
IF(H192="10.2",0,
IF(AND(H192="11.1",'1_QUESITOS'!$D$8="Não",'1_QUESITOS'!$D$9="Não",'1_QUESITOS'!$D$10="Não",'1_QUESITOS'!$D$11="Não"),0.65,
IF(AND(H192="11.1",OR('1_QUESITOS'!$D$8="Sim",'1_QUESITOS'!$D$9="Sim",'1_QUESITOS'!$D$10="Sim",'1_QUESITOS'!$D$11="Sim")),0.7,
IF(AND(H192="11.2",'1_QUESITOS'!$D$8="Não",'1_QUESITOS'!$D$9="Não",'1_QUESITOS'!$D$10="Não",'1_QUESITOS'!$D$11="Não"),0.5,
IF(AND(H192="11.2",OR('1_QUESITOS'!$D$8="Sim",'1_QUESITOS'!$D$9="Sim",'1_QUESITOS'!$D$10="Sim",'1_QUESITOS'!$D$11="Sim")),0.55,
0)))))))</f>
        <v>0</v>
      </c>
      <c r="J192" s="87">
        <f>'3_CAPAG'!$D$8</f>
        <v>0</v>
      </c>
      <c r="K192" s="87">
        <f>IF(OR('2_DEBITOS'!I188="Sim",'1_QUESITOS'!$D$6="Sim",'1_QUESITOS'!$D$7="Sim",'1_QUESITOS'!$D$9="Sim"),I192,
SMALL(I192:J192,1))</f>
        <v>0</v>
      </c>
      <c r="L192" s="7">
        <f>IF('2_DEBITOS'!$I$4="ERRO !!!",0,ROUNDDOWN(SUM(E192:F192)*K192,2))</f>
        <v>0</v>
      </c>
      <c r="M192" s="7">
        <f t="shared" si="8"/>
        <v>0</v>
      </c>
      <c r="N192" s="7">
        <f t="shared" si="11"/>
        <v>0</v>
      </c>
      <c r="O192" s="7">
        <f t="shared" si="9"/>
        <v>0</v>
      </c>
    </row>
    <row r="193" spans="3:15" x14ac:dyDescent="0.35">
      <c r="C193" s="18" t="str">
        <f t="shared" si="10"/>
        <v/>
      </c>
      <c r="D193" s="13" t="str">
        <f>IF('2_DEBITOS'!D189="","Não informado",'2_DEBITOS'!D189)</f>
        <v>Não informado</v>
      </c>
      <c r="E193" s="7">
        <f>IF('2_DEBITOS'!$I$4="ERRO !!!",0,SUM('2_DEBITOS'!E189))</f>
        <v>0</v>
      </c>
      <c r="F193" s="7">
        <f>IF('2_DEBITOS'!$I$4="ERRO !!!",0,SUM('2_DEBITOS'!F189,'2_DEBITOS'!G189))</f>
        <v>0</v>
      </c>
      <c r="G193" s="8" t="str">
        <f>IF('1_QUESITOS'!$D$18="ERRO !!!","",
IF(E193+F193=0,"",
IF(OR('2_DEBITOS'!I189="Sim",'1_QUESITOS'!$D$6="Sim",'1_QUESITOS'!$D$7="Sim",'1_QUESITOS'!$D$9="Sim"),"D",
IF('3_CAPAG'!$D$9="","",
'3_CAPAG'!$D$9))))</f>
        <v/>
      </c>
      <c r="H193" s="8" t="str">
        <f>IF('1_QUESITOS'!$D$18="ERRO !!!","00.0",
IF(AND(OR(G193="C",G193="D"),'1_QUESITOS'!$D$13="Sim"),"10.1",
IF(AND(OR(G193="A",G193="B"),'1_QUESITOS'!$D$14="Sim"),"10.2",
IF(AND(OR(G193="C",G193="D"),'1_QUESITOS'!$D$13="Não",'1_QUESITOS'!$D$12="Inciso I"),"11.1",
IF(AND(OR(G193="C",G193="D"),'1_QUESITOS'!$D$13="Não",'1_QUESITOS'!$D$12="Inciso II"),"11.2",
"00.0")))))</f>
        <v>00.0</v>
      </c>
      <c r="I193" s="87">
        <f>IF('1_QUESITOS'!$D$18="ERRO !!!",0,
IF(H193="10.1",0.65,
IF(H193="10.2",0,
IF(AND(H193="11.1",'1_QUESITOS'!$D$8="Não",'1_QUESITOS'!$D$9="Não",'1_QUESITOS'!$D$10="Não",'1_QUESITOS'!$D$11="Não"),0.65,
IF(AND(H193="11.1",OR('1_QUESITOS'!$D$8="Sim",'1_QUESITOS'!$D$9="Sim",'1_QUESITOS'!$D$10="Sim",'1_QUESITOS'!$D$11="Sim")),0.7,
IF(AND(H193="11.2",'1_QUESITOS'!$D$8="Não",'1_QUESITOS'!$D$9="Não",'1_QUESITOS'!$D$10="Não",'1_QUESITOS'!$D$11="Não"),0.5,
IF(AND(H193="11.2",OR('1_QUESITOS'!$D$8="Sim",'1_QUESITOS'!$D$9="Sim",'1_QUESITOS'!$D$10="Sim",'1_QUESITOS'!$D$11="Sim")),0.55,
0)))))))</f>
        <v>0</v>
      </c>
      <c r="J193" s="87">
        <f>'3_CAPAG'!$D$8</f>
        <v>0</v>
      </c>
      <c r="K193" s="87">
        <f>IF(OR('2_DEBITOS'!I189="Sim",'1_QUESITOS'!$D$6="Sim",'1_QUESITOS'!$D$7="Sim",'1_QUESITOS'!$D$9="Sim"),I193,
SMALL(I193:J193,1))</f>
        <v>0</v>
      </c>
      <c r="L193" s="7">
        <f>IF('2_DEBITOS'!$I$4="ERRO !!!",0,ROUNDDOWN(SUM(E193:F193)*K193,2))</f>
        <v>0</v>
      </c>
      <c r="M193" s="7">
        <f t="shared" si="8"/>
        <v>0</v>
      </c>
      <c r="N193" s="7">
        <f t="shared" si="11"/>
        <v>0</v>
      </c>
      <c r="O193" s="7">
        <f t="shared" si="9"/>
        <v>0</v>
      </c>
    </row>
    <row r="194" spans="3:15" x14ac:dyDescent="0.35">
      <c r="C194" s="18" t="str">
        <f t="shared" si="10"/>
        <v/>
      </c>
      <c r="D194" s="13" t="str">
        <f>IF('2_DEBITOS'!D190="","Não informado",'2_DEBITOS'!D190)</f>
        <v>Não informado</v>
      </c>
      <c r="E194" s="7">
        <f>IF('2_DEBITOS'!$I$4="ERRO !!!",0,SUM('2_DEBITOS'!E190))</f>
        <v>0</v>
      </c>
      <c r="F194" s="7">
        <f>IF('2_DEBITOS'!$I$4="ERRO !!!",0,SUM('2_DEBITOS'!F190,'2_DEBITOS'!G190))</f>
        <v>0</v>
      </c>
      <c r="G194" s="8" t="str">
        <f>IF('1_QUESITOS'!$D$18="ERRO !!!","",
IF(E194+F194=0,"",
IF(OR('2_DEBITOS'!I190="Sim",'1_QUESITOS'!$D$6="Sim",'1_QUESITOS'!$D$7="Sim",'1_QUESITOS'!$D$9="Sim"),"D",
IF('3_CAPAG'!$D$9="","",
'3_CAPAG'!$D$9))))</f>
        <v/>
      </c>
      <c r="H194" s="8" t="str">
        <f>IF('1_QUESITOS'!$D$18="ERRO !!!","00.0",
IF(AND(OR(G194="C",G194="D"),'1_QUESITOS'!$D$13="Sim"),"10.1",
IF(AND(OR(G194="A",G194="B"),'1_QUESITOS'!$D$14="Sim"),"10.2",
IF(AND(OR(G194="C",G194="D"),'1_QUESITOS'!$D$13="Não",'1_QUESITOS'!$D$12="Inciso I"),"11.1",
IF(AND(OR(G194="C",G194="D"),'1_QUESITOS'!$D$13="Não",'1_QUESITOS'!$D$12="Inciso II"),"11.2",
"00.0")))))</f>
        <v>00.0</v>
      </c>
      <c r="I194" s="87">
        <f>IF('1_QUESITOS'!$D$18="ERRO !!!",0,
IF(H194="10.1",0.65,
IF(H194="10.2",0,
IF(AND(H194="11.1",'1_QUESITOS'!$D$8="Não",'1_QUESITOS'!$D$9="Não",'1_QUESITOS'!$D$10="Não",'1_QUESITOS'!$D$11="Não"),0.65,
IF(AND(H194="11.1",OR('1_QUESITOS'!$D$8="Sim",'1_QUESITOS'!$D$9="Sim",'1_QUESITOS'!$D$10="Sim",'1_QUESITOS'!$D$11="Sim")),0.7,
IF(AND(H194="11.2",'1_QUESITOS'!$D$8="Não",'1_QUESITOS'!$D$9="Não",'1_QUESITOS'!$D$10="Não",'1_QUESITOS'!$D$11="Não"),0.5,
IF(AND(H194="11.2",OR('1_QUESITOS'!$D$8="Sim",'1_QUESITOS'!$D$9="Sim",'1_QUESITOS'!$D$10="Sim",'1_QUESITOS'!$D$11="Sim")),0.55,
0)))))))</f>
        <v>0</v>
      </c>
      <c r="J194" s="87">
        <f>'3_CAPAG'!$D$8</f>
        <v>0</v>
      </c>
      <c r="K194" s="87">
        <f>IF(OR('2_DEBITOS'!I190="Sim",'1_QUESITOS'!$D$6="Sim",'1_QUESITOS'!$D$7="Sim",'1_QUESITOS'!$D$9="Sim"),I194,
SMALL(I194:J194,1))</f>
        <v>0</v>
      </c>
      <c r="L194" s="7">
        <f>IF('2_DEBITOS'!$I$4="ERRO !!!",0,ROUNDDOWN(SUM(E194:F194)*K194,2))</f>
        <v>0</v>
      </c>
      <c r="M194" s="7">
        <f t="shared" si="8"/>
        <v>0</v>
      </c>
      <c r="N194" s="7">
        <f t="shared" si="11"/>
        <v>0</v>
      </c>
      <c r="O194" s="7">
        <f t="shared" si="9"/>
        <v>0</v>
      </c>
    </row>
    <row r="195" spans="3:15" x14ac:dyDescent="0.35">
      <c r="C195" s="18" t="str">
        <f t="shared" si="10"/>
        <v/>
      </c>
      <c r="D195" s="13" t="str">
        <f>IF('2_DEBITOS'!D191="","Não informado",'2_DEBITOS'!D191)</f>
        <v>Não informado</v>
      </c>
      <c r="E195" s="7">
        <f>IF('2_DEBITOS'!$I$4="ERRO !!!",0,SUM('2_DEBITOS'!E191))</f>
        <v>0</v>
      </c>
      <c r="F195" s="7">
        <f>IF('2_DEBITOS'!$I$4="ERRO !!!",0,SUM('2_DEBITOS'!F191,'2_DEBITOS'!G191))</f>
        <v>0</v>
      </c>
      <c r="G195" s="8" t="str">
        <f>IF('1_QUESITOS'!$D$18="ERRO !!!","",
IF(E195+F195=0,"",
IF(OR('2_DEBITOS'!I191="Sim",'1_QUESITOS'!$D$6="Sim",'1_QUESITOS'!$D$7="Sim",'1_QUESITOS'!$D$9="Sim"),"D",
IF('3_CAPAG'!$D$9="","",
'3_CAPAG'!$D$9))))</f>
        <v/>
      </c>
      <c r="H195" s="8" t="str">
        <f>IF('1_QUESITOS'!$D$18="ERRO !!!","00.0",
IF(AND(OR(G195="C",G195="D"),'1_QUESITOS'!$D$13="Sim"),"10.1",
IF(AND(OR(G195="A",G195="B"),'1_QUESITOS'!$D$14="Sim"),"10.2",
IF(AND(OR(G195="C",G195="D"),'1_QUESITOS'!$D$13="Não",'1_QUESITOS'!$D$12="Inciso I"),"11.1",
IF(AND(OR(G195="C",G195="D"),'1_QUESITOS'!$D$13="Não",'1_QUESITOS'!$D$12="Inciso II"),"11.2",
"00.0")))))</f>
        <v>00.0</v>
      </c>
      <c r="I195" s="87">
        <f>IF('1_QUESITOS'!$D$18="ERRO !!!",0,
IF(H195="10.1",0.65,
IF(H195="10.2",0,
IF(AND(H195="11.1",'1_QUESITOS'!$D$8="Não",'1_QUESITOS'!$D$9="Não",'1_QUESITOS'!$D$10="Não",'1_QUESITOS'!$D$11="Não"),0.65,
IF(AND(H195="11.1",OR('1_QUESITOS'!$D$8="Sim",'1_QUESITOS'!$D$9="Sim",'1_QUESITOS'!$D$10="Sim",'1_QUESITOS'!$D$11="Sim")),0.7,
IF(AND(H195="11.2",'1_QUESITOS'!$D$8="Não",'1_QUESITOS'!$D$9="Não",'1_QUESITOS'!$D$10="Não",'1_QUESITOS'!$D$11="Não"),0.5,
IF(AND(H195="11.2",OR('1_QUESITOS'!$D$8="Sim",'1_QUESITOS'!$D$9="Sim",'1_QUESITOS'!$D$10="Sim",'1_QUESITOS'!$D$11="Sim")),0.55,
0)))))))</f>
        <v>0</v>
      </c>
      <c r="J195" s="87">
        <f>'3_CAPAG'!$D$8</f>
        <v>0</v>
      </c>
      <c r="K195" s="87">
        <f>IF(OR('2_DEBITOS'!I191="Sim",'1_QUESITOS'!$D$6="Sim",'1_QUESITOS'!$D$7="Sim",'1_QUESITOS'!$D$9="Sim"),I195,
SMALL(I195:J195,1))</f>
        <v>0</v>
      </c>
      <c r="L195" s="7">
        <f>IF('2_DEBITOS'!$I$4="ERRO !!!",0,ROUNDDOWN(SUM(E195:F195)*K195,2))</f>
        <v>0</v>
      </c>
      <c r="M195" s="7">
        <f t="shared" si="8"/>
        <v>0</v>
      </c>
      <c r="N195" s="7">
        <f t="shared" si="11"/>
        <v>0</v>
      </c>
      <c r="O195" s="7">
        <f t="shared" si="9"/>
        <v>0</v>
      </c>
    </row>
    <row r="196" spans="3:15" x14ac:dyDescent="0.35">
      <c r="C196" s="18" t="str">
        <f t="shared" si="10"/>
        <v/>
      </c>
      <c r="D196" s="13" t="str">
        <f>IF('2_DEBITOS'!D192="","Não informado",'2_DEBITOS'!D192)</f>
        <v>Não informado</v>
      </c>
      <c r="E196" s="7">
        <f>IF('2_DEBITOS'!$I$4="ERRO !!!",0,SUM('2_DEBITOS'!E192))</f>
        <v>0</v>
      </c>
      <c r="F196" s="7">
        <f>IF('2_DEBITOS'!$I$4="ERRO !!!",0,SUM('2_DEBITOS'!F192,'2_DEBITOS'!G192))</f>
        <v>0</v>
      </c>
      <c r="G196" s="8" t="str">
        <f>IF('1_QUESITOS'!$D$18="ERRO !!!","",
IF(E196+F196=0,"",
IF(OR('2_DEBITOS'!I192="Sim",'1_QUESITOS'!$D$6="Sim",'1_QUESITOS'!$D$7="Sim",'1_QUESITOS'!$D$9="Sim"),"D",
IF('3_CAPAG'!$D$9="","",
'3_CAPAG'!$D$9))))</f>
        <v/>
      </c>
      <c r="H196" s="8" t="str">
        <f>IF('1_QUESITOS'!$D$18="ERRO !!!","00.0",
IF(AND(OR(G196="C",G196="D"),'1_QUESITOS'!$D$13="Sim"),"10.1",
IF(AND(OR(G196="A",G196="B"),'1_QUESITOS'!$D$14="Sim"),"10.2",
IF(AND(OR(G196="C",G196="D"),'1_QUESITOS'!$D$13="Não",'1_QUESITOS'!$D$12="Inciso I"),"11.1",
IF(AND(OR(G196="C",G196="D"),'1_QUESITOS'!$D$13="Não",'1_QUESITOS'!$D$12="Inciso II"),"11.2",
"00.0")))))</f>
        <v>00.0</v>
      </c>
      <c r="I196" s="87">
        <f>IF('1_QUESITOS'!$D$18="ERRO !!!",0,
IF(H196="10.1",0.65,
IF(H196="10.2",0,
IF(AND(H196="11.1",'1_QUESITOS'!$D$8="Não",'1_QUESITOS'!$D$9="Não",'1_QUESITOS'!$D$10="Não",'1_QUESITOS'!$D$11="Não"),0.65,
IF(AND(H196="11.1",OR('1_QUESITOS'!$D$8="Sim",'1_QUESITOS'!$D$9="Sim",'1_QUESITOS'!$D$10="Sim",'1_QUESITOS'!$D$11="Sim")),0.7,
IF(AND(H196="11.2",'1_QUESITOS'!$D$8="Não",'1_QUESITOS'!$D$9="Não",'1_QUESITOS'!$D$10="Não",'1_QUESITOS'!$D$11="Não"),0.5,
IF(AND(H196="11.2",OR('1_QUESITOS'!$D$8="Sim",'1_QUESITOS'!$D$9="Sim",'1_QUESITOS'!$D$10="Sim",'1_QUESITOS'!$D$11="Sim")),0.55,
0)))))))</f>
        <v>0</v>
      </c>
      <c r="J196" s="87">
        <f>'3_CAPAG'!$D$8</f>
        <v>0</v>
      </c>
      <c r="K196" s="87">
        <f>IF(OR('2_DEBITOS'!I192="Sim",'1_QUESITOS'!$D$6="Sim",'1_QUESITOS'!$D$7="Sim",'1_QUESITOS'!$D$9="Sim"),I196,
SMALL(I196:J196,1))</f>
        <v>0</v>
      </c>
      <c r="L196" s="7">
        <f>IF('2_DEBITOS'!$I$4="ERRO !!!",0,ROUNDDOWN(SUM(E196:F196)*K196,2))</f>
        <v>0</v>
      </c>
      <c r="M196" s="7">
        <f t="shared" si="8"/>
        <v>0</v>
      </c>
      <c r="N196" s="7">
        <f t="shared" si="11"/>
        <v>0</v>
      </c>
      <c r="O196" s="7">
        <f t="shared" si="9"/>
        <v>0</v>
      </c>
    </row>
    <row r="197" spans="3:15" x14ac:dyDescent="0.35">
      <c r="C197" s="18" t="str">
        <f t="shared" si="10"/>
        <v/>
      </c>
      <c r="D197" s="13" t="str">
        <f>IF('2_DEBITOS'!D193="","Não informado",'2_DEBITOS'!D193)</f>
        <v>Não informado</v>
      </c>
      <c r="E197" s="7">
        <f>IF('2_DEBITOS'!$I$4="ERRO !!!",0,SUM('2_DEBITOS'!E193))</f>
        <v>0</v>
      </c>
      <c r="F197" s="7">
        <f>IF('2_DEBITOS'!$I$4="ERRO !!!",0,SUM('2_DEBITOS'!F193,'2_DEBITOS'!G193))</f>
        <v>0</v>
      </c>
      <c r="G197" s="8" t="str">
        <f>IF('1_QUESITOS'!$D$18="ERRO !!!","",
IF(E197+F197=0,"",
IF(OR('2_DEBITOS'!I193="Sim",'1_QUESITOS'!$D$6="Sim",'1_QUESITOS'!$D$7="Sim",'1_QUESITOS'!$D$9="Sim"),"D",
IF('3_CAPAG'!$D$9="","",
'3_CAPAG'!$D$9))))</f>
        <v/>
      </c>
      <c r="H197" s="8" t="str">
        <f>IF('1_QUESITOS'!$D$18="ERRO !!!","00.0",
IF(AND(OR(G197="C",G197="D"),'1_QUESITOS'!$D$13="Sim"),"10.1",
IF(AND(OR(G197="A",G197="B"),'1_QUESITOS'!$D$14="Sim"),"10.2",
IF(AND(OR(G197="C",G197="D"),'1_QUESITOS'!$D$13="Não",'1_QUESITOS'!$D$12="Inciso I"),"11.1",
IF(AND(OR(G197="C",G197="D"),'1_QUESITOS'!$D$13="Não",'1_QUESITOS'!$D$12="Inciso II"),"11.2",
"00.0")))))</f>
        <v>00.0</v>
      </c>
      <c r="I197" s="87">
        <f>IF('1_QUESITOS'!$D$18="ERRO !!!",0,
IF(H197="10.1",0.65,
IF(H197="10.2",0,
IF(AND(H197="11.1",'1_QUESITOS'!$D$8="Não",'1_QUESITOS'!$D$9="Não",'1_QUESITOS'!$D$10="Não",'1_QUESITOS'!$D$11="Não"),0.65,
IF(AND(H197="11.1",OR('1_QUESITOS'!$D$8="Sim",'1_QUESITOS'!$D$9="Sim",'1_QUESITOS'!$D$10="Sim",'1_QUESITOS'!$D$11="Sim")),0.7,
IF(AND(H197="11.2",'1_QUESITOS'!$D$8="Não",'1_QUESITOS'!$D$9="Não",'1_QUESITOS'!$D$10="Não",'1_QUESITOS'!$D$11="Não"),0.5,
IF(AND(H197="11.2",OR('1_QUESITOS'!$D$8="Sim",'1_QUESITOS'!$D$9="Sim",'1_QUESITOS'!$D$10="Sim",'1_QUESITOS'!$D$11="Sim")),0.55,
0)))))))</f>
        <v>0</v>
      </c>
      <c r="J197" s="87">
        <f>'3_CAPAG'!$D$8</f>
        <v>0</v>
      </c>
      <c r="K197" s="87">
        <f>IF(OR('2_DEBITOS'!I193="Sim",'1_QUESITOS'!$D$6="Sim",'1_QUESITOS'!$D$7="Sim",'1_QUESITOS'!$D$9="Sim"),I197,
SMALL(I197:J197,1))</f>
        <v>0</v>
      </c>
      <c r="L197" s="7">
        <f>IF('2_DEBITOS'!$I$4="ERRO !!!",0,ROUNDDOWN(SUM(E197:F197)*K197,2))</f>
        <v>0</v>
      </c>
      <c r="M197" s="7">
        <f t="shared" si="8"/>
        <v>0</v>
      </c>
      <c r="N197" s="7">
        <f t="shared" si="11"/>
        <v>0</v>
      </c>
      <c r="O197" s="7">
        <f t="shared" si="9"/>
        <v>0</v>
      </c>
    </row>
    <row r="198" spans="3:15" x14ac:dyDescent="0.35">
      <c r="C198" s="18" t="str">
        <f t="shared" si="10"/>
        <v/>
      </c>
      <c r="D198" s="13" t="str">
        <f>IF('2_DEBITOS'!D194="","Não informado",'2_DEBITOS'!D194)</f>
        <v>Não informado</v>
      </c>
      <c r="E198" s="7">
        <f>IF('2_DEBITOS'!$I$4="ERRO !!!",0,SUM('2_DEBITOS'!E194))</f>
        <v>0</v>
      </c>
      <c r="F198" s="7">
        <f>IF('2_DEBITOS'!$I$4="ERRO !!!",0,SUM('2_DEBITOS'!F194,'2_DEBITOS'!G194))</f>
        <v>0</v>
      </c>
      <c r="G198" s="8" t="str">
        <f>IF('1_QUESITOS'!$D$18="ERRO !!!","",
IF(E198+F198=0,"",
IF(OR('2_DEBITOS'!I194="Sim",'1_QUESITOS'!$D$6="Sim",'1_QUESITOS'!$D$7="Sim",'1_QUESITOS'!$D$9="Sim"),"D",
IF('3_CAPAG'!$D$9="","",
'3_CAPAG'!$D$9))))</f>
        <v/>
      </c>
      <c r="H198" s="8" t="str">
        <f>IF('1_QUESITOS'!$D$18="ERRO !!!","00.0",
IF(AND(OR(G198="C",G198="D"),'1_QUESITOS'!$D$13="Sim"),"10.1",
IF(AND(OR(G198="A",G198="B"),'1_QUESITOS'!$D$14="Sim"),"10.2",
IF(AND(OR(G198="C",G198="D"),'1_QUESITOS'!$D$13="Não",'1_QUESITOS'!$D$12="Inciso I"),"11.1",
IF(AND(OR(G198="C",G198="D"),'1_QUESITOS'!$D$13="Não",'1_QUESITOS'!$D$12="Inciso II"),"11.2",
"00.0")))))</f>
        <v>00.0</v>
      </c>
      <c r="I198" s="87">
        <f>IF('1_QUESITOS'!$D$18="ERRO !!!",0,
IF(H198="10.1",0.65,
IF(H198="10.2",0,
IF(AND(H198="11.1",'1_QUESITOS'!$D$8="Não",'1_QUESITOS'!$D$9="Não",'1_QUESITOS'!$D$10="Não",'1_QUESITOS'!$D$11="Não"),0.65,
IF(AND(H198="11.1",OR('1_QUESITOS'!$D$8="Sim",'1_QUESITOS'!$D$9="Sim",'1_QUESITOS'!$D$10="Sim",'1_QUESITOS'!$D$11="Sim")),0.7,
IF(AND(H198="11.2",'1_QUESITOS'!$D$8="Não",'1_QUESITOS'!$D$9="Não",'1_QUESITOS'!$D$10="Não",'1_QUESITOS'!$D$11="Não"),0.5,
IF(AND(H198="11.2",OR('1_QUESITOS'!$D$8="Sim",'1_QUESITOS'!$D$9="Sim",'1_QUESITOS'!$D$10="Sim",'1_QUESITOS'!$D$11="Sim")),0.55,
0)))))))</f>
        <v>0</v>
      </c>
      <c r="J198" s="87">
        <f>'3_CAPAG'!$D$8</f>
        <v>0</v>
      </c>
      <c r="K198" s="87">
        <f>IF(OR('2_DEBITOS'!I194="Sim",'1_QUESITOS'!$D$6="Sim",'1_QUESITOS'!$D$7="Sim",'1_QUESITOS'!$D$9="Sim"),I198,
SMALL(I198:J198,1))</f>
        <v>0</v>
      </c>
      <c r="L198" s="7">
        <f>IF('2_DEBITOS'!$I$4="ERRO !!!",0,ROUNDDOWN(SUM(E198:F198)*K198,2))</f>
        <v>0</v>
      </c>
      <c r="M198" s="7">
        <f t="shared" si="8"/>
        <v>0</v>
      </c>
      <c r="N198" s="7">
        <f t="shared" si="11"/>
        <v>0</v>
      </c>
      <c r="O198" s="7">
        <f t="shared" si="9"/>
        <v>0</v>
      </c>
    </row>
    <row r="199" spans="3:15" x14ac:dyDescent="0.35">
      <c r="C199" s="18" t="str">
        <f t="shared" si="10"/>
        <v/>
      </c>
      <c r="D199" s="13" t="str">
        <f>IF('2_DEBITOS'!D195="","Não informado",'2_DEBITOS'!D195)</f>
        <v>Não informado</v>
      </c>
      <c r="E199" s="7">
        <f>IF('2_DEBITOS'!$I$4="ERRO !!!",0,SUM('2_DEBITOS'!E195))</f>
        <v>0</v>
      </c>
      <c r="F199" s="7">
        <f>IF('2_DEBITOS'!$I$4="ERRO !!!",0,SUM('2_DEBITOS'!F195,'2_DEBITOS'!G195))</f>
        <v>0</v>
      </c>
      <c r="G199" s="8" t="str">
        <f>IF('1_QUESITOS'!$D$18="ERRO !!!","",
IF(E199+F199=0,"",
IF(OR('2_DEBITOS'!I195="Sim",'1_QUESITOS'!$D$6="Sim",'1_QUESITOS'!$D$7="Sim",'1_QUESITOS'!$D$9="Sim"),"D",
IF('3_CAPAG'!$D$9="","",
'3_CAPAG'!$D$9))))</f>
        <v/>
      </c>
      <c r="H199" s="8" t="str">
        <f>IF('1_QUESITOS'!$D$18="ERRO !!!","00.0",
IF(AND(OR(G199="C",G199="D"),'1_QUESITOS'!$D$13="Sim"),"10.1",
IF(AND(OR(G199="A",G199="B"),'1_QUESITOS'!$D$14="Sim"),"10.2",
IF(AND(OR(G199="C",G199="D"),'1_QUESITOS'!$D$13="Não",'1_QUESITOS'!$D$12="Inciso I"),"11.1",
IF(AND(OR(G199="C",G199="D"),'1_QUESITOS'!$D$13="Não",'1_QUESITOS'!$D$12="Inciso II"),"11.2",
"00.0")))))</f>
        <v>00.0</v>
      </c>
      <c r="I199" s="87">
        <f>IF('1_QUESITOS'!$D$18="ERRO !!!",0,
IF(H199="10.1",0.65,
IF(H199="10.2",0,
IF(AND(H199="11.1",'1_QUESITOS'!$D$8="Não",'1_QUESITOS'!$D$9="Não",'1_QUESITOS'!$D$10="Não",'1_QUESITOS'!$D$11="Não"),0.65,
IF(AND(H199="11.1",OR('1_QUESITOS'!$D$8="Sim",'1_QUESITOS'!$D$9="Sim",'1_QUESITOS'!$D$10="Sim",'1_QUESITOS'!$D$11="Sim")),0.7,
IF(AND(H199="11.2",'1_QUESITOS'!$D$8="Não",'1_QUESITOS'!$D$9="Não",'1_QUESITOS'!$D$10="Não",'1_QUESITOS'!$D$11="Não"),0.5,
IF(AND(H199="11.2",OR('1_QUESITOS'!$D$8="Sim",'1_QUESITOS'!$D$9="Sim",'1_QUESITOS'!$D$10="Sim",'1_QUESITOS'!$D$11="Sim")),0.55,
0)))))))</f>
        <v>0</v>
      </c>
      <c r="J199" s="87">
        <f>'3_CAPAG'!$D$8</f>
        <v>0</v>
      </c>
      <c r="K199" s="87">
        <f>IF(OR('2_DEBITOS'!I195="Sim",'1_QUESITOS'!$D$6="Sim",'1_QUESITOS'!$D$7="Sim",'1_QUESITOS'!$D$9="Sim"),I199,
SMALL(I199:J199,1))</f>
        <v>0</v>
      </c>
      <c r="L199" s="7">
        <f>IF('2_DEBITOS'!$I$4="ERRO !!!",0,ROUNDDOWN(SUM(E199:F199)*K199,2))</f>
        <v>0</v>
      </c>
      <c r="M199" s="7">
        <f t="shared" si="8"/>
        <v>0</v>
      </c>
      <c r="N199" s="7">
        <f t="shared" si="11"/>
        <v>0</v>
      </c>
      <c r="O199" s="7">
        <f t="shared" si="9"/>
        <v>0</v>
      </c>
    </row>
    <row r="200" spans="3:15" x14ac:dyDescent="0.35">
      <c r="C200" s="18" t="str">
        <f t="shared" si="10"/>
        <v/>
      </c>
      <c r="D200" s="13" t="str">
        <f>IF('2_DEBITOS'!D196="","Não informado",'2_DEBITOS'!D196)</f>
        <v>Não informado</v>
      </c>
      <c r="E200" s="7">
        <f>IF('2_DEBITOS'!$I$4="ERRO !!!",0,SUM('2_DEBITOS'!E196))</f>
        <v>0</v>
      </c>
      <c r="F200" s="7">
        <f>IF('2_DEBITOS'!$I$4="ERRO !!!",0,SUM('2_DEBITOS'!F196,'2_DEBITOS'!G196))</f>
        <v>0</v>
      </c>
      <c r="G200" s="8" t="str">
        <f>IF('1_QUESITOS'!$D$18="ERRO !!!","",
IF(E200+F200=0,"",
IF(OR('2_DEBITOS'!I196="Sim",'1_QUESITOS'!$D$6="Sim",'1_QUESITOS'!$D$7="Sim",'1_QUESITOS'!$D$9="Sim"),"D",
IF('3_CAPAG'!$D$9="","",
'3_CAPAG'!$D$9))))</f>
        <v/>
      </c>
      <c r="H200" s="8" t="str">
        <f>IF('1_QUESITOS'!$D$18="ERRO !!!","00.0",
IF(AND(OR(G200="C",G200="D"),'1_QUESITOS'!$D$13="Sim"),"10.1",
IF(AND(OR(G200="A",G200="B"),'1_QUESITOS'!$D$14="Sim"),"10.2",
IF(AND(OR(G200="C",G200="D"),'1_QUESITOS'!$D$13="Não",'1_QUESITOS'!$D$12="Inciso I"),"11.1",
IF(AND(OR(G200="C",G200="D"),'1_QUESITOS'!$D$13="Não",'1_QUESITOS'!$D$12="Inciso II"),"11.2",
"00.0")))))</f>
        <v>00.0</v>
      </c>
      <c r="I200" s="87">
        <f>IF('1_QUESITOS'!$D$18="ERRO !!!",0,
IF(H200="10.1",0.65,
IF(H200="10.2",0,
IF(AND(H200="11.1",'1_QUESITOS'!$D$8="Não",'1_QUESITOS'!$D$9="Não",'1_QUESITOS'!$D$10="Não",'1_QUESITOS'!$D$11="Não"),0.65,
IF(AND(H200="11.1",OR('1_QUESITOS'!$D$8="Sim",'1_QUESITOS'!$D$9="Sim",'1_QUESITOS'!$D$10="Sim",'1_QUESITOS'!$D$11="Sim")),0.7,
IF(AND(H200="11.2",'1_QUESITOS'!$D$8="Não",'1_QUESITOS'!$D$9="Não",'1_QUESITOS'!$D$10="Não",'1_QUESITOS'!$D$11="Não"),0.5,
IF(AND(H200="11.2",OR('1_QUESITOS'!$D$8="Sim",'1_QUESITOS'!$D$9="Sim",'1_QUESITOS'!$D$10="Sim",'1_QUESITOS'!$D$11="Sim")),0.55,
0)))))))</f>
        <v>0</v>
      </c>
      <c r="J200" s="87">
        <f>'3_CAPAG'!$D$8</f>
        <v>0</v>
      </c>
      <c r="K200" s="87">
        <f>IF(OR('2_DEBITOS'!I196="Sim",'1_QUESITOS'!$D$6="Sim",'1_QUESITOS'!$D$7="Sim",'1_QUESITOS'!$D$9="Sim"),I200,
SMALL(I200:J200,1))</f>
        <v>0</v>
      </c>
      <c r="L200" s="7">
        <f>IF('2_DEBITOS'!$I$4="ERRO !!!",0,ROUNDDOWN(SUM(E200:F200)*K200,2))</f>
        <v>0</v>
      </c>
      <c r="M200" s="7">
        <f t="shared" si="8"/>
        <v>0</v>
      </c>
      <c r="N200" s="7">
        <f t="shared" si="11"/>
        <v>0</v>
      </c>
      <c r="O200" s="7">
        <f t="shared" si="9"/>
        <v>0</v>
      </c>
    </row>
    <row r="201" spans="3:15" x14ac:dyDescent="0.35">
      <c r="C201" s="18" t="str">
        <f t="shared" si="10"/>
        <v/>
      </c>
      <c r="D201" s="13" t="str">
        <f>IF('2_DEBITOS'!D197="","Não informado",'2_DEBITOS'!D197)</f>
        <v>Não informado</v>
      </c>
      <c r="E201" s="7">
        <f>IF('2_DEBITOS'!$I$4="ERRO !!!",0,SUM('2_DEBITOS'!E197))</f>
        <v>0</v>
      </c>
      <c r="F201" s="7">
        <f>IF('2_DEBITOS'!$I$4="ERRO !!!",0,SUM('2_DEBITOS'!F197,'2_DEBITOS'!G197))</f>
        <v>0</v>
      </c>
      <c r="G201" s="8" t="str">
        <f>IF('1_QUESITOS'!$D$18="ERRO !!!","",
IF(E201+F201=0,"",
IF(OR('2_DEBITOS'!I197="Sim",'1_QUESITOS'!$D$6="Sim",'1_QUESITOS'!$D$7="Sim",'1_QUESITOS'!$D$9="Sim"),"D",
IF('3_CAPAG'!$D$9="","",
'3_CAPAG'!$D$9))))</f>
        <v/>
      </c>
      <c r="H201" s="8" t="str">
        <f>IF('1_QUESITOS'!$D$18="ERRO !!!","00.0",
IF(AND(OR(G201="C",G201="D"),'1_QUESITOS'!$D$13="Sim"),"10.1",
IF(AND(OR(G201="A",G201="B"),'1_QUESITOS'!$D$14="Sim"),"10.2",
IF(AND(OR(G201="C",G201="D"),'1_QUESITOS'!$D$13="Não",'1_QUESITOS'!$D$12="Inciso I"),"11.1",
IF(AND(OR(G201="C",G201="D"),'1_QUESITOS'!$D$13="Não",'1_QUESITOS'!$D$12="Inciso II"),"11.2",
"00.0")))))</f>
        <v>00.0</v>
      </c>
      <c r="I201" s="87">
        <f>IF('1_QUESITOS'!$D$18="ERRO !!!",0,
IF(H201="10.1",0.65,
IF(H201="10.2",0,
IF(AND(H201="11.1",'1_QUESITOS'!$D$8="Não",'1_QUESITOS'!$D$9="Não",'1_QUESITOS'!$D$10="Não",'1_QUESITOS'!$D$11="Não"),0.65,
IF(AND(H201="11.1",OR('1_QUESITOS'!$D$8="Sim",'1_QUESITOS'!$D$9="Sim",'1_QUESITOS'!$D$10="Sim",'1_QUESITOS'!$D$11="Sim")),0.7,
IF(AND(H201="11.2",'1_QUESITOS'!$D$8="Não",'1_QUESITOS'!$D$9="Não",'1_QUESITOS'!$D$10="Não",'1_QUESITOS'!$D$11="Não"),0.5,
IF(AND(H201="11.2",OR('1_QUESITOS'!$D$8="Sim",'1_QUESITOS'!$D$9="Sim",'1_QUESITOS'!$D$10="Sim",'1_QUESITOS'!$D$11="Sim")),0.55,
0)))))))</f>
        <v>0</v>
      </c>
      <c r="J201" s="87">
        <f>'3_CAPAG'!$D$8</f>
        <v>0</v>
      </c>
      <c r="K201" s="87">
        <f>IF(OR('2_DEBITOS'!I197="Sim",'1_QUESITOS'!$D$6="Sim",'1_QUESITOS'!$D$7="Sim",'1_QUESITOS'!$D$9="Sim"),I201,
SMALL(I201:J201,1))</f>
        <v>0</v>
      </c>
      <c r="L201" s="7">
        <f>IF('2_DEBITOS'!$I$4="ERRO !!!",0,ROUNDDOWN(SUM(E201:F201)*K201,2))</f>
        <v>0</v>
      </c>
      <c r="M201" s="7">
        <f t="shared" si="8"/>
        <v>0</v>
      </c>
      <c r="N201" s="7">
        <f t="shared" si="11"/>
        <v>0</v>
      </c>
      <c r="O201" s="7">
        <f t="shared" si="9"/>
        <v>0</v>
      </c>
    </row>
    <row r="202" spans="3:15" x14ac:dyDescent="0.35">
      <c r="C202" s="18" t="str">
        <f t="shared" si="10"/>
        <v/>
      </c>
      <c r="D202" s="13" t="str">
        <f>IF('2_DEBITOS'!D198="","Não informado",'2_DEBITOS'!D198)</f>
        <v>Não informado</v>
      </c>
      <c r="E202" s="7">
        <f>IF('2_DEBITOS'!$I$4="ERRO !!!",0,SUM('2_DEBITOS'!E198))</f>
        <v>0</v>
      </c>
      <c r="F202" s="7">
        <f>IF('2_DEBITOS'!$I$4="ERRO !!!",0,SUM('2_DEBITOS'!F198,'2_DEBITOS'!G198))</f>
        <v>0</v>
      </c>
      <c r="G202" s="8" t="str">
        <f>IF('1_QUESITOS'!$D$18="ERRO !!!","",
IF(E202+F202=0,"",
IF(OR('2_DEBITOS'!I198="Sim",'1_QUESITOS'!$D$6="Sim",'1_QUESITOS'!$D$7="Sim",'1_QUESITOS'!$D$9="Sim"),"D",
IF('3_CAPAG'!$D$9="","",
'3_CAPAG'!$D$9))))</f>
        <v/>
      </c>
      <c r="H202" s="8" t="str">
        <f>IF('1_QUESITOS'!$D$18="ERRO !!!","00.0",
IF(AND(OR(G202="C",G202="D"),'1_QUESITOS'!$D$13="Sim"),"10.1",
IF(AND(OR(G202="A",G202="B"),'1_QUESITOS'!$D$14="Sim"),"10.2",
IF(AND(OR(G202="C",G202="D"),'1_QUESITOS'!$D$13="Não",'1_QUESITOS'!$D$12="Inciso I"),"11.1",
IF(AND(OR(G202="C",G202="D"),'1_QUESITOS'!$D$13="Não",'1_QUESITOS'!$D$12="Inciso II"),"11.2",
"00.0")))))</f>
        <v>00.0</v>
      </c>
      <c r="I202" s="87">
        <f>IF('1_QUESITOS'!$D$18="ERRO !!!",0,
IF(H202="10.1",0.65,
IF(H202="10.2",0,
IF(AND(H202="11.1",'1_QUESITOS'!$D$8="Não",'1_QUESITOS'!$D$9="Não",'1_QUESITOS'!$D$10="Não",'1_QUESITOS'!$D$11="Não"),0.65,
IF(AND(H202="11.1",OR('1_QUESITOS'!$D$8="Sim",'1_QUESITOS'!$D$9="Sim",'1_QUESITOS'!$D$10="Sim",'1_QUESITOS'!$D$11="Sim")),0.7,
IF(AND(H202="11.2",'1_QUESITOS'!$D$8="Não",'1_QUESITOS'!$D$9="Não",'1_QUESITOS'!$D$10="Não",'1_QUESITOS'!$D$11="Não"),0.5,
IF(AND(H202="11.2",OR('1_QUESITOS'!$D$8="Sim",'1_QUESITOS'!$D$9="Sim",'1_QUESITOS'!$D$10="Sim",'1_QUESITOS'!$D$11="Sim")),0.55,
0)))))))</f>
        <v>0</v>
      </c>
      <c r="J202" s="87">
        <f>'3_CAPAG'!$D$8</f>
        <v>0</v>
      </c>
      <c r="K202" s="87">
        <f>IF(OR('2_DEBITOS'!I198="Sim",'1_QUESITOS'!$D$6="Sim",'1_QUESITOS'!$D$7="Sim",'1_QUESITOS'!$D$9="Sim"),I202,
SMALL(I202:J202,1))</f>
        <v>0</v>
      </c>
      <c r="L202" s="7">
        <f>IF('2_DEBITOS'!$I$4="ERRO !!!",0,ROUNDDOWN(SUM(E202:F202)*K202,2))</f>
        <v>0</v>
      </c>
      <c r="M202" s="7">
        <f t="shared" si="8"/>
        <v>0</v>
      </c>
      <c r="N202" s="7">
        <f t="shared" si="11"/>
        <v>0</v>
      </c>
      <c r="O202" s="7">
        <f t="shared" si="9"/>
        <v>0</v>
      </c>
    </row>
    <row r="203" spans="3:15" x14ac:dyDescent="0.35">
      <c r="C203" s="18" t="str">
        <f t="shared" si="10"/>
        <v/>
      </c>
      <c r="D203" s="13" t="str">
        <f>IF('2_DEBITOS'!D199="","Não informado",'2_DEBITOS'!D199)</f>
        <v>Não informado</v>
      </c>
      <c r="E203" s="7">
        <f>IF('2_DEBITOS'!$I$4="ERRO !!!",0,SUM('2_DEBITOS'!E199))</f>
        <v>0</v>
      </c>
      <c r="F203" s="7">
        <f>IF('2_DEBITOS'!$I$4="ERRO !!!",0,SUM('2_DEBITOS'!F199,'2_DEBITOS'!G199))</f>
        <v>0</v>
      </c>
      <c r="G203" s="8" t="str">
        <f>IF('1_QUESITOS'!$D$18="ERRO !!!","",
IF(E203+F203=0,"",
IF(OR('2_DEBITOS'!I199="Sim",'1_QUESITOS'!$D$6="Sim",'1_QUESITOS'!$D$7="Sim",'1_QUESITOS'!$D$9="Sim"),"D",
IF('3_CAPAG'!$D$9="","",
'3_CAPAG'!$D$9))))</f>
        <v/>
      </c>
      <c r="H203" s="8" t="str">
        <f>IF('1_QUESITOS'!$D$18="ERRO !!!","00.0",
IF(AND(OR(G203="C",G203="D"),'1_QUESITOS'!$D$13="Sim"),"10.1",
IF(AND(OR(G203="A",G203="B"),'1_QUESITOS'!$D$14="Sim"),"10.2",
IF(AND(OR(G203="C",G203="D"),'1_QUESITOS'!$D$13="Não",'1_QUESITOS'!$D$12="Inciso I"),"11.1",
IF(AND(OR(G203="C",G203="D"),'1_QUESITOS'!$D$13="Não",'1_QUESITOS'!$D$12="Inciso II"),"11.2",
"00.0")))))</f>
        <v>00.0</v>
      </c>
      <c r="I203" s="87">
        <f>IF('1_QUESITOS'!$D$18="ERRO !!!",0,
IF(H203="10.1",0.65,
IF(H203="10.2",0,
IF(AND(H203="11.1",'1_QUESITOS'!$D$8="Não",'1_QUESITOS'!$D$9="Não",'1_QUESITOS'!$D$10="Não",'1_QUESITOS'!$D$11="Não"),0.65,
IF(AND(H203="11.1",OR('1_QUESITOS'!$D$8="Sim",'1_QUESITOS'!$D$9="Sim",'1_QUESITOS'!$D$10="Sim",'1_QUESITOS'!$D$11="Sim")),0.7,
IF(AND(H203="11.2",'1_QUESITOS'!$D$8="Não",'1_QUESITOS'!$D$9="Não",'1_QUESITOS'!$D$10="Não",'1_QUESITOS'!$D$11="Não"),0.5,
IF(AND(H203="11.2",OR('1_QUESITOS'!$D$8="Sim",'1_QUESITOS'!$D$9="Sim",'1_QUESITOS'!$D$10="Sim",'1_QUESITOS'!$D$11="Sim")),0.55,
0)))))))</f>
        <v>0</v>
      </c>
      <c r="J203" s="87">
        <f>'3_CAPAG'!$D$8</f>
        <v>0</v>
      </c>
      <c r="K203" s="87">
        <f>IF(OR('2_DEBITOS'!I199="Sim",'1_QUESITOS'!$D$6="Sim",'1_QUESITOS'!$D$7="Sim",'1_QUESITOS'!$D$9="Sim"),I203,
SMALL(I203:J203,1))</f>
        <v>0</v>
      </c>
      <c r="L203" s="7">
        <f>IF('2_DEBITOS'!$I$4="ERRO !!!",0,ROUNDDOWN(SUM(E203:F203)*K203,2))</f>
        <v>0</v>
      </c>
      <c r="M203" s="7">
        <f t="shared" si="8"/>
        <v>0</v>
      </c>
      <c r="N203" s="7">
        <f t="shared" si="11"/>
        <v>0</v>
      </c>
      <c r="O203" s="7">
        <f t="shared" si="9"/>
        <v>0</v>
      </c>
    </row>
    <row r="204" spans="3:15" x14ac:dyDescent="0.35">
      <c r="C204" s="18" t="str">
        <f t="shared" si="10"/>
        <v/>
      </c>
      <c r="D204" s="13" t="str">
        <f>IF('2_DEBITOS'!D200="","Não informado",'2_DEBITOS'!D200)</f>
        <v>Não informado</v>
      </c>
      <c r="E204" s="7">
        <f>IF('2_DEBITOS'!$I$4="ERRO !!!",0,SUM('2_DEBITOS'!E200))</f>
        <v>0</v>
      </c>
      <c r="F204" s="7">
        <f>IF('2_DEBITOS'!$I$4="ERRO !!!",0,SUM('2_DEBITOS'!F200,'2_DEBITOS'!G200))</f>
        <v>0</v>
      </c>
      <c r="G204" s="8" t="str">
        <f>IF('1_QUESITOS'!$D$18="ERRO !!!","",
IF(E204+F204=0,"",
IF(OR('2_DEBITOS'!I200="Sim",'1_QUESITOS'!$D$6="Sim",'1_QUESITOS'!$D$7="Sim",'1_QUESITOS'!$D$9="Sim"),"D",
IF('3_CAPAG'!$D$9="","",
'3_CAPAG'!$D$9))))</f>
        <v/>
      </c>
      <c r="H204" s="8" t="str">
        <f>IF('1_QUESITOS'!$D$18="ERRO !!!","00.0",
IF(AND(OR(G204="C",G204="D"),'1_QUESITOS'!$D$13="Sim"),"10.1",
IF(AND(OR(G204="A",G204="B"),'1_QUESITOS'!$D$14="Sim"),"10.2",
IF(AND(OR(G204="C",G204="D"),'1_QUESITOS'!$D$13="Não",'1_QUESITOS'!$D$12="Inciso I"),"11.1",
IF(AND(OR(G204="C",G204="D"),'1_QUESITOS'!$D$13="Não",'1_QUESITOS'!$D$12="Inciso II"),"11.2",
"00.0")))))</f>
        <v>00.0</v>
      </c>
      <c r="I204" s="87">
        <f>IF('1_QUESITOS'!$D$18="ERRO !!!",0,
IF(H204="10.1",0.65,
IF(H204="10.2",0,
IF(AND(H204="11.1",'1_QUESITOS'!$D$8="Não",'1_QUESITOS'!$D$9="Não",'1_QUESITOS'!$D$10="Não",'1_QUESITOS'!$D$11="Não"),0.65,
IF(AND(H204="11.1",OR('1_QUESITOS'!$D$8="Sim",'1_QUESITOS'!$D$9="Sim",'1_QUESITOS'!$D$10="Sim",'1_QUESITOS'!$D$11="Sim")),0.7,
IF(AND(H204="11.2",'1_QUESITOS'!$D$8="Não",'1_QUESITOS'!$D$9="Não",'1_QUESITOS'!$D$10="Não",'1_QUESITOS'!$D$11="Não"),0.5,
IF(AND(H204="11.2",OR('1_QUESITOS'!$D$8="Sim",'1_QUESITOS'!$D$9="Sim",'1_QUESITOS'!$D$10="Sim",'1_QUESITOS'!$D$11="Sim")),0.55,
0)))))))</f>
        <v>0</v>
      </c>
      <c r="J204" s="87">
        <f>'3_CAPAG'!$D$8</f>
        <v>0</v>
      </c>
      <c r="K204" s="87">
        <f>IF(OR('2_DEBITOS'!I200="Sim",'1_QUESITOS'!$D$6="Sim",'1_QUESITOS'!$D$7="Sim",'1_QUESITOS'!$D$9="Sim"),I204,
SMALL(I204:J204,1))</f>
        <v>0</v>
      </c>
      <c r="L204" s="7">
        <f>IF('2_DEBITOS'!$I$4="ERRO !!!",0,ROUNDDOWN(SUM(E204:F204)*K204,2))</f>
        <v>0</v>
      </c>
      <c r="M204" s="7">
        <f t="shared" si="8"/>
        <v>0</v>
      </c>
      <c r="N204" s="7">
        <f t="shared" si="11"/>
        <v>0</v>
      </c>
      <c r="O204" s="7">
        <f t="shared" si="9"/>
        <v>0</v>
      </c>
    </row>
    <row r="205" spans="3:15" x14ac:dyDescent="0.35">
      <c r="C205" s="18" t="str">
        <f t="shared" si="10"/>
        <v/>
      </c>
      <c r="D205" s="13" t="str">
        <f>IF('2_DEBITOS'!D201="","Não informado",'2_DEBITOS'!D201)</f>
        <v>Não informado</v>
      </c>
      <c r="E205" s="7">
        <f>IF('2_DEBITOS'!$I$4="ERRO !!!",0,SUM('2_DEBITOS'!E201))</f>
        <v>0</v>
      </c>
      <c r="F205" s="7">
        <f>IF('2_DEBITOS'!$I$4="ERRO !!!",0,SUM('2_DEBITOS'!F201,'2_DEBITOS'!G201))</f>
        <v>0</v>
      </c>
      <c r="G205" s="8" t="str">
        <f>IF('1_QUESITOS'!$D$18="ERRO !!!","",
IF(E205+F205=0,"",
IF(OR('2_DEBITOS'!I201="Sim",'1_QUESITOS'!$D$6="Sim",'1_QUESITOS'!$D$7="Sim",'1_QUESITOS'!$D$9="Sim"),"D",
IF('3_CAPAG'!$D$9="","",
'3_CAPAG'!$D$9))))</f>
        <v/>
      </c>
      <c r="H205" s="8" t="str">
        <f>IF('1_QUESITOS'!$D$18="ERRO !!!","00.0",
IF(AND(OR(G205="C",G205="D"),'1_QUESITOS'!$D$13="Sim"),"10.1",
IF(AND(OR(G205="A",G205="B"),'1_QUESITOS'!$D$14="Sim"),"10.2",
IF(AND(OR(G205="C",G205="D"),'1_QUESITOS'!$D$13="Não",'1_QUESITOS'!$D$12="Inciso I"),"11.1",
IF(AND(OR(G205="C",G205="D"),'1_QUESITOS'!$D$13="Não",'1_QUESITOS'!$D$12="Inciso II"),"11.2",
"00.0")))))</f>
        <v>00.0</v>
      </c>
      <c r="I205" s="87">
        <f>IF('1_QUESITOS'!$D$18="ERRO !!!",0,
IF(H205="10.1",0.65,
IF(H205="10.2",0,
IF(AND(H205="11.1",'1_QUESITOS'!$D$8="Não",'1_QUESITOS'!$D$9="Não",'1_QUESITOS'!$D$10="Não",'1_QUESITOS'!$D$11="Não"),0.65,
IF(AND(H205="11.1",OR('1_QUESITOS'!$D$8="Sim",'1_QUESITOS'!$D$9="Sim",'1_QUESITOS'!$D$10="Sim",'1_QUESITOS'!$D$11="Sim")),0.7,
IF(AND(H205="11.2",'1_QUESITOS'!$D$8="Não",'1_QUESITOS'!$D$9="Não",'1_QUESITOS'!$D$10="Não",'1_QUESITOS'!$D$11="Não"),0.5,
IF(AND(H205="11.2",OR('1_QUESITOS'!$D$8="Sim",'1_QUESITOS'!$D$9="Sim",'1_QUESITOS'!$D$10="Sim",'1_QUESITOS'!$D$11="Sim")),0.55,
0)))))))</f>
        <v>0</v>
      </c>
      <c r="J205" s="87">
        <f>'3_CAPAG'!$D$8</f>
        <v>0</v>
      </c>
      <c r="K205" s="87">
        <f>IF(OR('2_DEBITOS'!I201="Sim",'1_QUESITOS'!$D$6="Sim",'1_QUESITOS'!$D$7="Sim",'1_QUESITOS'!$D$9="Sim"),I205,
SMALL(I205:J205,1))</f>
        <v>0</v>
      </c>
      <c r="L205" s="7">
        <f>IF('2_DEBITOS'!$I$4="ERRO !!!",0,ROUNDDOWN(SUM(E205:F205)*K205,2))</f>
        <v>0</v>
      </c>
      <c r="M205" s="7">
        <f t="shared" si="8"/>
        <v>0</v>
      </c>
      <c r="N205" s="7">
        <f t="shared" si="11"/>
        <v>0</v>
      </c>
      <c r="O205" s="7">
        <f t="shared" si="9"/>
        <v>0</v>
      </c>
    </row>
    <row r="206" spans="3:15" x14ac:dyDescent="0.35">
      <c r="C206" s="18" t="str">
        <f t="shared" si="10"/>
        <v/>
      </c>
      <c r="D206" s="13" t="str">
        <f>IF('2_DEBITOS'!D202="","Não informado",'2_DEBITOS'!D202)</f>
        <v>Não informado</v>
      </c>
      <c r="E206" s="7">
        <f>IF('2_DEBITOS'!$I$4="ERRO !!!",0,SUM('2_DEBITOS'!E202))</f>
        <v>0</v>
      </c>
      <c r="F206" s="7">
        <f>IF('2_DEBITOS'!$I$4="ERRO !!!",0,SUM('2_DEBITOS'!F202,'2_DEBITOS'!G202))</f>
        <v>0</v>
      </c>
      <c r="G206" s="8" t="str">
        <f>IF('1_QUESITOS'!$D$18="ERRO !!!","",
IF(E206+F206=0,"",
IF(OR('2_DEBITOS'!I202="Sim",'1_QUESITOS'!$D$6="Sim",'1_QUESITOS'!$D$7="Sim",'1_QUESITOS'!$D$9="Sim"),"D",
IF('3_CAPAG'!$D$9="","",
'3_CAPAG'!$D$9))))</f>
        <v/>
      </c>
      <c r="H206" s="8" t="str">
        <f>IF('1_QUESITOS'!$D$18="ERRO !!!","00.0",
IF(AND(OR(G206="C",G206="D"),'1_QUESITOS'!$D$13="Sim"),"10.1",
IF(AND(OR(G206="A",G206="B"),'1_QUESITOS'!$D$14="Sim"),"10.2",
IF(AND(OR(G206="C",G206="D"),'1_QUESITOS'!$D$13="Não",'1_QUESITOS'!$D$12="Inciso I"),"11.1",
IF(AND(OR(G206="C",G206="D"),'1_QUESITOS'!$D$13="Não",'1_QUESITOS'!$D$12="Inciso II"),"11.2",
"00.0")))))</f>
        <v>00.0</v>
      </c>
      <c r="I206" s="87">
        <f>IF('1_QUESITOS'!$D$18="ERRO !!!",0,
IF(H206="10.1",0.65,
IF(H206="10.2",0,
IF(AND(H206="11.1",'1_QUESITOS'!$D$8="Não",'1_QUESITOS'!$D$9="Não",'1_QUESITOS'!$D$10="Não",'1_QUESITOS'!$D$11="Não"),0.65,
IF(AND(H206="11.1",OR('1_QUESITOS'!$D$8="Sim",'1_QUESITOS'!$D$9="Sim",'1_QUESITOS'!$D$10="Sim",'1_QUESITOS'!$D$11="Sim")),0.7,
IF(AND(H206="11.2",'1_QUESITOS'!$D$8="Não",'1_QUESITOS'!$D$9="Não",'1_QUESITOS'!$D$10="Não",'1_QUESITOS'!$D$11="Não"),0.5,
IF(AND(H206="11.2",OR('1_QUESITOS'!$D$8="Sim",'1_QUESITOS'!$D$9="Sim",'1_QUESITOS'!$D$10="Sim",'1_QUESITOS'!$D$11="Sim")),0.55,
0)))))))</f>
        <v>0</v>
      </c>
      <c r="J206" s="87">
        <f>'3_CAPAG'!$D$8</f>
        <v>0</v>
      </c>
      <c r="K206" s="87">
        <f>IF(OR('2_DEBITOS'!I202="Sim",'1_QUESITOS'!$D$6="Sim",'1_QUESITOS'!$D$7="Sim",'1_QUESITOS'!$D$9="Sim"),I206,
SMALL(I206:J206,1))</f>
        <v>0</v>
      </c>
      <c r="L206" s="7">
        <f>IF('2_DEBITOS'!$I$4="ERRO !!!",0,ROUNDDOWN(SUM(E206:F206)*K206,2))</f>
        <v>0</v>
      </c>
      <c r="M206" s="7">
        <f t="shared" ref="M206:M269" si="12">IF(OR(F206="",F206=0),0,IF(OR(H206="10.1",H206="11.1",H206="11.2"),1*F206,0))</f>
        <v>0</v>
      </c>
      <c r="N206" s="7">
        <f t="shared" si="11"/>
        <v>0</v>
      </c>
      <c r="O206" s="7">
        <f t="shared" ref="O206:O269" si="13">E206+F206-N206</f>
        <v>0</v>
      </c>
    </row>
    <row r="207" spans="3:15" x14ac:dyDescent="0.35">
      <c r="C207" s="18" t="str">
        <f t="shared" ref="C207:C270" si="14">IF(D207="Não informado","",IF(ISERROR(1+C206),1,1+C206))</f>
        <v/>
      </c>
      <c r="D207" s="13" t="str">
        <f>IF('2_DEBITOS'!D203="","Não informado",'2_DEBITOS'!D203)</f>
        <v>Não informado</v>
      </c>
      <c r="E207" s="7">
        <f>IF('2_DEBITOS'!$I$4="ERRO !!!",0,SUM('2_DEBITOS'!E203))</f>
        <v>0</v>
      </c>
      <c r="F207" s="7">
        <f>IF('2_DEBITOS'!$I$4="ERRO !!!",0,SUM('2_DEBITOS'!F203,'2_DEBITOS'!G203))</f>
        <v>0</v>
      </c>
      <c r="G207" s="8" t="str">
        <f>IF('1_QUESITOS'!$D$18="ERRO !!!","",
IF(E207+F207=0,"",
IF(OR('2_DEBITOS'!I203="Sim",'1_QUESITOS'!$D$6="Sim",'1_QUESITOS'!$D$7="Sim",'1_QUESITOS'!$D$9="Sim"),"D",
IF('3_CAPAG'!$D$9="","",
'3_CAPAG'!$D$9))))</f>
        <v/>
      </c>
      <c r="H207" s="8" t="str">
        <f>IF('1_QUESITOS'!$D$18="ERRO !!!","00.0",
IF(AND(OR(G207="C",G207="D"),'1_QUESITOS'!$D$13="Sim"),"10.1",
IF(AND(OR(G207="A",G207="B"),'1_QUESITOS'!$D$14="Sim"),"10.2",
IF(AND(OR(G207="C",G207="D"),'1_QUESITOS'!$D$13="Não",'1_QUESITOS'!$D$12="Inciso I"),"11.1",
IF(AND(OR(G207="C",G207="D"),'1_QUESITOS'!$D$13="Não",'1_QUESITOS'!$D$12="Inciso II"),"11.2",
"00.0")))))</f>
        <v>00.0</v>
      </c>
      <c r="I207" s="87">
        <f>IF('1_QUESITOS'!$D$18="ERRO !!!",0,
IF(H207="10.1",0.65,
IF(H207="10.2",0,
IF(AND(H207="11.1",'1_QUESITOS'!$D$8="Não",'1_QUESITOS'!$D$9="Não",'1_QUESITOS'!$D$10="Não",'1_QUESITOS'!$D$11="Não"),0.65,
IF(AND(H207="11.1",OR('1_QUESITOS'!$D$8="Sim",'1_QUESITOS'!$D$9="Sim",'1_QUESITOS'!$D$10="Sim",'1_QUESITOS'!$D$11="Sim")),0.7,
IF(AND(H207="11.2",'1_QUESITOS'!$D$8="Não",'1_QUESITOS'!$D$9="Não",'1_QUESITOS'!$D$10="Não",'1_QUESITOS'!$D$11="Não"),0.5,
IF(AND(H207="11.2",OR('1_QUESITOS'!$D$8="Sim",'1_QUESITOS'!$D$9="Sim",'1_QUESITOS'!$D$10="Sim",'1_QUESITOS'!$D$11="Sim")),0.55,
0)))))))</f>
        <v>0</v>
      </c>
      <c r="J207" s="87">
        <f>'3_CAPAG'!$D$8</f>
        <v>0</v>
      </c>
      <c r="K207" s="87">
        <f>IF(OR('2_DEBITOS'!I203="Sim",'1_QUESITOS'!$D$6="Sim",'1_QUESITOS'!$D$7="Sim",'1_QUESITOS'!$D$9="Sim"),I207,
SMALL(I207:J207,1))</f>
        <v>0</v>
      </c>
      <c r="L207" s="7">
        <f>IF('2_DEBITOS'!$I$4="ERRO !!!",0,ROUNDDOWN(SUM(E207:F207)*K207,2))</f>
        <v>0</v>
      </c>
      <c r="M207" s="7">
        <f t="shared" si="12"/>
        <v>0</v>
      </c>
      <c r="N207" s="7">
        <f t="shared" ref="N207:N270" si="15">SMALL(L207:M207,1)</f>
        <v>0</v>
      </c>
      <c r="O207" s="7">
        <f t="shared" si="13"/>
        <v>0</v>
      </c>
    </row>
    <row r="208" spans="3:15" x14ac:dyDescent="0.35">
      <c r="C208" s="18" t="str">
        <f t="shared" si="14"/>
        <v/>
      </c>
      <c r="D208" s="13" t="str">
        <f>IF('2_DEBITOS'!D204="","Não informado",'2_DEBITOS'!D204)</f>
        <v>Não informado</v>
      </c>
      <c r="E208" s="7">
        <f>IF('2_DEBITOS'!$I$4="ERRO !!!",0,SUM('2_DEBITOS'!E204))</f>
        <v>0</v>
      </c>
      <c r="F208" s="7">
        <f>IF('2_DEBITOS'!$I$4="ERRO !!!",0,SUM('2_DEBITOS'!F204,'2_DEBITOS'!G204))</f>
        <v>0</v>
      </c>
      <c r="G208" s="8" t="str">
        <f>IF('1_QUESITOS'!$D$18="ERRO !!!","",
IF(E208+F208=0,"",
IF(OR('2_DEBITOS'!I204="Sim",'1_QUESITOS'!$D$6="Sim",'1_QUESITOS'!$D$7="Sim",'1_QUESITOS'!$D$9="Sim"),"D",
IF('3_CAPAG'!$D$9="","",
'3_CAPAG'!$D$9))))</f>
        <v/>
      </c>
      <c r="H208" s="8" t="str">
        <f>IF('1_QUESITOS'!$D$18="ERRO !!!","00.0",
IF(AND(OR(G208="C",G208="D"),'1_QUESITOS'!$D$13="Sim"),"10.1",
IF(AND(OR(G208="A",G208="B"),'1_QUESITOS'!$D$14="Sim"),"10.2",
IF(AND(OR(G208="C",G208="D"),'1_QUESITOS'!$D$13="Não",'1_QUESITOS'!$D$12="Inciso I"),"11.1",
IF(AND(OR(G208="C",G208="D"),'1_QUESITOS'!$D$13="Não",'1_QUESITOS'!$D$12="Inciso II"),"11.2",
"00.0")))))</f>
        <v>00.0</v>
      </c>
      <c r="I208" s="87">
        <f>IF('1_QUESITOS'!$D$18="ERRO !!!",0,
IF(H208="10.1",0.65,
IF(H208="10.2",0,
IF(AND(H208="11.1",'1_QUESITOS'!$D$8="Não",'1_QUESITOS'!$D$9="Não",'1_QUESITOS'!$D$10="Não",'1_QUESITOS'!$D$11="Não"),0.65,
IF(AND(H208="11.1",OR('1_QUESITOS'!$D$8="Sim",'1_QUESITOS'!$D$9="Sim",'1_QUESITOS'!$D$10="Sim",'1_QUESITOS'!$D$11="Sim")),0.7,
IF(AND(H208="11.2",'1_QUESITOS'!$D$8="Não",'1_QUESITOS'!$D$9="Não",'1_QUESITOS'!$D$10="Não",'1_QUESITOS'!$D$11="Não"),0.5,
IF(AND(H208="11.2",OR('1_QUESITOS'!$D$8="Sim",'1_QUESITOS'!$D$9="Sim",'1_QUESITOS'!$D$10="Sim",'1_QUESITOS'!$D$11="Sim")),0.55,
0)))))))</f>
        <v>0</v>
      </c>
      <c r="J208" s="87">
        <f>'3_CAPAG'!$D$8</f>
        <v>0</v>
      </c>
      <c r="K208" s="87">
        <f>IF(OR('2_DEBITOS'!I204="Sim",'1_QUESITOS'!$D$6="Sim",'1_QUESITOS'!$D$7="Sim",'1_QUESITOS'!$D$9="Sim"),I208,
SMALL(I208:J208,1))</f>
        <v>0</v>
      </c>
      <c r="L208" s="7">
        <f>IF('2_DEBITOS'!$I$4="ERRO !!!",0,ROUNDDOWN(SUM(E208:F208)*K208,2))</f>
        <v>0</v>
      </c>
      <c r="M208" s="7">
        <f t="shared" si="12"/>
        <v>0</v>
      </c>
      <c r="N208" s="7">
        <f t="shared" si="15"/>
        <v>0</v>
      </c>
      <c r="O208" s="7">
        <f t="shared" si="13"/>
        <v>0</v>
      </c>
    </row>
    <row r="209" spans="3:15" x14ac:dyDescent="0.35">
      <c r="C209" s="18" t="str">
        <f t="shared" si="14"/>
        <v/>
      </c>
      <c r="D209" s="13" t="str">
        <f>IF('2_DEBITOS'!D205="","Não informado",'2_DEBITOS'!D205)</f>
        <v>Não informado</v>
      </c>
      <c r="E209" s="7">
        <f>IF('2_DEBITOS'!$I$4="ERRO !!!",0,SUM('2_DEBITOS'!E205))</f>
        <v>0</v>
      </c>
      <c r="F209" s="7">
        <f>IF('2_DEBITOS'!$I$4="ERRO !!!",0,SUM('2_DEBITOS'!F205,'2_DEBITOS'!G205))</f>
        <v>0</v>
      </c>
      <c r="G209" s="8" t="str">
        <f>IF('1_QUESITOS'!$D$18="ERRO !!!","",
IF(E209+F209=0,"",
IF(OR('2_DEBITOS'!I205="Sim",'1_QUESITOS'!$D$6="Sim",'1_QUESITOS'!$D$7="Sim",'1_QUESITOS'!$D$9="Sim"),"D",
IF('3_CAPAG'!$D$9="","",
'3_CAPAG'!$D$9))))</f>
        <v/>
      </c>
      <c r="H209" s="8" t="str">
        <f>IF('1_QUESITOS'!$D$18="ERRO !!!","00.0",
IF(AND(OR(G209="C",G209="D"),'1_QUESITOS'!$D$13="Sim"),"10.1",
IF(AND(OR(G209="A",G209="B"),'1_QUESITOS'!$D$14="Sim"),"10.2",
IF(AND(OR(G209="C",G209="D"),'1_QUESITOS'!$D$13="Não",'1_QUESITOS'!$D$12="Inciso I"),"11.1",
IF(AND(OR(G209="C",G209="D"),'1_QUESITOS'!$D$13="Não",'1_QUESITOS'!$D$12="Inciso II"),"11.2",
"00.0")))))</f>
        <v>00.0</v>
      </c>
      <c r="I209" s="87">
        <f>IF('1_QUESITOS'!$D$18="ERRO !!!",0,
IF(H209="10.1",0.65,
IF(H209="10.2",0,
IF(AND(H209="11.1",'1_QUESITOS'!$D$8="Não",'1_QUESITOS'!$D$9="Não",'1_QUESITOS'!$D$10="Não",'1_QUESITOS'!$D$11="Não"),0.65,
IF(AND(H209="11.1",OR('1_QUESITOS'!$D$8="Sim",'1_QUESITOS'!$D$9="Sim",'1_QUESITOS'!$D$10="Sim",'1_QUESITOS'!$D$11="Sim")),0.7,
IF(AND(H209="11.2",'1_QUESITOS'!$D$8="Não",'1_QUESITOS'!$D$9="Não",'1_QUESITOS'!$D$10="Não",'1_QUESITOS'!$D$11="Não"),0.5,
IF(AND(H209="11.2",OR('1_QUESITOS'!$D$8="Sim",'1_QUESITOS'!$D$9="Sim",'1_QUESITOS'!$D$10="Sim",'1_QUESITOS'!$D$11="Sim")),0.55,
0)))))))</f>
        <v>0</v>
      </c>
      <c r="J209" s="87">
        <f>'3_CAPAG'!$D$8</f>
        <v>0</v>
      </c>
      <c r="K209" s="87">
        <f>IF(OR('2_DEBITOS'!I205="Sim",'1_QUESITOS'!$D$6="Sim",'1_QUESITOS'!$D$7="Sim",'1_QUESITOS'!$D$9="Sim"),I209,
SMALL(I209:J209,1))</f>
        <v>0</v>
      </c>
      <c r="L209" s="7">
        <f>IF('2_DEBITOS'!$I$4="ERRO !!!",0,ROUNDDOWN(SUM(E209:F209)*K209,2))</f>
        <v>0</v>
      </c>
      <c r="M209" s="7">
        <f t="shared" si="12"/>
        <v>0</v>
      </c>
      <c r="N209" s="7">
        <f t="shared" si="15"/>
        <v>0</v>
      </c>
      <c r="O209" s="7">
        <f t="shared" si="13"/>
        <v>0</v>
      </c>
    </row>
    <row r="210" spans="3:15" x14ac:dyDescent="0.35">
      <c r="C210" s="18" t="str">
        <f t="shared" si="14"/>
        <v/>
      </c>
      <c r="D210" s="13" t="str">
        <f>IF('2_DEBITOS'!D206="","Não informado",'2_DEBITOS'!D206)</f>
        <v>Não informado</v>
      </c>
      <c r="E210" s="7">
        <f>IF('2_DEBITOS'!$I$4="ERRO !!!",0,SUM('2_DEBITOS'!E206))</f>
        <v>0</v>
      </c>
      <c r="F210" s="7">
        <f>IF('2_DEBITOS'!$I$4="ERRO !!!",0,SUM('2_DEBITOS'!F206,'2_DEBITOS'!G206))</f>
        <v>0</v>
      </c>
      <c r="G210" s="8" t="str">
        <f>IF('1_QUESITOS'!$D$18="ERRO !!!","",
IF(E210+F210=0,"",
IF(OR('2_DEBITOS'!I206="Sim",'1_QUESITOS'!$D$6="Sim",'1_QUESITOS'!$D$7="Sim",'1_QUESITOS'!$D$9="Sim"),"D",
IF('3_CAPAG'!$D$9="","",
'3_CAPAG'!$D$9))))</f>
        <v/>
      </c>
      <c r="H210" s="8" t="str">
        <f>IF('1_QUESITOS'!$D$18="ERRO !!!","00.0",
IF(AND(OR(G210="C",G210="D"),'1_QUESITOS'!$D$13="Sim"),"10.1",
IF(AND(OR(G210="A",G210="B"),'1_QUESITOS'!$D$14="Sim"),"10.2",
IF(AND(OR(G210="C",G210="D"),'1_QUESITOS'!$D$13="Não",'1_QUESITOS'!$D$12="Inciso I"),"11.1",
IF(AND(OR(G210="C",G210="D"),'1_QUESITOS'!$D$13="Não",'1_QUESITOS'!$D$12="Inciso II"),"11.2",
"00.0")))))</f>
        <v>00.0</v>
      </c>
      <c r="I210" s="87">
        <f>IF('1_QUESITOS'!$D$18="ERRO !!!",0,
IF(H210="10.1",0.65,
IF(H210="10.2",0,
IF(AND(H210="11.1",'1_QUESITOS'!$D$8="Não",'1_QUESITOS'!$D$9="Não",'1_QUESITOS'!$D$10="Não",'1_QUESITOS'!$D$11="Não"),0.65,
IF(AND(H210="11.1",OR('1_QUESITOS'!$D$8="Sim",'1_QUESITOS'!$D$9="Sim",'1_QUESITOS'!$D$10="Sim",'1_QUESITOS'!$D$11="Sim")),0.7,
IF(AND(H210="11.2",'1_QUESITOS'!$D$8="Não",'1_QUESITOS'!$D$9="Não",'1_QUESITOS'!$D$10="Não",'1_QUESITOS'!$D$11="Não"),0.5,
IF(AND(H210="11.2",OR('1_QUESITOS'!$D$8="Sim",'1_QUESITOS'!$D$9="Sim",'1_QUESITOS'!$D$10="Sim",'1_QUESITOS'!$D$11="Sim")),0.55,
0)))))))</f>
        <v>0</v>
      </c>
      <c r="J210" s="87">
        <f>'3_CAPAG'!$D$8</f>
        <v>0</v>
      </c>
      <c r="K210" s="87">
        <f>IF(OR('2_DEBITOS'!I206="Sim",'1_QUESITOS'!$D$6="Sim",'1_QUESITOS'!$D$7="Sim",'1_QUESITOS'!$D$9="Sim"),I210,
SMALL(I210:J210,1))</f>
        <v>0</v>
      </c>
      <c r="L210" s="7">
        <f>IF('2_DEBITOS'!$I$4="ERRO !!!",0,ROUNDDOWN(SUM(E210:F210)*K210,2))</f>
        <v>0</v>
      </c>
      <c r="M210" s="7">
        <f t="shared" si="12"/>
        <v>0</v>
      </c>
      <c r="N210" s="7">
        <f t="shared" si="15"/>
        <v>0</v>
      </c>
      <c r="O210" s="7">
        <f t="shared" si="13"/>
        <v>0</v>
      </c>
    </row>
    <row r="211" spans="3:15" x14ac:dyDescent="0.35">
      <c r="C211" s="18" t="str">
        <f t="shared" si="14"/>
        <v/>
      </c>
      <c r="D211" s="13" t="str">
        <f>IF('2_DEBITOS'!D207="","Não informado",'2_DEBITOS'!D207)</f>
        <v>Não informado</v>
      </c>
      <c r="E211" s="7">
        <f>IF('2_DEBITOS'!$I$4="ERRO !!!",0,SUM('2_DEBITOS'!E207))</f>
        <v>0</v>
      </c>
      <c r="F211" s="7">
        <f>IF('2_DEBITOS'!$I$4="ERRO !!!",0,SUM('2_DEBITOS'!F207,'2_DEBITOS'!G207))</f>
        <v>0</v>
      </c>
      <c r="G211" s="8" t="str">
        <f>IF('1_QUESITOS'!$D$18="ERRO !!!","",
IF(E211+F211=0,"",
IF(OR('2_DEBITOS'!I207="Sim",'1_QUESITOS'!$D$6="Sim",'1_QUESITOS'!$D$7="Sim",'1_QUESITOS'!$D$9="Sim"),"D",
IF('3_CAPAG'!$D$9="","",
'3_CAPAG'!$D$9))))</f>
        <v/>
      </c>
      <c r="H211" s="8" t="str">
        <f>IF('1_QUESITOS'!$D$18="ERRO !!!","00.0",
IF(AND(OR(G211="C",G211="D"),'1_QUESITOS'!$D$13="Sim"),"10.1",
IF(AND(OR(G211="A",G211="B"),'1_QUESITOS'!$D$14="Sim"),"10.2",
IF(AND(OR(G211="C",G211="D"),'1_QUESITOS'!$D$13="Não",'1_QUESITOS'!$D$12="Inciso I"),"11.1",
IF(AND(OR(G211="C",G211="D"),'1_QUESITOS'!$D$13="Não",'1_QUESITOS'!$D$12="Inciso II"),"11.2",
"00.0")))))</f>
        <v>00.0</v>
      </c>
      <c r="I211" s="87">
        <f>IF('1_QUESITOS'!$D$18="ERRO !!!",0,
IF(H211="10.1",0.65,
IF(H211="10.2",0,
IF(AND(H211="11.1",'1_QUESITOS'!$D$8="Não",'1_QUESITOS'!$D$9="Não",'1_QUESITOS'!$D$10="Não",'1_QUESITOS'!$D$11="Não"),0.65,
IF(AND(H211="11.1",OR('1_QUESITOS'!$D$8="Sim",'1_QUESITOS'!$D$9="Sim",'1_QUESITOS'!$D$10="Sim",'1_QUESITOS'!$D$11="Sim")),0.7,
IF(AND(H211="11.2",'1_QUESITOS'!$D$8="Não",'1_QUESITOS'!$D$9="Não",'1_QUESITOS'!$D$10="Não",'1_QUESITOS'!$D$11="Não"),0.5,
IF(AND(H211="11.2",OR('1_QUESITOS'!$D$8="Sim",'1_QUESITOS'!$D$9="Sim",'1_QUESITOS'!$D$10="Sim",'1_QUESITOS'!$D$11="Sim")),0.55,
0)))))))</f>
        <v>0</v>
      </c>
      <c r="J211" s="87">
        <f>'3_CAPAG'!$D$8</f>
        <v>0</v>
      </c>
      <c r="K211" s="87">
        <f>IF(OR('2_DEBITOS'!I207="Sim",'1_QUESITOS'!$D$6="Sim",'1_QUESITOS'!$D$7="Sim",'1_QUESITOS'!$D$9="Sim"),I211,
SMALL(I211:J211,1))</f>
        <v>0</v>
      </c>
      <c r="L211" s="7">
        <f>IF('2_DEBITOS'!$I$4="ERRO !!!",0,ROUNDDOWN(SUM(E211:F211)*K211,2))</f>
        <v>0</v>
      </c>
      <c r="M211" s="7">
        <f t="shared" si="12"/>
        <v>0</v>
      </c>
      <c r="N211" s="7">
        <f t="shared" si="15"/>
        <v>0</v>
      </c>
      <c r="O211" s="7">
        <f t="shared" si="13"/>
        <v>0</v>
      </c>
    </row>
    <row r="212" spans="3:15" x14ac:dyDescent="0.35">
      <c r="C212" s="18" t="str">
        <f t="shared" si="14"/>
        <v/>
      </c>
      <c r="D212" s="13" t="str">
        <f>IF('2_DEBITOS'!D208="","Não informado",'2_DEBITOS'!D208)</f>
        <v>Não informado</v>
      </c>
      <c r="E212" s="7">
        <f>IF('2_DEBITOS'!$I$4="ERRO !!!",0,SUM('2_DEBITOS'!E208))</f>
        <v>0</v>
      </c>
      <c r="F212" s="7">
        <f>IF('2_DEBITOS'!$I$4="ERRO !!!",0,SUM('2_DEBITOS'!F208,'2_DEBITOS'!G208))</f>
        <v>0</v>
      </c>
      <c r="G212" s="8" t="str">
        <f>IF('1_QUESITOS'!$D$18="ERRO !!!","",
IF(E212+F212=0,"",
IF(OR('2_DEBITOS'!I208="Sim",'1_QUESITOS'!$D$6="Sim",'1_QUESITOS'!$D$7="Sim",'1_QUESITOS'!$D$9="Sim"),"D",
IF('3_CAPAG'!$D$9="","",
'3_CAPAG'!$D$9))))</f>
        <v/>
      </c>
      <c r="H212" s="8" t="str">
        <f>IF('1_QUESITOS'!$D$18="ERRO !!!","00.0",
IF(AND(OR(G212="C",G212="D"),'1_QUESITOS'!$D$13="Sim"),"10.1",
IF(AND(OR(G212="A",G212="B"),'1_QUESITOS'!$D$14="Sim"),"10.2",
IF(AND(OR(G212="C",G212="D"),'1_QUESITOS'!$D$13="Não",'1_QUESITOS'!$D$12="Inciso I"),"11.1",
IF(AND(OR(G212="C",G212="D"),'1_QUESITOS'!$D$13="Não",'1_QUESITOS'!$D$12="Inciso II"),"11.2",
"00.0")))))</f>
        <v>00.0</v>
      </c>
      <c r="I212" s="87">
        <f>IF('1_QUESITOS'!$D$18="ERRO !!!",0,
IF(H212="10.1",0.65,
IF(H212="10.2",0,
IF(AND(H212="11.1",'1_QUESITOS'!$D$8="Não",'1_QUESITOS'!$D$9="Não",'1_QUESITOS'!$D$10="Não",'1_QUESITOS'!$D$11="Não"),0.65,
IF(AND(H212="11.1",OR('1_QUESITOS'!$D$8="Sim",'1_QUESITOS'!$D$9="Sim",'1_QUESITOS'!$D$10="Sim",'1_QUESITOS'!$D$11="Sim")),0.7,
IF(AND(H212="11.2",'1_QUESITOS'!$D$8="Não",'1_QUESITOS'!$D$9="Não",'1_QUESITOS'!$D$10="Não",'1_QUESITOS'!$D$11="Não"),0.5,
IF(AND(H212="11.2",OR('1_QUESITOS'!$D$8="Sim",'1_QUESITOS'!$D$9="Sim",'1_QUESITOS'!$D$10="Sim",'1_QUESITOS'!$D$11="Sim")),0.55,
0)))))))</f>
        <v>0</v>
      </c>
      <c r="J212" s="87">
        <f>'3_CAPAG'!$D$8</f>
        <v>0</v>
      </c>
      <c r="K212" s="87">
        <f>IF(OR('2_DEBITOS'!I208="Sim",'1_QUESITOS'!$D$6="Sim",'1_QUESITOS'!$D$7="Sim",'1_QUESITOS'!$D$9="Sim"),I212,
SMALL(I212:J212,1))</f>
        <v>0</v>
      </c>
      <c r="L212" s="7">
        <f>IF('2_DEBITOS'!$I$4="ERRO !!!",0,ROUNDDOWN(SUM(E212:F212)*K212,2))</f>
        <v>0</v>
      </c>
      <c r="M212" s="7">
        <f t="shared" si="12"/>
        <v>0</v>
      </c>
      <c r="N212" s="7">
        <f t="shared" si="15"/>
        <v>0</v>
      </c>
      <c r="O212" s="7">
        <f t="shared" si="13"/>
        <v>0</v>
      </c>
    </row>
    <row r="213" spans="3:15" x14ac:dyDescent="0.35">
      <c r="C213" s="18" t="str">
        <f t="shared" si="14"/>
        <v/>
      </c>
      <c r="D213" s="13" t="str">
        <f>IF('2_DEBITOS'!D209="","Não informado",'2_DEBITOS'!D209)</f>
        <v>Não informado</v>
      </c>
      <c r="E213" s="7">
        <f>IF('2_DEBITOS'!$I$4="ERRO !!!",0,SUM('2_DEBITOS'!E209))</f>
        <v>0</v>
      </c>
      <c r="F213" s="7">
        <f>IF('2_DEBITOS'!$I$4="ERRO !!!",0,SUM('2_DEBITOS'!F209,'2_DEBITOS'!G209))</f>
        <v>0</v>
      </c>
      <c r="G213" s="8" t="str">
        <f>IF('1_QUESITOS'!$D$18="ERRO !!!","",
IF(E213+F213=0,"",
IF(OR('2_DEBITOS'!I209="Sim",'1_QUESITOS'!$D$6="Sim",'1_QUESITOS'!$D$7="Sim",'1_QUESITOS'!$D$9="Sim"),"D",
IF('3_CAPAG'!$D$9="","",
'3_CAPAG'!$D$9))))</f>
        <v/>
      </c>
      <c r="H213" s="8" t="str">
        <f>IF('1_QUESITOS'!$D$18="ERRO !!!","00.0",
IF(AND(OR(G213="C",G213="D"),'1_QUESITOS'!$D$13="Sim"),"10.1",
IF(AND(OR(G213="A",G213="B"),'1_QUESITOS'!$D$14="Sim"),"10.2",
IF(AND(OR(G213="C",G213="D"),'1_QUESITOS'!$D$13="Não",'1_QUESITOS'!$D$12="Inciso I"),"11.1",
IF(AND(OR(G213="C",G213="D"),'1_QUESITOS'!$D$13="Não",'1_QUESITOS'!$D$12="Inciso II"),"11.2",
"00.0")))))</f>
        <v>00.0</v>
      </c>
      <c r="I213" s="87">
        <f>IF('1_QUESITOS'!$D$18="ERRO !!!",0,
IF(H213="10.1",0.65,
IF(H213="10.2",0,
IF(AND(H213="11.1",'1_QUESITOS'!$D$8="Não",'1_QUESITOS'!$D$9="Não",'1_QUESITOS'!$D$10="Não",'1_QUESITOS'!$D$11="Não"),0.65,
IF(AND(H213="11.1",OR('1_QUESITOS'!$D$8="Sim",'1_QUESITOS'!$D$9="Sim",'1_QUESITOS'!$D$10="Sim",'1_QUESITOS'!$D$11="Sim")),0.7,
IF(AND(H213="11.2",'1_QUESITOS'!$D$8="Não",'1_QUESITOS'!$D$9="Não",'1_QUESITOS'!$D$10="Não",'1_QUESITOS'!$D$11="Não"),0.5,
IF(AND(H213="11.2",OR('1_QUESITOS'!$D$8="Sim",'1_QUESITOS'!$D$9="Sim",'1_QUESITOS'!$D$10="Sim",'1_QUESITOS'!$D$11="Sim")),0.55,
0)))))))</f>
        <v>0</v>
      </c>
      <c r="J213" s="87">
        <f>'3_CAPAG'!$D$8</f>
        <v>0</v>
      </c>
      <c r="K213" s="87">
        <f>IF(OR('2_DEBITOS'!I209="Sim",'1_QUESITOS'!$D$6="Sim",'1_QUESITOS'!$D$7="Sim",'1_QUESITOS'!$D$9="Sim"),I213,
SMALL(I213:J213,1))</f>
        <v>0</v>
      </c>
      <c r="L213" s="7">
        <f>IF('2_DEBITOS'!$I$4="ERRO !!!",0,ROUNDDOWN(SUM(E213:F213)*K213,2))</f>
        <v>0</v>
      </c>
      <c r="M213" s="7">
        <f t="shared" si="12"/>
        <v>0</v>
      </c>
      <c r="N213" s="7">
        <f t="shared" si="15"/>
        <v>0</v>
      </c>
      <c r="O213" s="7">
        <f t="shared" si="13"/>
        <v>0</v>
      </c>
    </row>
    <row r="214" spans="3:15" x14ac:dyDescent="0.35">
      <c r="C214" s="18" t="str">
        <f t="shared" si="14"/>
        <v/>
      </c>
      <c r="D214" s="13" t="str">
        <f>IF('2_DEBITOS'!D210="","Não informado",'2_DEBITOS'!D210)</f>
        <v>Não informado</v>
      </c>
      <c r="E214" s="7">
        <f>IF('2_DEBITOS'!$I$4="ERRO !!!",0,SUM('2_DEBITOS'!E210))</f>
        <v>0</v>
      </c>
      <c r="F214" s="7">
        <f>IF('2_DEBITOS'!$I$4="ERRO !!!",0,SUM('2_DEBITOS'!F210,'2_DEBITOS'!G210))</f>
        <v>0</v>
      </c>
      <c r="G214" s="8" t="str">
        <f>IF('1_QUESITOS'!$D$18="ERRO !!!","",
IF(E214+F214=0,"",
IF(OR('2_DEBITOS'!I210="Sim",'1_QUESITOS'!$D$6="Sim",'1_QUESITOS'!$D$7="Sim",'1_QUESITOS'!$D$9="Sim"),"D",
IF('3_CAPAG'!$D$9="","",
'3_CAPAG'!$D$9))))</f>
        <v/>
      </c>
      <c r="H214" s="8" t="str">
        <f>IF('1_QUESITOS'!$D$18="ERRO !!!","00.0",
IF(AND(OR(G214="C",G214="D"),'1_QUESITOS'!$D$13="Sim"),"10.1",
IF(AND(OR(G214="A",G214="B"),'1_QUESITOS'!$D$14="Sim"),"10.2",
IF(AND(OR(G214="C",G214="D"),'1_QUESITOS'!$D$13="Não",'1_QUESITOS'!$D$12="Inciso I"),"11.1",
IF(AND(OR(G214="C",G214="D"),'1_QUESITOS'!$D$13="Não",'1_QUESITOS'!$D$12="Inciso II"),"11.2",
"00.0")))))</f>
        <v>00.0</v>
      </c>
      <c r="I214" s="87">
        <f>IF('1_QUESITOS'!$D$18="ERRO !!!",0,
IF(H214="10.1",0.65,
IF(H214="10.2",0,
IF(AND(H214="11.1",'1_QUESITOS'!$D$8="Não",'1_QUESITOS'!$D$9="Não",'1_QUESITOS'!$D$10="Não",'1_QUESITOS'!$D$11="Não"),0.65,
IF(AND(H214="11.1",OR('1_QUESITOS'!$D$8="Sim",'1_QUESITOS'!$D$9="Sim",'1_QUESITOS'!$D$10="Sim",'1_QUESITOS'!$D$11="Sim")),0.7,
IF(AND(H214="11.2",'1_QUESITOS'!$D$8="Não",'1_QUESITOS'!$D$9="Não",'1_QUESITOS'!$D$10="Não",'1_QUESITOS'!$D$11="Não"),0.5,
IF(AND(H214="11.2",OR('1_QUESITOS'!$D$8="Sim",'1_QUESITOS'!$D$9="Sim",'1_QUESITOS'!$D$10="Sim",'1_QUESITOS'!$D$11="Sim")),0.55,
0)))))))</f>
        <v>0</v>
      </c>
      <c r="J214" s="87">
        <f>'3_CAPAG'!$D$8</f>
        <v>0</v>
      </c>
      <c r="K214" s="87">
        <f>IF(OR('2_DEBITOS'!I210="Sim",'1_QUESITOS'!$D$6="Sim",'1_QUESITOS'!$D$7="Sim",'1_QUESITOS'!$D$9="Sim"),I214,
SMALL(I214:J214,1))</f>
        <v>0</v>
      </c>
      <c r="L214" s="7">
        <f>IF('2_DEBITOS'!$I$4="ERRO !!!",0,ROUNDDOWN(SUM(E214:F214)*K214,2))</f>
        <v>0</v>
      </c>
      <c r="M214" s="7">
        <f t="shared" si="12"/>
        <v>0</v>
      </c>
      <c r="N214" s="7">
        <f t="shared" si="15"/>
        <v>0</v>
      </c>
      <c r="O214" s="7">
        <f t="shared" si="13"/>
        <v>0</v>
      </c>
    </row>
    <row r="215" spans="3:15" x14ac:dyDescent="0.35">
      <c r="C215" s="18" t="str">
        <f t="shared" si="14"/>
        <v/>
      </c>
      <c r="D215" s="13" t="str">
        <f>IF('2_DEBITOS'!D211="","Não informado",'2_DEBITOS'!D211)</f>
        <v>Não informado</v>
      </c>
      <c r="E215" s="7">
        <f>IF('2_DEBITOS'!$I$4="ERRO !!!",0,SUM('2_DEBITOS'!E211))</f>
        <v>0</v>
      </c>
      <c r="F215" s="7">
        <f>IF('2_DEBITOS'!$I$4="ERRO !!!",0,SUM('2_DEBITOS'!F211,'2_DEBITOS'!G211))</f>
        <v>0</v>
      </c>
      <c r="G215" s="8" t="str">
        <f>IF('1_QUESITOS'!$D$18="ERRO !!!","",
IF(E215+F215=0,"",
IF(OR('2_DEBITOS'!I211="Sim",'1_QUESITOS'!$D$6="Sim",'1_QUESITOS'!$D$7="Sim",'1_QUESITOS'!$D$9="Sim"),"D",
IF('3_CAPAG'!$D$9="","",
'3_CAPAG'!$D$9))))</f>
        <v/>
      </c>
      <c r="H215" s="8" t="str">
        <f>IF('1_QUESITOS'!$D$18="ERRO !!!","00.0",
IF(AND(OR(G215="C",G215="D"),'1_QUESITOS'!$D$13="Sim"),"10.1",
IF(AND(OR(G215="A",G215="B"),'1_QUESITOS'!$D$14="Sim"),"10.2",
IF(AND(OR(G215="C",G215="D"),'1_QUESITOS'!$D$13="Não",'1_QUESITOS'!$D$12="Inciso I"),"11.1",
IF(AND(OR(G215="C",G215="D"),'1_QUESITOS'!$D$13="Não",'1_QUESITOS'!$D$12="Inciso II"),"11.2",
"00.0")))))</f>
        <v>00.0</v>
      </c>
      <c r="I215" s="87">
        <f>IF('1_QUESITOS'!$D$18="ERRO !!!",0,
IF(H215="10.1",0.65,
IF(H215="10.2",0,
IF(AND(H215="11.1",'1_QUESITOS'!$D$8="Não",'1_QUESITOS'!$D$9="Não",'1_QUESITOS'!$D$10="Não",'1_QUESITOS'!$D$11="Não"),0.65,
IF(AND(H215="11.1",OR('1_QUESITOS'!$D$8="Sim",'1_QUESITOS'!$D$9="Sim",'1_QUESITOS'!$D$10="Sim",'1_QUESITOS'!$D$11="Sim")),0.7,
IF(AND(H215="11.2",'1_QUESITOS'!$D$8="Não",'1_QUESITOS'!$D$9="Não",'1_QUESITOS'!$D$10="Não",'1_QUESITOS'!$D$11="Não"),0.5,
IF(AND(H215="11.2",OR('1_QUESITOS'!$D$8="Sim",'1_QUESITOS'!$D$9="Sim",'1_QUESITOS'!$D$10="Sim",'1_QUESITOS'!$D$11="Sim")),0.55,
0)))))))</f>
        <v>0</v>
      </c>
      <c r="J215" s="87">
        <f>'3_CAPAG'!$D$8</f>
        <v>0</v>
      </c>
      <c r="K215" s="87">
        <f>IF(OR('2_DEBITOS'!I211="Sim",'1_QUESITOS'!$D$6="Sim",'1_QUESITOS'!$D$7="Sim",'1_QUESITOS'!$D$9="Sim"),I215,
SMALL(I215:J215,1))</f>
        <v>0</v>
      </c>
      <c r="L215" s="7">
        <f>IF('2_DEBITOS'!$I$4="ERRO !!!",0,ROUNDDOWN(SUM(E215:F215)*K215,2))</f>
        <v>0</v>
      </c>
      <c r="M215" s="7">
        <f t="shared" si="12"/>
        <v>0</v>
      </c>
      <c r="N215" s="7">
        <f t="shared" si="15"/>
        <v>0</v>
      </c>
      <c r="O215" s="7">
        <f t="shared" si="13"/>
        <v>0</v>
      </c>
    </row>
    <row r="216" spans="3:15" x14ac:dyDescent="0.35">
      <c r="C216" s="18" t="str">
        <f t="shared" si="14"/>
        <v/>
      </c>
      <c r="D216" s="13" t="str">
        <f>IF('2_DEBITOS'!D212="","Não informado",'2_DEBITOS'!D212)</f>
        <v>Não informado</v>
      </c>
      <c r="E216" s="7">
        <f>IF('2_DEBITOS'!$I$4="ERRO !!!",0,SUM('2_DEBITOS'!E212))</f>
        <v>0</v>
      </c>
      <c r="F216" s="7">
        <f>IF('2_DEBITOS'!$I$4="ERRO !!!",0,SUM('2_DEBITOS'!F212,'2_DEBITOS'!G212))</f>
        <v>0</v>
      </c>
      <c r="G216" s="8" t="str">
        <f>IF('1_QUESITOS'!$D$18="ERRO !!!","",
IF(E216+F216=0,"",
IF(OR('2_DEBITOS'!I212="Sim",'1_QUESITOS'!$D$6="Sim",'1_QUESITOS'!$D$7="Sim",'1_QUESITOS'!$D$9="Sim"),"D",
IF('3_CAPAG'!$D$9="","",
'3_CAPAG'!$D$9))))</f>
        <v/>
      </c>
      <c r="H216" s="8" t="str">
        <f>IF('1_QUESITOS'!$D$18="ERRO !!!","00.0",
IF(AND(OR(G216="C",G216="D"),'1_QUESITOS'!$D$13="Sim"),"10.1",
IF(AND(OR(G216="A",G216="B"),'1_QUESITOS'!$D$14="Sim"),"10.2",
IF(AND(OR(G216="C",G216="D"),'1_QUESITOS'!$D$13="Não",'1_QUESITOS'!$D$12="Inciso I"),"11.1",
IF(AND(OR(G216="C",G216="D"),'1_QUESITOS'!$D$13="Não",'1_QUESITOS'!$D$12="Inciso II"),"11.2",
"00.0")))))</f>
        <v>00.0</v>
      </c>
      <c r="I216" s="87">
        <f>IF('1_QUESITOS'!$D$18="ERRO !!!",0,
IF(H216="10.1",0.65,
IF(H216="10.2",0,
IF(AND(H216="11.1",'1_QUESITOS'!$D$8="Não",'1_QUESITOS'!$D$9="Não",'1_QUESITOS'!$D$10="Não",'1_QUESITOS'!$D$11="Não"),0.65,
IF(AND(H216="11.1",OR('1_QUESITOS'!$D$8="Sim",'1_QUESITOS'!$D$9="Sim",'1_QUESITOS'!$D$10="Sim",'1_QUESITOS'!$D$11="Sim")),0.7,
IF(AND(H216="11.2",'1_QUESITOS'!$D$8="Não",'1_QUESITOS'!$D$9="Não",'1_QUESITOS'!$D$10="Não",'1_QUESITOS'!$D$11="Não"),0.5,
IF(AND(H216="11.2",OR('1_QUESITOS'!$D$8="Sim",'1_QUESITOS'!$D$9="Sim",'1_QUESITOS'!$D$10="Sim",'1_QUESITOS'!$D$11="Sim")),0.55,
0)))))))</f>
        <v>0</v>
      </c>
      <c r="J216" s="87">
        <f>'3_CAPAG'!$D$8</f>
        <v>0</v>
      </c>
      <c r="K216" s="87">
        <f>IF(OR('2_DEBITOS'!I212="Sim",'1_QUESITOS'!$D$6="Sim",'1_QUESITOS'!$D$7="Sim",'1_QUESITOS'!$D$9="Sim"),I216,
SMALL(I216:J216,1))</f>
        <v>0</v>
      </c>
      <c r="L216" s="7">
        <f>IF('2_DEBITOS'!$I$4="ERRO !!!",0,ROUNDDOWN(SUM(E216:F216)*K216,2))</f>
        <v>0</v>
      </c>
      <c r="M216" s="7">
        <f t="shared" si="12"/>
        <v>0</v>
      </c>
      <c r="N216" s="7">
        <f t="shared" si="15"/>
        <v>0</v>
      </c>
      <c r="O216" s="7">
        <f t="shared" si="13"/>
        <v>0</v>
      </c>
    </row>
    <row r="217" spans="3:15" x14ac:dyDescent="0.35">
      <c r="C217" s="18" t="str">
        <f t="shared" si="14"/>
        <v/>
      </c>
      <c r="D217" s="13" t="str">
        <f>IF('2_DEBITOS'!D213="","Não informado",'2_DEBITOS'!D213)</f>
        <v>Não informado</v>
      </c>
      <c r="E217" s="7">
        <f>IF('2_DEBITOS'!$I$4="ERRO !!!",0,SUM('2_DEBITOS'!E213))</f>
        <v>0</v>
      </c>
      <c r="F217" s="7">
        <f>IF('2_DEBITOS'!$I$4="ERRO !!!",0,SUM('2_DEBITOS'!F213,'2_DEBITOS'!G213))</f>
        <v>0</v>
      </c>
      <c r="G217" s="8" t="str">
        <f>IF('1_QUESITOS'!$D$18="ERRO !!!","",
IF(E217+F217=0,"",
IF(OR('2_DEBITOS'!I213="Sim",'1_QUESITOS'!$D$6="Sim",'1_QUESITOS'!$D$7="Sim",'1_QUESITOS'!$D$9="Sim"),"D",
IF('3_CAPAG'!$D$9="","",
'3_CAPAG'!$D$9))))</f>
        <v/>
      </c>
      <c r="H217" s="8" t="str">
        <f>IF('1_QUESITOS'!$D$18="ERRO !!!","00.0",
IF(AND(OR(G217="C",G217="D"),'1_QUESITOS'!$D$13="Sim"),"10.1",
IF(AND(OR(G217="A",G217="B"),'1_QUESITOS'!$D$14="Sim"),"10.2",
IF(AND(OR(G217="C",G217="D"),'1_QUESITOS'!$D$13="Não",'1_QUESITOS'!$D$12="Inciso I"),"11.1",
IF(AND(OR(G217="C",G217="D"),'1_QUESITOS'!$D$13="Não",'1_QUESITOS'!$D$12="Inciso II"),"11.2",
"00.0")))))</f>
        <v>00.0</v>
      </c>
      <c r="I217" s="87">
        <f>IF('1_QUESITOS'!$D$18="ERRO !!!",0,
IF(H217="10.1",0.65,
IF(H217="10.2",0,
IF(AND(H217="11.1",'1_QUESITOS'!$D$8="Não",'1_QUESITOS'!$D$9="Não",'1_QUESITOS'!$D$10="Não",'1_QUESITOS'!$D$11="Não"),0.65,
IF(AND(H217="11.1",OR('1_QUESITOS'!$D$8="Sim",'1_QUESITOS'!$D$9="Sim",'1_QUESITOS'!$D$10="Sim",'1_QUESITOS'!$D$11="Sim")),0.7,
IF(AND(H217="11.2",'1_QUESITOS'!$D$8="Não",'1_QUESITOS'!$D$9="Não",'1_QUESITOS'!$D$10="Não",'1_QUESITOS'!$D$11="Não"),0.5,
IF(AND(H217="11.2",OR('1_QUESITOS'!$D$8="Sim",'1_QUESITOS'!$D$9="Sim",'1_QUESITOS'!$D$10="Sim",'1_QUESITOS'!$D$11="Sim")),0.55,
0)))))))</f>
        <v>0</v>
      </c>
      <c r="J217" s="87">
        <f>'3_CAPAG'!$D$8</f>
        <v>0</v>
      </c>
      <c r="K217" s="87">
        <f>IF(OR('2_DEBITOS'!I213="Sim",'1_QUESITOS'!$D$6="Sim",'1_QUESITOS'!$D$7="Sim",'1_QUESITOS'!$D$9="Sim"),I217,
SMALL(I217:J217,1))</f>
        <v>0</v>
      </c>
      <c r="L217" s="7">
        <f>IF('2_DEBITOS'!$I$4="ERRO !!!",0,ROUNDDOWN(SUM(E217:F217)*K217,2))</f>
        <v>0</v>
      </c>
      <c r="M217" s="7">
        <f t="shared" si="12"/>
        <v>0</v>
      </c>
      <c r="N217" s="7">
        <f t="shared" si="15"/>
        <v>0</v>
      </c>
      <c r="O217" s="7">
        <f t="shared" si="13"/>
        <v>0</v>
      </c>
    </row>
    <row r="218" spans="3:15" x14ac:dyDescent="0.35">
      <c r="C218" s="18" t="str">
        <f t="shared" si="14"/>
        <v/>
      </c>
      <c r="D218" s="13" t="str">
        <f>IF('2_DEBITOS'!D214="","Não informado",'2_DEBITOS'!D214)</f>
        <v>Não informado</v>
      </c>
      <c r="E218" s="7">
        <f>IF('2_DEBITOS'!$I$4="ERRO !!!",0,SUM('2_DEBITOS'!E214))</f>
        <v>0</v>
      </c>
      <c r="F218" s="7">
        <f>IF('2_DEBITOS'!$I$4="ERRO !!!",0,SUM('2_DEBITOS'!F214,'2_DEBITOS'!G214))</f>
        <v>0</v>
      </c>
      <c r="G218" s="8" t="str">
        <f>IF('1_QUESITOS'!$D$18="ERRO !!!","",
IF(E218+F218=0,"",
IF(OR('2_DEBITOS'!I214="Sim",'1_QUESITOS'!$D$6="Sim",'1_QUESITOS'!$D$7="Sim",'1_QUESITOS'!$D$9="Sim"),"D",
IF('3_CAPAG'!$D$9="","",
'3_CAPAG'!$D$9))))</f>
        <v/>
      </c>
      <c r="H218" s="8" t="str">
        <f>IF('1_QUESITOS'!$D$18="ERRO !!!","00.0",
IF(AND(OR(G218="C",G218="D"),'1_QUESITOS'!$D$13="Sim"),"10.1",
IF(AND(OR(G218="A",G218="B"),'1_QUESITOS'!$D$14="Sim"),"10.2",
IF(AND(OR(G218="C",G218="D"),'1_QUESITOS'!$D$13="Não",'1_QUESITOS'!$D$12="Inciso I"),"11.1",
IF(AND(OR(G218="C",G218="D"),'1_QUESITOS'!$D$13="Não",'1_QUESITOS'!$D$12="Inciso II"),"11.2",
"00.0")))))</f>
        <v>00.0</v>
      </c>
      <c r="I218" s="87">
        <f>IF('1_QUESITOS'!$D$18="ERRO !!!",0,
IF(H218="10.1",0.65,
IF(H218="10.2",0,
IF(AND(H218="11.1",'1_QUESITOS'!$D$8="Não",'1_QUESITOS'!$D$9="Não",'1_QUESITOS'!$D$10="Não",'1_QUESITOS'!$D$11="Não"),0.65,
IF(AND(H218="11.1",OR('1_QUESITOS'!$D$8="Sim",'1_QUESITOS'!$D$9="Sim",'1_QUESITOS'!$D$10="Sim",'1_QUESITOS'!$D$11="Sim")),0.7,
IF(AND(H218="11.2",'1_QUESITOS'!$D$8="Não",'1_QUESITOS'!$D$9="Não",'1_QUESITOS'!$D$10="Não",'1_QUESITOS'!$D$11="Não"),0.5,
IF(AND(H218="11.2",OR('1_QUESITOS'!$D$8="Sim",'1_QUESITOS'!$D$9="Sim",'1_QUESITOS'!$D$10="Sim",'1_QUESITOS'!$D$11="Sim")),0.55,
0)))))))</f>
        <v>0</v>
      </c>
      <c r="J218" s="87">
        <f>'3_CAPAG'!$D$8</f>
        <v>0</v>
      </c>
      <c r="K218" s="87">
        <f>IF(OR('2_DEBITOS'!I214="Sim",'1_QUESITOS'!$D$6="Sim",'1_QUESITOS'!$D$7="Sim",'1_QUESITOS'!$D$9="Sim"),I218,
SMALL(I218:J218,1))</f>
        <v>0</v>
      </c>
      <c r="L218" s="7">
        <f>IF('2_DEBITOS'!$I$4="ERRO !!!",0,ROUNDDOWN(SUM(E218:F218)*K218,2))</f>
        <v>0</v>
      </c>
      <c r="M218" s="7">
        <f t="shared" si="12"/>
        <v>0</v>
      </c>
      <c r="N218" s="7">
        <f t="shared" si="15"/>
        <v>0</v>
      </c>
      <c r="O218" s="7">
        <f t="shared" si="13"/>
        <v>0</v>
      </c>
    </row>
    <row r="219" spans="3:15" x14ac:dyDescent="0.35">
      <c r="C219" s="18" t="str">
        <f t="shared" si="14"/>
        <v/>
      </c>
      <c r="D219" s="13" t="str">
        <f>IF('2_DEBITOS'!D215="","Não informado",'2_DEBITOS'!D215)</f>
        <v>Não informado</v>
      </c>
      <c r="E219" s="7">
        <f>IF('2_DEBITOS'!$I$4="ERRO !!!",0,SUM('2_DEBITOS'!E215))</f>
        <v>0</v>
      </c>
      <c r="F219" s="7">
        <f>IF('2_DEBITOS'!$I$4="ERRO !!!",0,SUM('2_DEBITOS'!F215,'2_DEBITOS'!G215))</f>
        <v>0</v>
      </c>
      <c r="G219" s="8" t="str">
        <f>IF('1_QUESITOS'!$D$18="ERRO !!!","",
IF(E219+F219=0,"",
IF(OR('2_DEBITOS'!I215="Sim",'1_QUESITOS'!$D$6="Sim",'1_QUESITOS'!$D$7="Sim",'1_QUESITOS'!$D$9="Sim"),"D",
IF('3_CAPAG'!$D$9="","",
'3_CAPAG'!$D$9))))</f>
        <v/>
      </c>
      <c r="H219" s="8" t="str">
        <f>IF('1_QUESITOS'!$D$18="ERRO !!!","00.0",
IF(AND(OR(G219="C",G219="D"),'1_QUESITOS'!$D$13="Sim"),"10.1",
IF(AND(OR(G219="A",G219="B"),'1_QUESITOS'!$D$14="Sim"),"10.2",
IF(AND(OR(G219="C",G219="D"),'1_QUESITOS'!$D$13="Não",'1_QUESITOS'!$D$12="Inciso I"),"11.1",
IF(AND(OR(G219="C",G219="D"),'1_QUESITOS'!$D$13="Não",'1_QUESITOS'!$D$12="Inciso II"),"11.2",
"00.0")))))</f>
        <v>00.0</v>
      </c>
      <c r="I219" s="87">
        <f>IF('1_QUESITOS'!$D$18="ERRO !!!",0,
IF(H219="10.1",0.65,
IF(H219="10.2",0,
IF(AND(H219="11.1",'1_QUESITOS'!$D$8="Não",'1_QUESITOS'!$D$9="Não",'1_QUESITOS'!$D$10="Não",'1_QUESITOS'!$D$11="Não"),0.65,
IF(AND(H219="11.1",OR('1_QUESITOS'!$D$8="Sim",'1_QUESITOS'!$D$9="Sim",'1_QUESITOS'!$D$10="Sim",'1_QUESITOS'!$D$11="Sim")),0.7,
IF(AND(H219="11.2",'1_QUESITOS'!$D$8="Não",'1_QUESITOS'!$D$9="Não",'1_QUESITOS'!$D$10="Não",'1_QUESITOS'!$D$11="Não"),0.5,
IF(AND(H219="11.2",OR('1_QUESITOS'!$D$8="Sim",'1_QUESITOS'!$D$9="Sim",'1_QUESITOS'!$D$10="Sim",'1_QUESITOS'!$D$11="Sim")),0.55,
0)))))))</f>
        <v>0</v>
      </c>
      <c r="J219" s="87">
        <f>'3_CAPAG'!$D$8</f>
        <v>0</v>
      </c>
      <c r="K219" s="87">
        <f>IF(OR('2_DEBITOS'!I215="Sim",'1_QUESITOS'!$D$6="Sim",'1_QUESITOS'!$D$7="Sim",'1_QUESITOS'!$D$9="Sim"),I219,
SMALL(I219:J219,1))</f>
        <v>0</v>
      </c>
      <c r="L219" s="7">
        <f>IF('2_DEBITOS'!$I$4="ERRO !!!",0,ROUNDDOWN(SUM(E219:F219)*K219,2))</f>
        <v>0</v>
      </c>
      <c r="M219" s="7">
        <f t="shared" si="12"/>
        <v>0</v>
      </c>
      <c r="N219" s="7">
        <f t="shared" si="15"/>
        <v>0</v>
      </c>
      <c r="O219" s="7">
        <f t="shared" si="13"/>
        <v>0</v>
      </c>
    </row>
    <row r="220" spans="3:15" x14ac:dyDescent="0.35">
      <c r="C220" s="18" t="str">
        <f t="shared" si="14"/>
        <v/>
      </c>
      <c r="D220" s="13" t="str">
        <f>IF('2_DEBITOS'!D216="","Não informado",'2_DEBITOS'!D216)</f>
        <v>Não informado</v>
      </c>
      <c r="E220" s="7">
        <f>IF('2_DEBITOS'!$I$4="ERRO !!!",0,SUM('2_DEBITOS'!E216))</f>
        <v>0</v>
      </c>
      <c r="F220" s="7">
        <f>IF('2_DEBITOS'!$I$4="ERRO !!!",0,SUM('2_DEBITOS'!F216,'2_DEBITOS'!G216))</f>
        <v>0</v>
      </c>
      <c r="G220" s="8" t="str">
        <f>IF('1_QUESITOS'!$D$18="ERRO !!!","",
IF(E220+F220=0,"",
IF(OR('2_DEBITOS'!I216="Sim",'1_QUESITOS'!$D$6="Sim",'1_QUESITOS'!$D$7="Sim",'1_QUESITOS'!$D$9="Sim"),"D",
IF('3_CAPAG'!$D$9="","",
'3_CAPAG'!$D$9))))</f>
        <v/>
      </c>
      <c r="H220" s="8" t="str">
        <f>IF('1_QUESITOS'!$D$18="ERRO !!!","00.0",
IF(AND(OR(G220="C",G220="D"),'1_QUESITOS'!$D$13="Sim"),"10.1",
IF(AND(OR(G220="A",G220="B"),'1_QUESITOS'!$D$14="Sim"),"10.2",
IF(AND(OR(G220="C",G220="D"),'1_QUESITOS'!$D$13="Não",'1_QUESITOS'!$D$12="Inciso I"),"11.1",
IF(AND(OR(G220="C",G220="D"),'1_QUESITOS'!$D$13="Não",'1_QUESITOS'!$D$12="Inciso II"),"11.2",
"00.0")))))</f>
        <v>00.0</v>
      </c>
      <c r="I220" s="87">
        <f>IF('1_QUESITOS'!$D$18="ERRO !!!",0,
IF(H220="10.1",0.65,
IF(H220="10.2",0,
IF(AND(H220="11.1",'1_QUESITOS'!$D$8="Não",'1_QUESITOS'!$D$9="Não",'1_QUESITOS'!$D$10="Não",'1_QUESITOS'!$D$11="Não"),0.65,
IF(AND(H220="11.1",OR('1_QUESITOS'!$D$8="Sim",'1_QUESITOS'!$D$9="Sim",'1_QUESITOS'!$D$10="Sim",'1_QUESITOS'!$D$11="Sim")),0.7,
IF(AND(H220="11.2",'1_QUESITOS'!$D$8="Não",'1_QUESITOS'!$D$9="Não",'1_QUESITOS'!$D$10="Não",'1_QUESITOS'!$D$11="Não"),0.5,
IF(AND(H220="11.2",OR('1_QUESITOS'!$D$8="Sim",'1_QUESITOS'!$D$9="Sim",'1_QUESITOS'!$D$10="Sim",'1_QUESITOS'!$D$11="Sim")),0.55,
0)))))))</f>
        <v>0</v>
      </c>
      <c r="J220" s="87">
        <f>'3_CAPAG'!$D$8</f>
        <v>0</v>
      </c>
      <c r="K220" s="87">
        <f>IF(OR('2_DEBITOS'!I216="Sim",'1_QUESITOS'!$D$6="Sim",'1_QUESITOS'!$D$7="Sim",'1_QUESITOS'!$D$9="Sim"),I220,
SMALL(I220:J220,1))</f>
        <v>0</v>
      </c>
      <c r="L220" s="7">
        <f>IF('2_DEBITOS'!$I$4="ERRO !!!",0,ROUNDDOWN(SUM(E220:F220)*K220,2))</f>
        <v>0</v>
      </c>
      <c r="M220" s="7">
        <f t="shared" si="12"/>
        <v>0</v>
      </c>
      <c r="N220" s="7">
        <f t="shared" si="15"/>
        <v>0</v>
      </c>
      <c r="O220" s="7">
        <f t="shared" si="13"/>
        <v>0</v>
      </c>
    </row>
    <row r="221" spans="3:15" x14ac:dyDescent="0.35">
      <c r="C221" s="18" t="str">
        <f t="shared" si="14"/>
        <v/>
      </c>
      <c r="D221" s="13" t="str">
        <f>IF('2_DEBITOS'!D217="","Não informado",'2_DEBITOS'!D217)</f>
        <v>Não informado</v>
      </c>
      <c r="E221" s="7">
        <f>IF('2_DEBITOS'!$I$4="ERRO !!!",0,SUM('2_DEBITOS'!E217))</f>
        <v>0</v>
      </c>
      <c r="F221" s="7">
        <f>IF('2_DEBITOS'!$I$4="ERRO !!!",0,SUM('2_DEBITOS'!F217,'2_DEBITOS'!G217))</f>
        <v>0</v>
      </c>
      <c r="G221" s="8" t="str">
        <f>IF('1_QUESITOS'!$D$18="ERRO !!!","",
IF(E221+F221=0,"",
IF(OR('2_DEBITOS'!I217="Sim",'1_QUESITOS'!$D$6="Sim",'1_QUESITOS'!$D$7="Sim",'1_QUESITOS'!$D$9="Sim"),"D",
IF('3_CAPAG'!$D$9="","",
'3_CAPAG'!$D$9))))</f>
        <v/>
      </c>
      <c r="H221" s="8" t="str">
        <f>IF('1_QUESITOS'!$D$18="ERRO !!!","00.0",
IF(AND(OR(G221="C",G221="D"),'1_QUESITOS'!$D$13="Sim"),"10.1",
IF(AND(OR(G221="A",G221="B"),'1_QUESITOS'!$D$14="Sim"),"10.2",
IF(AND(OR(G221="C",G221="D"),'1_QUESITOS'!$D$13="Não",'1_QUESITOS'!$D$12="Inciso I"),"11.1",
IF(AND(OR(G221="C",G221="D"),'1_QUESITOS'!$D$13="Não",'1_QUESITOS'!$D$12="Inciso II"),"11.2",
"00.0")))))</f>
        <v>00.0</v>
      </c>
      <c r="I221" s="87">
        <f>IF('1_QUESITOS'!$D$18="ERRO !!!",0,
IF(H221="10.1",0.65,
IF(H221="10.2",0,
IF(AND(H221="11.1",'1_QUESITOS'!$D$8="Não",'1_QUESITOS'!$D$9="Não",'1_QUESITOS'!$D$10="Não",'1_QUESITOS'!$D$11="Não"),0.65,
IF(AND(H221="11.1",OR('1_QUESITOS'!$D$8="Sim",'1_QUESITOS'!$D$9="Sim",'1_QUESITOS'!$D$10="Sim",'1_QUESITOS'!$D$11="Sim")),0.7,
IF(AND(H221="11.2",'1_QUESITOS'!$D$8="Não",'1_QUESITOS'!$D$9="Não",'1_QUESITOS'!$D$10="Não",'1_QUESITOS'!$D$11="Não"),0.5,
IF(AND(H221="11.2",OR('1_QUESITOS'!$D$8="Sim",'1_QUESITOS'!$D$9="Sim",'1_QUESITOS'!$D$10="Sim",'1_QUESITOS'!$D$11="Sim")),0.55,
0)))))))</f>
        <v>0</v>
      </c>
      <c r="J221" s="87">
        <f>'3_CAPAG'!$D$8</f>
        <v>0</v>
      </c>
      <c r="K221" s="87">
        <f>IF(OR('2_DEBITOS'!I217="Sim",'1_QUESITOS'!$D$6="Sim",'1_QUESITOS'!$D$7="Sim",'1_QUESITOS'!$D$9="Sim"),I221,
SMALL(I221:J221,1))</f>
        <v>0</v>
      </c>
      <c r="L221" s="7">
        <f>IF('2_DEBITOS'!$I$4="ERRO !!!",0,ROUNDDOWN(SUM(E221:F221)*K221,2))</f>
        <v>0</v>
      </c>
      <c r="M221" s="7">
        <f t="shared" si="12"/>
        <v>0</v>
      </c>
      <c r="N221" s="7">
        <f t="shared" si="15"/>
        <v>0</v>
      </c>
      <c r="O221" s="7">
        <f t="shared" si="13"/>
        <v>0</v>
      </c>
    </row>
    <row r="222" spans="3:15" x14ac:dyDescent="0.35">
      <c r="C222" s="18" t="str">
        <f t="shared" si="14"/>
        <v/>
      </c>
      <c r="D222" s="13" t="str">
        <f>IF('2_DEBITOS'!D218="","Não informado",'2_DEBITOS'!D218)</f>
        <v>Não informado</v>
      </c>
      <c r="E222" s="7">
        <f>IF('2_DEBITOS'!$I$4="ERRO !!!",0,SUM('2_DEBITOS'!E218))</f>
        <v>0</v>
      </c>
      <c r="F222" s="7">
        <f>IF('2_DEBITOS'!$I$4="ERRO !!!",0,SUM('2_DEBITOS'!F218,'2_DEBITOS'!G218))</f>
        <v>0</v>
      </c>
      <c r="G222" s="8" t="str">
        <f>IF('1_QUESITOS'!$D$18="ERRO !!!","",
IF(E222+F222=0,"",
IF(OR('2_DEBITOS'!I218="Sim",'1_QUESITOS'!$D$6="Sim",'1_QUESITOS'!$D$7="Sim",'1_QUESITOS'!$D$9="Sim"),"D",
IF('3_CAPAG'!$D$9="","",
'3_CAPAG'!$D$9))))</f>
        <v/>
      </c>
      <c r="H222" s="8" t="str">
        <f>IF('1_QUESITOS'!$D$18="ERRO !!!","00.0",
IF(AND(OR(G222="C",G222="D"),'1_QUESITOS'!$D$13="Sim"),"10.1",
IF(AND(OR(G222="A",G222="B"),'1_QUESITOS'!$D$14="Sim"),"10.2",
IF(AND(OR(G222="C",G222="D"),'1_QUESITOS'!$D$13="Não",'1_QUESITOS'!$D$12="Inciso I"),"11.1",
IF(AND(OR(G222="C",G222="D"),'1_QUESITOS'!$D$13="Não",'1_QUESITOS'!$D$12="Inciso II"),"11.2",
"00.0")))))</f>
        <v>00.0</v>
      </c>
      <c r="I222" s="87">
        <f>IF('1_QUESITOS'!$D$18="ERRO !!!",0,
IF(H222="10.1",0.65,
IF(H222="10.2",0,
IF(AND(H222="11.1",'1_QUESITOS'!$D$8="Não",'1_QUESITOS'!$D$9="Não",'1_QUESITOS'!$D$10="Não",'1_QUESITOS'!$D$11="Não"),0.65,
IF(AND(H222="11.1",OR('1_QUESITOS'!$D$8="Sim",'1_QUESITOS'!$D$9="Sim",'1_QUESITOS'!$D$10="Sim",'1_QUESITOS'!$D$11="Sim")),0.7,
IF(AND(H222="11.2",'1_QUESITOS'!$D$8="Não",'1_QUESITOS'!$D$9="Não",'1_QUESITOS'!$D$10="Não",'1_QUESITOS'!$D$11="Não"),0.5,
IF(AND(H222="11.2",OR('1_QUESITOS'!$D$8="Sim",'1_QUESITOS'!$D$9="Sim",'1_QUESITOS'!$D$10="Sim",'1_QUESITOS'!$D$11="Sim")),0.55,
0)))))))</f>
        <v>0</v>
      </c>
      <c r="J222" s="87">
        <f>'3_CAPAG'!$D$8</f>
        <v>0</v>
      </c>
      <c r="K222" s="87">
        <f>IF(OR('2_DEBITOS'!I218="Sim",'1_QUESITOS'!$D$6="Sim",'1_QUESITOS'!$D$7="Sim",'1_QUESITOS'!$D$9="Sim"),I222,
SMALL(I222:J222,1))</f>
        <v>0</v>
      </c>
      <c r="L222" s="7">
        <f>IF('2_DEBITOS'!$I$4="ERRO !!!",0,ROUNDDOWN(SUM(E222:F222)*K222,2))</f>
        <v>0</v>
      </c>
      <c r="M222" s="7">
        <f t="shared" si="12"/>
        <v>0</v>
      </c>
      <c r="N222" s="7">
        <f t="shared" si="15"/>
        <v>0</v>
      </c>
      <c r="O222" s="7">
        <f t="shared" si="13"/>
        <v>0</v>
      </c>
    </row>
    <row r="223" spans="3:15" x14ac:dyDescent="0.35">
      <c r="C223" s="18" t="str">
        <f t="shared" si="14"/>
        <v/>
      </c>
      <c r="D223" s="13" t="str">
        <f>IF('2_DEBITOS'!D219="","Não informado",'2_DEBITOS'!D219)</f>
        <v>Não informado</v>
      </c>
      <c r="E223" s="7">
        <f>IF('2_DEBITOS'!$I$4="ERRO !!!",0,SUM('2_DEBITOS'!E219))</f>
        <v>0</v>
      </c>
      <c r="F223" s="7">
        <f>IF('2_DEBITOS'!$I$4="ERRO !!!",0,SUM('2_DEBITOS'!F219,'2_DEBITOS'!G219))</f>
        <v>0</v>
      </c>
      <c r="G223" s="8" t="str">
        <f>IF('1_QUESITOS'!$D$18="ERRO !!!","",
IF(E223+F223=0,"",
IF(OR('2_DEBITOS'!I219="Sim",'1_QUESITOS'!$D$6="Sim",'1_QUESITOS'!$D$7="Sim",'1_QUESITOS'!$D$9="Sim"),"D",
IF('3_CAPAG'!$D$9="","",
'3_CAPAG'!$D$9))))</f>
        <v/>
      </c>
      <c r="H223" s="8" t="str">
        <f>IF('1_QUESITOS'!$D$18="ERRO !!!","00.0",
IF(AND(OR(G223="C",G223="D"),'1_QUESITOS'!$D$13="Sim"),"10.1",
IF(AND(OR(G223="A",G223="B"),'1_QUESITOS'!$D$14="Sim"),"10.2",
IF(AND(OR(G223="C",G223="D"),'1_QUESITOS'!$D$13="Não",'1_QUESITOS'!$D$12="Inciso I"),"11.1",
IF(AND(OR(G223="C",G223="D"),'1_QUESITOS'!$D$13="Não",'1_QUESITOS'!$D$12="Inciso II"),"11.2",
"00.0")))))</f>
        <v>00.0</v>
      </c>
      <c r="I223" s="87">
        <f>IF('1_QUESITOS'!$D$18="ERRO !!!",0,
IF(H223="10.1",0.65,
IF(H223="10.2",0,
IF(AND(H223="11.1",'1_QUESITOS'!$D$8="Não",'1_QUESITOS'!$D$9="Não",'1_QUESITOS'!$D$10="Não",'1_QUESITOS'!$D$11="Não"),0.65,
IF(AND(H223="11.1",OR('1_QUESITOS'!$D$8="Sim",'1_QUESITOS'!$D$9="Sim",'1_QUESITOS'!$D$10="Sim",'1_QUESITOS'!$D$11="Sim")),0.7,
IF(AND(H223="11.2",'1_QUESITOS'!$D$8="Não",'1_QUESITOS'!$D$9="Não",'1_QUESITOS'!$D$10="Não",'1_QUESITOS'!$D$11="Não"),0.5,
IF(AND(H223="11.2",OR('1_QUESITOS'!$D$8="Sim",'1_QUESITOS'!$D$9="Sim",'1_QUESITOS'!$D$10="Sim",'1_QUESITOS'!$D$11="Sim")),0.55,
0)))))))</f>
        <v>0</v>
      </c>
      <c r="J223" s="87">
        <f>'3_CAPAG'!$D$8</f>
        <v>0</v>
      </c>
      <c r="K223" s="87">
        <f>IF(OR('2_DEBITOS'!I219="Sim",'1_QUESITOS'!$D$6="Sim",'1_QUESITOS'!$D$7="Sim",'1_QUESITOS'!$D$9="Sim"),I223,
SMALL(I223:J223,1))</f>
        <v>0</v>
      </c>
      <c r="L223" s="7">
        <f>IF('2_DEBITOS'!$I$4="ERRO !!!",0,ROUNDDOWN(SUM(E223:F223)*K223,2))</f>
        <v>0</v>
      </c>
      <c r="M223" s="7">
        <f t="shared" si="12"/>
        <v>0</v>
      </c>
      <c r="N223" s="7">
        <f t="shared" si="15"/>
        <v>0</v>
      </c>
      <c r="O223" s="7">
        <f t="shared" si="13"/>
        <v>0</v>
      </c>
    </row>
    <row r="224" spans="3:15" x14ac:dyDescent="0.35">
      <c r="C224" s="18" t="str">
        <f t="shared" si="14"/>
        <v/>
      </c>
      <c r="D224" s="13" t="str">
        <f>IF('2_DEBITOS'!D220="","Não informado",'2_DEBITOS'!D220)</f>
        <v>Não informado</v>
      </c>
      <c r="E224" s="7">
        <f>IF('2_DEBITOS'!$I$4="ERRO !!!",0,SUM('2_DEBITOS'!E220))</f>
        <v>0</v>
      </c>
      <c r="F224" s="7">
        <f>IF('2_DEBITOS'!$I$4="ERRO !!!",0,SUM('2_DEBITOS'!F220,'2_DEBITOS'!G220))</f>
        <v>0</v>
      </c>
      <c r="G224" s="8" t="str">
        <f>IF('1_QUESITOS'!$D$18="ERRO !!!","",
IF(E224+F224=0,"",
IF(OR('2_DEBITOS'!I220="Sim",'1_QUESITOS'!$D$6="Sim",'1_QUESITOS'!$D$7="Sim",'1_QUESITOS'!$D$9="Sim"),"D",
IF('3_CAPAG'!$D$9="","",
'3_CAPAG'!$D$9))))</f>
        <v/>
      </c>
      <c r="H224" s="8" t="str">
        <f>IF('1_QUESITOS'!$D$18="ERRO !!!","00.0",
IF(AND(OR(G224="C",G224="D"),'1_QUESITOS'!$D$13="Sim"),"10.1",
IF(AND(OR(G224="A",G224="B"),'1_QUESITOS'!$D$14="Sim"),"10.2",
IF(AND(OR(G224="C",G224="D"),'1_QUESITOS'!$D$13="Não",'1_QUESITOS'!$D$12="Inciso I"),"11.1",
IF(AND(OR(G224="C",G224="D"),'1_QUESITOS'!$D$13="Não",'1_QUESITOS'!$D$12="Inciso II"),"11.2",
"00.0")))))</f>
        <v>00.0</v>
      </c>
      <c r="I224" s="87">
        <f>IF('1_QUESITOS'!$D$18="ERRO !!!",0,
IF(H224="10.1",0.65,
IF(H224="10.2",0,
IF(AND(H224="11.1",'1_QUESITOS'!$D$8="Não",'1_QUESITOS'!$D$9="Não",'1_QUESITOS'!$D$10="Não",'1_QUESITOS'!$D$11="Não"),0.65,
IF(AND(H224="11.1",OR('1_QUESITOS'!$D$8="Sim",'1_QUESITOS'!$D$9="Sim",'1_QUESITOS'!$D$10="Sim",'1_QUESITOS'!$D$11="Sim")),0.7,
IF(AND(H224="11.2",'1_QUESITOS'!$D$8="Não",'1_QUESITOS'!$D$9="Não",'1_QUESITOS'!$D$10="Não",'1_QUESITOS'!$D$11="Não"),0.5,
IF(AND(H224="11.2",OR('1_QUESITOS'!$D$8="Sim",'1_QUESITOS'!$D$9="Sim",'1_QUESITOS'!$D$10="Sim",'1_QUESITOS'!$D$11="Sim")),0.55,
0)))))))</f>
        <v>0</v>
      </c>
      <c r="J224" s="87">
        <f>'3_CAPAG'!$D$8</f>
        <v>0</v>
      </c>
      <c r="K224" s="87">
        <f>IF(OR('2_DEBITOS'!I220="Sim",'1_QUESITOS'!$D$6="Sim",'1_QUESITOS'!$D$7="Sim",'1_QUESITOS'!$D$9="Sim"),I224,
SMALL(I224:J224,1))</f>
        <v>0</v>
      </c>
      <c r="L224" s="7">
        <f>IF('2_DEBITOS'!$I$4="ERRO !!!",0,ROUNDDOWN(SUM(E224:F224)*K224,2))</f>
        <v>0</v>
      </c>
      <c r="M224" s="7">
        <f t="shared" si="12"/>
        <v>0</v>
      </c>
      <c r="N224" s="7">
        <f t="shared" si="15"/>
        <v>0</v>
      </c>
      <c r="O224" s="7">
        <f t="shared" si="13"/>
        <v>0</v>
      </c>
    </row>
    <row r="225" spans="3:15" x14ac:dyDescent="0.35">
      <c r="C225" s="18" t="str">
        <f t="shared" si="14"/>
        <v/>
      </c>
      <c r="D225" s="13" t="str">
        <f>IF('2_DEBITOS'!D221="","Não informado",'2_DEBITOS'!D221)</f>
        <v>Não informado</v>
      </c>
      <c r="E225" s="7">
        <f>IF('2_DEBITOS'!$I$4="ERRO !!!",0,SUM('2_DEBITOS'!E221))</f>
        <v>0</v>
      </c>
      <c r="F225" s="7">
        <f>IF('2_DEBITOS'!$I$4="ERRO !!!",0,SUM('2_DEBITOS'!F221,'2_DEBITOS'!G221))</f>
        <v>0</v>
      </c>
      <c r="G225" s="8" t="str">
        <f>IF('1_QUESITOS'!$D$18="ERRO !!!","",
IF(E225+F225=0,"",
IF(OR('2_DEBITOS'!I221="Sim",'1_QUESITOS'!$D$6="Sim",'1_QUESITOS'!$D$7="Sim",'1_QUESITOS'!$D$9="Sim"),"D",
IF('3_CAPAG'!$D$9="","",
'3_CAPAG'!$D$9))))</f>
        <v/>
      </c>
      <c r="H225" s="8" t="str">
        <f>IF('1_QUESITOS'!$D$18="ERRO !!!","00.0",
IF(AND(OR(G225="C",G225="D"),'1_QUESITOS'!$D$13="Sim"),"10.1",
IF(AND(OR(G225="A",G225="B"),'1_QUESITOS'!$D$14="Sim"),"10.2",
IF(AND(OR(G225="C",G225="D"),'1_QUESITOS'!$D$13="Não",'1_QUESITOS'!$D$12="Inciso I"),"11.1",
IF(AND(OR(G225="C",G225="D"),'1_QUESITOS'!$D$13="Não",'1_QUESITOS'!$D$12="Inciso II"),"11.2",
"00.0")))))</f>
        <v>00.0</v>
      </c>
      <c r="I225" s="87">
        <f>IF('1_QUESITOS'!$D$18="ERRO !!!",0,
IF(H225="10.1",0.65,
IF(H225="10.2",0,
IF(AND(H225="11.1",'1_QUESITOS'!$D$8="Não",'1_QUESITOS'!$D$9="Não",'1_QUESITOS'!$D$10="Não",'1_QUESITOS'!$D$11="Não"),0.65,
IF(AND(H225="11.1",OR('1_QUESITOS'!$D$8="Sim",'1_QUESITOS'!$D$9="Sim",'1_QUESITOS'!$D$10="Sim",'1_QUESITOS'!$D$11="Sim")),0.7,
IF(AND(H225="11.2",'1_QUESITOS'!$D$8="Não",'1_QUESITOS'!$D$9="Não",'1_QUESITOS'!$D$10="Não",'1_QUESITOS'!$D$11="Não"),0.5,
IF(AND(H225="11.2",OR('1_QUESITOS'!$D$8="Sim",'1_QUESITOS'!$D$9="Sim",'1_QUESITOS'!$D$10="Sim",'1_QUESITOS'!$D$11="Sim")),0.55,
0)))))))</f>
        <v>0</v>
      </c>
      <c r="J225" s="87">
        <f>'3_CAPAG'!$D$8</f>
        <v>0</v>
      </c>
      <c r="K225" s="87">
        <f>IF(OR('2_DEBITOS'!I221="Sim",'1_QUESITOS'!$D$6="Sim",'1_QUESITOS'!$D$7="Sim",'1_QUESITOS'!$D$9="Sim"),I225,
SMALL(I225:J225,1))</f>
        <v>0</v>
      </c>
      <c r="L225" s="7">
        <f>IF('2_DEBITOS'!$I$4="ERRO !!!",0,ROUNDDOWN(SUM(E225:F225)*K225,2))</f>
        <v>0</v>
      </c>
      <c r="M225" s="7">
        <f t="shared" si="12"/>
        <v>0</v>
      </c>
      <c r="N225" s="7">
        <f t="shared" si="15"/>
        <v>0</v>
      </c>
      <c r="O225" s="7">
        <f t="shared" si="13"/>
        <v>0</v>
      </c>
    </row>
    <row r="226" spans="3:15" x14ac:dyDescent="0.35">
      <c r="C226" s="18" t="str">
        <f t="shared" si="14"/>
        <v/>
      </c>
      <c r="D226" s="13" t="str">
        <f>IF('2_DEBITOS'!D222="","Não informado",'2_DEBITOS'!D222)</f>
        <v>Não informado</v>
      </c>
      <c r="E226" s="7">
        <f>IF('2_DEBITOS'!$I$4="ERRO !!!",0,SUM('2_DEBITOS'!E222))</f>
        <v>0</v>
      </c>
      <c r="F226" s="7">
        <f>IF('2_DEBITOS'!$I$4="ERRO !!!",0,SUM('2_DEBITOS'!F222,'2_DEBITOS'!G222))</f>
        <v>0</v>
      </c>
      <c r="G226" s="8" t="str">
        <f>IF('1_QUESITOS'!$D$18="ERRO !!!","",
IF(E226+F226=0,"",
IF(OR('2_DEBITOS'!I222="Sim",'1_QUESITOS'!$D$6="Sim",'1_QUESITOS'!$D$7="Sim",'1_QUESITOS'!$D$9="Sim"),"D",
IF('3_CAPAG'!$D$9="","",
'3_CAPAG'!$D$9))))</f>
        <v/>
      </c>
      <c r="H226" s="8" t="str">
        <f>IF('1_QUESITOS'!$D$18="ERRO !!!","00.0",
IF(AND(OR(G226="C",G226="D"),'1_QUESITOS'!$D$13="Sim"),"10.1",
IF(AND(OR(G226="A",G226="B"),'1_QUESITOS'!$D$14="Sim"),"10.2",
IF(AND(OR(G226="C",G226="D"),'1_QUESITOS'!$D$13="Não",'1_QUESITOS'!$D$12="Inciso I"),"11.1",
IF(AND(OR(G226="C",G226="D"),'1_QUESITOS'!$D$13="Não",'1_QUESITOS'!$D$12="Inciso II"),"11.2",
"00.0")))))</f>
        <v>00.0</v>
      </c>
      <c r="I226" s="87">
        <f>IF('1_QUESITOS'!$D$18="ERRO !!!",0,
IF(H226="10.1",0.65,
IF(H226="10.2",0,
IF(AND(H226="11.1",'1_QUESITOS'!$D$8="Não",'1_QUESITOS'!$D$9="Não",'1_QUESITOS'!$D$10="Não",'1_QUESITOS'!$D$11="Não"),0.65,
IF(AND(H226="11.1",OR('1_QUESITOS'!$D$8="Sim",'1_QUESITOS'!$D$9="Sim",'1_QUESITOS'!$D$10="Sim",'1_QUESITOS'!$D$11="Sim")),0.7,
IF(AND(H226="11.2",'1_QUESITOS'!$D$8="Não",'1_QUESITOS'!$D$9="Não",'1_QUESITOS'!$D$10="Não",'1_QUESITOS'!$D$11="Não"),0.5,
IF(AND(H226="11.2",OR('1_QUESITOS'!$D$8="Sim",'1_QUESITOS'!$D$9="Sim",'1_QUESITOS'!$D$10="Sim",'1_QUESITOS'!$D$11="Sim")),0.55,
0)))))))</f>
        <v>0</v>
      </c>
      <c r="J226" s="87">
        <f>'3_CAPAG'!$D$8</f>
        <v>0</v>
      </c>
      <c r="K226" s="87">
        <f>IF(OR('2_DEBITOS'!I222="Sim",'1_QUESITOS'!$D$6="Sim",'1_QUESITOS'!$D$7="Sim",'1_QUESITOS'!$D$9="Sim"),I226,
SMALL(I226:J226,1))</f>
        <v>0</v>
      </c>
      <c r="L226" s="7">
        <f>IF('2_DEBITOS'!$I$4="ERRO !!!",0,ROUNDDOWN(SUM(E226:F226)*K226,2))</f>
        <v>0</v>
      </c>
      <c r="M226" s="7">
        <f t="shared" si="12"/>
        <v>0</v>
      </c>
      <c r="N226" s="7">
        <f t="shared" si="15"/>
        <v>0</v>
      </c>
      <c r="O226" s="7">
        <f t="shared" si="13"/>
        <v>0</v>
      </c>
    </row>
    <row r="227" spans="3:15" x14ac:dyDescent="0.35">
      <c r="C227" s="18" t="str">
        <f t="shared" si="14"/>
        <v/>
      </c>
      <c r="D227" s="13" t="str">
        <f>IF('2_DEBITOS'!D223="","Não informado",'2_DEBITOS'!D223)</f>
        <v>Não informado</v>
      </c>
      <c r="E227" s="7">
        <f>IF('2_DEBITOS'!$I$4="ERRO !!!",0,SUM('2_DEBITOS'!E223))</f>
        <v>0</v>
      </c>
      <c r="F227" s="7">
        <f>IF('2_DEBITOS'!$I$4="ERRO !!!",0,SUM('2_DEBITOS'!F223,'2_DEBITOS'!G223))</f>
        <v>0</v>
      </c>
      <c r="G227" s="8" t="str">
        <f>IF('1_QUESITOS'!$D$18="ERRO !!!","",
IF(E227+F227=0,"",
IF(OR('2_DEBITOS'!I223="Sim",'1_QUESITOS'!$D$6="Sim",'1_QUESITOS'!$D$7="Sim",'1_QUESITOS'!$D$9="Sim"),"D",
IF('3_CAPAG'!$D$9="","",
'3_CAPAG'!$D$9))))</f>
        <v/>
      </c>
      <c r="H227" s="8" t="str">
        <f>IF('1_QUESITOS'!$D$18="ERRO !!!","00.0",
IF(AND(OR(G227="C",G227="D"),'1_QUESITOS'!$D$13="Sim"),"10.1",
IF(AND(OR(G227="A",G227="B"),'1_QUESITOS'!$D$14="Sim"),"10.2",
IF(AND(OR(G227="C",G227="D"),'1_QUESITOS'!$D$13="Não",'1_QUESITOS'!$D$12="Inciso I"),"11.1",
IF(AND(OR(G227="C",G227="D"),'1_QUESITOS'!$D$13="Não",'1_QUESITOS'!$D$12="Inciso II"),"11.2",
"00.0")))))</f>
        <v>00.0</v>
      </c>
      <c r="I227" s="87">
        <f>IF('1_QUESITOS'!$D$18="ERRO !!!",0,
IF(H227="10.1",0.65,
IF(H227="10.2",0,
IF(AND(H227="11.1",'1_QUESITOS'!$D$8="Não",'1_QUESITOS'!$D$9="Não",'1_QUESITOS'!$D$10="Não",'1_QUESITOS'!$D$11="Não"),0.65,
IF(AND(H227="11.1",OR('1_QUESITOS'!$D$8="Sim",'1_QUESITOS'!$D$9="Sim",'1_QUESITOS'!$D$10="Sim",'1_QUESITOS'!$D$11="Sim")),0.7,
IF(AND(H227="11.2",'1_QUESITOS'!$D$8="Não",'1_QUESITOS'!$D$9="Não",'1_QUESITOS'!$D$10="Não",'1_QUESITOS'!$D$11="Não"),0.5,
IF(AND(H227="11.2",OR('1_QUESITOS'!$D$8="Sim",'1_QUESITOS'!$D$9="Sim",'1_QUESITOS'!$D$10="Sim",'1_QUESITOS'!$D$11="Sim")),0.55,
0)))))))</f>
        <v>0</v>
      </c>
      <c r="J227" s="87">
        <f>'3_CAPAG'!$D$8</f>
        <v>0</v>
      </c>
      <c r="K227" s="87">
        <f>IF(OR('2_DEBITOS'!I223="Sim",'1_QUESITOS'!$D$6="Sim",'1_QUESITOS'!$D$7="Sim",'1_QUESITOS'!$D$9="Sim"),I227,
SMALL(I227:J227,1))</f>
        <v>0</v>
      </c>
      <c r="L227" s="7">
        <f>IF('2_DEBITOS'!$I$4="ERRO !!!",0,ROUNDDOWN(SUM(E227:F227)*K227,2))</f>
        <v>0</v>
      </c>
      <c r="M227" s="7">
        <f t="shared" si="12"/>
        <v>0</v>
      </c>
      <c r="N227" s="7">
        <f t="shared" si="15"/>
        <v>0</v>
      </c>
      <c r="O227" s="7">
        <f t="shared" si="13"/>
        <v>0</v>
      </c>
    </row>
    <row r="228" spans="3:15" x14ac:dyDescent="0.35">
      <c r="C228" s="18" t="str">
        <f t="shared" si="14"/>
        <v/>
      </c>
      <c r="D228" s="13" t="str">
        <f>IF('2_DEBITOS'!D224="","Não informado",'2_DEBITOS'!D224)</f>
        <v>Não informado</v>
      </c>
      <c r="E228" s="7">
        <f>IF('2_DEBITOS'!$I$4="ERRO !!!",0,SUM('2_DEBITOS'!E224))</f>
        <v>0</v>
      </c>
      <c r="F228" s="7">
        <f>IF('2_DEBITOS'!$I$4="ERRO !!!",0,SUM('2_DEBITOS'!F224,'2_DEBITOS'!G224))</f>
        <v>0</v>
      </c>
      <c r="G228" s="8" t="str">
        <f>IF('1_QUESITOS'!$D$18="ERRO !!!","",
IF(E228+F228=0,"",
IF(OR('2_DEBITOS'!I224="Sim",'1_QUESITOS'!$D$6="Sim",'1_QUESITOS'!$D$7="Sim",'1_QUESITOS'!$D$9="Sim"),"D",
IF('3_CAPAG'!$D$9="","",
'3_CAPAG'!$D$9))))</f>
        <v/>
      </c>
      <c r="H228" s="8" t="str">
        <f>IF('1_QUESITOS'!$D$18="ERRO !!!","00.0",
IF(AND(OR(G228="C",G228="D"),'1_QUESITOS'!$D$13="Sim"),"10.1",
IF(AND(OR(G228="A",G228="B"),'1_QUESITOS'!$D$14="Sim"),"10.2",
IF(AND(OR(G228="C",G228="D"),'1_QUESITOS'!$D$13="Não",'1_QUESITOS'!$D$12="Inciso I"),"11.1",
IF(AND(OR(G228="C",G228="D"),'1_QUESITOS'!$D$13="Não",'1_QUESITOS'!$D$12="Inciso II"),"11.2",
"00.0")))))</f>
        <v>00.0</v>
      </c>
      <c r="I228" s="87">
        <f>IF('1_QUESITOS'!$D$18="ERRO !!!",0,
IF(H228="10.1",0.65,
IF(H228="10.2",0,
IF(AND(H228="11.1",'1_QUESITOS'!$D$8="Não",'1_QUESITOS'!$D$9="Não",'1_QUESITOS'!$D$10="Não",'1_QUESITOS'!$D$11="Não"),0.65,
IF(AND(H228="11.1",OR('1_QUESITOS'!$D$8="Sim",'1_QUESITOS'!$D$9="Sim",'1_QUESITOS'!$D$10="Sim",'1_QUESITOS'!$D$11="Sim")),0.7,
IF(AND(H228="11.2",'1_QUESITOS'!$D$8="Não",'1_QUESITOS'!$D$9="Não",'1_QUESITOS'!$D$10="Não",'1_QUESITOS'!$D$11="Não"),0.5,
IF(AND(H228="11.2",OR('1_QUESITOS'!$D$8="Sim",'1_QUESITOS'!$D$9="Sim",'1_QUESITOS'!$D$10="Sim",'1_QUESITOS'!$D$11="Sim")),0.55,
0)))))))</f>
        <v>0</v>
      </c>
      <c r="J228" s="87">
        <f>'3_CAPAG'!$D$8</f>
        <v>0</v>
      </c>
      <c r="K228" s="87">
        <f>IF(OR('2_DEBITOS'!I224="Sim",'1_QUESITOS'!$D$6="Sim",'1_QUESITOS'!$D$7="Sim",'1_QUESITOS'!$D$9="Sim"),I228,
SMALL(I228:J228,1))</f>
        <v>0</v>
      </c>
      <c r="L228" s="7">
        <f>IF('2_DEBITOS'!$I$4="ERRO !!!",0,ROUNDDOWN(SUM(E228:F228)*K228,2))</f>
        <v>0</v>
      </c>
      <c r="M228" s="7">
        <f t="shared" si="12"/>
        <v>0</v>
      </c>
      <c r="N228" s="7">
        <f t="shared" si="15"/>
        <v>0</v>
      </c>
      <c r="O228" s="7">
        <f t="shared" si="13"/>
        <v>0</v>
      </c>
    </row>
    <row r="229" spans="3:15" x14ac:dyDescent="0.35">
      <c r="C229" s="18" t="str">
        <f t="shared" si="14"/>
        <v/>
      </c>
      <c r="D229" s="13" t="str">
        <f>IF('2_DEBITOS'!D225="","Não informado",'2_DEBITOS'!D225)</f>
        <v>Não informado</v>
      </c>
      <c r="E229" s="7">
        <f>IF('2_DEBITOS'!$I$4="ERRO !!!",0,SUM('2_DEBITOS'!E225))</f>
        <v>0</v>
      </c>
      <c r="F229" s="7">
        <f>IF('2_DEBITOS'!$I$4="ERRO !!!",0,SUM('2_DEBITOS'!F225,'2_DEBITOS'!G225))</f>
        <v>0</v>
      </c>
      <c r="G229" s="8" t="str">
        <f>IF('1_QUESITOS'!$D$18="ERRO !!!","",
IF(E229+F229=0,"",
IF(OR('2_DEBITOS'!I225="Sim",'1_QUESITOS'!$D$6="Sim",'1_QUESITOS'!$D$7="Sim",'1_QUESITOS'!$D$9="Sim"),"D",
IF('3_CAPAG'!$D$9="","",
'3_CAPAG'!$D$9))))</f>
        <v/>
      </c>
      <c r="H229" s="8" t="str">
        <f>IF('1_QUESITOS'!$D$18="ERRO !!!","00.0",
IF(AND(OR(G229="C",G229="D"),'1_QUESITOS'!$D$13="Sim"),"10.1",
IF(AND(OR(G229="A",G229="B"),'1_QUESITOS'!$D$14="Sim"),"10.2",
IF(AND(OR(G229="C",G229="D"),'1_QUESITOS'!$D$13="Não",'1_QUESITOS'!$D$12="Inciso I"),"11.1",
IF(AND(OR(G229="C",G229="D"),'1_QUESITOS'!$D$13="Não",'1_QUESITOS'!$D$12="Inciso II"),"11.2",
"00.0")))))</f>
        <v>00.0</v>
      </c>
      <c r="I229" s="87">
        <f>IF('1_QUESITOS'!$D$18="ERRO !!!",0,
IF(H229="10.1",0.65,
IF(H229="10.2",0,
IF(AND(H229="11.1",'1_QUESITOS'!$D$8="Não",'1_QUESITOS'!$D$9="Não",'1_QUESITOS'!$D$10="Não",'1_QUESITOS'!$D$11="Não"),0.65,
IF(AND(H229="11.1",OR('1_QUESITOS'!$D$8="Sim",'1_QUESITOS'!$D$9="Sim",'1_QUESITOS'!$D$10="Sim",'1_QUESITOS'!$D$11="Sim")),0.7,
IF(AND(H229="11.2",'1_QUESITOS'!$D$8="Não",'1_QUESITOS'!$D$9="Não",'1_QUESITOS'!$D$10="Não",'1_QUESITOS'!$D$11="Não"),0.5,
IF(AND(H229="11.2",OR('1_QUESITOS'!$D$8="Sim",'1_QUESITOS'!$D$9="Sim",'1_QUESITOS'!$D$10="Sim",'1_QUESITOS'!$D$11="Sim")),0.55,
0)))))))</f>
        <v>0</v>
      </c>
      <c r="J229" s="87">
        <f>'3_CAPAG'!$D$8</f>
        <v>0</v>
      </c>
      <c r="K229" s="87">
        <f>IF(OR('2_DEBITOS'!I225="Sim",'1_QUESITOS'!$D$6="Sim",'1_QUESITOS'!$D$7="Sim",'1_QUESITOS'!$D$9="Sim"),I229,
SMALL(I229:J229,1))</f>
        <v>0</v>
      </c>
      <c r="L229" s="7">
        <f>IF('2_DEBITOS'!$I$4="ERRO !!!",0,ROUNDDOWN(SUM(E229:F229)*K229,2))</f>
        <v>0</v>
      </c>
      <c r="M229" s="7">
        <f t="shared" si="12"/>
        <v>0</v>
      </c>
      <c r="N229" s="7">
        <f t="shared" si="15"/>
        <v>0</v>
      </c>
      <c r="O229" s="7">
        <f t="shared" si="13"/>
        <v>0</v>
      </c>
    </row>
    <row r="230" spans="3:15" x14ac:dyDescent="0.35">
      <c r="C230" s="18" t="str">
        <f t="shared" si="14"/>
        <v/>
      </c>
      <c r="D230" s="13" t="str">
        <f>IF('2_DEBITOS'!D226="","Não informado",'2_DEBITOS'!D226)</f>
        <v>Não informado</v>
      </c>
      <c r="E230" s="7">
        <f>IF('2_DEBITOS'!$I$4="ERRO !!!",0,SUM('2_DEBITOS'!E226))</f>
        <v>0</v>
      </c>
      <c r="F230" s="7">
        <f>IF('2_DEBITOS'!$I$4="ERRO !!!",0,SUM('2_DEBITOS'!F226,'2_DEBITOS'!G226))</f>
        <v>0</v>
      </c>
      <c r="G230" s="8" t="str">
        <f>IF('1_QUESITOS'!$D$18="ERRO !!!","",
IF(E230+F230=0,"",
IF(OR('2_DEBITOS'!I226="Sim",'1_QUESITOS'!$D$6="Sim",'1_QUESITOS'!$D$7="Sim",'1_QUESITOS'!$D$9="Sim"),"D",
IF('3_CAPAG'!$D$9="","",
'3_CAPAG'!$D$9))))</f>
        <v/>
      </c>
      <c r="H230" s="8" t="str">
        <f>IF('1_QUESITOS'!$D$18="ERRO !!!","00.0",
IF(AND(OR(G230="C",G230="D"),'1_QUESITOS'!$D$13="Sim"),"10.1",
IF(AND(OR(G230="A",G230="B"),'1_QUESITOS'!$D$14="Sim"),"10.2",
IF(AND(OR(G230="C",G230="D"),'1_QUESITOS'!$D$13="Não",'1_QUESITOS'!$D$12="Inciso I"),"11.1",
IF(AND(OR(G230="C",G230="D"),'1_QUESITOS'!$D$13="Não",'1_QUESITOS'!$D$12="Inciso II"),"11.2",
"00.0")))))</f>
        <v>00.0</v>
      </c>
      <c r="I230" s="87">
        <f>IF('1_QUESITOS'!$D$18="ERRO !!!",0,
IF(H230="10.1",0.65,
IF(H230="10.2",0,
IF(AND(H230="11.1",'1_QUESITOS'!$D$8="Não",'1_QUESITOS'!$D$9="Não",'1_QUESITOS'!$D$10="Não",'1_QUESITOS'!$D$11="Não"),0.65,
IF(AND(H230="11.1",OR('1_QUESITOS'!$D$8="Sim",'1_QUESITOS'!$D$9="Sim",'1_QUESITOS'!$D$10="Sim",'1_QUESITOS'!$D$11="Sim")),0.7,
IF(AND(H230="11.2",'1_QUESITOS'!$D$8="Não",'1_QUESITOS'!$D$9="Não",'1_QUESITOS'!$D$10="Não",'1_QUESITOS'!$D$11="Não"),0.5,
IF(AND(H230="11.2",OR('1_QUESITOS'!$D$8="Sim",'1_QUESITOS'!$D$9="Sim",'1_QUESITOS'!$D$10="Sim",'1_QUESITOS'!$D$11="Sim")),0.55,
0)))))))</f>
        <v>0</v>
      </c>
      <c r="J230" s="87">
        <f>'3_CAPAG'!$D$8</f>
        <v>0</v>
      </c>
      <c r="K230" s="87">
        <f>IF(OR('2_DEBITOS'!I226="Sim",'1_QUESITOS'!$D$6="Sim",'1_QUESITOS'!$D$7="Sim",'1_QUESITOS'!$D$9="Sim"),I230,
SMALL(I230:J230,1))</f>
        <v>0</v>
      </c>
      <c r="L230" s="7">
        <f>IF('2_DEBITOS'!$I$4="ERRO !!!",0,ROUNDDOWN(SUM(E230:F230)*K230,2))</f>
        <v>0</v>
      </c>
      <c r="M230" s="7">
        <f t="shared" si="12"/>
        <v>0</v>
      </c>
      <c r="N230" s="7">
        <f t="shared" si="15"/>
        <v>0</v>
      </c>
      <c r="O230" s="7">
        <f t="shared" si="13"/>
        <v>0</v>
      </c>
    </row>
    <row r="231" spans="3:15" x14ac:dyDescent="0.35">
      <c r="C231" s="18" t="str">
        <f t="shared" si="14"/>
        <v/>
      </c>
      <c r="D231" s="13" t="str">
        <f>IF('2_DEBITOS'!D227="","Não informado",'2_DEBITOS'!D227)</f>
        <v>Não informado</v>
      </c>
      <c r="E231" s="7">
        <f>IF('2_DEBITOS'!$I$4="ERRO !!!",0,SUM('2_DEBITOS'!E227))</f>
        <v>0</v>
      </c>
      <c r="F231" s="7">
        <f>IF('2_DEBITOS'!$I$4="ERRO !!!",0,SUM('2_DEBITOS'!F227,'2_DEBITOS'!G227))</f>
        <v>0</v>
      </c>
      <c r="G231" s="8" t="str">
        <f>IF('1_QUESITOS'!$D$18="ERRO !!!","",
IF(E231+F231=0,"",
IF(OR('2_DEBITOS'!I227="Sim",'1_QUESITOS'!$D$6="Sim",'1_QUESITOS'!$D$7="Sim",'1_QUESITOS'!$D$9="Sim"),"D",
IF('3_CAPAG'!$D$9="","",
'3_CAPAG'!$D$9))))</f>
        <v/>
      </c>
      <c r="H231" s="8" t="str">
        <f>IF('1_QUESITOS'!$D$18="ERRO !!!","00.0",
IF(AND(OR(G231="C",G231="D"),'1_QUESITOS'!$D$13="Sim"),"10.1",
IF(AND(OR(G231="A",G231="B"),'1_QUESITOS'!$D$14="Sim"),"10.2",
IF(AND(OR(G231="C",G231="D"),'1_QUESITOS'!$D$13="Não",'1_QUESITOS'!$D$12="Inciso I"),"11.1",
IF(AND(OR(G231="C",G231="D"),'1_QUESITOS'!$D$13="Não",'1_QUESITOS'!$D$12="Inciso II"),"11.2",
"00.0")))))</f>
        <v>00.0</v>
      </c>
      <c r="I231" s="87">
        <f>IF('1_QUESITOS'!$D$18="ERRO !!!",0,
IF(H231="10.1",0.65,
IF(H231="10.2",0,
IF(AND(H231="11.1",'1_QUESITOS'!$D$8="Não",'1_QUESITOS'!$D$9="Não",'1_QUESITOS'!$D$10="Não",'1_QUESITOS'!$D$11="Não"),0.65,
IF(AND(H231="11.1",OR('1_QUESITOS'!$D$8="Sim",'1_QUESITOS'!$D$9="Sim",'1_QUESITOS'!$D$10="Sim",'1_QUESITOS'!$D$11="Sim")),0.7,
IF(AND(H231="11.2",'1_QUESITOS'!$D$8="Não",'1_QUESITOS'!$D$9="Não",'1_QUESITOS'!$D$10="Não",'1_QUESITOS'!$D$11="Não"),0.5,
IF(AND(H231="11.2",OR('1_QUESITOS'!$D$8="Sim",'1_QUESITOS'!$D$9="Sim",'1_QUESITOS'!$D$10="Sim",'1_QUESITOS'!$D$11="Sim")),0.55,
0)))))))</f>
        <v>0</v>
      </c>
      <c r="J231" s="87">
        <f>'3_CAPAG'!$D$8</f>
        <v>0</v>
      </c>
      <c r="K231" s="87">
        <f>IF(OR('2_DEBITOS'!I227="Sim",'1_QUESITOS'!$D$6="Sim",'1_QUESITOS'!$D$7="Sim",'1_QUESITOS'!$D$9="Sim"),I231,
SMALL(I231:J231,1))</f>
        <v>0</v>
      </c>
      <c r="L231" s="7">
        <f>IF('2_DEBITOS'!$I$4="ERRO !!!",0,ROUNDDOWN(SUM(E231:F231)*K231,2))</f>
        <v>0</v>
      </c>
      <c r="M231" s="7">
        <f t="shared" si="12"/>
        <v>0</v>
      </c>
      <c r="N231" s="7">
        <f t="shared" si="15"/>
        <v>0</v>
      </c>
      <c r="O231" s="7">
        <f t="shared" si="13"/>
        <v>0</v>
      </c>
    </row>
    <row r="232" spans="3:15" x14ac:dyDescent="0.35">
      <c r="C232" s="18" t="str">
        <f t="shared" si="14"/>
        <v/>
      </c>
      <c r="D232" s="13" t="str">
        <f>IF('2_DEBITOS'!D228="","Não informado",'2_DEBITOS'!D228)</f>
        <v>Não informado</v>
      </c>
      <c r="E232" s="7">
        <f>IF('2_DEBITOS'!$I$4="ERRO !!!",0,SUM('2_DEBITOS'!E228))</f>
        <v>0</v>
      </c>
      <c r="F232" s="7">
        <f>IF('2_DEBITOS'!$I$4="ERRO !!!",0,SUM('2_DEBITOS'!F228,'2_DEBITOS'!G228))</f>
        <v>0</v>
      </c>
      <c r="G232" s="8" t="str">
        <f>IF('1_QUESITOS'!$D$18="ERRO !!!","",
IF(E232+F232=0,"",
IF(OR('2_DEBITOS'!I228="Sim",'1_QUESITOS'!$D$6="Sim",'1_QUESITOS'!$D$7="Sim",'1_QUESITOS'!$D$9="Sim"),"D",
IF('3_CAPAG'!$D$9="","",
'3_CAPAG'!$D$9))))</f>
        <v/>
      </c>
      <c r="H232" s="8" t="str">
        <f>IF('1_QUESITOS'!$D$18="ERRO !!!","00.0",
IF(AND(OR(G232="C",G232="D"),'1_QUESITOS'!$D$13="Sim"),"10.1",
IF(AND(OR(G232="A",G232="B"),'1_QUESITOS'!$D$14="Sim"),"10.2",
IF(AND(OR(G232="C",G232="D"),'1_QUESITOS'!$D$13="Não",'1_QUESITOS'!$D$12="Inciso I"),"11.1",
IF(AND(OR(G232="C",G232="D"),'1_QUESITOS'!$D$13="Não",'1_QUESITOS'!$D$12="Inciso II"),"11.2",
"00.0")))))</f>
        <v>00.0</v>
      </c>
      <c r="I232" s="87">
        <f>IF('1_QUESITOS'!$D$18="ERRO !!!",0,
IF(H232="10.1",0.65,
IF(H232="10.2",0,
IF(AND(H232="11.1",'1_QUESITOS'!$D$8="Não",'1_QUESITOS'!$D$9="Não",'1_QUESITOS'!$D$10="Não",'1_QUESITOS'!$D$11="Não"),0.65,
IF(AND(H232="11.1",OR('1_QUESITOS'!$D$8="Sim",'1_QUESITOS'!$D$9="Sim",'1_QUESITOS'!$D$10="Sim",'1_QUESITOS'!$D$11="Sim")),0.7,
IF(AND(H232="11.2",'1_QUESITOS'!$D$8="Não",'1_QUESITOS'!$D$9="Não",'1_QUESITOS'!$D$10="Não",'1_QUESITOS'!$D$11="Não"),0.5,
IF(AND(H232="11.2",OR('1_QUESITOS'!$D$8="Sim",'1_QUESITOS'!$D$9="Sim",'1_QUESITOS'!$D$10="Sim",'1_QUESITOS'!$D$11="Sim")),0.55,
0)))))))</f>
        <v>0</v>
      </c>
      <c r="J232" s="87">
        <f>'3_CAPAG'!$D$8</f>
        <v>0</v>
      </c>
      <c r="K232" s="87">
        <f>IF(OR('2_DEBITOS'!I228="Sim",'1_QUESITOS'!$D$6="Sim",'1_QUESITOS'!$D$7="Sim",'1_QUESITOS'!$D$9="Sim"),I232,
SMALL(I232:J232,1))</f>
        <v>0</v>
      </c>
      <c r="L232" s="7">
        <f>IF('2_DEBITOS'!$I$4="ERRO !!!",0,ROUNDDOWN(SUM(E232:F232)*K232,2))</f>
        <v>0</v>
      </c>
      <c r="M232" s="7">
        <f t="shared" si="12"/>
        <v>0</v>
      </c>
      <c r="N232" s="7">
        <f t="shared" si="15"/>
        <v>0</v>
      </c>
      <c r="O232" s="7">
        <f t="shared" si="13"/>
        <v>0</v>
      </c>
    </row>
    <row r="233" spans="3:15" x14ac:dyDescent="0.35">
      <c r="C233" s="18" t="str">
        <f t="shared" si="14"/>
        <v/>
      </c>
      <c r="D233" s="13" t="str">
        <f>IF('2_DEBITOS'!D229="","Não informado",'2_DEBITOS'!D229)</f>
        <v>Não informado</v>
      </c>
      <c r="E233" s="7">
        <f>IF('2_DEBITOS'!$I$4="ERRO !!!",0,SUM('2_DEBITOS'!E229))</f>
        <v>0</v>
      </c>
      <c r="F233" s="7">
        <f>IF('2_DEBITOS'!$I$4="ERRO !!!",0,SUM('2_DEBITOS'!F229,'2_DEBITOS'!G229))</f>
        <v>0</v>
      </c>
      <c r="G233" s="8" t="str">
        <f>IF('1_QUESITOS'!$D$18="ERRO !!!","",
IF(E233+F233=0,"",
IF(OR('2_DEBITOS'!I229="Sim",'1_QUESITOS'!$D$6="Sim",'1_QUESITOS'!$D$7="Sim",'1_QUESITOS'!$D$9="Sim"),"D",
IF('3_CAPAG'!$D$9="","",
'3_CAPAG'!$D$9))))</f>
        <v/>
      </c>
      <c r="H233" s="8" t="str">
        <f>IF('1_QUESITOS'!$D$18="ERRO !!!","00.0",
IF(AND(OR(G233="C",G233="D"),'1_QUESITOS'!$D$13="Sim"),"10.1",
IF(AND(OR(G233="A",G233="B"),'1_QUESITOS'!$D$14="Sim"),"10.2",
IF(AND(OR(G233="C",G233="D"),'1_QUESITOS'!$D$13="Não",'1_QUESITOS'!$D$12="Inciso I"),"11.1",
IF(AND(OR(G233="C",G233="D"),'1_QUESITOS'!$D$13="Não",'1_QUESITOS'!$D$12="Inciso II"),"11.2",
"00.0")))))</f>
        <v>00.0</v>
      </c>
      <c r="I233" s="87">
        <f>IF('1_QUESITOS'!$D$18="ERRO !!!",0,
IF(H233="10.1",0.65,
IF(H233="10.2",0,
IF(AND(H233="11.1",'1_QUESITOS'!$D$8="Não",'1_QUESITOS'!$D$9="Não",'1_QUESITOS'!$D$10="Não",'1_QUESITOS'!$D$11="Não"),0.65,
IF(AND(H233="11.1",OR('1_QUESITOS'!$D$8="Sim",'1_QUESITOS'!$D$9="Sim",'1_QUESITOS'!$D$10="Sim",'1_QUESITOS'!$D$11="Sim")),0.7,
IF(AND(H233="11.2",'1_QUESITOS'!$D$8="Não",'1_QUESITOS'!$D$9="Não",'1_QUESITOS'!$D$10="Não",'1_QUESITOS'!$D$11="Não"),0.5,
IF(AND(H233="11.2",OR('1_QUESITOS'!$D$8="Sim",'1_QUESITOS'!$D$9="Sim",'1_QUESITOS'!$D$10="Sim",'1_QUESITOS'!$D$11="Sim")),0.55,
0)))))))</f>
        <v>0</v>
      </c>
      <c r="J233" s="87">
        <f>'3_CAPAG'!$D$8</f>
        <v>0</v>
      </c>
      <c r="K233" s="87">
        <f>IF(OR('2_DEBITOS'!I229="Sim",'1_QUESITOS'!$D$6="Sim",'1_QUESITOS'!$D$7="Sim",'1_QUESITOS'!$D$9="Sim"),I233,
SMALL(I233:J233,1))</f>
        <v>0</v>
      </c>
      <c r="L233" s="7">
        <f>IF('2_DEBITOS'!$I$4="ERRO !!!",0,ROUNDDOWN(SUM(E233:F233)*K233,2))</f>
        <v>0</v>
      </c>
      <c r="M233" s="7">
        <f t="shared" si="12"/>
        <v>0</v>
      </c>
      <c r="N233" s="7">
        <f t="shared" si="15"/>
        <v>0</v>
      </c>
      <c r="O233" s="7">
        <f t="shared" si="13"/>
        <v>0</v>
      </c>
    </row>
    <row r="234" spans="3:15" x14ac:dyDescent="0.35">
      <c r="C234" s="18" t="str">
        <f t="shared" si="14"/>
        <v/>
      </c>
      <c r="D234" s="13" t="str">
        <f>IF('2_DEBITOS'!D230="","Não informado",'2_DEBITOS'!D230)</f>
        <v>Não informado</v>
      </c>
      <c r="E234" s="7">
        <f>IF('2_DEBITOS'!$I$4="ERRO !!!",0,SUM('2_DEBITOS'!E230))</f>
        <v>0</v>
      </c>
      <c r="F234" s="7">
        <f>IF('2_DEBITOS'!$I$4="ERRO !!!",0,SUM('2_DEBITOS'!F230,'2_DEBITOS'!G230))</f>
        <v>0</v>
      </c>
      <c r="G234" s="8" t="str">
        <f>IF('1_QUESITOS'!$D$18="ERRO !!!","",
IF(E234+F234=0,"",
IF(OR('2_DEBITOS'!I230="Sim",'1_QUESITOS'!$D$6="Sim",'1_QUESITOS'!$D$7="Sim",'1_QUESITOS'!$D$9="Sim"),"D",
IF('3_CAPAG'!$D$9="","",
'3_CAPAG'!$D$9))))</f>
        <v/>
      </c>
      <c r="H234" s="8" t="str">
        <f>IF('1_QUESITOS'!$D$18="ERRO !!!","00.0",
IF(AND(OR(G234="C",G234="D"),'1_QUESITOS'!$D$13="Sim"),"10.1",
IF(AND(OR(G234="A",G234="B"),'1_QUESITOS'!$D$14="Sim"),"10.2",
IF(AND(OR(G234="C",G234="D"),'1_QUESITOS'!$D$13="Não",'1_QUESITOS'!$D$12="Inciso I"),"11.1",
IF(AND(OR(G234="C",G234="D"),'1_QUESITOS'!$D$13="Não",'1_QUESITOS'!$D$12="Inciso II"),"11.2",
"00.0")))))</f>
        <v>00.0</v>
      </c>
      <c r="I234" s="87">
        <f>IF('1_QUESITOS'!$D$18="ERRO !!!",0,
IF(H234="10.1",0.65,
IF(H234="10.2",0,
IF(AND(H234="11.1",'1_QUESITOS'!$D$8="Não",'1_QUESITOS'!$D$9="Não",'1_QUESITOS'!$D$10="Não",'1_QUESITOS'!$D$11="Não"),0.65,
IF(AND(H234="11.1",OR('1_QUESITOS'!$D$8="Sim",'1_QUESITOS'!$D$9="Sim",'1_QUESITOS'!$D$10="Sim",'1_QUESITOS'!$D$11="Sim")),0.7,
IF(AND(H234="11.2",'1_QUESITOS'!$D$8="Não",'1_QUESITOS'!$D$9="Não",'1_QUESITOS'!$D$10="Não",'1_QUESITOS'!$D$11="Não"),0.5,
IF(AND(H234="11.2",OR('1_QUESITOS'!$D$8="Sim",'1_QUESITOS'!$D$9="Sim",'1_QUESITOS'!$D$10="Sim",'1_QUESITOS'!$D$11="Sim")),0.55,
0)))))))</f>
        <v>0</v>
      </c>
      <c r="J234" s="87">
        <f>'3_CAPAG'!$D$8</f>
        <v>0</v>
      </c>
      <c r="K234" s="87">
        <f>IF(OR('2_DEBITOS'!I230="Sim",'1_QUESITOS'!$D$6="Sim",'1_QUESITOS'!$D$7="Sim",'1_QUESITOS'!$D$9="Sim"),I234,
SMALL(I234:J234,1))</f>
        <v>0</v>
      </c>
      <c r="L234" s="7">
        <f>IF('2_DEBITOS'!$I$4="ERRO !!!",0,ROUNDDOWN(SUM(E234:F234)*K234,2))</f>
        <v>0</v>
      </c>
      <c r="M234" s="7">
        <f t="shared" si="12"/>
        <v>0</v>
      </c>
      <c r="N234" s="7">
        <f t="shared" si="15"/>
        <v>0</v>
      </c>
      <c r="O234" s="7">
        <f t="shared" si="13"/>
        <v>0</v>
      </c>
    </row>
    <row r="235" spans="3:15" x14ac:dyDescent="0.35">
      <c r="C235" s="18" t="str">
        <f t="shared" si="14"/>
        <v/>
      </c>
      <c r="D235" s="13" t="str">
        <f>IF('2_DEBITOS'!D231="","Não informado",'2_DEBITOS'!D231)</f>
        <v>Não informado</v>
      </c>
      <c r="E235" s="7">
        <f>IF('2_DEBITOS'!$I$4="ERRO !!!",0,SUM('2_DEBITOS'!E231))</f>
        <v>0</v>
      </c>
      <c r="F235" s="7">
        <f>IF('2_DEBITOS'!$I$4="ERRO !!!",0,SUM('2_DEBITOS'!F231,'2_DEBITOS'!G231))</f>
        <v>0</v>
      </c>
      <c r="G235" s="8" t="str">
        <f>IF('1_QUESITOS'!$D$18="ERRO !!!","",
IF(E235+F235=0,"",
IF(OR('2_DEBITOS'!I231="Sim",'1_QUESITOS'!$D$6="Sim",'1_QUESITOS'!$D$7="Sim",'1_QUESITOS'!$D$9="Sim"),"D",
IF('3_CAPAG'!$D$9="","",
'3_CAPAG'!$D$9))))</f>
        <v/>
      </c>
      <c r="H235" s="8" t="str">
        <f>IF('1_QUESITOS'!$D$18="ERRO !!!","00.0",
IF(AND(OR(G235="C",G235="D"),'1_QUESITOS'!$D$13="Sim"),"10.1",
IF(AND(OR(G235="A",G235="B"),'1_QUESITOS'!$D$14="Sim"),"10.2",
IF(AND(OR(G235="C",G235="D"),'1_QUESITOS'!$D$13="Não",'1_QUESITOS'!$D$12="Inciso I"),"11.1",
IF(AND(OR(G235="C",G235="D"),'1_QUESITOS'!$D$13="Não",'1_QUESITOS'!$D$12="Inciso II"),"11.2",
"00.0")))))</f>
        <v>00.0</v>
      </c>
      <c r="I235" s="87">
        <f>IF('1_QUESITOS'!$D$18="ERRO !!!",0,
IF(H235="10.1",0.65,
IF(H235="10.2",0,
IF(AND(H235="11.1",'1_QUESITOS'!$D$8="Não",'1_QUESITOS'!$D$9="Não",'1_QUESITOS'!$D$10="Não",'1_QUESITOS'!$D$11="Não"),0.65,
IF(AND(H235="11.1",OR('1_QUESITOS'!$D$8="Sim",'1_QUESITOS'!$D$9="Sim",'1_QUESITOS'!$D$10="Sim",'1_QUESITOS'!$D$11="Sim")),0.7,
IF(AND(H235="11.2",'1_QUESITOS'!$D$8="Não",'1_QUESITOS'!$D$9="Não",'1_QUESITOS'!$D$10="Não",'1_QUESITOS'!$D$11="Não"),0.5,
IF(AND(H235="11.2",OR('1_QUESITOS'!$D$8="Sim",'1_QUESITOS'!$D$9="Sim",'1_QUESITOS'!$D$10="Sim",'1_QUESITOS'!$D$11="Sim")),0.55,
0)))))))</f>
        <v>0</v>
      </c>
      <c r="J235" s="87">
        <f>'3_CAPAG'!$D$8</f>
        <v>0</v>
      </c>
      <c r="K235" s="87">
        <f>IF(OR('2_DEBITOS'!I231="Sim",'1_QUESITOS'!$D$6="Sim",'1_QUESITOS'!$D$7="Sim",'1_QUESITOS'!$D$9="Sim"),I235,
SMALL(I235:J235,1))</f>
        <v>0</v>
      </c>
      <c r="L235" s="7">
        <f>IF('2_DEBITOS'!$I$4="ERRO !!!",0,ROUNDDOWN(SUM(E235:F235)*K235,2))</f>
        <v>0</v>
      </c>
      <c r="M235" s="7">
        <f t="shared" si="12"/>
        <v>0</v>
      </c>
      <c r="N235" s="7">
        <f t="shared" si="15"/>
        <v>0</v>
      </c>
      <c r="O235" s="7">
        <f t="shared" si="13"/>
        <v>0</v>
      </c>
    </row>
    <row r="236" spans="3:15" x14ac:dyDescent="0.35">
      <c r="C236" s="18" t="str">
        <f t="shared" si="14"/>
        <v/>
      </c>
      <c r="D236" s="13" t="str">
        <f>IF('2_DEBITOS'!D232="","Não informado",'2_DEBITOS'!D232)</f>
        <v>Não informado</v>
      </c>
      <c r="E236" s="7">
        <f>IF('2_DEBITOS'!$I$4="ERRO !!!",0,SUM('2_DEBITOS'!E232))</f>
        <v>0</v>
      </c>
      <c r="F236" s="7">
        <f>IF('2_DEBITOS'!$I$4="ERRO !!!",0,SUM('2_DEBITOS'!F232,'2_DEBITOS'!G232))</f>
        <v>0</v>
      </c>
      <c r="G236" s="8" t="str">
        <f>IF('1_QUESITOS'!$D$18="ERRO !!!","",
IF(E236+F236=0,"",
IF(OR('2_DEBITOS'!I232="Sim",'1_QUESITOS'!$D$6="Sim",'1_QUESITOS'!$D$7="Sim",'1_QUESITOS'!$D$9="Sim"),"D",
IF('3_CAPAG'!$D$9="","",
'3_CAPAG'!$D$9))))</f>
        <v/>
      </c>
      <c r="H236" s="8" t="str">
        <f>IF('1_QUESITOS'!$D$18="ERRO !!!","00.0",
IF(AND(OR(G236="C",G236="D"),'1_QUESITOS'!$D$13="Sim"),"10.1",
IF(AND(OR(G236="A",G236="B"),'1_QUESITOS'!$D$14="Sim"),"10.2",
IF(AND(OR(G236="C",G236="D"),'1_QUESITOS'!$D$13="Não",'1_QUESITOS'!$D$12="Inciso I"),"11.1",
IF(AND(OR(G236="C",G236="D"),'1_QUESITOS'!$D$13="Não",'1_QUESITOS'!$D$12="Inciso II"),"11.2",
"00.0")))))</f>
        <v>00.0</v>
      </c>
      <c r="I236" s="87">
        <f>IF('1_QUESITOS'!$D$18="ERRO !!!",0,
IF(H236="10.1",0.65,
IF(H236="10.2",0,
IF(AND(H236="11.1",'1_QUESITOS'!$D$8="Não",'1_QUESITOS'!$D$9="Não",'1_QUESITOS'!$D$10="Não",'1_QUESITOS'!$D$11="Não"),0.65,
IF(AND(H236="11.1",OR('1_QUESITOS'!$D$8="Sim",'1_QUESITOS'!$D$9="Sim",'1_QUESITOS'!$D$10="Sim",'1_QUESITOS'!$D$11="Sim")),0.7,
IF(AND(H236="11.2",'1_QUESITOS'!$D$8="Não",'1_QUESITOS'!$D$9="Não",'1_QUESITOS'!$D$10="Não",'1_QUESITOS'!$D$11="Não"),0.5,
IF(AND(H236="11.2",OR('1_QUESITOS'!$D$8="Sim",'1_QUESITOS'!$D$9="Sim",'1_QUESITOS'!$D$10="Sim",'1_QUESITOS'!$D$11="Sim")),0.55,
0)))))))</f>
        <v>0</v>
      </c>
      <c r="J236" s="87">
        <f>'3_CAPAG'!$D$8</f>
        <v>0</v>
      </c>
      <c r="K236" s="87">
        <f>IF(OR('2_DEBITOS'!I232="Sim",'1_QUESITOS'!$D$6="Sim",'1_QUESITOS'!$D$7="Sim",'1_QUESITOS'!$D$9="Sim"),I236,
SMALL(I236:J236,1))</f>
        <v>0</v>
      </c>
      <c r="L236" s="7">
        <f>IF('2_DEBITOS'!$I$4="ERRO !!!",0,ROUNDDOWN(SUM(E236:F236)*K236,2))</f>
        <v>0</v>
      </c>
      <c r="M236" s="7">
        <f t="shared" si="12"/>
        <v>0</v>
      </c>
      <c r="N236" s="7">
        <f t="shared" si="15"/>
        <v>0</v>
      </c>
      <c r="O236" s="7">
        <f t="shared" si="13"/>
        <v>0</v>
      </c>
    </row>
    <row r="237" spans="3:15" x14ac:dyDescent="0.35">
      <c r="C237" s="18" t="str">
        <f t="shared" si="14"/>
        <v/>
      </c>
      <c r="D237" s="13" t="str">
        <f>IF('2_DEBITOS'!D233="","Não informado",'2_DEBITOS'!D233)</f>
        <v>Não informado</v>
      </c>
      <c r="E237" s="7">
        <f>IF('2_DEBITOS'!$I$4="ERRO !!!",0,SUM('2_DEBITOS'!E233))</f>
        <v>0</v>
      </c>
      <c r="F237" s="7">
        <f>IF('2_DEBITOS'!$I$4="ERRO !!!",0,SUM('2_DEBITOS'!F233,'2_DEBITOS'!G233))</f>
        <v>0</v>
      </c>
      <c r="G237" s="8" t="str">
        <f>IF('1_QUESITOS'!$D$18="ERRO !!!","",
IF(E237+F237=0,"",
IF(OR('2_DEBITOS'!I233="Sim",'1_QUESITOS'!$D$6="Sim",'1_QUESITOS'!$D$7="Sim",'1_QUESITOS'!$D$9="Sim"),"D",
IF('3_CAPAG'!$D$9="","",
'3_CAPAG'!$D$9))))</f>
        <v/>
      </c>
      <c r="H237" s="8" t="str">
        <f>IF('1_QUESITOS'!$D$18="ERRO !!!","00.0",
IF(AND(OR(G237="C",G237="D"),'1_QUESITOS'!$D$13="Sim"),"10.1",
IF(AND(OR(G237="A",G237="B"),'1_QUESITOS'!$D$14="Sim"),"10.2",
IF(AND(OR(G237="C",G237="D"),'1_QUESITOS'!$D$13="Não",'1_QUESITOS'!$D$12="Inciso I"),"11.1",
IF(AND(OR(G237="C",G237="D"),'1_QUESITOS'!$D$13="Não",'1_QUESITOS'!$D$12="Inciso II"),"11.2",
"00.0")))))</f>
        <v>00.0</v>
      </c>
      <c r="I237" s="87">
        <f>IF('1_QUESITOS'!$D$18="ERRO !!!",0,
IF(H237="10.1",0.65,
IF(H237="10.2",0,
IF(AND(H237="11.1",'1_QUESITOS'!$D$8="Não",'1_QUESITOS'!$D$9="Não",'1_QUESITOS'!$D$10="Não",'1_QUESITOS'!$D$11="Não"),0.65,
IF(AND(H237="11.1",OR('1_QUESITOS'!$D$8="Sim",'1_QUESITOS'!$D$9="Sim",'1_QUESITOS'!$D$10="Sim",'1_QUESITOS'!$D$11="Sim")),0.7,
IF(AND(H237="11.2",'1_QUESITOS'!$D$8="Não",'1_QUESITOS'!$D$9="Não",'1_QUESITOS'!$D$10="Não",'1_QUESITOS'!$D$11="Não"),0.5,
IF(AND(H237="11.2",OR('1_QUESITOS'!$D$8="Sim",'1_QUESITOS'!$D$9="Sim",'1_QUESITOS'!$D$10="Sim",'1_QUESITOS'!$D$11="Sim")),0.55,
0)))))))</f>
        <v>0</v>
      </c>
      <c r="J237" s="87">
        <f>'3_CAPAG'!$D$8</f>
        <v>0</v>
      </c>
      <c r="K237" s="87">
        <f>IF(OR('2_DEBITOS'!I233="Sim",'1_QUESITOS'!$D$6="Sim",'1_QUESITOS'!$D$7="Sim",'1_QUESITOS'!$D$9="Sim"),I237,
SMALL(I237:J237,1))</f>
        <v>0</v>
      </c>
      <c r="L237" s="7">
        <f>IF('2_DEBITOS'!$I$4="ERRO !!!",0,ROUNDDOWN(SUM(E237:F237)*K237,2))</f>
        <v>0</v>
      </c>
      <c r="M237" s="7">
        <f t="shared" si="12"/>
        <v>0</v>
      </c>
      <c r="N237" s="7">
        <f t="shared" si="15"/>
        <v>0</v>
      </c>
      <c r="O237" s="7">
        <f t="shared" si="13"/>
        <v>0</v>
      </c>
    </row>
    <row r="238" spans="3:15" x14ac:dyDescent="0.35">
      <c r="C238" s="18" t="str">
        <f t="shared" si="14"/>
        <v/>
      </c>
      <c r="D238" s="13" t="str">
        <f>IF('2_DEBITOS'!D234="","Não informado",'2_DEBITOS'!D234)</f>
        <v>Não informado</v>
      </c>
      <c r="E238" s="7">
        <f>IF('2_DEBITOS'!$I$4="ERRO !!!",0,SUM('2_DEBITOS'!E234))</f>
        <v>0</v>
      </c>
      <c r="F238" s="7">
        <f>IF('2_DEBITOS'!$I$4="ERRO !!!",0,SUM('2_DEBITOS'!F234,'2_DEBITOS'!G234))</f>
        <v>0</v>
      </c>
      <c r="G238" s="8" t="str">
        <f>IF('1_QUESITOS'!$D$18="ERRO !!!","",
IF(E238+F238=0,"",
IF(OR('2_DEBITOS'!I234="Sim",'1_QUESITOS'!$D$6="Sim",'1_QUESITOS'!$D$7="Sim",'1_QUESITOS'!$D$9="Sim"),"D",
IF('3_CAPAG'!$D$9="","",
'3_CAPAG'!$D$9))))</f>
        <v/>
      </c>
      <c r="H238" s="8" t="str">
        <f>IF('1_QUESITOS'!$D$18="ERRO !!!","00.0",
IF(AND(OR(G238="C",G238="D"),'1_QUESITOS'!$D$13="Sim"),"10.1",
IF(AND(OR(G238="A",G238="B"),'1_QUESITOS'!$D$14="Sim"),"10.2",
IF(AND(OR(G238="C",G238="D"),'1_QUESITOS'!$D$13="Não",'1_QUESITOS'!$D$12="Inciso I"),"11.1",
IF(AND(OR(G238="C",G238="D"),'1_QUESITOS'!$D$13="Não",'1_QUESITOS'!$D$12="Inciso II"),"11.2",
"00.0")))))</f>
        <v>00.0</v>
      </c>
      <c r="I238" s="87">
        <f>IF('1_QUESITOS'!$D$18="ERRO !!!",0,
IF(H238="10.1",0.65,
IF(H238="10.2",0,
IF(AND(H238="11.1",'1_QUESITOS'!$D$8="Não",'1_QUESITOS'!$D$9="Não",'1_QUESITOS'!$D$10="Não",'1_QUESITOS'!$D$11="Não"),0.65,
IF(AND(H238="11.1",OR('1_QUESITOS'!$D$8="Sim",'1_QUESITOS'!$D$9="Sim",'1_QUESITOS'!$D$10="Sim",'1_QUESITOS'!$D$11="Sim")),0.7,
IF(AND(H238="11.2",'1_QUESITOS'!$D$8="Não",'1_QUESITOS'!$D$9="Não",'1_QUESITOS'!$D$10="Não",'1_QUESITOS'!$D$11="Não"),0.5,
IF(AND(H238="11.2",OR('1_QUESITOS'!$D$8="Sim",'1_QUESITOS'!$D$9="Sim",'1_QUESITOS'!$D$10="Sim",'1_QUESITOS'!$D$11="Sim")),0.55,
0)))))))</f>
        <v>0</v>
      </c>
      <c r="J238" s="87">
        <f>'3_CAPAG'!$D$8</f>
        <v>0</v>
      </c>
      <c r="K238" s="87">
        <f>IF(OR('2_DEBITOS'!I234="Sim",'1_QUESITOS'!$D$6="Sim",'1_QUESITOS'!$D$7="Sim",'1_QUESITOS'!$D$9="Sim"),I238,
SMALL(I238:J238,1))</f>
        <v>0</v>
      </c>
      <c r="L238" s="7">
        <f>IF('2_DEBITOS'!$I$4="ERRO !!!",0,ROUNDDOWN(SUM(E238:F238)*K238,2))</f>
        <v>0</v>
      </c>
      <c r="M238" s="7">
        <f t="shared" si="12"/>
        <v>0</v>
      </c>
      <c r="N238" s="7">
        <f t="shared" si="15"/>
        <v>0</v>
      </c>
      <c r="O238" s="7">
        <f t="shared" si="13"/>
        <v>0</v>
      </c>
    </row>
    <row r="239" spans="3:15" x14ac:dyDescent="0.35">
      <c r="C239" s="18" t="str">
        <f t="shared" si="14"/>
        <v/>
      </c>
      <c r="D239" s="13" t="str">
        <f>IF('2_DEBITOS'!D235="","Não informado",'2_DEBITOS'!D235)</f>
        <v>Não informado</v>
      </c>
      <c r="E239" s="7">
        <f>IF('2_DEBITOS'!$I$4="ERRO !!!",0,SUM('2_DEBITOS'!E235))</f>
        <v>0</v>
      </c>
      <c r="F239" s="7">
        <f>IF('2_DEBITOS'!$I$4="ERRO !!!",0,SUM('2_DEBITOS'!F235,'2_DEBITOS'!G235))</f>
        <v>0</v>
      </c>
      <c r="G239" s="8" t="str">
        <f>IF('1_QUESITOS'!$D$18="ERRO !!!","",
IF(E239+F239=0,"",
IF(OR('2_DEBITOS'!I235="Sim",'1_QUESITOS'!$D$6="Sim",'1_QUESITOS'!$D$7="Sim",'1_QUESITOS'!$D$9="Sim"),"D",
IF('3_CAPAG'!$D$9="","",
'3_CAPAG'!$D$9))))</f>
        <v/>
      </c>
      <c r="H239" s="8" t="str">
        <f>IF('1_QUESITOS'!$D$18="ERRO !!!","00.0",
IF(AND(OR(G239="C",G239="D"),'1_QUESITOS'!$D$13="Sim"),"10.1",
IF(AND(OR(G239="A",G239="B"),'1_QUESITOS'!$D$14="Sim"),"10.2",
IF(AND(OR(G239="C",G239="D"),'1_QUESITOS'!$D$13="Não",'1_QUESITOS'!$D$12="Inciso I"),"11.1",
IF(AND(OR(G239="C",G239="D"),'1_QUESITOS'!$D$13="Não",'1_QUESITOS'!$D$12="Inciso II"),"11.2",
"00.0")))))</f>
        <v>00.0</v>
      </c>
      <c r="I239" s="87">
        <f>IF('1_QUESITOS'!$D$18="ERRO !!!",0,
IF(H239="10.1",0.65,
IF(H239="10.2",0,
IF(AND(H239="11.1",'1_QUESITOS'!$D$8="Não",'1_QUESITOS'!$D$9="Não",'1_QUESITOS'!$D$10="Não",'1_QUESITOS'!$D$11="Não"),0.65,
IF(AND(H239="11.1",OR('1_QUESITOS'!$D$8="Sim",'1_QUESITOS'!$D$9="Sim",'1_QUESITOS'!$D$10="Sim",'1_QUESITOS'!$D$11="Sim")),0.7,
IF(AND(H239="11.2",'1_QUESITOS'!$D$8="Não",'1_QUESITOS'!$D$9="Não",'1_QUESITOS'!$D$10="Não",'1_QUESITOS'!$D$11="Não"),0.5,
IF(AND(H239="11.2",OR('1_QUESITOS'!$D$8="Sim",'1_QUESITOS'!$D$9="Sim",'1_QUESITOS'!$D$10="Sim",'1_QUESITOS'!$D$11="Sim")),0.55,
0)))))))</f>
        <v>0</v>
      </c>
      <c r="J239" s="87">
        <f>'3_CAPAG'!$D$8</f>
        <v>0</v>
      </c>
      <c r="K239" s="87">
        <f>IF(OR('2_DEBITOS'!I235="Sim",'1_QUESITOS'!$D$6="Sim",'1_QUESITOS'!$D$7="Sim",'1_QUESITOS'!$D$9="Sim"),I239,
SMALL(I239:J239,1))</f>
        <v>0</v>
      </c>
      <c r="L239" s="7">
        <f>IF('2_DEBITOS'!$I$4="ERRO !!!",0,ROUNDDOWN(SUM(E239:F239)*K239,2))</f>
        <v>0</v>
      </c>
      <c r="M239" s="7">
        <f t="shared" si="12"/>
        <v>0</v>
      </c>
      <c r="N239" s="7">
        <f t="shared" si="15"/>
        <v>0</v>
      </c>
      <c r="O239" s="7">
        <f t="shared" si="13"/>
        <v>0</v>
      </c>
    </row>
    <row r="240" spans="3:15" x14ac:dyDescent="0.35">
      <c r="C240" s="18" t="str">
        <f t="shared" si="14"/>
        <v/>
      </c>
      <c r="D240" s="13" t="str">
        <f>IF('2_DEBITOS'!D236="","Não informado",'2_DEBITOS'!D236)</f>
        <v>Não informado</v>
      </c>
      <c r="E240" s="7">
        <f>IF('2_DEBITOS'!$I$4="ERRO !!!",0,SUM('2_DEBITOS'!E236))</f>
        <v>0</v>
      </c>
      <c r="F240" s="7">
        <f>IF('2_DEBITOS'!$I$4="ERRO !!!",0,SUM('2_DEBITOS'!F236,'2_DEBITOS'!G236))</f>
        <v>0</v>
      </c>
      <c r="G240" s="8" t="str">
        <f>IF('1_QUESITOS'!$D$18="ERRO !!!","",
IF(E240+F240=0,"",
IF(OR('2_DEBITOS'!I236="Sim",'1_QUESITOS'!$D$6="Sim",'1_QUESITOS'!$D$7="Sim",'1_QUESITOS'!$D$9="Sim"),"D",
IF('3_CAPAG'!$D$9="","",
'3_CAPAG'!$D$9))))</f>
        <v/>
      </c>
      <c r="H240" s="8" t="str">
        <f>IF('1_QUESITOS'!$D$18="ERRO !!!","00.0",
IF(AND(OR(G240="C",G240="D"),'1_QUESITOS'!$D$13="Sim"),"10.1",
IF(AND(OR(G240="A",G240="B"),'1_QUESITOS'!$D$14="Sim"),"10.2",
IF(AND(OR(G240="C",G240="D"),'1_QUESITOS'!$D$13="Não",'1_QUESITOS'!$D$12="Inciso I"),"11.1",
IF(AND(OR(G240="C",G240="D"),'1_QUESITOS'!$D$13="Não",'1_QUESITOS'!$D$12="Inciso II"),"11.2",
"00.0")))))</f>
        <v>00.0</v>
      </c>
      <c r="I240" s="87">
        <f>IF('1_QUESITOS'!$D$18="ERRO !!!",0,
IF(H240="10.1",0.65,
IF(H240="10.2",0,
IF(AND(H240="11.1",'1_QUESITOS'!$D$8="Não",'1_QUESITOS'!$D$9="Não",'1_QUESITOS'!$D$10="Não",'1_QUESITOS'!$D$11="Não"),0.65,
IF(AND(H240="11.1",OR('1_QUESITOS'!$D$8="Sim",'1_QUESITOS'!$D$9="Sim",'1_QUESITOS'!$D$10="Sim",'1_QUESITOS'!$D$11="Sim")),0.7,
IF(AND(H240="11.2",'1_QUESITOS'!$D$8="Não",'1_QUESITOS'!$D$9="Não",'1_QUESITOS'!$D$10="Não",'1_QUESITOS'!$D$11="Não"),0.5,
IF(AND(H240="11.2",OR('1_QUESITOS'!$D$8="Sim",'1_QUESITOS'!$D$9="Sim",'1_QUESITOS'!$D$10="Sim",'1_QUESITOS'!$D$11="Sim")),0.55,
0)))))))</f>
        <v>0</v>
      </c>
      <c r="J240" s="87">
        <f>'3_CAPAG'!$D$8</f>
        <v>0</v>
      </c>
      <c r="K240" s="87">
        <f>IF(OR('2_DEBITOS'!I236="Sim",'1_QUESITOS'!$D$6="Sim",'1_QUESITOS'!$D$7="Sim",'1_QUESITOS'!$D$9="Sim"),I240,
SMALL(I240:J240,1))</f>
        <v>0</v>
      </c>
      <c r="L240" s="7">
        <f>IF('2_DEBITOS'!$I$4="ERRO !!!",0,ROUNDDOWN(SUM(E240:F240)*K240,2))</f>
        <v>0</v>
      </c>
      <c r="M240" s="7">
        <f t="shared" si="12"/>
        <v>0</v>
      </c>
      <c r="N240" s="7">
        <f t="shared" si="15"/>
        <v>0</v>
      </c>
      <c r="O240" s="7">
        <f t="shared" si="13"/>
        <v>0</v>
      </c>
    </row>
    <row r="241" spans="3:15" x14ac:dyDescent="0.35">
      <c r="C241" s="18" t="str">
        <f t="shared" si="14"/>
        <v/>
      </c>
      <c r="D241" s="13" t="str">
        <f>IF('2_DEBITOS'!D237="","Não informado",'2_DEBITOS'!D237)</f>
        <v>Não informado</v>
      </c>
      <c r="E241" s="7">
        <f>IF('2_DEBITOS'!$I$4="ERRO !!!",0,SUM('2_DEBITOS'!E237))</f>
        <v>0</v>
      </c>
      <c r="F241" s="7">
        <f>IF('2_DEBITOS'!$I$4="ERRO !!!",0,SUM('2_DEBITOS'!F237,'2_DEBITOS'!G237))</f>
        <v>0</v>
      </c>
      <c r="G241" s="8" t="str">
        <f>IF('1_QUESITOS'!$D$18="ERRO !!!","",
IF(E241+F241=0,"",
IF(OR('2_DEBITOS'!I237="Sim",'1_QUESITOS'!$D$6="Sim",'1_QUESITOS'!$D$7="Sim",'1_QUESITOS'!$D$9="Sim"),"D",
IF('3_CAPAG'!$D$9="","",
'3_CAPAG'!$D$9))))</f>
        <v/>
      </c>
      <c r="H241" s="8" t="str">
        <f>IF('1_QUESITOS'!$D$18="ERRO !!!","00.0",
IF(AND(OR(G241="C",G241="D"),'1_QUESITOS'!$D$13="Sim"),"10.1",
IF(AND(OR(G241="A",G241="B"),'1_QUESITOS'!$D$14="Sim"),"10.2",
IF(AND(OR(G241="C",G241="D"),'1_QUESITOS'!$D$13="Não",'1_QUESITOS'!$D$12="Inciso I"),"11.1",
IF(AND(OR(G241="C",G241="D"),'1_QUESITOS'!$D$13="Não",'1_QUESITOS'!$D$12="Inciso II"),"11.2",
"00.0")))))</f>
        <v>00.0</v>
      </c>
      <c r="I241" s="87">
        <f>IF('1_QUESITOS'!$D$18="ERRO !!!",0,
IF(H241="10.1",0.65,
IF(H241="10.2",0,
IF(AND(H241="11.1",'1_QUESITOS'!$D$8="Não",'1_QUESITOS'!$D$9="Não",'1_QUESITOS'!$D$10="Não",'1_QUESITOS'!$D$11="Não"),0.65,
IF(AND(H241="11.1",OR('1_QUESITOS'!$D$8="Sim",'1_QUESITOS'!$D$9="Sim",'1_QUESITOS'!$D$10="Sim",'1_QUESITOS'!$D$11="Sim")),0.7,
IF(AND(H241="11.2",'1_QUESITOS'!$D$8="Não",'1_QUESITOS'!$D$9="Não",'1_QUESITOS'!$D$10="Não",'1_QUESITOS'!$D$11="Não"),0.5,
IF(AND(H241="11.2",OR('1_QUESITOS'!$D$8="Sim",'1_QUESITOS'!$D$9="Sim",'1_QUESITOS'!$D$10="Sim",'1_QUESITOS'!$D$11="Sim")),0.55,
0)))))))</f>
        <v>0</v>
      </c>
      <c r="J241" s="87">
        <f>'3_CAPAG'!$D$8</f>
        <v>0</v>
      </c>
      <c r="K241" s="87">
        <f>IF(OR('2_DEBITOS'!I237="Sim",'1_QUESITOS'!$D$6="Sim",'1_QUESITOS'!$D$7="Sim",'1_QUESITOS'!$D$9="Sim"),I241,
SMALL(I241:J241,1))</f>
        <v>0</v>
      </c>
      <c r="L241" s="7">
        <f>IF('2_DEBITOS'!$I$4="ERRO !!!",0,ROUNDDOWN(SUM(E241:F241)*K241,2))</f>
        <v>0</v>
      </c>
      <c r="M241" s="7">
        <f t="shared" si="12"/>
        <v>0</v>
      </c>
      <c r="N241" s="7">
        <f t="shared" si="15"/>
        <v>0</v>
      </c>
      <c r="O241" s="7">
        <f t="shared" si="13"/>
        <v>0</v>
      </c>
    </row>
    <row r="242" spans="3:15" x14ac:dyDescent="0.35">
      <c r="C242" s="18" t="str">
        <f t="shared" si="14"/>
        <v/>
      </c>
      <c r="D242" s="13" t="str">
        <f>IF('2_DEBITOS'!D238="","Não informado",'2_DEBITOS'!D238)</f>
        <v>Não informado</v>
      </c>
      <c r="E242" s="7">
        <f>IF('2_DEBITOS'!$I$4="ERRO !!!",0,SUM('2_DEBITOS'!E238))</f>
        <v>0</v>
      </c>
      <c r="F242" s="7">
        <f>IF('2_DEBITOS'!$I$4="ERRO !!!",0,SUM('2_DEBITOS'!F238,'2_DEBITOS'!G238))</f>
        <v>0</v>
      </c>
      <c r="G242" s="8" t="str">
        <f>IF('1_QUESITOS'!$D$18="ERRO !!!","",
IF(E242+F242=0,"",
IF(OR('2_DEBITOS'!I238="Sim",'1_QUESITOS'!$D$6="Sim",'1_QUESITOS'!$D$7="Sim",'1_QUESITOS'!$D$9="Sim"),"D",
IF('3_CAPAG'!$D$9="","",
'3_CAPAG'!$D$9))))</f>
        <v/>
      </c>
      <c r="H242" s="8" t="str">
        <f>IF('1_QUESITOS'!$D$18="ERRO !!!","00.0",
IF(AND(OR(G242="C",G242="D"),'1_QUESITOS'!$D$13="Sim"),"10.1",
IF(AND(OR(G242="A",G242="B"),'1_QUESITOS'!$D$14="Sim"),"10.2",
IF(AND(OR(G242="C",G242="D"),'1_QUESITOS'!$D$13="Não",'1_QUESITOS'!$D$12="Inciso I"),"11.1",
IF(AND(OR(G242="C",G242="D"),'1_QUESITOS'!$D$13="Não",'1_QUESITOS'!$D$12="Inciso II"),"11.2",
"00.0")))))</f>
        <v>00.0</v>
      </c>
      <c r="I242" s="87">
        <f>IF('1_QUESITOS'!$D$18="ERRO !!!",0,
IF(H242="10.1",0.65,
IF(H242="10.2",0,
IF(AND(H242="11.1",'1_QUESITOS'!$D$8="Não",'1_QUESITOS'!$D$9="Não",'1_QUESITOS'!$D$10="Não",'1_QUESITOS'!$D$11="Não"),0.65,
IF(AND(H242="11.1",OR('1_QUESITOS'!$D$8="Sim",'1_QUESITOS'!$D$9="Sim",'1_QUESITOS'!$D$10="Sim",'1_QUESITOS'!$D$11="Sim")),0.7,
IF(AND(H242="11.2",'1_QUESITOS'!$D$8="Não",'1_QUESITOS'!$D$9="Não",'1_QUESITOS'!$D$10="Não",'1_QUESITOS'!$D$11="Não"),0.5,
IF(AND(H242="11.2",OR('1_QUESITOS'!$D$8="Sim",'1_QUESITOS'!$D$9="Sim",'1_QUESITOS'!$D$10="Sim",'1_QUESITOS'!$D$11="Sim")),0.55,
0)))))))</f>
        <v>0</v>
      </c>
      <c r="J242" s="87">
        <f>'3_CAPAG'!$D$8</f>
        <v>0</v>
      </c>
      <c r="K242" s="87">
        <f>IF(OR('2_DEBITOS'!I238="Sim",'1_QUESITOS'!$D$6="Sim",'1_QUESITOS'!$D$7="Sim",'1_QUESITOS'!$D$9="Sim"),I242,
SMALL(I242:J242,1))</f>
        <v>0</v>
      </c>
      <c r="L242" s="7">
        <f>IF('2_DEBITOS'!$I$4="ERRO !!!",0,ROUNDDOWN(SUM(E242:F242)*K242,2))</f>
        <v>0</v>
      </c>
      <c r="M242" s="7">
        <f t="shared" si="12"/>
        <v>0</v>
      </c>
      <c r="N242" s="7">
        <f t="shared" si="15"/>
        <v>0</v>
      </c>
      <c r="O242" s="7">
        <f t="shared" si="13"/>
        <v>0</v>
      </c>
    </row>
    <row r="243" spans="3:15" x14ac:dyDescent="0.35">
      <c r="C243" s="18" t="str">
        <f t="shared" si="14"/>
        <v/>
      </c>
      <c r="D243" s="13" t="str">
        <f>IF('2_DEBITOS'!D239="","Não informado",'2_DEBITOS'!D239)</f>
        <v>Não informado</v>
      </c>
      <c r="E243" s="7">
        <f>IF('2_DEBITOS'!$I$4="ERRO !!!",0,SUM('2_DEBITOS'!E239))</f>
        <v>0</v>
      </c>
      <c r="F243" s="7">
        <f>IF('2_DEBITOS'!$I$4="ERRO !!!",0,SUM('2_DEBITOS'!F239,'2_DEBITOS'!G239))</f>
        <v>0</v>
      </c>
      <c r="G243" s="8" t="str">
        <f>IF('1_QUESITOS'!$D$18="ERRO !!!","",
IF(E243+F243=0,"",
IF(OR('2_DEBITOS'!I239="Sim",'1_QUESITOS'!$D$6="Sim",'1_QUESITOS'!$D$7="Sim",'1_QUESITOS'!$D$9="Sim"),"D",
IF('3_CAPAG'!$D$9="","",
'3_CAPAG'!$D$9))))</f>
        <v/>
      </c>
      <c r="H243" s="8" t="str">
        <f>IF('1_QUESITOS'!$D$18="ERRO !!!","00.0",
IF(AND(OR(G243="C",G243="D"),'1_QUESITOS'!$D$13="Sim"),"10.1",
IF(AND(OR(G243="A",G243="B"),'1_QUESITOS'!$D$14="Sim"),"10.2",
IF(AND(OR(G243="C",G243="D"),'1_QUESITOS'!$D$13="Não",'1_QUESITOS'!$D$12="Inciso I"),"11.1",
IF(AND(OR(G243="C",G243="D"),'1_QUESITOS'!$D$13="Não",'1_QUESITOS'!$D$12="Inciso II"),"11.2",
"00.0")))))</f>
        <v>00.0</v>
      </c>
      <c r="I243" s="87">
        <f>IF('1_QUESITOS'!$D$18="ERRO !!!",0,
IF(H243="10.1",0.65,
IF(H243="10.2",0,
IF(AND(H243="11.1",'1_QUESITOS'!$D$8="Não",'1_QUESITOS'!$D$9="Não",'1_QUESITOS'!$D$10="Não",'1_QUESITOS'!$D$11="Não"),0.65,
IF(AND(H243="11.1",OR('1_QUESITOS'!$D$8="Sim",'1_QUESITOS'!$D$9="Sim",'1_QUESITOS'!$D$10="Sim",'1_QUESITOS'!$D$11="Sim")),0.7,
IF(AND(H243="11.2",'1_QUESITOS'!$D$8="Não",'1_QUESITOS'!$D$9="Não",'1_QUESITOS'!$D$10="Não",'1_QUESITOS'!$D$11="Não"),0.5,
IF(AND(H243="11.2",OR('1_QUESITOS'!$D$8="Sim",'1_QUESITOS'!$D$9="Sim",'1_QUESITOS'!$D$10="Sim",'1_QUESITOS'!$D$11="Sim")),0.55,
0)))))))</f>
        <v>0</v>
      </c>
      <c r="J243" s="87">
        <f>'3_CAPAG'!$D$8</f>
        <v>0</v>
      </c>
      <c r="K243" s="87">
        <f>IF(OR('2_DEBITOS'!I239="Sim",'1_QUESITOS'!$D$6="Sim",'1_QUESITOS'!$D$7="Sim",'1_QUESITOS'!$D$9="Sim"),I243,
SMALL(I243:J243,1))</f>
        <v>0</v>
      </c>
      <c r="L243" s="7">
        <f>IF('2_DEBITOS'!$I$4="ERRO !!!",0,ROUNDDOWN(SUM(E243:F243)*K243,2))</f>
        <v>0</v>
      </c>
      <c r="M243" s="7">
        <f t="shared" si="12"/>
        <v>0</v>
      </c>
      <c r="N243" s="7">
        <f t="shared" si="15"/>
        <v>0</v>
      </c>
      <c r="O243" s="7">
        <f t="shared" si="13"/>
        <v>0</v>
      </c>
    </row>
    <row r="244" spans="3:15" x14ac:dyDescent="0.35">
      <c r="C244" s="18" t="str">
        <f t="shared" si="14"/>
        <v/>
      </c>
      <c r="D244" s="13" t="str">
        <f>IF('2_DEBITOS'!D240="","Não informado",'2_DEBITOS'!D240)</f>
        <v>Não informado</v>
      </c>
      <c r="E244" s="7">
        <f>IF('2_DEBITOS'!$I$4="ERRO !!!",0,SUM('2_DEBITOS'!E240))</f>
        <v>0</v>
      </c>
      <c r="F244" s="7">
        <f>IF('2_DEBITOS'!$I$4="ERRO !!!",0,SUM('2_DEBITOS'!F240,'2_DEBITOS'!G240))</f>
        <v>0</v>
      </c>
      <c r="G244" s="8" t="str">
        <f>IF('1_QUESITOS'!$D$18="ERRO !!!","",
IF(E244+F244=0,"",
IF(OR('2_DEBITOS'!I240="Sim",'1_QUESITOS'!$D$6="Sim",'1_QUESITOS'!$D$7="Sim",'1_QUESITOS'!$D$9="Sim"),"D",
IF('3_CAPAG'!$D$9="","",
'3_CAPAG'!$D$9))))</f>
        <v/>
      </c>
      <c r="H244" s="8" t="str">
        <f>IF('1_QUESITOS'!$D$18="ERRO !!!","00.0",
IF(AND(OR(G244="C",G244="D"),'1_QUESITOS'!$D$13="Sim"),"10.1",
IF(AND(OR(G244="A",G244="B"),'1_QUESITOS'!$D$14="Sim"),"10.2",
IF(AND(OR(G244="C",G244="D"),'1_QUESITOS'!$D$13="Não",'1_QUESITOS'!$D$12="Inciso I"),"11.1",
IF(AND(OR(G244="C",G244="D"),'1_QUESITOS'!$D$13="Não",'1_QUESITOS'!$D$12="Inciso II"),"11.2",
"00.0")))))</f>
        <v>00.0</v>
      </c>
      <c r="I244" s="87">
        <f>IF('1_QUESITOS'!$D$18="ERRO !!!",0,
IF(H244="10.1",0.65,
IF(H244="10.2",0,
IF(AND(H244="11.1",'1_QUESITOS'!$D$8="Não",'1_QUESITOS'!$D$9="Não",'1_QUESITOS'!$D$10="Não",'1_QUESITOS'!$D$11="Não"),0.65,
IF(AND(H244="11.1",OR('1_QUESITOS'!$D$8="Sim",'1_QUESITOS'!$D$9="Sim",'1_QUESITOS'!$D$10="Sim",'1_QUESITOS'!$D$11="Sim")),0.7,
IF(AND(H244="11.2",'1_QUESITOS'!$D$8="Não",'1_QUESITOS'!$D$9="Não",'1_QUESITOS'!$D$10="Não",'1_QUESITOS'!$D$11="Não"),0.5,
IF(AND(H244="11.2",OR('1_QUESITOS'!$D$8="Sim",'1_QUESITOS'!$D$9="Sim",'1_QUESITOS'!$D$10="Sim",'1_QUESITOS'!$D$11="Sim")),0.55,
0)))))))</f>
        <v>0</v>
      </c>
      <c r="J244" s="87">
        <f>'3_CAPAG'!$D$8</f>
        <v>0</v>
      </c>
      <c r="K244" s="87">
        <f>IF(OR('2_DEBITOS'!I240="Sim",'1_QUESITOS'!$D$6="Sim",'1_QUESITOS'!$D$7="Sim",'1_QUESITOS'!$D$9="Sim"),I244,
SMALL(I244:J244,1))</f>
        <v>0</v>
      </c>
      <c r="L244" s="7">
        <f>IF('2_DEBITOS'!$I$4="ERRO !!!",0,ROUNDDOWN(SUM(E244:F244)*K244,2))</f>
        <v>0</v>
      </c>
      <c r="M244" s="7">
        <f t="shared" si="12"/>
        <v>0</v>
      </c>
      <c r="N244" s="7">
        <f t="shared" si="15"/>
        <v>0</v>
      </c>
      <c r="O244" s="7">
        <f t="shared" si="13"/>
        <v>0</v>
      </c>
    </row>
    <row r="245" spans="3:15" x14ac:dyDescent="0.35">
      <c r="C245" s="18" t="str">
        <f t="shared" si="14"/>
        <v/>
      </c>
      <c r="D245" s="13" t="str">
        <f>IF('2_DEBITOS'!D241="","Não informado",'2_DEBITOS'!D241)</f>
        <v>Não informado</v>
      </c>
      <c r="E245" s="7">
        <f>IF('2_DEBITOS'!$I$4="ERRO !!!",0,SUM('2_DEBITOS'!E241))</f>
        <v>0</v>
      </c>
      <c r="F245" s="7">
        <f>IF('2_DEBITOS'!$I$4="ERRO !!!",0,SUM('2_DEBITOS'!F241,'2_DEBITOS'!G241))</f>
        <v>0</v>
      </c>
      <c r="G245" s="8" t="str">
        <f>IF('1_QUESITOS'!$D$18="ERRO !!!","",
IF(E245+F245=0,"",
IF(OR('2_DEBITOS'!I241="Sim",'1_QUESITOS'!$D$6="Sim",'1_QUESITOS'!$D$7="Sim",'1_QUESITOS'!$D$9="Sim"),"D",
IF('3_CAPAG'!$D$9="","",
'3_CAPAG'!$D$9))))</f>
        <v/>
      </c>
      <c r="H245" s="8" t="str">
        <f>IF('1_QUESITOS'!$D$18="ERRO !!!","00.0",
IF(AND(OR(G245="C",G245="D"),'1_QUESITOS'!$D$13="Sim"),"10.1",
IF(AND(OR(G245="A",G245="B"),'1_QUESITOS'!$D$14="Sim"),"10.2",
IF(AND(OR(G245="C",G245="D"),'1_QUESITOS'!$D$13="Não",'1_QUESITOS'!$D$12="Inciso I"),"11.1",
IF(AND(OR(G245="C",G245="D"),'1_QUESITOS'!$D$13="Não",'1_QUESITOS'!$D$12="Inciso II"),"11.2",
"00.0")))))</f>
        <v>00.0</v>
      </c>
      <c r="I245" s="87">
        <f>IF('1_QUESITOS'!$D$18="ERRO !!!",0,
IF(H245="10.1",0.65,
IF(H245="10.2",0,
IF(AND(H245="11.1",'1_QUESITOS'!$D$8="Não",'1_QUESITOS'!$D$9="Não",'1_QUESITOS'!$D$10="Não",'1_QUESITOS'!$D$11="Não"),0.65,
IF(AND(H245="11.1",OR('1_QUESITOS'!$D$8="Sim",'1_QUESITOS'!$D$9="Sim",'1_QUESITOS'!$D$10="Sim",'1_QUESITOS'!$D$11="Sim")),0.7,
IF(AND(H245="11.2",'1_QUESITOS'!$D$8="Não",'1_QUESITOS'!$D$9="Não",'1_QUESITOS'!$D$10="Não",'1_QUESITOS'!$D$11="Não"),0.5,
IF(AND(H245="11.2",OR('1_QUESITOS'!$D$8="Sim",'1_QUESITOS'!$D$9="Sim",'1_QUESITOS'!$D$10="Sim",'1_QUESITOS'!$D$11="Sim")),0.55,
0)))))))</f>
        <v>0</v>
      </c>
      <c r="J245" s="87">
        <f>'3_CAPAG'!$D$8</f>
        <v>0</v>
      </c>
      <c r="K245" s="87">
        <f>IF(OR('2_DEBITOS'!I241="Sim",'1_QUESITOS'!$D$6="Sim",'1_QUESITOS'!$D$7="Sim",'1_QUESITOS'!$D$9="Sim"),I245,
SMALL(I245:J245,1))</f>
        <v>0</v>
      </c>
      <c r="L245" s="7">
        <f>IF('2_DEBITOS'!$I$4="ERRO !!!",0,ROUNDDOWN(SUM(E245:F245)*K245,2))</f>
        <v>0</v>
      </c>
      <c r="M245" s="7">
        <f t="shared" si="12"/>
        <v>0</v>
      </c>
      <c r="N245" s="7">
        <f t="shared" si="15"/>
        <v>0</v>
      </c>
      <c r="O245" s="7">
        <f t="shared" si="13"/>
        <v>0</v>
      </c>
    </row>
    <row r="246" spans="3:15" x14ac:dyDescent="0.35">
      <c r="C246" s="18" t="str">
        <f t="shared" si="14"/>
        <v/>
      </c>
      <c r="D246" s="13" t="str">
        <f>IF('2_DEBITOS'!D242="","Não informado",'2_DEBITOS'!D242)</f>
        <v>Não informado</v>
      </c>
      <c r="E246" s="7">
        <f>IF('2_DEBITOS'!$I$4="ERRO !!!",0,SUM('2_DEBITOS'!E242))</f>
        <v>0</v>
      </c>
      <c r="F246" s="7">
        <f>IF('2_DEBITOS'!$I$4="ERRO !!!",0,SUM('2_DEBITOS'!F242,'2_DEBITOS'!G242))</f>
        <v>0</v>
      </c>
      <c r="G246" s="8" t="str">
        <f>IF('1_QUESITOS'!$D$18="ERRO !!!","",
IF(E246+F246=0,"",
IF(OR('2_DEBITOS'!I242="Sim",'1_QUESITOS'!$D$6="Sim",'1_QUESITOS'!$D$7="Sim",'1_QUESITOS'!$D$9="Sim"),"D",
IF('3_CAPAG'!$D$9="","",
'3_CAPAG'!$D$9))))</f>
        <v/>
      </c>
      <c r="H246" s="8" t="str">
        <f>IF('1_QUESITOS'!$D$18="ERRO !!!","00.0",
IF(AND(OR(G246="C",G246="D"),'1_QUESITOS'!$D$13="Sim"),"10.1",
IF(AND(OR(G246="A",G246="B"),'1_QUESITOS'!$D$14="Sim"),"10.2",
IF(AND(OR(G246="C",G246="D"),'1_QUESITOS'!$D$13="Não",'1_QUESITOS'!$D$12="Inciso I"),"11.1",
IF(AND(OR(G246="C",G246="D"),'1_QUESITOS'!$D$13="Não",'1_QUESITOS'!$D$12="Inciso II"),"11.2",
"00.0")))))</f>
        <v>00.0</v>
      </c>
      <c r="I246" s="87">
        <f>IF('1_QUESITOS'!$D$18="ERRO !!!",0,
IF(H246="10.1",0.65,
IF(H246="10.2",0,
IF(AND(H246="11.1",'1_QUESITOS'!$D$8="Não",'1_QUESITOS'!$D$9="Não",'1_QUESITOS'!$D$10="Não",'1_QUESITOS'!$D$11="Não"),0.65,
IF(AND(H246="11.1",OR('1_QUESITOS'!$D$8="Sim",'1_QUESITOS'!$D$9="Sim",'1_QUESITOS'!$D$10="Sim",'1_QUESITOS'!$D$11="Sim")),0.7,
IF(AND(H246="11.2",'1_QUESITOS'!$D$8="Não",'1_QUESITOS'!$D$9="Não",'1_QUESITOS'!$D$10="Não",'1_QUESITOS'!$D$11="Não"),0.5,
IF(AND(H246="11.2",OR('1_QUESITOS'!$D$8="Sim",'1_QUESITOS'!$D$9="Sim",'1_QUESITOS'!$D$10="Sim",'1_QUESITOS'!$D$11="Sim")),0.55,
0)))))))</f>
        <v>0</v>
      </c>
      <c r="J246" s="87">
        <f>'3_CAPAG'!$D$8</f>
        <v>0</v>
      </c>
      <c r="K246" s="87">
        <f>IF(OR('2_DEBITOS'!I242="Sim",'1_QUESITOS'!$D$6="Sim",'1_QUESITOS'!$D$7="Sim",'1_QUESITOS'!$D$9="Sim"),I246,
SMALL(I246:J246,1))</f>
        <v>0</v>
      </c>
      <c r="L246" s="7">
        <f>IF('2_DEBITOS'!$I$4="ERRO !!!",0,ROUNDDOWN(SUM(E246:F246)*K246,2))</f>
        <v>0</v>
      </c>
      <c r="M246" s="7">
        <f t="shared" si="12"/>
        <v>0</v>
      </c>
      <c r="N246" s="7">
        <f t="shared" si="15"/>
        <v>0</v>
      </c>
      <c r="O246" s="7">
        <f t="shared" si="13"/>
        <v>0</v>
      </c>
    </row>
    <row r="247" spans="3:15" x14ac:dyDescent="0.35">
      <c r="C247" s="18" t="str">
        <f t="shared" si="14"/>
        <v/>
      </c>
      <c r="D247" s="13" t="str">
        <f>IF('2_DEBITOS'!D243="","Não informado",'2_DEBITOS'!D243)</f>
        <v>Não informado</v>
      </c>
      <c r="E247" s="7">
        <f>IF('2_DEBITOS'!$I$4="ERRO !!!",0,SUM('2_DEBITOS'!E243))</f>
        <v>0</v>
      </c>
      <c r="F247" s="7">
        <f>IF('2_DEBITOS'!$I$4="ERRO !!!",0,SUM('2_DEBITOS'!F243,'2_DEBITOS'!G243))</f>
        <v>0</v>
      </c>
      <c r="G247" s="8" t="str">
        <f>IF('1_QUESITOS'!$D$18="ERRO !!!","",
IF(E247+F247=0,"",
IF(OR('2_DEBITOS'!I243="Sim",'1_QUESITOS'!$D$6="Sim",'1_QUESITOS'!$D$7="Sim",'1_QUESITOS'!$D$9="Sim"),"D",
IF('3_CAPAG'!$D$9="","",
'3_CAPAG'!$D$9))))</f>
        <v/>
      </c>
      <c r="H247" s="8" t="str">
        <f>IF('1_QUESITOS'!$D$18="ERRO !!!","00.0",
IF(AND(OR(G247="C",G247="D"),'1_QUESITOS'!$D$13="Sim"),"10.1",
IF(AND(OR(G247="A",G247="B"),'1_QUESITOS'!$D$14="Sim"),"10.2",
IF(AND(OR(G247="C",G247="D"),'1_QUESITOS'!$D$13="Não",'1_QUESITOS'!$D$12="Inciso I"),"11.1",
IF(AND(OR(G247="C",G247="D"),'1_QUESITOS'!$D$13="Não",'1_QUESITOS'!$D$12="Inciso II"),"11.2",
"00.0")))))</f>
        <v>00.0</v>
      </c>
      <c r="I247" s="87">
        <f>IF('1_QUESITOS'!$D$18="ERRO !!!",0,
IF(H247="10.1",0.65,
IF(H247="10.2",0,
IF(AND(H247="11.1",'1_QUESITOS'!$D$8="Não",'1_QUESITOS'!$D$9="Não",'1_QUESITOS'!$D$10="Não",'1_QUESITOS'!$D$11="Não"),0.65,
IF(AND(H247="11.1",OR('1_QUESITOS'!$D$8="Sim",'1_QUESITOS'!$D$9="Sim",'1_QUESITOS'!$D$10="Sim",'1_QUESITOS'!$D$11="Sim")),0.7,
IF(AND(H247="11.2",'1_QUESITOS'!$D$8="Não",'1_QUESITOS'!$D$9="Não",'1_QUESITOS'!$D$10="Não",'1_QUESITOS'!$D$11="Não"),0.5,
IF(AND(H247="11.2",OR('1_QUESITOS'!$D$8="Sim",'1_QUESITOS'!$D$9="Sim",'1_QUESITOS'!$D$10="Sim",'1_QUESITOS'!$D$11="Sim")),0.55,
0)))))))</f>
        <v>0</v>
      </c>
      <c r="J247" s="87">
        <f>'3_CAPAG'!$D$8</f>
        <v>0</v>
      </c>
      <c r="K247" s="87">
        <f>IF(OR('2_DEBITOS'!I243="Sim",'1_QUESITOS'!$D$6="Sim",'1_QUESITOS'!$D$7="Sim",'1_QUESITOS'!$D$9="Sim"),I247,
SMALL(I247:J247,1))</f>
        <v>0</v>
      </c>
      <c r="L247" s="7">
        <f>IF('2_DEBITOS'!$I$4="ERRO !!!",0,ROUNDDOWN(SUM(E247:F247)*K247,2))</f>
        <v>0</v>
      </c>
      <c r="M247" s="7">
        <f t="shared" si="12"/>
        <v>0</v>
      </c>
      <c r="N247" s="7">
        <f t="shared" si="15"/>
        <v>0</v>
      </c>
      <c r="O247" s="7">
        <f t="shared" si="13"/>
        <v>0</v>
      </c>
    </row>
    <row r="248" spans="3:15" x14ac:dyDescent="0.35">
      <c r="C248" s="18" t="str">
        <f t="shared" si="14"/>
        <v/>
      </c>
      <c r="D248" s="13" t="str">
        <f>IF('2_DEBITOS'!D244="","Não informado",'2_DEBITOS'!D244)</f>
        <v>Não informado</v>
      </c>
      <c r="E248" s="7">
        <f>IF('2_DEBITOS'!$I$4="ERRO !!!",0,SUM('2_DEBITOS'!E244))</f>
        <v>0</v>
      </c>
      <c r="F248" s="7">
        <f>IF('2_DEBITOS'!$I$4="ERRO !!!",0,SUM('2_DEBITOS'!F244,'2_DEBITOS'!G244))</f>
        <v>0</v>
      </c>
      <c r="G248" s="8" t="str">
        <f>IF('1_QUESITOS'!$D$18="ERRO !!!","",
IF(E248+F248=0,"",
IF(OR('2_DEBITOS'!I244="Sim",'1_QUESITOS'!$D$6="Sim",'1_QUESITOS'!$D$7="Sim",'1_QUESITOS'!$D$9="Sim"),"D",
IF('3_CAPAG'!$D$9="","",
'3_CAPAG'!$D$9))))</f>
        <v/>
      </c>
      <c r="H248" s="8" t="str">
        <f>IF('1_QUESITOS'!$D$18="ERRO !!!","00.0",
IF(AND(OR(G248="C",G248="D"),'1_QUESITOS'!$D$13="Sim"),"10.1",
IF(AND(OR(G248="A",G248="B"),'1_QUESITOS'!$D$14="Sim"),"10.2",
IF(AND(OR(G248="C",G248="D"),'1_QUESITOS'!$D$13="Não",'1_QUESITOS'!$D$12="Inciso I"),"11.1",
IF(AND(OR(G248="C",G248="D"),'1_QUESITOS'!$D$13="Não",'1_QUESITOS'!$D$12="Inciso II"),"11.2",
"00.0")))))</f>
        <v>00.0</v>
      </c>
      <c r="I248" s="87">
        <f>IF('1_QUESITOS'!$D$18="ERRO !!!",0,
IF(H248="10.1",0.65,
IF(H248="10.2",0,
IF(AND(H248="11.1",'1_QUESITOS'!$D$8="Não",'1_QUESITOS'!$D$9="Não",'1_QUESITOS'!$D$10="Não",'1_QUESITOS'!$D$11="Não"),0.65,
IF(AND(H248="11.1",OR('1_QUESITOS'!$D$8="Sim",'1_QUESITOS'!$D$9="Sim",'1_QUESITOS'!$D$10="Sim",'1_QUESITOS'!$D$11="Sim")),0.7,
IF(AND(H248="11.2",'1_QUESITOS'!$D$8="Não",'1_QUESITOS'!$D$9="Não",'1_QUESITOS'!$D$10="Não",'1_QUESITOS'!$D$11="Não"),0.5,
IF(AND(H248="11.2",OR('1_QUESITOS'!$D$8="Sim",'1_QUESITOS'!$D$9="Sim",'1_QUESITOS'!$D$10="Sim",'1_QUESITOS'!$D$11="Sim")),0.55,
0)))))))</f>
        <v>0</v>
      </c>
      <c r="J248" s="87">
        <f>'3_CAPAG'!$D$8</f>
        <v>0</v>
      </c>
      <c r="K248" s="87">
        <f>IF(OR('2_DEBITOS'!I244="Sim",'1_QUESITOS'!$D$6="Sim",'1_QUESITOS'!$D$7="Sim",'1_QUESITOS'!$D$9="Sim"),I248,
SMALL(I248:J248,1))</f>
        <v>0</v>
      </c>
      <c r="L248" s="7">
        <f>IF('2_DEBITOS'!$I$4="ERRO !!!",0,ROUNDDOWN(SUM(E248:F248)*K248,2))</f>
        <v>0</v>
      </c>
      <c r="M248" s="7">
        <f t="shared" si="12"/>
        <v>0</v>
      </c>
      <c r="N248" s="7">
        <f t="shared" si="15"/>
        <v>0</v>
      </c>
      <c r="O248" s="7">
        <f t="shared" si="13"/>
        <v>0</v>
      </c>
    </row>
    <row r="249" spans="3:15" x14ac:dyDescent="0.35">
      <c r="C249" s="18" t="str">
        <f t="shared" si="14"/>
        <v/>
      </c>
      <c r="D249" s="13" t="str">
        <f>IF('2_DEBITOS'!D245="","Não informado",'2_DEBITOS'!D245)</f>
        <v>Não informado</v>
      </c>
      <c r="E249" s="7">
        <f>IF('2_DEBITOS'!$I$4="ERRO !!!",0,SUM('2_DEBITOS'!E245))</f>
        <v>0</v>
      </c>
      <c r="F249" s="7">
        <f>IF('2_DEBITOS'!$I$4="ERRO !!!",0,SUM('2_DEBITOS'!F245,'2_DEBITOS'!G245))</f>
        <v>0</v>
      </c>
      <c r="G249" s="8" t="str">
        <f>IF('1_QUESITOS'!$D$18="ERRO !!!","",
IF(E249+F249=0,"",
IF(OR('2_DEBITOS'!I245="Sim",'1_QUESITOS'!$D$6="Sim",'1_QUESITOS'!$D$7="Sim",'1_QUESITOS'!$D$9="Sim"),"D",
IF('3_CAPAG'!$D$9="","",
'3_CAPAG'!$D$9))))</f>
        <v/>
      </c>
      <c r="H249" s="8" t="str">
        <f>IF('1_QUESITOS'!$D$18="ERRO !!!","00.0",
IF(AND(OR(G249="C",G249="D"),'1_QUESITOS'!$D$13="Sim"),"10.1",
IF(AND(OR(G249="A",G249="B"),'1_QUESITOS'!$D$14="Sim"),"10.2",
IF(AND(OR(G249="C",G249="D"),'1_QUESITOS'!$D$13="Não",'1_QUESITOS'!$D$12="Inciso I"),"11.1",
IF(AND(OR(G249="C",G249="D"),'1_QUESITOS'!$D$13="Não",'1_QUESITOS'!$D$12="Inciso II"),"11.2",
"00.0")))))</f>
        <v>00.0</v>
      </c>
      <c r="I249" s="87">
        <f>IF('1_QUESITOS'!$D$18="ERRO !!!",0,
IF(H249="10.1",0.65,
IF(H249="10.2",0,
IF(AND(H249="11.1",'1_QUESITOS'!$D$8="Não",'1_QUESITOS'!$D$9="Não",'1_QUESITOS'!$D$10="Não",'1_QUESITOS'!$D$11="Não"),0.65,
IF(AND(H249="11.1",OR('1_QUESITOS'!$D$8="Sim",'1_QUESITOS'!$D$9="Sim",'1_QUESITOS'!$D$10="Sim",'1_QUESITOS'!$D$11="Sim")),0.7,
IF(AND(H249="11.2",'1_QUESITOS'!$D$8="Não",'1_QUESITOS'!$D$9="Não",'1_QUESITOS'!$D$10="Não",'1_QUESITOS'!$D$11="Não"),0.5,
IF(AND(H249="11.2",OR('1_QUESITOS'!$D$8="Sim",'1_QUESITOS'!$D$9="Sim",'1_QUESITOS'!$D$10="Sim",'1_QUESITOS'!$D$11="Sim")),0.55,
0)))))))</f>
        <v>0</v>
      </c>
      <c r="J249" s="87">
        <f>'3_CAPAG'!$D$8</f>
        <v>0</v>
      </c>
      <c r="K249" s="87">
        <f>IF(OR('2_DEBITOS'!I245="Sim",'1_QUESITOS'!$D$6="Sim",'1_QUESITOS'!$D$7="Sim",'1_QUESITOS'!$D$9="Sim"),I249,
SMALL(I249:J249,1))</f>
        <v>0</v>
      </c>
      <c r="L249" s="7">
        <f>IF('2_DEBITOS'!$I$4="ERRO !!!",0,ROUNDDOWN(SUM(E249:F249)*K249,2))</f>
        <v>0</v>
      </c>
      <c r="M249" s="7">
        <f t="shared" si="12"/>
        <v>0</v>
      </c>
      <c r="N249" s="7">
        <f t="shared" si="15"/>
        <v>0</v>
      </c>
      <c r="O249" s="7">
        <f t="shared" si="13"/>
        <v>0</v>
      </c>
    </row>
    <row r="250" spans="3:15" x14ac:dyDescent="0.35">
      <c r="C250" s="18" t="str">
        <f t="shared" si="14"/>
        <v/>
      </c>
      <c r="D250" s="13" t="str">
        <f>IF('2_DEBITOS'!D246="","Não informado",'2_DEBITOS'!D246)</f>
        <v>Não informado</v>
      </c>
      <c r="E250" s="7">
        <f>IF('2_DEBITOS'!$I$4="ERRO !!!",0,SUM('2_DEBITOS'!E246))</f>
        <v>0</v>
      </c>
      <c r="F250" s="7">
        <f>IF('2_DEBITOS'!$I$4="ERRO !!!",0,SUM('2_DEBITOS'!F246,'2_DEBITOS'!G246))</f>
        <v>0</v>
      </c>
      <c r="G250" s="8" t="str">
        <f>IF('1_QUESITOS'!$D$18="ERRO !!!","",
IF(E250+F250=0,"",
IF(OR('2_DEBITOS'!I246="Sim",'1_QUESITOS'!$D$6="Sim",'1_QUESITOS'!$D$7="Sim",'1_QUESITOS'!$D$9="Sim"),"D",
IF('3_CAPAG'!$D$9="","",
'3_CAPAG'!$D$9))))</f>
        <v/>
      </c>
      <c r="H250" s="8" t="str">
        <f>IF('1_QUESITOS'!$D$18="ERRO !!!","00.0",
IF(AND(OR(G250="C",G250="D"),'1_QUESITOS'!$D$13="Sim"),"10.1",
IF(AND(OR(G250="A",G250="B"),'1_QUESITOS'!$D$14="Sim"),"10.2",
IF(AND(OR(G250="C",G250="D"),'1_QUESITOS'!$D$13="Não",'1_QUESITOS'!$D$12="Inciso I"),"11.1",
IF(AND(OR(G250="C",G250="D"),'1_QUESITOS'!$D$13="Não",'1_QUESITOS'!$D$12="Inciso II"),"11.2",
"00.0")))))</f>
        <v>00.0</v>
      </c>
      <c r="I250" s="87">
        <f>IF('1_QUESITOS'!$D$18="ERRO !!!",0,
IF(H250="10.1",0.65,
IF(H250="10.2",0,
IF(AND(H250="11.1",'1_QUESITOS'!$D$8="Não",'1_QUESITOS'!$D$9="Não",'1_QUESITOS'!$D$10="Não",'1_QUESITOS'!$D$11="Não"),0.65,
IF(AND(H250="11.1",OR('1_QUESITOS'!$D$8="Sim",'1_QUESITOS'!$D$9="Sim",'1_QUESITOS'!$D$10="Sim",'1_QUESITOS'!$D$11="Sim")),0.7,
IF(AND(H250="11.2",'1_QUESITOS'!$D$8="Não",'1_QUESITOS'!$D$9="Não",'1_QUESITOS'!$D$10="Não",'1_QUESITOS'!$D$11="Não"),0.5,
IF(AND(H250="11.2",OR('1_QUESITOS'!$D$8="Sim",'1_QUESITOS'!$D$9="Sim",'1_QUESITOS'!$D$10="Sim",'1_QUESITOS'!$D$11="Sim")),0.55,
0)))))))</f>
        <v>0</v>
      </c>
      <c r="J250" s="87">
        <f>'3_CAPAG'!$D$8</f>
        <v>0</v>
      </c>
      <c r="K250" s="87">
        <f>IF(OR('2_DEBITOS'!I246="Sim",'1_QUESITOS'!$D$6="Sim",'1_QUESITOS'!$D$7="Sim",'1_QUESITOS'!$D$9="Sim"),I250,
SMALL(I250:J250,1))</f>
        <v>0</v>
      </c>
      <c r="L250" s="7">
        <f>IF('2_DEBITOS'!$I$4="ERRO !!!",0,ROUNDDOWN(SUM(E250:F250)*K250,2))</f>
        <v>0</v>
      </c>
      <c r="M250" s="7">
        <f t="shared" si="12"/>
        <v>0</v>
      </c>
      <c r="N250" s="7">
        <f t="shared" si="15"/>
        <v>0</v>
      </c>
      <c r="O250" s="7">
        <f t="shared" si="13"/>
        <v>0</v>
      </c>
    </row>
    <row r="251" spans="3:15" x14ac:dyDescent="0.35">
      <c r="C251" s="18" t="str">
        <f t="shared" si="14"/>
        <v/>
      </c>
      <c r="D251" s="13" t="str">
        <f>IF('2_DEBITOS'!D247="","Não informado",'2_DEBITOS'!D247)</f>
        <v>Não informado</v>
      </c>
      <c r="E251" s="7">
        <f>IF('2_DEBITOS'!$I$4="ERRO !!!",0,SUM('2_DEBITOS'!E247))</f>
        <v>0</v>
      </c>
      <c r="F251" s="7">
        <f>IF('2_DEBITOS'!$I$4="ERRO !!!",0,SUM('2_DEBITOS'!F247,'2_DEBITOS'!G247))</f>
        <v>0</v>
      </c>
      <c r="G251" s="8" t="str">
        <f>IF('1_QUESITOS'!$D$18="ERRO !!!","",
IF(E251+F251=0,"",
IF(OR('2_DEBITOS'!I247="Sim",'1_QUESITOS'!$D$6="Sim",'1_QUESITOS'!$D$7="Sim",'1_QUESITOS'!$D$9="Sim"),"D",
IF('3_CAPAG'!$D$9="","",
'3_CAPAG'!$D$9))))</f>
        <v/>
      </c>
      <c r="H251" s="8" t="str">
        <f>IF('1_QUESITOS'!$D$18="ERRO !!!","00.0",
IF(AND(OR(G251="C",G251="D"),'1_QUESITOS'!$D$13="Sim"),"10.1",
IF(AND(OR(G251="A",G251="B"),'1_QUESITOS'!$D$14="Sim"),"10.2",
IF(AND(OR(G251="C",G251="D"),'1_QUESITOS'!$D$13="Não",'1_QUESITOS'!$D$12="Inciso I"),"11.1",
IF(AND(OR(G251="C",G251="D"),'1_QUESITOS'!$D$13="Não",'1_QUESITOS'!$D$12="Inciso II"),"11.2",
"00.0")))))</f>
        <v>00.0</v>
      </c>
      <c r="I251" s="87">
        <f>IF('1_QUESITOS'!$D$18="ERRO !!!",0,
IF(H251="10.1",0.65,
IF(H251="10.2",0,
IF(AND(H251="11.1",'1_QUESITOS'!$D$8="Não",'1_QUESITOS'!$D$9="Não",'1_QUESITOS'!$D$10="Não",'1_QUESITOS'!$D$11="Não"),0.65,
IF(AND(H251="11.1",OR('1_QUESITOS'!$D$8="Sim",'1_QUESITOS'!$D$9="Sim",'1_QUESITOS'!$D$10="Sim",'1_QUESITOS'!$D$11="Sim")),0.7,
IF(AND(H251="11.2",'1_QUESITOS'!$D$8="Não",'1_QUESITOS'!$D$9="Não",'1_QUESITOS'!$D$10="Não",'1_QUESITOS'!$D$11="Não"),0.5,
IF(AND(H251="11.2",OR('1_QUESITOS'!$D$8="Sim",'1_QUESITOS'!$D$9="Sim",'1_QUESITOS'!$D$10="Sim",'1_QUESITOS'!$D$11="Sim")),0.55,
0)))))))</f>
        <v>0</v>
      </c>
      <c r="J251" s="87">
        <f>'3_CAPAG'!$D$8</f>
        <v>0</v>
      </c>
      <c r="K251" s="87">
        <f>IF(OR('2_DEBITOS'!I247="Sim",'1_QUESITOS'!$D$6="Sim",'1_QUESITOS'!$D$7="Sim",'1_QUESITOS'!$D$9="Sim"),I251,
SMALL(I251:J251,1))</f>
        <v>0</v>
      </c>
      <c r="L251" s="7">
        <f>IF('2_DEBITOS'!$I$4="ERRO !!!",0,ROUNDDOWN(SUM(E251:F251)*K251,2))</f>
        <v>0</v>
      </c>
      <c r="M251" s="7">
        <f t="shared" si="12"/>
        <v>0</v>
      </c>
      <c r="N251" s="7">
        <f t="shared" si="15"/>
        <v>0</v>
      </c>
      <c r="O251" s="7">
        <f t="shared" si="13"/>
        <v>0</v>
      </c>
    </row>
    <row r="252" spans="3:15" x14ac:dyDescent="0.35">
      <c r="C252" s="18" t="str">
        <f t="shared" si="14"/>
        <v/>
      </c>
      <c r="D252" s="13" t="str">
        <f>IF('2_DEBITOS'!D248="","Não informado",'2_DEBITOS'!D248)</f>
        <v>Não informado</v>
      </c>
      <c r="E252" s="7">
        <f>IF('2_DEBITOS'!$I$4="ERRO !!!",0,SUM('2_DEBITOS'!E248))</f>
        <v>0</v>
      </c>
      <c r="F252" s="7">
        <f>IF('2_DEBITOS'!$I$4="ERRO !!!",0,SUM('2_DEBITOS'!F248,'2_DEBITOS'!G248))</f>
        <v>0</v>
      </c>
      <c r="G252" s="8" t="str">
        <f>IF('1_QUESITOS'!$D$18="ERRO !!!","",
IF(E252+F252=0,"",
IF(OR('2_DEBITOS'!I248="Sim",'1_QUESITOS'!$D$6="Sim",'1_QUESITOS'!$D$7="Sim",'1_QUESITOS'!$D$9="Sim"),"D",
IF('3_CAPAG'!$D$9="","",
'3_CAPAG'!$D$9))))</f>
        <v/>
      </c>
      <c r="H252" s="8" t="str">
        <f>IF('1_QUESITOS'!$D$18="ERRO !!!","00.0",
IF(AND(OR(G252="C",G252="D"),'1_QUESITOS'!$D$13="Sim"),"10.1",
IF(AND(OR(G252="A",G252="B"),'1_QUESITOS'!$D$14="Sim"),"10.2",
IF(AND(OR(G252="C",G252="D"),'1_QUESITOS'!$D$13="Não",'1_QUESITOS'!$D$12="Inciso I"),"11.1",
IF(AND(OR(G252="C",G252="D"),'1_QUESITOS'!$D$13="Não",'1_QUESITOS'!$D$12="Inciso II"),"11.2",
"00.0")))))</f>
        <v>00.0</v>
      </c>
      <c r="I252" s="87">
        <f>IF('1_QUESITOS'!$D$18="ERRO !!!",0,
IF(H252="10.1",0.65,
IF(H252="10.2",0,
IF(AND(H252="11.1",'1_QUESITOS'!$D$8="Não",'1_QUESITOS'!$D$9="Não",'1_QUESITOS'!$D$10="Não",'1_QUESITOS'!$D$11="Não"),0.65,
IF(AND(H252="11.1",OR('1_QUESITOS'!$D$8="Sim",'1_QUESITOS'!$D$9="Sim",'1_QUESITOS'!$D$10="Sim",'1_QUESITOS'!$D$11="Sim")),0.7,
IF(AND(H252="11.2",'1_QUESITOS'!$D$8="Não",'1_QUESITOS'!$D$9="Não",'1_QUESITOS'!$D$10="Não",'1_QUESITOS'!$D$11="Não"),0.5,
IF(AND(H252="11.2",OR('1_QUESITOS'!$D$8="Sim",'1_QUESITOS'!$D$9="Sim",'1_QUESITOS'!$D$10="Sim",'1_QUESITOS'!$D$11="Sim")),0.55,
0)))))))</f>
        <v>0</v>
      </c>
      <c r="J252" s="87">
        <f>'3_CAPAG'!$D$8</f>
        <v>0</v>
      </c>
      <c r="K252" s="87">
        <f>IF(OR('2_DEBITOS'!I248="Sim",'1_QUESITOS'!$D$6="Sim",'1_QUESITOS'!$D$7="Sim",'1_QUESITOS'!$D$9="Sim"),I252,
SMALL(I252:J252,1))</f>
        <v>0</v>
      </c>
      <c r="L252" s="7">
        <f>IF('2_DEBITOS'!$I$4="ERRO !!!",0,ROUNDDOWN(SUM(E252:F252)*K252,2))</f>
        <v>0</v>
      </c>
      <c r="M252" s="7">
        <f t="shared" si="12"/>
        <v>0</v>
      </c>
      <c r="N252" s="7">
        <f t="shared" si="15"/>
        <v>0</v>
      </c>
      <c r="O252" s="7">
        <f t="shared" si="13"/>
        <v>0</v>
      </c>
    </row>
    <row r="253" spans="3:15" x14ac:dyDescent="0.35">
      <c r="C253" s="18" t="str">
        <f t="shared" si="14"/>
        <v/>
      </c>
      <c r="D253" s="13" t="str">
        <f>IF('2_DEBITOS'!D249="","Não informado",'2_DEBITOS'!D249)</f>
        <v>Não informado</v>
      </c>
      <c r="E253" s="7">
        <f>IF('2_DEBITOS'!$I$4="ERRO !!!",0,SUM('2_DEBITOS'!E249))</f>
        <v>0</v>
      </c>
      <c r="F253" s="7">
        <f>IF('2_DEBITOS'!$I$4="ERRO !!!",0,SUM('2_DEBITOS'!F249,'2_DEBITOS'!G249))</f>
        <v>0</v>
      </c>
      <c r="G253" s="8" t="str">
        <f>IF('1_QUESITOS'!$D$18="ERRO !!!","",
IF(E253+F253=0,"",
IF(OR('2_DEBITOS'!I249="Sim",'1_QUESITOS'!$D$6="Sim",'1_QUESITOS'!$D$7="Sim",'1_QUESITOS'!$D$9="Sim"),"D",
IF('3_CAPAG'!$D$9="","",
'3_CAPAG'!$D$9))))</f>
        <v/>
      </c>
      <c r="H253" s="8" t="str">
        <f>IF('1_QUESITOS'!$D$18="ERRO !!!","00.0",
IF(AND(OR(G253="C",G253="D"),'1_QUESITOS'!$D$13="Sim"),"10.1",
IF(AND(OR(G253="A",G253="B"),'1_QUESITOS'!$D$14="Sim"),"10.2",
IF(AND(OR(G253="C",G253="D"),'1_QUESITOS'!$D$13="Não",'1_QUESITOS'!$D$12="Inciso I"),"11.1",
IF(AND(OR(G253="C",G253="D"),'1_QUESITOS'!$D$13="Não",'1_QUESITOS'!$D$12="Inciso II"),"11.2",
"00.0")))))</f>
        <v>00.0</v>
      </c>
      <c r="I253" s="87">
        <f>IF('1_QUESITOS'!$D$18="ERRO !!!",0,
IF(H253="10.1",0.65,
IF(H253="10.2",0,
IF(AND(H253="11.1",'1_QUESITOS'!$D$8="Não",'1_QUESITOS'!$D$9="Não",'1_QUESITOS'!$D$10="Não",'1_QUESITOS'!$D$11="Não"),0.65,
IF(AND(H253="11.1",OR('1_QUESITOS'!$D$8="Sim",'1_QUESITOS'!$D$9="Sim",'1_QUESITOS'!$D$10="Sim",'1_QUESITOS'!$D$11="Sim")),0.7,
IF(AND(H253="11.2",'1_QUESITOS'!$D$8="Não",'1_QUESITOS'!$D$9="Não",'1_QUESITOS'!$D$10="Não",'1_QUESITOS'!$D$11="Não"),0.5,
IF(AND(H253="11.2",OR('1_QUESITOS'!$D$8="Sim",'1_QUESITOS'!$D$9="Sim",'1_QUESITOS'!$D$10="Sim",'1_QUESITOS'!$D$11="Sim")),0.55,
0)))))))</f>
        <v>0</v>
      </c>
      <c r="J253" s="87">
        <f>'3_CAPAG'!$D$8</f>
        <v>0</v>
      </c>
      <c r="K253" s="87">
        <f>IF(OR('2_DEBITOS'!I249="Sim",'1_QUESITOS'!$D$6="Sim",'1_QUESITOS'!$D$7="Sim",'1_QUESITOS'!$D$9="Sim"),I253,
SMALL(I253:J253,1))</f>
        <v>0</v>
      </c>
      <c r="L253" s="7">
        <f>IF('2_DEBITOS'!$I$4="ERRO !!!",0,ROUNDDOWN(SUM(E253:F253)*K253,2))</f>
        <v>0</v>
      </c>
      <c r="M253" s="7">
        <f t="shared" si="12"/>
        <v>0</v>
      </c>
      <c r="N253" s="7">
        <f t="shared" si="15"/>
        <v>0</v>
      </c>
      <c r="O253" s="7">
        <f t="shared" si="13"/>
        <v>0</v>
      </c>
    </row>
    <row r="254" spans="3:15" x14ac:dyDescent="0.35">
      <c r="C254" s="18" t="str">
        <f t="shared" si="14"/>
        <v/>
      </c>
      <c r="D254" s="13" t="str">
        <f>IF('2_DEBITOS'!D250="","Não informado",'2_DEBITOS'!D250)</f>
        <v>Não informado</v>
      </c>
      <c r="E254" s="7">
        <f>IF('2_DEBITOS'!$I$4="ERRO !!!",0,SUM('2_DEBITOS'!E250))</f>
        <v>0</v>
      </c>
      <c r="F254" s="7">
        <f>IF('2_DEBITOS'!$I$4="ERRO !!!",0,SUM('2_DEBITOS'!F250,'2_DEBITOS'!G250))</f>
        <v>0</v>
      </c>
      <c r="G254" s="8" t="str">
        <f>IF('1_QUESITOS'!$D$18="ERRO !!!","",
IF(E254+F254=0,"",
IF(OR('2_DEBITOS'!I250="Sim",'1_QUESITOS'!$D$6="Sim",'1_QUESITOS'!$D$7="Sim",'1_QUESITOS'!$D$9="Sim"),"D",
IF('3_CAPAG'!$D$9="","",
'3_CAPAG'!$D$9))))</f>
        <v/>
      </c>
      <c r="H254" s="8" t="str">
        <f>IF('1_QUESITOS'!$D$18="ERRO !!!","00.0",
IF(AND(OR(G254="C",G254="D"),'1_QUESITOS'!$D$13="Sim"),"10.1",
IF(AND(OR(G254="A",G254="B"),'1_QUESITOS'!$D$14="Sim"),"10.2",
IF(AND(OR(G254="C",G254="D"),'1_QUESITOS'!$D$13="Não",'1_QUESITOS'!$D$12="Inciso I"),"11.1",
IF(AND(OR(G254="C",G254="D"),'1_QUESITOS'!$D$13="Não",'1_QUESITOS'!$D$12="Inciso II"),"11.2",
"00.0")))))</f>
        <v>00.0</v>
      </c>
      <c r="I254" s="87">
        <f>IF('1_QUESITOS'!$D$18="ERRO !!!",0,
IF(H254="10.1",0.65,
IF(H254="10.2",0,
IF(AND(H254="11.1",'1_QUESITOS'!$D$8="Não",'1_QUESITOS'!$D$9="Não",'1_QUESITOS'!$D$10="Não",'1_QUESITOS'!$D$11="Não"),0.65,
IF(AND(H254="11.1",OR('1_QUESITOS'!$D$8="Sim",'1_QUESITOS'!$D$9="Sim",'1_QUESITOS'!$D$10="Sim",'1_QUESITOS'!$D$11="Sim")),0.7,
IF(AND(H254="11.2",'1_QUESITOS'!$D$8="Não",'1_QUESITOS'!$D$9="Não",'1_QUESITOS'!$D$10="Não",'1_QUESITOS'!$D$11="Não"),0.5,
IF(AND(H254="11.2",OR('1_QUESITOS'!$D$8="Sim",'1_QUESITOS'!$D$9="Sim",'1_QUESITOS'!$D$10="Sim",'1_QUESITOS'!$D$11="Sim")),0.55,
0)))))))</f>
        <v>0</v>
      </c>
      <c r="J254" s="87">
        <f>'3_CAPAG'!$D$8</f>
        <v>0</v>
      </c>
      <c r="K254" s="87">
        <f>IF(OR('2_DEBITOS'!I250="Sim",'1_QUESITOS'!$D$6="Sim",'1_QUESITOS'!$D$7="Sim",'1_QUESITOS'!$D$9="Sim"),I254,
SMALL(I254:J254,1))</f>
        <v>0</v>
      </c>
      <c r="L254" s="7">
        <f>IF('2_DEBITOS'!$I$4="ERRO !!!",0,ROUNDDOWN(SUM(E254:F254)*K254,2))</f>
        <v>0</v>
      </c>
      <c r="M254" s="7">
        <f t="shared" si="12"/>
        <v>0</v>
      </c>
      <c r="N254" s="7">
        <f t="shared" si="15"/>
        <v>0</v>
      </c>
      <c r="O254" s="7">
        <f t="shared" si="13"/>
        <v>0</v>
      </c>
    </row>
    <row r="255" spans="3:15" x14ac:dyDescent="0.35">
      <c r="C255" s="18" t="str">
        <f t="shared" si="14"/>
        <v/>
      </c>
      <c r="D255" s="13" t="str">
        <f>IF('2_DEBITOS'!D251="","Não informado",'2_DEBITOS'!D251)</f>
        <v>Não informado</v>
      </c>
      <c r="E255" s="7">
        <f>IF('2_DEBITOS'!$I$4="ERRO !!!",0,SUM('2_DEBITOS'!E251))</f>
        <v>0</v>
      </c>
      <c r="F255" s="7">
        <f>IF('2_DEBITOS'!$I$4="ERRO !!!",0,SUM('2_DEBITOS'!F251,'2_DEBITOS'!G251))</f>
        <v>0</v>
      </c>
      <c r="G255" s="8" t="str">
        <f>IF('1_QUESITOS'!$D$18="ERRO !!!","",
IF(E255+F255=0,"",
IF(OR('2_DEBITOS'!I251="Sim",'1_QUESITOS'!$D$6="Sim",'1_QUESITOS'!$D$7="Sim",'1_QUESITOS'!$D$9="Sim"),"D",
IF('3_CAPAG'!$D$9="","",
'3_CAPAG'!$D$9))))</f>
        <v/>
      </c>
      <c r="H255" s="8" t="str">
        <f>IF('1_QUESITOS'!$D$18="ERRO !!!","00.0",
IF(AND(OR(G255="C",G255="D"),'1_QUESITOS'!$D$13="Sim"),"10.1",
IF(AND(OR(G255="A",G255="B"),'1_QUESITOS'!$D$14="Sim"),"10.2",
IF(AND(OR(G255="C",G255="D"),'1_QUESITOS'!$D$13="Não",'1_QUESITOS'!$D$12="Inciso I"),"11.1",
IF(AND(OR(G255="C",G255="D"),'1_QUESITOS'!$D$13="Não",'1_QUESITOS'!$D$12="Inciso II"),"11.2",
"00.0")))))</f>
        <v>00.0</v>
      </c>
      <c r="I255" s="87">
        <f>IF('1_QUESITOS'!$D$18="ERRO !!!",0,
IF(H255="10.1",0.65,
IF(H255="10.2",0,
IF(AND(H255="11.1",'1_QUESITOS'!$D$8="Não",'1_QUESITOS'!$D$9="Não",'1_QUESITOS'!$D$10="Não",'1_QUESITOS'!$D$11="Não"),0.65,
IF(AND(H255="11.1",OR('1_QUESITOS'!$D$8="Sim",'1_QUESITOS'!$D$9="Sim",'1_QUESITOS'!$D$10="Sim",'1_QUESITOS'!$D$11="Sim")),0.7,
IF(AND(H255="11.2",'1_QUESITOS'!$D$8="Não",'1_QUESITOS'!$D$9="Não",'1_QUESITOS'!$D$10="Não",'1_QUESITOS'!$D$11="Não"),0.5,
IF(AND(H255="11.2",OR('1_QUESITOS'!$D$8="Sim",'1_QUESITOS'!$D$9="Sim",'1_QUESITOS'!$D$10="Sim",'1_QUESITOS'!$D$11="Sim")),0.55,
0)))))))</f>
        <v>0</v>
      </c>
      <c r="J255" s="87">
        <f>'3_CAPAG'!$D$8</f>
        <v>0</v>
      </c>
      <c r="K255" s="87">
        <f>IF(OR('2_DEBITOS'!I251="Sim",'1_QUESITOS'!$D$6="Sim",'1_QUESITOS'!$D$7="Sim",'1_QUESITOS'!$D$9="Sim"),I255,
SMALL(I255:J255,1))</f>
        <v>0</v>
      </c>
      <c r="L255" s="7">
        <f>IF('2_DEBITOS'!$I$4="ERRO !!!",0,ROUNDDOWN(SUM(E255:F255)*K255,2))</f>
        <v>0</v>
      </c>
      <c r="M255" s="7">
        <f t="shared" si="12"/>
        <v>0</v>
      </c>
      <c r="N255" s="7">
        <f t="shared" si="15"/>
        <v>0</v>
      </c>
      <c r="O255" s="7">
        <f t="shared" si="13"/>
        <v>0</v>
      </c>
    </row>
    <row r="256" spans="3:15" x14ac:dyDescent="0.35">
      <c r="C256" s="18" t="str">
        <f t="shared" si="14"/>
        <v/>
      </c>
      <c r="D256" s="13" t="str">
        <f>IF('2_DEBITOS'!D252="","Não informado",'2_DEBITOS'!D252)</f>
        <v>Não informado</v>
      </c>
      <c r="E256" s="7">
        <f>IF('2_DEBITOS'!$I$4="ERRO !!!",0,SUM('2_DEBITOS'!E252))</f>
        <v>0</v>
      </c>
      <c r="F256" s="7">
        <f>IF('2_DEBITOS'!$I$4="ERRO !!!",0,SUM('2_DEBITOS'!F252,'2_DEBITOS'!G252))</f>
        <v>0</v>
      </c>
      <c r="G256" s="8" t="str">
        <f>IF('1_QUESITOS'!$D$18="ERRO !!!","",
IF(E256+F256=0,"",
IF(OR('2_DEBITOS'!I252="Sim",'1_QUESITOS'!$D$6="Sim",'1_QUESITOS'!$D$7="Sim",'1_QUESITOS'!$D$9="Sim"),"D",
IF('3_CAPAG'!$D$9="","",
'3_CAPAG'!$D$9))))</f>
        <v/>
      </c>
      <c r="H256" s="8" t="str">
        <f>IF('1_QUESITOS'!$D$18="ERRO !!!","00.0",
IF(AND(OR(G256="C",G256="D"),'1_QUESITOS'!$D$13="Sim"),"10.1",
IF(AND(OR(G256="A",G256="B"),'1_QUESITOS'!$D$14="Sim"),"10.2",
IF(AND(OR(G256="C",G256="D"),'1_QUESITOS'!$D$13="Não",'1_QUESITOS'!$D$12="Inciso I"),"11.1",
IF(AND(OR(G256="C",G256="D"),'1_QUESITOS'!$D$13="Não",'1_QUESITOS'!$D$12="Inciso II"),"11.2",
"00.0")))))</f>
        <v>00.0</v>
      </c>
      <c r="I256" s="87">
        <f>IF('1_QUESITOS'!$D$18="ERRO !!!",0,
IF(H256="10.1",0.65,
IF(H256="10.2",0,
IF(AND(H256="11.1",'1_QUESITOS'!$D$8="Não",'1_QUESITOS'!$D$9="Não",'1_QUESITOS'!$D$10="Não",'1_QUESITOS'!$D$11="Não"),0.65,
IF(AND(H256="11.1",OR('1_QUESITOS'!$D$8="Sim",'1_QUESITOS'!$D$9="Sim",'1_QUESITOS'!$D$10="Sim",'1_QUESITOS'!$D$11="Sim")),0.7,
IF(AND(H256="11.2",'1_QUESITOS'!$D$8="Não",'1_QUESITOS'!$D$9="Não",'1_QUESITOS'!$D$10="Não",'1_QUESITOS'!$D$11="Não"),0.5,
IF(AND(H256="11.2",OR('1_QUESITOS'!$D$8="Sim",'1_QUESITOS'!$D$9="Sim",'1_QUESITOS'!$D$10="Sim",'1_QUESITOS'!$D$11="Sim")),0.55,
0)))))))</f>
        <v>0</v>
      </c>
      <c r="J256" s="87">
        <f>'3_CAPAG'!$D$8</f>
        <v>0</v>
      </c>
      <c r="K256" s="87">
        <f>IF(OR('2_DEBITOS'!I252="Sim",'1_QUESITOS'!$D$6="Sim",'1_QUESITOS'!$D$7="Sim",'1_QUESITOS'!$D$9="Sim"),I256,
SMALL(I256:J256,1))</f>
        <v>0</v>
      </c>
      <c r="L256" s="7">
        <f>IF('2_DEBITOS'!$I$4="ERRO !!!",0,ROUNDDOWN(SUM(E256:F256)*K256,2))</f>
        <v>0</v>
      </c>
      <c r="M256" s="7">
        <f t="shared" si="12"/>
        <v>0</v>
      </c>
      <c r="N256" s="7">
        <f t="shared" si="15"/>
        <v>0</v>
      </c>
      <c r="O256" s="7">
        <f t="shared" si="13"/>
        <v>0</v>
      </c>
    </row>
    <row r="257" spans="3:15" x14ac:dyDescent="0.35">
      <c r="C257" s="18" t="str">
        <f t="shared" si="14"/>
        <v/>
      </c>
      <c r="D257" s="13" t="str">
        <f>IF('2_DEBITOS'!D253="","Não informado",'2_DEBITOS'!D253)</f>
        <v>Não informado</v>
      </c>
      <c r="E257" s="7">
        <f>IF('2_DEBITOS'!$I$4="ERRO !!!",0,SUM('2_DEBITOS'!E253))</f>
        <v>0</v>
      </c>
      <c r="F257" s="7">
        <f>IF('2_DEBITOS'!$I$4="ERRO !!!",0,SUM('2_DEBITOS'!F253,'2_DEBITOS'!G253))</f>
        <v>0</v>
      </c>
      <c r="G257" s="8" t="str">
        <f>IF('1_QUESITOS'!$D$18="ERRO !!!","",
IF(E257+F257=0,"",
IF(OR('2_DEBITOS'!I253="Sim",'1_QUESITOS'!$D$6="Sim",'1_QUESITOS'!$D$7="Sim",'1_QUESITOS'!$D$9="Sim"),"D",
IF('3_CAPAG'!$D$9="","",
'3_CAPAG'!$D$9))))</f>
        <v/>
      </c>
      <c r="H257" s="8" t="str">
        <f>IF('1_QUESITOS'!$D$18="ERRO !!!","00.0",
IF(AND(OR(G257="C",G257="D"),'1_QUESITOS'!$D$13="Sim"),"10.1",
IF(AND(OR(G257="A",G257="B"),'1_QUESITOS'!$D$14="Sim"),"10.2",
IF(AND(OR(G257="C",G257="D"),'1_QUESITOS'!$D$13="Não",'1_QUESITOS'!$D$12="Inciso I"),"11.1",
IF(AND(OR(G257="C",G257="D"),'1_QUESITOS'!$D$13="Não",'1_QUESITOS'!$D$12="Inciso II"),"11.2",
"00.0")))))</f>
        <v>00.0</v>
      </c>
      <c r="I257" s="87">
        <f>IF('1_QUESITOS'!$D$18="ERRO !!!",0,
IF(H257="10.1",0.65,
IF(H257="10.2",0,
IF(AND(H257="11.1",'1_QUESITOS'!$D$8="Não",'1_QUESITOS'!$D$9="Não",'1_QUESITOS'!$D$10="Não",'1_QUESITOS'!$D$11="Não"),0.65,
IF(AND(H257="11.1",OR('1_QUESITOS'!$D$8="Sim",'1_QUESITOS'!$D$9="Sim",'1_QUESITOS'!$D$10="Sim",'1_QUESITOS'!$D$11="Sim")),0.7,
IF(AND(H257="11.2",'1_QUESITOS'!$D$8="Não",'1_QUESITOS'!$D$9="Não",'1_QUESITOS'!$D$10="Não",'1_QUESITOS'!$D$11="Não"),0.5,
IF(AND(H257="11.2",OR('1_QUESITOS'!$D$8="Sim",'1_QUESITOS'!$D$9="Sim",'1_QUESITOS'!$D$10="Sim",'1_QUESITOS'!$D$11="Sim")),0.55,
0)))))))</f>
        <v>0</v>
      </c>
      <c r="J257" s="87">
        <f>'3_CAPAG'!$D$8</f>
        <v>0</v>
      </c>
      <c r="K257" s="87">
        <f>IF(OR('2_DEBITOS'!I253="Sim",'1_QUESITOS'!$D$6="Sim",'1_QUESITOS'!$D$7="Sim",'1_QUESITOS'!$D$9="Sim"),I257,
SMALL(I257:J257,1))</f>
        <v>0</v>
      </c>
      <c r="L257" s="7">
        <f>IF('2_DEBITOS'!$I$4="ERRO !!!",0,ROUNDDOWN(SUM(E257:F257)*K257,2))</f>
        <v>0</v>
      </c>
      <c r="M257" s="7">
        <f t="shared" si="12"/>
        <v>0</v>
      </c>
      <c r="N257" s="7">
        <f t="shared" si="15"/>
        <v>0</v>
      </c>
      <c r="O257" s="7">
        <f t="shared" si="13"/>
        <v>0</v>
      </c>
    </row>
    <row r="258" spans="3:15" x14ac:dyDescent="0.35">
      <c r="C258" s="18" t="str">
        <f t="shared" si="14"/>
        <v/>
      </c>
      <c r="D258" s="13" t="str">
        <f>IF('2_DEBITOS'!D254="","Não informado",'2_DEBITOS'!D254)</f>
        <v>Não informado</v>
      </c>
      <c r="E258" s="7">
        <f>IF('2_DEBITOS'!$I$4="ERRO !!!",0,SUM('2_DEBITOS'!E254))</f>
        <v>0</v>
      </c>
      <c r="F258" s="7">
        <f>IF('2_DEBITOS'!$I$4="ERRO !!!",0,SUM('2_DEBITOS'!F254,'2_DEBITOS'!G254))</f>
        <v>0</v>
      </c>
      <c r="G258" s="8" t="str">
        <f>IF('1_QUESITOS'!$D$18="ERRO !!!","",
IF(E258+F258=0,"",
IF(OR('2_DEBITOS'!I254="Sim",'1_QUESITOS'!$D$6="Sim",'1_QUESITOS'!$D$7="Sim",'1_QUESITOS'!$D$9="Sim"),"D",
IF('3_CAPAG'!$D$9="","",
'3_CAPAG'!$D$9))))</f>
        <v/>
      </c>
      <c r="H258" s="8" t="str">
        <f>IF('1_QUESITOS'!$D$18="ERRO !!!","00.0",
IF(AND(OR(G258="C",G258="D"),'1_QUESITOS'!$D$13="Sim"),"10.1",
IF(AND(OR(G258="A",G258="B"),'1_QUESITOS'!$D$14="Sim"),"10.2",
IF(AND(OR(G258="C",G258="D"),'1_QUESITOS'!$D$13="Não",'1_QUESITOS'!$D$12="Inciso I"),"11.1",
IF(AND(OR(G258="C",G258="D"),'1_QUESITOS'!$D$13="Não",'1_QUESITOS'!$D$12="Inciso II"),"11.2",
"00.0")))))</f>
        <v>00.0</v>
      </c>
      <c r="I258" s="87">
        <f>IF('1_QUESITOS'!$D$18="ERRO !!!",0,
IF(H258="10.1",0.65,
IF(H258="10.2",0,
IF(AND(H258="11.1",'1_QUESITOS'!$D$8="Não",'1_QUESITOS'!$D$9="Não",'1_QUESITOS'!$D$10="Não",'1_QUESITOS'!$D$11="Não"),0.65,
IF(AND(H258="11.1",OR('1_QUESITOS'!$D$8="Sim",'1_QUESITOS'!$D$9="Sim",'1_QUESITOS'!$D$10="Sim",'1_QUESITOS'!$D$11="Sim")),0.7,
IF(AND(H258="11.2",'1_QUESITOS'!$D$8="Não",'1_QUESITOS'!$D$9="Não",'1_QUESITOS'!$D$10="Não",'1_QUESITOS'!$D$11="Não"),0.5,
IF(AND(H258="11.2",OR('1_QUESITOS'!$D$8="Sim",'1_QUESITOS'!$D$9="Sim",'1_QUESITOS'!$D$10="Sim",'1_QUESITOS'!$D$11="Sim")),0.55,
0)))))))</f>
        <v>0</v>
      </c>
      <c r="J258" s="87">
        <f>'3_CAPAG'!$D$8</f>
        <v>0</v>
      </c>
      <c r="K258" s="87">
        <f>IF(OR('2_DEBITOS'!I254="Sim",'1_QUESITOS'!$D$6="Sim",'1_QUESITOS'!$D$7="Sim",'1_QUESITOS'!$D$9="Sim"),I258,
SMALL(I258:J258,1))</f>
        <v>0</v>
      </c>
      <c r="L258" s="7">
        <f>IF('2_DEBITOS'!$I$4="ERRO !!!",0,ROUNDDOWN(SUM(E258:F258)*K258,2))</f>
        <v>0</v>
      </c>
      <c r="M258" s="7">
        <f t="shared" si="12"/>
        <v>0</v>
      </c>
      <c r="N258" s="7">
        <f t="shared" si="15"/>
        <v>0</v>
      </c>
      <c r="O258" s="7">
        <f t="shared" si="13"/>
        <v>0</v>
      </c>
    </row>
    <row r="259" spans="3:15" x14ac:dyDescent="0.35">
      <c r="C259" s="18" t="str">
        <f t="shared" si="14"/>
        <v/>
      </c>
      <c r="D259" s="13" t="str">
        <f>IF('2_DEBITOS'!D255="","Não informado",'2_DEBITOS'!D255)</f>
        <v>Não informado</v>
      </c>
      <c r="E259" s="7">
        <f>IF('2_DEBITOS'!$I$4="ERRO !!!",0,SUM('2_DEBITOS'!E255))</f>
        <v>0</v>
      </c>
      <c r="F259" s="7">
        <f>IF('2_DEBITOS'!$I$4="ERRO !!!",0,SUM('2_DEBITOS'!F255,'2_DEBITOS'!G255))</f>
        <v>0</v>
      </c>
      <c r="G259" s="8" t="str">
        <f>IF('1_QUESITOS'!$D$18="ERRO !!!","",
IF(E259+F259=0,"",
IF(OR('2_DEBITOS'!I255="Sim",'1_QUESITOS'!$D$6="Sim",'1_QUESITOS'!$D$7="Sim",'1_QUESITOS'!$D$9="Sim"),"D",
IF('3_CAPAG'!$D$9="","",
'3_CAPAG'!$D$9))))</f>
        <v/>
      </c>
      <c r="H259" s="8" t="str">
        <f>IF('1_QUESITOS'!$D$18="ERRO !!!","00.0",
IF(AND(OR(G259="C",G259="D"),'1_QUESITOS'!$D$13="Sim"),"10.1",
IF(AND(OR(G259="A",G259="B"),'1_QUESITOS'!$D$14="Sim"),"10.2",
IF(AND(OR(G259="C",G259="D"),'1_QUESITOS'!$D$13="Não",'1_QUESITOS'!$D$12="Inciso I"),"11.1",
IF(AND(OR(G259="C",G259="D"),'1_QUESITOS'!$D$13="Não",'1_QUESITOS'!$D$12="Inciso II"),"11.2",
"00.0")))))</f>
        <v>00.0</v>
      </c>
      <c r="I259" s="87">
        <f>IF('1_QUESITOS'!$D$18="ERRO !!!",0,
IF(H259="10.1",0.65,
IF(H259="10.2",0,
IF(AND(H259="11.1",'1_QUESITOS'!$D$8="Não",'1_QUESITOS'!$D$9="Não",'1_QUESITOS'!$D$10="Não",'1_QUESITOS'!$D$11="Não"),0.65,
IF(AND(H259="11.1",OR('1_QUESITOS'!$D$8="Sim",'1_QUESITOS'!$D$9="Sim",'1_QUESITOS'!$D$10="Sim",'1_QUESITOS'!$D$11="Sim")),0.7,
IF(AND(H259="11.2",'1_QUESITOS'!$D$8="Não",'1_QUESITOS'!$D$9="Não",'1_QUESITOS'!$D$10="Não",'1_QUESITOS'!$D$11="Não"),0.5,
IF(AND(H259="11.2",OR('1_QUESITOS'!$D$8="Sim",'1_QUESITOS'!$D$9="Sim",'1_QUESITOS'!$D$10="Sim",'1_QUESITOS'!$D$11="Sim")),0.55,
0)))))))</f>
        <v>0</v>
      </c>
      <c r="J259" s="87">
        <f>'3_CAPAG'!$D$8</f>
        <v>0</v>
      </c>
      <c r="K259" s="87">
        <f>IF(OR('2_DEBITOS'!I255="Sim",'1_QUESITOS'!$D$6="Sim",'1_QUESITOS'!$D$7="Sim",'1_QUESITOS'!$D$9="Sim"),I259,
SMALL(I259:J259,1))</f>
        <v>0</v>
      </c>
      <c r="L259" s="7">
        <f>IF('2_DEBITOS'!$I$4="ERRO !!!",0,ROUNDDOWN(SUM(E259:F259)*K259,2))</f>
        <v>0</v>
      </c>
      <c r="M259" s="7">
        <f t="shared" si="12"/>
        <v>0</v>
      </c>
      <c r="N259" s="7">
        <f t="shared" si="15"/>
        <v>0</v>
      </c>
      <c r="O259" s="7">
        <f t="shared" si="13"/>
        <v>0</v>
      </c>
    </row>
    <row r="260" spans="3:15" x14ac:dyDescent="0.35">
      <c r="C260" s="18" t="str">
        <f t="shared" si="14"/>
        <v/>
      </c>
      <c r="D260" s="13" t="str">
        <f>IF('2_DEBITOS'!D256="","Não informado",'2_DEBITOS'!D256)</f>
        <v>Não informado</v>
      </c>
      <c r="E260" s="7">
        <f>IF('2_DEBITOS'!$I$4="ERRO !!!",0,SUM('2_DEBITOS'!E256))</f>
        <v>0</v>
      </c>
      <c r="F260" s="7">
        <f>IF('2_DEBITOS'!$I$4="ERRO !!!",0,SUM('2_DEBITOS'!F256,'2_DEBITOS'!G256))</f>
        <v>0</v>
      </c>
      <c r="G260" s="8" t="str">
        <f>IF('1_QUESITOS'!$D$18="ERRO !!!","",
IF(E260+F260=0,"",
IF(OR('2_DEBITOS'!I256="Sim",'1_QUESITOS'!$D$6="Sim",'1_QUESITOS'!$D$7="Sim",'1_QUESITOS'!$D$9="Sim"),"D",
IF('3_CAPAG'!$D$9="","",
'3_CAPAG'!$D$9))))</f>
        <v/>
      </c>
      <c r="H260" s="8" t="str">
        <f>IF('1_QUESITOS'!$D$18="ERRO !!!","00.0",
IF(AND(OR(G260="C",G260="D"),'1_QUESITOS'!$D$13="Sim"),"10.1",
IF(AND(OR(G260="A",G260="B"),'1_QUESITOS'!$D$14="Sim"),"10.2",
IF(AND(OR(G260="C",G260="D"),'1_QUESITOS'!$D$13="Não",'1_QUESITOS'!$D$12="Inciso I"),"11.1",
IF(AND(OR(G260="C",G260="D"),'1_QUESITOS'!$D$13="Não",'1_QUESITOS'!$D$12="Inciso II"),"11.2",
"00.0")))))</f>
        <v>00.0</v>
      </c>
      <c r="I260" s="87">
        <f>IF('1_QUESITOS'!$D$18="ERRO !!!",0,
IF(H260="10.1",0.65,
IF(H260="10.2",0,
IF(AND(H260="11.1",'1_QUESITOS'!$D$8="Não",'1_QUESITOS'!$D$9="Não",'1_QUESITOS'!$D$10="Não",'1_QUESITOS'!$D$11="Não"),0.65,
IF(AND(H260="11.1",OR('1_QUESITOS'!$D$8="Sim",'1_QUESITOS'!$D$9="Sim",'1_QUESITOS'!$D$10="Sim",'1_QUESITOS'!$D$11="Sim")),0.7,
IF(AND(H260="11.2",'1_QUESITOS'!$D$8="Não",'1_QUESITOS'!$D$9="Não",'1_QUESITOS'!$D$10="Não",'1_QUESITOS'!$D$11="Não"),0.5,
IF(AND(H260="11.2",OR('1_QUESITOS'!$D$8="Sim",'1_QUESITOS'!$D$9="Sim",'1_QUESITOS'!$D$10="Sim",'1_QUESITOS'!$D$11="Sim")),0.55,
0)))))))</f>
        <v>0</v>
      </c>
      <c r="J260" s="87">
        <f>'3_CAPAG'!$D$8</f>
        <v>0</v>
      </c>
      <c r="K260" s="87">
        <f>IF(OR('2_DEBITOS'!I256="Sim",'1_QUESITOS'!$D$6="Sim",'1_QUESITOS'!$D$7="Sim",'1_QUESITOS'!$D$9="Sim"),I260,
SMALL(I260:J260,1))</f>
        <v>0</v>
      </c>
      <c r="L260" s="7">
        <f>IF('2_DEBITOS'!$I$4="ERRO !!!",0,ROUNDDOWN(SUM(E260:F260)*K260,2))</f>
        <v>0</v>
      </c>
      <c r="M260" s="7">
        <f t="shared" si="12"/>
        <v>0</v>
      </c>
      <c r="N260" s="7">
        <f t="shared" si="15"/>
        <v>0</v>
      </c>
      <c r="O260" s="7">
        <f t="shared" si="13"/>
        <v>0</v>
      </c>
    </row>
    <row r="261" spans="3:15" x14ac:dyDescent="0.35">
      <c r="C261" s="18" t="str">
        <f t="shared" si="14"/>
        <v/>
      </c>
      <c r="D261" s="13" t="str">
        <f>IF('2_DEBITOS'!D257="","Não informado",'2_DEBITOS'!D257)</f>
        <v>Não informado</v>
      </c>
      <c r="E261" s="7">
        <f>IF('2_DEBITOS'!$I$4="ERRO !!!",0,SUM('2_DEBITOS'!E257))</f>
        <v>0</v>
      </c>
      <c r="F261" s="7">
        <f>IF('2_DEBITOS'!$I$4="ERRO !!!",0,SUM('2_DEBITOS'!F257,'2_DEBITOS'!G257))</f>
        <v>0</v>
      </c>
      <c r="G261" s="8" t="str">
        <f>IF('1_QUESITOS'!$D$18="ERRO !!!","",
IF(E261+F261=0,"",
IF(OR('2_DEBITOS'!I257="Sim",'1_QUESITOS'!$D$6="Sim",'1_QUESITOS'!$D$7="Sim",'1_QUESITOS'!$D$9="Sim"),"D",
IF('3_CAPAG'!$D$9="","",
'3_CAPAG'!$D$9))))</f>
        <v/>
      </c>
      <c r="H261" s="8" t="str">
        <f>IF('1_QUESITOS'!$D$18="ERRO !!!","00.0",
IF(AND(OR(G261="C",G261="D"),'1_QUESITOS'!$D$13="Sim"),"10.1",
IF(AND(OR(G261="A",G261="B"),'1_QUESITOS'!$D$14="Sim"),"10.2",
IF(AND(OR(G261="C",G261="D"),'1_QUESITOS'!$D$13="Não",'1_QUESITOS'!$D$12="Inciso I"),"11.1",
IF(AND(OR(G261="C",G261="D"),'1_QUESITOS'!$D$13="Não",'1_QUESITOS'!$D$12="Inciso II"),"11.2",
"00.0")))))</f>
        <v>00.0</v>
      </c>
      <c r="I261" s="87">
        <f>IF('1_QUESITOS'!$D$18="ERRO !!!",0,
IF(H261="10.1",0.65,
IF(H261="10.2",0,
IF(AND(H261="11.1",'1_QUESITOS'!$D$8="Não",'1_QUESITOS'!$D$9="Não",'1_QUESITOS'!$D$10="Não",'1_QUESITOS'!$D$11="Não"),0.65,
IF(AND(H261="11.1",OR('1_QUESITOS'!$D$8="Sim",'1_QUESITOS'!$D$9="Sim",'1_QUESITOS'!$D$10="Sim",'1_QUESITOS'!$D$11="Sim")),0.7,
IF(AND(H261="11.2",'1_QUESITOS'!$D$8="Não",'1_QUESITOS'!$D$9="Não",'1_QUESITOS'!$D$10="Não",'1_QUESITOS'!$D$11="Não"),0.5,
IF(AND(H261="11.2",OR('1_QUESITOS'!$D$8="Sim",'1_QUESITOS'!$D$9="Sim",'1_QUESITOS'!$D$10="Sim",'1_QUESITOS'!$D$11="Sim")),0.55,
0)))))))</f>
        <v>0</v>
      </c>
      <c r="J261" s="87">
        <f>'3_CAPAG'!$D$8</f>
        <v>0</v>
      </c>
      <c r="K261" s="87">
        <f>IF(OR('2_DEBITOS'!I257="Sim",'1_QUESITOS'!$D$6="Sim",'1_QUESITOS'!$D$7="Sim",'1_QUESITOS'!$D$9="Sim"),I261,
SMALL(I261:J261,1))</f>
        <v>0</v>
      </c>
      <c r="L261" s="7">
        <f>IF('2_DEBITOS'!$I$4="ERRO !!!",0,ROUNDDOWN(SUM(E261:F261)*K261,2))</f>
        <v>0</v>
      </c>
      <c r="M261" s="7">
        <f t="shared" si="12"/>
        <v>0</v>
      </c>
      <c r="N261" s="7">
        <f t="shared" si="15"/>
        <v>0</v>
      </c>
      <c r="O261" s="7">
        <f t="shared" si="13"/>
        <v>0</v>
      </c>
    </row>
    <row r="262" spans="3:15" x14ac:dyDescent="0.35">
      <c r="C262" s="18" t="str">
        <f t="shared" si="14"/>
        <v/>
      </c>
      <c r="D262" s="13" t="str">
        <f>IF('2_DEBITOS'!D258="","Não informado",'2_DEBITOS'!D258)</f>
        <v>Não informado</v>
      </c>
      <c r="E262" s="7">
        <f>IF('2_DEBITOS'!$I$4="ERRO !!!",0,SUM('2_DEBITOS'!E258))</f>
        <v>0</v>
      </c>
      <c r="F262" s="7">
        <f>IF('2_DEBITOS'!$I$4="ERRO !!!",0,SUM('2_DEBITOS'!F258,'2_DEBITOS'!G258))</f>
        <v>0</v>
      </c>
      <c r="G262" s="8" t="str">
        <f>IF('1_QUESITOS'!$D$18="ERRO !!!","",
IF(E262+F262=0,"",
IF(OR('2_DEBITOS'!I258="Sim",'1_QUESITOS'!$D$6="Sim",'1_QUESITOS'!$D$7="Sim",'1_QUESITOS'!$D$9="Sim"),"D",
IF('3_CAPAG'!$D$9="","",
'3_CAPAG'!$D$9))))</f>
        <v/>
      </c>
      <c r="H262" s="8" t="str">
        <f>IF('1_QUESITOS'!$D$18="ERRO !!!","00.0",
IF(AND(OR(G262="C",G262="D"),'1_QUESITOS'!$D$13="Sim"),"10.1",
IF(AND(OR(G262="A",G262="B"),'1_QUESITOS'!$D$14="Sim"),"10.2",
IF(AND(OR(G262="C",G262="D"),'1_QUESITOS'!$D$13="Não",'1_QUESITOS'!$D$12="Inciso I"),"11.1",
IF(AND(OR(G262="C",G262="D"),'1_QUESITOS'!$D$13="Não",'1_QUESITOS'!$D$12="Inciso II"),"11.2",
"00.0")))))</f>
        <v>00.0</v>
      </c>
      <c r="I262" s="87">
        <f>IF('1_QUESITOS'!$D$18="ERRO !!!",0,
IF(H262="10.1",0.65,
IF(H262="10.2",0,
IF(AND(H262="11.1",'1_QUESITOS'!$D$8="Não",'1_QUESITOS'!$D$9="Não",'1_QUESITOS'!$D$10="Não",'1_QUESITOS'!$D$11="Não"),0.65,
IF(AND(H262="11.1",OR('1_QUESITOS'!$D$8="Sim",'1_QUESITOS'!$D$9="Sim",'1_QUESITOS'!$D$10="Sim",'1_QUESITOS'!$D$11="Sim")),0.7,
IF(AND(H262="11.2",'1_QUESITOS'!$D$8="Não",'1_QUESITOS'!$D$9="Não",'1_QUESITOS'!$D$10="Não",'1_QUESITOS'!$D$11="Não"),0.5,
IF(AND(H262="11.2",OR('1_QUESITOS'!$D$8="Sim",'1_QUESITOS'!$D$9="Sim",'1_QUESITOS'!$D$10="Sim",'1_QUESITOS'!$D$11="Sim")),0.55,
0)))))))</f>
        <v>0</v>
      </c>
      <c r="J262" s="87">
        <f>'3_CAPAG'!$D$8</f>
        <v>0</v>
      </c>
      <c r="K262" s="87">
        <f>IF(OR('2_DEBITOS'!I258="Sim",'1_QUESITOS'!$D$6="Sim",'1_QUESITOS'!$D$7="Sim",'1_QUESITOS'!$D$9="Sim"),I262,
SMALL(I262:J262,1))</f>
        <v>0</v>
      </c>
      <c r="L262" s="7">
        <f>IF('2_DEBITOS'!$I$4="ERRO !!!",0,ROUNDDOWN(SUM(E262:F262)*K262,2))</f>
        <v>0</v>
      </c>
      <c r="M262" s="7">
        <f t="shared" si="12"/>
        <v>0</v>
      </c>
      <c r="N262" s="7">
        <f t="shared" si="15"/>
        <v>0</v>
      </c>
      <c r="O262" s="7">
        <f t="shared" si="13"/>
        <v>0</v>
      </c>
    </row>
    <row r="263" spans="3:15" x14ac:dyDescent="0.35">
      <c r="C263" s="18" t="str">
        <f t="shared" si="14"/>
        <v/>
      </c>
      <c r="D263" s="13" t="str">
        <f>IF('2_DEBITOS'!D259="","Não informado",'2_DEBITOS'!D259)</f>
        <v>Não informado</v>
      </c>
      <c r="E263" s="7">
        <f>IF('2_DEBITOS'!$I$4="ERRO !!!",0,SUM('2_DEBITOS'!E259))</f>
        <v>0</v>
      </c>
      <c r="F263" s="7">
        <f>IF('2_DEBITOS'!$I$4="ERRO !!!",0,SUM('2_DEBITOS'!F259,'2_DEBITOS'!G259))</f>
        <v>0</v>
      </c>
      <c r="G263" s="8" t="str">
        <f>IF('1_QUESITOS'!$D$18="ERRO !!!","",
IF(E263+F263=0,"",
IF(OR('2_DEBITOS'!I259="Sim",'1_QUESITOS'!$D$6="Sim",'1_QUESITOS'!$D$7="Sim",'1_QUESITOS'!$D$9="Sim"),"D",
IF('3_CAPAG'!$D$9="","",
'3_CAPAG'!$D$9))))</f>
        <v/>
      </c>
      <c r="H263" s="8" t="str">
        <f>IF('1_QUESITOS'!$D$18="ERRO !!!","00.0",
IF(AND(OR(G263="C",G263="D"),'1_QUESITOS'!$D$13="Sim"),"10.1",
IF(AND(OR(G263="A",G263="B"),'1_QUESITOS'!$D$14="Sim"),"10.2",
IF(AND(OR(G263="C",G263="D"),'1_QUESITOS'!$D$13="Não",'1_QUESITOS'!$D$12="Inciso I"),"11.1",
IF(AND(OR(G263="C",G263="D"),'1_QUESITOS'!$D$13="Não",'1_QUESITOS'!$D$12="Inciso II"),"11.2",
"00.0")))))</f>
        <v>00.0</v>
      </c>
      <c r="I263" s="87">
        <f>IF('1_QUESITOS'!$D$18="ERRO !!!",0,
IF(H263="10.1",0.65,
IF(H263="10.2",0,
IF(AND(H263="11.1",'1_QUESITOS'!$D$8="Não",'1_QUESITOS'!$D$9="Não",'1_QUESITOS'!$D$10="Não",'1_QUESITOS'!$D$11="Não"),0.65,
IF(AND(H263="11.1",OR('1_QUESITOS'!$D$8="Sim",'1_QUESITOS'!$D$9="Sim",'1_QUESITOS'!$D$10="Sim",'1_QUESITOS'!$D$11="Sim")),0.7,
IF(AND(H263="11.2",'1_QUESITOS'!$D$8="Não",'1_QUESITOS'!$D$9="Não",'1_QUESITOS'!$D$10="Não",'1_QUESITOS'!$D$11="Não"),0.5,
IF(AND(H263="11.2",OR('1_QUESITOS'!$D$8="Sim",'1_QUESITOS'!$D$9="Sim",'1_QUESITOS'!$D$10="Sim",'1_QUESITOS'!$D$11="Sim")),0.55,
0)))))))</f>
        <v>0</v>
      </c>
      <c r="J263" s="87">
        <f>'3_CAPAG'!$D$8</f>
        <v>0</v>
      </c>
      <c r="K263" s="87">
        <f>IF(OR('2_DEBITOS'!I259="Sim",'1_QUESITOS'!$D$6="Sim",'1_QUESITOS'!$D$7="Sim",'1_QUESITOS'!$D$9="Sim"),I263,
SMALL(I263:J263,1))</f>
        <v>0</v>
      </c>
      <c r="L263" s="7">
        <f>IF('2_DEBITOS'!$I$4="ERRO !!!",0,ROUNDDOWN(SUM(E263:F263)*K263,2))</f>
        <v>0</v>
      </c>
      <c r="M263" s="7">
        <f t="shared" si="12"/>
        <v>0</v>
      </c>
      <c r="N263" s="7">
        <f t="shared" si="15"/>
        <v>0</v>
      </c>
      <c r="O263" s="7">
        <f t="shared" si="13"/>
        <v>0</v>
      </c>
    </row>
    <row r="264" spans="3:15" x14ac:dyDescent="0.35">
      <c r="C264" s="18" t="str">
        <f t="shared" si="14"/>
        <v/>
      </c>
      <c r="D264" s="13" t="str">
        <f>IF('2_DEBITOS'!D260="","Não informado",'2_DEBITOS'!D260)</f>
        <v>Não informado</v>
      </c>
      <c r="E264" s="7">
        <f>IF('2_DEBITOS'!$I$4="ERRO !!!",0,SUM('2_DEBITOS'!E260))</f>
        <v>0</v>
      </c>
      <c r="F264" s="7">
        <f>IF('2_DEBITOS'!$I$4="ERRO !!!",0,SUM('2_DEBITOS'!F260,'2_DEBITOS'!G260))</f>
        <v>0</v>
      </c>
      <c r="G264" s="8" t="str">
        <f>IF('1_QUESITOS'!$D$18="ERRO !!!","",
IF(E264+F264=0,"",
IF(OR('2_DEBITOS'!I260="Sim",'1_QUESITOS'!$D$6="Sim",'1_QUESITOS'!$D$7="Sim",'1_QUESITOS'!$D$9="Sim"),"D",
IF('3_CAPAG'!$D$9="","",
'3_CAPAG'!$D$9))))</f>
        <v/>
      </c>
      <c r="H264" s="8" t="str">
        <f>IF('1_QUESITOS'!$D$18="ERRO !!!","00.0",
IF(AND(OR(G264="C",G264="D"),'1_QUESITOS'!$D$13="Sim"),"10.1",
IF(AND(OR(G264="A",G264="B"),'1_QUESITOS'!$D$14="Sim"),"10.2",
IF(AND(OR(G264="C",G264="D"),'1_QUESITOS'!$D$13="Não",'1_QUESITOS'!$D$12="Inciso I"),"11.1",
IF(AND(OR(G264="C",G264="D"),'1_QUESITOS'!$D$13="Não",'1_QUESITOS'!$D$12="Inciso II"),"11.2",
"00.0")))))</f>
        <v>00.0</v>
      </c>
      <c r="I264" s="87">
        <f>IF('1_QUESITOS'!$D$18="ERRO !!!",0,
IF(H264="10.1",0.65,
IF(H264="10.2",0,
IF(AND(H264="11.1",'1_QUESITOS'!$D$8="Não",'1_QUESITOS'!$D$9="Não",'1_QUESITOS'!$D$10="Não",'1_QUESITOS'!$D$11="Não"),0.65,
IF(AND(H264="11.1",OR('1_QUESITOS'!$D$8="Sim",'1_QUESITOS'!$D$9="Sim",'1_QUESITOS'!$D$10="Sim",'1_QUESITOS'!$D$11="Sim")),0.7,
IF(AND(H264="11.2",'1_QUESITOS'!$D$8="Não",'1_QUESITOS'!$D$9="Não",'1_QUESITOS'!$D$10="Não",'1_QUESITOS'!$D$11="Não"),0.5,
IF(AND(H264="11.2",OR('1_QUESITOS'!$D$8="Sim",'1_QUESITOS'!$D$9="Sim",'1_QUESITOS'!$D$10="Sim",'1_QUESITOS'!$D$11="Sim")),0.55,
0)))))))</f>
        <v>0</v>
      </c>
      <c r="J264" s="87">
        <f>'3_CAPAG'!$D$8</f>
        <v>0</v>
      </c>
      <c r="K264" s="87">
        <f>IF(OR('2_DEBITOS'!I260="Sim",'1_QUESITOS'!$D$6="Sim",'1_QUESITOS'!$D$7="Sim",'1_QUESITOS'!$D$9="Sim"),I264,
SMALL(I264:J264,1))</f>
        <v>0</v>
      </c>
      <c r="L264" s="7">
        <f>IF('2_DEBITOS'!$I$4="ERRO !!!",0,ROUNDDOWN(SUM(E264:F264)*K264,2))</f>
        <v>0</v>
      </c>
      <c r="M264" s="7">
        <f t="shared" si="12"/>
        <v>0</v>
      </c>
      <c r="N264" s="7">
        <f t="shared" si="15"/>
        <v>0</v>
      </c>
      <c r="O264" s="7">
        <f t="shared" si="13"/>
        <v>0</v>
      </c>
    </row>
    <row r="265" spans="3:15" x14ac:dyDescent="0.35">
      <c r="C265" s="18" t="str">
        <f t="shared" si="14"/>
        <v/>
      </c>
      <c r="D265" s="13" t="str">
        <f>IF('2_DEBITOS'!D261="","Não informado",'2_DEBITOS'!D261)</f>
        <v>Não informado</v>
      </c>
      <c r="E265" s="7">
        <f>IF('2_DEBITOS'!$I$4="ERRO !!!",0,SUM('2_DEBITOS'!E261))</f>
        <v>0</v>
      </c>
      <c r="F265" s="7">
        <f>IF('2_DEBITOS'!$I$4="ERRO !!!",0,SUM('2_DEBITOS'!F261,'2_DEBITOS'!G261))</f>
        <v>0</v>
      </c>
      <c r="G265" s="8" t="str">
        <f>IF('1_QUESITOS'!$D$18="ERRO !!!","",
IF(E265+F265=0,"",
IF(OR('2_DEBITOS'!I261="Sim",'1_QUESITOS'!$D$6="Sim",'1_QUESITOS'!$D$7="Sim",'1_QUESITOS'!$D$9="Sim"),"D",
IF('3_CAPAG'!$D$9="","",
'3_CAPAG'!$D$9))))</f>
        <v/>
      </c>
      <c r="H265" s="8" t="str">
        <f>IF('1_QUESITOS'!$D$18="ERRO !!!","00.0",
IF(AND(OR(G265="C",G265="D"),'1_QUESITOS'!$D$13="Sim"),"10.1",
IF(AND(OR(G265="A",G265="B"),'1_QUESITOS'!$D$14="Sim"),"10.2",
IF(AND(OR(G265="C",G265="D"),'1_QUESITOS'!$D$13="Não",'1_QUESITOS'!$D$12="Inciso I"),"11.1",
IF(AND(OR(G265="C",G265="D"),'1_QUESITOS'!$D$13="Não",'1_QUESITOS'!$D$12="Inciso II"),"11.2",
"00.0")))))</f>
        <v>00.0</v>
      </c>
      <c r="I265" s="87">
        <f>IF('1_QUESITOS'!$D$18="ERRO !!!",0,
IF(H265="10.1",0.65,
IF(H265="10.2",0,
IF(AND(H265="11.1",'1_QUESITOS'!$D$8="Não",'1_QUESITOS'!$D$9="Não",'1_QUESITOS'!$D$10="Não",'1_QUESITOS'!$D$11="Não"),0.65,
IF(AND(H265="11.1",OR('1_QUESITOS'!$D$8="Sim",'1_QUESITOS'!$D$9="Sim",'1_QUESITOS'!$D$10="Sim",'1_QUESITOS'!$D$11="Sim")),0.7,
IF(AND(H265="11.2",'1_QUESITOS'!$D$8="Não",'1_QUESITOS'!$D$9="Não",'1_QUESITOS'!$D$10="Não",'1_QUESITOS'!$D$11="Não"),0.5,
IF(AND(H265="11.2",OR('1_QUESITOS'!$D$8="Sim",'1_QUESITOS'!$D$9="Sim",'1_QUESITOS'!$D$10="Sim",'1_QUESITOS'!$D$11="Sim")),0.55,
0)))))))</f>
        <v>0</v>
      </c>
      <c r="J265" s="87">
        <f>'3_CAPAG'!$D$8</f>
        <v>0</v>
      </c>
      <c r="K265" s="87">
        <f>IF(OR('2_DEBITOS'!I261="Sim",'1_QUESITOS'!$D$6="Sim",'1_QUESITOS'!$D$7="Sim",'1_QUESITOS'!$D$9="Sim"),I265,
SMALL(I265:J265,1))</f>
        <v>0</v>
      </c>
      <c r="L265" s="7">
        <f>IF('2_DEBITOS'!$I$4="ERRO !!!",0,ROUNDDOWN(SUM(E265:F265)*K265,2))</f>
        <v>0</v>
      </c>
      <c r="M265" s="7">
        <f t="shared" si="12"/>
        <v>0</v>
      </c>
      <c r="N265" s="7">
        <f t="shared" si="15"/>
        <v>0</v>
      </c>
      <c r="O265" s="7">
        <f t="shared" si="13"/>
        <v>0</v>
      </c>
    </row>
    <row r="266" spans="3:15" x14ac:dyDescent="0.35">
      <c r="C266" s="18" t="str">
        <f t="shared" si="14"/>
        <v/>
      </c>
      <c r="D266" s="13" t="str">
        <f>IF('2_DEBITOS'!D262="","Não informado",'2_DEBITOS'!D262)</f>
        <v>Não informado</v>
      </c>
      <c r="E266" s="7">
        <f>IF('2_DEBITOS'!$I$4="ERRO !!!",0,SUM('2_DEBITOS'!E262))</f>
        <v>0</v>
      </c>
      <c r="F266" s="7">
        <f>IF('2_DEBITOS'!$I$4="ERRO !!!",0,SUM('2_DEBITOS'!F262,'2_DEBITOS'!G262))</f>
        <v>0</v>
      </c>
      <c r="G266" s="8" t="str">
        <f>IF('1_QUESITOS'!$D$18="ERRO !!!","",
IF(E266+F266=0,"",
IF(OR('2_DEBITOS'!I262="Sim",'1_QUESITOS'!$D$6="Sim",'1_QUESITOS'!$D$7="Sim",'1_QUESITOS'!$D$9="Sim"),"D",
IF('3_CAPAG'!$D$9="","",
'3_CAPAG'!$D$9))))</f>
        <v/>
      </c>
      <c r="H266" s="8" t="str">
        <f>IF('1_QUESITOS'!$D$18="ERRO !!!","00.0",
IF(AND(OR(G266="C",G266="D"),'1_QUESITOS'!$D$13="Sim"),"10.1",
IF(AND(OR(G266="A",G266="B"),'1_QUESITOS'!$D$14="Sim"),"10.2",
IF(AND(OR(G266="C",G266="D"),'1_QUESITOS'!$D$13="Não",'1_QUESITOS'!$D$12="Inciso I"),"11.1",
IF(AND(OR(G266="C",G266="D"),'1_QUESITOS'!$D$13="Não",'1_QUESITOS'!$D$12="Inciso II"),"11.2",
"00.0")))))</f>
        <v>00.0</v>
      </c>
      <c r="I266" s="87">
        <f>IF('1_QUESITOS'!$D$18="ERRO !!!",0,
IF(H266="10.1",0.65,
IF(H266="10.2",0,
IF(AND(H266="11.1",'1_QUESITOS'!$D$8="Não",'1_QUESITOS'!$D$9="Não",'1_QUESITOS'!$D$10="Não",'1_QUESITOS'!$D$11="Não"),0.65,
IF(AND(H266="11.1",OR('1_QUESITOS'!$D$8="Sim",'1_QUESITOS'!$D$9="Sim",'1_QUESITOS'!$D$10="Sim",'1_QUESITOS'!$D$11="Sim")),0.7,
IF(AND(H266="11.2",'1_QUESITOS'!$D$8="Não",'1_QUESITOS'!$D$9="Não",'1_QUESITOS'!$D$10="Não",'1_QUESITOS'!$D$11="Não"),0.5,
IF(AND(H266="11.2",OR('1_QUESITOS'!$D$8="Sim",'1_QUESITOS'!$D$9="Sim",'1_QUESITOS'!$D$10="Sim",'1_QUESITOS'!$D$11="Sim")),0.55,
0)))))))</f>
        <v>0</v>
      </c>
      <c r="J266" s="87">
        <f>'3_CAPAG'!$D$8</f>
        <v>0</v>
      </c>
      <c r="K266" s="87">
        <f>IF(OR('2_DEBITOS'!I262="Sim",'1_QUESITOS'!$D$6="Sim",'1_QUESITOS'!$D$7="Sim",'1_QUESITOS'!$D$9="Sim"),I266,
SMALL(I266:J266,1))</f>
        <v>0</v>
      </c>
      <c r="L266" s="7">
        <f>IF('2_DEBITOS'!$I$4="ERRO !!!",0,ROUNDDOWN(SUM(E266:F266)*K266,2))</f>
        <v>0</v>
      </c>
      <c r="M266" s="7">
        <f t="shared" si="12"/>
        <v>0</v>
      </c>
      <c r="N266" s="7">
        <f t="shared" si="15"/>
        <v>0</v>
      </c>
      <c r="O266" s="7">
        <f t="shared" si="13"/>
        <v>0</v>
      </c>
    </row>
    <row r="267" spans="3:15" x14ac:dyDescent="0.35">
      <c r="C267" s="18" t="str">
        <f t="shared" si="14"/>
        <v/>
      </c>
      <c r="D267" s="13" t="str">
        <f>IF('2_DEBITOS'!D263="","Não informado",'2_DEBITOS'!D263)</f>
        <v>Não informado</v>
      </c>
      <c r="E267" s="7">
        <f>IF('2_DEBITOS'!$I$4="ERRO !!!",0,SUM('2_DEBITOS'!E263))</f>
        <v>0</v>
      </c>
      <c r="F267" s="7">
        <f>IF('2_DEBITOS'!$I$4="ERRO !!!",0,SUM('2_DEBITOS'!F263,'2_DEBITOS'!G263))</f>
        <v>0</v>
      </c>
      <c r="G267" s="8" t="str">
        <f>IF('1_QUESITOS'!$D$18="ERRO !!!","",
IF(E267+F267=0,"",
IF(OR('2_DEBITOS'!I263="Sim",'1_QUESITOS'!$D$6="Sim",'1_QUESITOS'!$D$7="Sim",'1_QUESITOS'!$D$9="Sim"),"D",
IF('3_CAPAG'!$D$9="","",
'3_CAPAG'!$D$9))))</f>
        <v/>
      </c>
      <c r="H267" s="8" t="str">
        <f>IF('1_QUESITOS'!$D$18="ERRO !!!","00.0",
IF(AND(OR(G267="C",G267="D"),'1_QUESITOS'!$D$13="Sim"),"10.1",
IF(AND(OR(G267="A",G267="B"),'1_QUESITOS'!$D$14="Sim"),"10.2",
IF(AND(OR(G267="C",G267="D"),'1_QUESITOS'!$D$13="Não",'1_QUESITOS'!$D$12="Inciso I"),"11.1",
IF(AND(OR(G267="C",G267="D"),'1_QUESITOS'!$D$13="Não",'1_QUESITOS'!$D$12="Inciso II"),"11.2",
"00.0")))))</f>
        <v>00.0</v>
      </c>
      <c r="I267" s="87">
        <f>IF('1_QUESITOS'!$D$18="ERRO !!!",0,
IF(H267="10.1",0.65,
IF(H267="10.2",0,
IF(AND(H267="11.1",'1_QUESITOS'!$D$8="Não",'1_QUESITOS'!$D$9="Não",'1_QUESITOS'!$D$10="Não",'1_QUESITOS'!$D$11="Não"),0.65,
IF(AND(H267="11.1",OR('1_QUESITOS'!$D$8="Sim",'1_QUESITOS'!$D$9="Sim",'1_QUESITOS'!$D$10="Sim",'1_QUESITOS'!$D$11="Sim")),0.7,
IF(AND(H267="11.2",'1_QUESITOS'!$D$8="Não",'1_QUESITOS'!$D$9="Não",'1_QUESITOS'!$D$10="Não",'1_QUESITOS'!$D$11="Não"),0.5,
IF(AND(H267="11.2",OR('1_QUESITOS'!$D$8="Sim",'1_QUESITOS'!$D$9="Sim",'1_QUESITOS'!$D$10="Sim",'1_QUESITOS'!$D$11="Sim")),0.55,
0)))))))</f>
        <v>0</v>
      </c>
      <c r="J267" s="87">
        <f>'3_CAPAG'!$D$8</f>
        <v>0</v>
      </c>
      <c r="K267" s="87">
        <f>IF(OR('2_DEBITOS'!I263="Sim",'1_QUESITOS'!$D$6="Sim",'1_QUESITOS'!$D$7="Sim",'1_QUESITOS'!$D$9="Sim"),I267,
SMALL(I267:J267,1))</f>
        <v>0</v>
      </c>
      <c r="L267" s="7">
        <f>IF('2_DEBITOS'!$I$4="ERRO !!!",0,ROUNDDOWN(SUM(E267:F267)*K267,2))</f>
        <v>0</v>
      </c>
      <c r="M267" s="7">
        <f t="shared" si="12"/>
        <v>0</v>
      </c>
      <c r="N267" s="7">
        <f t="shared" si="15"/>
        <v>0</v>
      </c>
      <c r="O267" s="7">
        <f t="shared" si="13"/>
        <v>0</v>
      </c>
    </row>
    <row r="268" spans="3:15" x14ac:dyDescent="0.35">
      <c r="C268" s="18" t="str">
        <f t="shared" si="14"/>
        <v/>
      </c>
      <c r="D268" s="13" t="str">
        <f>IF('2_DEBITOS'!D264="","Não informado",'2_DEBITOS'!D264)</f>
        <v>Não informado</v>
      </c>
      <c r="E268" s="7">
        <f>IF('2_DEBITOS'!$I$4="ERRO !!!",0,SUM('2_DEBITOS'!E264))</f>
        <v>0</v>
      </c>
      <c r="F268" s="7">
        <f>IF('2_DEBITOS'!$I$4="ERRO !!!",0,SUM('2_DEBITOS'!F264,'2_DEBITOS'!G264))</f>
        <v>0</v>
      </c>
      <c r="G268" s="8" t="str">
        <f>IF('1_QUESITOS'!$D$18="ERRO !!!","",
IF(E268+F268=0,"",
IF(OR('2_DEBITOS'!I264="Sim",'1_QUESITOS'!$D$6="Sim",'1_QUESITOS'!$D$7="Sim",'1_QUESITOS'!$D$9="Sim"),"D",
IF('3_CAPAG'!$D$9="","",
'3_CAPAG'!$D$9))))</f>
        <v/>
      </c>
      <c r="H268" s="8" t="str">
        <f>IF('1_QUESITOS'!$D$18="ERRO !!!","00.0",
IF(AND(OR(G268="C",G268="D"),'1_QUESITOS'!$D$13="Sim"),"10.1",
IF(AND(OR(G268="A",G268="B"),'1_QUESITOS'!$D$14="Sim"),"10.2",
IF(AND(OR(G268="C",G268="D"),'1_QUESITOS'!$D$13="Não",'1_QUESITOS'!$D$12="Inciso I"),"11.1",
IF(AND(OR(G268="C",G268="D"),'1_QUESITOS'!$D$13="Não",'1_QUESITOS'!$D$12="Inciso II"),"11.2",
"00.0")))))</f>
        <v>00.0</v>
      </c>
      <c r="I268" s="87">
        <f>IF('1_QUESITOS'!$D$18="ERRO !!!",0,
IF(H268="10.1",0.65,
IF(H268="10.2",0,
IF(AND(H268="11.1",'1_QUESITOS'!$D$8="Não",'1_QUESITOS'!$D$9="Não",'1_QUESITOS'!$D$10="Não",'1_QUESITOS'!$D$11="Não"),0.65,
IF(AND(H268="11.1",OR('1_QUESITOS'!$D$8="Sim",'1_QUESITOS'!$D$9="Sim",'1_QUESITOS'!$D$10="Sim",'1_QUESITOS'!$D$11="Sim")),0.7,
IF(AND(H268="11.2",'1_QUESITOS'!$D$8="Não",'1_QUESITOS'!$D$9="Não",'1_QUESITOS'!$D$10="Não",'1_QUESITOS'!$D$11="Não"),0.5,
IF(AND(H268="11.2",OR('1_QUESITOS'!$D$8="Sim",'1_QUESITOS'!$D$9="Sim",'1_QUESITOS'!$D$10="Sim",'1_QUESITOS'!$D$11="Sim")),0.55,
0)))))))</f>
        <v>0</v>
      </c>
      <c r="J268" s="87">
        <f>'3_CAPAG'!$D$8</f>
        <v>0</v>
      </c>
      <c r="K268" s="87">
        <f>IF(OR('2_DEBITOS'!I264="Sim",'1_QUESITOS'!$D$6="Sim",'1_QUESITOS'!$D$7="Sim",'1_QUESITOS'!$D$9="Sim"),I268,
SMALL(I268:J268,1))</f>
        <v>0</v>
      </c>
      <c r="L268" s="7">
        <f>IF('2_DEBITOS'!$I$4="ERRO !!!",0,ROUNDDOWN(SUM(E268:F268)*K268,2))</f>
        <v>0</v>
      </c>
      <c r="M268" s="7">
        <f t="shared" si="12"/>
        <v>0</v>
      </c>
      <c r="N268" s="7">
        <f t="shared" si="15"/>
        <v>0</v>
      </c>
      <c r="O268" s="7">
        <f t="shared" si="13"/>
        <v>0</v>
      </c>
    </row>
    <row r="269" spans="3:15" x14ac:dyDescent="0.35">
      <c r="C269" s="18" t="str">
        <f t="shared" si="14"/>
        <v/>
      </c>
      <c r="D269" s="13" t="str">
        <f>IF('2_DEBITOS'!D265="","Não informado",'2_DEBITOS'!D265)</f>
        <v>Não informado</v>
      </c>
      <c r="E269" s="7">
        <f>IF('2_DEBITOS'!$I$4="ERRO !!!",0,SUM('2_DEBITOS'!E265))</f>
        <v>0</v>
      </c>
      <c r="F269" s="7">
        <f>IF('2_DEBITOS'!$I$4="ERRO !!!",0,SUM('2_DEBITOS'!F265,'2_DEBITOS'!G265))</f>
        <v>0</v>
      </c>
      <c r="G269" s="8" t="str">
        <f>IF('1_QUESITOS'!$D$18="ERRO !!!","",
IF(E269+F269=0,"",
IF(OR('2_DEBITOS'!I265="Sim",'1_QUESITOS'!$D$6="Sim",'1_QUESITOS'!$D$7="Sim",'1_QUESITOS'!$D$9="Sim"),"D",
IF('3_CAPAG'!$D$9="","",
'3_CAPAG'!$D$9))))</f>
        <v/>
      </c>
      <c r="H269" s="8" t="str">
        <f>IF('1_QUESITOS'!$D$18="ERRO !!!","00.0",
IF(AND(OR(G269="C",G269="D"),'1_QUESITOS'!$D$13="Sim"),"10.1",
IF(AND(OR(G269="A",G269="B"),'1_QUESITOS'!$D$14="Sim"),"10.2",
IF(AND(OR(G269="C",G269="D"),'1_QUESITOS'!$D$13="Não",'1_QUESITOS'!$D$12="Inciso I"),"11.1",
IF(AND(OR(G269="C",G269="D"),'1_QUESITOS'!$D$13="Não",'1_QUESITOS'!$D$12="Inciso II"),"11.2",
"00.0")))))</f>
        <v>00.0</v>
      </c>
      <c r="I269" s="87">
        <f>IF('1_QUESITOS'!$D$18="ERRO !!!",0,
IF(H269="10.1",0.65,
IF(H269="10.2",0,
IF(AND(H269="11.1",'1_QUESITOS'!$D$8="Não",'1_QUESITOS'!$D$9="Não",'1_QUESITOS'!$D$10="Não",'1_QUESITOS'!$D$11="Não"),0.65,
IF(AND(H269="11.1",OR('1_QUESITOS'!$D$8="Sim",'1_QUESITOS'!$D$9="Sim",'1_QUESITOS'!$D$10="Sim",'1_QUESITOS'!$D$11="Sim")),0.7,
IF(AND(H269="11.2",'1_QUESITOS'!$D$8="Não",'1_QUESITOS'!$D$9="Não",'1_QUESITOS'!$D$10="Não",'1_QUESITOS'!$D$11="Não"),0.5,
IF(AND(H269="11.2",OR('1_QUESITOS'!$D$8="Sim",'1_QUESITOS'!$D$9="Sim",'1_QUESITOS'!$D$10="Sim",'1_QUESITOS'!$D$11="Sim")),0.55,
0)))))))</f>
        <v>0</v>
      </c>
      <c r="J269" s="87">
        <f>'3_CAPAG'!$D$8</f>
        <v>0</v>
      </c>
      <c r="K269" s="87">
        <f>IF(OR('2_DEBITOS'!I265="Sim",'1_QUESITOS'!$D$6="Sim",'1_QUESITOS'!$D$7="Sim",'1_QUESITOS'!$D$9="Sim"),I269,
SMALL(I269:J269,1))</f>
        <v>0</v>
      </c>
      <c r="L269" s="7">
        <f>IF('2_DEBITOS'!$I$4="ERRO !!!",0,ROUNDDOWN(SUM(E269:F269)*K269,2))</f>
        <v>0</v>
      </c>
      <c r="M269" s="7">
        <f t="shared" si="12"/>
        <v>0</v>
      </c>
      <c r="N269" s="7">
        <f t="shared" si="15"/>
        <v>0</v>
      </c>
      <c r="O269" s="7">
        <f t="shared" si="13"/>
        <v>0</v>
      </c>
    </row>
    <row r="270" spans="3:15" x14ac:dyDescent="0.35">
      <c r="C270" s="18" t="str">
        <f t="shared" si="14"/>
        <v/>
      </c>
      <c r="D270" s="13" t="str">
        <f>IF('2_DEBITOS'!D266="","Não informado",'2_DEBITOS'!D266)</f>
        <v>Não informado</v>
      </c>
      <c r="E270" s="7">
        <f>IF('2_DEBITOS'!$I$4="ERRO !!!",0,SUM('2_DEBITOS'!E266))</f>
        <v>0</v>
      </c>
      <c r="F270" s="7">
        <f>IF('2_DEBITOS'!$I$4="ERRO !!!",0,SUM('2_DEBITOS'!F266,'2_DEBITOS'!G266))</f>
        <v>0</v>
      </c>
      <c r="G270" s="8" t="str">
        <f>IF('1_QUESITOS'!$D$18="ERRO !!!","",
IF(E270+F270=0,"",
IF(OR('2_DEBITOS'!I266="Sim",'1_QUESITOS'!$D$6="Sim",'1_QUESITOS'!$D$7="Sim",'1_QUESITOS'!$D$9="Sim"),"D",
IF('3_CAPAG'!$D$9="","",
'3_CAPAG'!$D$9))))</f>
        <v/>
      </c>
      <c r="H270" s="8" t="str">
        <f>IF('1_QUESITOS'!$D$18="ERRO !!!","00.0",
IF(AND(OR(G270="C",G270="D"),'1_QUESITOS'!$D$13="Sim"),"10.1",
IF(AND(OR(G270="A",G270="B"),'1_QUESITOS'!$D$14="Sim"),"10.2",
IF(AND(OR(G270="C",G270="D"),'1_QUESITOS'!$D$13="Não",'1_QUESITOS'!$D$12="Inciso I"),"11.1",
IF(AND(OR(G270="C",G270="D"),'1_QUESITOS'!$D$13="Não",'1_QUESITOS'!$D$12="Inciso II"),"11.2",
"00.0")))))</f>
        <v>00.0</v>
      </c>
      <c r="I270" s="87">
        <f>IF('1_QUESITOS'!$D$18="ERRO !!!",0,
IF(H270="10.1",0.65,
IF(H270="10.2",0,
IF(AND(H270="11.1",'1_QUESITOS'!$D$8="Não",'1_QUESITOS'!$D$9="Não",'1_QUESITOS'!$D$10="Não",'1_QUESITOS'!$D$11="Não"),0.65,
IF(AND(H270="11.1",OR('1_QUESITOS'!$D$8="Sim",'1_QUESITOS'!$D$9="Sim",'1_QUESITOS'!$D$10="Sim",'1_QUESITOS'!$D$11="Sim")),0.7,
IF(AND(H270="11.2",'1_QUESITOS'!$D$8="Não",'1_QUESITOS'!$D$9="Não",'1_QUESITOS'!$D$10="Não",'1_QUESITOS'!$D$11="Não"),0.5,
IF(AND(H270="11.2",OR('1_QUESITOS'!$D$8="Sim",'1_QUESITOS'!$D$9="Sim",'1_QUESITOS'!$D$10="Sim",'1_QUESITOS'!$D$11="Sim")),0.55,
0)))))))</f>
        <v>0</v>
      </c>
      <c r="J270" s="87">
        <f>'3_CAPAG'!$D$8</f>
        <v>0</v>
      </c>
      <c r="K270" s="87">
        <f>IF(OR('2_DEBITOS'!I266="Sim",'1_QUESITOS'!$D$6="Sim",'1_QUESITOS'!$D$7="Sim",'1_QUESITOS'!$D$9="Sim"),I270,
SMALL(I270:J270,1))</f>
        <v>0</v>
      </c>
      <c r="L270" s="7">
        <f>IF('2_DEBITOS'!$I$4="ERRO !!!",0,ROUNDDOWN(SUM(E270:F270)*K270,2))</f>
        <v>0</v>
      </c>
      <c r="M270" s="7">
        <f t="shared" ref="M270:M333" si="16">IF(OR(F270="",F270=0),0,IF(OR(H270="10.1",H270="11.1",H270="11.2"),1*F270,0))</f>
        <v>0</v>
      </c>
      <c r="N270" s="7">
        <f t="shared" si="15"/>
        <v>0</v>
      </c>
      <c r="O270" s="7">
        <f t="shared" ref="O270:O333" si="17">E270+F270-N270</f>
        <v>0</v>
      </c>
    </row>
    <row r="271" spans="3:15" x14ac:dyDescent="0.35">
      <c r="C271" s="18" t="str">
        <f t="shared" ref="C271:C334" si="18">IF(D271="Não informado","",IF(ISERROR(1+C270),1,1+C270))</f>
        <v/>
      </c>
      <c r="D271" s="13" t="str">
        <f>IF('2_DEBITOS'!D267="","Não informado",'2_DEBITOS'!D267)</f>
        <v>Não informado</v>
      </c>
      <c r="E271" s="7">
        <f>IF('2_DEBITOS'!$I$4="ERRO !!!",0,SUM('2_DEBITOS'!E267))</f>
        <v>0</v>
      </c>
      <c r="F271" s="7">
        <f>IF('2_DEBITOS'!$I$4="ERRO !!!",0,SUM('2_DEBITOS'!F267,'2_DEBITOS'!G267))</f>
        <v>0</v>
      </c>
      <c r="G271" s="8" t="str">
        <f>IF('1_QUESITOS'!$D$18="ERRO !!!","",
IF(E271+F271=0,"",
IF(OR('2_DEBITOS'!I267="Sim",'1_QUESITOS'!$D$6="Sim",'1_QUESITOS'!$D$7="Sim",'1_QUESITOS'!$D$9="Sim"),"D",
IF('3_CAPAG'!$D$9="","",
'3_CAPAG'!$D$9))))</f>
        <v/>
      </c>
      <c r="H271" s="8" t="str">
        <f>IF('1_QUESITOS'!$D$18="ERRO !!!","00.0",
IF(AND(OR(G271="C",G271="D"),'1_QUESITOS'!$D$13="Sim"),"10.1",
IF(AND(OR(G271="A",G271="B"),'1_QUESITOS'!$D$14="Sim"),"10.2",
IF(AND(OR(G271="C",G271="D"),'1_QUESITOS'!$D$13="Não",'1_QUESITOS'!$D$12="Inciso I"),"11.1",
IF(AND(OR(G271="C",G271="D"),'1_QUESITOS'!$D$13="Não",'1_QUESITOS'!$D$12="Inciso II"),"11.2",
"00.0")))))</f>
        <v>00.0</v>
      </c>
      <c r="I271" s="87">
        <f>IF('1_QUESITOS'!$D$18="ERRO !!!",0,
IF(H271="10.1",0.65,
IF(H271="10.2",0,
IF(AND(H271="11.1",'1_QUESITOS'!$D$8="Não",'1_QUESITOS'!$D$9="Não",'1_QUESITOS'!$D$10="Não",'1_QUESITOS'!$D$11="Não"),0.65,
IF(AND(H271="11.1",OR('1_QUESITOS'!$D$8="Sim",'1_QUESITOS'!$D$9="Sim",'1_QUESITOS'!$D$10="Sim",'1_QUESITOS'!$D$11="Sim")),0.7,
IF(AND(H271="11.2",'1_QUESITOS'!$D$8="Não",'1_QUESITOS'!$D$9="Não",'1_QUESITOS'!$D$10="Não",'1_QUESITOS'!$D$11="Não"),0.5,
IF(AND(H271="11.2",OR('1_QUESITOS'!$D$8="Sim",'1_QUESITOS'!$D$9="Sim",'1_QUESITOS'!$D$10="Sim",'1_QUESITOS'!$D$11="Sim")),0.55,
0)))))))</f>
        <v>0</v>
      </c>
      <c r="J271" s="87">
        <f>'3_CAPAG'!$D$8</f>
        <v>0</v>
      </c>
      <c r="K271" s="87">
        <f>IF(OR('2_DEBITOS'!I267="Sim",'1_QUESITOS'!$D$6="Sim",'1_QUESITOS'!$D$7="Sim",'1_QUESITOS'!$D$9="Sim"),I271,
SMALL(I271:J271,1))</f>
        <v>0</v>
      </c>
      <c r="L271" s="7">
        <f>IF('2_DEBITOS'!$I$4="ERRO !!!",0,ROUNDDOWN(SUM(E271:F271)*K271,2))</f>
        <v>0</v>
      </c>
      <c r="M271" s="7">
        <f t="shared" si="16"/>
        <v>0</v>
      </c>
      <c r="N271" s="7">
        <f t="shared" ref="N271:N334" si="19">SMALL(L271:M271,1)</f>
        <v>0</v>
      </c>
      <c r="O271" s="7">
        <f t="shared" si="17"/>
        <v>0</v>
      </c>
    </row>
    <row r="272" spans="3:15" x14ac:dyDescent="0.35">
      <c r="C272" s="18" t="str">
        <f t="shared" si="18"/>
        <v/>
      </c>
      <c r="D272" s="13" t="str">
        <f>IF('2_DEBITOS'!D268="","Não informado",'2_DEBITOS'!D268)</f>
        <v>Não informado</v>
      </c>
      <c r="E272" s="7">
        <f>IF('2_DEBITOS'!$I$4="ERRO !!!",0,SUM('2_DEBITOS'!E268))</f>
        <v>0</v>
      </c>
      <c r="F272" s="7">
        <f>IF('2_DEBITOS'!$I$4="ERRO !!!",0,SUM('2_DEBITOS'!F268,'2_DEBITOS'!G268))</f>
        <v>0</v>
      </c>
      <c r="G272" s="8" t="str">
        <f>IF('1_QUESITOS'!$D$18="ERRO !!!","",
IF(E272+F272=0,"",
IF(OR('2_DEBITOS'!I268="Sim",'1_QUESITOS'!$D$6="Sim",'1_QUESITOS'!$D$7="Sim",'1_QUESITOS'!$D$9="Sim"),"D",
IF('3_CAPAG'!$D$9="","",
'3_CAPAG'!$D$9))))</f>
        <v/>
      </c>
      <c r="H272" s="8" t="str">
        <f>IF('1_QUESITOS'!$D$18="ERRO !!!","00.0",
IF(AND(OR(G272="C",G272="D"),'1_QUESITOS'!$D$13="Sim"),"10.1",
IF(AND(OR(G272="A",G272="B"),'1_QUESITOS'!$D$14="Sim"),"10.2",
IF(AND(OR(G272="C",G272="D"),'1_QUESITOS'!$D$13="Não",'1_QUESITOS'!$D$12="Inciso I"),"11.1",
IF(AND(OR(G272="C",G272="D"),'1_QUESITOS'!$D$13="Não",'1_QUESITOS'!$D$12="Inciso II"),"11.2",
"00.0")))))</f>
        <v>00.0</v>
      </c>
      <c r="I272" s="87">
        <f>IF('1_QUESITOS'!$D$18="ERRO !!!",0,
IF(H272="10.1",0.65,
IF(H272="10.2",0,
IF(AND(H272="11.1",'1_QUESITOS'!$D$8="Não",'1_QUESITOS'!$D$9="Não",'1_QUESITOS'!$D$10="Não",'1_QUESITOS'!$D$11="Não"),0.65,
IF(AND(H272="11.1",OR('1_QUESITOS'!$D$8="Sim",'1_QUESITOS'!$D$9="Sim",'1_QUESITOS'!$D$10="Sim",'1_QUESITOS'!$D$11="Sim")),0.7,
IF(AND(H272="11.2",'1_QUESITOS'!$D$8="Não",'1_QUESITOS'!$D$9="Não",'1_QUESITOS'!$D$10="Não",'1_QUESITOS'!$D$11="Não"),0.5,
IF(AND(H272="11.2",OR('1_QUESITOS'!$D$8="Sim",'1_QUESITOS'!$D$9="Sim",'1_QUESITOS'!$D$10="Sim",'1_QUESITOS'!$D$11="Sim")),0.55,
0)))))))</f>
        <v>0</v>
      </c>
      <c r="J272" s="87">
        <f>'3_CAPAG'!$D$8</f>
        <v>0</v>
      </c>
      <c r="K272" s="87">
        <f>IF(OR('2_DEBITOS'!I268="Sim",'1_QUESITOS'!$D$6="Sim",'1_QUESITOS'!$D$7="Sim",'1_QUESITOS'!$D$9="Sim"),I272,
SMALL(I272:J272,1))</f>
        <v>0</v>
      </c>
      <c r="L272" s="7">
        <f>IF('2_DEBITOS'!$I$4="ERRO !!!",0,ROUNDDOWN(SUM(E272:F272)*K272,2))</f>
        <v>0</v>
      </c>
      <c r="M272" s="7">
        <f t="shared" si="16"/>
        <v>0</v>
      </c>
      <c r="N272" s="7">
        <f t="shared" si="19"/>
        <v>0</v>
      </c>
      <c r="O272" s="7">
        <f t="shared" si="17"/>
        <v>0</v>
      </c>
    </row>
    <row r="273" spans="3:15" x14ac:dyDescent="0.35">
      <c r="C273" s="18" t="str">
        <f t="shared" si="18"/>
        <v/>
      </c>
      <c r="D273" s="13" t="str">
        <f>IF('2_DEBITOS'!D269="","Não informado",'2_DEBITOS'!D269)</f>
        <v>Não informado</v>
      </c>
      <c r="E273" s="7">
        <f>IF('2_DEBITOS'!$I$4="ERRO !!!",0,SUM('2_DEBITOS'!E269))</f>
        <v>0</v>
      </c>
      <c r="F273" s="7">
        <f>IF('2_DEBITOS'!$I$4="ERRO !!!",0,SUM('2_DEBITOS'!F269,'2_DEBITOS'!G269))</f>
        <v>0</v>
      </c>
      <c r="G273" s="8" t="str">
        <f>IF('1_QUESITOS'!$D$18="ERRO !!!","",
IF(E273+F273=0,"",
IF(OR('2_DEBITOS'!I269="Sim",'1_QUESITOS'!$D$6="Sim",'1_QUESITOS'!$D$7="Sim",'1_QUESITOS'!$D$9="Sim"),"D",
IF('3_CAPAG'!$D$9="","",
'3_CAPAG'!$D$9))))</f>
        <v/>
      </c>
      <c r="H273" s="8" t="str">
        <f>IF('1_QUESITOS'!$D$18="ERRO !!!","00.0",
IF(AND(OR(G273="C",G273="D"),'1_QUESITOS'!$D$13="Sim"),"10.1",
IF(AND(OR(G273="A",G273="B"),'1_QUESITOS'!$D$14="Sim"),"10.2",
IF(AND(OR(G273="C",G273="D"),'1_QUESITOS'!$D$13="Não",'1_QUESITOS'!$D$12="Inciso I"),"11.1",
IF(AND(OR(G273="C",G273="D"),'1_QUESITOS'!$D$13="Não",'1_QUESITOS'!$D$12="Inciso II"),"11.2",
"00.0")))))</f>
        <v>00.0</v>
      </c>
      <c r="I273" s="87">
        <f>IF('1_QUESITOS'!$D$18="ERRO !!!",0,
IF(H273="10.1",0.65,
IF(H273="10.2",0,
IF(AND(H273="11.1",'1_QUESITOS'!$D$8="Não",'1_QUESITOS'!$D$9="Não",'1_QUESITOS'!$D$10="Não",'1_QUESITOS'!$D$11="Não"),0.65,
IF(AND(H273="11.1",OR('1_QUESITOS'!$D$8="Sim",'1_QUESITOS'!$D$9="Sim",'1_QUESITOS'!$D$10="Sim",'1_QUESITOS'!$D$11="Sim")),0.7,
IF(AND(H273="11.2",'1_QUESITOS'!$D$8="Não",'1_QUESITOS'!$D$9="Não",'1_QUESITOS'!$D$10="Não",'1_QUESITOS'!$D$11="Não"),0.5,
IF(AND(H273="11.2",OR('1_QUESITOS'!$D$8="Sim",'1_QUESITOS'!$D$9="Sim",'1_QUESITOS'!$D$10="Sim",'1_QUESITOS'!$D$11="Sim")),0.55,
0)))))))</f>
        <v>0</v>
      </c>
      <c r="J273" s="87">
        <f>'3_CAPAG'!$D$8</f>
        <v>0</v>
      </c>
      <c r="K273" s="87">
        <f>IF(OR('2_DEBITOS'!I269="Sim",'1_QUESITOS'!$D$6="Sim",'1_QUESITOS'!$D$7="Sim",'1_QUESITOS'!$D$9="Sim"),I273,
SMALL(I273:J273,1))</f>
        <v>0</v>
      </c>
      <c r="L273" s="7">
        <f>IF('2_DEBITOS'!$I$4="ERRO !!!",0,ROUNDDOWN(SUM(E273:F273)*K273,2))</f>
        <v>0</v>
      </c>
      <c r="M273" s="7">
        <f t="shared" si="16"/>
        <v>0</v>
      </c>
      <c r="N273" s="7">
        <f t="shared" si="19"/>
        <v>0</v>
      </c>
      <c r="O273" s="7">
        <f t="shared" si="17"/>
        <v>0</v>
      </c>
    </row>
    <row r="274" spans="3:15" x14ac:dyDescent="0.35">
      <c r="C274" s="18" t="str">
        <f t="shared" si="18"/>
        <v/>
      </c>
      <c r="D274" s="13" t="str">
        <f>IF('2_DEBITOS'!D270="","Não informado",'2_DEBITOS'!D270)</f>
        <v>Não informado</v>
      </c>
      <c r="E274" s="7">
        <f>IF('2_DEBITOS'!$I$4="ERRO !!!",0,SUM('2_DEBITOS'!E270))</f>
        <v>0</v>
      </c>
      <c r="F274" s="7">
        <f>IF('2_DEBITOS'!$I$4="ERRO !!!",0,SUM('2_DEBITOS'!F270,'2_DEBITOS'!G270))</f>
        <v>0</v>
      </c>
      <c r="G274" s="8" t="str">
        <f>IF('1_QUESITOS'!$D$18="ERRO !!!","",
IF(E274+F274=0,"",
IF(OR('2_DEBITOS'!I270="Sim",'1_QUESITOS'!$D$6="Sim",'1_QUESITOS'!$D$7="Sim",'1_QUESITOS'!$D$9="Sim"),"D",
IF('3_CAPAG'!$D$9="","",
'3_CAPAG'!$D$9))))</f>
        <v/>
      </c>
      <c r="H274" s="8" t="str">
        <f>IF('1_QUESITOS'!$D$18="ERRO !!!","00.0",
IF(AND(OR(G274="C",G274="D"),'1_QUESITOS'!$D$13="Sim"),"10.1",
IF(AND(OR(G274="A",G274="B"),'1_QUESITOS'!$D$14="Sim"),"10.2",
IF(AND(OR(G274="C",G274="D"),'1_QUESITOS'!$D$13="Não",'1_QUESITOS'!$D$12="Inciso I"),"11.1",
IF(AND(OR(G274="C",G274="D"),'1_QUESITOS'!$D$13="Não",'1_QUESITOS'!$D$12="Inciso II"),"11.2",
"00.0")))))</f>
        <v>00.0</v>
      </c>
      <c r="I274" s="87">
        <f>IF('1_QUESITOS'!$D$18="ERRO !!!",0,
IF(H274="10.1",0.65,
IF(H274="10.2",0,
IF(AND(H274="11.1",'1_QUESITOS'!$D$8="Não",'1_QUESITOS'!$D$9="Não",'1_QUESITOS'!$D$10="Não",'1_QUESITOS'!$D$11="Não"),0.65,
IF(AND(H274="11.1",OR('1_QUESITOS'!$D$8="Sim",'1_QUESITOS'!$D$9="Sim",'1_QUESITOS'!$D$10="Sim",'1_QUESITOS'!$D$11="Sim")),0.7,
IF(AND(H274="11.2",'1_QUESITOS'!$D$8="Não",'1_QUESITOS'!$D$9="Não",'1_QUESITOS'!$D$10="Não",'1_QUESITOS'!$D$11="Não"),0.5,
IF(AND(H274="11.2",OR('1_QUESITOS'!$D$8="Sim",'1_QUESITOS'!$D$9="Sim",'1_QUESITOS'!$D$10="Sim",'1_QUESITOS'!$D$11="Sim")),0.55,
0)))))))</f>
        <v>0</v>
      </c>
      <c r="J274" s="87">
        <f>'3_CAPAG'!$D$8</f>
        <v>0</v>
      </c>
      <c r="K274" s="87">
        <f>IF(OR('2_DEBITOS'!I270="Sim",'1_QUESITOS'!$D$6="Sim",'1_QUESITOS'!$D$7="Sim",'1_QUESITOS'!$D$9="Sim"),I274,
SMALL(I274:J274,1))</f>
        <v>0</v>
      </c>
      <c r="L274" s="7">
        <f>IF('2_DEBITOS'!$I$4="ERRO !!!",0,ROUNDDOWN(SUM(E274:F274)*K274,2))</f>
        <v>0</v>
      </c>
      <c r="M274" s="7">
        <f t="shared" si="16"/>
        <v>0</v>
      </c>
      <c r="N274" s="7">
        <f t="shared" si="19"/>
        <v>0</v>
      </c>
      <c r="O274" s="7">
        <f t="shared" si="17"/>
        <v>0</v>
      </c>
    </row>
    <row r="275" spans="3:15" x14ac:dyDescent="0.35">
      <c r="C275" s="18" t="str">
        <f t="shared" si="18"/>
        <v/>
      </c>
      <c r="D275" s="13" t="str">
        <f>IF('2_DEBITOS'!D271="","Não informado",'2_DEBITOS'!D271)</f>
        <v>Não informado</v>
      </c>
      <c r="E275" s="7">
        <f>IF('2_DEBITOS'!$I$4="ERRO !!!",0,SUM('2_DEBITOS'!E271))</f>
        <v>0</v>
      </c>
      <c r="F275" s="7">
        <f>IF('2_DEBITOS'!$I$4="ERRO !!!",0,SUM('2_DEBITOS'!F271,'2_DEBITOS'!G271))</f>
        <v>0</v>
      </c>
      <c r="G275" s="8" t="str">
        <f>IF('1_QUESITOS'!$D$18="ERRO !!!","",
IF(E275+F275=0,"",
IF(OR('2_DEBITOS'!I271="Sim",'1_QUESITOS'!$D$6="Sim",'1_QUESITOS'!$D$7="Sim",'1_QUESITOS'!$D$9="Sim"),"D",
IF('3_CAPAG'!$D$9="","",
'3_CAPAG'!$D$9))))</f>
        <v/>
      </c>
      <c r="H275" s="8" t="str">
        <f>IF('1_QUESITOS'!$D$18="ERRO !!!","00.0",
IF(AND(OR(G275="C",G275="D"),'1_QUESITOS'!$D$13="Sim"),"10.1",
IF(AND(OR(G275="A",G275="B"),'1_QUESITOS'!$D$14="Sim"),"10.2",
IF(AND(OR(G275="C",G275="D"),'1_QUESITOS'!$D$13="Não",'1_QUESITOS'!$D$12="Inciso I"),"11.1",
IF(AND(OR(G275="C",G275="D"),'1_QUESITOS'!$D$13="Não",'1_QUESITOS'!$D$12="Inciso II"),"11.2",
"00.0")))))</f>
        <v>00.0</v>
      </c>
      <c r="I275" s="87">
        <f>IF('1_QUESITOS'!$D$18="ERRO !!!",0,
IF(H275="10.1",0.65,
IF(H275="10.2",0,
IF(AND(H275="11.1",'1_QUESITOS'!$D$8="Não",'1_QUESITOS'!$D$9="Não",'1_QUESITOS'!$D$10="Não",'1_QUESITOS'!$D$11="Não"),0.65,
IF(AND(H275="11.1",OR('1_QUESITOS'!$D$8="Sim",'1_QUESITOS'!$D$9="Sim",'1_QUESITOS'!$D$10="Sim",'1_QUESITOS'!$D$11="Sim")),0.7,
IF(AND(H275="11.2",'1_QUESITOS'!$D$8="Não",'1_QUESITOS'!$D$9="Não",'1_QUESITOS'!$D$10="Não",'1_QUESITOS'!$D$11="Não"),0.5,
IF(AND(H275="11.2",OR('1_QUESITOS'!$D$8="Sim",'1_QUESITOS'!$D$9="Sim",'1_QUESITOS'!$D$10="Sim",'1_QUESITOS'!$D$11="Sim")),0.55,
0)))))))</f>
        <v>0</v>
      </c>
      <c r="J275" s="87">
        <f>'3_CAPAG'!$D$8</f>
        <v>0</v>
      </c>
      <c r="K275" s="87">
        <f>IF(OR('2_DEBITOS'!I271="Sim",'1_QUESITOS'!$D$6="Sim",'1_QUESITOS'!$D$7="Sim",'1_QUESITOS'!$D$9="Sim"),I275,
SMALL(I275:J275,1))</f>
        <v>0</v>
      </c>
      <c r="L275" s="7">
        <f>IF('2_DEBITOS'!$I$4="ERRO !!!",0,ROUNDDOWN(SUM(E275:F275)*K275,2))</f>
        <v>0</v>
      </c>
      <c r="M275" s="7">
        <f t="shared" si="16"/>
        <v>0</v>
      </c>
      <c r="N275" s="7">
        <f t="shared" si="19"/>
        <v>0</v>
      </c>
      <c r="O275" s="7">
        <f t="shared" si="17"/>
        <v>0</v>
      </c>
    </row>
    <row r="276" spans="3:15" x14ac:dyDescent="0.35">
      <c r="C276" s="18" t="str">
        <f t="shared" si="18"/>
        <v/>
      </c>
      <c r="D276" s="13" t="str">
        <f>IF('2_DEBITOS'!D272="","Não informado",'2_DEBITOS'!D272)</f>
        <v>Não informado</v>
      </c>
      <c r="E276" s="7">
        <f>IF('2_DEBITOS'!$I$4="ERRO !!!",0,SUM('2_DEBITOS'!E272))</f>
        <v>0</v>
      </c>
      <c r="F276" s="7">
        <f>IF('2_DEBITOS'!$I$4="ERRO !!!",0,SUM('2_DEBITOS'!F272,'2_DEBITOS'!G272))</f>
        <v>0</v>
      </c>
      <c r="G276" s="8" t="str">
        <f>IF('1_QUESITOS'!$D$18="ERRO !!!","",
IF(E276+F276=0,"",
IF(OR('2_DEBITOS'!I272="Sim",'1_QUESITOS'!$D$6="Sim",'1_QUESITOS'!$D$7="Sim",'1_QUESITOS'!$D$9="Sim"),"D",
IF('3_CAPAG'!$D$9="","",
'3_CAPAG'!$D$9))))</f>
        <v/>
      </c>
      <c r="H276" s="8" t="str">
        <f>IF('1_QUESITOS'!$D$18="ERRO !!!","00.0",
IF(AND(OR(G276="C",G276="D"),'1_QUESITOS'!$D$13="Sim"),"10.1",
IF(AND(OR(G276="A",G276="B"),'1_QUESITOS'!$D$14="Sim"),"10.2",
IF(AND(OR(G276="C",G276="D"),'1_QUESITOS'!$D$13="Não",'1_QUESITOS'!$D$12="Inciso I"),"11.1",
IF(AND(OR(G276="C",G276="D"),'1_QUESITOS'!$D$13="Não",'1_QUESITOS'!$D$12="Inciso II"),"11.2",
"00.0")))))</f>
        <v>00.0</v>
      </c>
      <c r="I276" s="87">
        <f>IF('1_QUESITOS'!$D$18="ERRO !!!",0,
IF(H276="10.1",0.65,
IF(H276="10.2",0,
IF(AND(H276="11.1",'1_QUESITOS'!$D$8="Não",'1_QUESITOS'!$D$9="Não",'1_QUESITOS'!$D$10="Não",'1_QUESITOS'!$D$11="Não"),0.65,
IF(AND(H276="11.1",OR('1_QUESITOS'!$D$8="Sim",'1_QUESITOS'!$D$9="Sim",'1_QUESITOS'!$D$10="Sim",'1_QUESITOS'!$D$11="Sim")),0.7,
IF(AND(H276="11.2",'1_QUESITOS'!$D$8="Não",'1_QUESITOS'!$D$9="Não",'1_QUESITOS'!$D$10="Não",'1_QUESITOS'!$D$11="Não"),0.5,
IF(AND(H276="11.2",OR('1_QUESITOS'!$D$8="Sim",'1_QUESITOS'!$D$9="Sim",'1_QUESITOS'!$D$10="Sim",'1_QUESITOS'!$D$11="Sim")),0.55,
0)))))))</f>
        <v>0</v>
      </c>
      <c r="J276" s="87">
        <f>'3_CAPAG'!$D$8</f>
        <v>0</v>
      </c>
      <c r="K276" s="87">
        <f>IF(OR('2_DEBITOS'!I272="Sim",'1_QUESITOS'!$D$6="Sim",'1_QUESITOS'!$D$7="Sim",'1_QUESITOS'!$D$9="Sim"),I276,
SMALL(I276:J276,1))</f>
        <v>0</v>
      </c>
      <c r="L276" s="7">
        <f>IF('2_DEBITOS'!$I$4="ERRO !!!",0,ROUNDDOWN(SUM(E276:F276)*K276,2))</f>
        <v>0</v>
      </c>
      <c r="M276" s="7">
        <f t="shared" si="16"/>
        <v>0</v>
      </c>
      <c r="N276" s="7">
        <f t="shared" si="19"/>
        <v>0</v>
      </c>
      <c r="O276" s="7">
        <f t="shared" si="17"/>
        <v>0</v>
      </c>
    </row>
    <row r="277" spans="3:15" x14ac:dyDescent="0.35">
      <c r="C277" s="18" t="str">
        <f t="shared" si="18"/>
        <v/>
      </c>
      <c r="D277" s="13" t="str">
        <f>IF('2_DEBITOS'!D273="","Não informado",'2_DEBITOS'!D273)</f>
        <v>Não informado</v>
      </c>
      <c r="E277" s="7">
        <f>IF('2_DEBITOS'!$I$4="ERRO !!!",0,SUM('2_DEBITOS'!E273))</f>
        <v>0</v>
      </c>
      <c r="F277" s="7">
        <f>IF('2_DEBITOS'!$I$4="ERRO !!!",0,SUM('2_DEBITOS'!F273,'2_DEBITOS'!G273))</f>
        <v>0</v>
      </c>
      <c r="G277" s="8" t="str">
        <f>IF('1_QUESITOS'!$D$18="ERRO !!!","",
IF(E277+F277=0,"",
IF(OR('2_DEBITOS'!I273="Sim",'1_QUESITOS'!$D$6="Sim",'1_QUESITOS'!$D$7="Sim",'1_QUESITOS'!$D$9="Sim"),"D",
IF('3_CAPAG'!$D$9="","",
'3_CAPAG'!$D$9))))</f>
        <v/>
      </c>
      <c r="H277" s="8" t="str">
        <f>IF('1_QUESITOS'!$D$18="ERRO !!!","00.0",
IF(AND(OR(G277="C",G277="D"),'1_QUESITOS'!$D$13="Sim"),"10.1",
IF(AND(OR(G277="A",G277="B"),'1_QUESITOS'!$D$14="Sim"),"10.2",
IF(AND(OR(G277="C",G277="D"),'1_QUESITOS'!$D$13="Não",'1_QUESITOS'!$D$12="Inciso I"),"11.1",
IF(AND(OR(G277="C",G277="D"),'1_QUESITOS'!$D$13="Não",'1_QUESITOS'!$D$12="Inciso II"),"11.2",
"00.0")))))</f>
        <v>00.0</v>
      </c>
      <c r="I277" s="87">
        <f>IF('1_QUESITOS'!$D$18="ERRO !!!",0,
IF(H277="10.1",0.65,
IF(H277="10.2",0,
IF(AND(H277="11.1",'1_QUESITOS'!$D$8="Não",'1_QUESITOS'!$D$9="Não",'1_QUESITOS'!$D$10="Não",'1_QUESITOS'!$D$11="Não"),0.65,
IF(AND(H277="11.1",OR('1_QUESITOS'!$D$8="Sim",'1_QUESITOS'!$D$9="Sim",'1_QUESITOS'!$D$10="Sim",'1_QUESITOS'!$D$11="Sim")),0.7,
IF(AND(H277="11.2",'1_QUESITOS'!$D$8="Não",'1_QUESITOS'!$D$9="Não",'1_QUESITOS'!$D$10="Não",'1_QUESITOS'!$D$11="Não"),0.5,
IF(AND(H277="11.2",OR('1_QUESITOS'!$D$8="Sim",'1_QUESITOS'!$D$9="Sim",'1_QUESITOS'!$D$10="Sim",'1_QUESITOS'!$D$11="Sim")),0.55,
0)))))))</f>
        <v>0</v>
      </c>
      <c r="J277" s="87">
        <f>'3_CAPAG'!$D$8</f>
        <v>0</v>
      </c>
      <c r="K277" s="87">
        <f>IF(OR('2_DEBITOS'!I273="Sim",'1_QUESITOS'!$D$6="Sim",'1_QUESITOS'!$D$7="Sim",'1_QUESITOS'!$D$9="Sim"),I277,
SMALL(I277:J277,1))</f>
        <v>0</v>
      </c>
      <c r="L277" s="7">
        <f>IF('2_DEBITOS'!$I$4="ERRO !!!",0,ROUNDDOWN(SUM(E277:F277)*K277,2))</f>
        <v>0</v>
      </c>
      <c r="M277" s="7">
        <f t="shared" si="16"/>
        <v>0</v>
      </c>
      <c r="N277" s="7">
        <f t="shared" si="19"/>
        <v>0</v>
      </c>
      <c r="O277" s="7">
        <f t="shared" si="17"/>
        <v>0</v>
      </c>
    </row>
    <row r="278" spans="3:15" x14ac:dyDescent="0.35">
      <c r="C278" s="18" t="str">
        <f t="shared" si="18"/>
        <v/>
      </c>
      <c r="D278" s="13" t="str">
        <f>IF('2_DEBITOS'!D274="","Não informado",'2_DEBITOS'!D274)</f>
        <v>Não informado</v>
      </c>
      <c r="E278" s="7">
        <f>IF('2_DEBITOS'!$I$4="ERRO !!!",0,SUM('2_DEBITOS'!E274))</f>
        <v>0</v>
      </c>
      <c r="F278" s="7">
        <f>IF('2_DEBITOS'!$I$4="ERRO !!!",0,SUM('2_DEBITOS'!F274,'2_DEBITOS'!G274))</f>
        <v>0</v>
      </c>
      <c r="G278" s="8" t="str">
        <f>IF('1_QUESITOS'!$D$18="ERRO !!!","",
IF(E278+F278=0,"",
IF(OR('2_DEBITOS'!I274="Sim",'1_QUESITOS'!$D$6="Sim",'1_QUESITOS'!$D$7="Sim",'1_QUESITOS'!$D$9="Sim"),"D",
IF('3_CAPAG'!$D$9="","",
'3_CAPAG'!$D$9))))</f>
        <v/>
      </c>
      <c r="H278" s="8" t="str">
        <f>IF('1_QUESITOS'!$D$18="ERRO !!!","00.0",
IF(AND(OR(G278="C",G278="D"),'1_QUESITOS'!$D$13="Sim"),"10.1",
IF(AND(OR(G278="A",G278="B"),'1_QUESITOS'!$D$14="Sim"),"10.2",
IF(AND(OR(G278="C",G278="D"),'1_QUESITOS'!$D$13="Não",'1_QUESITOS'!$D$12="Inciso I"),"11.1",
IF(AND(OR(G278="C",G278="D"),'1_QUESITOS'!$D$13="Não",'1_QUESITOS'!$D$12="Inciso II"),"11.2",
"00.0")))))</f>
        <v>00.0</v>
      </c>
      <c r="I278" s="87">
        <f>IF('1_QUESITOS'!$D$18="ERRO !!!",0,
IF(H278="10.1",0.65,
IF(H278="10.2",0,
IF(AND(H278="11.1",'1_QUESITOS'!$D$8="Não",'1_QUESITOS'!$D$9="Não",'1_QUESITOS'!$D$10="Não",'1_QUESITOS'!$D$11="Não"),0.65,
IF(AND(H278="11.1",OR('1_QUESITOS'!$D$8="Sim",'1_QUESITOS'!$D$9="Sim",'1_QUESITOS'!$D$10="Sim",'1_QUESITOS'!$D$11="Sim")),0.7,
IF(AND(H278="11.2",'1_QUESITOS'!$D$8="Não",'1_QUESITOS'!$D$9="Não",'1_QUESITOS'!$D$10="Não",'1_QUESITOS'!$D$11="Não"),0.5,
IF(AND(H278="11.2",OR('1_QUESITOS'!$D$8="Sim",'1_QUESITOS'!$D$9="Sim",'1_QUESITOS'!$D$10="Sim",'1_QUESITOS'!$D$11="Sim")),0.55,
0)))))))</f>
        <v>0</v>
      </c>
      <c r="J278" s="87">
        <f>'3_CAPAG'!$D$8</f>
        <v>0</v>
      </c>
      <c r="K278" s="87">
        <f>IF(OR('2_DEBITOS'!I274="Sim",'1_QUESITOS'!$D$6="Sim",'1_QUESITOS'!$D$7="Sim",'1_QUESITOS'!$D$9="Sim"),I278,
SMALL(I278:J278,1))</f>
        <v>0</v>
      </c>
      <c r="L278" s="7">
        <f>IF('2_DEBITOS'!$I$4="ERRO !!!",0,ROUNDDOWN(SUM(E278:F278)*K278,2))</f>
        <v>0</v>
      </c>
      <c r="M278" s="7">
        <f t="shared" si="16"/>
        <v>0</v>
      </c>
      <c r="N278" s="7">
        <f t="shared" si="19"/>
        <v>0</v>
      </c>
      <c r="O278" s="7">
        <f t="shared" si="17"/>
        <v>0</v>
      </c>
    </row>
    <row r="279" spans="3:15" x14ac:dyDescent="0.35">
      <c r="C279" s="18" t="str">
        <f t="shared" si="18"/>
        <v/>
      </c>
      <c r="D279" s="13" t="str">
        <f>IF('2_DEBITOS'!D275="","Não informado",'2_DEBITOS'!D275)</f>
        <v>Não informado</v>
      </c>
      <c r="E279" s="7">
        <f>IF('2_DEBITOS'!$I$4="ERRO !!!",0,SUM('2_DEBITOS'!E275))</f>
        <v>0</v>
      </c>
      <c r="F279" s="7">
        <f>IF('2_DEBITOS'!$I$4="ERRO !!!",0,SUM('2_DEBITOS'!F275,'2_DEBITOS'!G275))</f>
        <v>0</v>
      </c>
      <c r="G279" s="8" t="str">
        <f>IF('1_QUESITOS'!$D$18="ERRO !!!","",
IF(E279+F279=0,"",
IF(OR('2_DEBITOS'!I275="Sim",'1_QUESITOS'!$D$6="Sim",'1_QUESITOS'!$D$7="Sim",'1_QUESITOS'!$D$9="Sim"),"D",
IF('3_CAPAG'!$D$9="","",
'3_CAPAG'!$D$9))))</f>
        <v/>
      </c>
      <c r="H279" s="8" t="str">
        <f>IF('1_QUESITOS'!$D$18="ERRO !!!","00.0",
IF(AND(OR(G279="C",G279="D"),'1_QUESITOS'!$D$13="Sim"),"10.1",
IF(AND(OR(G279="A",G279="B"),'1_QUESITOS'!$D$14="Sim"),"10.2",
IF(AND(OR(G279="C",G279="D"),'1_QUESITOS'!$D$13="Não",'1_QUESITOS'!$D$12="Inciso I"),"11.1",
IF(AND(OR(G279="C",G279="D"),'1_QUESITOS'!$D$13="Não",'1_QUESITOS'!$D$12="Inciso II"),"11.2",
"00.0")))))</f>
        <v>00.0</v>
      </c>
      <c r="I279" s="87">
        <f>IF('1_QUESITOS'!$D$18="ERRO !!!",0,
IF(H279="10.1",0.65,
IF(H279="10.2",0,
IF(AND(H279="11.1",'1_QUESITOS'!$D$8="Não",'1_QUESITOS'!$D$9="Não",'1_QUESITOS'!$D$10="Não",'1_QUESITOS'!$D$11="Não"),0.65,
IF(AND(H279="11.1",OR('1_QUESITOS'!$D$8="Sim",'1_QUESITOS'!$D$9="Sim",'1_QUESITOS'!$D$10="Sim",'1_QUESITOS'!$D$11="Sim")),0.7,
IF(AND(H279="11.2",'1_QUESITOS'!$D$8="Não",'1_QUESITOS'!$D$9="Não",'1_QUESITOS'!$D$10="Não",'1_QUESITOS'!$D$11="Não"),0.5,
IF(AND(H279="11.2",OR('1_QUESITOS'!$D$8="Sim",'1_QUESITOS'!$D$9="Sim",'1_QUESITOS'!$D$10="Sim",'1_QUESITOS'!$D$11="Sim")),0.55,
0)))))))</f>
        <v>0</v>
      </c>
      <c r="J279" s="87">
        <f>'3_CAPAG'!$D$8</f>
        <v>0</v>
      </c>
      <c r="K279" s="87">
        <f>IF(OR('2_DEBITOS'!I275="Sim",'1_QUESITOS'!$D$6="Sim",'1_QUESITOS'!$D$7="Sim",'1_QUESITOS'!$D$9="Sim"),I279,
SMALL(I279:J279,1))</f>
        <v>0</v>
      </c>
      <c r="L279" s="7">
        <f>IF('2_DEBITOS'!$I$4="ERRO !!!",0,ROUNDDOWN(SUM(E279:F279)*K279,2))</f>
        <v>0</v>
      </c>
      <c r="M279" s="7">
        <f t="shared" si="16"/>
        <v>0</v>
      </c>
      <c r="N279" s="7">
        <f t="shared" si="19"/>
        <v>0</v>
      </c>
      <c r="O279" s="7">
        <f t="shared" si="17"/>
        <v>0</v>
      </c>
    </row>
    <row r="280" spans="3:15" x14ac:dyDescent="0.35">
      <c r="C280" s="18" t="str">
        <f t="shared" si="18"/>
        <v/>
      </c>
      <c r="D280" s="13" t="str">
        <f>IF('2_DEBITOS'!D276="","Não informado",'2_DEBITOS'!D276)</f>
        <v>Não informado</v>
      </c>
      <c r="E280" s="7">
        <f>IF('2_DEBITOS'!$I$4="ERRO !!!",0,SUM('2_DEBITOS'!E276))</f>
        <v>0</v>
      </c>
      <c r="F280" s="7">
        <f>IF('2_DEBITOS'!$I$4="ERRO !!!",0,SUM('2_DEBITOS'!F276,'2_DEBITOS'!G276))</f>
        <v>0</v>
      </c>
      <c r="G280" s="8" t="str">
        <f>IF('1_QUESITOS'!$D$18="ERRO !!!","",
IF(E280+F280=0,"",
IF(OR('2_DEBITOS'!I276="Sim",'1_QUESITOS'!$D$6="Sim",'1_QUESITOS'!$D$7="Sim",'1_QUESITOS'!$D$9="Sim"),"D",
IF('3_CAPAG'!$D$9="","",
'3_CAPAG'!$D$9))))</f>
        <v/>
      </c>
      <c r="H280" s="8" t="str">
        <f>IF('1_QUESITOS'!$D$18="ERRO !!!","00.0",
IF(AND(OR(G280="C",G280="D"),'1_QUESITOS'!$D$13="Sim"),"10.1",
IF(AND(OR(G280="A",G280="B"),'1_QUESITOS'!$D$14="Sim"),"10.2",
IF(AND(OR(G280="C",G280="D"),'1_QUESITOS'!$D$13="Não",'1_QUESITOS'!$D$12="Inciso I"),"11.1",
IF(AND(OR(G280="C",G280="D"),'1_QUESITOS'!$D$13="Não",'1_QUESITOS'!$D$12="Inciso II"),"11.2",
"00.0")))))</f>
        <v>00.0</v>
      </c>
      <c r="I280" s="87">
        <f>IF('1_QUESITOS'!$D$18="ERRO !!!",0,
IF(H280="10.1",0.65,
IF(H280="10.2",0,
IF(AND(H280="11.1",'1_QUESITOS'!$D$8="Não",'1_QUESITOS'!$D$9="Não",'1_QUESITOS'!$D$10="Não",'1_QUESITOS'!$D$11="Não"),0.65,
IF(AND(H280="11.1",OR('1_QUESITOS'!$D$8="Sim",'1_QUESITOS'!$D$9="Sim",'1_QUESITOS'!$D$10="Sim",'1_QUESITOS'!$D$11="Sim")),0.7,
IF(AND(H280="11.2",'1_QUESITOS'!$D$8="Não",'1_QUESITOS'!$D$9="Não",'1_QUESITOS'!$D$10="Não",'1_QUESITOS'!$D$11="Não"),0.5,
IF(AND(H280="11.2",OR('1_QUESITOS'!$D$8="Sim",'1_QUESITOS'!$D$9="Sim",'1_QUESITOS'!$D$10="Sim",'1_QUESITOS'!$D$11="Sim")),0.55,
0)))))))</f>
        <v>0</v>
      </c>
      <c r="J280" s="87">
        <f>'3_CAPAG'!$D$8</f>
        <v>0</v>
      </c>
      <c r="K280" s="87">
        <f>IF(OR('2_DEBITOS'!I276="Sim",'1_QUESITOS'!$D$6="Sim",'1_QUESITOS'!$D$7="Sim",'1_QUESITOS'!$D$9="Sim"),I280,
SMALL(I280:J280,1))</f>
        <v>0</v>
      </c>
      <c r="L280" s="7">
        <f>IF('2_DEBITOS'!$I$4="ERRO !!!",0,ROUNDDOWN(SUM(E280:F280)*K280,2))</f>
        <v>0</v>
      </c>
      <c r="M280" s="7">
        <f t="shared" si="16"/>
        <v>0</v>
      </c>
      <c r="N280" s="7">
        <f t="shared" si="19"/>
        <v>0</v>
      </c>
      <c r="O280" s="7">
        <f t="shared" si="17"/>
        <v>0</v>
      </c>
    </row>
    <row r="281" spans="3:15" x14ac:dyDescent="0.35">
      <c r="C281" s="18" t="str">
        <f t="shared" si="18"/>
        <v/>
      </c>
      <c r="D281" s="13" t="str">
        <f>IF('2_DEBITOS'!D277="","Não informado",'2_DEBITOS'!D277)</f>
        <v>Não informado</v>
      </c>
      <c r="E281" s="7">
        <f>IF('2_DEBITOS'!$I$4="ERRO !!!",0,SUM('2_DEBITOS'!E277))</f>
        <v>0</v>
      </c>
      <c r="F281" s="7">
        <f>IF('2_DEBITOS'!$I$4="ERRO !!!",0,SUM('2_DEBITOS'!F277,'2_DEBITOS'!G277))</f>
        <v>0</v>
      </c>
      <c r="G281" s="8" t="str">
        <f>IF('1_QUESITOS'!$D$18="ERRO !!!","",
IF(E281+F281=0,"",
IF(OR('2_DEBITOS'!I277="Sim",'1_QUESITOS'!$D$6="Sim",'1_QUESITOS'!$D$7="Sim",'1_QUESITOS'!$D$9="Sim"),"D",
IF('3_CAPAG'!$D$9="","",
'3_CAPAG'!$D$9))))</f>
        <v/>
      </c>
      <c r="H281" s="8" t="str">
        <f>IF('1_QUESITOS'!$D$18="ERRO !!!","00.0",
IF(AND(OR(G281="C",G281="D"),'1_QUESITOS'!$D$13="Sim"),"10.1",
IF(AND(OR(G281="A",G281="B"),'1_QUESITOS'!$D$14="Sim"),"10.2",
IF(AND(OR(G281="C",G281="D"),'1_QUESITOS'!$D$13="Não",'1_QUESITOS'!$D$12="Inciso I"),"11.1",
IF(AND(OR(G281="C",G281="D"),'1_QUESITOS'!$D$13="Não",'1_QUESITOS'!$D$12="Inciso II"),"11.2",
"00.0")))))</f>
        <v>00.0</v>
      </c>
      <c r="I281" s="87">
        <f>IF('1_QUESITOS'!$D$18="ERRO !!!",0,
IF(H281="10.1",0.65,
IF(H281="10.2",0,
IF(AND(H281="11.1",'1_QUESITOS'!$D$8="Não",'1_QUESITOS'!$D$9="Não",'1_QUESITOS'!$D$10="Não",'1_QUESITOS'!$D$11="Não"),0.65,
IF(AND(H281="11.1",OR('1_QUESITOS'!$D$8="Sim",'1_QUESITOS'!$D$9="Sim",'1_QUESITOS'!$D$10="Sim",'1_QUESITOS'!$D$11="Sim")),0.7,
IF(AND(H281="11.2",'1_QUESITOS'!$D$8="Não",'1_QUESITOS'!$D$9="Não",'1_QUESITOS'!$D$10="Não",'1_QUESITOS'!$D$11="Não"),0.5,
IF(AND(H281="11.2",OR('1_QUESITOS'!$D$8="Sim",'1_QUESITOS'!$D$9="Sim",'1_QUESITOS'!$D$10="Sim",'1_QUESITOS'!$D$11="Sim")),0.55,
0)))))))</f>
        <v>0</v>
      </c>
      <c r="J281" s="87">
        <f>'3_CAPAG'!$D$8</f>
        <v>0</v>
      </c>
      <c r="K281" s="87">
        <f>IF(OR('2_DEBITOS'!I277="Sim",'1_QUESITOS'!$D$6="Sim",'1_QUESITOS'!$D$7="Sim",'1_QUESITOS'!$D$9="Sim"),I281,
SMALL(I281:J281,1))</f>
        <v>0</v>
      </c>
      <c r="L281" s="7">
        <f>IF('2_DEBITOS'!$I$4="ERRO !!!",0,ROUNDDOWN(SUM(E281:F281)*K281,2))</f>
        <v>0</v>
      </c>
      <c r="M281" s="7">
        <f t="shared" si="16"/>
        <v>0</v>
      </c>
      <c r="N281" s="7">
        <f t="shared" si="19"/>
        <v>0</v>
      </c>
      <c r="O281" s="7">
        <f t="shared" si="17"/>
        <v>0</v>
      </c>
    </row>
    <row r="282" spans="3:15" x14ac:dyDescent="0.35">
      <c r="C282" s="18" t="str">
        <f t="shared" si="18"/>
        <v/>
      </c>
      <c r="D282" s="13" t="str">
        <f>IF('2_DEBITOS'!D278="","Não informado",'2_DEBITOS'!D278)</f>
        <v>Não informado</v>
      </c>
      <c r="E282" s="7">
        <f>IF('2_DEBITOS'!$I$4="ERRO !!!",0,SUM('2_DEBITOS'!E278))</f>
        <v>0</v>
      </c>
      <c r="F282" s="7">
        <f>IF('2_DEBITOS'!$I$4="ERRO !!!",0,SUM('2_DEBITOS'!F278,'2_DEBITOS'!G278))</f>
        <v>0</v>
      </c>
      <c r="G282" s="8" t="str">
        <f>IF('1_QUESITOS'!$D$18="ERRO !!!","",
IF(E282+F282=0,"",
IF(OR('2_DEBITOS'!I278="Sim",'1_QUESITOS'!$D$6="Sim",'1_QUESITOS'!$D$7="Sim",'1_QUESITOS'!$D$9="Sim"),"D",
IF('3_CAPAG'!$D$9="","",
'3_CAPAG'!$D$9))))</f>
        <v/>
      </c>
      <c r="H282" s="8" t="str">
        <f>IF('1_QUESITOS'!$D$18="ERRO !!!","00.0",
IF(AND(OR(G282="C",G282="D"),'1_QUESITOS'!$D$13="Sim"),"10.1",
IF(AND(OR(G282="A",G282="B"),'1_QUESITOS'!$D$14="Sim"),"10.2",
IF(AND(OR(G282="C",G282="D"),'1_QUESITOS'!$D$13="Não",'1_QUESITOS'!$D$12="Inciso I"),"11.1",
IF(AND(OR(G282="C",G282="D"),'1_QUESITOS'!$D$13="Não",'1_QUESITOS'!$D$12="Inciso II"),"11.2",
"00.0")))))</f>
        <v>00.0</v>
      </c>
      <c r="I282" s="87">
        <f>IF('1_QUESITOS'!$D$18="ERRO !!!",0,
IF(H282="10.1",0.65,
IF(H282="10.2",0,
IF(AND(H282="11.1",'1_QUESITOS'!$D$8="Não",'1_QUESITOS'!$D$9="Não",'1_QUESITOS'!$D$10="Não",'1_QUESITOS'!$D$11="Não"),0.65,
IF(AND(H282="11.1",OR('1_QUESITOS'!$D$8="Sim",'1_QUESITOS'!$D$9="Sim",'1_QUESITOS'!$D$10="Sim",'1_QUESITOS'!$D$11="Sim")),0.7,
IF(AND(H282="11.2",'1_QUESITOS'!$D$8="Não",'1_QUESITOS'!$D$9="Não",'1_QUESITOS'!$D$10="Não",'1_QUESITOS'!$D$11="Não"),0.5,
IF(AND(H282="11.2",OR('1_QUESITOS'!$D$8="Sim",'1_QUESITOS'!$D$9="Sim",'1_QUESITOS'!$D$10="Sim",'1_QUESITOS'!$D$11="Sim")),0.55,
0)))))))</f>
        <v>0</v>
      </c>
      <c r="J282" s="87">
        <f>'3_CAPAG'!$D$8</f>
        <v>0</v>
      </c>
      <c r="K282" s="87">
        <f>IF(OR('2_DEBITOS'!I278="Sim",'1_QUESITOS'!$D$6="Sim",'1_QUESITOS'!$D$7="Sim",'1_QUESITOS'!$D$9="Sim"),I282,
SMALL(I282:J282,1))</f>
        <v>0</v>
      </c>
      <c r="L282" s="7">
        <f>IF('2_DEBITOS'!$I$4="ERRO !!!",0,ROUNDDOWN(SUM(E282:F282)*K282,2))</f>
        <v>0</v>
      </c>
      <c r="M282" s="7">
        <f t="shared" si="16"/>
        <v>0</v>
      </c>
      <c r="N282" s="7">
        <f t="shared" si="19"/>
        <v>0</v>
      </c>
      <c r="O282" s="7">
        <f t="shared" si="17"/>
        <v>0</v>
      </c>
    </row>
    <row r="283" spans="3:15" x14ac:dyDescent="0.35">
      <c r="C283" s="18" t="str">
        <f t="shared" si="18"/>
        <v/>
      </c>
      <c r="D283" s="13" t="str">
        <f>IF('2_DEBITOS'!D279="","Não informado",'2_DEBITOS'!D279)</f>
        <v>Não informado</v>
      </c>
      <c r="E283" s="7">
        <f>IF('2_DEBITOS'!$I$4="ERRO !!!",0,SUM('2_DEBITOS'!E279))</f>
        <v>0</v>
      </c>
      <c r="F283" s="7">
        <f>IF('2_DEBITOS'!$I$4="ERRO !!!",0,SUM('2_DEBITOS'!F279,'2_DEBITOS'!G279))</f>
        <v>0</v>
      </c>
      <c r="G283" s="8" t="str">
        <f>IF('1_QUESITOS'!$D$18="ERRO !!!","",
IF(E283+F283=0,"",
IF(OR('2_DEBITOS'!I279="Sim",'1_QUESITOS'!$D$6="Sim",'1_QUESITOS'!$D$7="Sim",'1_QUESITOS'!$D$9="Sim"),"D",
IF('3_CAPAG'!$D$9="","",
'3_CAPAG'!$D$9))))</f>
        <v/>
      </c>
      <c r="H283" s="8" t="str">
        <f>IF('1_QUESITOS'!$D$18="ERRO !!!","00.0",
IF(AND(OR(G283="C",G283="D"),'1_QUESITOS'!$D$13="Sim"),"10.1",
IF(AND(OR(G283="A",G283="B"),'1_QUESITOS'!$D$14="Sim"),"10.2",
IF(AND(OR(G283="C",G283="D"),'1_QUESITOS'!$D$13="Não",'1_QUESITOS'!$D$12="Inciso I"),"11.1",
IF(AND(OR(G283="C",G283="D"),'1_QUESITOS'!$D$13="Não",'1_QUESITOS'!$D$12="Inciso II"),"11.2",
"00.0")))))</f>
        <v>00.0</v>
      </c>
      <c r="I283" s="87">
        <f>IF('1_QUESITOS'!$D$18="ERRO !!!",0,
IF(H283="10.1",0.65,
IF(H283="10.2",0,
IF(AND(H283="11.1",'1_QUESITOS'!$D$8="Não",'1_QUESITOS'!$D$9="Não",'1_QUESITOS'!$D$10="Não",'1_QUESITOS'!$D$11="Não"),0.65,
IF(AND(H283="11.1",OR('1_QUESITOS'!$D$8="Sim",'1_QUESITOS'!$D$9="Sim",'1_QUESITOS'!$D$10="Sim",'1_QUESITOS'!$D$11="Sim")),0.7,
IF(AND(H283="11.2",'1_QUESITOS'!$D$8="Não",'1_QUESITOS'!$D$9="Não",'1_QUESITOS'!$D$10="Não",'1_QUESITOS'!$D$11="Não"),0.5,
IF(AND(H283="11.2",OR('1_QUESITOS'!$D$8="Sim",'1_QUESITOS'!$D$9="Sim",'1_QUESITOS'!$D$10="Sim",'1_QUESITOS'!$D$11="Sim")),0.55,
0)))))))</f>
        <v>0</v>
      </c>
      <c r="J283" s="87">
        <f>'3_CAPAG'!$D$8</f>
        <v>0</v>
      </c>
      <c r="K283" s="87">
        <f>IF(OR('2_DEBITOS'!I279="Sim",'1_QUESITOS'!$D$6="Sim",'1_QUESITOS'!$D$7="Sim",'1_QUESITOS'!$D$9="Sim"),I283,
SMALL(I283:J283,1))</f>
        <v>0</v>
      </c>
      <c r="L283" s="7">
        <f>IF('2_DEBITOS'!$I$4="ERRO !!!",0,ROUNDDOWN(SUM(E283:F283)*K283,2))</f>
        <v>0</v>
      </c>
      <c r="M283" s="7">
        <f t="shared" si="16"/>
        <v>0</v>
      </c>
      <c r="N283" s="7">
        <f t="shared" si="19"/>
        <v>0</v>
      </c>
      <c r="O283" s="7">
        <f t="shared" si="17"/>
        <v>0</v>
      </c>
    </row>
    <row r="284" spans="3:15" x14ac:dyDescent="0.35">
      <c r="C284" s="18" t="str">
        <f t="shared" si="18"/>
        <v/>
      </c>
      <c r="D284" s="13" t="str">
        <f>IF('2_DEBITOS'!D280="","Não informado",'2_DEBITOS'!D280)</f>
        <v>Não informado</v>
      </c>
      <c r="E284" s="7">
        <f>IF('2_DEBITOS'!$I$4="ERRO !!!",0,SUM('2_DEBITOS'!E280))</f>
        <v>0</v>
      </c>
      <c r="F284" s="7">
        <f>IF('2_DEBITOS'!$I$4="ERRO !!!",0,SUM('2_DEBITOS'!F280,'2_DEBITOS'!G280))</f>
        <v>0</v>
      </c>
      <c r="G284" s="8" t="str">
        <f>IF('1_QUESITOS'!$D$18="ERRO !!!","",
IF(E284+F284=0,"",
IF(OR('2_DEBITOS'!I280="Sim",'1_QUESITOS'!$D$6="Sim",'1_QUESITOS'!$D$7="Sim",'1_QUESITOS'!$D$9="Sim"),"D",
IF('3_CAPAG'!$D$9="","",
'3_CAPAG'!$D$9))))</f>
        <v/>
      </c>
      <c r="H284" s="8" t="str">
        <f>IF('1_QUESITOS'!$D$18="ERRO !!!","00.0",
IF(AND(OR(G284="C",G284="D"),'1_QUESITOS'!$D$13="Sim"),"10.1",
IF(AND(OR(G284="A",G284="B"),'1_QUESITOS'!$D$14="Sim"),"10.2",
IF(AND(OR(G284="C",G284="D"),'1_QUESITOS'!$D$13="Não",'1_QUESITOS'!$D$12="Inciso I"),"11.1",
IF(AND(OR(G284="C",G284="D"),'1_QUESITOS'!$D$13="Não",'1_QUESITOS'!$D$12="Inciso II"),"11.2",
"00.0")))))</f>
        <v>00.0</v>
      </c>
      <c r="I284" s="87">
        <f>IF('1_QUESITOS'!$D$18="ERRO !!!",0,
IF(H284="10.1",0.65,
IF(H284="10.2",0,
IF(AND(H284="11.1",'1_QUESITOS'!$D$8="Não",'1_QUESITOS'!$D$9="Não",'1_QUESITOS'!$D$10="Não",'1_QUESITOS'!$D$11="Não"),0.65,
IF(AND(H284="11.1",OR('1_QUESITOS'!$D$8="Sim",'1_QUESITOS'!$D$9="Sim",'1_QUESITOS'!$D$10="Sim",'1_QUESITOS'!$D$11="Sim")),0.7,
IF(AND(H284="11.2",'1_QUESITOS'!$D$8="Não",'1_QUESITOS'!$D$9="Não",'1_QUESITOS'!$D$10="Não",'1_QUESITOS'!$D$11="Não"),0.5,
IF(AND(H284="11.2",OR('1_QUESITOS'!$D$8="Sim",'1_QUESITOS'!$D$9="Sim",'1_QUESITOS'!$D$10="Sim",'1_QUESITOS'!$D$11="Sim")),0.55,
0)))))))</f>
        <v>0</v>
      </c>
      <c r="J284" s="87">
        <f>'3_CAPAG'!$D$8</f>
        <v>0</v>
      </c>
      <c r="K284" s="87">
        <f>IF(OR('2_DEBITOS'!I280="Sim",'1_QUESITOS'!$D$6="Sim",'1_QUESITOS'!$D$7="Sim",'1_QUESITOS'!$D$9="Sim"),I284,
SMALL(I284:J284,1))</f>
        <v>0</v>
      </c>
      <c r="L284" s="7">
        <f>IF('2_DEBITOS'!$I$4="ERRO !!!",0,ROUNDDOWN(SUM(E284:F284)*K284,2))</f>
        <v>0</v>
      </c>
      <c r="M284" s="7">
        <f t="shared" si="16"/>
        <v>0</v>
      </c>
      <c r="N284" s="7">
        <f t="shared" si="19"/>
        <v>0</v>
      </c>
      <c r="O284" s="7">
        <f t="shared" si="17"/>
        <v>0</v>
      </c>
    </row>
    <row r="285" spans="3:15" x14ac:dyDescent="0.35">
      <c r="C285" s="18" t="str">
        <f t="shared" si="18"/>
        <v/>
      </c>
      <c r="D285" s="13" t="str">
        <f>IF('2_DEBITOS'!D281="","Não informado",'2_DEBITOS'!D281)</f>
        <v>Não informado</v>
      </c>
      <c r="E285" s="7">
        <f>IF('2_DEBITOS'!$I$4="ERRO !!!",0,SUM('2_DEBITOS'!E281))</f>
        <v>0</v>
      </c>
      <c r="F285" s="7">
        <f>IF('2_DEBITOS'!$I$4="ERRO !!!",0,SUM('2_DEBITOS'!F281,'2_DEBITOS'!G281))</f>
        <v>0</v>
      </c>
      <c r="G285" s="8" t="str">
        <f>IF('1_QUESITOS'!$D$18="ERRO !!!","",
IF(E285+F285=0,"",
IF(OR('2_DEBITOS'!I281="Sim",'1_QUESITOS'!$D$6="Sim",'1_QUESITOS'!$D$7="Sim",'1_QUESITOS'!$D$9="Sim"),"D",
IF('3_CAPAG'!$D$9="","",
'3_CAPAG'!$D$9))))</f>
        <v/>
      </c>
      <c r="H285" s="8" t="str">
        <f>IF('1_QUESITOS'!$D$18="ERRO !!!","00.0",
IF(AND(OR(G285="C",G285="D"),'1_QUESITOS'!$D$13="Sim"),"10.1",
IF(AND(OR(G285="A",G285="B"),'1_QUESITOS'!$D$14="Sim"),"10.2",
IF(AND(OR(G285="C",G285="D"),'1_QUESITOS'!$D$13="Não",'1_QUESITOS'!$D$12="Inciso I"),"11.1",
IF(AND(OR(G285="C",G285="D"),'1_QUESITOS'!$D$13="Não",'1_QUESITOS'!$D$12="Inciso II"),"11.2",
"00.0")))))</f>
        <v>00.0</v>
      </c>
      <c r="I285" s="87">
        <f>IF('1_QUESITOS'!$D$18="ERRO !!!",0,
IF(H285="10.1",0.65,
IF(H285="10.2",0,
IF(AND(H285="11.1",'1_QUESITOS'!$D$8="Não",'1_QUESITOS'!$D$9="Não",'1_QUESITOS'!$D$10="Não",'1_QUESITOS'!$D$11="Não"),0.65,
IF(AND(H285="11.1",OR('1_QUESITOS'!$D$8="Sim",'1_QUESITOS'!$D$9="Sim",'1_QUESITOS'!$D$10="Sim",'1_QUESITOS'!$D$11="Sim")),0.7,
IF(AND(H285="11.2",'1_QUESITOS'!$D$8="Não",'1_QUESITOS'!$D$9="Não",'1_QUESITOS'!$D$10="Não",'1_QUESITOS'!$D$11="Não"),0.5,
IF(AND(H285="11.2",OR('1_QUESITOS'!$D$8="Sim",'1_QUESITOS'!$D$9="Sim",'1_QUESITOS'!$D$10="Sim",'1_QUESITOS'!$D$11="Sim")),0.55,
0)))))))</f>
        <v>0</v>
      </c>
      <c r="J285" s="87">
        <f>'3_CAPAG'!$D$8</f>
        <v>0</v>
      </c>
      <c r="K285" s="87">
        <f>IF(OR('2_DEBITOS'!I281="Sim",'1_QUESITOS'!$D$6="Sim",'1_QUESITOS'!$D$7="Sim",'1_QUESITOS'!$D$9="Sim"),I285,
SMALL(I285:J285,1))</f>
        <v>0</v>
      </c>
      <c r="L285" s="7">
        <f>IF('2_DEBITOS'!$I$4="ERRO !!!",0,ROUNDDOWN(SUM(E285:F285)*K285,2))</f>
        <v>0</v>
      </c>
      <c r="M285" s="7">
        <f t="shared" si="16"/>
        <v>0</v>
      </c>
      <c r="N285" s="7">
        <f t="shared" si="19"/>
        <v>0</v>
      </c>
      <c r="O285" s="7">
        <f t="shared" si="17"/>
        <v>0</v>
      </c>
    </row>
    <row r="286" spans="3:15" x14ac:dyDescent="0.35">
      <c r="C286" s="18" t="str">
        <f t="shared" si="18"/>
        <v/>
      </c>
      <c r="D286" s="13" t="str">
        <f>IF('2_DEBITOS'!D282="","Não informado",'2_DEBITOS'!D282)</f>
        <v>Não informado</v>
      </c>
      <c r="E286" s="7">
        <f>IF('2_DEBITOS'!$I$4="ERRO !!!",0,SUM('2_DEBITOS'!E282))</f>
        <v>0</v>
      </c>
      <c r="F286" s="7">
        <f>IF('2_DEBITOS'!$I$4="ERRO !!!",0,SUM('2_DEBITOS'!F282,'2_DEBITOS'!G282))</f>
        <v>0</v>
      </c>
      <c r="G286" s="8" t="str">
        <f>IF('1_QUESITOS'!$D$18="ERRO !!!","",
IF(E286+F286=0,"",
IF(OR('2_DEBITOS'!I282="Sim",'1_QUESITOS'!$D$6="Sim",'1_QUESITOS'!$D$7="Sim",'1_QUESITOS'!$D$9="Sim"),"D",
IF('3_CAPAG'!$D$9="","",
'3_CAPAG'!$D$9))))</f>
        <v/>
      </c>
      <c r="H286" s="8" t="str">
        <f>IF('1_QUESITOS'!$D$18="ERRO !!!","00.0",
IF(AND(OR(G286="C",G286="D"),'1_QUESITOS'!$D$13="Sim"),"10.1",
IF(AND(OR(G286="A",G286="B"),'1_QUESITOS'!$D$14="Sim"),"10.2",
IF(AND(OR(G286="C",G286="D"),'1_QUESITOS'!$D$13="Não",'1_QUESITOS'!$D$12="Inciso I"),"11.1",
IF(AND(OR(G286="C",G286="D"),'1_QUESITOS'!$D$13="Não",'1_QUESITOS'!$D$12="Inciso II"),"11.2",
"00.0")))))</f>
        <v>00.0</v>
      </c>
      <c r="I286" s="87">
        <f>IF('1_QUESITOS'!$D$18="ERRO !!!",0,
IF(H286="10.1",0.65,
IF(H286="10.2",0,
IF(AND(H286="11.1",'1_QUESITOS'!$D$8="Não",'1_QUESITOS'!$D$9="Não",'1_QUESITOS'!$D$10="Não",'1_QUESITOS'!$D$11="Não"),0.65,
IF(AND(H286="11.1",OR('1_QUESITOS'!$D$8="Sim",'1_QUESITOS'!$D$9="Sim",'1_QUESITOS'!$D$10="Sim",'1_QUESITOS'!$D$11="Sim")),0.7,
IF(AND(H286="11.2",'1_QUESITOS'!$D$8="Não",'1_QUESITOS'!$D$9="Não",'1_QUESITOS'!$D$10="Não",'1_QUESITOS'!$D$11="Não"),0.5,
IF(AND(H286="11.2",OR('1_QUESITOS'!$D$8="Sim",'1_QUESITOS'!$D$9="Sim",'1_QUESITOS'!$D$10="Sim",'1_QUESITOS'!$D$11="Sim")),0.55,
0)))))))</f>
        <v>0</v>
      </c>
      <c r="J286" s="87">
        <f>'3_CAPAG'!$D$8</f>
        <v>0</v>
      </c>
      <c r="K286" s="87">
        <f>IF(OR('2_DEBITOS'!I282="Sim",'1_QUESITOS'!$D$6="Sim",'1_QUESITOS'!$D$7="Sim",'1_QUESITOS'!$D$9="Sim"),I286,
SMALL(I286:J286,1))</f>
        <v>0</v>
      </c>
      <c r="L286" s="7">
        <f>IF('2_DEBITOS'!$I$4="ERRO !!!",0,ROUNDDOWN(SUM(E286:F286)*K286,2))</f>
        <v>0</v>
      </c>
      <c r="M286" s="7">
        <f t="shared" si="16"/>
        <v>0</v>
      </c>
      <c r="N286" s="7">
        <f t="shared" si="19"/>
        <v>0</v>
      </c>
      <c r="O286" s="7">
        <f t="shared" si="17"/>
        <v>0</v>
      </c>
    </row>
    <row r="287" spans="3:15" x14ac:dyDescent="0.35">
      <c r="C287" s="18" t="str">
        <f t="shared" si="18"/>
        <v/>
      </c>
      <c r="D287" s="13" t="str">
        <f>IF('2_DEBITOS'!D283="","Não informado",'2_DEBITOS'!D283)</f>
        <v>Não informado</v>
      </c>
      <c r="E287" s="7">
        <f>IF('2_DEBITOS'!$I$4="ERRO !!!",0,SUM('2_DEBITOS'!E283))</f>
        <v>0</v>
      </c>
      <c r="F287" s="7">
        <f>IF('2_DEBITOS'!$I$4="ERRO !!!",0,SUM('2_DEBITOS'!F283,'2_DEBITOS'!G283))</f>
        <v>0</v>
      </c>
      <c r="G287" s="8" t="str">
        <f>IF('1_QUESITOS'!$D$18="ERRO !!!","",
IF(E287+F287=0,"",
IF(OR('2_DEBITOS'!I283="Sim",'1_QUESITOS'!$D$6="Sim",'1_QUESITOS'!$D$7="Sim",'1_QUESITOS'!$D$9="Sim"),"D",
IF('3_CAPAG'!$D$9="","",
'3_CAPAG'!$D$9))))</f>
        <v/>
      </c>
      <c r="H287" s="8" t="str">
        <f>IF('1_QUESITOS'!$D$18="ERRO !!!","00.0",
IF(AND(OR(G287="C",G287="D"),'1_QUESITOS'!$D$13="Sim"),"10.1",
IF(AND(OR(G287="A",G287="B"),'1_QUESITOS'!$D$14="Sim"),"10.2",
IF(AND(OR(G287="C",G287="D"),'1_QUESITOS'!$D$13="Não",'1_QUESITOS'!$D$12="Inciso I"),"11.1",
IF(AND(OR(G287="C",G287="D"),'1_QUESITOS'!$D$13="Não",'1_QUESITOS'!$D$12="Inciso II"),"11.2",
"00.0")))))</f>
        <v>00.0</v>
      </c>
      <c r="I287" s="87">
        <f>IF('1_QUESITOS'!$D$18="ERRO !!!",0,
IF(H287="10.1",0.65,
IF(H287="10.2",0,
IF(AND(H287="11.1",'1_QUESITOS'!$D$8="Não",'1_QUESITOS'!$D$9="Não",'1_QUESITOS'!$D$10="Não",'1_QUESITOS'!$D$11="Não"),0.65,
IF(AND(H287="11.1",OR('1_QUESITOS'!$D$8="Sim",'1_QUESITOS'!$D$9="Sim",'1_QUESITOS'!$D$10="Sim",'1_QUESITOS'!$D$11="Sim")),0.7,
IF(AND(H287="11.2",'1_QUESITOS'!$D$8="Não",'1_QUESITOS'!$D$9="Não",'1_QUESITOS'!$D$10="Não",'1_QUESITOS'!$D$11="Não"),0.5,
IF(AND(H287="11.2",OR('1_QUESITOS'!$D$8="Sim",'1_QUESITOS'!$D$9="Sim",'1_QUESITOS'!$D$10="Sim",'1_QUESITOS'!$D$11="Sim")),0.55,
0)))))))</f>
        <v>0</v>
      </c>
      <c r="J287" s="87">
        <f>'3_CAPAG'!$D$8</f>
        <v>0</v>
      </c>
      <c r="K287" s="87">
        <f>IF(OR('2_DEBITOS'!I283="Sim",'1_QUESITOS'!$D$6="Sim",'1_QUESITOS'!$D$7="Sim",'1_QUESITOS'!$D$9="Sim"),I287,
SMALL(I287:J287,1))</f>
        <v>0</v>
      </c>
      <c r="L287" s="7">
        <f>IF('2_DEBITOS'!$I$4="ERRO !!!",0,ROUNDDOWN(SUM(E287:F287)*K287,2))</f>
        <v>0</v>
      </c>
      <c r="M287" s="7">
        <f t="shared" si="16"/>
        <v>0</v>
      </c>
      <c r="N287" s="7">
        <f t="shared" si="19"/>
        <v>0</v>
      </c>
      <c r="O287" s="7">
        <f t="shared" si="17"/>
        <v>0</v>
      </c>
    </row>
    <row r="288" spans="3:15" x14ac:dyDescent="0.35">
      <c r="C288" s="18" t="str">
        <f t="shared" si="18"/>
        <v/>
      </c>
      <c r="D288" s="13" t="str">
        <f>IF('2_DEBITOS'!D284="","Não informado",'2_DEBITOS'!D284)</f>
        <v>Não informado</v>
      </c>
      <c r="E288" s="7">
        <f>IF('2_DEBITOS'!$I$4="ERRO !!!",0,SUM('2_DEBITOS'!E284))</f>
        <v>0</v>
      </c>
      <c r="F288" s="7">
        <f>IF('2_DEBITOS'!$I$4="ERRO !!!",0,SUM('2_DEBITOS'!F284,'2_DEBITOS'!G284))</f>
        <v>0</v>
      </c>
      <c r="G288" s="8" t="str">
        <f>IF('1_QUESITOS'!$D$18="ERRO !!!","",
IF(E288+F288=0,"",
IF(OR('2_DEBITOS'!I284="Sim",'1_QUESITOS'!$D$6="Sim",'1_QUESITOS'!$D$7="Sim",'1_QUESITOS'!$D$9="Sim"),"D",
IF('3_CAPAG'!$D$9="","",
'3_CAPAG'!$D$9))))</f>
        <v/>
      </c>
      <c r="H288" s="8" t="str">
        <f>IF('1_QUESITOS'!$D$18="ERRO !!!","00.0",
IF(AND(OR(G288="C",G288="D"),'1_QUESITOS'!$D$13="Sim"),"10.1",
IF(AND(OR(G288="A",G288="B"),'1_QUESITOS'!$D$14="Sim"),"10.2",
IF(AND(OR(G288="C",G288="D"),'1_QUESITOS'!$D$13="Não",'1_QUESITOS'!$D$12="Inciso I"),"11.1",
IF(AND(OR(G288="C",G288="D"),'1_QUESITOS'!$D$13="Não",'1_QUESITOS'!$D$12="Inciso II"),"11.2",
"00.0")))))</f>
        <v>00.0</v>
      </c>
      <c r="I288" s="87">
        <f>IF('1_QUESITOS'!$D$18="ERRO !!!",0,
IF(H288="10.1",0.65,
IF(H288="10.2",0,
IF(AND(H288="11.1",'1_QUESITOS'!$D$8="Não",'1_QUESITOS'!$D$9="Não",'1_QUESITOS'!$D$10="Não",'1_QUESITOS'!$D$11="Não"),0.65,
IF(AND(H288="11.1",OR('1_QUESITOS'!$D$8="Sim",'1_QUESITOS'!$D$9="Sim",'1_QUESITOS'!$D$10="Sim",'1_QUESITOS'!$D$11="Sim")),0.7,
IF(AND(H288="11.2",'1_QUESITOS'!$D$8="Não",'1_QUESITOS'!$D$9="Não",'1_QUESITOS'!$D$10="Não",'1_QUESITOS'!$D$11="Não"),0.5,
IF(AND(H288="11.2",OR('1_QUESITOS'!$D$8="Sim",'1_QUESITOS'!$D$9="Sim",'1_QUESITOS'!$D$10="Sim",'1_QUESITOS'!$D$11="Sim")),0.55,
0)))))))</f>
        <v>0</v>
      </c>
      <c r="J288" s="87">
        <f>'3_CAPAG'!$D$8</f>
        <v>0</v>
      </c>
      <c r="K288" s="87">
        <f>IF(OR('2_DEBITOS'!I284="Sim",'1_QUESITOS'!$D$6="Sim",'1_QUESITOS'!$D$7="Sim",'1_QUESITOS'!$D$9="Sim"),I288,
SMALL(I288:J288,1))</f>
        <v>0</v>
      </c>
      <c r="L288" s="7">
        <f>IF('2_DEBITOS'!$I$4="ERRO !!!",0,ROUNDDOWN(SUM(E288:F288)*K288,2))</f>
        <v>0</v>
      </c>
      <c r="M288" s="7">
        <f t="shared" si="16"/>
        <v>0</v>
      </c>
      <c r="N288" s="7">
        <f t="shared" si="19"/>
        <v>0</v>
      </c>
      <c r="O288" s="7">
        <f t="shared" si="17"/>
        <v>0</v>
      </c>
    </row>
    <row r="289" spans="3:15" x14ac:dyDescent="0.35">
      <c r="C289" s="18" t="str">
        <f t="shared" si="18"/>
        <v/>
      </c>
      <c r="D289" s="13" t="str">
        <f>IF('2_DEBITOS'!D285="","Não informado",'2_DEBITOS'!D285)</f>
        <v>Não informado</v>
      </c>
      <c r="E289" s="7">
        <f>IF('2_DEBITOS'!$I$4="ERRO !!!",0,SUM('2_DEBITOS'!E285))</f>
        <v>0</v>
      </c>
      <c r="F289" s="7">
        <f>IF('2_DEBITOS'!$I$4="ERRO !!!",0,SUM('2_DEBITOS'!F285,'2_DEBITOS'!G285))</f>
        <v>0</v>
      </c>
      <c r="G289" s="8" t="str">
        <f>IF('1_QUESITOS'!$D$18="ERRO !!!","",
IF(E289+F289=0,"",
IF(OR('2_DEBITOS'!I285="Sim",'1_QUESITOS'!$D$6="Sim",'1_QUESITOS'!$D$7="Sim",'1_QUESITOS'!$D$9="Sim"),"D",
IF('3_CAPAG'!$D$9="","",
'3_CAPAG'!$D$9))))</f>
        <v/>
      </c>
      <c r="H289" s="8" t="str">
        <f>IF('1_QUESITOS'!$D$18="ERRO !!!","00.0",
IF(AND(OR(G289="C",G289="D"),'1_QUESITOS'!$D$13="Sim"),"10.1",
IF(AND(OR(G289="A",G289="B"),'1_QUESITOS'!$D$14="Sim"),"10.2",
IF(AND(OR(G289="C",G289="D"),'1_QUESITOS'!$D$13="Não",'1_QUESITOS'!$D$12="Inciso I"),"11.1",
IF(AND(OR(G289="C",G289="D"),'1_QUESITOS'!$D$13="Não",'1_QUESITOS'!$D$12="Inciso II"),"11.2",
"00.0")))))</f>
        <v>00.0</v>
      </c>
      <c r="I289" s="87">
        <f>IF('1_QUESITOS'!$D$18="ERRO !!!",0,
IF(H289="10.1",0.65,
IF(H289="10.2",0,
IF(AND(H289="11.1",'1_QUESITOS'!$D$8="Não",'1_QUESITOS'!$D$9="Não",'1_QUESITOS'!$D$10="Não",'1_QUESITOS'!$D$11="Não"),0.65,
IF(AND(H289="11.1",OR('1_QUESITOS'!$D$8="Sim",'1_QUESITOS'!$D$9="Sim",'1_QUESITOS'!$D$10="Sim",'1_QUESITOS'!$D$11="Sim")),0.7,
IF(AND(H289="11.2",'1_QUESITOS'!$D$8="Não",'1_QUESITOS'!$D$9="Não",'1_QUESITOS'!$D$10="Não",'1_QUESITOS'!$D$11="Não"),0.5,
IF(AND(H289="11.2",OR('1_QUESITOS'!$D$8="Sim",'1_QUESITOS'!$D$9="Sim",'1_QUESITOS'!$D$10="Sim",'1_QUESITOS'!$D$11="Sim")),0.55,
0)))))))</f>
        <v>0</v>
      </c>
      <c r="J289" s="87">
        <f>'3_CAPAG'!$D$8</f>
        <v>0</v>
      </c>
      <c r="K289" s="87">
        <f>IF(OR('2_DEBITOS'!I285="Sim",'1_QUESITOS'!$D$6="Sim",'1_QUESITOS'!$D$7="Sim",'1_QUESITOS'!$D$9="Sim"),I289,
SMALL(I289:J289,1))</f>
        <v>0</v>
      </c>
      <c r="L289" s="7">
        <f>IF('2_DEBITOS'!$I$4="ERRO !!!",0,ROUNDDOWN(SUM(E289:F289)*K289,2))</f>
        <v>0</v>
      </c>
      <c r="M289" s="7">
        <f t="shared" si="16"/>
        <v>0</v>
      </c>
      <c r="N289" s="7">
        <f t="shared" si="19"/>
        <v>0</v>
      </c>
      <c r="O289" s="7">
        <f t="shared" si="17"/>
        <v>0</v>
      </c>
    </row>
    <row r="290" spans="3:15" x14ac:dyDescent="0.35">
      <c r="C290" s="18" t="str">
        <f t="shared" si="18"/>
        <v/>
      </c>
      <c r="D290" s="13" t="str">
        <f>IF('2_DEBITOS'!D286="","Não informado",'2_DEBITOS'!D286)</f>
        <v>Não informado</v>
      </c>
      <c r="E290" s="7">
        <f>IF('2_DEBITOS'!$I$4="ERRO !!!",0,SUM('2_DEBITOS'!E286))</f>
        <v>0</v>
      </c>
      <c r="F290" s="7">
        <f>IF('2_DEBITOS'!$I$4="ERRO !!!",0,SUM('2_DEBITOS'!F286,'2_DEBITOS'!G286))</f>
        <v>0</v>
      </c>
      <c r="G290" s="8" t="str">
        <f>IF('1_QUESITOS'!$D$18="ERRO !!!","",
IF(E290+F290=0,"",
IF(OR('2_DEBITOS'!I286="Sim",'1_QUESITOS'!$D$6="Sim",'1_QUESITOS'!$D$7="Sim",'1_QUESITOS'!$D$9="Sim"),"D",
IF('3_CAPAG'!$D$9="","",
'3_CAPAG'!$D$9))))</f>
        <v/>
      </c>
      <c r="H290" s="8" t="str">
        <f>IF('1_QUESITOS'!$D$18="ERRO !!!","00.0",
IF(AND(OR(G290="C",G290="D"),'1_QUESITOS'!$D$13="Sim"),"10.1",
IF(AND(OR(G290="A",G290="B"),'1_QUESITOS'!$D$14="Sim"),"10.2",
IF(AND(OR(G290="C",G290="D"),'1_QUESITOS'!$D$13="Não",'1_QUESITOS'!$D$12="Inciso I"),"11.1",
IF(AND(OR(G290="C",G290="D"),'1_QUESITOS'!$D$13="Não",'1_QUESITOS'!$D$12="Inciso II"),"11.2",
"00.0")))))</f>
        <v>00.0</v>
      </c>
      <c r="I290" s="87">
        <f>IF('1_QUESITOS'!$D$18="ERRO !!!",0,
IF(H290="10.1",0.65,
IF(H290="10.2",0,
IF(AND(H290="11.1",'1_QUESITOS'!$D$8="Não",'1_QUESITOS'!$D$9="Não",'1_QUESITOS'!$D$10="Não",'1_QUESITOS'!$D$11="Não"),0.65,
IF(AND(H290="11.1",OR('1_QUESITOS'!$D$8="Sim",'1_QUESITOS'!$D$9="Sim",'1_QUESITOS'!$D$10="Sim",'1_QUESITOS'!$D$11="Sim")),0.7,
IF(AND(H290="11.2",'1_QUESITOS'!$D$8="Não",'1_QUESITOS'!$D$9="Não",'1_QUESITOS'!$D$10="Não",'1_QUESITOS'!$D$11="Não"),0.5,
IF(AND(H290="11.2",OR('1_QUESITOS'!$D$8="Sim",'1_QUESITOS'!$D$9="Sim",'1_QUESITOS'!$D$10="Sim",'1_QUESITOS'!$D$11="Sim")),0.55,
0)))))))</f>
        <v>0</v>
      </c>
      <c r="J290" s="87">
        <f>'3_CAPAG'!$D$8</f>
        <v>0</v>
      </c>
      <c r="K290" s="87">
        <f>IF(OR('2_DEBITOS'!I286="Sim",'1_QUESITOS'!$D$6="Sim",'1_QUESITOS'!$D$7="Sim",'1_QUESITOS'!$D$9="Sim"),I290,
SMALL(I290:J290,1))</f>
        <v>0</v>
      </c>
      <c r="L290" s="7">
        <f>IF('2_DEBITOS'!$I$4="ERRO !!!",0,ROUNDDOWN(SUM(E290:F290)*K290,2))</f>
        <v>0</v>
      </c>
      <c r="M290" s="7">
        <f t="shared" si="16"/>
        <v>0</v>
      </c>
      <c r="N290" s="7">
        <f t="shared" si="19"/>
        <v>0</v>
      </c>
      <c r="O290" s="7">
        <f t="shared" si="17"/>
        <v>0</v>
      </c>
    </row>
    <row r="291" spans="3:15" x14ac:dyDescent="0.35">
      <c r="C291" s="18" t="str">
        <f t="shared" si="18"/>
        <v/>
      </c>
      <c r="D291" s="13" t="str">
        <f>IF('2_DEBITOS'!D287="","Não informado",'2_DEBITOS'!D287)</f>
        <v>Não informado</v>
      </c>
      <c r="E291" s="7">
        <f>IF('2_DEBITOS'!$I$4="ERRO !!!",0,SUM('2_DEBITOS'!E287))</f>
        <v>0</v>
      </c>
      <c r="F291" s="7">
        <f>IF('2_DEBITOS'!$I$4="ERRO !!!",0,SUM('2_DEBITOS'!F287,'2_DEBITOS'!G287))</f>
        <v>0</v>
      </c>
      <c r="G291" s="8" t="str">
        <f>IF('1_QUESITOS'!$D$18="ERRO !!!","",
IF(E291+F291=0,"",
IF(OR('2_DEBITOS'!I287="Sim",'1_QUESITOS'!$D$6="Sim",'1_QUESITOS'!$D$7="Sim",'1_QUESITOS'!$D$9="Sim"),"D",
IF('3_CAPAG'!$D$9="","",
'3_CAPAG'!$D$9))))</f>
        <v/>
      </c>
      <c r="H291" s="8" t="str">
        <f>IF('1_QUESITOS'!$D$18="ERRO !!!","00.0",
IF(AND(OR(G291="C",G291="D"),'1_QUESITOS'!$D$13="Sim"),"10.1",
IF(AND(OR(G291="A",G291="B"),'1_QUESITOS'!$D$14="Sim"),"10.2",
IF(AND(OR(G291="C",G291="D"),'1_QUESITOS'!$D$13="Não",'1_QUESITOS'!$D$12="Inciso I"),"11.1",
IF(AND(OR(G291="C",G291="D"),'1_QUESITOS'!$D$13="Não",'1_QUESITOS'!$D$12="Inciso II"),"11.2",
"00.0")))))</f>
        <v>00.0</v>
      </c>
      <c r="I291" s="87">
        <f>IF('1_QUESITOS'!$D$18="ERRO !!!",0,
IF(H291="10.1",0.65,
IF(H291="10.2",0,
IF(AND(H291="11.1",'1_QUESITOS'!$D$8="Não",'1_QUESITOS'!$D$9="Não",'1_QUESITOS'!$D$10="Não",'1_QUESITOS'!$D$11="Não"),0.65,
IF(AND(H291="11.1",OR('1_QUESITOS'!$D$8="Sim",'1_QUESITOS'!$D$9="Sim",'1_QUESITOS'!$D$10="Sim",'1_QUESITOS'!$D$11="Sim")),0.7,
IF(AND(H291="11.2",'1_QUESITOS'!$D$8="Não",'1_QUESITOS'!$D$9="Não",'1_QUESITOS'!$D$10="Não",'1_QUESITOS'!$D$11="Não"),0.5,
IF(AND(H291="11.2",OR('1_QUESITOS'!$D$8="Sim",'1_QUESITOS'!$D$9="Sim",'1_QUESITOS'!$D$10="Sim",'1_QUESITOS'!$D$11="Sim")),0.55,
0)))))))</f>
        <v>0</v>
      </c>
      <c r="J291" s="87">
        <f>'3_CAPAG'!$D$8</f>
        <v>0</v>
      </c>
      <c r="K291" s="87">
        <f>IF(OR('2_DEBITOS'!I287="Sim",'1_QUESITOS'!$D$6="Sim",'1_QUESITOS'!$D$7="Sim",'1_QUESITOS'!$D$9="Sim"),I291,
SMALL(I291:J291,1))</f>
        <v>0</v>
      </c>
      <c r="L291" s="7">
        <f>IF('2_DEBITOS'!$I$4="ERRO !!!",0,ROUNDDOWN(SUM(E291:F291)*K291,2))</f>
        <v>0</v>
      </c>
      <c r="M291" s="7">
        <f t="shared" si="16"/>
        <v>0</v>
      </c>
      <c r="N291" s="7">
        <f t="shared" si="19"/>
        <v>0</v>
      </c>
      <c r="O291" s="7">
        <f t="shared" si="17"/>
        <v>0</v>
      </c>
    </row>
    <row r="292" spans="3:15" x14ac:dyDescent="0.35">
      <c r="C292" s="18" t="str">
        <f t="shared" si="18"/>
        <v/>
      </c>
      <c r="D292" s="13" t="str">
        <f>IF('2_DEBITOS'!D288="","Não informado",'2_DEBITOS'!D288)</f>
        <v>Não informado</v>
      </c>
      <c r="E292" s="7">
        <f>IF('2_DEBITOS'!$I$4="ERRO !!!",0,SUM('2_DEBITOS'!E288))</f>
        <v>0</v>
      </c>
      <c r="F292" s="7">
        <f>IF('2_DEBITOS'!$I$4="ERRO !!!",0,SUM('2_DEBITOS'!F288,'2_DEBITOS'!G288))</f>
        <v>0</v>
      </c>
      <c r="G292" s="8" t="str">
        <f>IF('1_QUESITOS'!$D$18="ERRO !!!","",
IF(E292+F292=0,"",
IF(OR('2_DEBITOS'!I288="Sim",'1_QUESITOS'!$D$6="Sim",'1_QUESITOS'!$D$7="Sim",'1_QUESITOS'!$D$9="Sim"),"D",
IF('3_CAPAG'!$D$9="","",
'3_CAPAG'!$D$9))))</f>
        <v/>
      </c>
      <c r="H292" s="8" t="str">
        <f>IF('1_QUESITOS'!$D$18="ERRO !!!","00.0",
IF(AND(OR(G292="C",G292="D"),'1_QUESITOS'!$D$13="Sim"),"10.1",
IF(AND(OR(G292="A",G292="B"),'1_QUESITOS'!$D$14="Sim"),"10.2",
IF(AND(OR(G292="C",G292="D"),'1_QUESITOS'!$D$13="Não",'1_QUESITOS'!$D$12="Inciso I"),"11.1",
IF(AND(OR(G292="C",G292="D"),'1_QUESITOS'!$D$13="Não",'1_QUESITOS'!$D$12="Inciso II"),"11.2",
"00.0")))))</f>
        <v>00.0</v>
      </c>
      <c r="I292" s="87">
        <f>IF('1_QUESITOS'!$D$18="ERRO !!!",0,
IF(H292="10.1",0.65,
IF(H292="10.2",0,
IF(AND(H292="11.1",'1_QUESITOS'!$D$8="Não",'1_QUESITOS'!$D$9="Não",'1_QUESITOS'!$D$10="Não",'1_QUESITOS'!$D$11="Não"),0.65,
IF(AND(H292="11.1",OR('1_QUESITOS'!$D$8="Sim",'1_QUESITOS'!$D$9="Sim",'1_QUESITOS'!$D$10="Sim",'1_QUESITOS'!$D$11="Sim")),0.7,
IF(AND(H292="11.2",'1_QUESITOS'!$D$8="Não",'1_QUESITOS'!$D$9="Não",'1_QUESITOS'!$D$10="Não",'1_QUESITOS'!$D$11="Não"),0.5,
IF(AND(H292="11.2",OR('1_QUESITOS'!$D$8="Sim",'1_QUESITOS'!$D$9="Sim",'1_QUESITOS'!$D$10="Sim",'1_QUESITOS'!$D$11="Sim")),0.55,
0)))))))</f>
        <v>0</v>
      </c>
      <c r="J292" s="87">
        <f>'3_CAPAG'!$D$8</f>
        <v>0</v>
      </c>
      <c r="K292" s="87">
        <f>IF(OR('2_DEBITOS'!I288="Sim",'1_QUESITOS'!$D$6="Sim",'1_QUESITOS'!$D$7="Sim",'1_QUESITOS'!$D$9="Sim"),I292,
SMALL(I292:J292,1))</f>
        <v>0</v>
      </c>
      <c r="L292" s="7">
        <f>IF('2_DEBITOS'!$I$4="ERRO !!!",0,ROUNDDOWN(SUM(E292:F292)*K292,2))</f>
        <v>0</v>
      </c>
      <c r="M292" s="7">
        <f t="shared" si="16"/>
        <v>0</v>
      </c>
      <c r="N292" s="7">
        <f t="shared" si="19"/>
        <v>0</v>
      </c>
      <c r="O292" s="7">
        <f t="shared" si="17"/>
        <v>0</v>
      </c>
    </row>
    <row r="293" spans="3:15" x14ac:dyDescent="0.35">
      <c r="C293" s="18" t="str">
        <f t="shared" si="18"/>
        <v/>
      </c>
      <c r="D293" s="13" t="str">
        <f>IF('2_DEBITOS'!D289="","Não informado",'2_DEBITOS'!D289)</f>
        <v>Não informado</v>
      </c>
      <c r="E293" s="7">
        <f>IF('2_DEBITOS'!$I$4="ERRO !!!",0,SUM('2_DEBITOS'!E289))</f>
        <v>0</v>
      </c>
      <c r="F293" s="7">
        <f>IF('2_DEBITOS'!$I$4="ERRO !!!",0,SUM('2_DEBITOS'!F289,'2_DEBITOS'!G289))</f>
        <v>0</v>
      </c>
      <c r="G293" s="8" t="str">
        <f>IF('1_QUESITOS'!$D$18="ERRO !!!","",
IF(E293+F293=0,"",
IF(OR('2_DEBITOS'!I289="Sim",'1_QUESITOS'!$D$6="Sim",'1_QUESITOS'!$D$7="Sim",'1_QUESITOS'!$D$9="Sim"),"D",
IF('3_CAPAG'!$D$9="","",
'3_CAPAG'!$D$9))))</f>
        <v/>
      </c>
      <c r="H293" s="8" t="str">
        <f>IF('1_QUESITOS'!$D$18="ERRO !!!","00.0",
IF(AND(OR(G293="C",G293="D"),'1_QUESITOS'!$D$13="Sim"),"10.1",
IF(AND(OR(G293="A",G293="B"),'1_QUESITOS'!$D$14="Sim"),"10.2",
IF(AND(OR(G293="C",G293="D"),'1_QUESITOS'!$D$13="Não",'1_QUESITOS'!$D$12="Inciso I"),"11.1",
IF(AND(OR(G293="C",G293="D"),'1_QUESITOS'!$D$13="Não",'1_QUESITOS'!$D$12="Inciso II"),"11.2",
"00.0")))))</f>
        <v>00.0</v>
      </c>
      <c r="I293" s="87">
        <f>IF('1_QUESITOS'!$D$18="ERRO !!!",0,
IF(H293="10.1",0.65,
IF(H293="10.2",0,
IF(AND(H293="11.1",'1_QUESITOS'!$D$8="Não",'1_QUESITOS'!$D$9="Não",'1_QUESITOS'!$D$10="Não",'1_QUESITOS'!$D$11="Não"),0.65,
IF(AND(H293="11.1",OR('1_QUESITOS'!$D$8="Sim",'1_QUESITOS'!$D$9="Sim",'1_QUESITOS'!$D$10="Sim",'1_QUESITOS'!$D$11="Sim")),0.7,
IF(AND(H293="11.2",'1_QUESITOS'!$D$8="Não",'1_QUESITOS'!$D$9="Não",'1_QUESITOS'!$D$10="Não",'1_QUESITOS'!$D$11="Não"),0.5,
IF(AND(H293="11.2",OR('1_QUESITOS'!$D$8="Sim",'1_QUESITOS'!$D$9="Sim",'1_QUESITOS'!$D$10="Sim",'1_QUESITOS'!$D$11="Sim")),0.55,
0)))))))</f>
        <v>0</v>
      </c>
      <c r="J293" s="87">
        <f>'3_CAPAG'!$D$8</f>
        <v>0</v>
      </c>
      <c r="K293" s="87">
        <f>IF(OR('2_DEBITOS'!I289="Sim",'1_QUESITOS'!$D$6="Sim",'1_QUESITOS'!$D$7="Sim",'1_QUESITOS'!$D$9="Sim"),I293,
SMALL(I293:J293,1))</f>
        <v>0</v>
      </c>
      <c r="L293" s="7">
        <f>IF('2_DEBITOS'!$I$4="ERRO !!!",0,ROUNDDOWN(SUM(E293:F293)*K293,2))</f>
        <v>0</v>
      </c>
      <c r="M293" s="7">
        <f t="shared" si="16"/>
        <v>0</v>
      </c>
      <c r="N293" s="7">
        <f t="shared" si="19"/>
        <v>0</v>
      </c>
      <c r="O293" s="7">
        <f t="shared" si="17"/>
        <v>0</v>
      </c>
    </row>
    <row r="294" spans="3:15" x14ac:dyDescent="0.35">
      <c r="C294" s="18" t="str">
        <f t="shared" si="18"/>
        <v/>
      </c>
      <c r="D294" s="13" t="str">
        <f>IF('2_DEBITOS'!D290="","Não informado",'2_DEBITOS'!D290)</f>
        <v>Não informado</v>
      </c>
      <c r="E294" s="7">
        <f>IF('2_DEBITOS'!$I$4="ERRO !!!",0,SUM('2_DEBITOS'!E290))</f>
        <v>0</v>
      </c>
      <c r="F294" s="7">
        <f>IF('2_DEBITOS'!$I$4="ERRO !!!",0,SUM('2_DEBITOS'!F290,'2_DEBITOS'!G290))</f>
        <v>0</v>
      </c>
      <c r="G294" s="8" t="str">
        <f>IF('1_QUESITOS'!$D$18="ERRO !!!","",
IF(E294+F294=0,"",
IF(OR('2_DEBITOS'!I290="Sim",'1_QUESITOS'!$D$6="Sim",'1_QUESITOS'!$D$7="Sim",'1_QUESITOS'!$D$9="Sim"),"D",
IF('3_CAPAG'!$D$9="","",
'3_CAPAG'!$D$9))))</f>
        <v/>
      </c>
      <c r="H294" s="8" t="str">
        <f>IF('1_QUESITOS'!$D$18="ERRO !!!","00.0",
IF(AND(OR(G294="C",G294="D"),'1_QUESITOS'!$D$13="Sim"),"10.1",
IF(AND(OR(G294="A",G294="B"),'1_QUESITOS'!$D$14="Sim"),"10.2",
IF(AND(OR(G294="C",G294="D"),'1_QUESITOS'!$D$13="Não",'1_QUESITOS'!$D$12="Inciso I"),"11.1",
IF(AND(OR(G294="C",G294="D"),'1_QUESITOS'!$D$13="Não",'1_QUESITOS'!$D$12="Inciso II"),"11.2",
"00.0")))))</f>
        <v>00.0</v>
      </c>
      <c r="I294" s="87">
        <f>IF('1_QUESITOS'!$D$18="ERRO !!!",0,
IF(H294="10.1",0.65,
IF(H294="10.2",0,
IF(AND(H294="11.1",'1_QUESITOS'!$D$8="Não",'1_QUESITOS'!$D$9="Não",'1_QUESITOS'!$D$10="Não",'1_QUESITOS'!$D$11="Não"),0.65,
IF(AND(H294="11.1",OR('1_QUESITOS'!$D$8="Sim",'1_QUESITOS'!$D$9="Sim",'1_QUESITOS'!$D$10="Sim",'1_QUESITOS'!$D$11="Sim")),0.7,
IF(AND(H294="11.2",'1_QUESITOS'!$D$8="Não",'1_QUESITOS'!$D$9="Não",'1_QUESITOS'!$D$10="Não",'1_QUESITOS'!$D$11="Não"),0.5,
IF(AND(H294="11.2",OR('1_QUESITOS'!$D$8="Sim",'1_QUESITOS'!$D$9="Sim",'1_QUESITOS'!$D$10="Sim",'1_QUESITOS'!$D$11="Sim")),0.55,
0)))))))</f>
        <v>0</v>
      </c>
      <c r="J294" s="87">
        <f>'3_CAPAG'!$D$8</f>
        <v>0</v>
      </c>
      <c r="K294" s="87">
        <f>IF(OR('2_DEBITOS'!I290="Sim",'1_QUESITOS'!$D$6="Sim",'1_QUESITOS'!$D$7="Sim",'1_QUESITOS'!$D$9="Sim"),I294,
SMALL(I294:J294,1))</f>
        <v>0</v>
      </c>
      <c r="L294" s="7">
        <f>IF('2_DEBITOS'!$I$4="ERRO !!!",0,ROUNDDOWN(SUM(E294:F294)*K294,2))</f>
        <v>0</v>
      </c>
      <c r="M294" s="7">
        <f t="shared" si="16"/>
        <v>0</v>
      </c>
      <c r="N294" s="7">
        <f t="shared" si="19"/>
        <v>0</v>
      </c>
      <c r="O294" s="7">
        <f t="shared" si="17"/>
        <v>0</v>
      </c>
    </row>
    <row r="295" spans="3:15" x14ac:dyDescent="0.35">
      <c r="C295" s="18" t="str">
        <f t="shared" si="18"/>
        <v/>
      </c>
      <c r="D295" s="13" t="str">
        <f>IF('2_DEBITOS'!D291="","Não informado",'2_DEBITOS'!D291)</f>
        <v>Não informado</v>
      </c>
      <c r="E295" s="7">
        <f>IF('2_DEBITOS'!$I$4="ERRO !!!",0,SUM('2_DEBITOS'!E291))</f>
        <v>0</v>
      </c>
      <c r="F295" s="7">
        <f>IF('2_DEBITOS'!$I$4="ERRO !!!",0,SUM('2_DEBITOS'!F291,'2_DEBITOS'!G291))</f>
        <v>0</v>
      </c>
      <c r="G295" s="8" t="str">
        <f>IF('1_QUESITOS'!$D$18="ERRO !!!","",
IF(E295+F295=0,"",
IF(OR('2_DEBITOS'!I291="Sim",'1_QUESITOS'!$D$6="Sim",'1_QUESITOS'!$D$7="Sim",'1_QUESITOS'!$D$9="Sim"),"D",
IF('3_CAPAG'!$D$9="","",
'3_CAPAG'!$D$9))))</f>
        <v/>
      </c>
      <c r="H295" s="8" t="str">
        <f>IF('1_QUESITOS'!$D$18="ERRO !!!","00.0",
IF(AND(OR(G295="C",G295="D"),'1_QUESITOS'!$D$13="Sim"),"10.1",
IF(AND(OR(G295="A",G295="B"),'1_QUESITOS'!$D$14="Sim"),"10.2",
IF(AND(OR(G295="C",G295="D"),'1_QUESITOS'!$D$13="Não",'1_QUESITOS'!$D$12="Inciso I"),"11.1",
IF(AND(OR(G295="C",G295="D"),'1_QUESITOS'!$D$13="Não",'1_QUESITOS'!$D$12="Inciso II"),"11.2",
"00.0")))))</f>
        <v>00.0</v>
      </c>
      <c r="I295" s="87">
        <f>IF('1_QUESITOS'!$D$18="ERRO !!!",0,
IF(H295="10.1",0.65,
IF(H295="10.2",0,
IF(AND(H295="11.1",'1_QUESITOS'!$D$8="Não",'1_QUESITOS'!$D$9="Não",'1_QUESITOS'!$D$10="Não",'1_QUESITOS'!$D$11="Não"),0.65,
IF(AND(H295="11.1",OR('1_QUESITOS'!$D$8="Sim",'1_QUESITOS'!$D$9="Sim",'1_QUESITOS'!$D$10="Sim",'1_QUESITOS'!$D$11="Sim")),0.7,
IF(AND(H295="11.2",'1_QUESITOS'!$D$8="Não",'1_QUESITOS'!$D$9="Não",'1_QUESITOS'!$D$10="Não",'1_QUESITOS'!$D$11="Não"),0.5,
IF(AND(H295="11.2",OR('1_QUESITOS'!$D$8="Sim",'1_QUESITOS'!$D$9="Sim",'1_QUESITOS'!$D$10="Sim",'1_QUESITOS'!$D$11="Sim")),0.55,
0)))))))</f>
        <v>0</v>
      </c>
      <c r="J295" s="87">
        <f>'3_CAPAG'!$D$8</f>
        <v>0</v>
      </c>
      <c r="K295" s="87">
        <f>IF(OR('2_DEBITOS'!I291="Sim",'1_QUESITOS'!$D$6="Sim",'1_QUESITOS'!$D$7="Sim",'1_QUESITOS'!$D$9="Sim"),I295,
SMALL(I295:J295,1))</f>
        <v>0</v>
      </c>
      <c r="L295" s="7">
        <f>IF('2_DEBITOS'!$I$4="ERRO !!!",0,ROUNDDOWN(SUM(E295:F295)*K295,2))</f>
        <v>0</v>
      </c>
      <c r="M295" s="7">
        <f t="shared" si="16"/>
        <v>0</v>
      </c>
      <c r="N295" s="7">
        <f t="shared" si="19"/>
        <v>0</v>
      </c>
      <c r="O295" s="7">
        <f t="shared" si="17"/>
        <v>0</v>
      </c>
    </row>
    <row r="296" spans="3:15" x14ac:dyDescent="0.35">
      <c r="C296" s="18" t="str">
        <f t="shared" si="18"/>
        <v/>
      </c>
      <c r="D296" s="13" t="str">
        <f>IF('2_DEBITOS'!D292="","Não informado",'2_DEBITOS'!D292)</f>
        <v>Não informado</v>
      </c>
      <c r="E296" s="7">
        <f>IF('2_DEBITOS'!$I$4="ERRO !!!",0,SUM('2_DEBITOS'!E292))</f>
        <v>0</v>
      </c>
      <c r="F296" s="7">
        <f>IF('2_DEBITOS'!$I$4="ERRO !!!",0,SUM('2_DEBITOS'!F292,'2_DEBITOS'!G292))</f>
        <v>0</v>
      </c>
      <c r="G296" s="8" t="str">
        <f>IF('1_QUESITOS'!$D$18="ERRO !!!","",
IF(E296+F296=0,"",
IF(OR('2_DEBITOS'!I292="Sim",'1_QUESITOS'!$D$6="Sim",'1_QUESITOS'!$D$7="Sim",'1_QUESITOS'!$D$9="Sim"),"D",
IF('3_CAPAG'!$D$9="","",
'3_CAPAG'!$D$9))))</f>
        <v/>
      </c>
      <c r="H296" s="8" t="str">
        <f>IF('1_QUESITOS'!$D$18="ERRO !!!","00.0",
IF(AND(OR(G296="C",G296="D"),'1_QUESITOS'!$D$13="Sim"),"10.1",
IF(AND(OR(G296="A",G296="B"),'1_QUESITOS'!$D$14="Sim"),"10.2",
IF(AND(OR(G296="C",G296="D"),'1_QUESITOS'!$D$13="Não",'1_QUESITOS'!$D$12="Inciso I"),"11.1",
IF(AND(OR(G296="C",G296="D"),'1_QUESITOS'!$D$13="Não",'1_QUESITOS'!$D$12="Inciso II"),"11.2",
"00.0")))))</f>
        <v>00.0</v>
      </c>
      <c r="I296" s="87">
        <f>IF('1_QUESITOS'!$D$18="ERRO !!!",0,
IF(H296="10.1",0.65,
IF(H296="10.2",0,
IF(AND(H296="11.1",'1_QUESITOS'!$D$8="Não",'1_QUESITOS'!$D$9="Não",'1_QUESITOS'!$D$10="Não",'1_QUESITOS'!$D$11="Não"),0.65,
IF(AND(H296="11.1",OR('1_QUESITOS'!$D$8="Sim",'1_QUESITOS'!$D$9="Sim",'1_QUESITOS'!$D$10="Sim",'1_QUESITOS'!$D$11="Sim")),0.7,
IF(AND(H296="11.2",'1_QUESITOS'!$D$8="Não",'1_QUESITOS'!$D$9="Não",'1_QUESITOS'!$D$10="Não",'1_QUESITOS'!$D$11="Não"),0.5,
IF(AND(H296="11.2",OR('1_QUESITOS'!$D$8="Sim",'1_QUESITOS'!$D$9="Sim",'1_QUESITOS'!$D$10="Sim",'1_QUESITOS'!$D$11="Sim")),0.55,
0)))))))</f>
        <v>0</v>
      </c>
      <c r="J296" s="87">
        <f>'3_CAPAG'!$D$8</f>
        <v>0</v>
      </c>
      <c r="K296" s="87">
        <f>IF(OR('2_DEBITOS'!I292="Sim",'1_QUESITOS'!$D$6="Sim",'1_QUESITOS'!$D$7="Sim",'1_QUESITOS'!$D$9="Sim"),I296,
SMALL(I296:J296,1))</f>
        <v>0</v>
      </c>
      <c r="L296" s="7">
        <f>IF('2_DEBITOS'!$I$4="ERRO !!!",0,ROUNDDOWN(SUM(E296:F296)*K296,2))</f>
        <v>0</v>
      </c>
      <c r="M296" s="7">
        <f t="shared" si="16"/>
        <v>0</v>
      </c>
      <c r="N296" s="7">
        <f t="shared" si="19"/>
        <v>0</v>
      </c>
      <c r="O296" s="7">
        <f t="shared" si="17"/>
        <v>0</v>
      </c>
    </row>
    <row r="297" spans="3:15" x14ac:dyDescent="0.35">
      <c r="C297" s="18" t="str">
        <f t="shared" si="18"/>
        <v/>
      </c>
      <c r="D297" s="13" t="str">
        <f>IF('2_DEBITOS'!D293="","Não informado",'2_DEBITOS'!D293)</f>
        <v>Não informado</v>
      </c>
      <c r="E297" s="7">
        <f>IF('2_DEBITOS'!$I$4="ERRO !!!",0,SUM('2_DEBITOS'!E293))</f>
        <v>0</v>
      </c>
      <c r="F297" s="7">
        <f>IF('2_DEBITOS'!$I$4="ERRO !!!",0,SUM('2_DEBITOS'!F293,'2_DEBITOS'!G293))</f>
        <v>0</v>
      </c>
      <c r="G297" s="8" t="str">
        <f>IF('1_QUESITOS'!$D$18="ERRO !!!","",
IF(E297+F297=0,"",
IF(OR('2_DEBITOS'!I293="Sim",'1_QUESITOS'!$D$6="Sim",'1_QUESITOS'!$D$7="Sim",'1_QUESITOS'!$D$9="Sim"),"D",
IF('3_CAPAG'!$D$9="","",
'3_CAPAG'!$D$9))))</f>
        <v/>
      </c>
      <c r="H297" s="8" t="str">
        <f>IF('1_QUESITOS'!$D$18="ERRO !!!","00.0",
IF(AND(OR(G297="C",G297="D"),'1_QUESITOS'!$D$13="Sim"),"10.1",
IF(AND(OR(G297="A",G297="B"),'1_QUESITOS'!$D$14="Sim"),"10.2",
IF(AND(OR(G297="C",G297="D"),'1_QUESITOS'!$D$13="Não",'1_QUESITOS'!$D$12="Inciso I"),"11.1",
IF(AND(OR(G297="C",G297="D"),'1_QUESITOS'!$D$13="Não",'1_QUESITOS'!$D$12="Inciso II"),"11.2",
"00.0")))))</f>
        <v>00.0</v>
      </c>
      <c r="I297" s="87">
        <f>IF('1_QUESITOS'!$D$18="ERRO !!!",0,
IF(H297="10.1",0.65,
IF(H297="10.2",0,
IF(AND(H297="11.1",'1_QUESITOS'!$D$8="Não",'1_QUESITOS'!$D$9="Não",'1_QUESITOS'!$D$10="Não",'1_QUESITOS'!$D$11="Não"),0.65,
IF(AND(H297="11.1",OR('1_QUESITOS'!$D$8="Sim",'1_QUESITOS'!$D$9="Sim",'1_QUESITOS'!$D$10="Sim",'1_QUESITOS'!$D$11="Sim")),0.7,
IF(AND(H297="11.2",'1_QUESITOS'!$D$8="Não",'1_QUESITOS'!$D$9="Não",'1_QUESITOS'!$D$10="Não",'1_QUESITOS'!$D$11="Não"),0.5,
IF(AND(H297="11.2",OR('1_QUESITOS'!$D$8="Sim",'1_QUESITOS'!$D$9="Sim",'1_QUESITOS'!$D$10="Sim",'1_QUESITOS'!$D$11="Sim")),0.55,
0)))))))</f>
        <v>0</v>
      </c>
      <c r="J297" s="87">
        <f>'3_CAPAG'!$D$8</f>
        <v>0</v>
      </c>
      <c r="K297" s="87">
        <f>IF(OR('2_DEBITOS'!I293="Sim",'1_QUESITOS'!$D$6="Sim",'1_QUESITOS'!$D$7="Sim",'1_QUESITOS'!$D$9="Sim"),I297,
SMALL(I297:J297,1))</f>
        <v>0</v>
      </c>
      <c r="L297" s="7">
        <f>IF('2_DEBITOS'!$I$4="ERRO !!!",0,ROUNDDOWN(SUM(E297:F297)*K297,2))</f>
        <v>0</v>
      </c>
      <c r="M297" s="7">
        <f t="shared" si="16"/>
        <v>0</v>
      </c>
      <c r="N297" s="7">
        <f t="shared" si="19"/>
        <v>0</v>
      </c>
      <c r="O297" s="7">
        <f t="shared" si="17"/>
        <v>0</v>
      </c>
    </row>
    <row r="298" spans="3:15" x14ac:dyDescent="0.35">
      <c r="C298" s="18" t="str">
        <f t="shared" si="18"/>
        <v/>
      </c>
      <c r="D298" s="13" t="str">
        <f>IF('2_DEBITOS'!D294="","Não informado",'2_DEBITOS'!D294)</f>
        <v>Não informado</v>
      </c>
      <c r="E298" s="7">
        <f>IF('2_DEBITOS'!$I$4="ERRO !!!",0,SUM('2_DEBITOS'!E294))</f>
        <v>0</v>
      </c>
      <c r="F298" s="7">
        <f>IF('2_DEBITOS'!$I$4="ERRO !!!",0,SUM('2_DEBITOS'!F294,'2_DEBITOS'!G294))</f>
        <v>0</v>
      </c>
      <c r="G298" s="8" t="str">
        <f>IF('1_QUESITOS'!$D$18="ERRO !!!","",
IF(E298+F298=0,"",
IF(OR('2_DEBITOS'!I294="Sim",'1_QUESITOS'!$D$6="Sim",'1_QUESITOS'!$D$7="Sim",'1_QUESITOS'!$D$9="Sim"),"D",
IF('3_CAPAG'!$D$9="","",
'3_CAPAG'!$D$9))))</f>
        <v/>
      </c>
      <c r="H298" s="8" t="str">
        <f>IF('1_QUESITOS'!$D$18="ERRO !!!","00.0",
IF(AND(OR(G298="C",G298="D"),'1_QUESITOS'!$D$13="Sim"),"10.1",
IF(AND(OR(G298="A",G298="B"),'1_QUESITOS'!$D$14="Sim"),"10.2",
IF(AND(OR(G298="C",G298="D"),'1_QUESITOS'!$D$13="Não",'1_QUESITOS'!$D$12="Inciso I"),"11.1",
IF(AND(OR(G298="C",G298="D"),'1_QUESITOS'!$D$13="Não",'1_QUESITOS'!$D$12="Inciso II"),"11.2",
"00.0")))))</f>
        <v>00.0</v>
      </c>
      <c r="I298" s="87">
        <f>IF('1_QUESITOS'!$D$18="ERRO !!!",0,
IF(H298="10.1",0.65,
IF(H298="10.2",0,
IF(AND(H298="11.1",'1_QUESITOS'!$D$8="Não",'1_QUESITOS'!$D$9="Não",'1_QUESITOS'!$D$10="Não",'1_QUESITOS'!$D$11="Não"),0.65,
IF(AND(H298="11.1",OR('1_QUESITOS'!$D$8="Sim",'1_QUESITOS'!$D$9="Sim",'1_QUESITOS'!$D$10="Sim",'1_QUESITOS'!$D$11="Sim")),0.7,
IF(AND(H298="11.2",'1_QUESITOS'!$D$8="Não",'1_QUESITOS'!$D$9="Não",'1_QUESITOS'!$D$10="Não",'1_QUESITOS'!$D$11="Não"),0.5,
IF(AND(H298="11.2",OR('1_QUESITOS'!$D$8="Sim",'1_QUESITOS'!$D$9="Sim",'1_QUESITOS'!$D$10="Sim",'1_QUESITOS'!$D$11="Sim")),0.55,
0)))))))</f>
        <v>0</v>
      </c>
      <c r="J298" s="87">
        <f>'3_CAPAG'!$D$8</f>
        <v>0</v>
      </c>
      <c r="K298" s="87">
        <f>IF(OR('2_DEBITOS'!I294="Sim",'1_QUESITOS'!$D$6="Sim",'1_QUESITOS'!$D$7="Sim",'1_QUESITOS'!$D$9="Sim"),I298,
SMALL(I298:J298,1))</f>
        <v>0</v>
      </c>
      <c r="L298" s="7">
        <f>IF('2_DEBITOS'!$I$4="ERRO !!!",0,ROUNDDOWN(SUM(E298:F298)*K298,2))</f>
        <v>0</v>
      </c>
      <c r="M298" s="7">
        <f t="shared" si="16"/>
        <v>0</v>
      </c>
      <c r="N298" s="7">
        <f t="shared" si="19"/>
        <v>0</v>
      </c>
      <c r="O298" s="7">
        <f t="shared" si="17"/>
        <v>0</v>
      </c>
    </row>
    <row r="299" spans="3:15" x14ac:dyDescent="0.35">
      <c r="C299" s="18" t="str">
        <f t="shared" si="18"/>
        <v/>
      </c>
      <c r="D299" s="13" t="str">
        <f>IF('2_DEBITOS'!D295="","Não informado",'2_DEBITOS'!D295)</f>
        <v>Não informado</v>
      </c>
      <c r="E299" s="7">
        <f>IF('2_DEBITOS'!$I$4="ERRO !!!",0,SUM('2_DEBITOS'!E295))</f>
        <v>0</v>
      </c>
      <c r="F299" s="7">
        <f>IF('2_DEBITOS'!$I$4="ERRO !!!",0,SUM('2_DEBITOS'!F295,'2_DEBITOS'!G295))</f>
        <v>0</v>
      </c>
      <c r="G299" s="8" t="str">
        <f>IF('1_QUESITOS'!$D$18="ERRO !!!","",
IF(E299+F299=0,"",
IF(OR('2_DEBITOS'!I295="Sim",'1_QUESITOS'!$D$6="Sim",'1_QUESITOS'!$D$7="Sim",'1_QUESITOS'!$D$9="Sim"),"D",
IF('3_CAPAG'!$D$9="","",
'3_CAPAG'!$D$9))))</f>
        <v/>
      </c>
      <c r="H299" s="8" t="str">
        <f>IF('1_QUESITOS'!$D$18="ERRO !!!","00.0",
IF(AND(OR(G299="C",G299="D"),'1_QUESITOS'!$D$13="Sim"),"10.1",
IF(AND(OR(G299="A",G299="B"),'1_QUESITOS'!$D$14="Sim"),"10.2",
IF(AND(OR(G299="C",G299="D"),'1_QUESITOS'!$D$13="Não",'1_QUESITOS'!$D$12="Inciso I"),"11.1",
IF(AND(OR(G299="C",G299="D"),'1_QUESITOS'!$D$13="Não",'1_QUESITOS'!$D$12="Inciso II"),"11.2",
"00.0")))))</f>
        <v>00.0</v>
      </c>
      <c r="I299" s="87">
        <f>IF('1_QUESITOS'!$D$18="ERRO !!!",0,
IF(H299="10.1",0.65,
IF(H299="10.2",0,
IF(AND(H299="11.1",'1_QUESITOS'!$D$8="Não",'1_QUESITOS'!$D$9="Não",'1_QUESITOS'!$D$10="Não",'1_QUESITOS'!$D$11="Não"),0.65,
IF(AND(H299="11.1",OR('1_QUESITOS'!$D$8="Sim",'1_QUESITOS'!$D$9="Sim",'1_QUESITOS'!$D$10="Sim",'1_QUESITOS'!$D$11="Sim")),0.7,
IF(AND(H299="11.2",'1_QUESITOS'!$D$8="Não",'1_QUESITOS'!$D$9="Não",'1_QUESITOS'!$D$10="Não",'1_QUESITOS'!$D$11="Não"),0.5,
IF(AND(H299="11.2",OR('1_QUESITOS'!$D$8="Sim",'1_QUESITOS'!$D$9="Sim",'1_QUESITOS'!$D$10="Sim",'1_QUESITOS'!$D$11="Sim")),0.55,
0)))))))</f>
        <v>0</v>
      </c>
      <c r="J299" s="87">
        <f>'3_CAPAG'!$D$8</f>
        <v>0</v>
      </c>
      <c r="K299" s="87">
        <f>IF(OR('2_DEBITOS'!I295="Sim",'1_QUESITOS'!$D$6="Sim",'1_QUESITOS'!$D$7="Sim",'1_QUESITOS'!$D$9="Sim"),I299,
SMALL(I299:J299,1))</f>
        <v>0</v>
      </c>
      <c r="L299" s="7">
        <f>IF('2_DEBITOS'!$I$4="ERRO !!!",0,ROUNDDOWN(SUM(E299:F299)*K299,2))</f>
        <v>0</v>
      </c>
      <c r="M299" s="7">
        <f t="shared" si="16"/>
        <v>0</v>
      </c>
      <c r="N299" s="7">
        <f t="shared" si="19"/>
        <v>0</v>
      </c>
      <c r="O299" s="7">
        <f t="shared" si="17"/>
        <v>0</v>
      </c>
    </row>
    <row r="300" spans="3:15" x14ac:dyDescent="0.35">
      <c r="C300" s="18" t="str">
        <f t="shared" si="18"/>
        <v/>
      </c>
      <c r="D300" s="13" t="str">
        <f>IF('2_DEBITOS'!D296="","Não informado",'2_DEBITOS'!D296)</f>
        <v>Não informado</v>
      </c>
      <c r="E300" s="7">
        <f>IF('2_DEBITOS'!$I$4="ERRO !!!",0,SUM('2_DEBITOS'!E296))</f>
        <v>0</v>
      </c>
      <c r="F300" s="7">
        <f>IF('2_DEBITOS'!$I$4="ERRO !!!",0,SUM('2_DEBITOS'!F296,'2_DEBITOS'!G296))</f>
        <v>0</v>
      </c>
      <c r="G300" s="8" t="str">
        <f>IF('1_QUESITOS'!$D$18="ERRO !!!","",
IF(E300+F300=0,"",
IF(OR('2_DEBITOS'!I296="Sim",'1_QUESITOS'!$D$6="Sim",'1_QUESITOS'!$D$7="Sim",'1_QUESITOS'!$D$9="Sim"),"D",
IF('3_CAPAG'!$D$9="","",
'3_CAPAG'!$D$9))))</f>
        <v/>
      </c>
      <c r="H300" s="8" t="str">
        <f>IF('1_QUESITOS'!$D$18="ERRO !!!","00.0",
IF(AND(OR(G300="C",G300="D"),'1_QUESITOS'!$D$13="Sim"),"10.1",
IF(AND(OR(G300="A",G300="B"),'1_QUESITOS'!$D$14="Sim"),"10.2",
IF(AND(OR(G300="C",G300="D"),'1_QUESITOS'!$D$13="Não",'1_QUESITOS'!$D$12="Inciso I"),"11.1",
IF(AND(OR(G300="C",G300="D"),'1_QUESITOS'!$D$13="Não",'1_QUESITOS'!$D$12="Inciso II"),"11.2",
"00.0")))))</f>
        <v>00.0</v>
      </c>
      <c r="I300" s="87">
        <f>IF('1_QUESITOS'!$D$18="ERRO !!!",0,
IF(H300="10.1",0.65,
IF(H300="10.2",0,
IF(AND(H300="11.1",'1_QUESITOS'!$D$8="Não",'1_QUESITOS'!$D$9="Não",'1_QUESITOS'!$D$10="Não",'1_QUESITOS'!$D$11="Não"),0.65,
IF(AND(H300="11.1",OR('1_QUESITOS'!$D$8="Sim",'1_QUESITOS'!$D$9="Sim",'1_QUESITOS'!$D$10="Sim",'1_QUESITOS'!$D$11="Sim")),0.7,
IF(AND(H300="11.2",'1_QUESITOS'!$D$8="Não",'1_QUESITOS'!$D$9="Não",'1_QUESITOS'!$D$10="Não",'1_QUESITOS'!$D$11="Não"),0.5,
IF(AND(H300="11.2",OR('1_QUESITOS'!$D$8="Sim",'1_QUESITOS'!$D$9="Sim",'1_QUESITOS'!$D$10="Sim",'1_QUESITOS'!$D$11="Sim")),0.55,
0)))))))</f>
        <v>0</v>
      </c>
      <c r="J300" s="87">
        <f>'3_CAPAG'!$D$8</f>
        <v>0</v>
      </c>
      <c r="K300" s="87">
        <f>IF(OR('2_DEBITOS'!I296="Sim",'1_QUESITOS'!$D$6="Sim",'1_QUESITOS'!$D$7="Sim",'1_QUESITOS'!$D$9="Sim"),I300,
SMALL(I300:J300,1))</f>
        <v>0</v>
      </c>
      <c r="L300" s="7">
        <f>IF('2_DEBITOS'!$I$4="ERRO !!!",0,ROUNDDOWN(SUM(E300:F300)*K300,2))</f>
        <v>0</v>
      </c>
      <c r="M300" s="7">
        <f t="shared" si="16"/>
        <v>0</v>
      </c>
      <c r="N300" s="7">
        <f t="shared" si="19"/>
        <v>0</v>
      </c>
      <c r="O300" s="7">
        <f t="shared" si="17"/>
        <v>0</v>
      </c>
    </row>
    <row r="301" spans="3:15" x14ac:dyDescent="0.35">
      <c r="C301" s="18" t="str">
        <f t="shared" si="18"/>
        <v/>
      </c>
      <c r="D301" s="13" t="str">
        <f>IF('2_DEBITOS'!D297="","Não informado",'2_DEBITOS'!D297)</f>
        <v>Não informado</v>
      </c>
      <c r="E301" s="7">
        <f>IF('2_DEBITOS'!$I$4="ERRO !!!",0,SUM('2_DEBITOS'!E297))</f>
        <v>0</v>
      </c>
      <c r="F301" s="7">
        <f>IF('2_DEBITOS'!$I$4="ERRO !!!",0,SUM('2_DEBITOS'!F297,'2_DEBITOS'!G297))</f>
        <v>0</v>
      </c>
      <c r="G301" s="8" t="str">
        <f>IF('1_QUESITOS'!$D$18="ERRO !!!","",
IF(E301+F301=0,"",
IF(OR('2_DEBITOS'!I297="Sim",'1_QUESITOS'!$D$6="Sim",'1_QUESITOS'!$D$7="Sim",'1_QUESITOS'!$D$9="Sim"),"D",
IF('3_CAPAG'!$D$9="","",
'3_CAPAG'!$D$9))))</f>
        <v/>
      </c>
      <c r="H301" s="8" t="str">
        <f>IF('1_QUESITOS'!$D$18="ERRO !!!","00.0",
IF(AND(OR(G301="C",G301="D"),'1_QUESITOS'!$D$13="Sim"),"10.1",
IF(AND(OR(G301="A",G301="B"),'1_QUESITOS'!$D$14="Sim"),"10.2",
IF(AND(OR(G301="C",G301="D"),'1_QUESITOS'!$D$13="Não",'1_QUESITOS'!$D$12="Inciso I"),"11.1",
IF(AND(OR(G301="C",G301="D"),'1_QUESITOS'!$D$13="Não",'1_QUESITOS'!$D$12="Inciso II"),"11.2",
"00.0")))))</f>
        <v>00.0</v>
      </c>
      <c r="I301" s="87">
        <f>IF('1_QUESITOS'!$D$18="ERRO !!!",0,
IF(H301="10.1",0.65,
IF(H301="10.2",0,
IF(AND(H301="11.1",'1_QUESITOS'!$D$8="Não",'1_QUESITOS'!$D$9="Não",'1_QUESITOS'!$D$10="Não",'1_QUESITOS'!$D$11="Não"),0.65,
IF(AND(H301="11.1",OR('1_QUESITOS'!$D$8="Sim",'1_QUESITOS'!$D$9="Sim",'1_QUESITOS'!$D$10="Sim",'1_QUESITOS'!$D$11="Sim")),0.7,
IF(AND(H301="11.2",'1_QUESITOS'!$D$8="Não",'1_QUESITOS'!$D$9="Não",'1_QUESITOS'!$D$10="Não",'1_QUESITOS'!$D$11="Não"),0.5,
IF(AND(H301="11.2",OR('1_QUESITOS'!$D$8="Sim",'1_QUESITOS'!$D$9="Sim",'1_QUESITOS'!$D$10="Sim",'1_QUESITOS'!$D$11="Sim")),0.55,
0)))))))</f>
        <v>0</v>
      </c>
      <c r="J301" s="87">
        <f>'3_CAPAG'!$D$8</f>
        <v>0</v>
      </c>
      <c r="K301" s="87">
        <f>IF(OR('2_DEBITOS'!I297="Sim",'1_QUESITOS'!$D$6="Sim",'1_QUESITOS'!$D$7="Sim",'1_QUESITOS'!$D$9="Sim"),I301,
SMALL(I301:J301,1))</f>
        <v>0</v>
      </c>
      <c r="L301" s="7">
        <f>IF('2_DEBITOS'!$I$4="ERRO !!!",0,ROUNDDOWN(SUM(E301:F301)*K301,2))</f>
        <v>0</v>
      </c>
      <c r="M301" s="7">
        <f t="shared" si="16"/>
        <v>0</v>
      </c>
      <c r="N301" s="7">
        <f t="shared" si="19"/>
        <v>0</v>
      </c>
      <c r="O301" s="7">
        <f t="shared" si="17"/>
        <v>0</v>
      </c>
    </row>
    <row r="302" spans="3:15" x14ac:dyDescent="0.35">
      <c r="C302" s="18" t="str">
        <f t="shared" si="18"/>
        <v/>
      </c>
      <c r="D302" s="13" t="str">
        <f>IF('2_DEBITOS'!D298="","Não informado",'2_DEBITOS'!D298)</f>
        <v>Não informado</v>
      </c>
      <c r="E302" s="7">
        <f>IF('2_DEBITOS'!$I$4="ERRO !!!",0,SUM('2_DEBITOS'!E298))</f>
        <v>0</v>
      </c>
      <c r="F302" s="7">
        <f>IF('2_DEBITOS'!$I$4="ERRO !!!",0,SUM('2_DEBITOS'!F298,'2_DEBITOS'!G298))</f>
        <v>0</v>
      </c>
      <c r="G302" s="8" t="str">
        <f>IF('1_QUESITOS'!$D$18="ERRO !!!","",
IF(E302+F302=0,"",
IF(OR('2_DEBITOS'!I298="Sim",'1_QUESITOS'!$D$6="Sim",'1_QUESITOS'!$D$7="Sim",'1_QUESITOS'!$D$9="Sim"),"D",
IF('3_CAPAG'!$D$9="","",
'3_CAPAG'!$D$9))))</f>
        <v/>
      </c>
      <c r="H302" s="8" t="str">
        <f>IF('1_QUESITOS'!$D$18="ERRO !!!","00.0",
IF(AND(OR(G302="C",G302="D"),'1_QUESITOS'!$D$13="Sim"),"10.1",
IF(AND(OR(G302="A",G302="B"),'1_QUESITOS'!$D$14="Sim"),"10.2",
IF(AND(OR(G302="C",G302="D"),'1_QUESITOS'!$D$13="Não",'1_QUESITOS'!$D$12="Inciso I"),"11.1",
IF(AND(OR(G302="C",G302="D"),'1_QUESITOS'!$D$13="Não",'1_QUESITOS'!$D$12="Inciso II"),"11.2",
"00.0")))))</f>
        <v>00.0</v>
      </c>
      <c r="I302" s="87">
        <f>IF('1_QUESITOS'!$D$18="ERRO !!!",0,
IF(H302="10.1",0.65,
IF(H302="10.2",0,
IF(AND(H302="11.1",'1_QUESITOS'!$D$8="Não",'1_QUESITOS'!$D$9="Não",'1_QUESITOS'!$D$10="Não",'1_QUESITOS'!$D$11="Não"),0.65,
IF(AND(H302="11.1",OR('1_QUESITOS'!$D$8="Sim",'1_QUESITOS'!$D$9="Sim",'1_QUESITOS'!$D$10="Sim",'1_QUESITOS'!$D$11="Sim")),0.7,
IF(AND(H302="11.2",'1_QUESITOS'!$D$8="Não",'1_QUESITOS'!$D$9="Não",'1_QUESITOS'!$D$10="Não",'1_QUESITOS'!$D$11="Não"),0.5,
IF(AND(H302="11.2",OR('1_QUESITOS'!$D$8="Sim",'1_QUESITOS'!$D$9="Sim",'1_QUESITOS'!$D$10="Sim",'1_QUESITOS'!$D$11="Sim")),0.55,
0)))))))</f>
        <v>0</v>
      </c>
      <c r="J302" s="87">
        <f>'3_CAPAG'!$D$8</f>
        <v>0</v>
      </c>
      <c r="K302" s="87">
        <f>IF(OR('2_DEBITOS'!I298="Sim",'1_QUESITOS'!$D$6="Sim",'1_QUESITOS'!$D$7="Sim",'1_QUESITOS'!$D$9="Sim"),I302,
SMALL(I302:J302,1))</f>
        <v>0</v>
      </c>
      <c r="L302" s="7">
        <f>IF('2_DEBITOS'!$I$4="ERRO !!!",0,ROUNDDOWN(SUM(E302:F302)*K302,2))</f>
        <v>0</v>
      </c>
      <c r="M302" s="7">
        <f t="shared" si="16"/>
        <v>0</v>
      </c>
      <c r="N302" s="7">
        <f t="shared" si="19"/>
        <v>0</v>
      </c>
      <c r="O302" s="7">
        <f t="shared" si="17"/>
        <v>0</v>
      </c>
    </row>
    <row r="303" spans="3:15" x14ac:dyDescent="0.35">
      <c r="C303" s="18" t="str">
        <f t="shared" si="18"/>
        <v/>
      </c>
      <c r="D303" s="13" t="str">
        <f>IF('2_DEBITOS'!D299="","Não informado",'2_DEBITOS'!D299)</f>
        <v>Não informado</v>
      </c>
      <c r="E303" s="7">
        <f>IF('2_DEBITOS'!$I$4="ERRO !!!",0,SUM('2_DEBITOS'!E299))</f>
        <v>0</v>
      </c>
      <c r="F303" s="7">
        <f>IF('2_DEBITOS'!$I$4="ERRO !!!",0,SUM('2_DEBITOS'!F299,'2_DEBITOS'!G299))</f>
        <v>0</v>
      </c>
      <c r="G303" s="8" t="str">
        <f>IF('1_QUESITOS'!$D$18="ERRO !!!","",
IF(E303+F303=0,"",
IF(OR('2_DEBITOS'!I299="Sim",'1_QUESITOS'!$D$6="Sim",'1_QUESITOS'!$D$7="Sim",'1_QUESITOS'!$D$9="Sim"),"D",
IF('3_CAPAG'!$D$9="","",
'3_CAPAG'!$D$9))))</f>
        <v/>
      </c>
      <c r="H303" s="8" t="str">
        <f>IF('1_QUESITOS'!$D$18="ERRO !!!","00.0",
IF(AND(OR(G303="C",G303="D"),'1_QUESITOS'!$D$13="Sim"),"10.1",
IF(AND(OR(G303="A",G303="B"),'1_QUESITOS'!$D$14="Sim"),"10.2",
IF(AND(OR(G303="C",G303="D"),'1_QUESITOS'!$D$13="Não",'1_QUESITOS'!$D$12="Inciso I"),"11.1",
IF(AND(OR(G303="C",G303="D"),'1_QUESITOS'!$D$13="Não",'1_QUESITOS'!$D$12="Inciso II"),"11.2",
"00.0")))))</f>
        <v>00.0</v>
      </c>
      <c r="I303" s="87">
        <f>IF('1_QUESITOS'!$D$18="ERRO !!!",0,
IF(H303="10.1",0.65,
IF(H303="10.2",0,
IF(AND(H303="11.1",'1_QUESITOS'!$D$8="Não",'1_QUESITOS'!$D$9="Não",'1_QUESITOS'!$D$10="Não",'1_QUESITOS'!$D$11="Não"),0.65,
IF(AND(H303="11.1",OR('1_QUESITOS'!$D$8="Sim",'1_QUESITOS'!$D$9="Sim",'1_QUESITOS'!$D$10="Sim",'1_QUESITOS'!$D$11="Sim")),0.7,
IF(AND(H303="11.2",'1_QUESITOS'!$D$8="Não",'1_QUESITOS'!$D$9="Não",'1_QUESITOS'!$D$10="Não",'1_QUESITOS'!$D$11="Não"),0.5,
IF(AND(H303="11.2",OR('1_QUESITOS'!$D$8="Sim",'1_QUESITOS'!$D$9="Sim",'1_QUESITOS'!$D$10="Sim",'1_QUESITOS'!$D$11="Sim")),0.55,
0)))))))</f>
        <v>0</v>
      </c>
      <c r="J303" s="87">
        <f>'3_CAPAG'!$D$8</f>
        <v>0</v>
      </c>
      <c r="K303" s="87">
        <f>IF(OR('2_DEBITOS'!I299="Sim",'1_QUESITOS'!$D$6="Sim",'1_QUESITOS'!$D$7="Sim",'1_QUESITOS'!$D$9="Sim"),I303,
SMALL(I303:J303,1))</f>
        <v>0</v>
      </c>
      <c r="L303" s="7">
        <f>IF('2_DEBITOS'!$I$4="ERRO !!!",0,ROUNDDOWN(SUM(E303:F303)*K303,2))</f>
        <v>0</v>
      </c>
      <c r="M303" s="7">
        <f t="shared" si="16"/>
        <v>0</v>
      </c>
      <c r="N303" s="7">
        <f t="shared" si="19"/>
        <v>0</v>
      </c>
      <c r="O303" s="7">
        <f t="shared" si="17"/>
        <v>0</v>
      </c>
    </row>
    <row r="304" spans="3:15" x14ac:dyDescent="0.35">
      <c r="C304" s="18" t="str">
        <f t="shared" si="18"/>
        <v/>
      </c>
      <c r="D304" s="13" t="str">
        <f>IF('2_DEBITOS'!D300="","Não informado",'2_DEBITOS'!D300)</f>
        <v>Não informado</v>
      </c>
      <c r="E304" s="7">
        <f>IF('2_DEBITOS'!$I$4="ERRO !!!",0,SUM('2_DEBITOS'!E300))</f>
        <v>0</v>
      </c>
      <c r="F304" s="7">
        <f>IF('2_DEBITOS'!$I$4="ERRO !!!",0,SUM('2_DEBITOS'!F300,'2_DEBITOS'!G300))</f>
        <v>0</v>
      </c>
      <c r="G304" s="8" t="str">
        <f>IF('1_QUESITOS'!$D$18="ERRO !!!","",
IF(E304+F304=0,"",
IF(OR('2_DEBITOS'!I300="Sim",'1_QUESITOS'!$D$6="Sim",'1_QUESITOS'!$D$7="Sim",'1_QUESITOS'!$D$9="Sim"),"D",
IF('3_CAPAG'!$D$9="","",
'3_CAPAG'!$D$9))))</f>
        <v/>
      </c>
      <c r="H304" s="8" t="str">
        <f>IF('1_QUESITOS'!$D$18="ERRO !!!","00.0",
IF(AND(OR(G304="C",G304="D"),'1_QUESITOS'!$D$13="Sim"),"10.1",
IF(AND(OR(G304="A",G304="B"),'1_QUESITOS'!$D$14="Sim"),"10.2",
IF(AND(OR(G304="C",G304="D"),'1_QUESITOS'!$D$13="Não",'1_QUESITOS'!$D$12="Inciso I"),"11.1",
IF(AND(OR(G304="C",G304="D"),'1_QUESITOS'!$D$13="Não",'1_QUESITOS'!$D$12="Inciso II"),"11.2",
"00.0")))))</f>
        <v>00.0</v>
      </c>
      <c r="I304" s="87">
        <f>IF('1_QUESITOS'!$D$18="ERRO !!!",0,
IF(H304="10.1",0.65,
IF(H304="10.2",0,
IF(AND(H304="11.1",'1_QUESITOS'!$D$8="Não",'1_QUESITOS'!$D$9="Não",'1_QUESITOS'!$D$10="Não",'1_QUESITOS'!$D$11="Não"),0.65,
IF(AND(H304="11.1",OR('1_QUESITOS'!$D$8="Sim",'1_QUESITOS'!$D$9="Sim",'1_QUESITOS'!$D$10="Sim",'1_QUESITOS'!$D$11="Sim")),0.7,
IF(AND(H304="11.2",'1_QUESITOS'!$D$8="Não",'1_QUESITOS'!$D$9="Não",'1_QUESITOS'!$D$10="Não",'1_QUESITOS'!$D$11="Não"),0.5,
IF(AND(H304="11.2",OR('1_QUESITOS'!$D$8="Sim",'1_QUESITOS'!$D$9="Sim",'1_QUESITOS'!$D$10="Sim",'1_QUESITOS'!$D$11="Sim")),0.55,
0)))))))</f>
        <v>0</v>
      </c>
      <c r="J304" s="87">
        <f>'3_CAPAG'!$D$8</f>
        <v>0</v>
      </c>
      <c r="K304" s="87">
        <f>IF(OR('2_DEBITOS'!I300="Sim",'1_QUESITOS'!$D$6="Sim",'1_QUESITOS'!$D$7="Sim",'1_QUESITOS'!$D$9="Sim"),I304,
SMALL(I304:J304,1))</f>
        <v>0</v>
      </c>
      <c r="L304" s="7">
        <f>IF('2_DEBITOS'!$I$4="ERRO !!!",0,ROUNDDOWN(SUM(E304:F304)*K304,2))</f>
        <v>0</v>
      </c>
      <c r="M304" s="7">
        <f t="shared" si="16"/>
        <v>0</v>
      </c>
      <c r="N304" s="7">
        <f t="shared" si="19"/>
        <v>0</v>
      </c>
      <c r="O304" s="7">
        <f t="shared" si="17"/>
        <v>0</v>
      </c>
    </row>
    <row r="305" spans="3:15" x14ac:dyDescent="0.35">
      <c r="C305" s="18" t="str">
        <f t="shared" si="18"/>
        <v/>
      </c>
      <c r="D305" s="13" t="str">
        <f>IF('2_DEBITOS'!D301="","Não informado",'2_DEBITOS'!D301)</f>
        <v>Não informado</v>
      </c>
      <c r="E305" s="7">
        <f>IF('2_DEBITOS'!$I$4="ERRO !!!",0,SUM('2_DEBITOS'!E301))</f>
        <v>0</v>
      </c>
      <c r="F305" s="7">
        <f>IF('2_DEBITOS'!$I$4="ERRO !!!",0,SUM('2_DEBITOS'!F301,'2_DEBITOS'!G301))</f>
        <v>0</v>
      </c>
      <c r="G305" s="8" t="str">
        <f>IF('1_QUESITOS'!$D$18="ERRO !!!","",
IF(E305+F305=0,"",
IF(OR('2_DEBITOS'!I301="Sim",'1_QUESITOS'!$D$6="Sim",'1_QUESITOS'!$D$7="Sim",'1_QUESITOS'!$D$9="Sim"),"D",
IF('3_CAPAG'!$D$9="","",
'3_CAPAG'!$D$9))))</f>
        <v/>
      </c>
      <c r="H305" s="8" t="str">
        <f>IF('1_QUESITOS'!$D$18="ERRO !!!","00.0",
IF(AND(OR(G305="C",G305="D"),'1_QUESITOS'!$D$13="Sim"),"10.1",
IF(AND(OR(G305="A",G305="B"),'1_QUESITOS'!$D$14="Sim"),"10.2",
IF(AND(OR(G305="C",G305="D"),'1_QUESITOS'!$D$13="Não",'1_QUESITOS'!$D$12="Inciso I"),"11.1",
IF(AND(OR(G305="C",G305="D"),'1_QUESITOS'!$D$13="Não",'1_QUESITOS'!$D$12="Inciso II"),"11.2",
"00.0")))))</f>
        <v>00.0</v>
      </c>
      <c r="I305" s="87">
        <f>IF('1_QUESITOS'!$D$18="ERRO !!!",0,
IF(H305="10.1",0.65,
IF(H305="10.2",0,
IF(AND(H305="11.1",'1_QUESITOS'!$D$8="Não",'1_QUESITOS'!$D$9="Não",'1_QUESITOS'!$D$10="Não",'1_QUESITOS'!$D$11="Não"),0.65,
IF(AND(H305="11.1",OR('1_QUESITOS'!$D$8="Sim",'1_QUESITOS'!$D$9="Sim",'1_QUESITOS'!$D$10="Sim",'1_QUESITOS'!$D$11="Sim")),0.7,
IF(AND(H305="11.2",'1_QUESITOS'!$D$8="Não",'1_QUESITOS'!$D$9="Não",'1_QUESITOS'!$D$10="Não",'1_QUESITOS'!$D$11="Não"),0.5,
IF(AND(H305="11.2",OR('1_QUESITOS'!$D$8="Sim",'1_QUESITOS'!$D$9="Sim",'1_QUESITOS'!$D$10="Sim",'1_QUESITOS'!$D$11="Sim")),0.55,
0)))))))</f>
        <v>0</v>
      </c>
      <c r="J305" s="87">
        <f>'3_CAPAG'!$D$8</f>
        <v>0</v>
      </c>
      <c r="K305" s="87">
        <f>IF(OR('2_DEBITOS'!I301="Sim",'1_QUESITOS'!$D$6="Sim",'1_QUESITOS'!$D$7="Sim",'1_QUESITOS'!$D$9="Sim"),I305,
SMALL(I305:J305,1))</f>
        <v>0</v>
      </c>
      <c r="L305" s="7">
        <f>IF('2_DEBITOS'!$I$4="ERRO !!!",0,ROUNDDOWN(SUM(E305:F305)*K305,2))</f>
        <v>0</v>
      </c>
      <c r="M305" s="7">
        <f t="shared" si="16"/>
        <v>0</v>
      </c>
      <c r="N305" s="7">
        <f t="shared" si="19"/>
        <v>0</v>
      </c>
      <c r="O305" s="7">
        <f t="shared" si="17"/>
        <v>0</v>
      </c>
    </row>
    <row r="306" spans="3:15" x14ac:dyDescent="0.35">
      <c r="C306" s="18" t="str">
        <f t="shared" si="18"/>
        <v/>
      </c>
      <c r="D306" s="13" t="str">
        <f>IF('2_DEBITOS'!D302="","Não informado",'2_DEBITOS'!D302)</f>
        <v>Não informado</v>
      </c>
      <c r="E306" s="7">
        <f>IF('2_DEBITOS'!$I$4="ERRO !!!",0,SUM('2_DEBITOS'!E302))</f>
        <v>0</v>
      </c>
      <c r="F306" s="7">
        <f>IF('2_DEBITOS'!$I$4="ERRO !!!",0,SUM('2_DEBITOS'!F302,'2_DEBITOS'!G302))</f>
        <v>0</v>
      </c>
      <c r="G306" s="8" t="str">
        <f>IF('1_QUESITOS'!$D$18="ERRO !!!","",
IF(E306+F306=0,"",
IF(OR('2_DEBITOS'!I302="Sim",'1_QUESITOS'!$D$6="Sim",'1_QUESITOS'!$D$7="Sim",'1_QUESITOS'!$D$9="Sim"),"D",
IF('3_CAPAG'!$D$9="","",
'3_CAPAG'!$D$9))))</f>
        <v/>
      </c>
      <c r="H306" s="8" t="str">
        <f>IF('1_QUESITOS'!$D$18="ERRO !!!","00.0",
IF(AND(OR(G306="C",G306="D"),'1_QUESITOS'!$D$13="Sim"),"10.1",
IF(AND(OR(G306="A",G306="B"),'1_QUESITOS'!$D$14="Sim"),"10.2",
IF(AND(OR(G306="C",G306="D"),'1_QUESITOS'!$D$13="Não",'1_QUESITOS'!$D$12="Inciso I"),"11.1",
IF(AND(OR(G306="C",G306="D"),'1_QUESITOS'!$D$13="Não",'1_QUESITOS'!$D$12="Inciso II"),"11.2",
"00.0")))))</f>
        <v>00.0</v>
      </c>
      <c r="I306" s="87">
        <f>IF('1_QUESITOS'!$D$18="ERRO !!!",0,
IF(H306="10.1",0.65,
IF(H306="10.2",0,
IF(AND(H306="11.1",'1_QUESITOS'!$D$8="Não",'1_QUESITOS'!$D$9="Não",'1_QUESITOS'!$D$10="Não",'1_QUESITOS'!$D$11="Não"),0.65,
IF(AND(H306="11.1",OR('1_QUESITOS'!$D$8="Sim",'1_QUESITOS'!$D$9="Sim",'1_QUESITOS'!$D$10="Sim",'1_QUESITOS'!$D$11="Sim")),0.7,
IF(AND(H306="11.2",'1_QUESITOS'!$D$8="Não",'1_QUESITOS'!$D$9="Não",'1_QUESITOS'!$D$10="Não",'1_QUESITOS'!$D$11="Não"),0.5,
IF(AND(H306="11.2",OR('1_QUESITOS'!$D$8="Sim",'1_QUESITOS'!$D$9="Sim",'1_QUESITOS'!$D$10="Sim",'1_QUESITOS'!$D$11="Sim")),0.55,
0)))))))</f>
        <v>0</v>
      </c>
      <c r="J306" s="87">
        <f>'3_CAPAG'!$D$8</f>
        <v>0</v>
      </c>
      <c r="K306" s="87">
        <f>IF(OR('2_DEBITOS'!I302="Sim",'1_QUESITOS'!$D$6="Sim",'1_QUESITOS'!$D$7="Sim",'1_QUESITOS'!$D$9="Sim"),I306,
SMALL(I306:J306,1))</f>
        <v>0</v>
      </c>
      <c r="L306" s="7">
        <f>IF('2_DEBITOS'!$I$4="ERRO !!!",0,ROUNDDOWN(SUM(E306:F306)*K306,2))</f>
        <v>0</v>
      </c>
      <c r="M306" s="7">
        <f t="shared" si="16"/>
        <v>0</v>
      </c>
      <c r="N306" s="7">
        <f t="shared" si="19"/>
        <v>0</v>
      </c>
      <c r="O306" s="7">
        <f t="shared" si="17"/>
        <v>0</v>
      </c>
    </row>
    <row r="307" spans="3:15" x14ac:dyDescent="0.35">
      <c r="C307" s="18" t="str">
        <f t="shared" si="18"/>
        <v/>
      </c>
      <c r="D307" s="13" t="str">
        <f>IF('2_DEBITOS'!D303="","Não informado",'2_DEBITOS'!D303)</f>
        <v>Não informado</v>
      </c>
      <c r="E307" s="7">
        <f>IF('2_DEBITOS'!$I$4="ERRO !!!",0,SUM('2_DEBITOS'!E303))</f>
        <v>0</v>
      </c>
      <c r="F307" s="7">
        <f>IF('2_DEBITOS'!$I$4="ERRO !!!",0,SUM('2_DEBITOS'!F303,'2_DEBITOS'!G303))</f>
        <v>0</v>
      </c>
      <c r="G307" s="8" t="str">
        <f>IF('1_QUESITOS'!$D$18="ERRO !!!","",
IF(E307+F307=0,"",
IF(OR('2_DEBITOS'!I303="Sim",'1_QUESITOS'!$D$6="Sim",'1_QUESITOS'!$D$7="Sim",'1_QUESITOS'!$D$9="Sim"),"D",
IF('3_CAPAG'!$D$9="","",
'3_CAPAG'!$D$9))))</f>
        <v/>
      </c>
      <c r="H307" s="8" t="str">
        <f>IF('1_QUESITOS'!$D$18="ERRO !!!","00.0",
IF(AND(OR(G307="C",G307="D"),'1_QUESITOS'!$D$13="Sim"),"10.1",
IF(AND(OR(G307="A",G307="B"),'1_QUESITOS'!$D$14="Sim"),"10.2",
IF(AND(OR(G307="C",G307="D"),'1_QUESITOS'!$D$13="Não",'1_QUESITOS'!$D$12="Inciso I"),"11.1",
IF(AND(OR(G307="C",G307="D"),'1_QUESITOS'!$D$13="Não",'1_QUESITOS'!$D$12="Inciso II"),"11.2",
"00.0")))))</f>
        <v>00.0</v>
      </c>
      <c r="I307" s="87">
        <f>IF('1_QUESITOS'!$D$18="ERRO !!!",0,
IF(H307="10.1",0.65,
IF(H307="10.2",0,
IF(AND(H307="11.1",'1_QUESITOS'!$D$8="Não",'1_QUESITOS'!$D$9="Não",'1_QUESITOS'!$D$10="Não",'1_QUESITOS'!$D$11="Não"),0.65,
IF(AND(H307="11.1",OR('1_QUESITOS'!$D$8="Sim",'1_QUESITOS'!$D$9="Sim",'1_QUESITOS'!$D$10="Sim",'1_QUESITOS'!$D$11="Sim")),0.7,
IF(AND(H307="11.2",'1_QUESITOS'!$D$8="Não",'1_QUESITOS'!$D$9="Não",'1_QUESITOS'!$D$10="Não",'1_QUESITOS'!$D$11="Não"),0.5,
IF(AND(H307="11.2",OR('1_QUESITOS'!$D$8="Sim",'1_QUESITOS'!$D$9="Sim",'1_QUESITOS'!$D$10="Sim",'1_QUESITOS'!$D$11="Sim")),0.55,
0)))))))</f>
        <v>0</v>
      </c>
      <c r="J307" s="87">
        <f>'3_CAPAG'!$D$8</f>
        <v>0</v>
      </c>
      <c r="K307" s="87">
        <f>IF(OR('2_DEBITOS'!I303="Sim",'1_QUESITOS'!$D$6="Sim",'1_QUESITOS'!$D$7="Sim",'1_QUESITOS'!$D$9="Sim"),I307,
SMALL(I307:J307,1))</f>
        <v>0</v>
      </c>
      <c r="L307" s="7">
        <f>IF('2_DEBITOS'!$I$4="ERRO !!!",0,ROUNDDOWN(SUM(E307:F307)*K307,2))</f>
        <v>0</v>
      </c>
      <c r="M307" s="7">
        <f t="shared" si="16"/>
        <v>0</v>
      </c>
      <c r="N307" s="7">
        <f t="shared" si="19"/>
        <v>0</v>
      </c>
      <c r="O307" s="7">
        <f t="shared" si="17"/>
        <v>0</v>
      </c>
    </row>
    <row r="308" spans="3:15" x14ac:dyDescent="0.35">
      <c r="C308" s="18" t="str">
        <f t="shared" si="18"/>
        <v/>
      </c>
      <c r="D308" s="13" t="str">
        <f>IF('2_DEBITOS'!D304="","Não informado",'2_DEBITOS'!D304)</f>
        <v>Não informado</v>
      </c>
      <c r="E308" s="7">
        <f>IF('2_DEBITOS'!$I$4="ERRO !!!",0,SUM('2_DEBITOS'!E304))</f>
        <v>0</v>
      </c>
      <c r="F308" s="7">
        <f>IF('2_DEBITOS'!$I$4="ERRO !!!",0,SUM('2_DEBITOS'!F304,'2_DEBITOS'!G304))</f>
        <v>0</v>
      </c>
      <c r="G308" s="8" t="str">
        <f>IF('1_QUESITOS'!$D$18="ERRO !!!","",
IF(E308+F308=0,"",
IF(OR('2_DEBITOS'!I304="Sim",'1_QUESITOS'!$D$6="Sim",'1_QUESITOS'!$D$7="Sim",'1_QUESITOS'!$D$9="Sim"),"D",
IF('3_CAPAG'!$D$9="","",
'3_CAPAG'!$D$9))))</f>
        <v/>
      </c>
      <c r="H308" s="8" t="str">
        <f>IF('1_QUESITOS'!$D$18="ERRO !!!","00.0",
IF(AND(OR(G308="C",G308="D"),'1_QUESITOS'!$D$13="Sim"),"10.1",
IF(AND(OR(G308="A",G308="B"),'1_QUESITOS'!$D$14="Sim"),"10.2",
IF(AND(OR(G308="C",G308="D"),'1_QUESITOS'!$D$13="Não",'1_QUESITOS'!$D$12="Inciso I"),"11.1",
IF(AND(OR(G308="C",G308="D"),'1_QUESITOS'!$D$13="Não",'1_QUESITOS'!$D$12="Inciso II"),"11.2",
"00.0")))))</f>
        <v>00.0</v>
      </c>
      <c r="I308" s="87">
        <f>IF('1_QUESITOS'!$D$18="ERRO !!!",0,
IF(H308="10.1",0.65,
IF(H308="10.2",0,
IF(AND(H308="11.1",'1_QUESITOS'!$D$8="Não",'1_QUESITOS'!$D$9="Não",'1_QUESITOS'!$D$10="Não",'1_QUESITOS'!$D$11="Não"),0.65,
IF(AND(H308="11.1",OR('1_QUESITOS'!$D$8="Sim",'1_QUESITOS'!$D$9="Sim",'1_QUESITOS'!$D$10="Sim",'1_QUESITOS'!$D$11="Sim")),0.7,
IF(AND(H308="11.2",'1_QUESITOS'!$D$8="Não",'1_QUESITOS'!$D$9="Não",'1_QUESITOS'!$D$10="Não",'1_QUESITOS'!$D$11="Não"),0.5,
IF(AND(H308="11.2",OR('1_QUESITOS'!$D$8="Sim",'1_QUESITOS'!$D$9="Sim",'1_QUESITOS'!$D$10="Sim",'1_QUESITOS'!$D$11="Sim")),0.55,
0)))))))</f>
        <v>0</v>
      </c>
      <c r="J308" s="87">
        <f>'3_CAPAG'!$D$8</f>
        <v>0</v>
      </c>
      <c r="K308" s="87">
        <f>IF(OR('2_DEBITOS'!I304="Sim",'1_QUESITOS'!$D$6="Sim",'1_QUESITOS'!$D$7="Sim",'1_QUESITOS'!$D$9="Sim"),I308,
SMALL(I308:J308,1))</f>
        <v>0</v>
      </c>
      <c r="L308" s="7">
        <f>IF('2_DEBITOS'!$I$4="ERRO !!!",0,ROUNDDOWN(SUM(E308:F308)*K308,2))</f>
        <v>0</v>
      </c>
      <c r="M308" s="7">
        <f t="shared" si="16"/>
        <v>0</v>
      </c>
      <c r="N308" s="7">
        <f t="shared" si="19"/>
        <v>0</v>
      </c>
      <c r="O308" s="7">
        <f t="shared" si="17"/>
        <v>0</v>
      </c>
    </row>
    <row r="309" spans="3:15" x14ac:dyDescent="0.35">
      <c r="C309" s="18" t="str">
        <f t="shared" si="18"/>
        <v/>
      </c>
      <c r="D309" s="13" t="str">
        <f>IF('2_DEBITOS'!D305="","Não informado",'2_DEBITOS'!D305)</f>
        <v>Não informado</v>
      </c>
      <c r="E309" s="7">
        <f>IF('2_DEBITOS'!$I$4="ERRO !!!",0,SUM('2_DEBITOS'!E305))</f>
        <v>0</v>
      </c>
      <c r="F309" s="7">
        <f>IF('2_DEBITOS'!$I$4="ERRO !!!",0,SUM('2_DEBITOS'!F305,'2_DEBITOS'!G305))</f>
        <v>0</v>
      </c>
      <c r="G309" s="8" t="str">
        <f>IF('1_QUESITOS'!$D$18="ERRO !!!","",
IF(E309+F309=0,"",
IF(OR('2_DEBITOS'!I305="Sim",'1_QUESITOS'!$D$6="Sim",'1_QUESITOS'!$D$7="Sim",'1_QUESITOS'!$D$9="Sim"),"D",
IF('3_CAPAG'!$D$9="","",
'3_CAPAG'!$D$9))))</f>
        <v/>
      </c>
      <c r="H309" s="8" t="str">
        <f>IF('1_QUESITOS'!$D$18="ERRO !!!","00.0",
IF(AND(OR(G309="C",G309="D"),'1_QUESITOS'!$D$13="Sim"),"10.1",
IF(AND(OR(G309="A",G309="B"),'1_QUESITOS'!$D$14="Sim"),"10.2",
IF(AND(OR(G309="C",G309="D"),'1_QUESITOS'!$D$13="Não",'1_QUESITOS'!$D$12="Inciso I"),"11.1",
IF(AND(OR(G309="C",G309="D"),'1_QUESITOS'!$D$13="Não",'1_QUESITOS'!$D$12="Inciso II"),"11.2",
"00.0")))))</f>
        <v>00.0</v>
      </c>
      <c r="I309" s="87">
        <f>IF('1_QUESITOS'!$D$18="ERRO !!!",0,
IF(H309="10.1",0.65,
IF(H309="10.2",0,
IF(AND(H309="11.1",'1_QUESITOS'!$D$8="Não",'1_QUESITOS'!$D$9="Não",'1_QUESITOS'!$D$10="Não",'1_QUESITOS'!$D$11="Não"),0.65,
IF(AND(H309="11.1",OR('1_QUESITOS'!$D$8="Sim",'1_QUESITOS'!$D$9="Sim",'1_QUESITOS'!$D$10="Sim",'1_QUESITOS'!$D$11="Sim")),0.7,
IF(AND(H309="11.2",'1_QUESITOS'!$D$8="Não",'1_QUESITOS'!$D$9="Não",'1_QUESITOS'!$D$10="Não",'1_QUESITOS'!$D$11="Não"),0.5,
IF(AND(H309="11.2",OR('1_QUESITOS'!$D$8="Sim",'1_QUESITOS'!$D$9="Sim",'1_QUESITOS'!$D$10="Sim",'1_QUESITOS'!$D$11="Sim")),0.55,
0)))))))</f>
        <v>0</v>
      </c>
      <c r="J309" s="87">
        <f>'3_CAPAG'!$D$8</f>
        <v>0</v>
      </c>
      <c r="K309" s="87">
        <f>IF(OR('2_DEBITOS'!I305="Sim",'1_QUESITOS'!$D$6="Sim",'1_QUESITOS'!$D$7="Sim",'1_QUESITOS'!$D$9="Sim"),I309,
SMALL(I309:J309,1))</f>
        <v>0</v>
      </c>
      <c r="L309" s="7">
        <f>IF('2_DEBITOS'!$I$4="ERRO !!!",0,ROUNDDOWN(SUM(E309:F309)*K309,2))</f>
        <v>0</v>
      </c>
      <c r="M309" s="7">
        <f t="shared" si="16"/>
        <v>0</v>
      </c>
      <c r="N309" s="7">
        <f t="shared" si="19"/>
        <v>0</v>
      </c>
      <c r="O309" s="7">
        <f t="shared" si="17"/>
        <v>0</v>
      </c>
    </row>
    <row r="310" spans="3:15" x14ac:dyDescent="0.35">
      <c r="C310" s="18" t="str">
        <f t="shared" si="18"/>
        <v/>
      </c>
      <c r="D310" s="13" t="str">
        <f>IF('2_DEBITOS'!D306="","Não informado",'2_DEBITOS'!D306)</f>
        <v>Não informado</v>
      </c>
      <c r="E310" s="7">
        <f>IF('2_DEBITOS'!$I$4="ERRO !!!",0,SUM('2_DEBITOS'!E306))</f>
        <v>0</v>
      </c>
      <c r="F310" s="7">
        <f>IF('2_DEBITOS'!$I$4="ERRO !!!",0,SUM('2_DEBITOS'!F306,'2_DEBITOS'!G306))</f>
        <v>0</v>
      </c>
      <c r="G310" s="8" t="str">
        <f>IF('1_QUESITOS'!$D$18="ERRO !!!","",
IF(E310+F310=0,"",
IF(OR('2_DEBITOS'!I306="Sim",'1_QUESITOS'!$D$6="Sim",'1_QUESITOS'!$D$7="Sim",'1_QUESITOS'!$D$9="Sim"),"D",
IF('3_CAPAG'!$D$9="","",
'3_CAPAG'!$D$9))))</f>
        <v/>
      </c>
      <c r="H310" s="8" t="str">
        <f>IF('1_QUESITOS'!$D$18="ERRO !!!","00.0",
IF(AND(OR(G310="C",G310="D"),'1_QUESITOS'!$D$13="Sim"),"10.1",
IF(AND(OR(G310="A",G310="B"),'1_QUESITOS'!$D$14="Sim"),"10.2",
IF(AND(OR(G310="C",G310="D"),'1_QUESITOS'!$D$13="Não",'1_QUESITOS'!$D$12="Inciso I"),"11.1",
IF(AND(OR(G310="C",G310="D"),'1_QUESITOS'!$D$13="Não",'1_QUESITOS'!$D$12="Inciso II"),"11.2",
"00.0")))))</f>
        <v>00.0</v>
      </c>
      <c r="I310" s="87">
        <f>IF('1_QUESITOS'!$D$18="ERRO !!!",0,
IF(H310="10.1",0.65,
IF(H310="10.2",0,
IF(AND(H310="11.1",'1_QUESITOS'!$D$8="Não",'1_QUESITOS'!$D$9="Não",'1_QUESITOS'!$D$10="Não",'1_QUESITOS'!$D$11="Não"),0.65,
IF(AND(H310="11.1",OR('1_QUESITOS'!$D$8="Sim",'1_QUESITOS'!$D$9="Sim",'1_QUESITOS'!$D$10="Sim",'1_QUESITOS'!$D$11="Sim")),0.7,
IF(AND(H310="11.2",'1_QUESITOS'!$D$8="Não",'1_QUESITOS'!$D$9="Não",'1_QUESITOS'!$D$10="Não",'1_QUESITOS'!$D$11="Não"),0.5,
IF(AND(H310="11.2",OR('1_QUESITOS'!$D$8="Sim",'1_QUESITOS'!$D$9="Sim",'1_QUESITOS'!$D$10="Sim",'1_QUESITOS'!$D$11="Sim")),0.55,
0)))))))</f>
        <v>0</v>
      </c>
      <c r="J310" s="87">
        <f>'3_CAPAG'!$D$8</f>
        <v>0</v>
      </c>
      <c r="K310" s="87">
        <f>IF(OR('2_DEBITOS'!I306="Sim",'1_QUESITOS'!$D$6="Sim",'1_QUESITOS'!$D$7="Sim",'1_QUESITOS'!$D$9="Sim"),I310,
SMALL(I310:J310,1))</f>
        <v>0</v>
      </c>
      <c r="L310" s="7">
        <f>IF('2_DEBITOS'!$I$4="ERRO !!!",0,ROUNDDOWN(SUM(E310:F310)*K310,2))</f>
        <v>0</v>
      </c>
      <c r="M310" s="7">
        <f t="shared" si="16"/>
        <v>0</v>
      </c>
      <c r="N310" s="7">
        <f t="shared" si="19"/>
        <v>0</v>
      </c>
      <c r="O310" s="7">
        <f t="shared" si="17"/>
        <v>0</v>
      </c>
    </row>
    <row r="311" spans="3:15" x14ac:dyDescent="0.35">
      <c r="C311" s="18" t="str">
        <f t="shared" si="18"/>
        <v/>
      </c>
      <c r="D311" s="13" t="str">
        <f>IF('2_DEBITOS'!D307="","Não informado",'2_DEBITOS'!D307)</f>
        <v>Não informado</v>
      </c>
      <c r="E311" s="7">
        <f>IF('2_DEBITOS'!$I$4="ERRO !!!",0,SUM('2_DEBITOS'!E307))</f>
        <v>0</v>
      </c>
      <c r="F311" s="7">
        <f>IF('2_DEBITOS'!$I$4="ERRO !!!",0,SUM('2_DEBITOS'!F307,'2_DEBITOS'!G307))</f>
        <v>0</v>
      </c>
      <c r="G311" s="8" t="str">
        <f>IF('1_QUESITOS'!$D$18="ERRO !!!","",
IF(E311+F311=0,"",
IF(OR('2_DEBITOS'!I307="Sim",'1_QUESITOS'!$D$6="Sim",'1_QUESITOS'!$D$7="Sim",'1_QUESITOS'!$D$9="Sim"),"D",
IF('3_CAPAG'!$D$9="","",
'3_CAPAG'!$D$9))))</f>
        <v/>
      </c>
      <c r="H311" s="8" t="str">
        <f>IF('1_QUESITOS'!$D$18="ERRO !!!","00.0",
IF(AND(OR(G311="C",G311="D"),'1_QUESITOS'!$D$13="Sim"),"10.1",
IF(AND(OR(G311="A",G311="B"),'1_QUESITOS'!$D$14="Sim"),"10.2",
IF(AND(OR(G311="C",G311="D"),'1_QUESITOS'!$D$13="Não",'1_QUESITOS'!$D$12="Inciso I"),"11.1",
IF(AND(OR(G311="C",G311="D"),'1_QUESITOS'!$D$13="Não",'1_QUESITOS'!$D$12="Inciso II"),"11.2",
"00.0")))))</f>
        <v>00.0</v>
      </c>
      <c r="I311" s="87">
        <f>IF('1_QUESITOS'!$D$18="ERRO !!!",0,
IF(H311="10.1",0.65,
IF(H311="10.2",0,
IF(AND(H311="11.1",'1_QUESITOS'!$D$8="Não",'1_QUESITOS'!$D$9="Não",'1_QUESITOS'!$D$10="Não",'1_QUESITOS'!$D$11="Não"),0.65,
IF(AND(H311="11.1",OR('1_QUESITOS'!$D$8="Sim",'1_QUESITOS'!$D$9="Sim",'1_QUESITOS'!$D$10="Sim",'1_QUESITOS'!$D$11="Sim")),0.7,
IF(AND(H311="11.2",'1_QUESITOS'!$D$8="Não",'1_QUESITOS'!$D$9="Não",'1_QUESITOS'!$D$10="Não",'1_QUESITOS'!$D$11="Não"),0.5,
IF(AND(H311="11.2",OR('1_QUESITOS'!$D$8="Sim",'1_QUESITOS'!$D$9="Sim",'1_QUESITOS'!$D$10="Sim",'1_QUESITOS'!$D$11="Sim")),0.55,
0)))))))</f>
        <v>0</v>
      </c>
      <c r="J311" s="87">
        <f>'3_CAPAG'!$D$8</f>
        <v>0</v>
      </c>
      <c r="K311" s="87">
        <f>IF(OR('2_DEBITOS'!I307="Sim",'1_QUESITOS'!$D$6="Sim",'1_QUESITOS'!$D$7="Sim",'1_QUESITOS'!$D$9="Sim"),I311,
SMALL(I311:J311,1))</f>
        <v>0</v>
      </c>
      <c r="L311" s="7">
        <f>IF('2_DEBITOS'!$I$4="ERRO !!!",0,ROUNDDOWN(SUM(E311:F311)*K311,2))</f>
        <v>0</v>
      </c>
      <c r="M311" s="7">
        <f t="shared" si="16"/>
        <v>0</v>
      </c>
      <c r="N311" s="7">
        <f t="shared" si="19"/>
        <v>0</v>
      </c>
      <c r="O311" s="7">
        <f t="shared" si="17"/>
        <v>0</v>
      </c>
    </row>
    <row r="312" spans="3:15" x14ac:dyDescent="0.35">
      <c r="C312" s="18" t="str">
        <f t="shared" si="18"/>
        <v/>
      </c>
      <c r="D312" s="13" t="str">
        <f>IF('2_DEBITOS'!D308="","Não informado",'2_DEBITOS'!D308)</f>
        <v>Não informado</v>
      </c>
      <c r="E312" s="7">
        <f>IF('2_DEBITOS'!$I$4="ERRO !!!",0,SUM('2_DEBITOS'!E308))</f>
        <v>0</v>
      </c>
      <c r="F312" s="7">
        <f>IF('2_DEBITOS'!$I$4="ERRO !!!",0,SUM('2_DEBITOS'!F308,'2_DEBITOS'!G308))</f>
        <v>0</v>
      </c>
      <c r="G312" s="8" t="str">
        <f>IF('1_QUESITOS'!$D$18="ERRO !!!","",
IF(E312+F312=0,"",
IF(OR('2_DEBITOS'!I308="Sim",'1_QUESITOS'!$D$6="Sim",'1_QUESITOS'!$D$7="Sim",'1_QUESITOS'!$D$9="Sim"),"D",
IF('3_CAPAG'!$D$9="","",
'3_CAPAG'!$D$9))))</f>
        <v/>
      </c>
      <c r="H312" s="8" t="str">
        <f>IF('1_QUESITOS'!$D$18="ERRO !!!","00.0",
IF(AND(OR(G312="C",G312="D"),'1_QUESITOS'!$D$13="Sim"),"10.1",
IF(AND(OR(G312="A",G312="B"),'1_QUESITOS'!$D$14="Sim"),"10.2",
IF(AND(OR(G312="C",G312="D"),'1_QUESITOS'!$D$13="Não",'1_QUESITOS'!$D$12="Inciso I"),"11.1",
IF(AND(OR(G312="C",G312="D"),'1_QUESITOS'!$D$13="Não",'1_QUESITOS'!$D$12="Inciso II"),"11.2",
"00.0")))))</f>
        <v>00.0</v>
      </c>
      <c r="I312" s="87">
        <f>IF('1_QUESITOS'!$D$18="ERRO !!!",0,
IF(H312="10.1",0.65,
IF(H312="10.2",0,
IF(AND(H312="11.1",'1_QUESITOS'!$D$8="Não",'1_QUESITOS'!$D$9="Não",'1_QUESITOS'!$D$10="Não",'1_QUESITOS'!$D$11="Não"),0.65,
IF(AND(H312="11.1",OR('1_QUESITOS'!$D$8="Sim",'1_QUESITOS'!$D$9="Sim",'1_QUESITOS'!$D$10="Sim",'1_QUESITOS'!$D$11="Sim")),0.7,
IF(AND(H312="11.2",'1_QUESITOS'!$D$8="Não",'1_QUESITOS'!$D$9="Não",'1_QUESITOS'!$D$10="Não",'1_QUESITOS'!$D$11="Não"),0.5,
IF(AND(H312="11.2",OR('1_QUESITOS'!$D$8="Sim",'1_QUESITOS'!$D$9="Sim",'1_QUESITOS'!$D$10="Sim",'1_QUESITOS'!$D$11="Sim")),0.55,
0)))))))</f>
        <v>0</v>
      </c>
      <c r="J312" s="87">
        <f>'3_CAPAG'!$D$8</f>
        <v>0</v>
      </c>
      <c r="K312" s="87">
        <f>IF(OR('2_DEBITOS'!I308="Sim",'1_QUESITOS'!$D$6="Sim",'1_QUESITOS'!$D$7="Sim",'1_QUESITOS'!$D$9="Sim"),I312,
SMALL(I312:J312,1))</f>
        <v>0</v>
      </c>
      <c r="L312" s="7">
        <f>IF('2_DEBITOS'!$I$4="ERRO !!!",0,ROUNDDOWN(SUM(E312:F312)*K312,2))</f>
        <v>0</v>
      </c>
      <c r="M312" s="7">
        <f t="shared" si="16"/>
        <v>0</v>
      </c>
      <c r="N312" s="7">
        <f t="shared" si="19"/>
        <v>0</v>
      </c>
      <c r="O312" s="7">
        <f t="shared" si="17"/>
        <v>0</v>
      </c>
    </row>
    <row r="313" spans="3:15" x14ac:dyDescent="0.35">
      <c r="C313" s="18" t="str">
        <f t="shared" si="18"/>
        <v/>
      </c>
      <c r="D313" s="13" t="str">
        <f>IF('2_DEBITOS'!D309="","Não informado",'2_DEBITOS'!D309)</f>
        <v>Não informado</v>
      </c>
      <c r="E313" s="7">
        <f>IF('2_DEBITOS'!$I$4="ERRO !!!",0,SUM('2_DEBITOS'!E309))</f>
        <v>0</v>
      </c>
      <c r="F313" s="7">
        <f>IF('2_DEBITOS'!$I$4="ERRO !!!",0,SUM('2_DEBITOS'!F309,'2_DEBITOS'!G309))</f>
        <v>0</v>
      </c>
      <c r="G313" s="8" t="str">
        <f>IF('1_QUESITOS'!$D$18="ERRO !!!","",
IF(E313+F313=0,"",
IF(OR('2_DEBITOS'!I309="Sim",'1_QUESITOS'!$D$6="Sim",'1_QUESITOS'!$D$7="Sim",'1_QUESITOS'!$D$9="Sim"),"D",
IF('3_CAPAG'!$D$9="","",
'3_CAPAG'!$D$9))))</f>
        <v/>
      </c>
      <c r="H313" s="8" t="str">
        <f>IF('1_QUESITOS'!$D$18="ERRO !!!","00.0",
IF(AND(OR(G313="C",G313="D"),'1_QUESITOS'!$D$13="Sim"),"10.1",
IF(AND(OR(G313="A",G313="B"),'1_QUESITOS'!$D$14="Sim"),"10.2",
IF(AND(OR(G313="C",G313="D"),'1_QUESITOS'!$D$13="Não",'1_QUESITOS'!$D$12="Inciso I"),"11.1",
IF(AND(OR(G313="C",G313="D"),'1_QUESITOS'!$D$13="Não",'1_QUESITOS'!$D$12="Inciso II"),"11.2",
"00.0")))))</f>
        <v>00.0</v>
      </c>
      <c r="I313" s="87">
        <f>IF('1_QUESITOS'!$D$18="ERRO !!!",0,
IF(H313="10.1",0.65,
IF(H313="10.2",0,
IF(AND(H313="11.1",'1_QUESITOS'!$D$8="Não",'1_QUESITOS'!$D$9="Não",'1_QUESITOS'!$D$10="Não",'1_QUESITOS'!$D$11="Não"),0.65,
IF(AND(H313="11.1",OR('1_QUESITOS'!$D$8="Sim",'1_QUESITOS'!$D$9="Sim",'1_QUESITOS'!$D$10="Sim",'1_QUESITOS'!$D$11="Sim")),0.7,
IF(AND(H313="11.2",'1_QUESITOS'!$D$8="Não",'1_QUESITOS'!$D$9="Não",'1_QUESITOS'!$D$10="Não",'1_QUESITOS'!$D$11="Não"),0.5,
IF(AND(H313="11.2",OR('1_QUESITOS'!$D$8="Sim",'1_QUESITOS'!$D$9="Sim",'1_QUESITOS'!$D$10="Sim",'1_QUESITOS'!$D$11="Sim")),0.55,
0)))))))</f>
        <v>0</v>
      </c>
      <c r="J313" s="87">
        <f>'3_CAPAG'!$D$8</f>
        <v>0</v>
      </c>
      <c r="K313" s="87">
        <f>IF(OR('2_DEBITOS'!I309="Sim",'1_QUESITOS'!$D$6="Sim",'1_QUESITOS'!$D$7="Sim",'1_QUESITOS'!$D$9="Sim"),I313,
SMALL(I313:J313,1))</f>
        <v>0</v>
      </c>
      <c r="L313" s="7">
        <f>IF('2_DEBITOS'!$I$4="ERRO !!!",0,ROUNDDOWN(SUM(E313:F313)*K313,2))</f>
        <v>0</v>
      </c>
      <c r="M313" s="7">
        <f t="shared" si="16"/>
        <v>0</v>
      </c>
      <c r="N313" s="7">
        <f t="shared" si="19"/>
        <v>0</v>
      </c>
      <c r="O313" s="7">
        <f t="shared" si="17"/>
        <v>0</v>
      </c>
    </row>
    <row r="314" spans="3:15" x14ac:dyDescent="0.35">
      <c r="C314" s="18" t="str">
        <f t="shared" si="18"/>
        <v/>
      </c>
      <c r="D314" s="13" t="str">
        <f>IF('2_DEBITOS'!D310="","Não informado",'2_DEBITOS'!D310)</f>
        <v>Não informado</v>
      </c>
      <c r="E314" s="7">
        <f>IF('2_DEBITOS'!$I$4="ERRO !!!",0,SUM('2_DEBITOS'!E310))</f>
        <v>0</v>
      </c>
      <c r="F314" s="7">
        <f>IF('2_DEBITOS'!$I$4="ERRO !!!",0,SUM('2_DEBITOS'!F310,'2_DEBITOS'!G310))</f>
        <v>0</v>
      </c>
      <c r="G314" s="8" t="str">
        <f>IF('1_QUESITOS'!$D$18="ERRO !!!","",
IF(E314+F314=0,"",
IF(OR('2_DEBITOS'!I310="Sim",'1_QUESITOS'!$D$6="Sim",'1_QUESITOS'!$D$7="Sim",'1_QUESITOS'!$D$9="Sim"),"D",
IF('3_CAPAG'!$D$9="","",
'3_CAPAG'!$D$9))))</f>
        <v/>
      </c>
      <c r="H314" s="8" t="str">
        <f>IF('1_QUESITOS'!$D$18="ERRO !!!","00.0",
IF(AND(OR(G314="C",G314="D"),'1_QUESITOS'!$D$13="Sim"),"10.1",
IF(AND(OR(G314="A",G314="B"),'1_QUESITOS'!$D$14="Sim"),"10.2",
IF(AND(OR(G314="C",G314="D"),'1_QUESITOS'!$D$13="Não",'1_QUESITOS'!$D$12="Inciso I"),"11.1",
IF(AND(OR(G314="C",G314="D"),'1_QUESITOS'!$D$13="Não",'1_QUESITOS'!$D$12="Inciso II"),"11.2",
"00.0")))))</f>
        <v>00.0</v>
      </c>
      <c r="I314" s="87">
        <f>IF('1_QUESITOS'!$D$18="ERRO !!!",0,
IF(H314="10.1",0.65,
IF(H314="10.2",0,
IF(AND(H314="11.1",'1_QUESITOS'!$D$8="Não",'1_QUESITOS'!$D$9="Não",'1_QUESITOS'!$D$10="Não",'1_QUESITOS'!$D$11="Não"),0.65,
IF(AND(H314="11.1",OR('1_QUESITOS'!$D$8="Sim",'1_QUESITOS'!$D$9="Sim",'1_QUESITOS'!$D$10="Sim",'1_QUESITOS'!$D$11="Sim")),0.7,
IF(AND(H314="11.2",'1_QUESITOS'!$D$8="Não",'1_QUESITOS'!$D$9="Não",'1_QUESITOS'!$D$10="Não",'1_QUESITOS'!$D$11="Não"),0.5,
IF(AND(H314="11.2",OR('1_QUESITOS'!$D$8="Sim",'1_QUESITOS'!$D$9="Sim",'1_QUESITOS'!$D$10="Sim",'1_QUESITOS'!$D$11="Sim")),0.55,
0)))))))</f>
        <v>0</v>
      </c>
      <c r="J314" s="87">
        <f>'3_CAPAG'!$D$8</f>
        <v>0</v>
      </c>
      <c r="K314" s="87">
        <f>IF(OR('2_DEBITOS'!I310="Sim",'1_QUESITOS'!$D$6="Sim",'1_QUESITOS'!$D$7="Sim",'1_QUESITOS'!$D$9="Sim"),I314,
SMALL(I314:J314,1))</f>
        <v>0</v>
      </c>
      <c r="L314" s="7">
        <f>IF('2_DEBITOS'!$I$4="ERRO !!!",0,ROUNDDOWN(SUM(E314:F314)*K314,2))</f>
        <v>0</v>
      </c>
      <c r="M314" s="7">
        <f t="shared" si="16"/>
        <v>0</v>
      </c>
      <c r="N314" s="7">
        <f t="shared" si="19"/>
        <v>0</v>
      </c>
      <c r="O314" s="7">
        <f t="shared" si="17"/>
        <v>0</v>
      </c>
    </row>
    <row r="315" spans="3:15" x14ac:dyDescent="0.35">
      <c r="C315" s="18" t="str">
        <f t="shared" si="18"/>
        <v/>
      </c>
      <c r="D315" s="13" t="str">
        <f>IF('2_DEBITOS'!D311="","Não informado",'2_DEBITOS'!D311)</f>
        <v>Não informado</v>
      </c>
      <c r="E315" s="7">
        <f>IF('2_DEBITOS'!$I$4="ERRO !!!",0,SUM('2_DEBITOS'!E311))</f>
        <v>0</v>
      </c>
      <c r="F315" s="7">
        <f>IF('2_DEBITOS'!$I$4="ERRO !!!",0,SUM('2_DEBITOS'!F311,'2_DEBITOS'!G311))</f>
        <v>0</v>
      </c>
      <c r="G315" s="8" t="str">
        <f>IF('1_QUESITOS'!$D$18="ERRO !!!","",
IF(E315+F315=0,"",
IF(OR('2_DEBITOS'!I311="Sim",'1_QUESITOS'!$D$6="Sim",'1_QUESITOS'!$D$7="Sim",'1_QUESITOS'!$D$9="Sim"),"D",
IF('3_CAPAG'!$D$9="","",
'3_CAPAG'!$D$9))))</f>
        <v/>
      </c>
      <c r="H315" s="8" t="str">
        <f>IF('1_QUESITOS'!$D$18="ERRO !!!","00.0",
IF(AND(OR(G315="C",G315="D"),'1_QUESITOS'!$D$13="Sim"),"10.1",
IF(AND(OR(G315="A",G315="B"),'1_QUESITOS'!$D$14="Sim"),"10.2",
IF(AND(OR(G315="C",G315="D"),'1_QUESITOS'!$D$13="Não",'1_QUESITOS'!$D$12="Inciso I"),"11.1",
IF(AND(OR(G315="C",G315="D"),'1_QUESITOS'!$D$13="Não",'1_QUESITOS'!$D$12="Inciso II"),"11.2",
"00.0")))))</f>
        <v>00.0</v>
      </c>
      <c r="I315" s="87">
        <f>IF('1_QUESITOS'!$D$18="ERRO !!!",0,
IF(H315="10.1",0.65,
IF(H315="10.2",0,
IF(AND(H315="11.1",'1_QUESITOS'!$D$8="Não",'1_QUESITOS'!$D$9="Não",'1_QUESITOS'!$D$10="Não",'1_QUESITOS'!$D$11="Não"),0.65,
IF(AND(H315="11.1",OR('1_QUESITOS'!$D$8="Sim",'1_QUESITOS'!$D$9="Sim",'1_QUESITOS'!$D$10="Sim",'1_QUESITOS'!$D$11="Sim")),0.7,
IF(AND(H315="11.2",'1_QUESITOS'!$D$8="Não",'1_QUESITOS'!$D$9="Não",'1_QUESITOS'!$D$10="Não",'1_QUESITOS'!$D$11="Não"),0.5,
IF(AND(H315="11.2",OR('1_QUESITOS'!$D$8="Sim",'1_QUESITOS'!$D$9="Sim",'1_QUESITOS'!$D$10="Sim",'1_QUESITOS'!$D$11="Sim")),0.55,
0)))))))</f>
        <v>0</v>
      </c>
      <c r="J315" s="87">
        <f>'3_CAPAG'!$D$8</f>
        <v>0</v>
      </c>
      <c r="K315" s="87">
        <f>IF(OR('2_DEBITOS'!I311="Sim",'1_QUESITOS'!$D$6="Sim",'1_QUESITOS'!$D$7="Sim",'1_QUESITOS'!$D$9="Sim"),I315,
SMALL(I315:J315,1))</f>
        <v>0</v>
      </c>
      <c r="L315" s="7">
        <f>IF('2_DEBITOS'!$I$4="ERRO !!!",0,ROUNDDOWN(SUM(E315:F315)*K315,2))</f>
        <v>0</v>
      </c>
      <c r="M315" s="7">
        <f t="shared" si="16"/>
        <v>0</v>
      </c>
      <c r="N315" s="7">
        <f t="shared" si="19"/>
        <v>0</v>
      </c>
      <c r="O315" s="7">
        <f t="shared" si="17"/>
        <v>0</v>
      </c>
    </row>
    <row r="316" spans="3:15" x14ac:dyDescent="0.35">
      <c r="C316" s="18" t="str">
        <f t="shared" si="18"/>
        <v/>
      </c>
      <c r="D316" s="13" t="str">
        <f>IF('2_DEBITOS'!D312="","Não informado",'2_DEBITOS'!D312)</f>
        <v>Não informado</v>
      </c>
      <c r="E316" s="7">
        <f>IF('2_DEBITOS'!$I$4="ERRO !!!",0,SUM('2_DEBITOS'!E312))</f>
        <v>0</v>
      </c>
      <c r="F316" s="7">
        <f>IF('2_DEBITOS'!$I$4="ERRO !!!",0,SUM('2_DEBITOS'!F312,'2_DEBITOS'!G312))</f>
        <v>0</v>
      </c>
      <c r="G316" s="8" t="str">
        <f>IF('1_QUESITOS'!$D$18="ERRO !!!","",
IF(E316+F316=0,"",
IF(OR('2_DEBITOS'!I312="Sim",'1_QUESITOS'!$D$6="Sim",'1_QUESITOS'!$D$7="Sim",'1_QUESITOS'!$D$9="Sim"),"D",
IF('3_CAPAG'!$D$9="","",
'3_CAPAG'!$D$9))))</f>
        <v/>
      </c>
      <c r="H316" s="8" t="str">
        <f>IF('1_QUESITOS'!$D$18="ERRO !!!","00.0",
IF(AND(OR(G316="C",G316="D"),'1_QUESITOS'!$D$13="Sim"),"10.1",
IF(AND(OR(G316="A",G316="B"),'1_QUESITOS'!$D$14="Sim"),"10.2",
IF(AND(OR(G316="C",G316="D"),'1_QUESITOS'!$D$13="Não",'1_QUESITOS'!$D$12="Inciso I"),"11.1",
IF(AND(OR(G316="C",G316="D"),'1_QUESITOS'!$D$13="Não",'1_QUESITOS'!$D$12="Inciso II"),"11.2",
"00.0")))))</f>
        <v>00.0</v>
      </c>
      <c r="I316" s="87">
        <f>IF('1_QUESITOS'!$D$18="ERRO !!!",0,
IF(H316="10.1",0.65,
IF(H316="10.2",0,
IF(AND(H316="11.1",'1_QUESITOS'!$D$8="Não",'1_QUESITOS'!$D$9="Não",'1_QUESITOS'!$D$10="Não",'1_QUESITOS'!$D$11="Não"),0.65,
IF(AND(H316="11.1",OR('1_QUESITOS'!$D$8="Sim",'1_QUESITOS'!$D$9="Sim",'1_QUESITOS'!$D$10="Sim",'1_QUESITOS'!$D$11="Sim")),0.7,
IF(AND(H316="11.2",'1_QUESITOS'!$D$8="Não",'1_QUESITOS'!$D$9="Não",'1_QUESITOS'!$D$10="Não",'1_QUESITOS'!$D$11="Não"),0.5,
IF(AND(H316="11.2",OR('1_QUESITOS'!$D$8="Sim",'1_QUESITOS'!$D$9="Sim",'1_QUESITOS'!$D$10="Sim",'1_QUESITOS'!$D$11="Sim")),0.55,
0)))))))</f>
        <v>0</v>
      </c>
      <c r="J316" s="87">
        <f>'3_CAPAG'!$D$8</f>
        <v>0</v>
      </c>
      <c r="K316" s="87">
        <f>IF(OR('2_DEBITOS'!I312="Sim",'1_QUESITOS'!$D$6="Sim",'1_QUESITOS'!$D$7="Sim",'1_QUESITOS'!$D$9="Sim"),I316,
SMALL(I316:J316,1))</f>
        <v>0</v>
      </c>
      <c r="L316" s="7">
        <f>IF('2_DEBITOS'!$I$4="ERRO !!!",0,ROUNDDOWN(SUM(E316:F316)*K316,2))</f>
        <v>0</v>
      </c>
      <c r="M316" s="7">
        <f t="shared" si="16"/>
        <v>0</v>
      </c>
      <c r="N316" s="7">
        <f t="shared" si="19"/>
        <v>0</v>
      </c>
      <c r="O316" s="7">
        <f t="shared" si="17"/>
        <v>0</v>
      </c>
    </row>
    <row r="317" spans="3:15" x14ac:dyDescent="0.35">
      <c r="C317" s="18" t="str">
        <f t="shared" si="18"/>
        <v/>
      </c>
      <c r="D317" s="13" t="str">
        <f>IF('2_DEBITOS'!D313="","Não informado",'2_DEBITOS'!D313)</f>
        <v>Não informado</v>
      </c>
      <c r="E317" s="7">
        <f>IF('2_DEBITOS'!$I$4="ERRO !!!",0,SUM('2_DEBITOS'!E313))</f>
        <v>0</v>
      </c>
      <c r="F317" s="7">
        <f>IF('2_DEBITOS'!$I$4="ERRO !!!",0,SUM('2_DEBITOS'!F313,'2_DEBITOS'!G313))</f>
        <v>0</v>
      </c>
      <c r="G317" s="8" t="str">
        <f>IF('1_QUESITOS'!$D$18="ERRO !!!","",
IF(E317+F317=0,"",
IF(OR('2_DEBITOS'!I313="Sim",'1_QUESITOS'!$D$6="Sim",'1_QUESITOS'!$D$7="Sim",'1_QUESITOS'!$D$9="Sim"),"D",
IF('3_CAPAG'!$D$9="","",
'3_CAPAG'!$D$9))))</f>
        <v/>
      </c>
      <c r="H317" s="8" t="str">
        <f>IF('1_QUESITOS'!$D$18="ERRO !!!","00.0",
IF(AND(OR(G317="C",G317="D"),'1_QUESITOS'!$D$13="Sim"),"10.1",
IF(AND(OR(G317="A",G317="B"),'1_QUESITOS'!$D$14="Sim"),"10.2",
IF(AND(OR(G317="C",G317="D"),'1_QUESITOS'!$D$13="Não",'1_QUESITOS'!$D$12="Inciso I"),"11.1",
IF(AND(OR(G317="C",G317="D"),'1_QUESITOS'!$D$13="Não",'1_QUESITOS'!$D$12="Inciso II"),"11.2",
"00.0")))))</f>
        <v>00.0</v>
      </c>
      <c r="I317" s="87">
        <f>IF('1_QUESITOS'!$D$18="ERRO !!!",0,
IF(H317="10.1",0.65,
IF(H317="10.2",0,
IF(AND(H317="11.1",'1_QUESITOS'!$D$8="Não",'1_QUESITOS'!$D$9="Não",'1_QUESITOS'!$D$10="Não",'1_QUESITOS'!$D$11="Não"),0.65,
IF(AND(H317="11.1",OR('1_QUESITOS'!$D$8="Sim",'1_QUESITOS'!$D$9="Sim",'1_QUESITOS'!$D$10="Sim",'1_QUESITOS'!$D$11="Sim")),0.7,
IF(AND(H317="11.2",'1_QUESITOS'!$D$8="Não",'1_QUESITOS'!$D$9="Não",'1_QUESITOS'!$D$10="Não",'1_QUESITOS'!$D$11="Não"),0.5,
IF(AND(H317="11.2",OR('1_QUESITOS'!$D$8="Sim",'1_QUESITOS'!$D$9="Sim",'1_QUESITOS'!$D$10="Sim",'1_QUESITOS'!$D$11="Sim")),0.55,
0)))))))</f>
        <v>0</v>
      </c>
      <c r="J317" s="87">
        <f>'3_CAPAG'!$D$8</f>
        <v>0</v>
      </c>
      <c r="K317" s="87">
        <f>IF(OR('2_DEBITOS'!I313="Sim",'1_QUESITOS'!$D$6="Sim",'1_QUESITOS'!$D$7="Sim",'1_QUESITOS'!$D$9="Sim"),I317,
SMALL(I317:J317,1))</f>
        <v>0</v>
      </c>
      <c r="L317" s="7">
        <f>IF('2_DEBITOS'!$I$4="ERRO !!!",0,ROUNDDOWN(SUM(E317:F317)*K317,2))</f>
        <v>0</v>
      </c>
      <c r="M317" s="7">
        <f t="shared" si="16"/>
        <v>0</v>
      </c>
      <c r="N317" s="7">
        <f t="shared" si="19"/>
        <v>0</v>
      </c>
      <c r="O317" s="7">
        <f t="shared" si="17"/>
        <v>0</v>
      </c>
    </row>
    <row r="318" spans="3:15" x14ac:dyDescent="0.35">
      <c r="C318" s="18" t="str">
        <f t="shared" si="18"/>
        <v/>
      </c>
      <c r="D318" s="13" t="str">
        <f>IF('2_DEBITOS'!D314="","Não informado",'2_DEBITOS'!D314)</f>
        <v>Não informado</v>
      </c>
      <c r="E318" s="7">
        <f>IF('2_DEBITOS'!$I$4="ERRO !!!",0,SUM('2_DEBITOS'!E314))</f>
        <v>0</v>
      </c>
      <c r="F318" s="7">
        <f>IF('2_DEBITOS'!$I$4="ERRO !!!",0,SUM('2_DEBITOS'!F314,'2_DEBITOS'!G314))</f>
        <v>0</v>
      </c>
      <c r="G318" s="8" t="str">
        <f>IF('1_QUESITOS'!$D$18="ERRO !!!","",
IF(E318+F318=0,"",
IF(OR('2_DEBITOS'!I314="Sim",'1_QUESITOS'!$D$6="Sim",'1_QUESITOS'!$D$7="Sim",'1_QUESITOS'!$D$9="Sim"),"D",
IF('3_CAPAG'!$D$9="","",
'3_CAPAG'!$D$9))))</f>
        <v/>
      </c>
      <c r="H318" s="8" t="str">
        <f>IF('1_QUESITOS'!$D$18="ERRO !!!","00.0",
IF(AND(OR(G318="C",G318="D"),'1_QUESITOS'!$D$13="Sim"),"10.1",
IF(AND(OR(G318="A",G318="B"),'1_QUESITOS'!$D$14="Sim"),"10.2",
IF(AND(OR(G318="C",G318="D"),'1_QUESITOS'!$D$13="Não",'1_QUESITOS'!$D$12="Inciso I"),"11.1",
IF(AND(OR(G318="C",G318="D"),'1_QUESITOS'!$D$13="Não",'1_QUESITOS'!$D$12="Inciso II"),"11.2",
"00.0")))))</f>
        <v>00.0</v>
      </c>
      <c r="I318" s="87">
        <f>IF('1_QUESITOS'!$D$18="ERRO !!!",0,
IF(H318="10.1",0.65,
IF(H318="10.2",0,
IF(AND(H318="11.1",'1_QUESITOS'!$D$8="Não",'1_QUESITOS'!$D$9="Não",'1_QUESITOS'!$D$10="Não",'1_QUESITOS'!$D$11="Não"),0.65,
IF(AND(H318="11.1",OR('1_QUESITOS'!$D$8="Sim",'1_QUESITOS'!$D$9="Sim",'1_QUESITOS'!$D$10="Sim",'1_QUESITOS'!$D$11="Sim")),0.7,
IF(AND(H318="11.2",'1_QUESITOS'!$D$8="Não",'1_QUESITOS'!$D$9="Não",'1_QUESITOS'!$D$10="Não",'1_QUESITOS'!$D$11="Não"),0.5,
IF(AND(H318="11.2",OR('1_QUESITOS'!$D$8="Sim",'1_QUESITOS'!$D$9="Sim",'1_QUESITOS'!$D$10="Sim",'1_QUESITOS'!$D$11="Sim")),0.55,
0)))))))</f>
        <v>0</v>
      </c>
      <c r="J318" s="87">
        <f>'3_CAPAG'!$D$8</f>
        <v>0</v>
      </c>
      <c r="K318" s="87">
        <f>IF(OR('2_DEBITOS'!I314="Sim",'1_QUESITOS'!$D$6="Sim",'1_QUESITOS'!$D$7="Sim",'1_QUESITOS'!$D$9="Sim"),I318,
SMALL(I318:J318,1))</f>
        <v>0</v>
      </c>
      <c r="L318" s="7">
        <f>IF('2_DEBITOS'!$I$4="ERRO !!!",0,ROUNDDOWN(SUM(E318:F318)*K318,2))</f>
        <v>0</v>
      </c>
      <c r="M318" s="7">
        <f t="shared" si="16"/>
        <v>0</v>
      </c>
      <c r="N318" s="7">
        <f t="shared" si="19"/>
        <v>0</v>
      </c>
      <c r="O318" s="7">
        <f t="shared" si="17"/>
        <v>0</v>
      </c>
    </row>
    <row r="319" spans="3:15" x14ac:dyDescent="0.35">
      <c r="C319" s="18" t="str">
        <f t="shared" si="18"/>
        <v/>
      </c>
      <c r="D319" s="13" t="str">
        <f>IF('2_DEBITOS'!D315="","Não informado",'2_DEBITOS'!D315)</f>
        <v>Não informado</v>
      </c>
      <c r="E319" s="7">
        <f>IF('2_DEBITOS'!$I$4="ERRO !!!",0,SUM('2_DEBITOS'!E315))</f>
        <v>0</v>
      </c>
      <c r="F319" s="7">
        <f>IF('2_DEBITOS'!$I$4="ERRO !!!",0,SUM('2_DEBITOS'!F315,'2_DEBITOS'!G315))</f>
        <v>0</v>
      </c>
      <c r="G319" s="8" t="str">
        <f>IF('1_QUESITOS'!$D$18="ERRO !!!","",
IF(E319+F319=0,"",
IF(OR('2_DEBITOS'!I315="Sim",'1_QUESITOS'!$D$6="Sim",'1_QUESITOS'!$D$7="Sim",'1_QUESITOS'!$D$9="Sim"),"D",
IF('3_CAPAG'!$D$9="","",
'3_CAPAG'!$D$9))))</f>
        <v/>
      </c>
      <c r="H319" s="8" t="str">
        <f>IF('1_QUESITOS'!$D$18="ERRO !!!","00.0",
IF(AND(OR(G319="C",G319="D"),'1_QUESITOS'!$D$13="Sim"),"10.1",
IF(AND(OR(G319="A",G319="B"),'1_QUESITOS'!$D$14="Sim"),"10.2",
IF(AND(OR(G319="C",G319="D"),'1_QUESITOS'!$D$13="Não",'1_QUESITOS'!$D$12="Inciso I"),"11.1",
IF(AND(OR(G319="C",G319="D"),'1_QUESITOS'!$D$13="Não",'1_QUESITOS'!$D$12="Inciso II"),"11.2",
"00.0")))))</f>
        <v>00.0</v>
      </c>
      <c r="I319" s="87">
        <f>IF('1_QUESITOS'!$D$18="ERRO !!!",0,
IF(H319="10.1",0.65,
IF(H319="10.2",0,
IF(AND(H319="11.1",'1_QUESITOS'!$D$8="Não",'1_QUESITOS'!$D$9="Não",'1_QUESITOS'!$D$10="Não",'1_QUESITOS'!$D$11="Não"),0.65,
IF(AND(H319="11.1",OR('1_QUESITOS'!$D$8="Sim",'1_QUESITOS'!$D$9="Sim",'1_QUESITOS'!$D$10="Sim",'1_QUESITOS'!$D$11="Sim")),0.7,
IF(AND(H319="11.2",'1_QUESITOS'!$D$8="Não",'1_QUESITOS'!$D$9="Não",'1_QUESITOS'!$D$10="Não",'1_QUESITOS'!$D$11="Não"),0.5,
IF(AND(H319="11.2",OR('1_QUESITOS'!$D$8="Sim",'1_QUESITOS'!$D$9="Sim",'1_QUESITOS'!$D$10="Sim",'1_QUESITOS'!$D$11="Sim")),0.55,
0)))))))</f>
        <v>0</v>
      </c>
      <c r="J319" s="87">
        <f>'3_CAPAG'!$D$8</f>
        <v>0</v>
      </c>
      <c r="K319" s="87">
        <f>IF(OR('2_DEBITOS'!I315="Sim",'1_QUESITOS'!$D$6="Sim",'1_QUESITOS'!$D$7="Sim",'1_QUESITOS'!$D$9="Sim"),I319,
SMALL(I319:J319,1))</f>
        <v>0</v>
      </c>
      <c r="L319" s="7">
        <f>IF('2_DEBITOS'!$I$4="ERRO !!!",0,ROUNDDOWN(SUM(E319:F319)*K319,2))</f>
        <v>0</v>
      </c>
      <c r="M319" s="7">
        <f t="shared" si="16"/>
        <v>0</v>
      </c>
      <c r="N319" s="7">
        <f t="shared" si="19"/>
        <v>0</v>
      </c>
      <c r="O319" s="7">
        <f t="shared" si="17"/>
        <v>0</v>
      </c>
    </row>
    <row r="320" spans="3:15" x14ac:dyDescent="0.35">
      <c r="C320" s="18" t="str">
        <f t="shared" si="18"/>
        <v/>
      </c>
      <c r="D320" s="13" t="str">
        <f>IF('2_DEBITOS'!D316="","Não informado",'2_DEBITOS'!D316)</f>
        <v>Não informado</v>
      </c>
      <c r="E320" s="7">
        <f>IF('2_DEBITOS'!$I$4="ERRO !!!",0,SUM('2_DEBITOS'!E316))</f>
        <v>0</v>
      </c>
      <c r="F320" s="7">
        <f>IF('2_DEBITOS'!$I$4="ERRO !!!",0,SUM('2_DEBITOS'!F316,'2_DEBITOS'!G316))</f>
        <v>0</v>
      </c>
      <c r="G320" s="8" t="str">
        <f>IF('1_QUESITOS'!$D$18="ERRO !!!","",
IF(E320+F320=0,"",
IF(OR('2_DEBITOS'!I316="Sim",'1_QUESITOS'!$D$6="Sim",'1_QUESITOS'!$D$7="Sim",'1_QUESITOS'!$D$9="Sim"),"D",
IF('3_CAPAG'!$D$9="","",
'3_CAPAG'!$D$9))))</f>
        <v/>
      </c>
      <c r="H320" s="8" t="str">
        <f>IF('1_QUESITOS'!$D$18="ERRO !!!","00.0",
IF(AND(OR(G320="C",G320="D"),'1_QUESITOS'!$D$13="Sim"),"10.1",
IF(AND(OR(G320="A",G320="B"),'1_QUESITOS'!$D$14="Sim"),"10.2",
IF(AND(OR(G320="C",G320="D"),'1_QUESITOS'!$D$13="Não",'1_QUESITOS'!$D$12="Inciso I"),"11.1",
IF(AND(OR(G320="C",G320="D"),'1_QUESITOS'!$D$13="Não",'1_QUESITOS'!$D$12="Inciso II"),"11.2",
"00.0")))))</f>
        <v>00.0</v>
      </c>
      <c r="I320" s="87">
        <f>IF('1_QUESITOS'!$D$18="ERRO !!!",0,
IF(H320="10.1",0.65,
IF(H320="10.2",0,
IF(AND(H320="11.1",'1_QUESITOS'!$D$8="Não",'1_QUESITOS'!$D$9="Não",'1_QUESITOS'!$D$10="Não",'1_QUESITOS'!$D$11="Não"),0.65,
IF(AND(H320="11.1",OR('1_QUESITOS'!$D$8="Sim",'1_QUESITOS'!$D$9="Sim",'1_QUESITOS'!$D$10="Sim",'1_QUESITOS'!$D$11="Sim")),0.7,
IF(AND(H320="11.2",'1_QUESITOS'!$D$8="Não",'1_QUESITOS'!$D$9="Não",'1_QUESITOS'!$D$10="Não",'1_QUESITOS'!$D$11="Não"),0.5,
IF(AND(H320="11.2",OR('1_QUESITOS'!$D$8="Sim",'1_QUESITOS'!$D$9="Sim",'1_QUESITOS'!$D$10="Sim",'1_QUESITOS'!$D$11="Sim")),0.55,
0)))))))</f>
        <v>0</v>
      </c>
      <c r="J320" s="87">
        <f>'3_CAPAG'!$D$8</f>
        <v>0</v>
      </c>
      <c r="K320" s="87">
        <f>IF(OR('2_DEBITOS'!I316="Sim",'1_QUESITOS'!$D$6="Sim",'1_QUESITOS'!$D$7="Sim",'1_QUESITOS'!$D$9="Sim"),I320,
SMALL(I320:J320,1))</f>
        <v>0</v>
      </c>
      <c r="L320" s="7">
        <f>IF('2_DEBITOS'!$I$4="ERRO !!!",0,ROUNDDOWN(SUM(E320:F320)*K320,2))</f>
        <v>0</v>
      </c>
      <c r="M320" s="7">
        <f t="shared" si="16"/>
        <v>0</v>
      </c>
      <c r="N320" s="7">
        <f t="shared" si="19"/>
        <v>0</v>
      </c>
      <c r="O320" s="7">
        <f t="shared" si="17"/>
        <v>0</v>
      </c>
    </row>
    <row r="321" spans="3:15" x14ac:dyDescent="0.35">
      <c r="C321" s="18" t="str">
        <f t="shared" si="18"/>
        <v/>
      </c>
      <c r="D321" s="13" t="str">
        <f>IF('2_DEBITOS'!D317="","Não informado",'2_DEBITOS'!D317)</f>
        <v>Não informado</v>
      </c>
      <c r="E321" s="7">
        <f>IF('2_DEBITOS'!$I$4="ERRO !!!",0,SUM('2_DEBITOS'!E317))</f>
        <v>0</v>
      </c>
      <c r="F321" s="7">
        <f>IF('2_DEBITOS'!$I$4="ERRO !!!",0,SUM('2_DEBITOS'!F317,'2_DEBITOS'!G317))</f>
        <v>0</v>
      </c>
      <c r="G321" s="8" t="str">
        <f>IF('1_QUESITOS'!$D$18="ERRO !!!","",
IF(E321+F321=0,"",
IF(OR('2_DEBITOS'!I317="Sim",'1_QUESITOS'!$D$6="Sim",'1_QUESITOS'!$D$7="Sim",'1_QUESITOS'!$D$9="Sim"),"D",
IF('3_CAPAG'!$D$9="","",
'3_CAPAG'!$D$9))))</f>
        <v/>
      </c>
      <c r="H321" s="8" t="str">
        <f>IF('1_QUESITOS'!$D$18="ERRO !!!","00.0",
IF(AND(OR(G321="C",G321="D"),'1_QUESITOS'!$D$13="Sim"),"10.1",
IF(AND(OR(G321="A",G321="B"),'1_QUESITOS'!$D$14="Sim"),"10.2",
IF(AND(OR(G321="C",G321="D"),'1_QUESITOS'!$D$13="Não",'1_QUESITOS'!$D$12="Inciso I"),"11.1",
IF(AND(OR(G321="C",G321="D"),'1_QUESITOS'!$D$13="Não",'1_QUESITOS'!$D$12="Inciso II"),"11.2",
"00.0")))))</f>
        <v>00.0</v>
      </c>
      <c r="I321" s="87">
        <f>IF('1_QUESITOS'!$D$18="ERRO !!!",0,
IF(H321="10.1",0.65,
IF(H321="10.2",0,
IF(AND(H321="11.1",'1_QUESITOS'!$D$8="Não",'1_QUESITOS'!$D$9="Não",'1_QUESITOS'!$D$10="Não",'1_QUESITOS'!$D$11="Não"),0.65,
IF(AND(H321="11.1",OR('1_QUESITOS'!$D$8="Sim",'1_QUESITOS'!$D$9="Sim",'1_QUESITOS'!$D$10="Sim",'1_QUESITOS'!$D$11="Sim")),0.7,
IF(AND(H321="11.2",'1_QUESITOS'!$D$8="Não",'1_QUESITOS'!$D$9="Não",'1_QUESITOS'!$D$10="Não",'1_QUESITOS'!$D$11="Não"),0.5,
IF(AND(H321="11.2",OR('1_QUESITOS'!$D$8="Sim",'1_QUESITOS'!$D$9="Sim",'1_QUESITOS'!$D$10="Sim",'1_QUESITOS'!$D$11="Sim")),0.55,
0)))))))</f>
        <v>0</v>
      </c>
      <c r="J321" s="87">
        <f>'3_CAPAG'!$D$8</f>
        <v>0</v>
      </c>
      <c r="K321" s="87">
        <f>IF(OR('2_DEBITOS'!I317="Sim",'1_QUESITOS'!$D$6="Sim",'1_QUESITOS'!$D$7="Sim",'1_QUESITOS'!$D$9="Sim"),I321,
SMALL(I321:J321,1))</f>
        <v>0</v>
      </c>
      <c r="L321" s="7">
        <f>IF('2_DEBITOS'!$I$4="ERRO !!!",0,ROUNDDOWN(SUM(E321:F321)*K321,2))</f>
        <v>0</v>
      </c>
      <c r="M321" s="7">
        <f t="shared" si="16"/>
        <v>0</v>
      </c>
      <c r="N321" s="7">
        <f t="shared" si="19"/>
        <v>0</v>
      </c>
      <c r="O321" s="7">
        <f t="shared" si="17"/>
        <v>0</v>
      </c>
    </row>
    <row r="322" spans="3:15" x14ac:dyDescent="0.35">
      <c r="C322" s="18" t="str">
        <f t="shared" si="18"/>
        <v/>
      </c>
      <c r="D322" s="13" t="str">
        <f>IF('2_DEBITOS'!D318="","Não informado",'2_DEBITOS'!D318)</f>
        <v>Não informado</v>
      </c>
      <c r="E322" s="7">
        <f>IF('2_DEBITOS'!$I$4="ERRO !!!",0,SUM('2_DEBITOS'!E318))</f>
        <v>0</v>
      </c>
      <c r="F322" s="7">
        <f>IF('2_DEBITOS'!$I$4="ERRO !!!",0,SUM('2_DEBITOS'!F318,'2_DEBITOS'!G318))</f>
        <v>0</v>
      </c>
      <c r="G322" s="8" t="str">
        <f>IF('1_QUESITOS'!$D$18="ERRO !!!","",
IF(E322+F322=0,"",
IF(OR('2_DEBITOS'!I318="Sim",'1_QUESITOS'!$D$6="Sim",'1_QUESITOS'!$D$7="Sim",'1_QUESITOS'!$D$9="Sim"),"D",
IF('3_CAPAG'!$D$9="","",
'3_CAPAG'!$D$9))))</f>
        <v/>
      </c>
      <c r="H322" s="8" t="str">
        <f>IF('1_QUESITOS'!$D$18="ERRO !!!","00.0",
IF(AND(OR(G322="C",G322="D"),'1_QUESITOS'!$D$13="Sim"),"10.1",
IF(AND(OR(G322="A",G322="B"),'1_QUESITOS'!$D$14="Sim"),"10.2",
IF(AND(OR(G322="C",G322="D"),'1_QUESITOS'!$D$13="Não",'1_QUESITOS'!$D$12="Inciso I"),"11.1",
IF(AND(OR(G322="C",G322="D"),'1_QUESITOS'!$D$13="Não",'1_QUESITOS'!$D$12="Inciso II"),"11.2",
"00.0")))))</f>
        <v>00.0</v>
      </c>
      <c r="I322" s="87">
        <f>IF('1_QUESITOS'!$D$18="ERRO !!!",0,
IF(H322="10.1",0.65,
IF(H322="10.2",0,
IF(AND(H322="11.1",'1_QUESITOS'!$D$8="Não",'1_QUESITOS'!$D$9="Não",'1_QUESITOS'!$D$10="Não",'1_QUESITOS'!$D$11="Não"),0.65,
IF(AND(H322="11.1",OR('1_QUESITOS'!$D$8="Sim",'1_QUESITOS'!$D$9="Sim",'1_QUESITOS'!$D$10="Sim",'1_QUESITOS'!$D$11="Sim")),0.7,
IF(AND(H322="11.2",'1_QUESITOS'!$D$8="Não",'1_QUESITOS'!$D$9="Não",'1_QUESITOS'!$D$10="Não",'1_QUESITOS'!$D$11="Não"),0.5,
IF(AND(H322="11.2",OR('1_QUESITOS'!$D$8="Sim",'1_QUESITOS'!$D$9="Sim",'1_QUESITOS'!$D$10="Sim",'1_QUESITOS'!$D$11="Sim")),0.55,
0)))))))</f>
        <v>0</v>
      </c>
      <c r="J322" s="87">
        <f>'3_CAPAG'!$D$8</f>
        <v>0</v>
      </c>
      <c r="K322" s="87">
        <f>IF(OR('2_DEBITOS'!I318="Sim",'1_QUESITOS'!$D$6="Sim",'1_QUESITOS'!$D$7="Sim",'1_QUESITOS'!$D$9="Sim"),I322,
SMALL(I322:J322,1))</f>
        <v>0</v>
      </c>
      <c r="L322" s="7">
        <f>IF('2_DEBITOS'!$I$4="ERRO !!!",0,ROUNDDOWN(SUM(E322:F322)*K322,2))</f>
        <v>0</v>
      </c>
      <c r="M322" s="7">
        <f t="shared" si="16"/>
        <v>0</v>
      </c>
      <c r="N322" s="7">
        <f t="shared" si="19"/>
        <v>0</v>
      </c>
      <c r="O322" s="7">
        <f t="shared" si="17"/>
        <v>0</v>
      </c>
    </row>
    <row r="323" spans="3:15" x14ac:dyDescent="0.35">
      <c r="C323" s="18" t="str">
        <f t="shared" si="18"/>
        <v/>
      </c>
      <c r="D323" s="13" t="str">
        <f>IF('2_DEBITOS'!D319="","Não informado",'2_DEBITOS'!D319)</f>
        <v>Não informado</v>
      </c>
      <c r="E323" s="7">
        <f>IF('2_DEBITOS'!$I$4="ERRO !!!",0,SUM('2_DEBITOS'!E319))</f>
        <v>0</v>
      </c>
      <c r="F323" s="7">
        <f>IF('2_DEBITOS'!$I$4="ERRO !!!",0,SUM('2_DEBITOS'!F319,'2_DEBITOS'!G319))</f>
        <v>0</v>
      </c>
      <c r="G323" s="8" t="str">
        <f>IF('1_QUESITOS'!$D$18="ERRO !!!","",
IF(E323+F323=0,"",
IF(OR('2_DEBITOS'!I319="Sim",'1_QUESITOS'!$D$6="Sim",'1_QUESITOS'!$D$7="Sim",'1_QUESITOS'!$D$9="Sim"),"D",
IF('3_CAPAG'!$D$9="","",
'3_CAPAG'!$D$9))))</f>
        <v/>
      </c>
      <c r="H323" s="8" t="str">
        <f>IF('1_QUESITOS'!$D$18="ERRO !!!","00.0",
IF(AND(OR(G323="C",G323="D"),'1_QUESITOS'!$D$13="Sim"),"10.1",
IF(AND(OR(G323="A",G323="B"),'1_QUESITOS'!$D$14="Sim"),"10.2",
IF(AND(OR(G323="C",G323="D"),'1_QUESITOS'!$D$13="Não",'1_QUESITOS'!$D$12="Inciso I"),"11.1",
IF(AND(OR(G323="C",G323="D"),'1_QUESITOS'!$D$13="Não",'1_QUESITOS'!$D$12="Inciso II"),"11.2",
"00.0")))))</f>
        <v>00.0</v>
      </c>
      <c r="I323" s="87">
        <f>IF('1_QUESITOS'!$D$18="ERRO !!!",0,
IF(H323="10.1",0.65,
IF(H323="10.2",0,
IF(AND(H323="11.1",'1_QUESITOS'!$D$8="Não",'1_QUESITOS'!$D$9="Não",'1_QUESITOS'!$D$10="Não",'1_QUESITOS'!$D$11="Não"),0.65,
IF(AND(H323="11.1",OR('1_QUESITOS'!$D$8="Sim",'1_QUESITOS'!$D$9="Sim",'1_QUESITOS'!$D$10="Sim",'1_QUESITOS'!$D$11="Sim")),0.7,
IF(AND(H323="11.2",'1_QUESITOS'!$D$8="Não",'1_QUESITOS'!$D$9="Não",'1_QUESITOS'!$D$10="Não",'1_QUESITOS'!$D$11="Não"),0.5,
IF(AND(H323="11.2",OR('1_QUESITOS'!$D$8="Sim",'1_QUESITOS'!$D$9="Sim",'1_QUESITOS'!$D$10="Sim",'1_QUESITOS'!$D$11="Sim")),0.55,
0)))))))</f>
        <v>0</v>
      </c>
      <c r="J323" s="87">
        <f>'3_CAPAG'!$D$8</f>
        <v>0</v>
      </c>
      <c r="K323" s="87">
        <f>IF(OR('2_DEBITOS'!I319="Sim",'1_QUESITOS'!$D$6="Sim",'1_QUESITOS'!$D$7="Sim",'1_QUESITOS'!$D$9="Sim"),I323,
SMALL(I323:J323,1))</f>
        <v>0</v>
      </c>
      <c r="L323" s="7">
        <f>IF('2_DEBITOS'!$I$4="ERRO !!!",0,ROUNDDOWN(SUM(E323:F323)*K323,2))</f>
        <v>0</v>
      </c>
      <c r="M323" s="7">
        <f t="shared" si="16"/>
        <v>0</v>
      </c>
      <c r="N323" s="7">
        <f t="shared" si="19"/>
        <v>0</v>
      </c>
      <c r="O323" s="7">
        <f t="shared" si="17"/>
        <v>0</v>
      </c>
    </row>
    <row r="324" spans="3:15" x14ac:dyDescent="0.35">
      <c r="C324" s="18" t="str">
        <f t="shared" si="18"/>
        <v/>
      </c>
      <c r="D324" s="13" t="str">
        <f>IF('2_DEBITOS'!D320="","Não informado",'2_DEBITOS'!D320)</f>
        <v>Não informado</v>
      </c>
      <c r="E324" s="7">
        <f>IF('2_DEBITOS'!$I$4="ERRO !!!",0,SUM('2_DEBITOS'!E320))</f>
        <v>0</v>
      </c>
      <c r="F324" s="7">
        <f>IF('2_DEBITOS'!$I$4="ERRO !!!",0,SUM('2_DEBITOS'!F320,'2_DEBITOS'!G320))</f>
        <v>0</v>
      </c>
      <c r="G324" s="8" t="str">
        <f>IF('1_QUESITOS'!$D$18="ERRO !!!","",
IF(E324+F324=0,"",
IF(OR('2_DEBITOS'!I320="Sim",'1_QUESITOS'!$D$6="Sim",'1_QUESITOS'!$D$7="Sim",'1_QUESITOS'!$D$9="Sim"),"D",
IF('3_CAPAG'!$D$9="","",
'3_CAPAG'!$D$9))))</f>
        <v/>
      </c>
      <c r="H324" s="8" t="str">
        <f>IF('1_QUESITOS'!$D$18="ERRO !!!","00.0",
IF(AND(OR(G324="C",G324="D"),'1_QUESITOS'!$D$13="Sim"),"10.1",
IF(AND(OR(G324="A",G324="B"),'1_QUESITOS'!$D$14="Sim"),"10.2",
IF(AND(OR(G324="C",G324="D"),'1_QUESITOS'!$D$13="Não",'1_QUESITOS'!$D$12="Inciso I"),"11.1",
IF(AND(OR(G324="C",G324="D"),'1_QUESITOS'!$D$13="Não",'1_QUESITOS'!$D$12="Inciso II"),"11.2",
"00.0")))))</f>
        <v>00.0</v>
      </c>
      <c r="I324" s="87">
        <f>IF('1_QUESITOS'!$D$18="ERRO !!!",0,
IF(H324="10.1",0.65,
IF(H324="10.2",0,
IF(AND(H324="11.1",'1_QUESITOS'!$D$8="Não",'1_QUESITOS'!$D$9="Não",'1_QUESITOS'!$D$10="Não",'1_QUESITOS'!$D$11="Não"),0.65,
IF(AND(H324="11.1",OR('1_QUESITOS'!$D$8="Sim",'1_QUESITOS'!$D$9="Sim",'1_QUESITOS'!$D$10="Sim",'1_QUESITOS'!$D$11="Sim")),0.7,
IF(AND(H324="11.2",'1_QUESITOS'!$D$8="Não",'1_QUESITOS'!$D$9="Não",'1_QUESITOS'!$D$10="Não",'1_QUESITOS'!$D$11="Não"),0.5,
IF(AND(H324="11.2",OR('1_QUESITOS'!$D$8="Sim",'1_QUESITOS'!$D$9="Sim",'1_QUESITOS'!$D$10="Sim",'1_QUESITOS'!$D$11="Sim")),0.55,
0)))))))</f>
        <v>0</v>
      </c>
      <c r="J324" s="87">
        <f>'3_CAPAG'!$D$8</f>
        <v>0</v>
      </c>
      <c r="K324" s="87">
        <f>IF(OR('2_DEBITOS'!I320="Sim",'1_QUESITOS'!$D$6="Sim",'1_QUESITOS'!$D$7="Sim",'1_QUESITOS'!$D$9="Sim"),I324,
SMALL(I324:J324,1))</f>
        <v>0</v>
      </c>
      <c r="L324" s="7">
        <f>IF('2_DEBITOS'!$I$4="ERRO !!!",0,ROUNDDOWN(SUM(E324:F324)*K324,2))</f>
        <v>0</v>
      </c>
      <c r="M324" s="7">
        <f t="shared" si="16"/>
        <v>0</v>
      </c>
      <c r="N324" s="7">
        <f t="shared" si="19"/>
        <v>0</v>
      </c>
      <c r="O324" s="7">
        <f t="shared" si="17"/>
        <v>0</v>
      </c>
    </row>
    <row r="325" spans="3:15" x14ac:dyDescent="0.35">
      <c r="C325" s="18" t="str">
        <f t="shared" si="18"/>
        <v/>
      </c>
      <c r="D325" s="13" t="str">
        <f>IF('2_DEBITOS'!D321="","Não informado",'2_DEBITOS'!D321)</f>
        <v>Não informado</v>
      </c>
      <c r="E325" s="7">
        <f>IF('2_DEBITOS'!$I$4="ERRO !!!",0,SUM('2_DEBITOS'!E321))</f>
        <v>0</v>
      </c>
      <c r="F325" s="7">
        <f>IF('2_DEBITOS'!$I$4="ERRO !!!",0,SUM('2_DEBITOS'!F321,'2_DEBITOS'!G321))</f>
        <v>0</v>
      </c>
      <c r="G325" s="8" t="str">
        <f>IF('1_QUESITOS'!$D$18="ERRO !!!","",
IF(E325+F325=0,"",
IF(OR('2_DEBITOS'!I321="Sim",'1_QUESITOS'!$D$6="Sim",'1_QUESITOS'!$D$7="Sim",'1_QUESITOS'!$D$9="Sim"),"D",
IF('3_CAPAG'!$D$9="","",
'3_CAPAG'!$D$9))))</f>
        <v/>
      </c>
      <c r="H325" s="8" t="str">
        <f>IF('1_QUESITOS'!$D$18="ERRO !!!","00.0",
IF(AND(OR(G325="C",G325="D"),'1_QUESITOS'!$D$13="Sim"),"10.1",
IF(AND(OR(G325="A",G325="B"),'1_QUESITOS'!$D$14="Sim"),"10.2",
IF(AND(OR(G325="C",G325="D"),'1_QUESITOS'!$D$13="Não",'1_QUESITOS'!$D$12="Inciso I"),"11.1",
IF(AND(OR(G325="C",G325="D"),'1_QUESITOS'!$D$13="Não",'1_QUESITOS'!$D$12="Inciso II"),"11.2",
"00.0")))))</f>
        <v>00.0</v>
      </c>
      <c r="I325" s="87">
        <f>IF('1_QUESITOS'!$D$18="ERRO !!!",0,
IF(H325="10.1",0.65,
IF(H325="10.2",0,
IF(AND(H325="11.1",'1_QUESITOS'!$D$8="Não",'1_QUESITOS'!$D$9="Não",'1_QUESITOS'!$D$10="Não",'1_QUESITOS'!$D$11="Não"),0.65,
IF(AND(H325="11.1",OR('1_QUESITOS'!$D$8="Sim",'1_QUESITOS'!$D$9="Sim",'1_QUESITOS'!$D$10="Sim",'1_QUESITOS'!$D$11="Sim")),0.7,
IF(AND(H325="11.2",'1_QUESITOS'!$D$8="Não",'1_QUESITOS'!$D$9="Não",'1_QUESITOS'!$D$10="Não",'1_QUESITOS'!$D$11="Não"),0.5,
IF(AND(H325="11.2",OR('1_QUESITOS'!$D$8="Sim",'1_QUESITOS'!$D$9="Sim",'1_QUESITOS'!$D$10="Sim",'1_QUESITOS'!$D$11="Sim")),0.55,
0)))))))</f>
        <v>0</v>
      </c>
      <c r="J325" s="87">
        <f>'3_CAPAG'!$D$8</f>
        <v>0</v>
      </c>
      <c r="K325" s="87">
        <f>IF(OR('2_DEBITOS'!I321="Sim",'1_QUESITOS'!$D$6="Sim",'1_QUESITOS'!$D$7="Sim",'1_QUESITOS'!$D$9="Sim"),I325,
SMALL(I325:J325,1))</f>
        <v>0</v>
      </c>
      <c r="L325" s="7">
        <f>IF('2_DEBITOS'!$I$4="ERRO !!!",0,ROUNDDOWN(SUM(E325:F325)*K325,2))</f>
        <v>0</v>
      </c>
      <c r="M325" s="7">
        <f t="shared" si="16"/>
        <v>0</v>
      </c>
      <c r="N325" s="7">
        <f t="shared" si="19"/>
        <v>0</v>
      </c>
      <c r="O325" s="7">
        <f t="shared" si="17"/>
        <v>0</v>
      </c>
    </row>
    <row r="326" spans="3:15" x14ac:dyDescent="0.35">
      <c r="C326" s="18" t="str">
        <f t="shared" si="18"/>
        <v/>
      </c>
      <c r="D326" s="13" t="str">
        <f>IF('2_DEBITOS'!D322="","Não informado",'2_DEBITOS'!D322)</f>
        <v>Não informado</v>
      </c>
      <c r="E326" s="7">
        <f>IF('2_DEBITOS'!$I$4="ERRO !!!",0,SUM('2_DEBITOS'!E322))</f>
        <v>0</v>
      </c>
      <c r="F326" s="7">
        <f>IF('2_DEBITOS'!$I$4="ERRO !!!",0,SUM('2_DEBITOS'!F322,'2_DEBITOS'!G322))</f>
        <v>0</v>
      </c>
      <c r="G326" s="8" t="str">
        <f>IF('1_QUESITOS'!$D$18="ERRO !!!","",
IF(E326+F326=0,"",
IF(OR('2_DEBITOS'!I322="Sim",'1_QUESITOS'!$D$6="Sim",'1_QUESITOS'!$D$7="Sim",'1_QUESITOS'!$D$9="Sim"),"D",
IF('3_CAPAG'!$D$9="","",
'3_CAPAG'!$D$9))))</f>
        <v/>
      </c>
      <c r="H326" s="8" t="str">
        <f>IF('1_QUESITOS'!$D$18="ERRO !!!","00.0",
IF(AND(OR(G326="C",G326="D"),'1_QUESITOS'!$D$13="Sim"),"10.1",
IF(AND(OR(G326="A",G326="B"),'1_QUESITOS'!$D$14="Sim"),"10.2",
IF(AND(OR(G326="C",G326="D"),'1_QUESITOS'!$D$13="Não",'1_QUESITOS'!$D$12="Inciso I"),"11.1",
IF(AND(OR(G326="C",G326="D"),'1_QUESITOS'!$D$13="Não",'1_QUESITOS'!$D$12="Inciso II"),"11.2",
"00.0")))))</f>
        <v>00.0</v>
      </c>
      <c r="I326" s="87">
        <f>IF('1_QUESITOS'!$D$18="ERRO !!!",0,
IF(H326="10.1",0.65,
IF(H326="10.2",0,
IF(AND(H326="11.1",'1_QUESITOS'!$D$8="Não",'1_QUESITOS'!$D$9="Não",'1_QUESITOS'!$D$10="Não",'1_QUESITOS'!$D$11="Não"),0.65,
IF(AND(H326="11.1",OR('1_QUESITOS'!$D$8="Sim",'1_QUESITOS'!$D$9="Sim",'1_QUESITOS'!$D$10="Sim",'1_QUESITOS'!$D$11="Sim")),0.7,
IF(AND(H326="11.2",'1_QUESITOS'!$D$8="Não",'1_QUESITOS'!$D$9="Não",'1_QUESITOS'!$D$10="Não",'1_QUESITOS'!$D$11="Não"),0.5,
IF(AND(H326="11.2",OR('1_QUESITOS'!$D$8="Sim",'1_QUESITOS'!$D$9="Sim",'1_QUESITOS'!$D$10="Sim",'1_QUESITOS'!$D$11="Sim")),0.55,
0)))))))</f>
        <v>0</v>
      </c>
      <c r="J326" s="87">
        <f>'3_CAPAG'!$D$8</f>
        <v>0</v>
      </c>
      <c r="K326" s="87">
        <f>IF(OR('2_DEBITOS'!I322="Sim",'1_QUESITOS'!$D$6="Sim",'1_QUESITOS'!$D$7="Sim",'1_QUESITOS'!$D$9="Sim"),I326,
SMALL(I326:J326,1))</f>
        <v>0</v>
      </c>
      <c r="L326" s="7">
        <f>IF('2_DEBITOS'!$I$4="ERRO !!!",0,ROUNDDOWN(SUM(E326:F326)*K326,2))</f>
        <v>0</v>
      </c>
      <c r="M326" s="7">
        <f t="shared" si="16"/>
        <v>0</v>
      </c>
      <c r="N326" s="7">
        <f t="shared" si="19"/>
        <v>0</v>
      </c>
      <c r="O326" s="7">
        <f t="shared" si="17"/>
        <v>0</v>
      </c>
    </row>
    <row r="327" spans="3:15" x14ac:dyDescent="0.35">
      <c r="C327" s="18" t="str">
        <f t="shared" si="18"/>
        <v/>
      </c>
      <c r="D327" s="13" t="str">
        <f>IF('2_DEBITOS'!D323="","Não informado",'2_DEBITOS'!D323)</f>
        <v>Não informado</v>
      </c>
      <c r="E327" s="7">
        <f>IF('2_DEBITOS'!$I$4="ERRO !!!",0,SUM('2_DEBITOS'!E323))</f>
        <v>0</v>
      </c>
      <c r="F327" s="7">
        <f>IF('2_DEBITOS'!$I$4="ERRO !!!",0,SUM('2_DEBITOS'!F323,'2_DEBITOS'!G323))</f>
        <v>0</v>
      </c>
      <c r="G327" s="8" t="str">
        <f>IF('1_QUESITOS'!$D$18="ERRO !!!","",
IF(E327+F327=0,"",
IF(OR('2_DEBITOS'!I323="Sim",'1_QUESITOS'!$D$6="Sim",'1_QUESITOS'!$D$7="Sim",'1_QUESITOS'!$D$9="Sim"),"D",
IF('3_CAPAG'!$D$9="","",
'3_CAPAG'!$D$9))))</f>
        <v/>
      </c>
      <c r="H327" s="8" t="str">
        <f>IF('1_QUESITOS'!$D$18="ERRO !!!","00.0",
IF(AND(OR(G327="C",G327="D"),'1_QUESITOS'!$D$13="Sim"),"10.1",
IF(AND(OR(G327="A",G327="B"),'1_QUESITOS'!$D$14="Sim"),"10.2",
IF(AND(OR(G327="C",G327="D"),'1_QUESITOS'!$D$13="Não",'1_QUESITOS'!$D$12="Inciso I"),"11.1",
IF(AND(OR(G327="C",G327="D"),'1_QUESITOS'!$D$13="Não",'1_QUESITOS'!$D$12="Inciso II"),"11.2",
"00.0")))))</f>
        <v>00.0</v>
      </c>
      <c r="I327" s="87">
        <f>IF('1_QUESITOS'!$D$18="ERRO !!!",0,
IF(H327="10.1",0.65,
IF(H327="10.2",0,
IF(AND(H327="11.1",'1_QUESITOS'!$D$8="Não",'1_QUESITOS'!$D$9="Não",'1_QUESITOS'!$D$10="Não",'1_QUESITOS'!$D$11="Não"),0.65,
IF(AND(H327="11.1",OR('1_QUESITOS'!$D$8="Sim",'1_QUESITOS'!$D$9="Sim",'1_QUESITOS'!$D$10="Sim",'1_QUESITOS'!$D$11="Sim")),0.7,
IF(AND(H327="11.2",'1_QUESITOS'!$D$8="Não",'1_QUESITOS'!$D$9="Não",'1_QUESITOS'!$D$10="Não",'1_QUESITOS'!$D$11="Não"),0.5,
IF(AND(H327="11.2",OR('1_QUESITOS'!$D$8="Sim",'1_QUESITOS'!$D$9="Sim",'1_QUESITOS'!$D$10="Sim",'1_QUESITOS'!$D$11="Sim")),0.55,
0)))))))</f>
        <v>0</v>
      </c>
      <c r="J327" s="87">
        <f>'3_CAPAG'!$D$8</f>
        <v>0</v>
      </c>
      <c r="K327" s="87">
        <f>IF(OR('2_DEBITOS'!I323="Sim",'1_QUESITOS'!$D$6="Sim",'1_QUESITOS'!$D$7="Sim",'1_QUESITOS'!$D$9="Sim"),I327,
SMALL(I327:J327,1))</f>
        <v>0</v>
      </c>
      <c r="L327" s="7">
        <f>IF('2_DEBITOS'!$I$4="ERRO !!!",0,ROUNDDOWN(SUM(E327:F327)*K327,2))</f>
        <v>0</v>
      </c>
      <c r="M327" s="7">
        <f t="shared" si="16"/>
        <v>0</v>
      </c>
      <c r="N327" s="7">
        <f t="shared" si="19"/>
        <v>0</v>
      </c>
      <c r="O327" s="7">
        <f t="shared" si="17"/>
        <v>0</v>
      </c>
    </row>
    <row r="328" spans="3:15" x14ac:dyDescent="0.35">
      <c r="C328" s="18" t="str">
        <f t="shared" si="18"/>
        <v/>
      </c>
      <c r="D328" s="13" t="str">
        <f>IF('2_DEBITOS'!D324="","Não informado",'2_DEBITOS'!D324)</f>
        <v>Não informado</v>
      </c>
      <c r="E328" s="7">
        <f>IF('2_DEBITOS'!$I$4="ERRO !!!",0,SUM('2_DEBITOS'!E324))</f>
        <v>0</v>
      </c>
      <c r="F328" s="7">
        <f>IF('2_DEBITOS'!$I$4="ERRO !!!",0,SUM('2_DEBITOS'!F324,'2_DEBITOS'!G324))</f>
        <v>0</v>
      </c>
      <c r="G328" s="8" t="str">
        <f>IF('1_QUESITOS'!$D$18="ERRO !!!","",
IF(E328+F328=0,"",
IF(OR('2_DEBITOS'!I324="Sim",'1_QUESITOS'!$D$6="Sim",'1_QUESITOS'!$D$7="Sim",'1_QUESITOS'!$D$9="Sim"),"D",
IF('3_CAPAG'!$D$9="","",
'3_CAPAG'!$D$9))))</f>
        <v/>
      </c>
      <c r="H328" s="8" t="str">
        <f>IF('1_QUESITOS'!$D$18="ERRO !!!","00.0",
IF(AND(OR(G328="C",G328="D"),'1_QUESITOS'!$D$13="Sim"),"10.1",
IF(AND(OR(G328="A",G328="B"),'1_QUESITOS'!$D$14="Sim"),"10.2",
IF(AND(OR(G328="C",G328="D"),'1_QUESITOS'!$D$13="Não",'1_QUESITOS'!$D$12="Inciso I"),"11.1",
IF(AND(OR(G328="C",G328="D"),'1_QUESITOS'!$D$13="Não",'1_QUESITOS'!$D$12="Inciso II"),"11.2",
"00.0")))))</f>
        <v>00.0</v>
      </c>
      <c r="I328" s="87">
        <f>IF('1_QUESITOS'!$D$18="ERRO !!!",0,
IF(H328="10.1",0.65,
IF(H328="10.2",0,
IF(AND(H328="11.1",'1_QUESITOS'!$D$8="Não",'1_QUESITOS'!$D$9="Não",'1_QUESITOS'!$D$10="Não",'1_QUESITOS'!$D$11="Não"),0.65,
IF(AND(H328="11.1",OR('1_QUESITOS'!$D$8="Sim",'1_QUESITOS'!$D$9="Sim",'1_QUESITOS'!$D$10="Sim",'1_QUESITOS'!$D$11="Sim")),0.7,
IF(AND(H328="11.2",'1_QUESITOS'!$D$8="Não",'1_QUESITOS'!$D$9="Não",'1_QUESITOS'!$D$10="Não",'1_QUESITOS'!$D$11="Não"),0.5,
IF(AND(H328="11.2",OR('1_QUESITOS'!$D$8="Sim",'1_QUESITOS'!$D$9="Sim",'1_QUESITOS'!$D$10="Sim",'1_QUESITOS'!$D$11="Sim")),0.55,
0)))))))</f>
        <v>0</v>
      </c>
      <c r="J328" s="87">
        <f>'3_CAPAG'!$D$8</f>
        <v>0</v>
      </c>
      <c r="K328" s="87">
        <f>IF(OR('2_DEBITOS'!I324="Sim",'1_QUESITOS'!$D$6="Sim",'1_QUESITOS'!$D$7="Sim",'1_QUESITOS'!$D$9="Sim"),I328,
SMALL(I328:J328,1))</f>
        <v>0</v>
      </c>
      <c r="L328" s="7">
        <f>IF('2_DEBITOS'!$I$4="ERRO !!!",0,ROUNDDOWN(SUM(E328:F328)*K328,2))</f>
        <v>0</v>
      </c>
      <c r="M328" s="7">
        <f t="shared" si="16"/>
        <v>0</v>
      </c>
      <c r="N328" s="7">
        <f t="shared" si="19"/>
        <v>0</v>
      </c>
      <c r="O328" s="7">
        <f t="shared" si="17"/>
        <v>0</v>
      </c>
    </row>
    <row r="329" spans="3:15" x14ac:dyDescent="0.35">
      <c r="C329" s="18" t="str">
        <f t="shared" si="18"/>
        <v/>
      </c>
      <c r="D329" s="13" t="str">
        <f>IF('2_DEBITOS'!D325="","Não informado",'2_DEBITOS'!D325)</f>
        <v>Não informado</v>
      </c>
      <c r="E329" s="7">
        <f>IF('2_DEBITOS'!$I$4="ERRO !!!",0,SUM('2_DEBITOS'!E325))</f>
        <v>0</v>
      </c>
      <c r="F329" s="7">
        <f>IF('2_DEBITOS'!$I$4="ERRO !!!",0,SUM('2_DEBITOS'!F325,'2_DEBITOS'!G325))</f>
        <v>0</v>
      </c>
      <c r="G329" s="8" t="str">
        <f>IF('1_QUESITOS'!$D$18="ERRO !!!","",
IF(E329+F329=0,"",
IF(OR('2_DEBITOS'!I325="Sim",'1_QUESITOS'!$D$6="Sim",'1_QUESITOS'!$D$7="Sim",'1_QUESITOS'!$D$9="Sim"),"D",
IF('3_CAPAG'!$D$9="","",
'3_CAPAG'!$D$9))))</f>
        <v/>
      </c>
      <c r="H329" s="8" t="str">
        <f>IF('1_QUESITOS'!$D$18="ERRO !!!","00.0",
IF(AND(OR(G329="C",G329="D"),'1_QUESITOS'!$D$13="Sim"),"10.1",
IF(AND(OR(G329="A",G329="B"),'1_QUESITOS'!$D$14="Sim"),"10.2",
IF(AND(OR(G329="C",G329="D"),'1_QUESITOS'!$D$13="Não",'1_QUESITOS'!$D$12="Inciso I"),"11.1",
IF(AND(OR(G329="C",G329="D"),'1_QUESITOS'!$D$13="Não",'1_QUESITOS'!$D$12="Inciso II"),"11.2",
"00.0")))))</f>
        <v>00.0</v>
      </c>
      <c r="I329" s="87">
        <f>IF('1_QUESITOS'!$D$18="ERRO !!!",0,
IF(H329="10.1",0.65,
IF(H329="10.2",0,
IF(AND(H329="11.1",'1_QUESITOS'!$D$8="Não",'1_QUESITOS'!$D$9="Não",'1_QUESITOS'!$D$10="Não",'1_QUESITOS'!$D$11="Não"),0.65,
IF(AND(H329="11.1",OR('1_QUESITOS'!$D$8="Sim",'1_QUESITOS'!$D$9="Sim",'1_QUESITOS'!$D$10="Sim",'1_QUESITOS'!$D$11="Sim")),0.7,
IF(AND(H329="11.2",'1_QUESITOS'!$D$8="Não",'1_QUESITOS'!$D$9="Não",'1_QUESITOS'!$D$10="Não",'1_QUESITOS'!$D$11="Não"),0.5,
IF(AND(H329="11.2",OR('1_QUESITOS'!$D$8="Sim",'1_QUESITOS'!$D$9="Sim",'1_QUESITOS'!$D$10="Sim",'1_QUESITOS'!$D$11="Sim")),0.55,
0)))))))</f>
        <v>0</v>
      </c>
      <c r="J329" s="87">
        <f>'3_CAPAG'!$D$8</f>
        <v>0</v>
      </c>
      <c r="K329" s="87">
        <f>IF(OR('2_DEBITOS'!I325="Sim",'1_QUESITOS'!$D$6="Sim",'1_QUESITOS'!$D$7="Sim",'1_QUESITOS'!$D$9="Sim"),I329,
SMALL(I329:J329,1))</f>
        <v>0</v>
      </c>
      <c r="L329" s="7">
        <f>IF('2_DEBITOS'!$I$4="ERRO !!!",0,ROUNDDOWN(SUM(E329:F329)*K329,2))</f>
        <v>0</v>
      </c>
      <c r="M329" s="7">
        <f t="shared" si="16"/>
        <v>0</v>
      </c>
      <c r="N329" s="7">
        <f t="shared" si="19"/>
        <v>0</v>
      </c>
      <c r="O329" s="7">
        <f t="shared" si="17"/>
        <v>0</v>
      </c>
    </row>
    <row r="330" spans="3:15" x14ac:dyDescent="0.35">
      <c r="C330" s="18" t="str">
        <f t="shared" si="18"/>
        <v/>
      </c>
      <c r="D330" s="13" t="str">
        <f>IF('2_DEBITOS'!D326="","Não informado",'2_DEBITOS'!D326)</f>
        <v>Não informado</v>
      </c>
      <c r="E330" s="7">
        <f>IF('2_DEBITOS'!$I$4="ERRO !!!",0,SUM('2_DEBITOS'!E326))</f>
        <v>0</v>
      </c>
      <c r="F330" s="7">
        <f>IF('2_DEBITOS'!$I$4="ERRO !!!",0,SUM('2_DEBITOS'!F326,'2_DEBITOS'!G326))</f>
        <v>0</v>
      </c>
      <c r="G330" s="8" t="str">
        <f>IF('1_QUESITOS'!$D$18="ERRO !!!","",
IF(E330+F330=0,"",
IF(OR('2_DEBITOS'!I326="Sim",'1_QUESITOS'!$D$6="Sim",'1_QUESITOS'!$D$7="Sim",'1_QUESITOS'!$D$9="Sim"),"D",
IF('3_CAPAG'!$D$9="","",
'3_CAPAG'!$D$9))))</f>
        <v/>
      </c>
      <c r="H330" s="8" t="str">
        <f>IF('1_QUESITOS'!$D$18="ERRO !!!","00.0",
IF(AND(OR(G330="C",G330="D"),'1_QUESITOS'!$D$13="Sim"),"10.1",
IF(AND(OR(G330="A",G330="B"),'1_QUESITOS'!$D$14="Sim"),"10.2",
IF(AND(OR(G330="C",G330="D"),'1_QUESITOS'!$D$13="Não",'1_QUESITOS'!$D$12="Inciso I"),"11.1",
IF(AND(OR(G330="C",G330="D"),'1_QUESITOS'!$D$13="Não",'1_QUESITOS'!$D$12="Inciso II"),"11.2",
"00.0")))))</f>
        <v>00.0</v>
      </c>
      <c r="I330" s="87">
        <f>IF('1_QUESITOS'!$D$18="ERRO !!!",0,
IF(H330="10.1",0.65,
IF(H330="10.2",0,
IF(AND(H330="11.1",'1_QUESITOS'!$D$8="Não",'1_QUESITOS'!$D$9="Não",'1_QUESITOS'!$D$10="Não",'1_QUESITOS'!$D$11="Não"),0.65,
IF(AND(H330="11.1",OR('1_QUESITOS'!$D$8="Sim",'1_QUESITOS'!$D$9="Sim",'1_QUESITOS'!$D$10="Sim",'1_QUESITOS'!$D$11="Sim")),0.7,
IF(AND(H330="11.2",'1_QUESITOS'!$D$8="Não",'1_QUESITOS'!$D$9="Não",'1_QUESITOS'!$D$10="Não",'1_QUESITOS'!$D$11="Não"),0.5,
IF(AND(H330="11.2",OR('1_QUESITOS'!$D$8="Sim",'1_QUESITOS'!$D$9="Sim",'1_QUESITOS'!$D$10="Sim",'1_QUESITOS'!$D$11="Sim")),0.55,
0)))))))</f>
        <v>0</v>
      </c>
      <c r="J330" s="87">
        <f>'3_CAPAG'!$D$8</f>
        <v>0</v>
      </c>
      <c r="K330" s="87">
        <f>IF(OR('2_DEBITOS'!I326="Sim",'1_QUESITOS'!$D$6="Sim",'1_QUESITOS'!$D$7="Sim",'1_QUESITOS'!$D$9="Sim"),I330,
SMALL(I330:J330,1))</f>
        <v>0</v>
      </c>
      <c r="L330" s="7">
        <f>IF('2_DEBITOS'!$I$4="ERRO !!!",0,ROUNDDOWN(SUM(E330:F330)*K330,2))</f>
        <v>0</v>
      </c>
      <c r="M330" s="7">
        <f t="shared" si="16"/>
        <v>0</v>
      </c>
      <c r="N330" s="7">
        <f t="shared" si="19"/>
        <v>0</v>
      </c>
      <c r="O330" s="7">
        <f t="shared" si="17"/>
        <v>0</v>
      </c>
    </row>
    <row r="331" spans="3:15" x14ac:dyDescent="0.35">
      <c r="C331" s="18" t="str">
        <f t="shared" si="18"/>
        <v/>
      </c>
      <c r="D331" s="13" t="str">
        <f>IF('2_DEBITOS'!D327="","Não informado",'2_DEBITOS'!D327)</f>
        <v>Não informado</v>
      </c>
      <c r="E331" s="7">
        <f>IF('2_DEBITOS'!$I$4="ERRO !!!",0,SUM('2_DEBITOS'!E327))</f>
        <v>0</v>
      </c>
      <c r="F331" s="7">
        <f>IF('2_DEBITOS'!$I$4="ERRO !!!",0,SUM('2_DEBITOS'!F327,'2_DEBITOS'!G327))</f>
        <v>0</v>
      </c>
      <c r="G331" s="8" t="str">
        <f>IF('1_QUESITOS'!$D$18="ERRO !!!","",
IF(E331+F331=0,"",
IF(OR('2_DEBITOS'!I327="Sim",'1_QUESITOS'!$D$6="Sim",'1_QUESITOS'!$D$7="Sim",'1_QUESITOS'!$D$9="Sim"),"D",
IF('3_CAPAG'!$D$9="","",
'3_CAPAG'!$D$9))))</f>
        <v/>
      </c>
      <c r="H331" s="8" t="str">
        <f>IF('1_QUESITOS'!$D$18="ERRO !!!","00.0",
IF(AND(OR(G331="C",G331="D"),'1_QUESITOS'!$D$13="Sim"),"10.1",
IF(AND(OR(G331="A",G331="B"),'1_QUESITOS'!$D$14="Sim"),"10.2",
IF(AND(OR(G331="C",G331="D"),'1_QUESITOS'!$D$13="Não",'1_QUESITOS'!$D$12="Inciso I"),"11.1",
IF(AND(OR(G331="C",G331="D"),'1_QUESITOS'!$D$13="Não",'1_QUESITOS'!$D$12="Inciso II"),"11.2",
"00.0")))))</f>
        <v>00.0</v>
      </c>
      <c r="I331" s="87">
        <f>IF('1_QUESITOS'!$D$18="ERRO !!!",0,
IF(H331="10.1",0.65,
IF(H331="10.2",0,
IF(AND(H331="11.1",'1_QUESITOS'!$D$8="Não",'1_QUESITOS'!$D$9="Não",'1_QUESITOS'!$D$10="Não",'1_QUESITOS'!$D$11="Não"),0.65,
IF(AND(H331="11.1",OR('1_QUESITOS'!$D$8="Sim",'1_QUESITOS'!$D$9="Sim",'1_QUESITOS'!$D$10="Sim",'1_QUESITOS'!$D$11="Sim")),0.7,
IF(AND(H331="11.2",'1_QUESITOS'!$D$8="Não",'1_QUESITOS'!$D$9="Não",'1_QUESITOS'!$D$10="Não",'1_QUESITOS'!$D$11="Não"),0.5,
IF(AND(H331="11.2",OR('1_QUESITOS'!$D$8="Sim",'1_QUESITOS'!$D$9="Sim",'1_QUESITOS'!$D$10="Sim",'1_QUESITOS'!$D$11="Sim")),0.55,
0)))))))</f>
        <v>0</v>
      </c>
      <c r="J331" s="87">
        <f>'3_CAPAG'!$D$8</f>
        <v>0</v>
      </c>
      <c r="K331" s="87">
        <f>IF(OR('2_DEBITOS'!I327="Sim",'1_QUESITOS'!$D$6="Sim",'1_QUESITOS'!$D$7="Sim",'1_QUESITOS'!$D$9="Sim"),I331,
SMALL(I331:J331,1))</f>
        <v>0</v>
      </c>
      <c r="L331" s="7">
        <f>IF('2_DEBITOS'!$I$4="ERRO !!!",0,ROUNDDOWN(SUM(E331:F331)*K331,2))</f>
        <v>0</v>
      </c>
      <c r="M331" s="7">
        <f t="shared" si="16"/>
        <v>0</v>
      </c>
      <c r="N331" s="7">
        <f t="shared" si="19"/>
        <v>0</v>
      </c>
      <c r="O331" s="7">
        <f t="shared" si="17"/>
        <v>0</v>
      </c>
    </row>
    <row r="332" spans="3:15" x14ac:dyDescent="0.35">
      <c r="C332" s="18" t="str">
        <f t="shared" si="18"/>
        <v/>
      </c>
      <c r="D332" s="13" t="str">
        <f>IF('2_DEBITOS'!D328="","Não informado",'2_DEBITOS'!D328)</f>
        <v>Não informado</v>
      </c>
      <c r="E332" s="7">
        <f>IF('2_DEBITOS'!$I$4="ERRO !!!",0,SUM('2_DEBITOS'!E328))</f>
        <v>0</v>
      </c>
      <c r="F332" s="7">
        <f>IF('2_DEBITOS'!$I$4="ERRO !!!",0,SUM('2_DEBITOS'!F328,'2_DEBITOS'!G328))</f>
        <v>0</v>
      </c>
      <c r="G332" s="8" t="str">
        <f>IF('1_QUESITOS'!$D$18="ERRO !!!","",
IF(E332+F332=0,"",
IF(OR('2_DEBITOS'!I328="Sim",'1_QUESITOS'!$D$6="Sim",'1_QUESITOS'!$D$7="Sim",'1_QUESITOS'!$D$9="Sim"),"D",
IF('3_CAPAG'!$D$9="","",
'3_CAPAG'!$D$9))))</f>
        <v/>
      </c>
      <c r="H332" s="8" t="str">
        <f>IF('1_QUESITOS'!$D$18="ERRO !!!","00.0",
IF(AND(OR(G332="C",G332="D"),'1_QUESITOS'!$D$13="Sim"),"10.1",
IF(AND(OR(G332="A",G332="B"),'1_QUESITOS'!$D$14="Sim"),"10.2",
IF(AND(OR(G332="C",G332="D"),'1_QUESITOS'!$D$13="Não",'1_QUESITOS'!$D$12="Inciso I"),"11.1",
IF(AND(OR(G332="C",G332="D"),'1_QUESITOS'!$D$13="Não",'1_QUESITOS'!$D$12="Inciso II"),"11.2",
"00.0")))))</f>
        <v>00.0</v>
      </c>
      <c r="I332" s="87">
        <f>IF('1_QUESITOS'!$D$18="ERRO !!!",0,
IF(H332="10.1",0.65,
IF(H332="10.2",0,
IF(AND(H332="11.1",'1_QUESITOS'!$D$8="Não",'1_QUESITOS'!$D$9="Não",'1_QUESITOS'!$D$10="Não",'1_QUESITOS'!$D$11="Não"),0.65,
IF(AND(H332="11.1",OR('1_QUESITOS'!$D$8="Sim",'1_QUESITOS'!$D$9="Sim",'1_QUESITOS'!$D$10="Sim",'1_QUESITOS'!$D$11="Sim")),0.7,
IF(AND(H332="11.2",'1_QUESITOS'!$D$8="Não",'1_QUESITOS'!$D$9="Não",'1_QUESITOS'!$D$10="Não",'1_QUESITOS'!$D$11="Não"),0.5,
IF(AND(H332="11.2",OR('1_QUESITOS'!$D$8="Sim",'1_QUESITOS'!$D$9="Sim",'1_QUESITOS'!$D$10="Sim",'1_QUESITOS'!$D$11="Sim")),0.55,
0)))))))</f>
        <v>0</v>
      </c>
      <c r="J332" s="87">
        <f>'3_CAPAG'!$D$8</f>
        <v>0</v>
      </c>
      <c r="K332" s="87">
        <f>IF(OR('2_DEBITOS'!I328="Sim",'1_QUESITOS'!$D$6="Sim",'1_QUESITOS'!$D$7="Sim",'1_QUESITOS'!$D$9="Sim"),I332,
SMALL(I332:J332,1))</f>
        <v>0</v>
      </c>
      <c r="L332" s="7">
        <f>IF('2_DEBITOS'!$I$4="ERRO !!!",0,ROUNDDOWN(SUM(E332:F332)*K332,2))</f>
        <v>0</v>
      </c>
      <c r="M332" s="7">
        <f t="shared" si="16"/>
        <v>0</v>
      </c>
      <c r="N332" s="7">
        <f t="shared" si="19"/>
        <v>0</v>
      </c>
      <c r="O332" s="7">
        <f t="shared" si="17"/>
        <v>0</v>
      </c>
    </row>
    <row r="333" spans="3:15" x14ac:dyDescent="0.35">
      <c r="C333" s="18" t="str">
        <f t="shared" si="18"/>
        <v/>
      </c>
      <c r="D333" s="13" t="str">
        <f>IF('2_DEBITOS'!D329="","Não informado",'2_DEBITOS'!D329)</f>
        <v>Não informado</v>
      </c>
      <c r="E333" s="7">
        <f>IF('2_DEBITOS'!$I$4="ERRO !!!",0,SUM('2_DEBITOS'!E329))</f>
        <v>0</v>
      </c>
      <c r="F333" s="7">
        <f>IF('2_DEBITOS'!$I$4="ERRO !!!",0,SUM('2_DEBITOS'!F329,'2_DEBITOS'!G329))</f>
        <v>0</v>
      </c>
      <c r="G333" s="8" t="str">
        <f>IF('1_QUESITOS'!$D$18="ERRO !!!","",
IF(E333+F333=0,"",
IF(OR('2_DEBITOS'!I329="Sim",'1_QUESITOS'!$D$6="Sim",'1_QUESITOS'!$D$7="Sim",'1_QUESITOS'!$D$9="Sim"),"D",
IF('3_CAPAG'!$D$9="","",
'3_CAPAG'!$D$9))))</f>
        <v/>
      </c>
      <c r="H333" s="8" t="str">
        <f>IF('1_QUESITOS'!$D$18="ERRO !!!","00.0",
IF(AND(OR(G333="C",G333="D"),'1_QUESITOS'!$D$13="Sim"),"10.1",
IF(AND(OR(G333="A",G333="B"),'1_QUESITOS'!$D$14="Sim"),"10.2",
IF(AND(OR(G333="C",G333="D"),'1_QUESITOS'!$D$13="Não",'1_QUESITOS'!$D$12="Inciso I"),"11.1",
IF(AND(OR(G333="C",G333="D"),'1_QUESITOS'!$D$13="Não",'1_QUESITOS'!$D$12="Inciso II"),"11.2",
"00.0")))))</f>
        <v>00.0</v>
      </c>
      <c r="I333" s="87">
        <f>IF('1_QUESITOS'!$D$18="ERRO !!!",0,
IF(H333="10.1",0.65,
IF(H333="10.2",0,
IF(AND(H333="11.1",'1_QUESITOS'!$D$8="Não",'1_QUESITOS'!$D$9="Não",'1_QUESITOS'!$D$10="Não",'1_QUESITOS'!$D$11="Não"),0.65,
IF(AND(H333="11.1",OR('1_QUESITOS'!$D$8="Sim",'1_QUESITOS'!$D$9="Sim",'1_QUESITOS'!$D$10="Sim",'1_QUESITOS'!$D$11="Sim")),0.7,
IF(AND(H333="11.2",'1_QUESITOS'!$D$8="Não",'1_QUESITOS'!$D$9="Não",'1_QUESITOS'!$D$10="Não",'1_QUESITOS'!$D$11="Não"),0.5,
IF(AND(H333="11.2",OR('1_QUESITOS'!$D$8="Sim",'1_QUESITOS'!$D$9="Sim",'1_QUESITOS'!$D$10="Sim",'1_QUESITOS'!$D$11="Sim")),0.55,
0)))))))</f>
        <v>0</v>
      </c>
      <c r="J333" s="87">
        <f>'3_CAPAG'!$D$8</f>
        <v>0</v>
      </c>
      <c r="K333" s="87">
        <f>IF(OR('2_DEBITOS'!I329="Sim",'1_QUESITOS'!$D$6="Sim",'1_QUESITOS'!$D$7="Sim",'1_QUESITOS'!$D$9="Sim"),I333,
SMALL(I333:J333,1))</f>
        <v>0</v>
      </c>
      <c r="L333" s="7">
        <f>IF('2_DEBITOS'!$I$4="ERRO !!!",0,ROUNDDOWN(SUM(E333:F333)*K333,2))</f>
        <v>0</v>
      </c>
      <c r="M333" s="7">
        <f t="shared" si="16"/>
        <v>0</v>
      </c>
      <c r="N333" s="7">
        <f t="shared" si="19"/>
        <v>0</v>
      </c>
      <c r="O333" s="7">
        <f t="shared" si="17"/>
        <v>0</v>
      </c>
    </row>
    <row r="334" spans="3:15" x14ac:dyDescent="0.35">
      <c r="C334" s="18" t="str">
        <f t="shared" si="18"/>
        <v/>
      </c>
      <c r="D334" s="13" t="str">
        <f>IF('2_DEBITOS'!D330="","Não informado",'2_DEBITOS'!D330)</f>
        <v>Não informado</v>
      </c>
      <c r="E334" s="7">
        <f>IF('2_DEBITOS'!$I$4="ERRO !!!",0,SUM('2_DEBITOS'!E330))</f>
        <v>0</v>
      </c>
      <c r="F334" s="7">
        <f>IF('2_DEBITOS'!$I$4="ERRO !!!",0,SUM('2_DEBITOS'!F330,'2_DEBITOS'!G330))</f>
        <v>0</v>
      </c>
      <c r="G334" s="8" t="str">
        <f>IF('1_QUESITOS'!$D$18="ERRO !!!","",
IF(E334+F334=0,"",
IF(OR('2_DEBITOS'!I330="Sim",'1_QUESITOS'!$D$6="Sim",'1_QUESITOS'!$D$7="Sim",'1_QUESITOS'!$D$9="Sim"),"D",
IF('3_CAPAG'!$D$9="","",
'3_CAPAG'!$D$9))))</f>
        <v/>
      </c>
      <c r="H334" s="8" t="str">
        <f>IF('1_QUESITOS'!$D$18="ERRO !!!","00.0",
IF(AND(OR(G334="C",G334="D"),'1_QUESITOS'!$D$13="Sim"),"10.1",
IF(AND(OR(G334="A",G334="B"),'1_QUESITOS'!$D$14="Sim"),"10.2",
IF(AND(OR(G334="C",G334="D"),'1_QUESITOS'!$D$13="Não",'1_QUESITOS'!$D$12="Inciso I"),"11.1",
IF(AND(OR(G334="C",G334="D"),'1_QUESITOS'!$D$13="Não",'1_QUESITOS'!$D$12="Inciso II"),"11.2",
"00.0")))))</f>
        <v>00.0</v>
      </c>
      <c r="I334" s="87">
        <f>IF('1_QUESITOS'!$D$18="ERRO !!!",0,
IF(H334="10.1",0.65,
IF(H334="10.2",0,
IF(AND(H334="11.1",'1_QUESITOS'!$D$8="Não",'1_QUESITOS'!$D$9="Não",'1_QUESITOS'!$D$10="Não",'1_QUESITOS'!$D$11="Não"),0.65,
IF(AND(H334="11.1",OR('1_QUESITOS'!$D$8="Sim",'1_QUESITOS'!$D$9="Sim",'1_QUESITOS'!$D$10="Sim",'1_QUESITOS'!$D$11="Sim")),0.7,
IF(AND(H334="11.2",'1_QUESITOS'!$D$8="Não",'1_QUESITOS'!$D$9="Não",'1_QUESITOS'!$D$10="Não",'1_QUESITOS'!$D$11="Não"),0.5,
IF(AND(H334="11.2",OR('1_QUESITOS'!$D$8="Sim",'1_QUESITOS'!$D$9="Sim",'1_QUESITOS'!$D$10="Sim",'1_QUESITOS'!$D$11="Sim")),0.55,
0)))))))</f>
        <v>0</v>
      </c>
      <c r="J334" s="87">
        <f>'3_CAPAG'!$D$8</f>
        <v>0</v>
      </c>
      <c r="K334" s="87">
        <f>IF(OR('2_DEBITOS'!I330="Sim",'1_QUESITOS'!$D$6="Sim",'1_QUESITOS'!$D$7="Sim",'1_QUESITOS'!$D$9="Sim"),I334,
SMALL(I334:J334,1))</f>
        <v>0</v>
      </c>
      <c r="L334" s="7">
        <f>IF('2_DEBITOS'!$I$4="ERRO !!!",0,ROUNDDOWN(SUM(E334:F334)*K334,2))</f>
        <v>0</v>
      </c>
      <c r="M334" s="7">
        <f t="shared" ref="M334:M397" si="20">IF(OR(F334="",F334=0),0,IF(OR(H334="10.1",H334="11.1",H334="11.2"),1*F334,0))</f>
        <v>0</v>
      </c>
      <c r="N334" s="7">
        <f t="shared" si="19"/>
        <v>0</v>
      </c>
      <c r="O334" s="7">
        <f t="shared" ref="O334:O397" si="21">E334+F334-N334</f>
        <v>0</v>
      </c>
    </row>
    <row r="335" spans="3:15" x14ac:dyDescent="0.35">
      <c r="C335" s="18" t="str">
        <f t="shared" ref="C335:C398" si="22">IF(D335="Não informado","",IF(ISERROR(1+C334),1,1+C334))</f>
        <v/>
      </c>
      <c r="D335" s="13" t="str">
        <f>IF('2_DEBITOS'!D331="","Não informado",'2_DEBITOS'!D331)</f>
        <v>Não informado</v>
      </c>
      <c r="E335" s="7">
        <f>IF('2_DEBITOS'!$I$4="ERRO !!!",0,SUM('2_DEBITOS'!E331))</f>
        <v>0</v>
      </c>
      <c r="F335" s="7">
        <f>IF('2_DEBITOS'!$I$4="ERRO !!!",0,SUM('2_DEBITOS'!F331,'2_DEBITOS'!G331))</f>
        <v>0</v>
      </c>
      <c r="G335" s="8" t="str">
        <f>IF('1_QUESITOS'!$D$18="ERRO !!!","",
IF(E335+F335=0,"",
IF(OR('2_DEBITOS'!I331="Sim",'1_QUESITOS'!$D$6="Sim",'1_QUESITOS'!$D$7="Sim",'1_QUESITOS'!$D$9="Sim"),"D",
IF('3_CAPAG'!$D$9="","",
'3_CAPAG'!$D$9))))</f>
        <v/>
      </c>
      <c r="H335" s="8" t="str">
        <f>IF('1_QUESITOS'!$D$18="ERRO !!!","00.0",
IF(AND(OR(G335="C",G335="D"),'1_QUESITOS'!$D$13="Sim"),"10.1",
IF(AND(OR(G335="A",G335="B"),'1_QUESITOS'!$D$14="Sim"),"10.2",
IF(AND(OR(G335="C",G335="D"),'1_QUESITOS'!$D$13="Não",'1_QUESITOS'!$D$12="Inciso I"),"11.1",
IF(AND(OR(G335="C",G335="D"),'1_QUESITOS'!$D$13="Não",'1_QUESITOS'!$D$12="Inciso II"),"11.2",
"00.0")))))</f>
        <v>00.0</v>
      </c>
      <c r="I335" s="87">
        <f>IF('1_QUESITOS'!$D$18="ERRO !!!",0,
IF(H335="10.1",0.65,
IF(H335="10.2",0,
IF(AND(H335="11.1",'1_QUESITOS'!$D$8="Não",'1_QUESITOS'!$D$9="Não",'1_QUESITOS'!$D$10="Não",'1_QUESITOS'!$D$11="Não"),0.65,
IF(AND(H335="11.1",OR('1_QUESITOS'!$D$8="Sim",'1_QUESITOS'!$D$9="Sim",'1_QUESITOS'!$D$10="Sim",'1_QUESITOS'!$D$11="Sim")),0.7,
IF(AND(H335="11.2",'1_QUESITOS'!$D$8="Não",'1_QUESITOS'!$D$9="Não",'1_QUESITOS'!$D$10="Não",'1_QUESITOS'!$D$11="Não"),0.5,
IF(AND(H335="11.2",OR('1_QUESITOS'!$D$8="Sim",'1_QUESITOS'!$D$9="Sim",'1_QUESITOS'!$D$10="Sim",'1_QUESITOS'!$D$11="Sim")),0.55,
0)))))))</f>
        <v>0</v>
      </c>
      <c r="J335" s="87">
        <f>'3_CAPAG'!$D$8</f>
        <v>0</v>
      </c>
      <c r="K335" s="87">
        <f>IF(OR('2_DEBITOS'!I331="Sim",'1_QUESITOS'!$D$6="Sim",'1_QUESITOS'!$D$7="Sim",'1_QUESITOS'!$D$9="Sim"),I335,
SMALL(I335:J335,1))</f>
        <v>0</v>
      </c>
      <c r="L335" s="7">
        <f>IF('2_DEBITOS'!$I$4="ERRO !!!",0,ROUNDDOWN(SUM(E335:F335)*K335,2))</f>
        <v>0</v>
      </c>
      <c r="M335" s="7">
        <f t="shared" si="20"/>
        <v>0</v>
      </c>
      <c r="N335" s="7">
        <f t="shared" ref="N335:N398" si="23">SMALL(L335:M335,1)</f>
        <v>0</v>
      </c>
      <c r="O335" s="7">
        <f t="shared" si="21"/>
        <v>0</v>
      </c>
    </row>
    <row r="336" spans="3:15" x14ac:dyDescent="0.35">
      <c r="C336" s="18" t="str">
        <f t="shared" si="22"/>
        <v/>
      </c>
      <c r="D336" s="13" t="str">
        <f>IF('2_DEBITOS'!D332="","Não informado",'2_DEBITOS'!D332)</f>
        <v>Não informado</v>
      </c>
      <c r="E336" s="7">
        <f>IF('2_DEBITOS'!$I$4="ERRO !!!",0,SUM('2_DEBITOS'!E332))</f>
        <v>0</v>
      </c>
      <c r="F336" s="7">
        <f>IF('2_DEBITOS'!$I$4="ERRO !!!",0,SUM('2_DEBITOS'!F332,'2_DEBITOS'!G332))</f>
        <v>0</v>
      </c>
      <c r="G336" s="8" t="str">
        <f>IF('1_QUESITOS'!$D$18="ERRO !!!","",
IF(E336+F336=0,"",
IF(OR('2_DEBITOS'!I332="Sim",'1_QUESITOS'!$D$6="Sim",'1_QUESITOS'!$D$7="Sim",'1_QUESITOS'!$D$9="Sim"),"D",
IF('3_CAPAG'!$D$9="","",
'3_CAPAG'!$D$9))))</f>
        <v/>
      </c>
      <c r="H336" s="8" t="str">
        <f>IF('1_QUESITOS'!$D$18="ERRO !!!","00.0",
IF(AND(OR(G336="C",G336="D"),'1_QUESITOS'!$D$13="Sim"),"10.1",
IF(AND(OR(G336="A",G336="B"),'1_QUESITOS'!$D$14="Sim"),"10.2",
IF(AND(OR(G336="C",G336="D"),'1_QUESITOS'!$D$13="Não",'1_QUESITOS'!$D$12="Inciso I"),"11.1",
IF(AND(OR(G336="C",G336="D"),'1_QUESITOS'!$D$13="Não",'1_QUESITOS'!$D$12="Inciso II"),"11.2",
"00.0")))))</f>
        <v>00.0</v>
      </c>
      <c r="I336" s="87">
        <f>IF('1_QUESITOS'!$D$18="ERRO !!!",0,
IF(H336="10.1",0.65,
IF(H336="10.2",0,
IF(AND(H336="11.1",'1_QUESITOS'!$D$8="Não",'1_QUESITOS'!$D$9="Não",'1_QUESITOS'!$D$10="Não",'1_QUESITOS'!$D$11="Não"),0.65,
IF(AND(H336="11.1",OR('1_QUESITOS'!$D$8="Sim",'1_QUESITOS'!$D$9="Sim",'1_QUESITOS'!$D$10="Sim",'1_QUESITOS'!$D$11="Sim")),0.7,
IF(AND(H336="11.2",'1_QUESITOS'!$D$8="Não",'1_QUESITOS'!$D$9="Não",'1_QUESITOS'!$D$10="Não",'1_QUESITOS'!$D$11="Não"),0.5,
IF(AND(H336="11.2",OR('1_QUESITOS'!$D$8="Sim",'1_QUESITOS'!$D$9="Sim",'1_QUESITOS'!$D$10="Sim",'1_QUESITOS'!$D$11="Sim")),0.55,
0)))))))</f>
        <v>0</v>
      </c>
      <c r="J336" s="87">
        <f>'3_CAPAG'!$D$8</f>
        <v>0</v>
      </c>
      <c r="K336" s="87">
        <f>IF(OR('2_DEBITOS'!I332="Sim",'1_QUESITOS'!$D$6="Sim",'1_QUESITOS'!$D$7="Sim",'1_QUESITOS'!$D$9="Sim"),I336,
SMALL(I336:J336,1))</f>
        <v>0</v>
      </c>
      <c r="L336" s="7">
        <f>IF('2_DEBITOS'!$I$4="ERRO !!!",0,ROUNDDOWN(SUM(E336:F336)*K336,2))</f>
        <v>0</v>
      </c>
      <c r="M336" s="7">
        <f t="shared" si="20"/>
        <v>0</v>
      </c>
      <c r="N336" s="7">
        <f t="shared" si="23"/>
        <v>0</v>
      </c>
      <c r="O336" s="7">
        <f t="shared" si="21"/>
        <v>0</v>
      </c>
    </row>
    <row r="337" spans="3:15" x14ac:dyDescent="0.35">
      <c r="C337" s="18" t="str">
        <f t="shared" si="22"/>
        <v/>
      </c>
      <c r="D337" s="13" t="str">
        <f>IF('2_DEBITOS'!D333="","Não informado",'2_DEBITOS'!D333)</f>
        <v>Não informado</v>
      </c>
      <c r="E337" s="7">
        <f>IF('2_DEBITOS'!$I$4="ERRO !!!",0,SUM('2_DEBITOS'!E333))</f>
        <v>0</v>
      </c>
      <c r="F337" s="7">
        <f>IF('2_DEBITOS'!$I$4="ERRO !!!",0,SUM('2_DEBITOS'!F333,'2_DEBITOS'!G333))</f>
        <v>0</v>
      </c>
      <c r="G337" s="8" t="str">
        <f>IF('1_QUESITOS'!$D$18="ERRO !!!","",
IF(E337+F337=0,"",
IF(OR('2_DEBITOS'!I333="Sim",'1_QUESITOS'!$D$6="Sim",'1_QUESITOS'!$D$7="Sim",'1_QUESITOS'!$D$9="Sim"),"D",
IF('3_CAPAG'!$D$9="","",
'3_CAPAG'!$D$9))))</f>
        <v/>
      </c>
      <c r="H337" s="8" t="str">
        <f>IF('1_QUESITOS'!$D$18="ERRO !!!","00.0",
IF(AND(OR(G337="C",G337="D"),'1_QUESITOS'!$D$13="Sim"),"10.1",
IF(AND(OR(G337="A",G337="B"),'1_QUESITOS'!$D$14="Sim"),"10.2",
IF(AND(OR(G337="C",G337="D"),'1_QUESITOS'!$D$13="Não",'1_QUESITOS'!$D$12="Inciso I"),"11.1",
IF(AND(OR(G337="C",G337="D"),'1_QUESITOS'!$D$13="Não",'1_QUESITOS'!$D$12="Inciso II"),"11.2",
"00.0")))))</f>
        <v>00.0</v>
      </c>
      <c r="I337" s="87">
        <f>IF('1_QUESITOS'!$D$18="ERRO !!!",0,
IF(H337="10.1",0.65,
IF(H337="10.2",0,
IF(AND(H337="11.1",'1_QUESITOS'!$D$8="Não",'1_QUESITOS'!$D$9="Não",'1_QUESITOS'!$D$10="Não",'1_QUESITOS'!$D$11="Não"),0.65,
IF(AND(H337="11.1",OR('1_QUESITOS'!$D$8="Sim",'1_QUESITOS'!$D$9="Sim",'1_QUESITOS'!$D$10="Sim",'1_QUESITOS'!$D$11="Sim")),0.7,
IF(AND(H337="11.2",'1_QUESITOS'!$D$8="Não",'1_QUESITOS'!$D$9="Não",'1_QUESITOS'!$D$10="Não",'1_QUESITOS'!$D$11="Não"),0.5,
IF(AND(H337="11.2",OR('1_QUESITOS'!$D$8="Sim",'1_QUESITOS'!$D$9="Sim",'1_QUESITOS'!$D$10="Sim",'1_QUESITOS'!$D$11="Sim")),0.55,
0)))))))</f>
        <v>0</v>
      </c>
      <c r="J337" s="87">
        <f>'3_CAPAG'!$D$8</f>
        <v>0</v>
      </c>
      <c r="K337" s="87">
        <f>IF(OR('2_DEBITOS'!I333="Sim",'1_QUESITOS'!$D$6="Sim",'1_QUESITOS'!$D$7="Sim",'1_QUESITOS'!$D$9="Sim"),I337,
SMALL(I337:J337,1))</f>
        <v>0</v>
      </c>
      <c r="L337" s="7">
        <f>IF('2_DEBITOS'!$I$4="ERRO !!!",0,ROUNDDOWN(SUM(E337:F337)*K337,2))</f>
        <v>0</v>
      </c>
      <c r="M337" s="7">
        <f t="shared" si="20"/>
        <v>0</v>
      </c>
      <c r="N337" s="7">
        <f t="shared" si="23"/>
        <v>0</v>
      </c>
      <c r="O337" s="7">
        <f t="shared" si="21"/>
        <v>0</v>
      </c>
    </row>
    <row r="338" spans="3:15" x14ac:dyDescent="0.35">
      <c r="C338" s="18" t="str">
        <f t="shared" si="22"/>
        <v/>
      </c>
      <c r="D338" s="13" t="str">
        <f>IF('2_DEBITOS'!D334="","Não informado",'2_DEBITOS'!D334)</f>
        <v>Não informado</v>
      </c>
      <c r="E338" s="7">
        <f>IF('2_DEBITOS'!$I$4="ERRO !!!",0,SUM('2_DEBITOS'!E334))</f>
        <v>0</v>
      </c>
      <c r="F338" s="7">
        <f>IF('2_DEBITOS'!$I$4="ERRO !!!",0,SUM('2_DEBITOS'!F334,'2_DEBITOS'!G334))</f>
        <v>0</v>
      </c>
      <c r="G338" s="8" t="str">
        <f>IF('1_QUESITOS'!$D$18="ERRO !!!","",
IF(E338+F338=0,"",
IF(OR('2_DEBITOS'!I334="Sim",'1_QUESITOS'!$D$6="Sim",'1_QUESITOS'!$D$7="Sim",'1_QUESITOS'!$D$9="Sim"),"D",
IF('3_CAPAG'!$D$9="","",
'3_CAPAG'!$D$9))))</f>
        <v/>
      </c>
      <c r="H338" s="8" t="str">
        <f>IF('1_QUESITOS'!$D$18="ERRO !!!","00.0",
IF(AND(OR(G338="C",G338="D"),'1_QUESITOS'!$D$13="Sim"),"10.1",
IF(AND(OR(G338="A",G338="B"),'1_QUESITOS'!$D$14="Sim"),"10.2",
IF(AND(OR(G338="C",G338="D"),'1_QUESITOS'!$D$13="Não",'1_QUESITOS'!$D$12="Inciso I"),"11.1",
IF(AND(OR(G338="C",G338="D"),'1_QUESITOS'!$D$13="Não",'1_QUESITOS'!$D$12="Inciso II"),"11.2",
"00.0")))))</f>
        <v>00.0</v>
      </c>
      <c r="I338" s="87">
        <f>IF('1_QUESITOS'!$D$18="ERRO !!!",0,
IF(H338="10.1",0.65,
IF(H338="10.2",0,
IF(AND(H338="11.1",'1_QUESITOS'!$D$8="Não",'1_QUESITOS'!$D$9="Não",'1_QUESITOS'!$D$10="Não",'1_QUESITOS'!$D$11="Não"),0.65,
IF(AND(H338="11.1",OR('1_QUESITOS'!$D$8="Sim",'1_QUESITOS'!$D$9="Sim",'1_QUESITOS'!$D$10="Sim",'1_QUESITOS'!$D$11="Sim")),0.7,
IF(AND(H338="11.2",'1_QUESITOS'!$D$8="Não",'1_QUESITOS'!$D$9="Não",'1_QUESITOS'!$D$10="Não",'1_QUESITOS'!$D$11="Não"),0.5,
IF(AND(H338="11.2",OR('1_QUESITOS'!$D$8="Sim",'1_QUESITOS'!$D$9="Sim",'1_QUESITOS'!$D$10="Sim",'1_QUESITOS'!$D$11="Sim")),0.55,
0)))))))</f>
        <v>0</v>
      </c>
      <c r="J338" s="87">
        <f>'3_CAPAG'!$D$8</f>
        <v>0</v>
      </c>
      <c r="K338" s="87">
        <f>IF(OR('2_DEBITOS'!I334="Sim",'1_QUESITOS'!$D$6="Sim",'1_QUESITOS'!$D$7="Sim",'1_QUESITOS'!$D$9="Sim"),I338,
SMALL(I338:J338,1))</f>
        <v>0</v>
      </c>
      <c r="L338" s="7">
        <f>IF('2_DEBITOS'!$I$4="ERRO !!!",0,ROUNDDOWN(SUM(E338:F338)*K338,2))</f>
        <v>0</v>
      </c>
      <c r="M338" s="7">
        <f t="shared" si="20"/>
        <v>0</v>
      </c>
      <c r="N338" s="7">
        <f t="shared" si="23"/>
        <v>0</v>
      </c>
      <c r="O338" s="7">
        <f t="shared" si="21"/>
        <v>0</v>
      </c>
    </row>
    <row r="339" spans="3:15" x14ac:dyDescent="0.35">
      <c r="C339" s="18" t="str">
        <f t="shared" si="22"/>
        <v/>
      </c>
      <c r="D339" s="13" t="str">
        <f>IF('2_DEBITOS'!D335="","Não informado",'2_DEBITOS'!D335)</f>
        <v>Não informado</v>
      </c>
      <c r="E339" s="7">
        <f>IF('2_DEBITOS'!$I$4="ERRO !!!",0,SUM('2_DEBITOS'!E335))</f>
        <v>0</v>
      </c>
      <c r="F339" s="7">
        <f>IF('2_DEBITOS'!$I$4="ERRO !!!",0,SUM('2_DEBITOS'!F335,'2_DEBITOS'!G335))</f>
        <v>0</v>
      </c>
      <c r="G339" s="8" t="str">
        <f>IF('1_QUESITOS'!$D$18="ERRO !!!","",
IF(E339+F339=0,"",
IF(OR('2_DEBITOS'!I335="Sim",'1_QUESITOS'!$D$6="Sim",'1_QUESITOS'!$D$7="Sim",'1_QUESITOS'!$D$9="Sim"),"D",
IF('3_CAPAG'!$D$9="","",
'3_CAPAG'!$D$9))))</f>
        <v/>
      </c>
      <c r="H339" s="8" t="str">
        <f>IF('1_QUESITOS'!$D$18="ERRO !!!","00.0",
IF(AND(OR(G339="C",G339="D"),'1_QUESITOS'!$D$13="Sim"),"10.1",
IF(AND(OR(G339="A",G339="B"),'1_QUESITOS'!$D$14="Sim"),"10.2",
IF(AND(OR(G339="C",G339="D"),'1_QUESITOS'!$D$13="Não",'1_QUESITOS'!$D$12="Inciso I"),"11.1",
IF(AND(OR(G339="C",G339="D"),'1_QUESITOS'!$D$13="Não",'1_QUESITOS'!$D$12="Inciso II"),"11.2",
"00.0")))))</f>
        <v>00.0</v>
      </c>
      <c r="I339" s="87">
        <f>IF('1_QUESITOS'!$D$18="ERRO !!!",0,
IF(H339="10.1",0.65,
IF(H339="10.2",0,
IF(AND(H339="11.1",'1_QUESITOS'!$D$8="Não",'1_QUESITOS'!$D$9="Não",'1_QUESITOS'!$D$10="Não",'1_QUESITOS'!$D$11="Não"),0.65,
IF(AND(H339="11.1",OR('1_QUESITOS'!$D$8="Sim",'1_QUESITOS'!$D$9="Sim",'1_QUESITOS'!$D$10="Sim",'1_QUESITOS'!$D$11="Sim")),0.7,
IF(AND(H339="11.2",'1_QUESITOS'!$D$8="Não",'1_QUESITOS'!$D$9="Não",'1_QUESITOS'!$D$10="Não",'1_QUESITOS'!$D$11="Não"),0.5,
IF(AND(H339="11.2",OR('1_QUESITOS'!$D$8="Sim",'1_QUESITOS'!$D$9="Sim",'1_QUESITOS'!$D$10="Sim",'1_QUESITOS'!$D$11="Sim")),0.55,
0)))))))</f>
        <v>0</v>
      </c>
      <c r="J339" s="87">
        <f>'3_CAPAG'!$D$8</f>
        <v>0</v>
      </c>
      <c r="K339" s="87">
        <f>IF(OR('2_DEBITOS'!I335="Sim",'1_QUESITOS'!$D$6="Sim",'1_QUESITOS'!$D$7="Sim",'1_QUESITOS'!$D$9="Sim"),I339,
SMALL(I339:J339,1))</f>
        <v>0</v>
      </c>
      <c r="L339" s="7">
        <f>IF('2_DEBITOS'!$I$4="ERRO !!!",0,ROUNDDOWN(SUM(E339:F339)*K339,2))</f>
        <v>0</v>
      </c>
      <c r="M339" s="7">
        <f t="shared" si="20"/>
        <v>0</v>
      </c>
      <c r="N339" s="7">
        <f t="shared" si="23"/>
        <v>0</v>
      </c>
      <c r="O339" s="7">
        <f t="shared" si="21"/>
        <v>0</v>
      </c>
    </row>
    <row r="340" spans="3:15" x14ac:dyDescent="0.35">
      <c r="C340" s="18" t="str">
        <f t="shared" si="22"/>
        <v/>
      </c>
      <c r="D340" s="13" t="str">
        <f>IF('2_DEBITOS'!D336="","Não informado",'2_DEBITOS'!D336)</f>
        <v>Não informado</v>
      </c>
      <c r="E340" s="7">
        <f>IF('2_DEBITOS'!$I$4="ERRO !!!",0,SUM('2_DEBITOS'!E336))</f>
        <v>0</v>
      </c>
      <c r="F340" s="7">
        <f>IF('2_DEBITOS'!$I$4="ERRO !!!",0,SUM('2_DEBITOS'!F336,'2_DEBITOS'!G336))</f>
        <v>0</v>
      </c>
      <c r="G340" s="8" t="str">
        <f>IF('1_QUESITOS'!$D$18="ERRO !!!","",
IF(E340+F340=0,"",
IF(OR('2_DEBITOS'!I336="Sim",'1_QUESITOS'!$D$6="Sim",'1_QUESITOS'!$D$7="Sim",'1_QUESITOS'!$D$9="Sim"),"D",
IF('3_CAPAG'!$D$9="","",
'3_CAPAG'!$D$9))))</f>
        <v/>
      </c>
      <c r="H340" s="8" t="str">
        <f>IF('1_QUESITOS'!$D$18="ERRO !!!","00.0",
IF(AND(OR(G340="C",G340="D"),'1_QUESITOS'!$D$13="Sim"),"10.1",
IF(AND(OR(G340="A",G340="B"),'1_QUESITOS'!$D$14="Sim"),"10.2",
IF(AND(OR(G340="C",G340="D"),'1_QUESITOS'!$D$13="Não",'1_QUESITOS'!$D$12="Inciso I"),"11.1",
IF(AND(OR(G340="C",G340="D"),'1_QUESITOS'!$D$13="Não",'1_QUESITOS'!$D$12="Inciso II"),"11.2",
"00.0")))))</f>
        <v>00.0</v>
      </c>
      <c r="I340" s="87">
        <f>IF('1_QUESITOS'!$D$18="ERRO !!!",0,
IF(H340="10.1",0.65,
IF(H340="10.2",0,
IF(AND(H340="11.1",'1_QUESITOS'!$D$8="Não",'1_QUESITOS'!$D$9="Não",'1_QUESITOS'!$D$10="Não",'1_QUESITOS'!$D$11="Não"),0.65,
IF(AND(H340="11.1",OR('1_QUESITOS'!$D$8="Sim",'1_QUESITOS'!$D$9="Sim",'1_QUESITOS'!$D$10="Sim",'1_QUESITOS'!$D$11="Sim")),0.7,
IF(AND(H340="11.2",'1_QUESITOS'!$D$8="Não",'1_QUESITOS'!$D$9="Não",'1_QUESITOS'!$D$10="Não",'1_QUESITOS'!$D$11="Não"),0.5,
IF(AND(H340="11.2",OR('1_QUESITOS'!$D$8="Sim",'1_QUESITOS'!$D$9="Sim",'1_QUESITOS'!$D$10="Sim",'1_QUESITOS'!$D$11="Sim")),0.55,
0)))))))</f>
        <v>0</v>
      </c>
      <c r="J340" s="87">
        <f>'3_CAPAG'!$D$8</f>
        <v>0</v>
      </c>
      <c r="K340" s="87">
        <f>IF(OR('2_DEBITOS'!I336="Sim",'1_QUESITOS'!$D$6="Sim",'1_QUESITOS'!$D$7="Sim",'1_QUESITOS'!$D$9="Sim"),I340,
SMALL(I340:J340,1))</f>
        <v>0</v>
      </c>
      <c r="L340" s="7">
        <f>IF('2_DEBITOS'!$I$4="ERRO !!!",0,ROUNDDOWN(SUM(E340:F340)*K340,2))</f>
        <v>0</v>
      </c>
      <c r="M340" s="7">
        <f t="shared" si="20"/>
        <v>0</v>
      </c>
      <c r="N340" s="7">
        <f t="shared" si="23"/>
        <v>0</v>
      </c>
      <c r="O340" s="7">
        <f t="shared" si="21"/>
        <v>0</v>
      </c>
    </row>
    <row r="341" spans="3:15" x14ac:dyDescent="0.35">
      <c r="C341" s="18" t="str">
        <f t="shared" si="22"/>
        <v/>
      </c>
      <c r="D341" s="13" t="str">
        <f>IF('2_DEBITOS'!D337="","Não informado",'2_DEBITOS'!D337)</f>
        <v>Não informado</v>
      </c>
      <c r="E341" s="7">
        <f>IF('2_DEBITOS'!$I$4="ERRO !!!",0,SUM('2_DEBITOS'!E337))</f>
        <v>0</v>
      </c>
      <c r="F341" s="7">
        <f>IF('2_DEBITOS'!$I$4="ERRO !!!",0,SUM('2_DEBITOS'!F337,'2_DEBITOS'!G337))</f>
        <v>0</v>
      </c>
      <c r="G341" s="8" t="str">
        <f>IF('1_QUESITOS'!$D$18="ERRO !!!","",
IF(E341+F341=0,"",
IF(OR('2_DEBITOS'!I337="Sim",'1_QUESITOS'!$D$6="Sim",'1_QUESITOS'!$D$7="Sim",'1_QUESITOS'!$D$9="Sim"),"D",
IF('3_CAPAG'!$D$9="","",
'3_CAPAG'!$D$9))))</f>
        <v/>
      </c>
      <c r="H341" s="8" t="str">
        <f>IF('1_QUESITOS'!$D$18="ERRO !!!","00.0",
IF(AND(OR(G341="C",G341="D"),'1_QUESITOS'!$D$13="Sim"),"10.1",
IF(AND(OR(G341="A",G341="B"),'1_QUESITOS'!$D$14="Sim"),"10.2",
IF(AND(OR(G341="C",G341="D"),'1_QUESITOS'!$D$13="Não",'1_QUESITOS'!$D$12="Inciso I"),"11.1",
IF(AND(OR(G341="C",G341="D"),'1_QUESITOS'!$D$13="Não",'1_QUESITOS'!$D$12="Inciso II"),"11.2",
"00.0")))))</f>
        <v>00.0</v>
      </c>
      <c r="I341" s="87">
        <f>IF('1_QUESITOS'!$D$18="ERRO !!!",0,
IF(H341="10.1",0.65,
IF(H341="10.2",0,
IF(AND(H341="11.1",'1_QUESITOS'!$D$8="Não",'1_QUESITOS'!$D$9="Não",'1_QUESITOS'!$D$10="Não",'1_QUESITOS'!$D$11="Não"),0.65,
IF(AND(H341="11.1",OR('1_QUESITOS'!$D$8="Sim",'1_QUESITOS'!$D$9="Sim",'1_QUESITOS'!$D$10="Sim",'1_QUESITOS'!$D$11="Sim")),0.7,
IF(AND(H341="11.2",'1_QUESITOS'!$D$8="Não",'1_QUESITOS'!$D$9="Não",'1_QUESITOS'!$D$10="Não",'1_QUESITOS'!$D$11="Não"),0.5,
IF(AND(H341="11.2",OR('1_QUESITOS'!$D$8="Sim",'1_QUESITOS'!$D$9="Sim",'1_QUESITOS'!$D$10="Sim",'1_QUESITOS'!$D$11="Sim")),0.55,
0)))))))</f>
        <v>0</v>
      </c>
      <c r="J341" s="87">
        <f>'3_CAPAG'!$D$8</f>
        <v>0</v>
      </c>
      <c r="K341" s="87">
        <f>IF(OR('2_DEBITOS'!I337="Sim",'1_QUESITOS'!$D$6="Sim",'1_QUESITOS'!$D$7="Sim",'1_QUESITOS'!$D$9="Sim"),I341,
SMALL(I341:J341,1))</f>
        <v>0</v>
      </c>
      <c r="L341" s="7">
        <f>IF('2_DEBITOS'!$I$4="ERRO !!!",0,ROUNDDOWN(SUM(E341:F341)*K341,2))</f>
        <v>0</v>
      </c>
      <c r="M341" s="7">
        <f t="shared" si="20"/>
        <v>0</v>
      </c>
      <c r="N341" s="7">
        <f t="shared" si="23"/>
        <v>0</v>
      </c>
      <c r="O341" s="7">
        <f t="shared" si="21"/>
        <v>0</v>
      </c>
    </row>
    <row r="342" spans="3:15" x14ac:dyDescent="0.35">
      <c r="C342" s="18" t="str">
        <f t="shared" si="22"/>
        <v/>
      </c>
      <c r="D342" s="13" t="str">
        <f>IF('2_DEBITOS'!D338="","Não informado",'2_DEBITOS'!D338)</f>
        <v>Não informado</v>
      </c>
      <c r="E342" s="7">
        <f>IF('2_DEBITOS'!$I$4="ERRO !!!",0,SUM('2_DEBITOS'!E338))</f>
        <v>0</v>
      </c>
      <c r="F342" s="7">
        <f>IF('2_DEBITOS'!$I$4="ERRO !!!",0,SUM('2_DEBITOS'!F338,'2_DEBITOS'!G338))</f>
        <v>0</v>
      </c>
      <c r="G342" s="8" t="str">
        <f>IF('1_QUESITOS'!$D$18="ERRO !!!","",
IF(E342+F342=0,"",
IF(OR('2_DEBITOS'!I338="Sim",'1_QUESITOS'!$D$6="Sim",'1_QUESITOS'!$D$7="Sim",'1_QUESITOS'!$D$9="Sim"),"D",
IF('3_CAPAG'!$D$9="","",
'3_CAPAG'!$D$9))))</f>
        <v/>
      </c>
      <c r="H342" s="8" t="str">
        <f>IF('1_QUESITOS'!$D$18="ERRO !!!","00.0",
IF(AND(OR(G342="C",G342="D"),'1_QUESITOS'!$D$13="Sim"),"10.1",
IF(AND(OR(G342="A",G342="B"),'1_QUESITOS'!$D$14="Sim"),"10.2",
IF(AND(OR(G342="C",G342="D"),'1_QUESITOS'!$D$13="Não",'1_QUESITOS'!$D$12="Inciso I"),"11.1",
IF(AND(OR(G342="C",G342="D"),'1_QUESITOS'!$D$13="Não",'1_QUESITOS'!$D$12="Inciso II"),"11.2",
"00.0")))))</f>
        <v>00.0</v>
      </c>
      <c r="I342" s="87">
        <f>IF('1_QUESITOS'!$D$18="ERRO !!!",0,
IF(H342="10.1",0.65,
IF(H342="10.2",0,
IF(AND(H342="11.1",'1_QUESITOS'!$D$8="Não",'1_QUESITOS'!$D$9="Não",'1_QUESITOS'!$D$10="Não",'1_QUESITOS'!$D$11="Não"),0.65,
IF(AND(H342="11.1",OR('1_QUESITOS'!$D$8="Sim",'1_QUESITOS'!$D$9="Sim",'1_QUESITOS'!$D$10="Sim",'1_QUESITOS'!$D$11="Sim")),0.7,
IF(AND(H342="11.2",'1_QUESITOS'!$D$8="Não",'1_QUESITOS'!$D$9="Não",'1_QUESITOS'!$D$10="Não",'1_QUESITOS'!$D$11="Não"),0.5,
IF(AND(H342="11.2",OR('1_QUESITOS'!$D$8="Sim",'1_QUESITOS'!$D$9="Sim",'1_QUESITOS'!$D$10="Sim",'1_QUESITOS'!$D$11="Sim")),0.55,
0)))))))</f>
        <v>0</v>
      </c>
      <c r="J342" s="87">
        <f>'3_CAPAG'!$D$8</f>
        <v>0</v>
      </c>
      <c r="K342" s="87">
        <f>IF(OR('2_DEBITOS'!I338="Sim",'1_QUESITOS'!$D$6="Sim",'1_QUESITOS'!$D$7="Sim",'1_QUESITOS'!$D$9="Sim"),I342,
SMALL(I342:J342,1))</f>
        <v>0</v>
      </c>
      <c r="L342" s="7">
        <f>IF('2_DEBITOS'!$I$4="ERRO !!!",0,ROUNDDOWN(SUM(E342:F342)*K342,2))</f>
        <v>0</v>
      </c>
      <c r="M342" s="7">
        <f t="shared" si="20"/>
        <v>0</v>
      </c>
      <c r="N342" s="7">
        <f t="shared" si="23"/>
        <v>0</v>
      </c>
      <c r="O342" s="7">
        <f t="shared" si="21"/>
        <v>0</v>
      </c>
    </row>
    <row r="343" spans="3:15" x14ac:dyDescent="0.35">
      <c r="C343" s="18" t="str">
        <f t="shared" si="22"/>
        <v/>
      </c>
      <c r="D343" s="13" t="str">
        <f>IF('2_DEBITOS'!D339="","Não informado",'2_DEBITOS'!D339)</f>
        <v>Não informado</v>
      </c>
      <c r="E343" s="7">
        <f>IF('2_DEBITOS'!$I$4="ERRO !!!",0,SUM('2_DEBITOS'!E339))</f>
        <v>0</v>
      </c>
      <c r="F343" s="7">
        <f>IF('2_DEBITOS'!$I$4="ERRO !!!",0,SUM('2_DEBITOS'!F339,'2_DEBITOS'!G339))</f>
        <v>0</v>
      </c>
      <c r="G343" s="8" t="str">
        <f>IF('1_QUESITOS'!$D$18="ERRO !!!","",
IF(E343+F343=0,"",
IF(OR('2_DEBITOS'!I339="Sim",'1_QUESITOS'!$D$6="Sim",'1_QUESITOS'!$D$7="Sim",'1_QUESITOS'!$D$9="Sim"),"D",
IF('3_CAPAG'!$D$9="","",
'3_CAPAG'!$D$9))))</f>
        <v/>
      </c>
      <c r="H343" s="8" t="str">
        <f>IF('1_QUESITOS'!$D$18="ERRO !!!","00.0",
IF(AND(OR(G343="C",G343="D"),'1_QUESITOS'!$D$13="Sim"),"10.1",
IF(AND(OR(G343="A",G343="B"),'1_QUESITOS'!$D$14="Sim"),"10.2",
IF(AND(OR(G343="C",G343="D"),'1_QUESITOS'!$D$13="Não",'1_QUESITOS'!$D$12="Inciso I"),"11.1",
IF(AND(OR(G343="C",G343="D"),'1_QUESITOS'!$D$13="Não",'1_QUESITOS'!$D$12="Inciso II"),"11.2",
"00.0")))))</f>
        <v>00.0</v>
      </c>
      <c r="I343" s="87">
        <f>IF('1_QUESITOS'!$D$18="ERRO !!!",0,
IF(H343="10.1",0.65,
IF(H343="10.2",0,
IF(AND(H343="11.1",'1_QUESITOS'!$D$8="Não",'1_QUESITOS'!$D$9="Não",'1_QUESITOS'!$D$10="Não",'1_QUESITOS'!$D$11="Não"),0.65,
IF(AND(H343="11.1",OR('1_QUESITOS'!$D$8="Sim",'1_QUESITOS'!$D$9="Sim",'1_QUESITOS'!$D$10="Sim",'1_QUESITOS'!$D$11="Sim")),0.7,
IF(AND(H343="11.2",'1_QUESITOS'!$D$8="Não",'1_QUESITOS'!$D$9="Não",'1_QUESITOS'!$D$10="Não",'1_QUESITOS'!$D$11="Não"),0.5,
IF(AND(H343="11.2",OR('1_QUESITOS'!$D$8="Sim",'1_QUESITOS'!$D$9="Sim",'1_QUESITOS'!$D$10="Sim",'1_QUESITOS'!$D$11="Sim")),0.55,
0)))))))</f>
        <v>0</v>
      </c>
      <c r="J343" s="87">
        <f>'3_CAPAG'!$D$8</f>
        <v>0</v>
      </c>
      <c r="K343" s="87">
        <f>IF(OR('2_DEBITOS'!I339="Sim",'1_QUESITOS'!$D$6="Sim",'1_QUESITOS'!$D$7="Sim",'1_QUESITOS'!$D$9="Sim"),I343,
SMALL(I343:J343,1))</f>
        <v>0</v>
      </c>
      <c r="L343" s="7">
        <f>IF('2_DEBITOS'!$I$4="ERRO !!!",0,ROUNDDOWN(SUM(E343:F343)*K343,2))</f>
        <v>0</v>
      </c>
      <c r="M343" s="7">
        <f t="shared" si="20"/>
        <v>0</v>
      </c>
      <c r="N343" s="7">
        <f t="shared" si="23"/>
        <v>0</v>
      </c>
      <c r="O343" s="7">
        <f t="shared" si="21"/>
        <v>0</v>
      </c>
    </row>
    <row r="344" spans="3:15" x14ac:dyDescent="0.35">
      <c r="C344" s="18" t="str">
        <f t="shared" si="22"/>
        <v/>
      </c>
      <c r="D344" s="13" t="str">
        <f>IF('2_DEBITOS'!D340="","Não informado",'2_DEBITOS'!D340)</f>
        <v>Não informado</v>
      </c>
      <c r="E344" s="7">
        <f>IF('2_DEBITOS'!$I$4="ERRO !!!",0,SUM('2_DEBITOS'!E340))</f>
        <v>0</v>
      </c>
      <c r="F344" s="7">
        <f>IF('2_DEBITOS'!$I$4="ERRO !!!",0,SUM('2_DEBITOS'!F340,'2_DEBITOS'!G340))</f>
        <v>0</v>
      </c>
      <c r="G344" s="8" t="str">
        <f>IF('1_QUESITOS'!$D$18="ERRO !!!","",
IF(E344+F344=0,"",
IF(OR('2_DEBITOS'!I340="Sim",'1_QUESITOS'!$D$6="Sim",'1_QUESITOS'!$D$7="Sim",'1_QUESITOS'!$D$9="Sim"),"D",
IF('3_CAPAG'!$D$9="","",
'3_CAPAG'!$D$9))))</f>
        <v/>
      </c>
      <c r="H344" s="8" t="str">
        <f>IF('1_QUESITOS'!$D$18="ERRO !!!","00.0",
IF(AND(OR(G344="C",G344="D"),'1_QUESITOS'!$D$13="Sim"),"10.1",
IF(AND(OR(G344="A",G344="B"),'1_QUESITOS'!$D$14="Sim"),"10.2",
IF(AND(OR(G344="C",G344="D"),'1_QUESITOS'!$D$13="Não",'1_QUESITOS'!$D$12="Inciso I"),"11.1",
IF(AND(OR(G344="C",G344="D"),'1_QUESITOS'!$D$13="Não",'1_QUESITOS'!$D$12="Inciso II"),"11.2",
"00.0")))))</f>
        <v>00.0</v>
      </c>
      <c r="I344" s="87">
        <f>IF('1_QUESITOS'!$D$18="ERRO !!!",0,
IF(H344="10.1",0.65,
IF(H344="10.2",0,
IF(AND(H344="11.1",'1_QUESITOS'!$D$8="Não",'1_QUESITOS'!$D$9="Não",'1_QUESITOS'!$D$10="Não",'1_QUESITOS'!$D$11="Não"),0.65,
IF(AND(H344="11.1",OR('1_QUESITOS'!$D$8="Sim",'1_QUESITOS'!$D$9="Sim",'1_QUESITOS'!$D$10="Sim",'1_QUESITOS'!$D$11="Sim")),0.7,
IF(AND(H344="11.2",'1_QUESITOS'!$D$8="Não",'1_QUESITOS'!$D$9="Não",'1_QUESITOS'!$D$10="Não",'1_QUESITOS'!$D$11="Não"),0.5,
IF(AND(H344="11.2",OR('1_QUESITOS'!$D$8="Sim",'1_QUESITOS'!$D$9="Sim",'1_QUESITOS'!$D$10="Sim",'1_QUESITOS'!$D$11="Sim")),0.55,
0)))))))</f>
        <v>0</v>
      </c>
      <c r="J344" s="87">
        <f>'3_CAPAG'!$D$8</f>
        <v>0</v>
      </c>
      <c r="K344" s="87">
        <f>IF(OR('2_DEBITOS'!I340="Sim",'1_QUESITOS'!$D$6="Sim",'1_QUESITOS'!$D$7="Sim",'1_QUESITOS'!$D$9="Sim"),I344,
SMALL(I344:J344,1))</f>
        <v>0</v>
      </c>
      <c r="L344" s="7">
        <f>IF('2_DEBITOS'!$I$4="ERRO !!!",0,ROUNDDOWN(SUM(E344:F344)*K344,2))</f>
        <v>0</v>
      </c>
      <c r="M344" s="7">
        <f t="shared" si="20"/>
        <v>0</v>
      </c>
      <c r="N344" s="7">
        <f t="shared" si="23"/>
        <v>0</v>
      </c>
      <c r="O344" s="7">
        <f t="shared" si="21"/>
        <v>0</v>
      </c>
    </row>
    <row r="345" spans="3:15" x14ac:dyDescent="0.35">
      <c r="C345" s="18" t="str">
        <f t="shared" si="22"/>
        <v/>
      </c>
      <c r="D345" s="13" t="str">
        <f>IF('2_DEBITOS'!D341="","Não informado",'2_DEBITOS'!D341)</f>
        <v>Não informado</v>
      </c>
      <c r="E345" s="7">
        <f>IF('2_DEBITOS'!$I$4="ERRO !!!",0,SUM('2_DEBITOS'!E341))</f>
        <v>0</v>
      </c>
      <c r="F345" s="7">
        <f>IF('2_DEBITOS'!$I$4="ERRO !!!",0,SUM('2_DEBITOS'!F341,'2_DEBITOS'!G341))</f>
        <v>0</v>
      </c>
      <c r="G345" s="8" t="str">
        <f>IF('1_QUESITOS'!$D$18="ERRO !!!","",
IF(E345+F345=0,"",
IF(OR('2_DEBITOS'!I341="Sim",'1_QUESITOS'!$D$6="Sim",'1_QUESITOS'!$D$7="Sim",'1_QUESITOS'!$D$9="Sim"),"D",
IF('3_CAPAG'!$D$9="","",
'3_CAPAG'!$D$9))))</f>
        <v/>
      </c>
      <c r="H345" s="8" t="str">
        <f>IF('1_QUESITOS'!$D$18="ERRO !!!","00.0",
IF(AND(OR(G345="C",G345="D"),'1_QUESITOS'!$D$13="Sim"),"10.1",
IF(AND(OR(G345="A",G345="B"),'1_QUESITOS'!$D$14="Sim"),"10.2",
IF(AND(OR(G345="C",G345="D"),'1_QUESITOS'!$D$13="Não",'1_QUESITOS'!$D$12="Inciso I"),"11.1",
IF(AND(OR(G345="C",G345="D"),'1_QUESITOS'!$D$13="Não",'1_QUESITOS'!$D$12="Inciso II"),"11.2",
"00.0")))))</f>
        <v>00.0</v>
      </c>
      <c r="I345" s="87">
        <f>IF('1_QUESITOS'!$D$18="ERRO !!!",0,
IF(H345="10.1",0.65,
IF(H345="10.2",0,
IF(AND(H345="11.1",'1_QUESITOS'!$D$8="Não",'1_QUESITOS'!$D$9="Não",'1_QUESITOS'!$D$10="Não",'1_QUESITOS'!$D$11="Não"),0.65,
IF(AND(H345="11.1",OR('1_QUESITOS'!$D$8="Sim",'1_QUESITOS'!$D$9="Sim",'1_QUESITOS'!$D$10="Sim",'1_QUESITOS'!$D$11="Sim")),0.7,
IF(AND(H345="11.2",'1_QUESITOS'!$D$8="Não",'1_QUESITOS'!$D$9="Não",'1_QUESITOS'!$D$10="Não",'1_QUESITOS'!$D$11="Não"),0.5,
IF(AND(H345="11.2",OR('1_QUESITOS'!$D$8="Sim",'1_QUESITOS'!$D$9="Sim",'1_QUESITOS'!$D$10="Sim",'1_QUESITOS'!$D$11="Sim")),0.55,
0)))))))</f>
        <v>0</v>
      </c>
      <c r="J345" s="87">
        <f>'3_CAPAG'!$D$8</f>
        <v>0</v>
      </c>
      <c r="K345" s="87">
        <f>IF(OR('2_DEBITOS'!I341="Sim",'1_QUESITOS'!$D$6="Sim",'1_QUESITOS'!$D$7="Sim",'1_QUESITOS'!$D$9="Sim"),I345,
SMALL(I345:J345,1))</f>
        <v>0</v>
      </c>
      <c r="L345" s="7">
        <f>IF('2_DEBITOS'!$I$4="ERRO !!!",0,ROUNDDOWN(SUM(E345:F345)*K345,2))</f>
        <v>0</v>
      </c>
      <c r="M345" s="7">
        <f t="shared" si="20"/>
        <v>0</v>
      </c>
      <c r="N345" s="7">
        <f t="shared" si="23"/>
        <v>0</v>
      </c>
      <c r="O345" s="7">
        <f t="shared" si="21"/>
        <v>0</v>
      </c>
    </row>
    <row r="346" spans="3:15" x14ac:dyDescent="0.35">
      <c r="C346" s="18" t="str">
        <f t="shared" si="22"/>
        <v/>
      </c>
      <c r="D346" s="13" t="str">
        <f>IF('2_DEBITOS'!D342="","Não informado",'2_DEBITOS'!D342)</f>
        <v>Não informado</v>
      </c>
      <c r="E346" s="7">
        <f>IF('2_DEBITOS'!$I$4="ERRO !!!",0,SUM('2_DEBITOS'!E342))</f>
        <v>0</v>
      </c>
      <c r="F346" s="7">
        <f>IF('2_DEBITOS'!$I$4="ERRO !!!",0,SUM('2_DEBITOS'!F342,'2_DEBITOS'!G342))</f>
        <v>0</v>
      </c>
      <c r="G346" s="8" t="str">
        <f>IF('1_QUESITOS'!$D$18="ERRO !!!","",
IF(E346+F346=0,"",
IF(OR('2_DEBITOS'!I342="Sim",'1_QUESITOS'!$D$6="Sim",'1_QUESITOS'!$D$7="Sim",'1_QUESITOS'!$D$9="Sim"),"D",
IF('3_CAPAG'!$D$9="","",
'3_CAPAG'!$D$9))))</f>
        <v/>
      </c>
      <c r="H346" s="8" t="str">
        <f>IF('1_QUESITOS'!$D$18="ERRO !!!","00.0",
IF(AND(OR(G346="C",G346="D"),'1_QUESITOS'!$D$13="Sim"),"10.1",
IF(AND(OR(G346="A",G346="B"),'1_QUESITOS'!$D$14="Sim"),"10.2",
IF(AND(OR(G346="C",G346="D"),'1_QUESITOS'!$D$13="Não",'1_QUESITOS'!$D$12="Inciso I"),"11.1",
IF(AND(OR(G346="C",G346="D"),'1_QUESITOS'!$D$13="Não",'1_QUESITOS'!$D$12="Inciso II"),"11.2",
"00.0")))))</f>
        <v>00.0</v>
      </c>
      <c r="I346" s="87">
        <f>IF('1_QUESITOS'!$D$18="ERRO !!!",0,
IF(H346="10.1",0.65,
IF(H346="10.2",0,
IF(AND(H346="11.1",'1_QUESITOS'!$D$8="Não",'1_QUESITOS'!$D$9="Não",'1_QUESITOS'!$D$10="Não",'1_QUESITOS'!$D$11="Não"),0.65,
IF(AND(H346="11.1",OR('1_QUESITOS'!$D$8="Sim",'1_QUESITOS'!$D$9="Sim",'1_QUESITOS'!$D$10="Sim",'1_QUESITOS'!$D$11="Sim")),0.7,
IF(AND(H346="11.2",'1_QUESITOS'!$D$8="Não",'1_QUESITOS'!$D$9="Não",'1_QUESITOS'!$D$10="Não",'1_QUESITOS'!$D$11="Não"),0.5,
IF(AND(H346="11.2",OR('1_QUESITOS'!$D$8="Sim",'1_QUESITOS'!$D$9="Sim",'1_QUESITOS'!$D$10="Sim",'1_QUESITOS'!$D$11="Sim")),0.55,
0)))))))</f>
        <v>0</v>
      </c>
      <c r="J346" s="87">
        <f>'3_CAPAG'!$D$8</f>
        <v>0</v>
      </c>
      <c r="K346" s="87">
        <f>IF(OR('2_DEBITOS'!I342="Sim",'1_QUESITOS'!$D$6="Sim",'1_QUESITOS'!$D$7="Sim",'1_QUESITOS'!$D$9="Sim"),I346,
SMALL(I346:J346,1))</f>
        <v>0</v>
      </c>
      <c r="L346" s="7">
        <f>IF('2_DEBITOS'!$I$4="ERRO !!!",0,ROUNDDOWN(SUM(E346:F346)*K346,2))</f>
        <v>0</v>
      </c>
      <c r="M346" s="7">
        <f t="shared" si="20"/>
        <v>0</v>
      </c>
      <c r="N346" s="7">
        <f t="shared" si="23"/>
        <v>0</v>
      </c>
      <c r="O346" s="7">
        <f t="shared" si="21"/>
        <v>0</v>
      </c>
    </row>
    <row r="347" spans="3:15" x14ac:dyDescent="0.35">
      <c r="C347" s="18" t="str">
        <f t="shared" si="22"/>
        <v/>
      </c>
      <c r="D347" s="13" t="str">
        <f>IF('2_DEBITOS'!D343="","Não informado",'2_DEBITOS'!D343)</f>
        <v>Não informado</v>
      </c>
      <c r="E347" s="7">
        <f>IF('2_DEBITOS'!$I$4="ERRO !!!",0,SUM('2_DEBITOS'!E343))</f>
        <v>0</v>
      </c>
      <c r="F347" s="7">
        <f>IF('2_DEBITOS'!$I$4="ERRO !!!",0,SUM('2_DEBITOS'!F343,'2_DEBITOS'!G343))</f>
        <v>0</v>
      </c>
      <c r="G347" s="8" t="str">
        <f>IF('1_QUESITOS'!$D$18="ERRO !!!","",
IF(E347+F347=0,"",
IF(OR('2_DEBITOS'!I343="Sim",'1_QUESITOS'!$D$6="Sim",'1_QUESITOS'!$D$7="Sim",'1_QUESITOS'!$D$9="Sim"),"D",
IF('3_CAPAG'!$D$9="","",
'3_CAPAG'!$D$9))))</f>
        <v/>
      </c>
      <c r="H347" s="8" t="str">
        <f>IF('1_QUESITOS'!$D$18="ERRO !!!","00.0",
IF(AND(OR(G347="C",G347="D"),'1_QUESITOS'!$D$13="Sim"),"10.1",
IF(AND(OR(G347="A",G347="B"),'1_QUESITOS'!$D$14="Sim"),"10.2",
IF(AND(OR(G347="C",G347="D"),'1_QUESITOS'!$D$13="Não",'1_QUESITOS'!$D$12="Inciso I"),"11.1",
IF(AND(OR(G347="C",G347="D"),'1_QUESITOS'!$D$13="Não",'1_QUESITOS'!$D$12="Inciso II"),"11.2",
"00.0")))))</f>
        <v>00.0</v>
      </c>
      <c r="I347" s="87">
        <f>IF('1_QUESITOS'!$D$18="ERRO !!!",0,
IF(H347="10.1",0.65,
IF(H347="10.2",0,
IF(AND(H347="11.1",'1_QUESITOS'!$D$8="Não",'1_QUESITOS'!$D$9="Não",'1_QUESITOS'!$D$10="Não",'1_QUESITOS'!$D$11="Não"),0.65,
IF(AND(H347="11.1",OR('1_QUESITOS'!$D$8="Sim",'1_QUESITOS'!$D$9="Sim",'1_QUESITOS'!$D$10="Sim",'1_QUESITOS'!$D$11="Sim")),0.7,
IF(AND(H347="11.2",'1_QUESITOS'!$D$8="Não",'1_QUESITOS'!$D$9="Não",'1_QUESITOS'!$D$10="Não",'1_QUESITOS'!$D$11="Não"),0.5,
IF(AND(H347="11.2",OR('1_QUESITOS'!$D$8="Sim",'1_QUESITOS'!$D$9="Sim",'1_QUESITOS'!$D$10="Sim",'1_QUESITOS'!$D$11="Sim")),0.55,
0)))))))</f>
        <v>0</v>
      </c>
      <c r="J347" s="87">
        <f>'3_CAPAG'!$D$8</f>
        <v>0</v>
      </c>
      <c r="K347" s="87">
        <f>IF(OR('2_DEBITOS'!I343="Sim",'1_QUESITOS'!$D$6="Sim",'1_QUESITOS'!$D$7="Sim",'1_QUESITOS'!$D$9="Sim"),I347,
SMALL(I347:J347,1))</f>
        <v>0</v>
      </c>
      <c r="L347" s="7">
        <f>IF('2_DEBITOS'!$I$4="ERRO !!!",0,ROUNDDOWN(SUM(E347:F347)*K347,2))</f>
        <v>0</v>
      </c>
      <c r="M347" s="7">
        <f t="shared" si="20"/>
        <v>0</v>
      </c>
      <c r="N347" s="7">
        <f t="shared" si="23"/>
        <v>0</v>
      </c>
      <c r="O347" s="7">
        <f t="shared" si="21"/>
        <v>0</v>
      </c>
    </row>
    <row r="348" spans="3:15" x14ac:dyDescent="0.35">
      <c r="C348" s="18" t="str">
        <f t="shared" si="22"/>
        <v/>
      </c>
      <c r="D348" s="13" t="str">
        <f>IF('2_DEBITOS'!D344="","Não informado",'2_DEBITOS'!D344)</f>
        <v>Não informado</v>
      </c>
      <c r="E348" s="7">
        <f>IF('2_DEBITOS'!$I$4="ERRO !!!",0,SUM('2_DEBITOS'!E344))</f>
        <v>0</v>
      </c>
      <c r="F348" s="7">
        <f>IF('2_DEBITOS'!$I$4="ERRO !!!",0,SUM('2_DEBITOS'!F344,'2_DEBITOS'!G344))</f>
        <v>0</v>
      </c>
      <c r="G348" s="8" t="str">
        <f>IF('1_QUESITOS'!$D$18="ERRO !!!","",
IF(E348+F348=0,"",
IF(OR('2_DEBITOS'!I344="Sim",'1_QUESITOS'!$D$6="Sim",'1_QUESITOS'!$D$7="Sim",'1_QUESITOS'!$D$9="Sim"),"D",
IF('3_CAPAG'!$D$9="","",
'3_CAPAG'!$D$9))))</f>
        <v/>
      </c>
      <c r="H348" s="8" t="str">
        <f>IF('1_QUESITOS'!$D$18="ERRO !!!","00.0",
IF(AND(OR(G348="C",G348="D"),'1_QUESITOS'!$D$13="Sim"),"10.1",
IF(AND(OR(G348="A",G348="B"),'1_QUESITOS'!$D$14="Sim"),"10.2",
IF(AND(OR(G348="C",G348="D"),'1_QUESITOS'!$D$13="Não",'1_QUESITOS'!$D$12="Inciso I"),"11.1",
IF(AND(OR(G348="C",G348="D"),'1_QUESITOS'!$D$13="Não",'1_QUESITOS'!$D$12="Inciso II"),"11.2",
"00.0")))))</f>
        <v>00.0</v>
      </c>
      <c r="I348" s="87">
        <f>IF('1_QUESITOS'!$D$18="ERRO !!!",0,
IF(H348="10.1",0.65,
IF(H348="10.2",0,
IF(AND(H348="11.1",'1_QUESITOS'!$D$8="Não",'1_QUESITOS'!$D$9="Não",'1_QUESITOS'!$D$10="Não",'1_QUESITOS'!$D$11="Não"),0.65,
IF(AND(H348="11.1",OR('1_QUESITOS'!$D$8="Sim",'1_QUESITOS'!$D$9="Sim",'1_QUESITOS'!$D$10="Sim",'1_QUESITOS'!$D$11="Sim")),0.7,
IF(AND(H348="11.2",'1_QUESITOS'!$D$8="Não",'1_QUESITOS'!$D$9="Não",'1_QUESITOS'!$D$10="Não",'1_QUESITOS'!$D$11="Não"),0.5,
IF(AND(H348="11.2",OR('1_QUESITOS'!$D$8="Sim",'1_QUESITOS'!$D$9="Sim",'1_QUESITOS'!$D$10="Sim",'1_QUESITOS'!$D$11="Sim")),0.55,
0)))))))</f>
        <v>0</v>
      </c>
      <c r="J348" s="87">
        <f>'3_CAPAG'!$D$8</f>
        <v>0</v>
      </c>
      <c r="K348" s="87">
        <f>IF(OR('2_DEBITOS'!I344="Sim",'1_QUESITOS'!$D$6="Sim",'1_QUESITOS'!$D$7="Sim",'1_QUESITOS'!$D$9="Sim"),I348,
SMALL(I348:J348,1))</f>
        <v>0</v>
      </c>
      <c r="L348" s="7">
        <f>IF('2_DEBITOS'!$I$4="ERRO !!!",0,ROUNDDOWN(SUM(E348:F348)*K348,2))</f>
        <v>0</v>
      </c>
      <c r="M348" s="7">
        <f t="shared" si="20"/>
        <v>0</v>
      </c>
      <c r="N348" s="7">
        <f t="shared" si="23"/>
        <v>0</v>
      </c>
      <c r="O348" s="7">
        <f t="shared" si="21"/>
        <v>0</v>
      </c>
    </row>
    <row r="349" spans="3:15" x14ac:dyDescent="0.35">
      <c r="C349" s="18" t="str">
        <f t="shared" si="22"/>
        <v/>
      </c>
      <c r="D349" s="13" t="str">
        <f>IF('2_DEBITOS'!D345="","Não informado",'2_DEBITOS'!D345)</f>
        <v>Não informado</v>
      </c>
      <c r="E349" s="7">
        <f>IF('2_DEBITOS'!$I$4="ERRO !!!",0,SUM('2_DEBITOS'!E345))</f>
        <v>0</v>
      </c>
      <c r="F349" s="7">
        <f>IF('2_DEBITOS'!$I$4="ERRO !!!",0,SUM('2_DEBITOS'!F345,'2_DEBITOS'!G345))</f>
        <v>0</v>
      </c>
      <c r="G349" s="8" t="str">
        <f>IF('1_QUESITOS'!$D$18="ERRO !!!","",
IF(E349+F349=0,"",
IF(OR('2_DEBITOS'!I345="Sim",'1_QUESITOS'!$D$6="Sim",'1_QUESITOS'!$D$7="Sim",'1_QUESITOS'!$D$9="Sim"),"D",
IF('3_CAPAG'!$D$9="","",
'3_CAPAG'!$D$9))))</f>
        <v/>
      </c>
      <c r="H349" s="8" t="str">
        <f>IF('1_QUESITOS'!$D$18="ERRO !!!","00.0",
IF(AND(OR(G349="C",G349="D"),'1_QUESITOS'!$D$13="Sim"),"10.1",
IF(AND(OR(G349="A",G349="B"),'1_QUESITOS'!$D$14="Sim"),"10.2",
IF(AND(OR(G349="C",G349="D"),'1_QUESITOS'!$D$13="Não",'1_QUESITOS'!$D$12="Inciso I"),"11.1",
IF(AND(OR(G349="C",G349="D"),'1_QUESITOS'!$D$13="Não",'1_QUESITOS'!$D$12="Inciso II"),"11.2",
"00.0")))))</f>
        <v>00.0</v>
      </c>
      <c r="I349" s="87">
        <f>IF('1_QUESITOS'!$D$18="ERRO !!!",0,
IF(H349="10.1",0.65,
IF(H349="10.2",0,
IF(AND(H349="11.1",'1_QUESITOS'!$D$8="Não",'1_QUESITOS'!$D$9="Não",'1_QUESITOS'!$D$10="Não",'1_QUESITOS'!$D$11="Não"),0.65,
IF(AND(H349="11.1",OR('1_QUESITOS'!$D$8="Sim",'1_QUESITOS'!$D$9="Sim",'1_QUESITOS'!$D$10="Sim",'1_QUESITOS'!$D$11="Sim")),0.7,
IF(AND(H349="11.2",'1_QUESITOS'!$D$8="Não",'1_QUESITOS'!$D$9="Não",'1_QUESITOS'!$D$10="Não",'1_QUESITOS'!$D$11="Não"),0.5,
IF(AND(H349="11.2",OR('1_QUESITOS'!$D$8="Sim",'1_QUESITOS'!$D$9="Sim",'1_QUESITOS'!$D$10="Sim",'1_QUESITOS'!$D$11="Sim")),0.55,
0)))))))</f>
        <v>0</v>
      </c>
      <c r="J349" s="87">
        <f>'3_CAPAG'!$D$8</f>
        <v>0</v>
      </c>
      <c r="K349" s="87">
        <f>IF(OR('2_DEBITOS'!I345="Sim",'1_QUESITOS'!$D$6="Sim",'1_QUESITOS'!$D$7="Sim",'1_QUESITOS'!$D$9="Sim"),I349,
SMALL(I349:J349,1))</f>
        <v>0</v>
      </c>
      <c r="L349" s="7">
        <f>IF('2_DEBITOS'!$I$4="ERRO !!!",0,ROUNDDOWN(SUM(E349:F349)*K349,2))</f>
        <v>0</v>
      </c>
      <c r="M349" s="7">
        <f t="shared" si="20"/>
        <v>0</v>
      </c>
      <c r="N349" s="7">
        <f t="shared" si="23"/>
        <v>0</v>
      </c>
      <c r="O349" s="7">
        <f t="shared" si="21"/>
        <v>0</v>
      </c>
    </row>
    <row r="350" spans="3:15" x14ac:dyDescent="0.35">
      <c r="C350" s="18" t="str">
        <f t="shared" si="22"/>
        <v/>
      </c>
      <c r="D350" s="13" t="str">
        <f>IF('2_DEBITOS'!D346="","Não informado",'2_DEBITOS'!D346)</f>
        <v>Não informado</v>
      </c>
      <c r="E350" s="7">
        <f>IF('2_DEBITOS'!$I$4="ERRO !!!",0,SUM('2_DEBITOS'!E346))</f>
        <v>0</v>
      </c>
      <c r="F350" s="7">
        <f>IF('2_DEBITOS'!$I$4="ERRO !!!",0,SUM('2_DEBITOS'!F346,'2_DEBITOS'!G346))</f>
        <v>0</v>
      </c>
      <c r="G350" s="8" t="str">
        <f>IF('1_QUESITOS'!$D$18="ERRO !!!","",
IF(E350+F350=0,"",
IF(OR('2_DEBITOS'!I346="Sim",'1_QUESITOS'!$D$6="Sim",'1_QUESITOS'!$D$7="Sim",'1_QUESITOS'!$D$9="Sim"),"D",
IF('3_CAPAG'!$D$9="","",
'3_CAPAG'!$D$9))))</f>
        <v/>
      </c>
      <c r="H350" s="8" t="str">
        <f>IF('1_QUESITOS'!$D$18="ERRO !!!","00.0",
IF(AND(OR(G350="C",G350="D"),'1_QUESITOS'!$D$13="Sim"),"10.1",
IF(AND(OR(G350="A",G350="B"),'1_QUESITOS'!$D$14="Sim"),"10.2",
IF(AND(OR(G350="C",G350="D"),'1_QUESITOS'!$D$13="Não",'1_QUESITOS'!$D$12="Inciso I"),"11.1",
IF(AND(OR(G350="C",G350="D"),'1_QUESITOS'!$D$13="Não",'1_QUESITOS'!$D$12="Inciso II"),"11.2",
"00.0")))))</f>
        <v>00.0</v>
      </c>
      <c r="I350" s="87">
        <f>IF('1_QUESITOS'!$D$18="ERRO !!!",0,
IF(H350="10.1",0.65,
IF(H350="10.2",0,
IF(AND(H350="11.1",'1_QUESITOS'!$D$8="Não",'1_QUESITOS'!$D$9="Não",'1_QUESITOS'!$D$10="Não",'1_QUESITOS'!$D$11="Não"),0.65,
IF(AND(H350="11.1",OR('1_QUESITOS'!$D$8="Sim",'1_QUESITOS'!$D$9="Sim",'1_QUESITOS'!$D$10="Sim",'1_QUESITOS'!$D$11="Sim")),0.7,
IF(AND(H350="11.2",'1_QUESITOS'!$D$8="Não",'1_QUESITOS'!$D$9="Não",'1_QUESITOS'!$D$10="Não",'1_QUESITOS'!$D$11="Não"),0.5,
IF(AND(H350="11.2",OR('1_QUESITOS'!$D$8="Sim",'1_QUESITOS'!$D$9="Sim",'1_QUESITOS'!$D$10="Sim",'1_QUESITOS'!$D$11="Sim")),0.55,
0)))))))</f>
        <v>0</v>
      </c>
      <c r="J350" s="87">
        <f>'3_CAPAG'!$D$8</f>
        <v>0</v>
      </c>
      <c r="K350" s="87">
        <f>IF(OR('2_DEBITOS'!I346="Sim",'1_QUESITOS'!$D$6="Sim",'1_QUESITOS'!$D$7="Sim",'1_QUESITOS'!$D$9="Sim"),I350,
SMALL(I350:J350,1))</f>
        <v>0</v>
      </c>
      <c r="L350" s="7">
        <f>IF('2_DEBITOS'!$I$4="ERRO !!!",0,ROUNDDOWN(SUM(E350:F350)*K350,2))</f>
        <v>0</v>
      </c>
      <c r="M350" s="7">
        <f t="shared" si="20"/>
        <v>0</v>
      </c>
      <c r="N350" s="7">
        <f t="shared" si="23"/>
        <v>0</v>
      </c>
      <c r="O350" s="7">
        <f t="shared" si="21"/>
        <v>0</v>
      </c>
    </row>
    <row r="351" spans="3:15" x14ac:dyDescent="0.35">
      <c r="C351" s="18" t="str">
        <f t="shared" si="22"/>
        <v/>
      </c>
      <c r="D351" s="13" t="str">
        <f>IF('2_DEBITOS'!D347="","Não informado",'2_DEBITOS'!D347)</f>
        <v>Não informado</v>
      </c>
      <c r="E351" s="7">
        <f>IF('2_DEBITOS'!$I$4="ERRO !!!",0,SUM('2_DEBITOS'!E347))</f>
        <v>0</v>
      </c>
      <c r="F351" s="7">
        <f>IF('2_DEBITOS'!$I$4="ERRO !!!",0,SUM('2_DEBITOS'!F347,'2_DEBITOS'!G347))</f>
        <v>0</v>
      </c>
      <c r="G351" s="8" t="str">
        <f>IF('1_QUESITOS'!$D$18="ERRO !!!","",
IF(E351+F351=0,"",
IF(OR('2_DEBITOS'!I347="Sim",'1_QUESITOS'!$D$6="Sim",'1_QUESITOS'!$D$7="Sim",'1_QUESITOS'!$D$9="Sim"),"D",
IF('3_CAPAG'!$D$9="","",
'3_CAPAG'!$D$9))))</f>
        <v/>
      </c>
      <c r="H351" s="8" t="str">
        <f>IF('1_QUESITOS'!$D$18="ERRO !!!","00.0",
IF(AND(OR(G351="C",G351="D"),'1_QUESITOS'!$D$13="Sim"),"10.1",
IF(AND(OR(G351="A",G351="B"),'1_QUESITOS'!$D$14="Sim"),"10.2",
IF(AND(OR(G351="C",G351="D"),'1_QUESITOS'!$D$13="Não",'1_QUESITOS'!$D$12="Inciso I"),"11.1",
IF(AND(OR(G351="C",G351="D"),'1_QUESITOS'!$D$13="Não",'1_QUESITOS'!$D$12="Inciso II"),"11.2",
"00.0")))))</f>
        <v>00.0</v>
      </c>
      <c r="I351" s="87">
        <f>IF('1_QUESITOS'!$D$18="ERRO !!!",0,
IF(H351="10.1",0.65,
IF(H351="10.2",0,
IF(AND(H351="11.1",'1_QUESITOS'!$D$8="Não",'1_QUESITOS'!$D$9="Não",'1_QUESITOS'!$D$10="Não",'1_QUESITOS'!$D$11="Não"),0.65,
IF(AND(H351="11.1",OR('1_QUESITOS'!$D$8="Sim",'1_QUESITOS'!$D$9="Sim",'1_QUESITOS'!$D$10="Sim",'1_QUESITOS'!$D$11="Sim")),0.7,
IF(AND(H351="11.2",'1_QUESITOS'!$D$8="Não",'1_QUESITOS'!$D$9="Não",'1_QUESITOS'!$D$10="Não",'1_QUESITOS'!$D$11="Não"),0.5,
IF(AND(H351="11.2",OR('1_QUESITOS'!$D$8="Sim",'1_QUESITOS'!$D$9="Sim",'1_QUESITOS'!$D$10="Sim",'1_QUESITOS'!$D$11="Sim")),0.55,
0)))))))</f>
        <v>0</v>
      </c>
      <c r="J351" s="87">
        <f>'3_CAPAG'!$D$8</f>
        <v>0</v>
      </c>
      <c r="K351" s="87">
        <f>IF(OR('2_DEBITOS'!I347="Sim",'1_QUESITOS'!$D$6="Sim",'1_QUESITOS'!$D$7="Sim",'1_QUESITOS'!$D$9="Sim"),I351,
SMALL(I351:J351,1))</f>
        <v>0</v>
      </c>
      <c r="L351" s="7">
        <f>IF('2_DEBITOS'!$I$4="ERRO !!!",0,ROUNDDOWN(SUM(E351:F351)*K351,2))</f>
        <v>0</v>
      </c>
      <c r="M351" s="7">
        <f t="shared" si="20"/>
        <v>0</v>
      </c>
      <c r="N351" s="7">
        <f t="shared" si="23"/>
        <v>0</v>
      </c>
      <c r="O351" s="7">
        <f t="shared" si="21"/>
        <v>0</v>
      </c>
    </row>
    <row r="352" spans="3:15" x14ac:dyDescent="0.35">
      <c r="C352" s="18" t="str">
        <f t="shared" si="22"/>
        <v/>
      </c>
      <c r="D352" s="13" t="str">
        <f>IF('2_DEBITOS'!D348="","Não informado",'2_DEBITOS'!D348)</f>
        <v>Não informado</v>
      </c>
      <c r="E352" s="7">
        <f>IF('2_DEBITOS'!$I$4="ERRO !!!",0,SUM('2_DEBITOS'!E348))</f>
        <v>0</v>
      </c>
      <c r="F352" s="7">
        <f>IF('2_DEBITOS'!$I$4="ERRO !!!",0,SUM('2_DEBITOS'!F348,'2_DEBITOS'!G348))</f>
        <v>0</v>
      </c>
      <c r="G352" s="8" t="str">
        <f>IF('1_QUESITOS'!$D$18="ERRO !!!","",
IF(E352+F352=0,"",
IF(OR('2_DEBITOS'!I348="Sim",'1_QUESITOS'!$D$6="Sim",'1_QUESITOS'!$D$7="Sim",'1_QUESITOS'!$D$9="Sim"),"D",
IF('3_CAPAG'!$D$9="","",
'3_CAPAG'!$D$9))))</f>
        <v/>
      </c>
      <c r="H352" s="8" t="str">
        <f>IF('1_QUESITOS'!$D$18="ERRO !!!","00.0",
IF(AND(OR(G352="C",G352="D"),'1_QUESITOS'!$D$13="Sim"),"10.1",
IF(AND(OR(G352="A",G352="B"),'1_QUESITOS'!$D$14="Sim"),"10.2",
IF(AND(OR(G352="C",G352="D"),'1_QUESITOS'!$D$13="Não",'1_QUESITOS'!$D$12="Inciso I"),"11.1",
IF(AND(OR(G352="C",G352="D"),'1_QUESITOS'!$D$13="Não",'1_QUESITOS'!$D$12="Inciso II"),"11.2",
"00.0")))))</f>
        <v>00.0</v>
      </c>
      <c r="I352" s="87">
        <f>IF('1_QUESITOS'!$D$18="ERRO !!!",0,
IF(H352="10.1",0.65,
IF(H352="10.2",0,
IF(AND(H352="11.1",'1_QUESITOS'!$D$8="Não",'1_QUESITOS'!$D$9="Não",'1_QUESITOS'!$D$10="Não",'1_QUESITOS'!$D$11="Não"),0.65,
IF(AND(H352="11.1",OR('1_QUESITOS'!$D$8="Sim",'1_QUESITOS'!$D$9="Sim",'1_QUESITOS'!$D$10="Sim",'1_QUESITOS'!$D$11="Sim")),0.7,
IF(AND(H352="11.2",'1_QUESITOS'!$D$8="Não",'1_QUESITOS'!$D$9="Não",'1_QUESITOS'!$D$10="Não",'1_QUESITOS'!$D$11="Não"),0.5,
IF(AND(H352="11.2",OR('1_QUESITOS'!$D$8="Sim",'1_QUESITOS'!$D$9="Sim",'1_QUESITOS'!$D$10="Sim",'1_QUESITOS'!$D$11="Sim")),0.55,
0)))))))</f>
        <v>0</v>
      </c>
      <c r="J352" s="87">
        <f>'3_CAPAG'!$D$8</f>
        <v>0</v>
      </c>
      <c r="K352" s="87">
        <f>IF(OR('2_DEBITOS'!I348="Sim",'1_QUESITOS'!$D$6="Sim",'1_QUESITOS'!$D$7="Sim",'1_QUESITOS'!$D$9="Sim"),I352,
SMALL(I352:J352,1))</f>
        <v>0</v>
      </c>
      <c r="L352" s="7">
        <f>IF('2_DEBITOS'!$I$4="ERRO !!!",0,ROUNDDOWN(SUM(E352:F352)*K352,2))</f>
        <v>0</v>
      </c>
      <c r="M352" s="7">
        <f t="shared" si="20"/>
        <v>0</v>
      </c>
      <c r="N352" s="7">
        <f t="shared" si="23"/>
        <v>0</v>
      </c>
      <c r="O352" s="7">
        <f t="shared" si="21"/>
        <v>0</v>
      </c>
    </row>
    <row r="353" spans="3:15" x14ac:dyDescent="0.35">
      <c r="C353" s="18" t="str">
        <f t="shared" si="22"/>
        <v/>
      </c>
      <c r="D353" s="13" t="str">
        <f>IF('2_DEBITOS'!D349="","Não informado",'2_DEBITOS'!D349)</f>
        <v>Não informado</v>
      </c>
      <c r="E353" s="7">
        <f>IF('2_DEBITOS'!$I$4="ERRO !!!",0,SUM('2_DEBITOS'!E349))</f>
        <v>0</v>
      </c>
      <c r="F353" s="7">
        <f>IF('2_DEBITOS'!$I$4="ERRO !!!",0,SUM('2_DEBITOS'!F349,'2_DEBITOS'!G349))</f>
        <v>0</v>
      </c>
      <c r="G353" s="8" t="str">
        <f>IF('1_QUESITOS'!$D$18="ERRO !!!","",
IF(E353+F353=0,"",
IF(OR('2_DEBITOS'!I349="Sim",'1_QUESITOS'!$D$6="Sim",'1_QUESITOS'!$D$7="Sim",'1_QUESITOS'!$D$9="Sim"),"D",
IF('3_CAPAG'!$D$9="","",
'3_CAPAG'!$D$9))))</f>
        <v/>
      </c>
      <c r="H353" s="8" t="str">
        <f>IF('1_QUESITOS'!$D$18="ERRO !!!","00.0",
IF(AND(OR(G353="C",G353="D"),'1_QUESITOS'!$D$13="Sim"),"10.1",
IF(AND(OR(G353="A",G353="B"),'1_QUESITOS'!$D$14="Sim"),"10.2",
IF(AND(OR(G353="C",G353="D"),'1_QUESITOS'!$D$13="Não",'1_QUESITOS'!$D$12="Inciso I"),"11.1",
IF(AND(OR(G353="C",G353="D"),'1_QUESITOS'!$D$13="Não",'1_QUESITOS'!$D$12="Inciso II"),"11.2",
"00.0")))))</f>
        <v>00.0</v>
      </c>
      <c r="I353" s="87">
        <f>IF('1_QUESITOS'!$D$18="ERRO !!!",0,
IF(H353="10.1",0.65,
IF(H353="10.2",0,
IF(AND(H353="11.1",'1_QUESITOS'!$D$8="Não",'1_QUESITOS'!$D$9="Não",'1_QUESITOS'!$D$10="Não",'1_QUESITOS'!$D$11="Não"),0.65,
IF(AND(H353="11.1",OR('1_QUESITOS'!$D$8="Sim",'1_QUESITOS'!$D$9="Sim",'1_QUESITOS'!$D$10="Sim",'1_QUESITOS'!$D$11="Sim")),0.7,
IF(AND(H353="11.2",'1_QUESITOS'!$D$8="Não",'1_QUESITOS'!$D$9="Não",'1_QUESITOS'!$D$10="Não",'1_QUESITOS'!$D$11="Não"),0.5,
IF(AND(H353="11.2",OR('1_QUESITOS'!$D$8="Sim",'1_QUESITOS'!$D$9="Sim",'1_QUESITOS'!$D$10="Sim",'1_QUESITOS'!$D$11="Sim")),0.55,
0)))))))</f>
        <v>0</v>
      </c>
      <c r="J353" s="87">
        <f>'3_CAPAG'!$D$8</f>
        <v>0</v>
      </c>
      <c r="K353" s="87">
        <f>IF(OR('2_DEBITOS'!I349="Sim",'1_QUESITOS'!$D$6="Sim",'1_QUESITOS'!$D$7="Sim",'1_QUESITOS'!$D$9="Sim"),I353,
SMALL(I353:J353,1))</f>
        <v>0</v>
      </c>
      <c r="L353" s="7">
        <f>IF('2_DEBITOS'!$I$4="ERRO !!!",0,ROUNDDOWN(SUM(E353:F353)*K353,2))</f>
        <v>0</v>
      </c>
      <c r="M353" s="7">
        <f t="shared" si="20"/>
        <v>0</v>
      </c>
      <c r="N353" s="7">
        <f t="shared" si="23"/>
        <v>0</v>
      </c>
      <c r="O353" s="7">
        <f t="shared" si="21"/>
        <v>0</v>
      </c>
    </row>
    <row r="354" spans="3:15" x14ac:dyDescent="0.35">
      <c r="C354" s="18" t="str">
        <f t="shared" si="22"/>
        <v/>
      </c>
      <c r="D354" s="13" t="str">
        <f>IF('2_DEBITOS'!D350="","Não informado",'2_DEBITOS'!D350)</f>
        <v>Não informado</v>
      </c>
      <c r="E354" s="7">
        <f>IF('2_DEBITOS'!$I$4="ERRO !!!",0,SUM('2_DEBITOS'!E350))</f>
        <v>0</v>
      </c>
      <c r="F354" s="7">
        <f>IF('2_DEBITOS'!$I$4="ERRO !!!",0,SUM('2_DEBITOS'!F350,'2_DEBITOS'!G350))</f>
        <v>0</v>
      </c>
      <c r="G354" s="8" t="str">
        <f>IF('1_QUESITOS'!$D$18="ERRO !!!","",
IF(E354+F354=0,"",
IF(OR('2_DEBITOS'!I350="Sim",'1_QUESITOS'!$D$6="Sim",'1_QUESITOS'!$D$7="Sim",'1_QUESITOS'!$D$9="Sim"),"D",
IF('3_CAPAG'!$D$9="","",
'3_CAPAG'!$D$9))))</f>
        <v/>
      </c>
      <c r="H354" s="8" t="str">
        <f>IF('1_QUESITOS'!$D$18="ERRO !!!","00.0",
IF(AND(OR(G354="C",G354="D"),'1_QUESITOS'!$D$13="Sim"),"10.1",
IF(AND(OR(G354="A",G354="B"),'1_QUESITOS'!$D$14="Sim"),"10.2",
IF(AND(OR(G354="C",G354="D"),'1_QUESITOS'!$D$13="Não",'1_QUESITOS'!$D$12="Inciso I"),"11.1",
IF(AND(OR(G354="C",G354="D"),'1_QUESITOS'!$D$13="Não",'1_QUESITOS'!$D$12="Inciso II"),"11.2",
"00.0")))))</f>
        <v>00.0</v>
      </c>
      <c r="I354" s="87">
        <f>IF('1_QUESITOS'!$D$18="ERRO !!!",0,
IF(H354="10.1",0.65,
IF(H354="10.2",0,
IF(AND(H354="11.1",'1_QUESITOS'!$D$8="Não",'1_QUESITOS'!$D$9="Não",'1_QUESITOS'!$D$10="Não",'1_QUESITOS'!$D$11="Não"),0.65,
IF(AND(H354="11.1",OR('1_QUESITOS'!$D$8="Sim",'1_QUESITOS'!$D$9="Sim",'1_QUESITOS'!$D$10="Sim",'1_QUESITOS'!$D$11="Sim")),0.7,
IF(AND(H354="11.2",'1_QUESITOS'!$D$8="Não",'1_QUESITOS'!$D$9="Não",'1_QUESITOS'!$D$10="Não",'1_QUESITOS'!$D$11="Não"),0.5,
IF(AND(H354="11.2",OR('1_QUESITOS'!$D$8="Sim",'1_QUESITOS'!$D$9="Sim",'1_QUESITOS'!$D$10="Sim",'1_QUESITOS'!$D$11="Sim")),0.55,
0)))))))</f>
        <v>0</v>
      </c>
      <c r="J354" s="87">
        <f>'3_CAPAG'!$D$8</f>
        <v>0</v>
      </c>
      <c r="K354" s="87">
        <f>IF(OR('2_DEBITOS'!I350="Sim",'1_QUESITOS'!$D$6="Sim",'1_QUESITOS'!$D$7="Sim",'1_QUESITOS'!$D$9="Sim"),I354,
SMALL(I354:J354,1))</f>
        <v>0</v>
      </c>
      <c r="L354" s="7">
        <f>IF('2_DEBITOS'!$I$4="ERRO !!!",0,ROUNDDOWN(SUM(E354:F354)*K354,2))</f>
        <v>0</v>
      </c>
      <c r="M354" s="7">
        <f t="shared" si="20"/>
        <v>0</v>
      </c>
      <c r="N354" s="7">
        <f t="shared" si="23"/>
        <v>0</v>
      </c>
      <c r="O354" s="7">
        <f t="shared" si="21"/>
        <v>0</v>
      </c>
    </row>
    <row r="355" spans="3:15" x14ac:dyDescent="0.35">
      <c r="C355" s="18" t="str">
        <f t="shared" si="22"/>
        <v/>
      </c>
      <c r="D355" s="13" t="str">
        <f>IF('2_DEBITOS'!D351="","Não informado",'2_DEBITOS'!D351)</f>
        <v>Não informado</v>
      </c>
      <c r="E355" s="7">
        <f>IF('2_DEBITOS'!$I$4="ERRO !!!",0,SUM('2_DEBITOS'!E351))</f>
        <v>0</v>
      </c>
      <c r="F355" s="7">
        <f>IF('2_DEBITOS'!$I$4="ERRO !!!",0,SUM('2_DEBITOS'!F351,'2_DEBITOS'!G351))</f>
        <v>0</v>
      </c>
      <c r="G355" s="8" t="str">
        <f>IF('1_QUESITOS'!$D$18="ERRO !!!","",
IF(E355+F355=0,"",
IF(OR('2_DEBITOS'!I351="Sim",'1_QUESITOS'!$D$6="Sim",'1_QUESITOS'!$D$7="Sim",'1_QUESITOS'!$D$9="Sim"),"D",
IF('3_CAPAG'!$D$9="","",
'3_CAPAG'!$D$9))))</f>
        <v/>
      </c>
      <c r="H355" s="8" t="str">
        <f>IF('1_QUESITOS'!$D$18="ERRO !!!","00.0",
IF(AND(OR(G355="C",G355="D"),'1_QUESITOS'!$D$13="Sim"),"10.1",
IF(AND(OR(G355="A",G355="B"),'1_QUESITOS'!$D$14="Sim"),"10.2",
IF(AND(OR(G355="C",G355="D"),'1_QUESITOS'!$D$13="Não",'1_QUESITOS'!$D$12="Inciso I"),"11.1",
IF(AND(OR(G355="C",G355="D"),'1_QUESITOS'!$D$13="Não",'1_QUESITOS'!$D$12="Inciso II"),"11.2",
"00.0")))))</f>
        <v>00.0</v>
      </c>
      <c r="I355" s="87">
        <f>IF('1_QUESITOS'!$D$18="ERRO !!!",0,
IF(H355="10.1",0.65,
IF(H355="10.2",0,
IF(AND(H355="11.1",'1_QUESITOS'!$D$8="Não",'1_QUESITOS'!$D$9="Não",'1_QUESITOS'!$D$10="Não",'1_QUESITOS'!$D$11="Não"),0.65,
IF(AND(H355="11.1",OR('1_QUESITOS'!$D$8="Sim",'1_QUESITOS'!$D$9="Sim",'1_QUESITOS'!$D$10="Sim",'1_QUESITOS'!$D$11="Sim")),0.7,
IF(AND(H355="11.2",'1_QUESITOS'!$D$8="Não",'1_QUESITOS'!$D$9="Não",'1_QUESITOS'!$D$10="Não",'1_QUESITOS'!$D$11="Não"),0.5,
IF(AND(H355="11.2",OR('1_QUESITOS'!$D$8="Sim",'1_QUESITOS'!$D$9="Sim",'1_QUESITOS'!$D$10="Sim",'1_QUESITOS'!$D$11="Sim")),0.55,
0)))))))</f>
        <v>0</v>
      </c>
      <c r="J355" s="87">
        <f>'3_CAPAG'!$D$8</f>
        <v>0</v>
      </c>
      <c r="K355" s="87">
        <f>IF(OR('2_DEBITOS'!I351="Sim",'1_QUESITOS'!$D$6="Sim",'1_QUESITOS'!$D$7="Sim",'1_QUESITOS'!$D$9="Sim"),I355,
SMALL(I355:J355,1))</f>
        <v>0</v>
      </c>
      <c r="L355" s="7">
        <f>IF('2_DEBITOS'!$I$4="ERRO !!!",0,ROUNDDOWN(SUM(E355:F355)*K355,2))</f>
        <v>0</v>
      </c>
      <c r="M355" s="7">
        <f t="shared" si="20"/>
        <v>0</v>
      </c>
      <c r="N355" s="7">
        <f t="shared" si="23"/>
        <v>0</v>
      </c>
      <c r="O355" s="7">
        <f t="shared" si="21"/>
        <v>0</v>
      </c>
    </row>
    <row r="356" spans="3:15" x14ac:dyDescent="0.35">
      <c r="C356" s="18" t="str">
        <f t="shared" si="22"/>
        <v/>
      </c>
      <c r="D356" s="13" t="str">
        <f>IF('2_DEBITOS'!D352="","Não informado",'2_DEBITOS'!D352)</f>
        <v>Não informado</v>
      </c>
      <c r="E356" s="7">
        <f>IF('2_DEBITOS'!$I$4="ERRO !!!",0,SUM('2_DEBITOS'!E352))</f>
        <v>0</v>
      </c>
      <c r="F356" s="7">
        <f>IF('2_DEBITOS'!$I$4="ERRO !!!",0,SUM('2_DEBITOS'!F352,'2_DEBITOS'!G352))</f>
        <v>0</v>
      </c>
      <c r="G356" s="8" t="str">
        <f>IF('1_QUESITOS'!$D$18="ERRO !!!","",
IF(E356+F356=0,"",
IF(OR('2_DEBITOS'!I352="Sim",'1_QUESITOS'!$D$6="Sim",'1_QUESITOS'!$D$7="Sim",'1_QUESITOS'!$D$9="Sim"),"D",
IF('3_CAPAG'!$D$9="","",
'3_CAPAG'!$D$9))))</f>
        <v/>
      </c>
      <c r="H356" s="8" t="str">
        <f>IF('1_QUESITOS'!$D$18="ERRO !!!","00.0",
IF(AND(OR(G356="C",G356="D"),'1_QUESITOS'!$D$13="Sim"),"10.1",
IF(AND(OR(G356="A",G356="B"),'1_QUESITOS'!$D$14="Sim"),"10.2",
IF(AND(OR(G356="C",G356="D"),'1_QUESITOS'!$D$13="Não",'1_QUESITOS'!$D$12="Inciso I"),"11.1",
IF(AND(OR(G356="C",G356="D"),'1_QUESITOS'!$D$13="Não",'1_QUESITOS'!$D$12="Inciso II"),"11.2",
"00.0")))))</f>
        <v>00.0</v>
      </c>
      <c r="I356" s="87">
        <f>IF('1_QUESITOS'!$D$18="ERRO !!!",0,
IF(H356="10.1",0.65,
IF(H356="10.2",0,
IF(AND(H356="11.1",'1_QUESITOS'!$D$8="Não",'1_QUESITOS'!$D$9="Não",'1_QUESITOS'!$D$10="Não",'1_QUESITOS'!$D$11="Não"),0.65,
IF(AND(H356="11.1",OR('1_QUESITOS'!$D$8="Sim",'1_QUESITOS'!$D$9="Sim",'1_QUESITOS'!$D$10="Sim",'1_QUESITOS'!$D$11="Sim")),0.7,
IF(AND(H356="11.2",'1_QUESITOS'!$D$8="Não",'1_QUESITOS'!$D$9="Não",'1_QUESITOS'!$D$10="Não",'1_QUESITOS'!$D$11="Não"),0.5,
IF(AND(H356="11.2",OR('1_QUESITOS'!$D$8="Sim",'1_QUESITOS'!$D$9="Sim",'1_QUESITOS'!$D$10="Sim",'1_QUESITOS'!$D$11="Sim")),0.55,
0)))))))</f>
        <v>0</v>
      </c>
      <c r="J356" s="87">
        <f>'3_CAPAG'!$D$8</f>
        <v>0</v>
      </c>
      <c r="K356" s="87">
        <f>IF(OR('2_DEBITOS'!I352="Sim",'1_QUESITOS'!$D$6="Sim",'1_QUESITOS'!$D$7="Sim",'1_QUESITOS'!$D$9="Sim"),I356,
SMALL(I356:J356,1))</f>
        <v>0</v>
      </c>
      <c r="L356" s="7">
        <f>IF('2_DEBITOS'!$I$4="ERRO !!!",0,ROUNDDOWN(SUM(E356:F356)*K356,2))</f>
        <v>0</v>
      </c>
      <c r="M356" s="7">
        <f t="shared" si="20"/>
        <v>0</v>
      </c>
      <c r="N356" s="7">
        <f t="shared" si="23"/>
        <v>0</v>
      </c>
      <c r="O356" s="7">
        <f t="shared" si="21"/>
        <v>0</v>
      </c>
    </row>
    <row r="357" spans="3:15" x14ac:dyDescent="0.35">
      <c r="C357" s="18" t="str">
        <f t="shared" si="22"/>
        <v/>
      </c>
      <c r="D357" s="13" t="str">
        <f>IF('2_DEBITOS'!D353="","Não informado",'2_DEBITOS'!D353)</f>
        <v>Não informado</v>
      </c>
      <c r="E357" s="7">
        <f>IF('2_DEBITOS'!$I$4="ERRO !!!",0,SUM('2_DEBITOS'!E353))</f>
        <v>0</v>
      </c>
      <c r="F357" s="7">
        <f>IF('2_DEBITOS'!$I$4="ERRO !!!",0,SUM('2_DEBITOS'!F353,'2_DEBITOS'!G353))</f>
        <v>0</v>
      </c>
      <c r="G357" s="8" t="str">
        <f>IF('1_QUESITOS'!$D$18="ERRO !!!","",
IF(E357+F357=0,"",
IF(OR('2_DEBITOS'!I353="Sim",'1_QUESITOS'!$D$6="Sim",'1_QUESITOS'!$D$7="Sim",'1_QUESITOS'!$D$9="Sim"),"D",
IF('3_CAPAG'!$D$9="","",
'3_CAPAG'!$D$9))))</f>
        <v/>
      </c>
      <c r="H357" s="8" t="str">
        <f>IF('1_QUESITOS'!$D$18="ERRO !!!","00.0",
IF(AND(OR(G357="C",G357="D"),'1_QUESITOS'!$D$13="Sim"),"10.1",
IF(AND(OR(G357="A",G357="B"),'1_QUESITOS'!$D$14="Sim"),"10.2",
IF(AND(OR(G357="C",G357="D"),'1_QUESITOS'!$D$13="Não",'1_QUESITOS'!$D$12="Inciso I"),"11.1",
IF(AND(OR(G357="C",G357="D"),'1_QUESITOS'!$D$13="Não",'1_QUESITOS'!$D$12="Inciso II"),"11.2",
"00.0")))))</f>
        <v>00.0</v>
      </c>
      <c r="I357" s="87">
        <f>IF('1_QUESITOS'!$D$18="ERRO !!!",0,
IF(H357="10.1",0.65,
IF(H357="10.2",0,
IF(AND(H357="11.1",'1_QUESITOS'!$D$8="Não",'1_QUESITOS'!$D$9="Não",'1_QUESITOS'!$D$10="Não",'1_QUESITOS'!$D$11="Não"),0.65,
IF(AND(H357="11.1",OR('1_QUESITOS'!$D$8="Sim",'1_QUESITOS'!$D$9="Sim",'1_QUESITOS'!$D$10="Sim",'1_QUESITOS'!$D$11="Sim")),0.7,
IF(AND(H357="11.2",'1_QUESITOS'!$D$8="Não",'1_QUESITOS'!$D$9="Não",'1_QUESITOS'!$D$10="Não",'1_QUESITOS'!$D$11="Não"),0.5,
IF(AND(H357="11.2",OR('1_QUESITOS'!$D$8="Sim",'1_QUESITOS'!$D$9="Sim",'1_QUESITOS'!$D$10="Sim",'1_QUESITOS'!$D$11="Sim")),0.55,
0)))))))</f>
        <v>0</v>
      </c>
      <c r="J357" s="87">
        <f>'3_CAPAG'!$D$8</f>
        <v>0</v>
      </c>
      <c r="K357" s="87">
        <f>IF(OR('2_DEBITOS'!I353="Sim",'1_QUESITOS'!$D$6="Sim",'1_QUESITOS'!$D$7="Sim",'1_QUESITOS'!$D$9="Sim"),I357,
SMALL(I357:J357,1))</f>
        <v>0</v>
      </c>
      <c r="L357" s="7">
        <f>IF('2_DEBITOS'!$I$4="ERRO !!!",0,ROUNDDOWN(SUM(E357:F357)*K357,2))</f>
        <v>0</v>
      </c>
      <c r="M357" s="7">
        <f t="shared" si="20"/>
        <v>0</v>
      </c>
      <c r="N357" s="7">
        <f t="shared" si="23"/>
        <v>0</v>
      </c>
      <c r="O357" s="7">
        <f t="shared" si="21"/>
        <v>0</v>
      </c>
    </row>
    <row r="358" spans="3:15" x14ac:dyDescent="0.35">
      <c r="C358" s="18" t="str">
        <f t="shared" si="22"/>
        <v/>
      </c>
      <c r="D358" s="13" t="str">
        <f>IF('2_DEBITOS'!D354="","Não informado",'2_DEBITOS'!D354)</f>
        <v>Não informado</v>
      </c>
      <c r="E358" s="7">
        <f>IF('2_DEBITOS'!$I$4="ERRO !!!",0,SUM('2_DEBITOS'!E354))</f>
        <v>0</v>
      </c>
      <c r="F358" s="7">
        <f>IF('2_DEBITOS'!$I$4="ERRO !!!",0,SUM('2_DEBITOS'!F354,'2_DEBITOS'!G354))</f>
        <v>0</v>
      </c>
      <c r="G358" s="8" t="str">
        <f>IF('1_QUESITOS'!$D$18="ERRO !!!","",
IF(E358+F358=0,"",
IF(OR('2_DEBITOS'!I354="Sim",'1_QUESITOS'!$D$6="Sim",'1_QUESITOS'!$D$7="Sim",'1_QUESITOS'!$D$9="Sim"),"D",
IF('3_CAPAG'!$D$9="","",
'3_CAPAG'!$D$9))))</f>
        <v/>
      </c>
      <c r="H358" s="8" t="str">
        <f>IF('1_QUESITOS'!$D$18="ERRO !!!","00.0",
IF(AND(OR(G358="C",G358="D"),'1_QUESITOS'!$D$13="Sim"),"10.1",
IF(AND(OR(G358="A",G358="B"),'1_QUESITOS'!$D$14="Sim"),"10.2",
IF(AND(OR(G358="C",G358="D"),'1_QUESITOS'!$D$13="Não",'1_QUESITOS'!$D$12="Inciso I"),"11.1",
IF(AND(OR(G358="C",G358="D"),'1_QUESITOS'!$D$13="Não",'1_QUESITOS'!$D$12="Inciso II"),"11.2",
"00.0")))))</f>
        <v>00.0</v>
      </c>
      <c r="I358" s="87">
        <f>IF('1_QUESITOS'!$D$18="ERRO !!!",0,
IF(H358="10.1",0.65,
IF(H358="10.2",0,
IF(AND(H358="11.1",'1_QUESITOS'!$D$8="Não",'1_QUESITOS'!$D$9="Não",'1_QUESITOS'!$D$10="Não",'1_QUESITOS'!$D$11="Não"),0.65,
IF(AND(H358="11.1",OR('1_QUESITOS'!$D$8="Sim",'1_QUESITOS'!$D$9="Sim",'1_QUESITOS'!$D$10="Sim",'1_QUESITOS'!$D$11="Sim")),0.7,
IF(AND(H358="11.2",'1_QUESITOS'!$D$8="Não",'1_QUESITOS'!$D$9="Não",'1_QUESITOS'!$D$10="Não",'1_QUESITOS'!$D$11="Não"),0.5,
IF(AND(H358="11.2",OR('1_QUESITOS'!$D$8="Sim",'1_QUESITOS'!$D$9="Sim",'1_QUESITOS'!$D$10="Sim",'1_QUESITOS'!$D$11="Sim")),0.55,
0)))))))</f>
        <v>0</v>
      </c>
      <c r="J358" s="87">
        <f>'3_CAPAG'!$D$8</f>
        <v>0</v>
      </c>
      <c r="K358" s="87">
        <f>IF(OR('2_DEBITOS'!I354="Sim",'1_QUESITOS'!$D$6="Sim",'1_QUESITOS'!$D$7="Sim",'1_QUESITOS'!$D$9="Sim"),I358,
SMALL(I358:J358,1))</f>
        <v>0</v>
      </c>
      <c r="L358" s="7">
        <f>IF('2_DEBITOS'!$I$4="ERRO !!!",0,ROUNDDOWN(SUM(E358:F358)*K358,2))</f>
        <v>0</v>
      </c>
      <c r="M358" s="7">
        <f t="shared" si="20"/>
        <v>0</v>
      </c>
      <c r="N358" s="7">
        <f t="shared" si="23"/>
        <v>0</v>
      </c>
      <c r="O358" s="7">
        <f t="shared" si="21"/>
        <v>0</v>
      </c>
    </row>
    <row r="359" spans="3:15" x14ac:dyDescent="0.35">
      <c r="C359" s="18" t="str">
        <f t="shared" si="22"/>
        <v/>
      </c>
      <c r="D359" s="13" t="str">
        <f>IF('2_DEBITOS'!D355="","Não informado",'2_DEBITOS'!D355)</f>
        <v>Não informado</v>
      </c>
      <c r="E359" s="7">
        <f>IF('2_DEBITOS'!$I$4="ERRO !!!",0,SUM('2_DEBITOS'!E355))</f>
        <v>0</v>
      </c>
      <c r="F359" s="7">
        <f>IF('2_DEBITOS'!$I$4="ERRO !!!",0,SUM('2_DEBITOS'!F355,'2_DEBITOS'!G355))</f>
        <v>0</v>
      </c>
      <c r="G359" s="8" t="str">
        <f>IF('1_QUESITOS'!$D$18="ERRO !!!","",
IF(E359+F359=0,"",
IF(OR('2_DEBITOS'!I355="Sim",'1_QUESITOS'!$D$6="Sim",'1_QUESITOS'!$D$7="Sim",'1_QUESITOS'!$D$9="Sim"),"D",
IF('3_CAPAG'!$D$9="","",
'3_CAPAG'!$D$9))))</f>
        <v/>
      </c>
      <c r="H359" s="8" t="str">
        <f>IF('1_QUESITOS'!$D$18="ERRO !!!","00.0",
IF(AND(OR(G359="C",G359="D"),'1_QUESITOS'!$D$13="Sim"),"10.1",
IF(AND(OR(G359="A",G359="B"),'1_QUESITOS'!$D$14="Sim"),"10.2",
IF(AND(OR(G359="C",G359="D"),'1_QUESITOS'!$D$13="Não",'1_QUESITOS'!$D$12="Inciso I"),"11.1",
IF(AND(OR(G359="C",G359="D"),'1_QUESITOS'!$D$13="Não",'1_QUESITOS'!$D$12="Inciso II"),"11.2",
"00.0")))))</f>
        <v>00.0</v>
      </c>
      <c r="I359" s="87">
        <f>IF('1_QUESITOS'!$D$18="ERRO !!!",0,
IF(H359="10.1",0.65,
IF(H359="10.2",0,
IF(AND(H359="11.1",'1_QUESITOS'!$D$8="Não",'1_QUESITOS'!$D$9="Não",'1_QUESITOS'!$D$10="Não",'1_QUESITOS'!$D$11="Não"),0.65,
IF(AND(H359="11.1",OR('1_QUESITOS'!$D$8="Sim",'1_QUESITOS'!$D$9="Sim",'1_QUESITOS'!$D$10="Sim",'1_QUESITOS'!$D$11="Sim")),0.7,
IF(AND(H359="11.2",'1_QUESITOS'!$D$8="Não",'1_QUESITOS'!$D$9="Não",'1_QUESITOS'!$D$10="Não",'1_QUESITOS'!$D$11="Não"),0.5,
IF(AND(H359="11.2",OR('1_QUESITOS'!$D$8="Sim",'1_QUESITOS'!$D$9="Sim",'1_QUESITOS'!$D$10="Sim",'1_QUESITOS'!$D$11="Sim")),0.55,
0)))))))</f>
        <v>0</v>
      </c>
      <c r="J359" s="87">
        <f>'3_CAPAG'!$D$8</f>
        <v>0</v>
      </c>
      <c r="K359" s="87">
        <f>IF(OR('2_DEBITOS'!I355="Sim",'1_QUESITOS'!$D$6="Sim",'1_QUESITOS'!$D$7="Sim",'1_QUESITOS'!$D$9="Sim"),I359,
SMALL(I359:J359,1))</f>
        <v>0</v>
      </c>
      <c r="L359" s="7">
        <f>IF('2_DEBITOS'!$I$4="ERRO !!!",0,ROUNDDOWN(SUM(E359:F359)*K359,2))</f>
        <v>0</v>
      </c>
      <c r="M359" s="7">
        <f t="shared" si="20"/>
        <v>0</v>
      </c>
      <c r="N359" s="7">
        <f t="shared" si="23"/>
        <v>0</v>
      </c>
      <c r="O359" s="7">
        <f t="shared" si="21"/>
        <v>0</v>
      </c>
    </row>
    <row r="360" spans="3:15" x14ac:dyDescent="0.35">
      <c r="C360" s="18" t="str">
        <f t="shared" si="22"/>
        <v/>
      </c>
      <c r="D360" s="13" t="str">
        <f>IF('2_DEBITOS'!D356="","Não informado",'2_DEBITOS'!D356)</f>
        <v>Não informado</v>
      </c>
      <c r="E360" s="7">
        <f>IF('2_DEBITOS'!$I$4="ERRO !!!",0,SUM('2_DEBITOS'!E356))</f>
        <v>0</v>
      </c>
      <c r="F360" s="7">
        <f>IF('2_DEBITOS'!$I$4="ERRO !!!",0,SUM('2_DEBITOS'!F356,'2_DEBITOS'!G356))</f>
        <v>0</v>
      </c>
      <c r="G360" s="8" t="str">
        <f>IF('1_QUESITOS'!$D$18="ERRO !!!","",
IF(E360+F360=0,"",
IF(OR('2_DEBITOS'!I356="Sim",'1_QUESITOS'!$D$6="Sim",'1_QUESITOS'!$D$7="Sim",'1_QUESITOS'!$D$9="Sim"),"D",
IF('3_CAPAG'!$D$9="","",
'3_CAPAG'!$D$9))))</f>
        <v/>
      </c>
      <c r="H360" s="8" t="str">
        <f>IF('1_QUESITOS'!$D$18="ERRO !!!","00.0",
IF(AND(OR(G360="C",G360="D"),'1_QUESITOS'!$D$13="Sim"),"10.1",
IF(AND(OR(G360="A",G360="B"),'1_QUESITOS'!$D$14="Sim"),"10.2",
IF(AND(OR(G360="C",G360="D"),'1_QUESITOS'!$D$13="Não",'1_QUESITOS'!$D$12="Inciso I"),"11.1",
IF(AND(OR(G360="C",G360="D"),'1_QUESITOS'!$D$13="Não",'1_QUESITOS'!$D$12="Inciso II"),"11.2",
"00.0")))))</f>
        <v>00.0</v>
      </c>
      <c r="I360" s="87">
        <f>IF('1_QUESITOS'!$D$18="ERRO !!!",0,
IF(H360="10.1",0.65,
IF(H360="10.2",0,
IF(AND(H360="11.1",'1_QUESITOS'!$D$8="Não",'1_QUESITOS'!$D$9="Não",'1_QUESITOS'!$D$10="Não",'1_QUESITOS'!$D$11="Não"),0.65,
IF(AND(H360="11.1",OR('1_QUESITOS'!$D$8="Sim",'1_QUESITOS'!$D$9="Sim",'1_QUESITOS'!$D$10="Sim",'1_QUESITOS'!$D$11="Sim")),0.7,
IF(AND(H360="11.2",'1_QUESITOS'!$D$8="Não",'1_QUESITOS'!$D$9="Não",'1_QUESITOS'!$D$10="Não",'1_QUESITOS'!$D$11="Não"),0.5,
IF(AND(H360="11.2",OR('1_QUESITOS'!$D$8="Sim",'1_QUESITOS'!$D$9="Sim",'1_QUESITOS'!$D$10="Sim",'1_QUESITOS'!$D$11="Sim")),0.55,
0)))))))</f>
        <v>0</v>
      </c>
      <c r="J360" s="87">
        <f>'3_CAPAG'!$D$8</f>
        <v>0</v>
      </c>
      <c r="K360" s="87">
        <f>IF(OR('2_DEBITOS'!I356="Sim",'1_QUESITOS'!$D$6="Sim",'1_QUESITOS'!$D$7="Sim",'1_QUESITOS'!$D$9="Sim"),I360,
SMALL(I360:J360,1))</f>
        <v>0</v>
      </c>
      <c r="L360" s="7">
        <f>IF('2_DEBITOS'!$I$4="ERRO !!!",0,ROUNDDOWN(SUM(E360:F360)*K360,2))</f>
        <v>0</v>
      </c>
      <c r="M360" s="7">
        <f t="shared" si="20"/>
        <v>0</v>
      </c>
      <c r="N360" s="7">
        <f t="shared" si="23"/>
        <v>0</v>
      </c>
      <c r="O360" s="7">
        <f t="shared" si="21"/>
        <v>0</v>
      </c>
    </row>
    <row r="361" spans="3:15" x14ac:dyDescent="0.35">
      <c r="C361" s="18" t="str">
        <f t="shared" si="22"/>
        <v/>
      </c>
      <c r="D361" s="13" t="str">
        <f>IF('2_DEBITOS'!D357="","Não informado",'2_DEBITOS'!D357)</f>
        <v>Não informado</v>
      </c>
      <c r="E361" s="7">
        <f>IF('2_DEBITOS'!$I$4="ERRO !!!",0,SUM('2_DEBITOS'!E357))</f>
        <v>0</v>
      </c>
      <c r="F361" s="7">
        <f>IF('2_DEBITOS'!$I$4="ERRO !!!",0,SUM('2_DEBITOS'!F357,'2_DEBITOS'!G357))</f>
        <v>0</v>
      </c>
      <c r="G361" s="8" t="str">
        <f>IF('1_QUESITOS'!$D$18="ERRO !!!","",
IF(E361+F361=0,"",
IF(OR('2_DEBITOS'!I357="Sim",'1_QUESITOS'!$D$6="Sim",'1_QUESITOS'!$D$7="Sim",'1_QUESITOS'!$D$9="Sim"),"D",
IF('3_CAPAG'!$D$9="","",
'3_CAPAG'!$D$9))))</f>
        <v/>
      </c>
      <c r="H361" s="8" t="str">
        <f>IF('1_QUESITOS'!$D$18="ERRO !!!","00.0",
IF(AND(OR(G361="C",G361="D"),'1_QUESITOS'!$D$13="Sim"),"10.1",
IF(AND(OR(G361="A",G361="B"),'1_QUESITOS'!$D$14="Sim"),"10.2",
IF(AND(OR(G361="C",G361="D"),'1_QUESITOS'!$D$13="Não",'1_QUESITOS'!$D$12="Inciso I"),"11.1",
IF(AND(OR(G361="C",G361="D"),'1_QUESITOS'!$D$13="Não",'1_QUESITOS'!$D$12="Inciso II"),"11.2",
"00.0")))))</f>
        <v>00.0</v>
      </c>
      <c r="I361" s="87">
        <f>IF('1_QUESITOS'!$D$18="ERRO !!!",0,
IF(H361="10.1",0.65,
IF(H361="10.2",0,
IF(AND(H361="11.1",'1_QUESITOS'!$D$8="Não",'1_QUESITOS'!$D$9="Não",'1_QUESITOS'!$D$10="Não",'1_QUESITOS'!$D$11="Não"),0.65,
IF(AND(H361="11.1",OR('1_QUESITOS'!$D$8="Sim",'1_QUESITOS'!$D$9="Sim",'1_QUESITOS'!$D$10="Sim",'1_QUESITOS'!$D$11="Sim")),0.7,
IF(AND(H361="11.2",'1_QUESITOS'!$D$8="Não",'1_QUESITOS'!$D$9="Não",'1_QUESITOS'!$D$10="Não",'1_QUESITOS'!$D$11="Não"),0.5,
IF(AND(H361="11.2",OR('1_QUESITOS'!$D$8="Sim",'1_QUESITOS'!$D$9="Sim",'1_QUESITOS'!$D$10="Sim",'1_QUESITOS'!$D$11="Sim")),0.55,
0)))))))</f>
        <v>0</v>
      </c>
      <c r="J361" s="87">
        <f>'3_CAPAG'!$D$8</f>
        <v>0</v>
      </c>
      <c r="K361" s="87">
        <f>IF(OR('2_DEBITOS'!I357="Sim",'1_QUESITOS'!$D$6="Sim",'1_QUESITOS'!$D$7="Sim",'1_QUESITOS'!$D$9="Sim"),I361,
SMALL(I361:J361,1))</f>
        <v>0</v>
      </c>
      <c r="L361" s="7">
        <f>IF('2_DEBITOS'!$I$4="ERRO !!!",0,ROUNDDOWN(SUM(E361:F361)*K361,2))</f>
        <v>0</v>
      </c>
      <c r="M361" s="7">
        <f t="shared" si="20"/>
        <v>0</v>
      </c>
      <c r="N361" s="7">
        <f t="shared" si="23"/>
        <v>0</v>
      </c>
      <c r="O361" s="7">
        <f t="shared" si="21"/>
        <v>0</v>
      </c>
    </row>
    <row r="362" spans="3:15" x14ac:dyDescent="0.35">
      <c r="C362" s="18" t="str">
        <f t="shared" si="22"/>
        <v/>
      </c>
      <c r="D362" s="13" t="str">
        <f>IF('2_DEBITOS'!D358="","Não informado",'2_DEBITOS'!D358)</f>
        <v>Não informado</v>
      </c>
      <c r="E362" s="7">
        <f>IF('2_DEBITOS'!$I$4="ERRO !!!",0,SUM('2_DEBITOS'!E358))</f>
        <v>0</v>
      </c>
      <c r="F362" s="7">
        <f>IF('2_DEBITOS'!$I$4="ERRO !!!",0,SUM('2_DEBITOS'!F358,'2_DEBITOS'!G358))</f>
        <v>0</v>
      </c>
      <c r="G362" s="8" t="str">
        <f>IF('1_QUESITOS'!$D$18="ERRO !!!","",
IF(E362+F362=0,"",
IF(OR('2_DEBITOS'!I358="Sim",'1_QUESITOS'!$D$6="Sim",'1_QUESITOS'!$D$7="Sim",'1_QUESITOS'!$D$9="Sim"),"D",
IF('3_CAPAG'!$D$9="","",
'3_CAPAG'!$D$9))))</f>
        <v/>
      </c>
      <c r="H362" s="8" t="str">
        <f>IF('1_QUESITOS'!$D$18="ERRO !!!","00.0",
IF(AND(OR(G362="C",G362="D"),'1_QUESITOS'!$D$13="Sim"),"10.1",
IF(AND(OR(G362="A",G362="B"),'1_QUESITOS'!$D$14="Sim"),"10.2",
IF(AND(OR(G362="C",G362="D"),'1_QUESITOS'!$D$13="Não",'1_QUESITOS'!$D$12="Inciso I"),"11.1",
IF(AND(OR(G362="C",G362="D"),'1_QUESITOS'!$D$13="Não",'1_QUESITOS'!$D$12="Inciso II"),"11.2",
"00.0")))))</f>
        <v>00.0</v>
      </c>
      <c r="I362" s="87">
        <f>IF('1_QUESITOS'!$D$18="ERRO !!!",0,
IF(H362="10.1",0.65,
IF(H362="10.2",0,
IF(AND(H362="11.1",'1_QUESITOS'!$D$8="Não",'1_QUESITOS'!$D$9="Não",'1_QUESITOS'!$D$10="Não",'1_QUESITOS'!$D$11="Não"),0.65,
IF(AND(H362="11.1",OR('1_QUESITOS'!$D$8="Sim",'1_QUESITOS'!$D$9="Sim",'1_QUESITOS'!$D$10="Sim",'1_QUESITOS'!$D$11="Sim")),0.7,
IF(AND(H362="11.2",'1_QUESITOS'!$D$8="Não",'1_QUESITOS'!$D$9="Não",'1_QUESITOS'!$D$10="Não",'1_QUESITOS'!$D$11="Não"),0.5,
IF(AND(H362="11.2",OR('1_QUESITOS'!$D$8="Sim",'1_QUESITOS'!$D$9="Sim",'1_QUESITOS'!$D$10="Sim",'1_QUESITOS'!$D$11="Sim")),0.55,
0)))))))</f>
        <v>0</v>
      </c>
      <c r="J362" s="87">
        <f>'3_CAPAG'!$D$8</f>
        <v>0</v>
      </c>
      <c r="K362" s="87">
        <f>IF(OR('2_DEBITOS'!I358="Sim",'1_QUESITOS'!$D$6="Sim",'1_QUESITOS'!$D$7="Sim",'1_QUESITOS'!$D$9="Sim"),I362,
SMALL(I362:J362,1))</f>
        <v>0</v>
      </c>
      <c r="L362" s="7">
        <f>IF('2_DEBITOS'!$I$4="ERRO !!!",0,ROUNDDOWN(SUM(E362:F362)*K362,2))</f>
        <v>0</v>
      </c>
      <c r="M362" s="7">
        <f t="shared" si="20"/>
        <v>0</v>
      </c>
      <c r="N362" s="7">
        <f t="shared" si="23"/>
        <v>0</v>
      </c>
      <c r="O362" s="7">
        <f t="shared" si="21"/>
        <v>0</v>
      </c>
    </row>
    <row r="363" spans="3:15" x14ac:dyDescent="0.35">
      <c r="C363" s="18" t="str">
        <f t="shared" si="22"/>
        <v/>
      </c>
      <c r="D363" s="13" t="str">
        <f>IF('2_DEBITOS'!D359="","Não informado",'2_DEBITOS'!D359)</f>
        <v>Não informado</v>
      </c>
      <c r="E363" s="7">
        <f>IF('2_DEBITOS'!$I$4="ERRO !!!",0,SUM('2_DEBITOS'!E359))</f>
        <v>0</v>
      </c>
      <c r="F363" s="7">
        <f>IF('2_DEBITOS'!$I$4="ERRO !!!",0,SUM('2_DEBITOS'!F359,'2_DEBITOS'!G359))</f>
        <v>0</v>
      </c>
      <c r="G363" s="8" t="str">
        <f>IF('1_QUESITOS'!$D$18="ERRO !!!","",
IF(E363+F363=0,"",
IF(OR('2_DEBITOS'!I359="Sim",'1_QUESITOS'!$D$6="Sim",'1_QUESITOS'!$D$7="Sim",'1_QUESITOS'!$D$9="Sim"),"D",
IF('3_CAPAG'!$D$9="","",
'3_CAPAG'!$D$9))))</f>
        <v/>
      </c>
      <c r="H363" s="8" t="str">
        <f>IF('1_QUESITOS'!$D$18="ERRO !!!","00.0",
IF(AND(OR(G363="C",G363="D"),'1_QUESITOS'!$D$13="Sim"),"10.1",
IF(AND(OR(G363="A",G363="B"),'1_QUESITOS'!$D$14="Sim"),"10.2",
IF(AND(OR(G363="C",G363="D"),'1_QUESITOS'!$D$13="Não",'1_QUESITOS'!$D$12="Inciso I"),"11.1",
IF(AND(OR(G363="C",G363="D"),'1_QUESITOS'!$D$13="Não",'1_QUESITOS'!$D$12="Inciso II"),"11.2",
"00.0")))))</f>
        <v>00.0</v>
      </c>
      <c r="I363" s="87">
        <f>IF('1_QUESITOS'!$D$18="ERRO !!!",0,
IF(H363="10.1",0.65,
IF(H363="10.2",0,
IF(AND(H363="11.1",'1_QUESITOS'!$D$8="Não",'1_QUESITOS'!$D$9="Não",'1_QUESITOS'!$D$10="Não",'1_QUESITOS'!$D$11="Não"),0.65,
IF(AND(H363="11.1",OR('1_QUESITOS'!$D$8="Sim",'1_QUESITOS'!$D$9="Sim",'1_QUESITOS'!$D$10="Sim",'1_QUESITOS'!$D$11="Sim")),0.7,
IF(AND(H363="11.2",'1_QUESITOS'!$D$8="Não",'1_QUESITOS'!$D$9="Não",'1_QUESITOS'!$D$10="Não",'1_QUESITOS'!$D$11="Não"),0.5,
IF(AND(H363="11.2",OR('1_QUESITOS'!$D$8="Sim",'1_QUESITOS'!$D$9="Sim",'1_QUESITOS'!$D$10="Sim",'1_QUESITOS'!$D$11="Sim")),0.55,
0)))))))</f>
        <v>0</v>
      </c>
      <c r="J363" s="87">
        <f>'3_CAPAG'!$D$8</f>
        <v>0</v>
      </c>
      <c r="K363" s="87">
        <f>IF(OR('2_DEBITOS'!I359="Sim",'1_QUESITOS'!$D$6="Sim",'1_QUESITOS'!$D$7="Sim",'1_QUESITOS'!$D$9="Sim"),I363,
SMALL(I363:J363,1))</f>
        <v>0</v>
      </c>
      <c r="L363" s="7">
        <f>IF('2_DEBITOS'!$I$4="ERRO !!!",0,ROUNDDOWN(SUM(E363:F363)*K363,2))</f>
        <v>0</v>
      </c>
      <c r="M363" s="7">
        <f t="shared" si="20"/>
        <v>0</v>
      </c>
      <c r="N363" s="7">
        <f t="shared" si="23"/>
        <v>0</v>
      </c>
      <c r="O363" s="7">
        <f t="shared" si="21"/>
        <v>0</v>
      </c>
    </row>
    <row r="364" spans="3:15" x14ac:dyDescent="0.35">
      <c r="C364" s="18" t="str">
        <f t="shared" si="22"/>
        <v/>
      </c>
      <c r="D364" s="13" t="str">
        <f>IF('2_DEBITOS'!D360="","Não informado",'2_DEBITOS'!D360)</f>
        <v>Não informado</v>
      </c>
      <c r="E364" s="7">
        <f>IF('2_DEBITOS'!$I$4="ERRO !!!",0,SUM('2_DEBITOS'!E360))</f>
        <v>0</v>
      </c>
      <c r="F364" s="7">
        <f>IF('2_DEBITOS'!$I$4="ERRO !!!",0,SUM('2_DEBITOS'!F360,'2_DEBITOS'!G360))</f>
        <v>0</v>
      </c>
      <c r="G364" s="8" t="str">
        <f>IF('1_QUESITOS'!$D$18="ERRO !!!","",
IF(E364+F364=0,"",
IF(OR('2_DEBITOS'!I360="Sim",'1_QUESITOS'!$D$6="Sim",'1_QUESITOS'!$D$7="Sim",'1_QUESITOS'!$D$9="Sim"),"D",
IF('3_CAPAG'!$D$9="","",
'3_CAPAG'!$D$9))))</f>
        <v/>
      </c>
      <c r="H364" s="8" t="str">
        <f>IF('1_QUESITOS'!$D$18="ERRO !!!","00.0",
IF(AND(OR(G364="C",G364="D"),'1_QUESITOS'!$D$13="Sim"),"10.1",
IF(AND(OR(G364="A",G364="B"),'1_QUESITOS'!$D$14="Sim"),"10.2",
IF(AND(OR(G364="C",G364="D"),'1_QUESITOS'!$D$13="Não",'1_QUESITOS'!$D$12="Inciso I"),"11.1",
IF(AND(OR(G364="C",G364="D"),'1_QUESITOS'!$D$13="Não",'1_QUESITOS'!$D$12="Inciso II"),"11.2",
"00.0")))))</f>
        <v>00.0</v>
      </c>
      <c r="I364" s="87">
        <f>IF('1_QUESITOS'!$D$18="ERRO !!!",0,
IF(H364="10.1",0.65,
IF(H364="10.2",0,
IF(AND(H364="11.1",'1_QUESITOS'!$D$8="Não",'1_QUESITOS'!$D$9="Não",'1_QUESITOS'!$D$10="Não",'1_QUESITOS'!$D$11="Não"),0.65,
IF(AND(H364="11.1",OR('1_QUESITOS'!$D$8="Sim",'1_QUESITOS'!$D$9="Sim",'1_QUESITOS'!$D$10="Sim",'1_QUESITOS'!$D$11="Sim")),0.7,
IF(AND(H364="11.2",'1_QUESITOS'!$D$8="Não",'1_QUESITOS'!$D$9="Não",'1_QUESITOS'!$D$10="Não",'1_QUESITOS'!$D$11="Não"),0.5,
IF(AND(H364="11.2",OR('1_QUESITOS'!$D$8="Sim",'1_QUESITOS'!$D$9="Sim",'1_QUESITOS'!$D$10="Sim",'1_QUESITOS'!$D$11="Sim")),0.55,
0)))))))</f>
        <v>0</v>
      </c>
      <c r="J364" s="87">
        <f>'3_CAPAG'!$D$8</f>
        <v>0</v>
      </c>
      <c r="K364" s="87">
        <f>IF(OR('2_DEBITOS'!I360="Sim",'1_QUESITOS'!$D$6="Sim",'1_QUESITOS'!$D$7="Sim",'1_QUESITOS'!$D$9="Sim"),I364,
SMALL(I364:J364,1))</f>
        <v>0</v>
      </c>
      <c r="L364" s="7">
        <f>IF('2_DEBITOS'!$I$4="ERRO !!!",0,ROUNDDOWN(SUM(E364:F364)*K364,2))</f>
        <v>0</v>
      </c>
      <c r="M364" s="7">
        <f t="shared" si="20"/>
        <v>0</v>
      </c>
      <c r="N364" s="7">
        <f t="shared" si="23"/>
        <v>0</v>
      </c>
      <c r="O364" s="7">
        <f t="shared" si="21"/>
        <v>0</v>
      </c>
    </row>
    <row r="365" spans="3:15" x14ac:dyDescent="0.35">
      <c r="C365" s="18" t="str">
        <f t="shared" si="22"/>
        <v/>
      </c>
      <c r="D365" s="13" t="str">
        <f>IF('2_DEBITOS'!D361="","Não informado",'2_DEBITOS'!D361)</f>
        <v>Não informado</v>
      </c>
      <c r="E365" s="7">
        <f>IF('2_DEBITOS'!$I$4="ERRO !!!",0,SUM('2_DEBITOS'!E361))</f>
        <v>0</v>
      </c>
      <c r="F365" s="7">
        <f>IF('2_DEBITOS'!$I$4="ERRO !!!",0,SUM('2_DEBITOS'!F361,'2_DEBITOS'!G361))</f>
        <v>0</v>
      </c>
      <c r="G365" s="8" t="str">
        <f>IF('1_QUESITOS'!$D$18="ERRO !!!","",
IF(E365+F365=0,"",
IF(OR('2_DEBITOS'!I361="Sim",'1_QUESITOS'!$D$6="Sim",'1_QUESITOS'!$D$7="Sim",'1_QUESITOS'!$D$9="Sim"),"D",
IF('3_CAPAG'!$D$9="","",
'3_CAPAG'!$D$9))))</f>
        <v/>
      </c>
      <c r="H365" s="8" t="str">
        <f>IF('1_QUESITOS'!$D$18="ERRO !!!","00.0",
IF(AND(OR(G365="C",G365="D"),'1_QUESITOS'!$D$13="Sim"),"10.1",
IF(AND(OR(G365="A",G365="B"),'1_QUESITOS'!$D$14="Sim"),"10.2",
IF(AND(OR(G365="C",G365="D"),'1_QUESITOS'!$D$13="Não",'1_QUESITOS'!$D$12="Inciso I"),"11.1",
IF(AND(OR(G365="C",G365="D"),'1_QUESITOS'!$D$13="Não",'1_QUESITOS'!$D$12="Inciso II"),"11.2",
"00.0")))))</f>
        <v>00.0</v>
      </c>
      <c r="I365" s="87">
        <f>IF('1_QUESITOS'!$D$18="ERRO !!!",0,
IF(H365="10.1",0.65,
IF(H365="10.2",0,
IF(AND(H365="11.1",'1_QUESITOS'!$D$8="Não",'1_QUESITOS'!$D$9="Não",'1_QUESITOS'!$D$10="Não",'1_QUESITOS'!$D$11="Não"),0.65,
IF(AND(H365="11.1",OR('1_QUESITOS'!$D$8="Sim",'1_QUESITOS'!$D$9="Sim",'1_QUESITOS'!$D$10="Sim",'1_QUESITOS'!$D$11="Sim")),0.7,
IF(AND(H365="11.2",'1_QUESITOS'!$D$8="Não",'1_QUESITOS'!$D$9="Não",'1_QUESITOS'!$D$10="Não",'1_QUESITOS'!$D$11="Não"),0.5,
IF(AND(H365="11.2",OR('1_QUESITOS'!$D$8="Sim",'1_QUESITOS'!$D$9="Sim",'1_QUESITOS'!$D$10="Sim",'1_QUESITOS'!$D$11="Sim")),0.55,
0)))))))</f>
        <v>0</v>
      </c>
      <c r="J365" s="87">
        <f>'3_CAPAG'!$D$8</f>
        <v>0</v>
      </c>
      <c r="K365" s="87">
        <f>IF(OR('2_DEBITOS'!I361="Sim",'1_QUESITOS'!$D$6="Sim",'1_QUESITOS'!$D$7="Sim",'1_QUESITOS'!$D$9="Sim"),I365,
SMALL(I365:J365,1))</f>
        <v>0</v>
      </c>
      <c r="L365" s="7">
        <f>IF('2_DEBITOS'!$I$4="ERRO !!!",0,ROUNDDOWN(SUM(E365:F365)*K365,2))</f>
        <v>0</v>
      </c>
      <c r="M365" s="7">
        <f t="shared" si="20"/>
        <v>0</v>
      </c>
      <c r="N365" s="7">
        <f t="shared" si="23"/>
        <v>0</v>
      </c>
      <c r="O365" s="7">
        <f t="shared" si="21"/>
        <v>0</v>
      </c>
    </row>
    <row r="366" spans="3:15" x14ac:dyDescent="0.35">
      <c r="C366" s="18" t="str">
        <f t="shared" si="22"/>
        <v/>
      </c>
      <c r="D366" s="13" t="str">
        <f>IF('2_DEBITOS'!D362="","Não informado",'2_DEBITOS'!D362)</f>
        <v>Não informado</v>
      </c>
      <c r="E366" s="7">
        <f>IF('2_DEBITOS'!$I$4="ERRO !!!",0,SUM('2_DEBITOS'!E362))</f>
        <v>0</v>
      </c>
      <c r="F366" s="7">
        <f>IF('2_DEBITOS'!$I$4="ERRO !!!",0,SUM('2_DEBITOS'!F362,'2_DEBITOS'!G362))</f>
        <v>0</v>
      </c>
      <c r="G366" s="8" t="str">
        <f>IF('1_QUESITOS'!$D$18="ERRO !!!","",
IF(E366+F366=0,"",
IF(OR('2_DEBITOS'!I362="Sim",'1_QUESITOS'!$D$6="Sim",'1_QUESITOS'!$D$7="Sim",'1_QUESITOS'!$D$9="Sim"),"D",
IF('3_CAPAG'!$D$9="","",
'3_CAPAG'!$D$9))))</f>
        <v/>
      </c>
      <c r="H366" s="8" t="str">
        <f>IF('1_QUESITOS'!$D$18="ERRO !!!","00.0",
IF(AND(OR(G366="C",G366="D"),'1_QUESITOS'!$D$13="Sim"),"10.1",
IF(AND(OR(G366="A",G366="B"),'1_QUESITOS'!$D$14="Sim"),"10.2",
IF(AND(OR(G366="C",G366="D"),'1_QUESITOS'!$D$13="Não",'1_QUESITOS'!$D$12="Inciso I"),"11.1",
IF(AND(OR(G366="C",G366="D"),'1_QUESITOS'!$D$13="Não",'1_QUESITOS'!$D$12="Inciso II"),"11.2",
"00.0")))))</f>
        <v>00.0</v>
      </c>
      <c r="I366" s="87">
        <f>IF('1_QUESITOS'!$D$18="ERRO !!!",0,
IF(H366="10.1",0.65,
IF(H366="10.2",0,
IF(AND(H366="11.1",'1_QUESITOS'!$D$8="Não",'1_QUESITOS'!$D$9="Não",'1_QUESITOS'!$D$10="Não",'1_QUESITOS'!$D$11="Não"),0.65,
IF(AND(H366="11.1",OR('1_QUESITOS'!$D$8="Sim",'1_QUESITOS'!$D$9="Sim",'1_QUESITOS'!$D$10="Sim",'1_QUESITOS'!$D$11="Sim")),0.7,
IF(AND(H366="11.2",'1_QUESITOS'!$D$8="Não",'1_QUESITOS'!$D$9="Não",'1_QUESITOS'!$D$10="Não",'1_QUESITOS'!$D$11="Não"),0.5,
IF(AND(H366="11.2",OR('1_QUESITOS'!$D$8="Sim",'1_QUESITOS'!$D$9="Sim",'1_QUESITOS'!$D$10="Sim",'1_QUESITOS'!$D$11="Sim")),0.55,
0)))))))</f>
        <v>0</v>
      </c>
      <c r="J366" s="87">
        <f>'3_CAPAG'!$D$8</f>
        <v>0</v>
      </c>
      <c r="K366" s="87">
        <f>IF(OR('2_DEBITOS'!I362="Sim",'1_QUESITOS'!$D$6="Sim",'1_QUESITOS'!$D$7="Sim",'1_QUESITOS'!$D$9="Sim"),I366,
SMALL(I366:J366,1))</f>
        <v>0</v>
      </c>
      <c r="L366" s="7">
        <f>IF('2_DEBITOS'!$I$4="ERRO !!!",0,ROUNDDOWN(SUM(E366:F366)*K366,2))</f>
        <v>0</v>
      </c>
      <c r="M366" s="7">
        <f t="shared" si="20"/>
        <v>0</v>
      </c>
      <c r="N366" s="7">
        <f t="shared" si="23"/>
        <v>0</v>
      </c>
      <c r="O366" s="7">
        <f t="shared" si="21"/>
        <v>0</v>
      </c>
    </row>
    <row r="367" spans="3:15" x14ac:dyDescent="0.35">
      <c r="C367" s="18" t="str">
        <f t="shared" si="22"/>
        <v/>
      </c>
      <c r="D367" s="13" t="str">
        <f>IF('2_DEBITOS'!D363="","Não informado",'2_DEBITOS'!D363)</f>
        <v>Não informado</v>
      </c>
      <c r="E367" s="7">
        <f>IF('2_DEBITOS'!$I$4="ERRO !!!",0,SUM('2_DEBITOS'!E363))</f>
        <v>0</v>
      </c>
      <c r="F367" s="7">
        <f>IF('2_DEBITOS'!$I$4="ERRO !!!",0,SUM('2_DEBITOS'!F363,'2_DEBITOS'!G363))</f>
        <v>0</v>
      </c>
      <c r="G367" s="8" t="str">
        <f>IF('1_QUESITOS'!$D$18="ERRO !!!","",
IF(E367+F367=0,"",
IF(OR('2_DEBITOS'!I363="Sim",'1_QUESITOS'!$D$6="Sim",'1_QUESITOS'!$D$7="Sim",'1_QUESITOS'!$D$9="Sim"),"D",
IF('3_CAPAG'!$D$9="","",
'3_CAPAG'!$D$9))))</f>
        <v/>
      </c>
      <c r="H367" s="8" t="str">
        <f>IF('1_QUESITOS'!$D$18="ERRO !!!","00.0",
IF(AND(OR(G367="C",G367="D"),'1_QUESITOS'!$D$13="Sim"),"10.1",
IF(AND(OR(G367="A",G367="B"),'1_QUESITOS'!$D$14="Sim"),"10.2",
IF(AND(OR(G367="C",G367="D"),'1_QUESITOS'!$D$13="Não",'1_QUESITOS'!$D$12="Inciso I"),"11.1",
IF(AND(OR(G367="C",G367="D"),'1_QUESITOS'!$D$13="Não",'1_QUESITOS'!$D$12="Inciso II"),"11.2",
"00.0")))))</f>
        <v>00.0</v>
      </c>
      <c r="I367" s="87">
        <f>IF('1_QUESITOS'!$D$18="ERRO !!!",0,
IF(H367="10.1",0.65,
IF(H367="10.2",0,
IF(AND(H367="11.1",'1_QUESITOS'!$D$8="Não",'1_QUESITOS'!$D$9="Não",'1_QUESITOS'!$D$10="Não",'1_QUESITOS'!$D$11="Não"),0.65,
IF(AND(H367="11.1",OR('1_QUESITOS'!$D$8="Sim",'1_QUESITOS'!$D$9="Sim",'1_QUESITOS'!$D$10="Sim",'1_QUESITOS'!$D$11="Sim")),0.7,
IF(AND(H367="11.2",'1_QUESITOS'!$D$8="Não",'1_QUESITOS'!$D$9="Não",'1_QUESITOS'!$D$10="Não",'1_QUESITOS'!$D$11="Não"),0.5,
IF(AND(H367="11.2",OR('1_QUESITOS'!$D$8="Sim",'1_QUESITOS'!$D$9="Sim",'1_QUESITOS'!$D$10="Sim",'1_QUESITOS'!$D$11="Sim")),0.55,
0)))))))</f>
        <v>0</v>
      </c>
      <c r="J367" s="87">
        <f>'3_CAPAG'!$D$8</f>
        <v>0</v>
      </c>
      <c r="K367" s="87">
        <f>IF(OR('2_DEBITOS'!I363="Sim",'1_QUESITOS'!$D$6="Sim",'1_QUESITOS'!$D$7="Sim",'1_QUESITOS'!$D$9="Sim"),I367,
SMALL(I367:J367,1))</f>
        <v>0</v>
      </c>
      <c r="L367" s="7">
        <f>IF('2_DEBITOS'!$I$4="ERRO !!!",0,ROUNDDOWN(SUM(E367:F367)*K367,2))</f>
        <v>0</v>
      </c>
      <c r="M367" s="7">
        <f t="shared" si="20"/>
        <v>0</v>
      </c>
      <c r="N367" s="7">
        <f t="shared" si="23"/>
        <v>0</v>
      </c>
      <c r="O367" s="7">
        <f t="shared" si="21"/>
        <v>0</v>
      </c>
    </row>
    <row r="368" spans="3:15" x14ac:dyDescent="0.35">
      <c r="C368" s="18" t="str">
        <f t="shared" si="22"/>
        <v/>
      </c>
      <c r="D368" s="13" t="str">
        <f>IF('2_DEBITOS'!D364="","Não informado",'2_DEBITOS'!D364)</f>
        <v>Não informado</v>
      </c>
      <c r="E368" s="7">
        <f>IF('2_DEBITOS'!$I$4="ERRO !!!",0,SUM('2_DEBITOS'!E364))</f>
        <v>0</v>
      </c>
      <c r="F368" s="7">
        <f>IF('2_DEBITOS'!$I$4="ERRO !!!",0,SUM('2_DEBITOS'!F364,'2_DEBITOS'!G364))</f>
        <v>0</v>
      </c>
      <c r="G368" s="8" t="str">
        <f>IF('1_QUESITOS'!$D$18="ERRO !!!","",
IF(E368+F368=0,"",
IF(OR('2_DEBITOS'!I364="Sim",'1_QUESITOS'!$D$6="Sim",'1_QUESITOS'!$D$7="Sim",'1_QUESITOS'!$D$9="Sim"),"D",
IF('3_CAPAG'!$D$9="","",
'3_CAPAG'!$D$9))))</f>
        <v/>
      </c>
      <c r="H368" s="8" t="str">
        <f>IF('1_QUESITOS'!$D$18="ERRO !!!","00.0",
IF(AND(OR(G368="C",G368="D"),'1_QUESITOS'!$D$13="Sim"),"10.1",
IF(AND(OR(G368="A",G368="B"),'1_QUESITOS'!$D$14="Sim"),"10.2",
IF(AND(OR(G368="C",G368="D"),'1_QUESITOS'!$D$13="Não",'1_QUESITOS'!$D$12="Inciso I"),"11.1",
IF(AND(OR(G368="C",G368="D"),'1_QUESITOS'!$D$13="Não",'1_QUESITOS'!$D$12="Inciso II"),"11.2",
"00.0")))))</f>
        <v>00.0</v>
      </c>
      <c r="I368" s="87">
        <f>IF('1_QUESITOS'!$D$18="ERRO !!!",0,
IF(H368="10.1",0.65,
IF(H368="10.2",0,
IF(AND(H368="11.1",'1_QUESITOS'!$D$8="Não",'1_QUESITOS'!$D$9="Não",'1_QUESITOS'!$D$10="Não",'1_QUESITOS'!$D$11="Não"),0.65,
IF(AND(H368="11.1",OR('1_QUESITOS'!$D$8="Sim",'1_QUESITOS'!$D$9="Sim",'1_QUESITOS'!$D$10="Sim",'1_QUESITOS'!$D$11="Sim")),0.7,
IF(AND(H368="11.2",'1_QUESITOS'!$D$8="Não",'1_QUESITOS'!$D$9="Não",'1_QUESITOS'!$D$10="Não",'1_QUESITOS'!$D$11="Não"),0.5,
IF(AND(H368="11.2",OR('1_QUESITOS'!$D$8="Sim",'1_QUESITOS'!$D$9="Sim",'1_QUESITOS'!$D$10="Sim",'1_QUESITOS'!$D$11="Sim")),0.55,
0)))))))</f>
        <v>0</v>
      </c>
      <c r="J368" s="87">
        <f>'3_CAPAG'!$D$8</f>
        <v>0</v>
      </c>
      <c r="K368" s="87">
        <f>IF(OR('2_DEBITOS'!I364="Sim",'1_QUESITOS'!$D$6="Sim",'1_QUESITOS'!$D$7="Sim",'1_QUESITOS'!$D$9="Sim"),I368,
SMALL(I368:J368,1))</f>
        <v>0</v>
      </c>
      <c r="L368" s="7">
        <f>IF('2_DEBITOS'!$I$4="ERRO !!!",0,ROUNDDOWN(SUM(E368:F368)*K368,2))</f>
        <v>0</v>
      </c>
      <c r="M368" s="7">
        <f t="shared" si="20"/>
        <v>0</v>
      </c>
      <c r="N368" s="7">
        <f t="shared" si="23"/>
        <v>0</v>
      </c>
      <c r="O368" s="7">
        <f t="shared" si="21"/>
        <v>0</v>
      </c>
    </row>
    <row r="369" spans="3:15" x14ac:dyDescent="0.35">
      <c r="C369" s="18" t="str">
        <f t="shared" si="22"/>
        <v/>
      </c>
      <c r="D369" s="13" t="str">
        <f>IF('2_DEBITOS'!D365="","Não informado",'2_DEBITOS'!D365)</f>
        <v>Não informado</v>
      </c>
      <c r="E369" s="7">
        <f>IF('2_DEBITOS'!$I$4="ERRO !!!",0,SUM('2_DEBITOS'!E365))</f>
        <v>0</v>
      </c>
      <c r="F369" s="7">
        <f>IF('2_DEBITOS'!$I$4="ERRO !!!",0,SUM('2_DEBITOS'!F365,'2_DEBITOS'!G365))</f>
        <v>0</v>
      </c>
      <c r="G369" s="8" t="str">
        <f>IF('1_QUESITOS'!$D$18="ERRO !!!","",
IF(E369+F369=0,"",
IF(OR('2_DEBITOS'!I365="Sim",'1_QUESITOS'!$D$6="Sim",'1_QUESITOS'!$D$7="Sim",'1_QUESITOS'!$D$9="Sim"),"D",
IF('3_CAPAG'!$D$9="","",
'3_CAPAG'!$D$9))))</f>
        <v/>
      </c>
      <c r="H369" s="8" t="str">
        <f>IF('1_QUESITOS'!$D$18="ERRO !!!","00.0",
IF(AND(OR(G369="C",G369="D"),'1_QUESITOS'!$D$13="Sim"),"10.1",
IF(AND(OR(G369="A",G369="B"),'1_QUESITOS'!$D$14="Sim"),"10.2",
IF(AND(OR(G369="C",G369="D"),'1_QUESITOS'!$D$13="Não",'1_QUESITOS'!$D$12="Inciso I"),"11.1",
IF(AND(OR(G369="C",G369="D"),'1_QUESITOS'!$D$13="Não",'1_QUESITOS'!$D$12="Inciso II"),"11.2",
"00.0")))))</f>
        <v>00.0</v>
      </c>
      <c r="I369" s="87">
        <f>IF('1_QUESITOS'!$D$18="ERRO !!!",0,
IF(H369="10.1",0.65,
IF(H369="10.2",0,
IF(AND(H369="11.1",'1_QUESITOS'!$D$8="Não",'1_QUESITOS'!$D$9="Não",'1_QUESITOS'!$D$10="Não",'1_QUESITOS'!$D$11="Não"),0.65,
IF(AND(H369="11.1",OR('1_QUESITOS'!$D$8="Sim",'1_QUESITOS'!$D$9="Sim",'1_QUESITOS'!$D$10="Sim",'1_QUESITOS'!$D$11="Sim")),0.7,
IF(AND(H369="11.2",'1_QUESITOS'!$D$8="Não",'1_QUESITOS'!$D$9="Não",'1_QUESITOS'!$D$10="Não",'1_QUESITOS'!$D$11="Não"),0.5,
IF(AND(H369="11.2",OR('1_QUESITOS'!$D$8="Sim",'1_QUESITOS'!$D$9="Sim",'1_QUESITOS'!$D$10="Sim",'1_QUESITOS'!$D$11="Sim")),0.55,
0)))))))</f>
        <v>0</v>
      </c>
      <c r="J369" s="87">
        <f>'3_CAPAG'!$D$8</f>
        <v>0</v>
      </c>
      <c r="K369" s="87">
        <f>IF(OR('2_DEBITOS'!I365="Sim",'1_QUESITOS'!$D$6="Sim",'1_QUESITOS'!$D$7="Sim",'1_QUESITOS'!$D$9="Sim"),I369,
SMALL(I369:J369,1))</f>
        <v>0</v>
      </c>
      <c r="L369" s="7">
        <f>IF('2_DEBITOS'!$I$4="ERRO !!!",0,ROUNDDOWN(SUM(E369:F369)*K369,2))</f>
        <v>0</v>
      </c>
      <c r="M369" s="7">
        <f t="shared" si="20"/>
        <v>0</v>
      </c>
      <c r="N369" s="7">
        <f t="shared" si="23"/>
        <v>0</v>
      </c>
      <c r="O369" s="7">
        <f t="shared" si="21"/>
        <v>0</v>
      </c>
    </row>
    <row r="370" spans="3:15" x14ac:dyDescent="0.35">
      <c r="C370" s="18" t="str">
        <f t="shared" si="22"/>
        <v/>
      </c>
      <c r="D370" s="13" t="str">
        <f>IF('2_DEBITOS'!D366="","Não informado",'2_DEBITOS'!D366)</f>
        <v>Não informado</v>
      </c>
      <c r="E370" s="7">
        <f>IF('2_DEBITOS'!$I$4="ERRO !!!",0,SUM('2_DEBITOS'!E366))</f>
        <v>0</v>
      </c>
      <c r="F370" s="7">
        <f>IF('2_DEBITOS'!$I$4="ERRO !!!",0,SUM('2_DEBITOS'!F366,'2_DEBITOS'!G366))</f>
        <v>0</v>
      </c>
      <c r="G370" s="8" t="str">
        <f>IF('1_QUESITOS'!$D$18="ERRO !!!","",
IF(E370+F370=0,"",
IF(OR('2_DEBITOS'!I366="Sim",'1_QUESITOS'!$D$6="Sim",'1_QUESITOS'!$D$7="Sim",'1_QUESITOS'!$D$9="Sim"),"D",
IF('3_CAPAG'!$D$9="","",
'3_CAPAG'!$D$9))))</f>
        <v/>
      </c>
      <c r="H370" s="8" t="str">
        <f>IF('1_QUESITOS'!$D$18="ERRO !!!","00.0",
IF(AND(OR(G370="C",G370="D"),'1_QUESITOS'!$D$13="Sim"),"10.1",
IF(AND(OR(G370="A",G370="B"),'1_QUESITOS'!$D$14="Sim"),"10.2",
IF(AND(OR(G370="C",G370="D"),'1_QUESITOS'!$D$13="Não",'1_QUESITOS'!$D$12="Inciso I"),"11.1",
IF(AND(OR(G370="C",G370="D"),'1_QUESITOS'!$D$13="Não",'1_QUESITOS'!$D$12="Inciso II"),"11.2",
"00.0")))))</f>
        <v>00.0</v>
      </c>
      <c r="I370" s="87">
        <f>IF('1_QUESITOS'!$D$18="ERRO !!!",0,
IF(H370="10.1",0.65,
IF(H370="10.2",0,
IF(AND(H370="11.1",'1_QUESITOS'!$D$8="Não",'1_QUESITOS'!$D$9="Não",'1_QUESITOS'!$D$10="Não",'1_QUESITOS'!$D$11="Não"),0.65,
IF(AND(H370="11.1",OR('1_QUESITOS'!$D$8="Sim",'1_QUESITOS'!$D$9="Sim",'1_QUESITOS'!$D$10="Sim",'1_QUESITOS'!$D$11="Sim")),0.7,
IF(AND(H370="11.2",'1_QUESITOS'!$D$8="Não",'1_QUESITOS'!$D$9="Não",'1_QUESITOS'!$D$10="Não",'1_QUESITOS'!$D$11="Não"),0.5,
IF(AND(H370="11.2",OR('1_QUESITOS'!$D$8="Sim",'1_QUESITOS'!$D$9="Sim",'1_QUESITOS'!$D$10="Sim",'1_QUESITOS'!$D$11="Sim")),0.55,
0)))))))</f>
        <v>0</v>
      </c>
      <c r="J370" s="87">
        <f>'3_CAPAG'!$D$8</f>
        <v>0</v>
      </c>
      <c r="K370" s="87">
        <f>IF(OR('2_DEBITOS'!I366="Sim",'1_QUESITOS'!$D$6="Sim",'1_QUESITOS'!$D$7="Sim",'1_QUESITOS'!$D$9="Sim"),I370,
SMALL(I370:J370,1))</f>
        <v>0</v>
      </c>
      <c r="L370" s="7">
        <f>IF('2_DEBITOS'!$I$4="ERRO !!!",0,ROUNDDOWN(SUM(E370:F370)*K370,2))</f>
        <v>0</v>
      </c>
      <c r="M370" s="7">
        <f t="shared" si="20"/>
        <v>0</v>
      </c>
      <c r="N370" s="7">
        <f t="shared" si="23"/>
        <v>0</v>
      </c>
      <c r="O370" s="7">
        <f t="shared" si="21"/>
        <v>0</v>
      </c>
    </row>
    <row r="371" spans="3:15" x14ac:dyDescent="0.35">
      <c r="C371" s="18" t="str">
        <f t="shared" si="22"/>
        <v/>
      </c>
      <c r="D371" s="13" t="str">
        <f>IF('2_DEBITOS'!D367="","Não informado",'2_DEBITOS'!D367)</f>
        <v>Não informado</v>
      </c>
      <c r="E371" s="7">
        <f>IF('2_DEBITOS'!$I$4="ERRO !!!",0,SUM('2_DEBITOS'!E367))</f>
        <v>0</v>
      </c>
      <c r="F371" s="7">
        <f>IF('2_DEBITOS'!$I$4="ERRO !!!",0,SUM('2_DEBITOS'!F367,'2_DEBITOS'!G367))</f>
        <v>0</v>
      </c>
      <c r="G371" s="8" t="str">
        <f>IF('1_QUESITOS'!$D$18="ERRO !!!","",
IF(E371+F371=0,"",
IF(OR('2_DEBITOS'!I367="Sim",'1_QUESITOS'!$D$6="Sim",'1_QUESITOS'!$D$7="Sim",'1_QUESITOS'!$D$9="Sim"),"D",
IF('3_CAPAG'!$D$9="","",
'3_CAPAG'!$D$9))))</f>
        <v/>
      </c>
      <c r="H371" s="8" t="str">
        <f>IF('1_QUESITOS'!$D$18="ERRO !!!","00.0",
IF(AND(OR(G371="C",G371="D"),'1_QUESITOS'!$D$13="Sim"),"10.1",
IF(AND(OR(G371="A",G371="B"),'1_QUESITOS'!$D$14="Sim"),"10.2",
IF(AND(OR(G371="C",G371="D"),'1_QUESITOS'!$D$13="Não",'1_QUESITOS'!$D$12="Inciso I"),"11.1",
IF(AND(OR(G371="C",G371="D"),'1_QUESITOS'!$D$13="Não",'1_QUESITOS'!$D$12="Inciso II"),"11.2",
"00.0")))))</f>
        <v>00.0</v>
      </c>
      <c r="I371" s="87">
        <f>IF('1_QUESITOS'!$D$18="ERRO !!!",0,
IF(H371="10.1",0.65,
IF(H371="10.2",0,
IF(AND(H371="11.1",'1_QUESITOS'!$D$8="Não",'1_QUESITOS'!$D$9="Não",'1_QUESITOS'!$D$10="Não",'1_QUESITOS'!$D$11="Não"),0.65,
IF(AND(H371="11.1",OR('1_QUESITOS'!$D$8="Sim",'1_QUESITOS'!$D$9="Sim",'1_QUESITOS'!$D$10="Sim",'1_QUESITOS'!$D$11="Sim")),0.7,
IF(AND(H371="11.2",'1_QUESITOS'!$D$8="Não",'1_QUESITOS'!$D$9="Não",'1_QUESITOS'!$D$10="Não",'1_QUESITOS'!$D$11="Não"),0.5,
IF(AND(H371="11.2",OR('1_QUESITOS'!$D$8="Sim",'1_QUESITOS'!$D$9="Sim",'1_QUESITOS'!$D$10="Sim",'1_QUESITOS'!$D$11="Sim")),0.55,
0)))))))</f>
        <v>0</v>
      </c>
      <c r="J371" s="87">
        <f>'3_CAPAG'!$D$8</f>
        <v>0</v>
      </c>
      <c r="K371" s="87">
        <f>IF(OR('2_DEBITOS'!I367="Sim",'1_QUESITOS'!$D$6="Sim",'1_QUESITOS'!$D$7="Sim",'1_QUESITOS'!$D$9="Sim"),I371,
SMALL(I371:J371,1))</f>
        <v>0</v>
      </c>
      <c r="L371" s="7">
        <f>IF('2_DEBITOS'!$I$4="ERRO !!!",0,ROUNDDOWN(SUM(E371:F371)*K371,2))</f>
        <v>0</v>
      </c>
      <c r="M371" s="7">
        <f t="shared" si="20"/>
        <v>0</v>
      </c>
      <c r="N371" s="7">
        <f t="shared" si="23"/>
        <v>0</v>
      </c>
      <c r="O371" s="7">
        <f t="shared" si="21"/>
        <v>0</v>
      </c>
    </row>
    <row r="372" spans="3:15" x14ac:dyDescent="0.35">
      <c r="C372" s="18" t="str">
        <f t="shared" si="22"/>
        <v/>
      </c>
      <c r="D372" s="13" t="str">
        <f>IF('2_DEBITOS'!D368="","Não informado",'2_DEBITOS'!D368)</f>
        <v>Não informado</v>
      </c>
      <c r="E372" s="7">
        <f>IF('2_DEBITOS'!$I$4="ERRO !!!",0,SUM('2_DEBITOS'!E368))</f>
        <v>0</v>
      </c>
      <c r="F372" s="7">
        <f>IF('2_DEBITOS'!$I$4="ERRO !!!",0,SUM('2_DEBITOS'!F368,'2_DEBITOS'!G368))</f>
        <v>0</v>
      </c>
      <c r="G372" s="8" t="str">
        <f>IF('1_QUESITOS'!$D$18="ERRO !!!","",
IF(E372+F372=0,"",
IF(OR('2_DEBITOS'!I368="Sim",'1_QUESITOS'!$D$6="Sim",'1_QUESITOS'!$D$7="Sim",'1_QUESITOS'!$D$9="Sim"),"D",
IF('3_CAPAG'!$D$9="","",
'3_CAPAG'!$D$9))))</f>
        <v/>
      </c>
      <c r="H372" s="8" t="str">
        <f>IF('1_QUESITOS'!$D$18="ERRO !!!","00.0",
IF(AND(OR(G372="C",G372="D"),'1_QUESITOS'!$D$13="Sim"),"10.1",
IF(AND(OR(G372="A",G372="B"),'1_QUESITOS'!$D$14="Sim"),"10.2",
IF(AND(OR(G372="C",G372="D"),'1_QUESITOS'!$D$13="Não",'1_QUESITOS'!$D$12="Inciso I"),"11.1",
IF(AND(OR(G372="C",G372="D"),'1_QUESITOS'!$D$13="Não",'1_QUESITOS'!$D$12="Inciso II"),"11.2",
"00.0")))))</f>
        <v>00.0</v>
      </c>
      <c r="I372" s="87">
        <f>IF('1_QUESITOS'!$D$18="ERRO !!!",0,
IF(H372="10.1",0.65,
IF(H372="10.2",0,
IF(AND(H372="11.1",'1_QUESITOS'!$D$8="Não",'1_QUESITOS'!$D$9="Não",'1_QUESITOS'!$D$10="Não",'1_QUESITOS'!$D$11="Não"),0.65,
IF(AND(H372="11.1",OR('1_QUESITOS'!$D$8="Sim",'1_QUESITOS'!$D$9="Sim",'1_QUESITOS'!$D$10="Sim",'1_QUESITOS'!$D$11="Sim")),0.7,
IF(AND(H372="11.2",'1_QUESITOS'!$D$8="Não",'1_QUESITOS'!$D$9="Não",'1_QUESITOS'!$D$10="Não",'1_QUESITOS'!$D$11="Não"),0.5,
IF(AND(H372="11.2",OR('1_QUESITOS'!$D$8="Sim",'1_QUESITOS'!$D$9="Sim",'1_QUESITOS'!$D$10="Sim",'1_QUESITOS'!$D$11="Sim")),0.55,
0)))))))</f>
        <v>0</v>
      </c>
      <c r="J372" s="87">
        <f>'3_CAPAG'!$D$8</f>
        <v>0</v>
      </c>
      <c r="K372" s="87">
        <f>IF(OR('2_DEBITOS'!I368="Sim",'1_QUESITOS'!$D$6="Sim",'1_QUESITOS'!$D$7="Sim",'1_QUESITOS'!$D$9="Sim"),I372,
SMALL(I372:J372,1))</f>
        <v>0</v>
      </c>
      <c r="L372" s="7">
        <f>IF('2_DEBITOS'!$I$4="ERRO !!!",0,ROUNDDOWN(SUM(E372:F372)*K372,2))</f>
        <v>0</v>
      </c>
      <c r="M372" s="7">
        <f t="shared" si="20"/>
        <v>0</v>
      </c>
      <c r="N372" s="7">
        <f t="shared" si="23"/>
        <v>0</v>
      </c>
      <c r="O372" s="7">
        <f t="shared" si="21"/>
        <v>0</v>
      </c>
    </row>
    <row r="373" spans="3:15" x14ac:dyDescent="0.35">
      <c r="C373" s="18" t="str">
        <f t="shared" si="22"/>
        <v/>
      </c>
      <c r="D373" s="13" t="str">
        <f>IF('2_DEBITOS'!D369="","Não informado",'2_DEBITOS'!D369)</f>
        <v>Não informado</v>
      </c>
      <c r="E373" s="7">
        <f>IF('2_DEBITOS'!$I$4="ERRO !!!",0,SUM('2_DEBITOS'!E369))</f>
        <v>0</v>
      </c>
      <c r="F373" s="7">
        <f>IF('2_DEBITOS'!$I$4="ERRO !!!",0,SUM('2_DEBITOS'!F369,'2_DEBITOS'!G369))</f>
        <v>0</v>
      </c>
      <c r="G373" s="8" t="str">
        <f>IF('1_QUESITOS'!$D$18="ERRO !!!","",
IF(E373+F373=0,"",
IF(OR('2_DEBITOS'!I369="Sim",'1_QUESITOS'!$D$6="Sim",'1_QUESITOS'!$D$7="Sim",'1_QUESITOS'!$D$9="Sim"),"D",
IF('3_CAPAG'!$D$9="","",
'3_CAPAG'!$D$9))))</f>
        <v/>
      </c>
      <c r="H373" s="8" t="str">
        <f>IF('1_QUESITOS'!$D$18="ERRO !!!","00.0",
IF(AND(OR(G373="C",G373="D"),'1_QUESITOS'!$D$13="Sim"),"10.1",
IF(AND(OR(G373="A",G373="B"),'1_QUESITOS'!$D$14="Sim"),"10.2",
IF(AND(OR(G373="C",G373="D"),'1_QUESITOS'!$D$13="Não",'1_QUESITOS'!$D$12="Inciso I"),"11.1",
IF(AND(OR(G373="C",G373="D"),'1_QUESITOS'!$D$13="Não",'1_QUESITOS'!$D$12="Inciso II"),"11.2",
"00.0")))))</f>
        <v>00.0</v>
      </c>
      <c r="I373" s="87">
        <f>IF('1_QUESITOS'!$D$18="ERRO !!!",0,
IF(H373="10.1",0.65,
IF(H373="10.2",0,
IF(AND(H373="11.1",'1_QUESITOS'!$D$8="Não",'1_QUESITOS'!$D$9="Não",'1_QUESITOS'!$D$10="Não",'1_QUESITOS'!$D$11="Não"),0.65,
IF(AND(H373="11.1",OR('1_QUESITOS'!$D$8="Sim",'1_QUESITOS'!$D$9="Sim",'1_QUESITOS'!$D$10="Sim",'1_QUESITOS'!$D$11="Sim")),0.7,
IF(AND(H373="11.2",'1_QUESITOS'!$D$8="Não",'1_QUESITOS'!$D$9="Não",'1_QUESITOS'!$D$10="Não",'1_QUESITOS'!$D$11="Não"),0.5,
IF(AND(H373="11.2",OR('1_QUESITOS'!$D$8="Sim",'1_QUESITOS'!$D$9="Sim",'1_QUESITOS'!$D$10="Sim",'1_QUESITOS'!$D$11="Sim")),0.55,
0)))))))</f>
        <v>0</v>
      </c>
      <c r="J373" s="87">
        <f>'3_CAPAG'!$D$8</f>
        <v>0</v>
      </c>
      <c r="K373" s="87">
        <f>IF(OR('2_DEBITOS'!I369="Sim",'1_QUESITOS'!$D$6="Sim",'1_QUESITOS'!$D$7="Sim",'1_QUESITOS'!$D$9="Sim"),I373,
SMALL(I373:J373,1))</f>
        <v>0</v>
      </c>
      <c r="L373" s="7">
        <f>IF('2_DEBITOS'!$I$4="ERRO !!!",0,ROUNDDOWN(SUM(E373:F373)*K373,2))</f>
        <v>0</v>
      </c>
      <c r="M373" s="7">
        <f t="shared" si="20"/>
        <v>0</v>
      </c>
      <c r="N373" s="7">
        <f t="shared" si="23"/>
        <v>0</v>
      </c>
      <c r="O373" s="7">
        <f t="shared" si="21"/>
        <v>0</v>
      </c>
    </row>
    <row r="374" spans="3:15" x14ac:dyDescent="0.35">
      <c r="C374" s="18" t="str">
        <f t="shared" si="22"/>
        <v/>
      </c>
      <c r="D374" s="13" t="str">
        <f>IF('2_DEBITOS'!D370="","Não informado",'2_DEBITOS'!D370)</f>
        <v>Não informado</v>
      </c>
      <c r="E374" s="7">
        <f>IF('2_DEBITOS'!$I$4="ERRO !!!",0,SUM('2_DEBITOS'!E370))</f>
        <v>0</v>
      </c>
      <c r="F374" s="7">
        <f>IF('2_DEBITOS'!$I$4="ERRO !!!",0,SUM('2_DEBITOS'!F370,'2_DEBITOS'!G370))</f>
        <v>0</v>
      </c>
      <c r="G374" s="8" t="str">
        <f>IF('1_QUESITOS'!$D$18="ERRO !!!","",
IF(E374+F374=0,"",
IF(OR('2_DEBITOS'!I370="Sim",'1_QUESITOS'!$D$6="Sim",'1_QUESITOS'!$D$7="Sim",'1_QUESITOS'!$D$9="Sim"),"D",
IF('3_CAPAG'!$D$9="","",
'3_CAPAG'!$D$9))))</f>
        <v/>
      </c>
      <c r="H374" s="8" t="str">
        <f>IF('1_QUESITOS'!$D$18="ERRO !!!","00.0",
IF(AND(OR(G374="C",G374="D"),'1_QUESITOS'!$D$13="Sim"),"10.1",
IF(AND(OR(G374="A",G374="B"),'1_QUESITOS'!$D$14="Sim"),"10.2",
IF(AND(OR(G374="C",G374="D"),'1_QUESITOS'!$D$13="Não",'1_QUESITOS'!$D$12="Inciso I"),"11.1",
IF(AND(OR(G374="C",G374="D"),'1_QUESITOS'!$D$13="Não",'1_QUESITOS'!$D$12="Inciso II"),"11.2",
"00.0")))))</f>
        <v>00.0</v>
      </c>
      <c r="I374" s="87">
        <f>IF('1_QUESITOS'!$D$18="ERRO !!!",0,
IF(H374="10.1",0.65,
IF(H374="10.2",0,
IF(AND(H374="11.1",'1_QUESITOS'!$D$8="Não",'1_QUESITOS'!$D$9="Não",'1_QUESITOS'!$D$10="Não",'1_QUESITOS'!$D$11="Não"),0.65,
IF(AND(H374="11.1",OR('1_QUESITOS'!$D$8="Sim",'1_QUESITOS'!$D$9="Sim",'1_QUESITOS'!$D$10="Sim",'1_QUESITOS'!$D$11="Sim")),0.7,
IF(AND(H374="11.2",'1_QUESITOS'!$D$8="Não",'1_QUESITOS'!$D$9="Não",'1_QUESITOS'!$D$10="Não",'1_QUESITOS'!$D$11="Não"),0.5,
IF(AND(H374="11.2",OR('1_QUESITOS'!$D$8="Sim",'1_QUESITOS'!$D$9="Sim",'1_QUESITOS'!$D$10="Sim",'1_QUESITOS'!$D$11="Sim")),0.55,
0)))))))</f>
        <v>0</v>
      </c>
      <c r="J374" s="87">
        <f>'3_CAPAG'!$D$8</f>
        <v>0</v>
      </c>
      <c r="K374" s="87">
        <f>IF(OR('2_DEBITOS'!I370="Sim",'1_QUESITOS'!$D$6="Sim",'1_QUESITOS'!$D$7="Sim",'1_QUESITOS'!$D$9="Sim"),I374,
SMALL(I374:J374,1))</f>
        <v>0</v>
      </c>
      <c r="L374" s="7">
        <f>IF('2_DEBITOS'!$I$4="ERRO !!!",0,ROUNDDOWN(SUM(E374:F374)*K374,2))</f>
        <v>0</v>
      </c>
      <c r="M374" s="7">
        <f t="shared" si="20"/>
        <v>0</v>
      </c>
      <c r="N374" s="7">
        <f t="shared" si="23"/>
        <v>0</v>
      </c>
      <c r="O374" s="7">
        <f t="shared" si="21"/>
        <v>0</v>
      </c>
    </row>
    <row r="375" spans="3:15" x14ac:dyDescent="0.35">
      <c r="C375" s="18" t="str">
        <f t="shared" si="22"/>
        <v/>
      </c>
      <c r="D375" s="13" t="str">
        <f>IF('2_DEBITOS'!D371="","Não informado",'2_DEBITOS'!D371)</f>
        <v>Não informado</v>
      </c>
      <c r="E375" s="7">
        <f>IF('2_DEBITOS'!$I$4="ERRO !!!",0,SUM('2_DEBITOS'!E371))</f>
        <v>0</v>
      </c>
      <c r="F375" s="7">
        <f>IF('2_DEBITOS'!$I$4="ERRO !!!",0,SUM('2_DEBITOS'!F371,'2_DEBITOS'!G371))</f>
        <v>0</v>
      </c>
      <c r="G375" s="8" t="str">
        <f>IF('1_QUESITOS'!$D$18="ERRO !!!","",
IF(E375+F375=0,"",
IF(OR('2_DEBITOS'!I371="Sim",'1_QUESITOS'!$D$6="Sim",'1_QUESITOS'!$D$7="Sim",'1_QUESITOS'!$D$9="Sim"),"D",
IF('3_CAPAG'!$D$9="","",
'3_CAPAG'!$D$9))))</f>
        <v/>
      </c>
      <c r="H375" s="8" t="str">
        <f>IF('1_QUESITOS'!$D$18="ERRO !!!","00.0",
IF(AND(OR(G375="C",G375="D"),'1_QUESITOS'!$D$13="Sim"),"10.1",
IF(AND(OR(G375="A",G375="B"),'1_QUESITOS'!$D$14="Sim"),"10.2",
IF(AND(OR(G375="C",G375="D"),'1_QUESITOS'!$D$13="Não",'1_QUESITOS'!$D$12="Inciso I"),"11.1",
IF(AND(OR(G375="C",G375="D"),'1_QUESITOS'!$D$13="Não",'1_QUESITOS'!$D$12="Inciso II"),"11.2",
"00.0")))))</f>
        <v>00.0</v>
      </c>
      <c r="I375" s="87">
        <f>IF('1_QUESITOS'!$D$18="ERRO !!!",0,
IF(H375="10.1",0.65,
IF(H375="10.2",0,
IF(AND(H375="11.1",'1_QUESITOS'!$D$8="Não",'1_QUESITOS'!$D$9="Não",'1_QUESITOS'!$D$10="Não",'1_QUESITOS'!$D$11="Não"),0.65,
IF(AND(H375="11.1",OR('1_QUESITOS'!$D$8="Sim",'1_QUESITOS'!$D$9="Sim",'1_QUESITOS'!$D$10="Sim",'1_QUESITOS'!$D$11="Sim")),0.7,
IF(AND(H375="11.2",'1_QUESITOS'!$D$8="Não",'1_QUESITOS'!$D$9="Não",'1_QUESITOS'!$D$10="Não",'1_QUESITOS'!$D$11="Não"),0.5,
IF(AND(H375="11.2",OR('1_QUESITOS'!$D$8="Sim",'1_QUESITOS'!$D$9="Sim",'1_QUESITOS'!$D$10="Sim",'1_QUESITOS'!$D$11="Sim")),0.55,
0)))))))</f>
        <v>0</v>
      </c>
      <c r="J375" s="87">
        <f>'3_CAPAG'!$D$8</f>
        <v>0</v>
      </c>
      <c r="K375" s="87">
        <f>IF(OR('2_DEBITOS'!I371="Sim",'1_QUESITOS'!$D$6="Sim",'1_QUESITOS'!$D$7="Sim",'1_QUESITOS'!$D$9="Sim"),I375,
SMALL(I375:J375,1))</f>
        <v>0</v>
      </c>
      <c r="L375" s="7">
        <f>IF('2_DEBITOS'!$I$4="ERRO !!!",0,ROUNDDOWN(SUM(E375:F375)*K375,2))</f>
        <v>0</v>
      </c>
      <c r="M375" s="7">
        <f t="shared" si="20"/>
        <v>0</v>
      </c>
      <c r="N375" s="7">
        <f t="shared" si="23"/>
        <v>0</v>
      </c>
      <c r="O375" s="7">
        <f t="shared" si="21"/>
        <v>0</v>
      </c>
    </row>
    <row r="376" spans="3:15" x14ac:dyDescent="0.35">
      <c r="C376" s="18" t="str">
        <f t="shared" si="22"/>
        <v/>
      </c>
      <c r="D376" s="13" t="str">
        <f>IF('2_DEBITOS'!D372="","Não informado",'2_DEBITOS'!D372)</f>
        <v>Não informado</v>
      </c>
      <c r="E376" s="7">
        <f>IF('2_DEBITOS'!$I$4="ERRO !!!",0,SUM('2_DEBITOS'!E372))</f>
        <v>0</v>
      </c>
      <c r="F376" s="7">
        <f>IF('2_DEBITOS'!$I$4="ERRO !!!",0,SUM('2_DEBITOS'!F372,'2_DEBITOS'!G372))</f>
        <v>0</v>
      </c>
      <c r="G376" s="8" t="str">
        <f>IF('1_QUESITOS'!$D$18="ERRO !!!","",
IF(E376+F376=0,"",
IF(OR('2_DEBITOS'!I372="Sim",'1_QUESITOS'!$D$6="Sim",'1_QUESITOS'!$D$7="Sim",'1_QUESITOS'!$D$9="Sim"),"D",
IF('3_CAPAG'!$D$9="","",
'3_CAPAG'!$D$9))))</f>
        <v/>
      </c>
      <c r="H376" s="8" t="str">
        <f>IF('1_QUESITOS'!$D$18="ERRO !!!","00.0",
IF(AND(OR(G376="C",G376="D"),'1_QUESITOS'!$D$13="Sim"),"10.1",
IF(AND(OR(G376="A",G376="B"),'1_QUESITOS'!$D$14="Sim"),"10.2",
IF(AND(OR(G376="C",G376="D"),'1_QUESITOS'!$D$13="Não",'1_QUESITOS'!$D$12="Inciso I"),"11.1",
IF(AND(OR(G376="C",G376="D"),'1_QUESITOS'!$D$13="Não",'1_QUESITOS'!$D$12="Inciso II"),"11.2",
"00.0")))))</f>
        <v>00.0</v>
      </c>
      <c r="I376" s="87">
        <f>IF('1_QUESITOS'!$D$18="ERRO !!!",0,
IF(H376="10.1",0.65,
IF(H376="10.2",0,
IF(AND(H376="11.1",'1_QUESITOS'!$D$8="Não",'1_QUESITOS'!$D$9="Não",'1_QUESITOS'!$D$10="Não",'1_QUESITOS'!$D$11="Não"),0.65,
IF(AND(H376="11.1",OR('1_QUESITOS'!$D$8="Sim",'1_QUESITOS'!$D$9="Sim",'1_QUESITOS'!$D$10="Sim",'1_QUESITOS'!$D$11="Sim")),0.7,
IF(AND(H376="11.2",'1_QUESITOS'!$D$8="Não",'1_QUESITOS'!$D$9="Não",'1_QUESITOS'!$D$10="Não",'1_QUESITOS'!$D$11="Não"),0.5,
IF(AND(H376="11.2",OR('1_QUESITOS'!$D$8="Sim",'1_QUESITOS'!$D$9="Sim",'1_QUESITOS'!$D$10="Sim",'1_QUESITOS'!$D$11="Sim")),0.55,
0)))))))</f>
        <v>0</v>
      </c>
      <c r="J376" s="87">
        <f>'3_CAPAG'!$D$8</f>
        <v>0</v>
      </c>
      <c r="K376" s="87">
        <f>IF(OR('2_DEBITOS'!I372="Sim",'1_QUESITOS'!$D$6="Sim",'1_QUESITOS'!$D$7="Sim",'1_QUESITOS'!$D$9="Sim"),I376,
SMALL(I376:J376,1))</f>
        <v>0</v>
      </c>
      <c r="L376" s="7">
        <f>IF('2_DEBITOS'!$I$4="ERRO !!!",0,ROUNDDOWN(SUM(E376:F376)*K376,2))</f>
        <v>0</v>
      </c>
      <c r="M376" s="7">
        <f t="shared" si="20"/>
        <v>0</v>
      </c>
      <c r="N376" s="7">
        <f t="shared" si="23"/>
        <v>0</v>
      </c>
      <c r="O376" s="7">
        <f t="shared" si="21"/>
        <v>0</v>
      </c>
    </row>
    <row r="377" spans="3:15" x14ac:dyDescent="0.35">
      <c r="C377" s="18" t="str">
        <f t="shared" si="22"/>
        <v/>
      </c>
      <c r="D377" s="13" t="str">
        <f>IF('2_DEBITOS'!D373="","Não informado",'2_DEBITOS'!D373)</f>
        <v>Não informado</v>
      </c>
      <c r="E377" s="7">
        <f>IF('2_DEBITOS'!$I$4="ERRO !!!",0,SUM('2_DEBITOS'!E373))</f>
        <v>0</v>
      </c>
      <c r="F377" s="7">
        <f>IF('2_DEBITOS'!$I$4="ERRO !!!",0,SUM('2_DEBITOS'!F373,'2_DEBITOS'!G373))</f>
        <v>0</v>
      </c>
      <c r="G377" s="8" t="str">
        <f>IF('1_QUESITOS'!$D$18="ERRO !!!","",
IF(E377+F377=0,"",
IF(OR('2_DEBITOS'!I373="Sim",'1_QUESITOS'!$D$6="Sim",'1_QUESITOS'!$D$7="Sim",'1_QUESITOS'!$D$9="Sim"),"D",
IF('3_CAPAG'!$D$9="","",
'3_CAPAG'!$D$9))))</f>
        <v/>
      </c>
      <c r="H377" s="8" t="str">
        <f>IF('1_QUESITOS'!$D$18="ERRO !!!","00.0",
IF(AND(OR(G377="C",G377="D"),'1_QUESITOS'!$D$13="Sim"),"10.1",
IF(AND(OR(G377="A",G377="B"),'1_QUESITOS'!$D$14="Sim"),"10.2",
IF(AND(OR(G377="C",G377="D"),'1_QUESITOS'!$D$13="Não",'1_QUESITOS'!$D$12="Inciso I"),"11.1",
IF(AND(OR(G377="C",G377="D"),'1_QUESITOS'!$D$13="Não",'1_QUESITOS'!$D$12="Inciso II"),"11.2",
"00.0")))))</f>
        <v>00.0</v>
      </c>
      <c r="I377" s="87">
        <f>IF('1_QUESITOS'!$D$18="ERRO !!!",0,
IF(H377="10.1",0.65,
IF(H377="10.2",0,
IF(AND(H377="11.1",'1_QUESITOS'!$D$8="Não",'1_QUESITOS'!$D$9="Não",'1_QUESITOS'!$D$10="Não",'1_QUESITOS'!$D$11="Não"),0.65,
IF(AND(H377="11.1",OR('1_QUESITOS'!$D$8="Sim",'1_QUESITOS'!$D$9="Sim",'1_QUESITOS'!$D$10="Sim",'1_QUESITOS'!$D$11="Sim")),0.7,
IF(AND(H377="11.2",'1_QUESITOS'!$D$8="Não",'1_QUESITOS'!$D$9="Não",'1_QUESITOS'!$D$10="Não",'1_QUESITOS'!$D$11="Não"),0.5,
IF(AND(H377="11.2",OR('1_QUESITOS'!$D$8="Sim",'1_QUESITOS'!$D$9="Sim",'1_QUESITOS'!$D$10="Sim",'1_QUESITOS'!$D$11="Sim")),0.55,
0)))))))</f>
        <v>0</v>
      </c>
      <c r="J377" s="87">
        <f>'3_CAPAG'!$D$8</f>
        <v>0</v>
      </c>
      <c r="K377" s="87">
        <f>IF(OR('2_DEBITOS'!I373="Sim",'1_QUESITOS'!$D$6="Sim",'1_QUESITOS'!$D$7="Sim",'1_QUESITOS'!$D$9="Sim"),I377,
SMALL(I377:J377,1))</f>
        <v>0</v>
      </c>
      <c r="L377" s="7">
        <f>IF('2_DEBITOS'!$I$4="ERRO !!!",0,ROUNDDOWN(SUM(E377:F377)*K377,2))</f>
        <v>0</v>
      </c>
      <c r="M377" s="7">
        <f t="shared" si="20"/>
        <v>0</v>
      </c>
      <c r="N377" s="7">
        <f t="shared" si="23"/>
        <v>0</v>
      </c>
      <c r="O377" s="7">
        <f t="shared" si="21"/>
        <v>0</v>
      </c>
    </row>
    <row r="378" spans="3:15" x14ac:dyDescent="0.35">
      <c r="C378" s="18" t="str">
        <f t="shared" si="22"/>
        <v/>
      </c>
      <c r="D378" s="13" t="str">
        <f>IF('2_DEBITOS'!D374="","Não informado",'2_DEBITOS'!D374)</f>
        <v>Não informado</v>
      </c>
      <c r="E378" s="7">
        <f>IF('2_DEBITOS'!$I$4="ERRO !!!",0,SUM('2_DEBITOS'!E374))</f>
        <v>0</v>
      </c>
      <c r="F378" s="7">
        <f>IF('2_DEBITOS'!$I$4="ERRO !!!",0,SUM('2_DEBITOS'!F374,'2_DEBITOS'!G374))</f>
        <v>0</v>
      </c>
      <c r="G378" s="8" t="str">
        <f>IF('1_QUESITOS'!$D$18="ERRO !!!","",
IF(E378+F378=0,"",
IF(OR('2_DEBITOS'!I374="Sim",'1_QUESITOS'!$D$6="Sim",'1_QUESITOS'!$D$7="Sim",'1_QUESITOS'!$D$9="Sim"),"D",
IF('3_CAPAG'!$D$9="","",
'3_CAPAG'!$D$9))))</f>
        <v/>
      </c>
      <c r="H378" s="8" t="str">
        <f>IF('1_QUESITOS'!$D$18="ERRO !!!","00.0",
IF(AND(OR(G378="C",G378="D"),'1_QUESITOS'!$D$13="Sim"),"10.1",
IF(AND(OR(G378="A",G378="B"),'1_QUESITOS'!$D$14="Sim"),"10.2",
IF(AND(OR(G378="C",G378="D"),'1_QUESITOS'!$D$13="Não",'1_QUESITOS'!$D$12="Inciso I"),"11.1",
IF(AND(OR(G378="C",G378="D"),'1_QUESITOS'!$D$13="Não",'1_QUESITOS'!$D$12="Inciso II"),"11.2",
"00.0")))))</f>
        <v>00.0</v>
      </c>
      <c r="I378" s="87">
        <f>IF('1_QUESITOS'!$D$18="ERRO !!!",0,
IF(H378="10.1",0.65,
IF(H378="10.2",0,
IF(AND(H378="11.1",'1_QUESITOS'!$D$8="Não",'1_QUESITOS'!$D$9="Não",'1_QUESITOS'!$D$10="Não",'1_QUESITOS'!$D$11="Não"),0.65,
IF(AND(H378="11.1",OR('1_QUESITOS'!$D$8="Sim",'1_QUESITOS'!$D$9="Sim",'1_QUESITOS'!$D$10="Sim",'1_QUESITOS'!$D$11="Sim")),0.7,
IF(AND(H378="11.2",'1_QUESITOS'!$D$8="Não",'1_QUESITOS'!$D$9="Não",'1_QUESITOS'!$D$10="Não",'1_QUESITOS'!$D$11="Não"),0.5,
IF(AND(H378="11.2",OR('1_QUESITOS'!$D$8="Sim",'1_QUESITOS'!$D$9="Sim",'1_QUESITOS'!$D$10="Sim",'1_QUESITOS'!$D$11="Sim")),0.55,
0)))))))</f>
        <v>0</v>
      </c>
      <c r="J378" s="87">
        <f>'3_CAPAG'!$D$8</f>
        <v>0</v>
      </c>
      <c r="K378" s="87">
        <f>IF(OR('2_DEBITOS'!I374="Sim",'1_QUESITOS'!$D$6="Sim",'1_QUESITOS'!$D$7="Sim",'1_QUESITOS'!$D$9="Sim"),I378,
SMALL(I378:J378,1))</f>
        <v>0</v>
      </c>
      <c r="L378" s="7">
        <f>IF('2_DEBITOS'!$I$4="ERRO !!!",0,ROUNDDOWN(SUM(E378:F378)*K378,2))</f>
        <v>0</v>
      </c>
      <c r="M378" s="7">
        <f t="shared" si="20"/>
        <v>0</v>
      </c>
      <c r="N378" s="7">
        <f t="shared" si="23"/>
        <v>0</v>
      </c>
      <c r="O378" s="7">
        <f t="shared" si="21"/>
        <v>0</v>
      </c>
    </row>
    <row r="379" spans="3:15" x14ac:dyDescent="0.35">
      <c r="C379" s="18" t="str">
        <f t="shared" si="22"/>
        <v/>
      </c>
      <c r="D379" s="13" t="str">
        <f>IF('2_DEBITOS'!D375="","Não informado",'2_DEBITOS'!D375)</f>
        <v>Não informado</v>
      </c>
      <c r="E379" s="7">
        <f>IF('2_DEBITOS'!$I$4="ERRO !!!",0,SUM('2_DEBITOS'!E375))</f>
        <v>0</v>
      </c>
      <c r="F379" s="7">
        <f>IF('2_DEBITOS'!$I$4="ERRO !!!",0,SUM('2_DEBITOS'!F375,'2_DEBITOS'!G375))</f>
        <v>0</v>
      </c>
      <c r="G379" s="8" t="str">
        <f>IF('1_QUESITOS'!$D$18="ERRO !!!","",
IF(E379+F379=0,"",
IF(OR('2_DEBITOS'!I375="Sim",'1_QUESITOS'!$D$6="Sim",'1_QUESITOS'!$D$7="Sim",'1_QUESITOS'!$D$9="Sim"),"D",
IF('3_CAPAG'!$D$9="","",
'3_CAPAG'!$D$9))))</f>
        <v/>
      </c>
      <c r="H379" s="8" t="str">
        <f>IF('1_QUESITOS'!$D$18="ERRO !!!","00.0",
IF(AND(OR(G379="C",G379="D"),'1_QUESITOS'!$D$13="Sim"),"10.1",
IF(AND(OR(G379="A",G379="B"),'1_QUESITOS'!$D$14="Sim"),"10.2",
IF(AND(OR(G379="C",G379="D"),'1_QUESITOS'!$D$13="Não",'1_QUESITOS'!$D$12="Inciso I"),"11.1",
IF(AND(OR(G379="C",G379="D"),'1_QUESITOS'!$D$13="Não",'1_QUESITOS'!$D$12="Inciso II"),"11.2",
"00.0")))))</f>
        <v>00.0</v>
      </c>
      <c r="I379" s="87">
        <f>IF('1_QUESITOS'!$D$18="ERRO !!!",0,
IF(H379="10.1",0.65,
IF(H379="10.2",0,
IF(AND(H379="11.1",'1_QUESITOS'!$D$8="Não",'1_QUESITOS'!$D$9="Não",'1_QUESITOS'!$D$10="Não",'1_QUESITOS'!$D$11="Não"),0.65,
IF(AND(H379="11.1",OR('1_QUESITOS'!$D$8="Sim",'1_QUESITOS'!$D$9="Sim",'1_QUESITOS'!$D$10="Sim",'1_QUESITOS'!$D$11="Sim")),0.7,
IF(AND(H379="11.2",'1_QUESITOS'!$D$8="Não",'1_QUESITOS'!$D$9="Não",'1_QUESITOS'!$D$10="Não",'1_QUESITOS'!$D$11="Não"),0.5,
IF(AND(H379="11.2",OR('1_QUESITOS'!$D$8="Sim",'1_QUESITOS'!$D$9="Sim",'1_QUESITOS'!$D$10="Sim",'1_QUESITOS'!$D$11="Sim")),0.55,
0)))))))</f>
        <v>0</v>
      </c>
      <c r="J379" s="87">
        <f>'3_CAPAG'!$D$8</f>
        <v>0</v>
      </c>
      <c r="K379" s="87">
        <f>IF(OR('2_DEBITOS'!I375="Sim",'1_QUESITOS'!$D$6="Sim",'1_QUESITOS'!$D$7="Sim",'1_QUESITOS'!$D$9="Sim"),I379,
SMALL(I379:J379,1))</f>
        <v>0</v>
      </c>
      <c r="L379" s="7">
        <f>IF('2_DEBITOS'!$I$4="ERRO !!!",0,ROUNDDOWN(SUM(E379:F379)*K379,2))</f>
        <v>0</v>
      </c>
      <c r="M379" s="7">
        <f t="shared" si="20"/>
        <v>0</v>
      </c>
      <c r="N379" s="7">
        <f t="shared" si="23"/>
        <v>0</v>
      </c>
      <c r="O379" s="7">
        <f t="shared" si="21"/>
        <v>0</v>
      </c>
    </row>
    <row r="380" spans="3:15" x14ac:dyDescent="0.35">
      <c r="C380" s="18" t="str">
        <f t="shared" si="22"/>
        <v/>
      </c>
      <c r="D380" s="13" t="str">
        <f>IF('2_DEBITOS'!D376="","Não informado",'2_DEBITOS'!D376)</f>
        <v>Não informado</v>
      </c>
      <c r="E380" s="7">
        <f>IF('2_DEBITOS'!$I$4="ERRO !!!",0,SUM('2_DEBITOS'!E376))</f>
        <v>0</v>
      </c>
      <c r="F380" s="7">
        <f>IF('2_DEBITOS'!$I$4="ERRO !!!",0,SUM('2_DEBITOS'!F376,'2_DEBITOS'!G376))</f>
        <v>0</v>
      </c>
      <c r="G380" s="8" t="str">
        <f>IF('1_QUESITOS'!$D$18="ERRO !!!","",
IF(E380+F380=0,"",
IF(OR('2_DEBITOS'!I376="Sim",'1_QUESITOS'!$D$6="Sim",'1_QUESITOS'!$D$7="Sim",'1_QUESITOS'!$D$9="Sim"),"D",
IF('3_CAPAG'!$D$9="","",
'3_CAPAG'!$D$9))))</f>
        <v/>
      </c>
      <c r="H380" s="8" t="str">
        <f>IF('1_QUESITOS'!$D$18="ERRO !!!","00.0",
IF(AND(OR(G380="C",G380="D"),'1_QUESITOS'!$D$13="Sim"),"10.1",
IF(AND(OR(G380="A",G380="B"),'1_QUESITOS'!$D$14="Sim"),"10.2",
IF(AND(OR(G380="C",G380="D"),'1_QUESITOS'!$D$13="Não",'1_QUESITOS'!$D$12="Inciso I"),"11.1",
IF(AND(OR(G380="C",G380="D"),'1_QUESITOS'!$D$13="Não",'1_QUESITOS'!$D$12="Inciso II"),"11.2",
"00.0")))))</f>
        <v>00.0</v>
      </c>
      <c r="I380" s="87">
        <f>IF('1_QUESITOS'!$D$18="ERRO !!!",0,
IF(H380="10.1",0.65,
IF(H380="10.2",0,
IF(AND(H380="11.1",'1_QUESITOS'!$D$8="Não",'1_QUESITOS'!$D$9="Não",'1_QUESITOS'!$D$10="Não",'1_QUESITOS'!$D$11="Não"),0.65,
IF(AND(H380="11.1",OR('1_QUESITOS'!$D$8="Sim",'1_QUESITOS'!$D$9="Sim",'1_QUESITOS'!$D$10="Sim",'1_QUESITOS'!$D$11="Sim")),0.7,
IF(AND(H380="11.2",'1_QUESITOS'!$D$8="Não",'1_QUESITOS'!$D$9="Não",'1_QUESITOS'!$D$10="Não",'1_QUESITOS'!$D$11="Não"),0.5,
IF(AND(H380="11.2",OR('1_QUESITOS'!$D$8="Sim",'1_QUESITOS'!$D$9="Sim",'1_QUESITOS'!$D$10="Sim",'1_QUESITOS'!$D$11="Sim")),0.55,
0)))))))</f>
        <v>0</v>
      </c>
      <c r="J380" s="87">
        <f>'3_CAPAG'!$D$8</f>
        <v>0</v>
      </c>
      <c r="K380" s="87">
        <f>IF(OR('2_DEBITOS'!I376="Sim",'1_QUESITOS'!$D$6="Sim",'1_QUESITOS'!$D$7="Sim",'1_QUESITOS'!$D$9="Sim"),I380,
SMALL(I380:J380,1))</f>
        <v>0</v>
      </c>
      <c r="L380" s="7">
        <f>IF('2_DEBITOS'!$I$4="ERRO !!!",0,ROUNDDOWN(SUM(E380:F380)*K380,2))</f>
        <v>0</v>
      </c>
      <c r="M380" s="7">
        <f t="shared" si="20"/>
        <v>0</v>
      </c>
      <c r="N380" s="7">
        <f t="shared" si="23"/>
        <v>0</v>
      </c>
      <c r="O380" s="7">
        <f t="shared" si="21"/>
        <v>0</v>
      </c>
    </row>
    <row r="381" spans="3:15" x14ac:dyDescent="0.35">
      <c r="C381" s="18" t="str">
        <f t="shared" si="22"/>
        <v/>
      </c>
      <c r="D381" s="13" t="str">
        <f>IF('2_DEBITOS'!D377="","Não informado",'2_DEBITOS'!D377)</f>
        <v>Não informado</v>
      </c>
      <c r="E381" s="7">
        <f>IF('2_DEBITOS'!$I$4="ERRO !!!",0,SUM('2_DEBITOS'!E377))</f>
        <v>0</v>
      </c>
      <c r="F381" s="7">
        <f>IF('2_DEBITOS'!$I$4="ERRO !!!",0,SUM('2_DEBITOS'!F377,'2_DEBITOS'!G377))</f>
        <v>0</v>
      </c>
      <c r="G381" s="8" t="str">
        <f>IF('1_QUESITOS'!$D$18="ERRO !!!","",
IF(E381+F381=0,"",
IF(OR('2_DEBITOS'!I377="Sim",'1_QUESITOS'!$D$6="Sim",'1_QUESITOS'!$D$7="Sim",'1_QUESITOS'!$D$9="Sim"),"D",
IF('3_CAPAG'!$D$9="","",
'3_CAPAG'!$D$9))))</f>
        <v/>
      </c>
      <c r="H381" s="8" t="str">
        <f>IF('1_QUESITOS'!$D$18="ERRO !!!","00.0",
IF(AND(OR(G381="C",G381="D"),'1_QUESITOS'!$D$13="Sim"),"10.1",
IF(AND(OR(G381="A",G381="B"),'1_QUESITOS'!$D$14="Sim"),"10.2",
IF(AND(OR(G381="C",G381="D"),'1_QUESITOS'!$D$13="Não",'1_QUESITOS'!$D$12="Inciso I"),"11.1",
IF(AND(OR(G381="C",G381="D"),'1_QUESITOS'!$D$13="Não",'1_QUESITOS'!$D$12="Inciso II"),"11.2",
"00.0")))))</f>
        <v>00.0</v>
      </c>
      <c r="I381" s="87">
        <f>IF('1_QUESITOS'!$D$18="ERRO !!!",0,
IF(H381="10.1",0.65,
IF(H381="10.2",0,
IF(AND(H381="11.1",'1_QUESITOS'!$D$8="Não",'1_QUESITOS'!$D$9="Não",'1_QUESITOS'!$D$10="Não",'1_QUESITOS'!$D$11="Não"),0.65,
IF(AND(H381="11.1",OR('1_QUESITOS'!$D$8="Sim",'1_QUESITOS'!$D$9="Sim",'1_QUESITOS'!$D$10="Sim",'1_QUESITOS'!$D$11="Sim")),0.7,
IF(AND(H381="11.2",'1_QUESITOS'!$D$8="Não",'1_QUESITOS'!$D$9="Não",'1_QUESITOS'!$D$10="Não",'1_QUESITOS'!$D$11="Não"),0.5,
IF(AND(H381="11.2",OR('1_QUESITOS'!$D$8="Sim",'1_QUESITOS'!$D$9="Sim",'1_QUESITOS'!$D$10="Sim",'1_QUESITOS'!$D$11="Sim")),0.55,
0)))))))</f>
        <v>0</v>
      </c>
      <c r="J381" s="87">
        <f>'3_CAPAG'!$D$8</f>
        <v>0</v>
      </c>
      <c r="K381" s="87">
        <f>IF(OR('2_DEBITOS'!I377="Sim",'1_QUESITOS'!$D$6="Sim",'1_QUESITOS'!$D$7="Sim",'1_QUESITOS'!$D$9="Sim"),I381,
SMALL(I381:J381,1))</f>
        <v>0</v>
      </c>
      <c r="L381" s="7">
        <f>IF('2_DEBITOS'!$I$4="ERRO !!!",0,ROUNDDOWN(SUM(E381:F381)*K381,2))</f>
        <v>0</v>
      </c>
      <c r="M381" s="7">
        <f t="shared" si="20"/>
        <v>0</v>
      </c>
      <c r="N381" s="7">
        <f t="shared" si="23"/>
        <v>0</v>
      </c>
      <c r="O381" s="7">
        <f t="shared" si="21"/>
        <v>0</v>
      </c>
    </row>
    <row r="382" spans="3:15" x14ac:dyDescent="0.35">
      <c r="C382" s="18" t="str">
        <f t="shared" si="22"/>
        <v/>
      </c>
      <c r="D382" s="13" t="str">
        <f>IF('2_DEBITOS'!D378="","Não informado",'2_DEBITOS'!D378)</f>
        <v>Não informado</v>
      </c>
      <c r="E382" s="7">
        <f>IF('2_DEBITOS'!$I$4="ERRO !!!",0,SUM('2_DEBITOS'!E378))</f>
        <v>0</v>
      </c>
      <c r="F382" s="7">
        <f>IF('2_DEBITOS'!$I$4="ERRO !!!",0,SUM('2_DEBITOS'!F378,'2_DEBITOS'!G378))</f>
        <v>0</v>
      </c>
      <c r="G382" s="8" t="str">
        <f>IF('1_QUESITOS'!$D$18="ERRO !!!","",
IF(E382+F382=0,"",
IF(OR('2_DEBITOS'!I378="Sim",'1_QUESITOS'!$D$6="Sim",'1_QUESITOS'!$D$7="Sim",'1_QUESITOS'!$D$9="Sim"),"D",
IF('3_CAPAG'!$D$9="","",
'3_CAPAG'!$D$9))))</f>
        <v/>
      </c>
      <c r="H382" s="8" t="str">
        <f>IF('1_QUESITOS'!$D$18="ERRO !!!","00.0",
IF(AND(OR(G382="C",G382="D"),'1_QUESITOS'!$D$13="Sim"),"10.1",
IF(AND(OR(G382="A",G382="B"),'1_QUESITOS'!$D$14="Sim"),"10.2",
IF(AND(OR(G382="C",G382="D"),'1_QUESITOS'!$D$13="Não",'1_QUESITOS'!$D$12="Inciso I"),"11.1",
IF(AND(OR(G382="C",G382="D"),'1_QUESITOS'!$D$13="Não",'1_QUESITOS'!$D$12="Inciso II"),"11.2",
"00.0")))))</f>
        <v>00.0</v>
      </c>
      <c r="I382" s="87">
        <f>IF('1_QUESITOS'!$D$18="ERRO !!!",0,
IF(H382="10.1",0.65,
IF(H382="10.2",0,
IF(AND(H382="11.1",'1_QUESITOS'!$D$8="Não",'1_QUESITOS'!$D$9="Não",'1_QUESITOS'!$D$10="Não",'1_QUESITOS'!$D$11="Não"),0.65,
IF(AND(H382="11.1",OR('1_QUESITOS'!$D$8="Sim",'1_QUESITOS'!$D$9="Sim",'1_QUESITOS'!$D$10="Sim",'1_QUESITOS'!$D$11="Sim")),0.7,
IF(AND(H382="11.2",'1_QUESITOS'!$D$8="Não",'1_QUESITOS'!$D$9="Não",'1_QUESITOS'!$D$10="Não",'1_QUESITOS'!$D$11="Não"),0.5,
IF(AND(H382="11.2",OR('1_QUESITOS'!$D$8="Sim",'1_QUESITOS'!$D$9="Sim",'1_QUESITOS'!$D$10="Sim",'1_QUESITOS'!$D$11="Sim")),0.55,
0)))))))</f>
        <v>0</v>
      </c>
      <c r="J382" s="87">
        <f>'3_CAPAG'!$D$8</f>
        <v>0</v>
      </c>
      <c r="K382" s="87">
        <f>IF(OR('2_DEBITOS'!I378="Sim",'1_QUESITOS'!$D$6="Sim",'1_QUESITOS'!$D$7="Sim",'1_QUESITOS'!$D$9="Sim"),I382,
SMALL(I382:J382,1))</f>
        <v>0</v>
      </c>
      <c r="L382" s="7">
        <f>IF('2_DEBITOS'!$I$4="ERRO !!!",0,ROUNDDOWN(SUM(E382:F382)*K382,2))</f>
        <v>0</v>
      </c>
      <c r="M382" s="7">
        <f t="shared" si="20"/>
        <v>0</v>
      </c>
      <c r="N382" s="7">
        <f t="shared" si="23"/>
        <v>0</v>
      </c>
      <c r="O382" s="7">
        <f t="shared" si="21"/>
        <v>0</v>
      </c>
    </row>
    <row r="383" spans="3:15" x14ac:dyDescent="0.35">
      <c r="C383" s="18" t="str">
        <f t="shared" si="22"/>
        <v/>
      </c>
      <c r="D383" s="13" t="str">
        <f>IF('2_DEBITOS'!D379="","Não informado",'2_DEBITOS'!D379)</f>
        <v>Não informado</v>
      </c>
      <c r="E383" s="7">
        <f>IF('2_DEBITOS'!$I$4="ERRO !!!",0,SUM('2_DEBITOS'!E379))</f>
        <v>0</v>
      </c>
      <c r="F383" s="7">
        <f>IF('2_DEBITOS'!$I$4="ERRO !!!",0,SUM('2_DEBITOS'!F379,'2_DEBITOS'!G379))</f>
        <v>0</v>
      </c>
      <c r="G383" s="8" t="str">
        <f>IF('1_QUESITOS'!$D$18="ERRO !!!","",
IF(E383+F383=0,"",
IF(OR('2_DEBITOS'!I379="Sim",'1_QUESITOS'!$D$6="Sim",'1_QUESITOS'!$D$7="Sim",'1_QUESITOS'!$D$9="Sim"),"D",
IF('3_CAPAG'!$D$9="","",
'3_CAPAG'!$D$9))))</f>
        <v/>
      </c>
      <c r="H383" s="8" t="str">
        <f>IF('1_QUESITOS'!$D$18="ERRO !!!","00.0",
IF(AND(OR(G383="C",G383="D"),'1_QUESITOS'!$D$13="Sim"),"10.1",
IF(AND(OR(G383="A",G383="B"),'1_QUESITOS'!$D$14="Sim"),"10.2",
IF(AND(OR(G383="C",G383="D"),'1_QUESITOS'!$D$13="Não",'1_QUESITOS'!$D$12="Inciso I"),"11.1",
IF(AND(OR(G383="C",G383="D"),'1_QUESITOS'!$D$13="Não",'1_QUESITOS'!$D$12="Inciso II"),"11.2",
"00.0")))))</f>
        <v>00.0</v>
      </c>
      <c r="I383" s="87">
        <f>IF('1_QUESITOS'!$D$18="ERRO !!!",0,
IF(H383="10.1",0.65,
IF(H383="10.2",0,
IF(AND(H383="11.1",'1_QUESITOS'!$D$8="Não",'1_QUESITOS'!$D$9="Não",'1_QUESITOS'!$D$10="Não",'1_QUESITOS'!$D$11="Não"),0.65,
IF(AND(H383="11.1",OR('1_QUESITOS'!$D$8="Sim",'1_QUESITOS'!$D$9="Sim",'1_QUESITOS'!$D$10="Sim",'1_QUESITOS'!$D$11="Sim")),0.7,
IF(AND(H383="11.2",'1_QUESITOS'!$D$8="Não",'1_QUESITOS'!$D$9="Não",'1_QUESITOS'!$D$10="Não",'1_QUESITOS'!$D$11="Não"),0.5,
IF(AND(H383="11.2",OR('1_QUESITOS'!$D$8="Sim",'1_QUESITOS'!$D$9="Sim",'1_QUESITOS'!$D$10="Sim",'1_QUESITOS'!$D$11="Sim")),0.55,
0)))))))</f>
        <v>0</v>
      </c>
      <c r="J383" s="87">
        <f>'3_CAPAG'!$D$8</f>
        <v>0</v>
      </c>
      <c r="K383" s="87">
        <f>IF(OR('2_DEBITOS'!I379="Sim",'1_QUESITOS'!$D$6="Sim",'1_QUESITOS'!$D$7="Sim",'1_QUESITOS'!$D$9="Sim"),I383,
SMALL(I383:J383,1))</f>
        <v>0</v>
      </c>
      <c r="L383" s="7">
        <f>IF('2_DEBITOS'!$I$4="ERRO !!!",0,ROUNDDOWN(SUM(E383:F383)*K383,2))</f>
        <v>0</v>
      </c>
      <c r="M383" s="7">
        <f t="shared" si="20"/>
        <v>0</v>
      </c>
      <c r="N383" s="7">
        <f t="shared" si="23"/>
        <v>0</v>
      </c>
      <c r="O383" s="7">
        <f t="shared" si="21"/>
        <v>0</v>
      </c>
    </row>
    <row r="384" spans="3:15" x14ac:dyDescent="0.35">
      <c r="C384" s="18" t="str">
        <f t="shared" si="22"/>
        <v/>
      </c>
      <c r="D384" s="13" t="str">
        <f>IF('2_DEBITOS'!D380="","Não informado",'2_DEBITOS'!D380)</f>
        <v>Não informado</v>
      </c>
      <c r="E384" s="7">
        <f>IF('2_DEBITOS'!$I$4="ERRO !!!",0,SUM('2_DEBITOS'!E380))</f>
        <v>0</v>
      </c>
      <c r="F384" s="7">
        <f>IF('2_DEBITOS'!$I$4="ERRO !!!",0,SUM('2_DEBITOS'!F380,'2_DEBITOS'!G380))</f>
        <v>0</v>
      </c>
      <c r="G384" s="8" t="str">
        <f>IF('1_QUESITOS'!$D$18="ERRO !!!","",
IF(E384+F384=0,"",
IF(OR('2_DEBITOS'!I380="Sim",'1_QUESITOS'!$D$6="Sim",'1_QUESITOS'!$D$7="Sim",'1_QUESITOS'!$D$9="Sim"),"D",
IF('3_CAPAG'!$D$9="","",
'3_CAPAG'!$D$9))))</f>
        <v/>
      </c>
      <c r="H384" s="8" t="str">
        <f>IF('1_QUESITOS'!$D$18="ERRO !!!","00.0",
IF(AND(OR(G384="C",G384="D"),'1_QUESITOS'!$D$13="Sim"),"10.1",
IF(AND(OR(G384="A",G384="B"),'1_QUESITOS'!$D$14="Sim"),"10.2",
IF(AND(OR(G384="C",G384="D"),'1_QUESITOS'!$D$13="Não",'1_QUESITOS'!$D$12="Inciso I"),"11.1",
IF(AND(OR(G384="C",G384="D"),'1_QUESITOS'!$D$13="Não",'1_QUESITOS'!$D$12="Inciso II"),"11.2",
"00.0")))))</f>
        <v>00.0</v>
      </c>
      <c r="I384" s="87">
        <f>IF('1_QUESITOS'!$D$18="ERRO !!!",0,
IF(H384="10.1",0.65,
IF(H384="10.2",0,
IF(AND(H384="11.1",'1_QUESITOS'!$D$8="Não",'1_QUESITOS'!$D$9="Não",'1_QUESITOS'!$D$10="Não",'1_QUESITOS'!$D$11="Não"),0.65,
IF(AND(H384="11.1",OR('1_QUESITOS'!$D$8="Sim",'1_QUESITOS'!$D$9="Sim",'1_QUESITOS'!$D$10="Sim",'1_QUESITOS'!$D$11="Sim")),0.7,
IF(AND(H384="11.2",'1_QUESITOS'!$D$8="Não",'1_QUESITOS'!$D$9="Não",'1_QUESITOS'!$D$10="Não",'1_QUESITOS'!$D$11="Não"),0.5,
IF(AND(H384="11.2",OR('1_QUESITOS'!$D$8="Sim",'1_QUESITOS'!$D$9="Sim",'1_QUESITOS'!$D$10="Sim",'1_QUESITOS'!$D$11="Sim")),0.55,
0)))))))</f>
        <v>0</v>
      </c>
      <c r="J384" s="87">
        <f>'3_CAPAG'!$D$8</f>
        <v>0</v>
      </c>
      <c r="K384" s="87">
        <f>IF(OR('2_DEBITOS'!I380="Sim",'1_QUESITOS'!$D$6="Sim",'1_QUESITOS'!$D$7="Sim",'1_QUESITOS'!$D$9="Sim"),I384,
SMALL(I384:J384,1))</f>
        <v>0</v>
      </c>
      <c r="L384" s="7">
        <f>IF('2_DEBITOS'!$I$4="ERRO !!!",0,ROUNDDOWN(SUM(E384:F384)*K384,2))</f>
        <v>0</v>
      </c>
      <c r="M384" s="7">
        <f t="shared" si="20"/>
        <v>0</v>
      </c>
      <c r="N384" s="7">
        <f t="shared" si="23"/>
        <v>0</v>
      </c>
      <c r="O384" s="7">
        <f t="shared" si="21"/>
        <v>0</v>
      </c>
    </row>
    <row r="385" spans="3:15" x14ac:dyDescent="0.35">
      <c r="C385" s="18" t="str">
        <f t="shared" si="22"/>
        <v/>
      </c>
      <c r="D385" s="13" t="str">
        <f>IF('2_DEBITOS'!D381="","Não informado",'2_DEBITOS'!D381)</f>
        <v>Não informado</v>
      </c>
      <c r="E385" s="7">
        <f>IF('2_DEBITOS'!$I$4="ERRO !!!",0,SUM('2_DEBITOS'!E381))</f>
        <v>0</v>
      </c>
      <c r="F385" s="7">
        <f>IF('2_DEBITOS'!$I$4="ERRO !!!",0,SUM('2_DEBITOS'!F381,'2_DEBITOS'!G381))</f>
        <v>0</v>
      </c>
      <c r="G385" s="8" t="str">
        <f>IF('1_QUESITOS'!$D$18="ERRO !!!","",
IF(E385+F385=0,"",
IF(OR('2_DEBITOS'!I381="Sim",'1_QUESITOS'!$D$6="Sim",'1_QUESITOS'!$D$7="Sim",'1_QUESITOS'!$D$9="Sim"),"D",
IF('3_CAPAG'!$D$9="","",
'3_CAPAG'!$D$9))))</f>
        <v/>
      </c>
      <c r="H385" s="8" t="str">
        <f>IF('1_QUESITOS'!$D$18="ERRO !!!","00.0",
IF(AND(OR(G385="C",G385="D"),'1_QUESITOS'!$D$13="Sim"),"10.1",
IF(AND(OR(G385="A",G385="B"),'1_QUESITOS'!$D$14="Sim"),"10.2",
IF(AND(OR(G385="C",G385="D"),'1_QUESITOS'!$D$13="Não",'1_QUESITOS'!$D$12="Inciso I"),"11.1",
IF(AND(OR(G385="C",G385="D"),'1_QUESITOS'!$D$13="Não",'1_QUESITOS'!$D$12="Inciso II"),"11.2",
"00.0")))))</f>
        <v>00.0</v>
      </c>
      <c r="I385" s="87">
        <f>IF('1_QUESITOS'!$D$18="ERRO !!!",0,
IF(H385="10.1",0.65,
IF(H385="10.2",0,
IF(AND(H385="11.1",'1_QUESITOS'!$D$8="Não",'1_QUESITOS'!$D$9="Não",'1_QUESITOS'!$D$10="Não",'1_QUESITOS'!$D$11="Não"),0.65,
IF(AND(H385="11.1",OR('1_QUESITOS'!$D$8="Sim",'1_QUESITOS'!$D$9="Sim",'1_QUESITOS'!$D$10="Sim",'1_QUESITOS'!$D$11="Sim")),0.7,
IF(AND(H385="11.2",'1_QUESITOS'!$D$8="Não",'1_QUESITOS'!$D$9="Não",'1_QUESITOS'!$D$10="Não",'1_QUESITOS'!$D$11="Não"),0.5,
IF(AND(H385="11.2",OR('1_QUESITOS'!$D$8="Sim",'1_QUESITOS'!$D$9="Sim",'1_QUESITOS'!$D$10="Sim",'1_QUESITOS'!$D$11="Sim")),0.55,
0)))))))</f>
        <v>0</v>
      </c>
      <c r="J385" s="87">
        <f>'3_CAPAG'!$D$8</f>
        <v>0</v>
      </c>
      <c r="K385" s="87">
        <f>IF(OR('2_DEBITOS'!I381="Sim",'1_QUESITOS'!$D$6="Sim",'1_QUESITOS'!$D$7="Sim",'1_QUESITOS'!$D$9="Sim"),I385,
SMALL(I385:J385,1))</f>
        <v>0</v>
      </c>
      <c r="L385" s="7">
        <f>IF('2_DEBITOS'!$I$4="ERRO !!!",0,ROUNDDOWN(SUM(E385:F385)*K385,2))</f>
        <v>0</v>
      </c>
      <c r="M385" s="7">
        <f t="shared" si="20"/>
        <v>0</v>
      </c>
      <c r="N385" s="7">
        <f t="shared" si="23"/>
        <v>0</v>
      </c>
      <c r="O385" s="7">
        <f t="shared" si="21"/>
        <v>0</v>
      </c>
    </row>
    <row r="386" spans="3:15" x14ac:dyDescent="0.35">
      <c r="C386" s="18" t="str">
        <f t="shared" si="22"/>
        <v/>
      </c>
      <c r="D386" s="13" t="str">
        <f>IF('2_DEBITOS'!D382="","Não informado",'2_DEBITOS'!D382)</f>
        <v>Não informado</v>
      </c>
      <c r="E386" s="7">
        <f>IF('2_DEBITOS'!$I$4="ERRO !!!",0,SUM('2_DEBITOS'!E382))</f>
        <v>0</v>
      </c>
      <c r="F386" s="7">
        <f>IF('2_DEBITOS'!$I$4="ERRO !!!",0,SUM('2_DEBITOS'!F382,'2_DEBITOS'!G382))</f>
        <v>0</v>
      </c>
      <c r="G386" s="8" t="str">
        <f>IF('1_QUESITOS'!$D$18="ERRO !!!","",
IF(E386+F386=0,"",
IF(OR('2_DEBITOS'!I382="Sim",'1_QUESITOS'!$D$6="Sim",'1_QUESITOS'!$D$7="Sim",'1_QUESITOS'!$D$9="Sim"),"D",
IF('3_CAPAG'!$D$9="","",
'3_CAPAG'!$D$9))))</f>
        <v/>
      </c>
      <c r="H386" s="8" t="str">
        <f>IF('1_QUESITOS'!$D$18="ERRO !!!","00.0",
IF(AND(OR(G386="C",G386="D"),'1_QUESITOS'!$D$13="Sim"),"10.1",
IF(AND(OR(G386="A",G386="B"),'1_QUESITOS'!$D$14="Sim"),"10.2",
IF(AND(OR(G386="C",G386="D"),'1_QUESITOS'!$D$13="Não",'1_QUESITOS'!$D$12="Inciso I"),"11.1",
IF(AND(OR(G386="C",G386="D"),'1_QUESITOS'!$D$13="Não",'1_QUESITOS'!$D$12="Inciso II"),"11.2",
"00.0")))))</f>
        <v>00.0</v>
      </c>
      <c r="I386" s="87">
        <f>IF('1_QUESITOS'!$D$18="ERRO !!!",0,
IF(H386="10.1",0.65,
IF(H386="10.2",0,
IF(AND(H386="11.1",'1_QUESITOS'!$D$8="Não",'1_QUESITOS'!$D$9="Não",'1_QUESITOS'!$D$10="Não",'1_QUESITOS'!$D$11="Não"),0.65,
IF(AND(H386="11.1",OR('1_QUESITOS'!$D$8="Sim",'1_QUESITOS'!$D$9="Sim",'1_QUESITOS'!$D$10="Sim",'1_QUESITOS'!$D$11="Sim")),0.7,
IF(AND(H386="11.2",'1_QUESITOS'!$D$8="Não",'1_QUESITOS'!$D$9="Não",'1_QUESITOS'!$D$10="Não",'1_QUESITOS'!$D$11="Não"),0.5,
IF(AND(H386="11.2",OR('1_QUESITOS'!$D$8="Sim",'1_QUESITOS'!$D$9="Sim",'1_QUESITOS'!$D$10="Sim",'1_QUESITOS'!$D$11="Sim")),0.55,
0)))))))</f>
        <v>0</v>
      </c>
      <c r="J386" s="87">
        <f>'3_CAPAG'!$D$8</f>
        <v>0</v>
      </c>
      <c r="K386" s="87">
        <f>IF(OR('2_DEBITOS'!I382="Sim",'1_QUESITOS'!$D$6="Sim",'1_QUESITOS'!$D$7="Sim",'1_QUESITOS'!$D$9="Sim"),I386,
SMALL(I386:J386,1))</f>
        <v>0</v>
      </c>
      <c r="L386" s="7">
        <f>IF('2_DEBITOS'!$I$4="ERRO !!!",0,ROUNDDOWN(SUM(E386:F386)*K386,2))</f>
        <v>0</v>
      </c>
      <c r="M386" s="7">
        <f t="shared" si="20"/>
        <v>0</v>
      </c>
      <c r="N386" s="7">
        <f t="shared" si="23"/>
        <v>0</v>
      </c>
      <c r="O386" s="7">
        <f t="shared" si="21"/>
        <v>0</v>
      </c>
    </row>
    <row r="387" spans="3:15" x14ac:dyDescent="0.35">
      <c r="C387" s="18" t="str">
        <f t="shared" si="22"/>
        <v/>
      </c>
      <c r="D387" s="13" t="str">
        <f>IF('2_DEBITOS'!D383="","Não informado",'2_DEBITOS'!D383)</f>
        <v>Não informado</v>
      </c>
      <c r="E387" s="7">
        <f>IF('2_DEBITOS'!$I$4="ERRO !!!",0,SUM('2_DEBITOS'!E383))</f>
        <v>0</v>
      </c>
      <c r="F387" s="7">
        <f>IF('2_DEBITOS'!$I$4="ERRO !!!",0,SUM('2_DEBITOS'!F383,'2_DEBITOS'!G383))</f>
        <v>0</v>
      </c>
      <c r="G387" s="8" t="str">
        <f>IF('1_QUESITOS'!$D$18="ERRO !!!","",
IF(E387+F387=0,"",
IF(OR('2_DEBITOS'!I383="Sim",'1_QUESITOS'!$D$6="Sim",'1_QUESITOS'!$D$7="Sim",'1_QUESITOS'!$D$9="Sim"),"D",
IF('3_CAPAG'!$D$9="","",
'3_CAPAG'!$D$9))))</f>
        <v/>
      </c>
      <c r="H387" s="8" t="str">
        <f>IF('1_QUESITOS'!$D$18="ERRO !!!","00.0",
IF(AND(OR(G387="C",G387="D"),'1_QUESITOS'!$D$13="Sim"),"10.1",
IF(AND(OR(G387="A",G387="B"),'1_QUESITOS'!$D$14="Sim"),"10.2",
IF(AND(OR(G387="C",G387="D"),'1_QUESITOS'!$D$13="Não",'1_QUESITOS'!$D$12="Inciso I"),"11.1",
IF(AND(OR(G387="C",G387="D"),'1_QUESITOS'!$D$13="Não",'1_QUESITOS'!$D$12="Inciso II"),"11.2",
"00.0")))))</f>
        <v>00.0</v>
      </c>
      <c r="I387" s="87">
        <f>IF('1_QUESITOS'!$D$18="ERRO !!!",0,
IF(H387="10.1",0.65,
IF(H387="10.2",0,
IF(AND(H387="11.1",'1_QUESITOS'!$D$8="Não",'1_QUESITOS'!$D$9="Não",'1_QUESITOS'!$D$10="Não",'1_QUESITOS'!$D$11="Não"),0.65,
IF(AND(H387="11.1",OR('1_QUESITOS'!$D$8="Sim",'1_QUESITOS'!$D$9="Sim",'1_QUESITOS'!$D$10="Sim",'1_QUESITOS'!$D$11="Sim")),0.7,
IF(AND(H387="11.2",'1_QUESITOS'!$D$8="Não",'1_QUESITOS'!$D$9="Não",'1_QUESITOS'!$D$10="Não",'1_QUESITOS'!$D$11="Não"),0.5,
IF(AND(H387="11.2",OR('1_QUESITOS'!$D$8="Sim",'1_QUESITOS'!$D$9="Sim",'1_QUESITOS'!$D$10="Sim",'1_QUESITOS'!$D$11="Sim")),0.55,
0)))))))</f>
        <v>0</v>
      </c>
      <c r="J387" s="87">
        <f>'3_CAPAG'!$D$8</f>
        <v>0</v>
      </c>
      <c r="K387" s="87">
        <f>IF(OR('2_DEBITOS'!I383="Sim",'1_QUESITOS'!$D$6="Sim",'1_QUESITOS'!$D$7="Sim",'1_QUESITOS'!$D$9="Sim"),I387,
SMALL(I387:J387,1))</f>
        <v>0</v>
      </c>
      <c r="L387" s="7">
        <f>IF('2_DEBITOS'!$I$4="ERRO !!!",0,ROUNDDOWN(SUM(E387:F387)*K387,2))</f>
        <v>0</v>
      </c>
      <c r="M387" s="7">
        <f t="shared" si="20"/>
        <v>0</v>
      </c>
      <c r="N387" s="7">
        <f t="shared" si="23"/>
        <v>0</v>
      </c>
      <c r="O387" s="7">
        <f t="shared" si="21"/>
        <v>0</v>
      </c>
    </row>
    <row r="388" spans="3:15" x14ac:dyDescent="0.35">
      <c r="C388" s="18" t="str">
        <f t="shared" si="22"/>
        <v/>
      </c>
      <c r="D388" s="13" t="str">
        <f>IF('2_DEBITOS'!D384="","Não informado",'2_DEBITOS'!D384)</f>
        <v>Não informado</v>
      </c>
      <c r="E388" s="7">
        <f>IF('2_DEBITOS'!$I$4="ERRO !!!",0,SUM('2_DEBITOS'!E384))</f>
        <v>0</v>
      </c>
      <c r="F388" s="7">
        <f>IF('2_DEBITOS'!$I$4="ERRO !!!",0,SUM('2_DEBITOS'!F384,'2_DEBITOS'!G384))</f>
        <v>0</v>
      </c>
      <c r="G388" s="8" t="str">
        <f>IF('1_QUESITOS'!$D$18="ERRO !!!","",
IF(E388+F388=0,"",
IF(OR('2_DEBITOS'!I384="Sim",'1_QUESITOS'!$D$6="Sim",'1_QUESITOS'!$D$7="Sim",'1_QUESITOS'!$D$9="Sim"),"D",
IF('3_CAPAG'!$D$9="","",
'3_CAPAG'!$D$9))))</f>
        <v/>
      </c>
      <c r="H388" s="8" t="str">
        <f>IF('1_QUESITOS'!$D$18="ERRO !!!","00.0",
IF(AND(OR(G388="C",G388="D"),'1_QUESITOS'!$D$13="Sim"),"10.1",
IF(AND(OR(G388="A",G388="B"),'1_QUESITOS'!$D$14="Sim"),"10.2",
IF(AND(OR(G388="C",G388="D"),'1_QUESITOS'!$D$13="Não",'1_QUESITOS'!$D$12="Inciso I"),"11.1",
IF(AND(OR(G388="C",G388="D"),'1_QUESITOS'!$D$13="Não",'1_QUESITOS'!$D$12="Inciso II"),"11.2",
"00.0")))))</f>
        <v>00.0</v>
      </c>
      <c r="I388" s="87">
        <f>IF('1_QUESITOS'!$D$18="ERRO !!!",0,
IF(H388="10.1",0.65,
IF(H388="10.2",0,
IF(AND(H388="11.1",'1_QUESITOS'!$D$8="Não",'1_QUESITOS'!$D$9="Não",'1_QUESITOS'!$D$10="Não",'1_QUESITOS'!$D$11="Não"),0.65,
IF(AND(H388="11.1",OR('1_QUESITOS'!$D$8="Sim",'1_QUESITOS'!$D$9="Sim",'1_QUESITOS'!$D$10="Sim",'1_QUESITOS'!$D$11="Sim")),0.7,
IF(AND(H388="11.2",'1_QUESITOS'!$D$8="Não",'1_QUESITOS'!$D$9="Não",'1_QUESITOS'!$D$10="Não",'1_QUESITOS'!$D$11="Não"),0.5,
IF(AND(H388="11.2",OR('1_QUESITOS'!$D$8="Sim",'1_QUESITOS'!$D$9="Sim",'1_QUESITOS'!$D$10="Sim",'1_QUESITOS'!$D$11="Sim")),0.55,
0)))))))</f>
        <v>0</v>
      </c>
      <c r="J388" s="87">
        <f>'3_CAPAG'!$D$8</f>
        <v>0</v>
      </c>
      <c r="K388" s="87">
        <f>IF(OR('2_DEBITOS'!I384="Sim",'1_QUESITOS'!$D$6="Sim",'1_QUESITOS'!$D$7="Sim",'1_QUESITOS'!$D$9="Sim"),I388,
SMALL(I388:J388,1))</f>
        <v>0</v>
      </c>
      <c r="L388" s="7">
        <f>IF('2_DEBITOS'!$I$4="ERRO !!!",0,ROUNDDOWN(SUM(E388:F388)*K388,2))</f>
        <v>0</v>
      </c>
      <c r="M388" s="7">
        <f t="shared" si="20"/>
        <v>0</v>
      </c>
      <c r="N388" s="7">
        <f t="shared" si="23"/>
        <v>0</v>
      </c>
      <c r="O388" s="7">
        <f t="shared" si="21"/>
        <v>0</v>
      </c>
    </row>
    <row r="389" spans="3:15" x14ac:dyDescent="0.35">
      <c r="C389" s="18" t="str">
        <f t="shared" si="22"/>
        <v/>
      </c>
      <c r="D389" s="13" t="str">
        <f>IF('2_DEBITOS'!D385="","Não informado",'2_DEBITOS'!D385)</f>
        <v>Não informado</v>
      </c>
      <c r="E389" s="7">
        <f>IF('2_DEBITOS'!$I$4="ERRO !!!",0,SUM('2_DEBITOS'!E385))</f>
        <v>0</v>
      </c>
      <c r="F389" s="7">
        <f>IF('2_DEBITOS'!$I$4="ERRO !!!",0,SUM('2_DEBITOS'!F385,'2_DEBITOS'!G385))</f>
        <v>0</v>
      </c>
      <c r="G389" s="8" t="str">
        <f>IF('1_QUESITOS'!$D$18="ERRO !!!","",
IF(E389+F389=0,"",
IF(OR('2_DEBITOS'!I385="Sim",'1_QUESITOS'!$D$6="Sim",'1_QUESITOS'!$D$7="Sim",'1_QUESITOS'!$D$9="Sim"),"D",
IF('3_CAPAG'!$D$9="","",
'3_CAPAG'!$D$9))))</f>
        <v/>
      </c>
      <c r="H389" s="8" t="str">
        <f>IF('1_QUESITOS'!$D$18="ERRO !!!","00.0",
IF(AND(OR(G389="C",G389="D"),'1_QUESITOS'!$D$13="Sim"),"10.1",
IF(AND(OR(G389="A",G389="B"),'1_QUESITOS'!$D$14="Sim"),"10.2",
IF(AND(OR(G389="C",G389="D"),'1_QUESITOS'!$D$13="Não",'1_QUESITOS'!$D$12="Inciso I"),"11.1",
IF(AND(OR(G389="C",G389="D"),'1_QUESITOS'!$D$13="Não",'1_QUESITOS'!$D$12="Inciso II"),"11.2",
"00.0")))))</f>
        <v>00.0</v>
      </c>
      <c r="I389" s="87">
        <f>IF('1_QUESITOS'!$D$18="ERRO !!!",0,
IF(H389="10.1",0.65,
IF(H389="10.2",0,
IF(AND(H389="11.1",'1_QUESITOS'!$D$8="Não",'1_QUESITOS'!$D$9="Não",'1_QUESITOS'!$D$10="Não",'1_QUESITOS'!$D$11="Não"),0.65,
IF(AND(H389="11.1",OR('1_QUESITOS'!$D$8="Sim",'1_QUESITOS'!$D$9="Sim",'1_QUESITOS'!$D$10="Sim",'1_QUESITOS'!$D$11="Sim")),0.7,
IF(AND(H389="11.2",'1_QUESITOS'!$D$8="Não",'1_QUESITOS'!$D$9="Não",'1_QUESITOS'!$D$10="Não",'1_QUESITOS'!$D$11="Não"),0.5,
IF(AND(H389="11.2",OR('1_QUESITOS'!$D$8="Sim",'1_QUESITOS'!$D$9="Sim",'1_QUESITOS'!$D$10="Sim",'1_QUESITOS'!$D$11="Sim")),0.55,
0)))))))</f>
        <v>0</v>
      </c>
      <c r="J389" s="87">
        <f>'3_CAPAG'!$D$8</f>
        <v>0</v>
      </c>
      <c r="K389" s="87">
        <f>IF(OR('2_DEBITOS'!I385="Sim",'1_QUESITOS'!$D$6="Sim",'1_QUESITOS'!$D$7="Sim",'1_QUESITOS'!$D$9="Sim"),I389,
SMALL(I389:J389,1))</f>
        <v>0</v>
      </c>
      <c r="L389" s="7">
        <f>IF('2_DEBITOS'!$I$4="ERRO !!!",0,ROUNDDOWN(SUM(E389:F389)*K389,2))</f>
        <v>0</v>
      </c>
      <c r="M389" s="7">
        <f t="shared" si="20"/>
        <v>0</v>
      </c>
      <c r="N389" s="7">
        <f t="shared" si="23"/>
        <v>0</v>
      </c>
      <c r="O389" s="7">
        <f t="shared" si="21"/>
        <v>0</v>
      </c>
    </row>
    <row r="390" spans="3:15" x14ac:dyDescent="0.35">
      <c r="C390" s="18" t="str">
        <f t="shared" si="22"/>
        <v/>
      </c>
      <c r="D390" s="13" t="str">
        <f>IF('2_DEBITOS'!D386="","Não informado",'2_DEBITOS'!D386)</f>
        <v>Não informado</v>
      </c>
      <c r="E390" s="7">
        <f>IF('2_DEBITOS'!$I$4="ERRO !!!",0,SUM('2_DEBITOS'!E386))</f>
        <v>0</v>
      </c>
      <c r="F390" s="7">
        <f>IF('2_DEBITOS'!$I$4="ERRO !!!",0,SUM('2_DEBITOS'!F386,'2_DEBITOS'!G386))</f>
        <v>0</v>
      </c>
      <c r="G390" s="8" t="str">
        <f>IF('1_QUESITOS'!$D$18="ERRO !!!","",
IF(E390+F390=0,"",
IF(OR('2_DEBITOS'!I386="Sim",'1_QUESITOS'!$D$6="Sim",'1_QUESITOS'!$D$7="Sim",'1_QUESITOS'!$D$9="Sim"),"D",
IF('3_CAPAG'!$D$9="","",
'3_CAPAG'!$D$9))))</f>
        <v/>
      </c>
      <c r="H390" s="8" t="str">
        <f>IF('1_QUESITOS'!$D$18="ERRO !!!","00.0",
IF(AND(OR(G390="C",G390="D"),'1_QUESITOS'!$D$13="Sim"),"10.1",
IF(AND(OR(G390="A",G390="B"),'1_QUESITOS'!$D$14="Sim"),"10.2",
IF(AND(OR(G390="C",G390="D"),'1_QUESITOS'!$D$13="Não",'1_QUESITOS'!$D$12="Inciso I"),"11.1",
IF(AND(OR(G390="C",G390="D"),'1_QUESITOS'!$D$13="Não",'1_QUESITOS'!$D$12="Inciso II"),"11.2",
"00.0")))))</f>
        <v>00.0</v>
      </c>
      <c r="I390" s="87">
        <f>IF('1_QUESITOS'!$D$18="ERRO !!!",0,
IF(H390="10.1",0.65,
IF(H390="10.2",0,
IF(AND(H390="11.1",'1_QUESITOS'!$D$8="Não",'1_QUESITOS'!$D$9="Não",'1_QUESITOS'!$D$10="Não",'1_QUESITOS'!$D$11="Não"),0.65,
IF(AND(H390="11.1",OR('1_QUESITOS'!$D$8="Sim",'1_QUESITOS'!$D$9="Sim",'1_QUESITOS'!$D$10="Sim",'1_QUESITOS'!$D$11="Sim")),0.7,
IF(AND(H390="11.2",'1_QUESITOS'!$D$8="Não",'1_QUESITOS'!$D$9="Não",'1_QUESITOS'!$D$10="Não",'1_QUESITOS'!$D$11="Não"),0.5,
IF(AND(H390="11.2",OR('1_QUESITOS'!$D$8="Sim",'1_QUESITOS'!$D$9="Sim",'1_QUESITOS'!$D$10="Sim",'1_QUESITOS'!$D$11="Sim")),0.55,
0)))))))</f>
        <v>0</v>
      </c>
      <c r="J390" s="87">
        <f>'3_CAPAG'!$D$8</f>
        <v>0</v>
      </c>
      <c r="K390" s="87">
        <f>IF(OR('2_DEBITOS'!I386="Sim",'1_QUESITOS'!$D$6="Sim",'1_QUESITOS'!$D$7="Sim",'1_QUESITOS'!$D$9="Sim"),I390,
SMALL(I390:J390,1))</f>
        <v>0</v>
      </c>
      <c r="L390" s="7">
        <f>IF('2_DEBITOS'!$I$4="ERRO !!!",0,ROUNDDOWN(SUM(E390:F390)*K390,2))</f>
        <v>0</v>
      </c>
      <c r="M390" s="7">
        <f t="shared" si="20"/>
        <v>0</v>
      </c>
      <c r="N390" s="7">
        <f t="shared" si="23"/>
        <v>0</v>
      </c>
      <c r="O390" s="7">
        <f t="shared" si="21"/>
        <v>0</v>
      </c>
    </row>
    <row r="391" spans="3:15" x14ac:dyDescent="0.35">
      <c r="C391" s="18" t="str">
        <f t="shared" si="22"/>
        <v/>
      </c>
      <c r="D391" s="13" t="str">
        <f>IF('2_DEBITOS'!D387="","Não informado",'2_DEBITOS'!D387)</f>
        <v>Não informado</v>
      </c>
      <c r="E391" s="7">
        <f>IF('2_DEBITOS'!$I$4="ERRO !!!",0,SUM('2_DEBITOS'!E387))</f>
        <v>0</v>
      </c>
      <c r="F391" s="7">
        <f>IF('2_DEBITOS'!$I$4="ERRO !!!",0,SUM('2_DEBITOS'!F387,'2_DEBITOS'!G387))</f>
        <v>0</v>
      </c>
      <c r="G391" s="8" t="str">
        <f>IF('1_QUESITOS'!$D$18="ERRO !!!","",
IF(E391+F391=0,"",
IF(OR('2_DEBITOS'!I387="Sim",'1_QUESITOS'!$D$6="Sim",'1_QUESITOS'!$D$7="Sim",'1_QUESITOS'!$D$9="Sim"),"D",
IF('3_CAPAG'!$D$9="","",
'3_CAPAG'!$D$9))))</f>
        <v/>
      </c>
      <c r="H391" s="8" t="str">
        <f>IF('1_QUESITOS'!$D$18="ERRO !!!","00.0",
IF(AND(OR(G391="C",G391="D"),'1_QUESITOS'!$D$13="Sim"),"10.1",
IF(AND(OR(G391="A",G391="B"),'1_QUESITOS'!$D$14="Sim"),"10.2",
IF(AND(OR(G391="C",G391="D"),'1_QUESITOS'!$D$13="Não",'1_QUESITOS'!$D$12="Inciso I"),"11.1",
IF(AND(OR(G391="C",G391="D"),'1_QUESITOS'!$D$13="Não",'1_QUESITOS'!$D$12="Inciso II"),"11.2",
"00.0")))))</f>
        <v>00.0</v>
      </c>
      <c r="I391" s="87">
        <f>IF('1_QUESITOS'!$D$18="ERRO !!!",0,
IF(H391="10.1",0.65,
IF(H391="10.2",0,
IF(AND(H391="11.1",'1_QUESITOS'!$D$8="Não",'1_QUESITOS'!$D$9="Não",'1_QUESITOS'!$D$10="Não",'1_QUESITOS'!$D$11="Não"),0.65,
IF(AND(H391="11.1",OR('1_QUESITOS'!$D$8="Sim",'1_QUESITOS'!$D$9="Sim",'1_QUESITOS'!$D$10="Sim",'1_QUESITOS'!$D$11="Sim")),0.7,
IF(AND(H391="11.2",'1_QUESITOS'!$D$8="Não",'1_QUESITOS'!$D$9="Não",'1_QUESITOS'!$D$10="Não",'1_QUESITOS'!$D$11="Não"),0.5,
IF(AND(H391="11.2",OR('1_QUESITOS'!$D$8="Sim",'1_QUESITOS'!$D$9="Sim",'1_QUESITOS'!$D$10="Sim",'1_QUESITOS'!$D$11="Sim")),0.55,
0)))))))</f>
        <v>0</v>
      </c>
      <c r="J391" s="87">
        <f>'3_CAPAG'!$D$8</f>
        <v>0</v>
      </c>
      <c r="K391" s="87">
        <f>IF(OR('2_DEBITOS'!I387="Sim",'1_QUESITOS'!$D$6="Sim",'1_QUESITOS'!$D$7="Sim",'1_QUESITOS'!$D$9="Sim"),I391,
SMALL(I391:J391,1))</f>
        <v>0</v>
      </c>
      <c r="L391" s="7">
        <f>IF('2_DEBITOS'!$I$4="ERRO !!!",0,ROUNDDOWN(SUM(E391:F391)*K391,2))</f>
        <v>0</v>
      </c>
      <c r="M391" s="7">
        <f t="shared" si="20"/>
        <v>0</v>
      </c>
      <c r="N391" s="7">
        <f t="shared" si="23"/>
        <v>0</v>
      </c>
      <c r="O391" s="7">
        <f t="shared" si="21"/>
        <v>0</v>
      </c>
    </row>
    <row r="392" spans="3:15" x14ac:dyDescent="0.35">
      <c r="C392" s="18" t="str">
        <f t="shared" si="22"/>
        <v/>
      </c>
      <c r="D392" s="13" t="str">
        <f>IF('2_DEBITOS'!D388="","Não informado",'2_DEBITOS'!D388)</f>
        <v>Não informado</v>
      </c>
      <c r="E392" s="7">
        <f>IF('2_DEBITOS'!$I$4="ERRO !!!",0,SUM('2_DEBITOS'!E388))</f>
        <v>0</v>
      </c>
      <c r="F392" s="7">
        <f>IF('2_DEBITOS'!$I$4="ERRO !!!",0,SUM('2_DEBITOS'!F388,'2_DEBITOS'!G388))</f>
        <v>0</v>
      </c>
      <c r="G392" s="8" t="str">
        <f>IF('1_QUESITOS'!$D$18="ERRO !!!","",
IF(E392+F392=0,"",
IF(OR('2_DEBITOS'!I388="Sim",'1_QUESITOS'!$D$6="Sim",'1_QUESITOS'!$D$7="Sim",'1_QUESITOS'!$D$9="Sim"),"D",
IF('3_CAPAG'!$D$9="","",
'3_CAPAG'!$D$9))))</f>
        <v/>
      </c>
      <c r="H392" s="8" t="str">
        <f>IF('1_QUESITOS'!$D$18="ERRO !!!","00.0",
IF(AND(OR(G392="C",G392="D"),'1_QUESITOS'!$D$13="Sim"),"10.1",
IF(AND(OR(G392="A",G392="B"),'1_QUESITOS'!$D$14="Sim"),"10.2",
IF(AND(OR(G392="C",G392="D"),'1_QUESITOS'!$D$13="Não",'1_QUESITOS'!$D$12="Inciso I"),"11.1",
IF(AND(OR(G392="C",G392="D"),'1_QUESITOS'!$D$13="Não",'1_QUESITOS'!$D$12="Inciso II"),"11.2",
"00.0")))))</f>
        <v>00.0</v>
      </c>
      <c r="I392" s="87">
        <f>IF('1_QUESITOS'!$D$18="ERRO !!!",0,
IF(H392="10.1",0.65,
IF(H392="10.2",0,
IF(AND(H392="11.1",'1_QUESITOS'!$D$8="Não",'1_QUESITOS'!$D$9="Não",'1_QUESITOS'!$D$10="Não",'1_QUESITOS'!$D$11="Não"),0.65,
IF(AND(H392="11.1",OR('1_QUESITOS'!$D$8="Sim",'1_QUESITOS'!$D$9="Sim",'1_QUESITOS'!$D$10="Sim",'1_QUESITOS'!$D$11="Sim")),0.7,
IF(AND(H392="11.2",'1_QUESITOS'!$D$8="Não",'1_QUESITOS'!$D$9="Não",'1_QUESITOS'!$D$10="Não",'1_QUESITOS'!$D$11="Não"),0.5,
IF(AND(H392="11.2",OR('1_QUESITOS'!$D$8="Sim",'1_QUESITOS'!$D$9="Sim",'1_QUESITOS'!$D$10="Sim",'1_QUESITOS'!$D$11="Sim")),0.55,
0)))))))</f>
        <v>0</v>
      </c>
      <c r="J392" s="87">
        <f>'3_CAPAG'!$D$8</f>
        <v>0</v>
      </c>
      <c r="K392" s="87">
        <f>IF(OR('2_DEBITOS'!I388="Sim",'1_QUESITOS'!$D$6="Sim",'1_QUESITOS'!$D$7="Sim",'1_QUESITOS'!$D$9="Sim"),I392,
SMALL(I392:J392,1))</f>
        <v>0</v>
      </c>
      <c r="L392" s="7">
        <f>IF('2_DEBITOS'!$I$4="ERRO !!!",0,ROUNDDOWN(SUM(E392:F392)*K392,2))</f>
        <v>0</v>
      </c>
      <c r="M392" s="7">
        <f t="shared" si="20"/>
        <v>0</v>
      </c>
      <c r="N392" s="7">
        <f t="shared" si="23"/>
        <v>0</v>
      </c>
      <c r="O392" s="7">
        <f t="shared" si="21"/>
        <v>0</v>
      </c>
    </row>
    <row r="393" spans="3:15" x14ac:dyDescent="0.35">
      <c r="C393" s="18" t="str">
        <f t="shared" si="22"/>
        <v/>
      </c>
      <c r="D393" s="13" t="str">
        <f>IF('2_DEBITOS'!D389="","Não informado",'2_DEBITOS'!D389)</f>
        <v>Não informado</v>
      </c>
      <c r="E393" s="7">
        <f>IF('2_DEBITOS'!$I$4="ERRO !!!",0,SUM('2_DEBITOS'!E389))</f>
        <v>0</v>
      </c>
      <c r="F393" s="7">
        <f>IF('2_DEBITOS'!$I$4="ERRO !!!",0,SUM('2_DEBITOS'!F389,'2_DEBITOS'!G389))</f>
        <v>0</v>
      </c>
      <c r="G393" s="8" t="str">
        <f>IF('1_QUESITOS'!$D$18="ERRO !!!","",
IF(E393+F393=0,"",
IF(OR('2_DEBITOS'!I389="Sim",'1_QUESITOS'!$D$6="Sim",'1_QUESITOS'!$D$7="Sim",'1_QUESITOS'!$D$9="Sim"),"D",
IF('3_CAPAG'!$D$9="","",
'3_CAPAG'!$D$9))))</f>
        <v/>
      </c>
      <c r="H393" s="8" t="str">
        <f>IF('1_QUESITOS'!$D$18="ERRO !!!","00.0",
IF(AND(OR(G393="C",G393="D"),'1_QUESITOS'!$D$13="Sim"),"10.1",
IF(AND(OR(G393="A",G393="B"),'1_QUESITOS'!$D$14="Sim"),"10.2",
IF(AND(OR(G393="C",G393="D"),'1_QUESITOS'!$D$13="Não",'1_QUESITOS'!$D$12="Inciso I"),"11.1",
IF(AND(OR(G393="C",G393="D"),'1_QUESITOS'!$D$13="Não",'1_QUESITOS'!$D$12="Inciso II"),"11.2",
"00.0")))))</f>
        <v>00.0</v>
      </c>
      <c r="I393" s="87">
        <f>IF('1_QUESITOS'!$D$18="ERRO !!!",0,
IF(H393="10.1",0.65,
IF(H393="10.2",0,
IF(AND(H393="11.1",'1_QUESITOS'!$D$8="Não",'1_QUESITOS'!$D$9="Não",'1_QUESITOS'!$D$10="Não",'1_QUESITOS'!$D$11="Não"),0.65,
IF(AND(H393="11.1",OR('1_QUESITOS'!$D$8="Sim",'1_QUESITOS'!$D$9="Sim",'1_QUESITOS'!$D$10="Sim",'1_QUESITOS'!$D$11="Sim")),0.7,
IF(AND(H393="11.2",'1_QUESITOS'!$D$8="Não",'1_QUESITOS'!$D$9="Não",'1_QUESITOS'!$D$10="Não",'1_QUESITOS'!$D$11="Não"),0.5,
IF(AND(H393="11.2",OR('1_QUESITOS'!$D$8="Sim",'1_QUESITOS'!$D$9="Sim",'1_QUESITOS'!$D$10="Sim",'1_QUESITOS'!$D$11="Sim")),0.55,
0)))))))</f>
        <v>0</v>
      </c>
      <c r="J393" s="87">
        <f>'3_CAPAG'!$D$8</f>
        <v>0</v>
      </c>
      <c r="K393" s="87">
        <f>IF(OR('2_DEBITOS'!I389="Sim",'1_QUESITOS'!$D$6="Sim",'1_QUESITOS'!$D$7="Sim",'1_QUESITOS'!$D$9="Sim"),I393,
SMALL(I393:J393,1))</f>
        <v>0</v>
      </c>
      <c r="L393" s="7">
        <f>IF('2_DEBITOS'!$I$4="ERRO !!!",0,ROUNDDOWN(SUM(E393:F393)*K393,2))</f>
        <v>0</v>
      </c>
      <c r="M393" s="7">
        <f t="shared" si="20"/>
        <v>0</v>
      </c>
      <c r="N393" s="7">
        <f t="shared" si="23"/>
        <v>0</v>
      </c>
      <c r="O393" s="7">
        <f t="shared" si="21"/>
        <v>0</v>
      </c>
    </row>
    <row r="394" spans="3:15" x14ac:dyDescent="0.35">
      <c r="C394" s="18" t="str">
        <f t="shared" si="22"/>
        <v/>
      </c>
      <c r="D394" s="13" t="str">
        <f>IF('2_DEBITOS'!D390="","Não informado",'2_DEBITOS'!D390)</f>
        <v>Não informado</v>
      </c>
      <c r="E394" s="7">
        <f>IF('2_DEBITOS'!$I$4="ERRO !!!",0,SUM('2_DEBITOS'!E390))</f>
        <v>0</v>
      </c>
      <c r="F394" s="7">
        <f>IF('2_DEBITOS'!$I$4="ERRO !!!",0,SUM('2_DEBITOS'!F390,'2_DEBITOS'!G390))</f>
        <v>0</v>
      </c>
      <c r="G394" s="8" t="str">
        <f>IF('1_QUESITOS'!$D$18="ERRO !!!","",
IF(E394+F394=0,"",
IF(OR('2_DEBITOS'!I390="Sim",'1_QUESITOS'!$D$6="Sim",'1_QUESITOS'!$D$7="Sim",'1_QUESITOS'!$D$9="Sim"),"D",
IF('3_CAPAG'!$D$9="","",
'3_CAPAG'!$D$9))))</f>
        <v/>
      </c>
      <c r="H394" s="8" t="str">
        <f>IF('1_QUESITOS'!$D$18="ERRO !!!","00.0",
IF(AND(OR(G394="C",G394="D"),'1_QUESITOS'!$D$13="Sim"),"10.1",
IF(AND(OR(G394="A",G394="B"),'1_QUESITOS'!$D$14="Sim"),"10.2",
IF(AND(OR(G394="C",G394="D"),'1_QUESITOS'!$D$13="Não",'1_QUESITOS'!$D$12="Inciso I"),"11.1",
IF(AND(OR(G394="C",G394="D"),'1_QUESITOS'!$D$13="Não",'1_QUESITOS'!$D$12="Inciso II"),"11.2",
"00.0")))))</f>
        <v>00.0</v>
      </c>
      <c r="I394" s="87">
        <f>IF('1_QUESITOS'!$D$18="ERRO !!!",0,
IF(H394="10.1",0.65,
IF(H394="10.2",0,
IF(AND(H394="11.1",'1_QUESITOS'!$D$8="Não",'1_QUESITOS'!$D$9="Não",'1_QUESITOS'!$D$10="Não",'1_QUESITOS'!$D$11="Não"),0.65,
IF(AND(H394="11.1",OR('1_QUESITOS'!$D$8="Sim",'1_QUESITOS'!$D$9="Sim",'1_QUESITOS'!$D$10="Sim",'1_QUESITOS'!$D$11="Sim")),0.7,
IF(AND(H394="11.2",'1_QUESITOS'!$D$8="Não",'1_QUESITOS'!$D$9="Não",'1_QUESITOS'!$D$10="Não",'1_QUESITOS'!$D$11="Não"),0.5,
IF(AND(H394="11.2",OR('1_QUESITOS'!$D$8="Sim",'1_QUESITOS'!$D$9="Sim",'1_QUESITOS'!$D$10="Sim",'1_QUESITOS'!$D$11="Sim")),0.55,
0)))))))</f>
        <v>0</v>
      </c>
      <c r="J394" s="87">
        <f>'3_CAPAG'!$D$8</f>
        <v>0</v>
      </c>
      <c r="K394" s="87">
        <f>IF(OR('2_DEBITOS'!I390="Sim",'1_QUESITOS'!$D$6="Sim",'1_QUESITOS'!$D$7="Sim",'1_QUESITOS'!$D$9="Sim"),I394,
SMALL(I394:J394,1))</f>
        <v>0</v>
      </c>
      <c r="L394" s="7">
        <f>IF('2_DEBITOS'!$I$4="ERRO !!!",0,ROUNDDOWN(SUM(E394:F394)*K394,2))</f>
        <v>0</v>
      </c>
      <c r="M394" s="7">
        <f t="shared" si="20"/>
        <v>0</v>
      </c>
      <c r="N394" s="7">
        <f t="shared" si="23"/>
        <v>0</v>
      </c>
      <c r="O394" s="7">
        <f t="shared" si="21"/>
        <v>0</v>
      </c>
    </row>
    <row r="395" spans="3:15" x14ac:dyDescent="0.35">
      <c r="C395" s="18" t="str">
        <f t="shared" si="22"/>
        <v/>
      </c>
      <c r="D395" s="13" t="str">
        <f>IF('2_DEBITOS'!D391="","Não informado",'2_DEBITOS'!D391)</f>
        <v>Não informado</v>
      </c>
      <c r="E395" s="7">
        <f>IF('2_DEBITOS'!$I$4="ERRO !!!",0,SUM('2_DEBITOS'!E391))</f>
        <v>0</v>
      </c>
      <c r="F395" s="7">
        <f>IF('2_DEBITOS'!$I$4="ERRO !!!",0,SUM('2_DEBITOS'!F391,'2_DEBITOS'!G391))</f>
        <v>0</v>
      </c>
      <c r="G395" s="8" t="str">
        <f>IF('1_QUESITOS'!$D$18="ERRO !!!","",
IF(E395+F395=0,"",
IF(OR('2_DEBITOS'!I391="Sim",'1_QUESITOS'!$D$6="Sim",'1_QUESITOS'!$D$7="Sim",'1_QUESITOS'!$D$9="Sim"),"D",
IF('3_CAPAG'!$D$9="","",
'3_CAPAG'!$D$9))))</f>
        <v/>
      </c>
      <c r="H395" s="8" t="str">
        <f>IF('1_QUESITOS'!$D$18="ERRO !!!","00.0",
IF(AND(OR(G395="C",G395="D"),'1_QUESITOS'!$D$13="Sim"),"10.1",
IF(AND(OR(G395="A",G395="B"),'1_QUESITOS'!$D$14="Sim"),"10.2",
IF(AND(OR(G395="C",G395="D"),'1_QUESITOS'!$D$13="Não",'1_QUESITOS'!$D$12="Inciso I"),"11.1",
IF(AND(OR(G395="C",G395="D"),'1_QUESITOS'!$D$13="Não",'1_QUESITOS'!$D$12="Inciso II"),"11.2",
"00.0")))))</f>
        <v>00.0</v>
      </c>
      <c r="I395" s="87">
        <f>IF('1_QUESITOS'!$D$18="ERRO !!!",0,
IF(H395="10.1",0.65,
IF(H395="10.2",0,
IF(AND(H395="11.1",'1_QUESITOS'!$D$8="Não",'1_QUESITOS'!$D$9="Não",'1_QUESITOS'!$D$10="Não",'1_QUESITOS'!$D$11="Não"),0.65,
IF(AND(H395="11.1",OR('1_QUESITOS'!$D$8="Sim",'1_QUESITOS'!$D$9="Sim",'1_QUESITOS'!$D$10="Sim",'1_QUESITOS'!$D$11="Sim")),0.7,
IF(AND(H395="11.2",'1_QUESITOS'!$D$8="Não",'1_QUESITOS'!$D$9="Não",'1_QUESITOS'!$D$10="Não",'1_QUESITOS'!$D$11="Não"),0.5,
IF(AND(H395="11.2",OR('1_QUESITOS'!$D$8="Sim",'1_QUESITOS'!$D$9="Sim",'1_QUESITOS'!$D$10="Sim",'1_QUESITOS'!$D$11="Sim")),0.55,
0)))))))</f>
        <v>0</v>
      </c>
      <c r="J395" s="87">
        <f>'3_CAPAG'!$D$8</f>
        <v>0</v>
      </c>
      <c r="K395" s="87">
        <f>IF(OR('2_DEBITOS'!I391="Sim",'1_QUESITOS'!$D$6="Sim",'1_QUESITOS'!$D$7="Sim",'1_QUESITOS'!$D$9="Sim"),I395,
SMALL(I395:J395,1))</f>
        <v>0</v>
      </c>
      <c r="L395" s="7">
        <f>IF('2_DEBITOS'!$I$4="ERRO !!!",0,ROUNDDOWN(SUM(E395:F395)*K395,2))</f>
        <v>0</v>
      </c>
      <c r="M395" s="7">
        <f t="shared" si="20"/>
        <v>0</v>
      </c>
      <c r="N395" s="7">
        <f t="shared" si="23"/>
        <v>0</v>
      </c>
      <c r="O395" s="7">
        <f t="shared" si="21"/>
        <v>0</v>
      </c>
    </row>
    <row r="396" spans="3:15" x14ac:dyDescent="0.35">
      <c r="C396" s="18" t="str">
        <f t="shared" si="22"/>
        <v/>
      </c>
      <c r="D396" s="13" t="str">
        <f>IF('2_DEBITOS'!D392="","Não informado",'2_DEBITOS'!D392)</f>
        <v>Não informado</v>
      </c>
      <c r="E396" s="7">
        <f>IF('2_DEBITOS'!$I$4="ERRO !!!",0,SUM('2_DEBITOS'!E392))</f>
        <v>0</v>
      </c>
      <c r="F396" s="7">
        <f>IF('2_DEBITOS'!$I$4="ERRO !!!",0,SUM('2_DEBITOS'!F392,'2_DEBITOS'!G392))</f>
        <v>0</v>
      </c>
      <c r="G396" s="8" t="str">
        <f>IF('1_QUESITOS'!$D$18="ERRO !!!","",
IF(E396+F396=0,"",
IF(OR('2_DEBITOS'!I392="Sim",'1_QUESITOS'!$D$6="Sim",'1_QUESITOS'!$D$7="Sim",'1_QUESITOS'!$D$9="Sim"),"D",
IF('3_CAPAG'!$D$9="","",
'3_CAPAG'!$D$9))))</f>
        <v/>
      </c>
      <c r="H396" s="8" t="str">
        <f>IF('1_QUESITOS'!$D$18="ERRO !!!","00.0",
IF(AND(OR(G396="C",G396="D"),'1_QUESITOS'!$D$13="Sim"),"10.1",
IF(AND(OR(G396="A",G396="B"),'1_QUESITOS'!$D$14="Sim"),"10.2",
IF(AND(OR(G396="C",G396="D"),'1_QUESITOS'!$D$13="Não",'1_QUESITOS'!$D$12="Inciso I"),"11.1",
IF(AND(OR(G396="C",G396="D"),'1_QUESITOS'!$D$13="Não",'1_QUESITOS'!$D$12="Inciso II"),"11.2",
"00.0")))))</f>
        <v>00.0</v>
      </c>
      <c r="I396" s="87">
        <f>IF('1_QUESITOS'!$D$18="ERRO !!!",0,
IF(H396="10.1",0.65,
IF(H396="10.2",0,
IF(AND(H396="11.1",'1_QUESITOS'!$D$8="Não",'1_QUESITOS'!$D$9="Não",'1_QUESITOS'!$D$10="Não",'1_QUESITOS'!$D$11="Não"),0.65,
IF(AND(H396="11.1",OR('1_QUESITOS'!$D$8="Sim",'1_QUESITOS'!$D$9="Sim",'1_QUESITOS'!$D$10="Sim",'1_QUESITOS'!$D$11="Sim")),0.7,
IF(AND(H396="11.2",'1_QUESITOS'!$D$8="Não",'1_QUESITOS'!$D$9="Não",'1_QUESITOS'!$D$10="Não",'1_QUESITOS'!$D$11="Não"),0.5,
IF(AND(H396="11.2",OR('1_QUESITOS'!$D$8="Sim",'1_QUESITOS'!$D$9="Sim",'1_QUESITOS'!$D$10="Sim",'1_QUESITOS'!$D$11="Sim")),0.55,
0)))))))</f>
        <v>0</v>
      </c>
      <c r="J396" s="87">
        <f>'3_CAPAG'!$D$8</f>
        <v>0</v>
      </c>
      <c r="K396" s="87">
        <f>IF(OR('2_DEBITOS'!I392="Sim",'1_QUESITOS'!$D$6="Sim",'1_QUESITOS'!$D$7="Sim",'1_QUESITOS'!$D$9="Sim"),I396,
SMALL(I396:J396,1))</f>
        <v>0</v>
      </c>
      <c r="L396" s="7">
        <f>IF('2_DEBITOS'!$I$4="ERRO !!!",0,ROUNDDOWN(SUM(E396:F396)*K396,2))</f>
        <v>0</v>
      </c>
      <c r="M396" s="7">
        <f t="shared" si="20"/>
        <v>0</v>
      </c>
      <c r="N396" s="7">
        <f t="shared" si="23"/>
        <v>0</v>
      </c>
      <c r="O396" s="7">
        <f t="shared" si="21"/>
        <v>0</v>
      </c>
    </row>
    <row r="397" spans="3:15" x14ac:dyDescent="0.35">
      <c r="C397" s="18" t="str">
        <f t="shared" si="22"/>
        <v/>
      </c>
      <c r="D397" s="13" t="str">
        <f>IF('2_DEBITOS'!D393="","Não informado",'2_DEBITOS'!D393)</f>
        <v>Não informado</v>
      </c>
      <c r="E397" s="7">
        <f>IF('2_DEBITOS'!$I$4="ERRO !!!",0,SUM('2_DEBITOS'!E393))</f>
        <v>0</v>
      </c>
      <c r="F397" s="7">
        <f>IF('2_DEBITOS'!$I$4="ERRO !!!",0,SUM('2_DEBITOS'!F393,'2_DEBITOS'!G393))</f>
        <v>0</v>
      </c>
      <c r="G397" s="8" t="str">
        <f>IF('1_QUESITOS'!$D$18="ERRO !!!","",
IF(E397+F397=0,"",
IF(OR('2_DEBITOS'!I393="Sim",'1_QUESITOS'!$D$6="Sim",'1_QUESITOS'!$D$7="Sim",'1_QUESITOS'!$D$9="Sim"),"D",
IF('3_CAPAG'!$D$9="","",
'3_CAPAG'!$D$9))))</f>
        <v/>
      </c>
      <c r="H397" s="8" t="str">
        <f>IF('1_QUESITOS'!$D$18="ERRO !!!","00.0",
IF(AND(OR(G397="C",G397="D"),'1_QUESITOS'!$D$13="Sim"),"10.1",
IF(AND(OR(G397="A",G397="B"),'1_QUESITOS'!$D$14="Sim"),"10.2",
IF(AND(OR(G397="C",G397="D"),'1_QUESITOS'!$D$13="Não",'1_QUESITOS'!$D$12="Inciso I"),"11.1",
IF(AND(OR(G397="C",G397="D"),'1_QUESITOS'!$D$13="Não",'1_QUESITOS'!$D$12="Inciso II"),"11.2",
"00.0")))))</f>
        <v>00.0</v>
      </c>
      <c r="I397" s="87">
        <f>IF('1_QUESITOS'!$D$18="ERRO !!!",0,
IF(H397="10.1",0.65,
IF(H397="10.2",0,
IF(AND(H397="11.1",'1_QUESITOS'!$D$8="Não",'1_QUESITOS'!$D$9="Não",'1_QUESITOS'!$D$10="Não",'1_QUESITOS'!$D$11="Não"),0.65,
IF(AND(H397="11.1",OR('1_QUESITOS'!$D$8="Sim",'1_QUESITOS'!$D$9="Sim",'1_QUESITOS'!$D$10="Sim",'1_QUESITOS'!$D$11="Sim")),0.7,
IF(AND(H397="11.2",'1_QUESITOS'!$D$8="Não",'1_QUESITOS'!$D$9="Não",'1_QUESITOS'!$D$10="Não",'1_QUESITOS'!$D$11="Não"),0.5,
IF(AND(H397="11.2",OR('1_QUESITOS'!$D$8="Sim",'1_QUESITOS'!$D$9="Sim",'1_QUESITOS'!$D$10="Sim",'1_QUESITOS'!$D$11="Sim")),0.55,
0)))))))</f>
        <v>0</v>
      </c>
      <c r="J397" s="87">
        <f>'3_CAPAG'!$D$8</f>
        <v>0</v>
      </c>
      <c r="K397" s="87">
        <f>IF(OR('2_DEBITOS'!I393="Sim",'1_QUESITOS'!$D$6="Sim",'1_QUESITOS'!$D$7="Sim",'1_QUESITOS'!$D$9="Sim"),I397,
SMALL(I397:J397,1))</f>
        <v>0</v>
      </c>
      <c r="L397" s="7">
        <f>IF('2_DEBITOS'!$I$4="ERRO !!!",0,ROUNDDOWN(SUM(E397:F397)*K397,2))</f>
        <v>0</v>
      </c>
      <c r="M397" s="7">
        <f t="shared" si="20"/>
        <v>0</v>
      </c>
      <c r="N397" s="7">
        <f t="shared" si="23"/>
        <v>0</v>
      </c>
      <c r="O397" s="7">
        <f t="shared" si="21"/>
        <v>0</v>
      </c>
    </row>
    <row r="398" spans="3:15" x14ac:dyDescent="0.35">
      <c r="C398" s="18" t="str">
        <f t="shared" si="22"/>
        <v/>
      </c>
      <c r="D398" s="13" t="str">
        <f>IF('2_DEBITOS'!D394="","Não informado",'2_DEBITOS'!D394)</f>
        <v>Não informado</v>
      </c>
      <c r="E398" s="7">
        <f>IF('2_DEBITOS'!$I$4="ERRO !!!",0,SUM('2_DEBITOS'!E394))</f>
        <v>0</v>
      </c>
      <c r="F398" s="7">
        <f>IF('2_DEBITOS'!$I$4="ERRO !!!",0,SUM('2_DEBITOS'!F394,'2_DEBITOS'!G394))</f>
        <v>0</v>
      </c>
      <c r="G398" s="8" t="str">
        <f>IF('1_QUESITOS'!$D$18="ERRO !!!","",
IF(E398+F398=0,"",
IF(OR('2_DEBITOS'!I394="Sim",'1_QUESITOS'!$D$6="Sim",'1_QUESITOS'!$D$7="Sim",'1_QUESITOS'!$D$9="Sim"),"D",
IF('3_CAPAG'!$D$9="","",
'3_CAPAG'!$D$9))))</f>
        <v/>
      </c>
      <c r="H398" s="8" t="str">
        <f>IF('1_QUESITOS'!$D$18="ERRO !!!","00.0",
IF(AND(OR(G398="C",G398="D"),'1_QUESITOS'!$D$13="Sim"),"10.1",
IF(AND(OR(G398="A",G398="B"),'1_QUESITOS'!$D$14="Sim"),"10.2",
IF(AND(OR(G398="C",G398="D"),'1_QUESITOS'!$D$13="Não",'1_QUESITOS'!$D$12="Inciso I"),"11.1",
IF(AND(OR(G398="C",G398="D"),'1_QUESITOS'!$D$13="Não",'1_QUESITOS'!$D$12="Inciso II"),"11.2",
"00.0")))))</f>
        <v>00.0</v>
      </c>
      <c r="I398" s="87">
        <f>IF('1_QUESITOS'!$D$18="ERRO !!!",0,
IF(H398="10.1",0.65,
IF(H398="10.2",0,
IF(AND(H398="11.1",'1_QUESITOS'!$D$8="Não",'1_QUESITOS'!$D$9="Não",'1_QUESITOS'!$D$10="Não",'1_QUESITOS'!$D$11="Não"),0.65,
IF(AND(H398="11.1",OR('1_QUESITOS'!$D$8="Sim",'1_QUESITOS'!$D$9="Sim",'1_QUESITOS'!$D$10="Sim",'1_QUESITOS'!$D$11="Sim")),0.7,
IF(AND(H398="11.2",'1_QUESITOS'!$D$8="Não",'1_QUESITOS'!$D$9="Não",'1_QUESITOS'!$D$10="Não",'1_QUESITOS'!$D$11="Não"),0.5,
IF(AND(H398="11.2",OR('1_QUESITOS'!$D$8="Sim",'1_QUESITOS'!$D$9="Sim",'1_QUESITOS'!$D$10="Sim",'1_QUESITOS'!$D$11="Sim")),0.55,
0)))))))</f>
        <v>0</v>
      </c>
      <c r="J398" s="87">
        <f>'3_CAPAG'!$D$8</f>
        <v>0</v>
      </c>
      <c r="K398" s="87">
        <f>IF(OR('2_DEBITOS'!I394="Sim",'1_QUESITOS'!$D$6="Sim",'1_QUESITOS'!$D$7="Sim",'1_QUESITOS'!$D$9="Sim"),I398,
SMALL(I398:J398,1))</f>
        <v>0</v>
      </c>
      <c r="L398" s="7">
        <f>IF('2_DEBITOS'!$I$4="ERRO !!!",0,ROUNDDOWN(SUM(E398:F398)*K398,2))</f>
        <v>0</v>
      </c>
      <c r="M398" s="7">
        <f t="shared" ref="M398:M461" si="24">IF(OR(F398="",F398=0),0,IF(OR(H398="10.1",H398="11.1",H398="11.2"),1*F398,0))</f>
        <v>0</v>
      </c>
      <c r="N398" s="7">
        <f t="shared" si="23"/>
        <v>0</v>
      </c>
      <c r="O398" s="7">
        <f t="shared" ref="O398:O461" si="25">E398+F398-N398</f>
        <v>0</v>
      </c>
    </row>
    <row r="399" spans="3:15" x14ac:dyDescent="0.35">
      <c r="C399" s="18" t="str">
        <f t="shared" ref="C399:C462" si="26">IF(D399="Não informado","",IF(ISERROR(1+C398),1,1+C398))</f>
        <v/>
      </c>
      <c r="D399" s="13" t="str">
        <f>IF('2_DEBITOS'!D395="","Não informado",'2_DEBITOS'!D395)</f>
        <v>Não informado</v>
      </c>
      <c r="E399" s="7">
        <f>IF('2_DEBITOS'!$I$4="ERRO !!!",0,SUM('2_DEBITOS'!E395))</f>
        <v>0</v>
      </c>
      <c r="F399" s="7">
        <f>IF('2_DEBITOS'!$I$4="ERRO !!!",0,SUM('2_DEBITOS'!F395,'2_DEBITOS'!G395))</f>
        <v>0</v>
      </c>
      <c r="G399" s="8" t="str">
        <f>IF('1_QUESITOS'!$D$18="ERRO !!!","",
IF(E399+F399=0,"",
IF(OR('2_DEBITOS'!I395="Sim",'1_QUESITOS'!$D$6="Sim",'1_QUESITOS'!$D$7="Sim",'1_QUESITOS'!$D$9="Sim"),"D",
IF('3_CAPAG'!$D$9="","",
'3_CAPAG'!$D$9))))</f>
        <v/>
      </c>
      <c r="H399" s="8" t="str">
        <f>IF('1_QUESITOS'!$D$18="ERRO !!!","00.0",
IF(AND(OR(G399="C",G399="D"),'1_QUESITOS'!$D$13="Sim"),"10.1",
IF(AND(OR(G399="A",G399="B"),'1_QUESITOS'!$D$14="Sim"),"10.2",
IF(AND(OR(G399="C",G399="D"),'1_QUESITOS'!$D$13="Não",'1_QUESITOS'!$D$12="Inciso I"),"11.1",
IF(AND(OR(G399="C",G399="D"),'1_QUESITOS'!$D$13="Não",'1_QUESITOS'!$D$12="Inciso II"),"11.2",
"00.0")))))</f>
        <v>00.0</v>
      </c>
      <c r="I399" s="87">
        <f>IF('1_QUESITOS'!$D$18="ERRO !!!",0,
IF(H399="10.1",0.65,
IF(H399="10.2",0,
IF(AND(H399="11.1",'1_QUESITOS'!$D$8="Não",'1_QUESITOS'!$D$9="Não",'1_QUESITOS'!$D$10="Não",'1_QUESITOS'!$D$11="Não"),0.65,
IF(AND(H399="11.1",OR('1_QUESITOS'!$D$8="Sim",'1_QUESITOS'!$D$9="Sim",'1_QUESITOS'!$D$10="Sim",'1_QUESITOS'!$D$11="Sim")),0.7,
IF(AND(H399="11.2",'1_QUESITOS'!$D$8="Não",'1_QUESITOS'!$D$9="Não",'1_QUESITOS'!$D$10="Não",'1_QUESITOS'!$D$11="Não"),0.5,
IF(AND(H399="11.2",OR('1_QUESITOS'!$D$8="Sim",'1_QUESITOS'!$D$9="Sim",'1_QUESITOS'!$D$10="Sim",'1_QUESITOS'!$D$11="Sim")),0.55,
0)))))))</f>
        <v>0</v>
      </c>
      <c r="J399" s="87">
        <f>'3_CAPAG'!$D$8</f>
        <v>0</v>
      </c>
      <c r="K399" s="87">
        <f>IF(OR('2_DEBITOS'!I395="Sim",'1_QUESITOS'!$D$6="Sim",'1_QUESITOS'!$D$7="Sim",'1_QUESITOS'!$D$9="Sim"),I399,
SMALL(I399:J399,1))</f>
        <v>0</v>
      </c>
      <c r="L399" s="7">
        <f>IF('2_DEBITOS'!$I$4="ERRO !!!",0,ROUNDDOWN(SUM(E399:F399)*K399,2))</f>
        <v>0</v>
      </c>
      <c r="M399" s="7">
        <f t="shared" si="24"/>
        <v>0</v>
      </c>
      <c r="N399" s="7">
        <f t="shared" ref="N399:N462" si="27">SMALL(L399:M399,1)</f>
        <v>0</v>
      </c>
      <c r="O399" s="7">
        <f t="shared" si="25"/>
        <v>0</v>
      </c>
    </row>
    <row r="400" spans="3:15" x14ac:dyDescent="0.35">
      <c r="C400" s="18" t="str">
        <f t="shared" si="26"/>
        <v/>
      </c>
      <c r="D400" s="13" t="str">
        <f>IF('2_DEBITOS'!D396="","Não informado",'2_DEBITOS'!D396)</f>
        <v>Não informado</v>
      </c>
      <c r="E400" s="7">
        <f>IF('2_DEBITOS'!$I$4="ERRO !!!",0,SUM('2_DEBITOS'!E396))</f>
        <v>0</v>
      </c>
      <c r="F400" s="7">
        <f>IF('2_DEBITOS'!$I$4="ERRO !!!",0,SUM('2_DEBITOS'!F396,'2_DEBITOS'!G396))</f>
        <v>0</v>
      </c>
      <c r="G400" s="8" t="str">
        <f>IF('1_QUESITOS'!$D$18="ERRO !!!","",
IF(E400+F400=0,"",
IF(OR('2_DEBITOS'!I396="Sim",'1_QUESITOS'!$D$6="Sim",'1_QUESITOS'!$D$7="Sim",'1_QUESITOS'!$D$9="Sim"),"D",
IF('3_CAPAG'!$D$9="","",
'3_CAPAG'!$D$9))))</f>
        <v/>
      </c>
      <c r="H400" s="8" t="str">
        <f>IF('1_QUESITOS'!$D$18="ERRO !!!","00.0",
IF(AND(OR(G400="C",G400="D"),'1_QUESITOS'!$D$13="Sim"),"10.1",
IF(AND(OR(G400="A",G400="B"),'1_QUESITOS'!$D$14="Sim"),"10.2",
IF(AND(OR(G400="C",G400="D"),'1_QUESITOS'!$D$13="Não",'1_QUESITOS'!$D$12="Inciso I"),"11.1",
IF(AND(OR(G400="C",G400="D"),'1_QUESITOS'!$D$13="Não",'1_QUESITOS'!$D$12="Inciso II"),"11.2",
"00.0")))))</f>
        <v>00.0</v>
      </c>
      <c r="I400" s="87">
        <f>IF('1_QUESITOS'!$D$18="ERRO !!!",0,
IF(H400="10.1",0.65,
IF(H400="10.2",0,
IF(AND(H400="11.1",'1_QUESITOS'!$D$8="Não",'1_QUESITOS'!$D$9="Não",'1_QUESITOS'!$D$10="Não",'1_QUESITOS'!$D$11="Não"),0.65,
IF(AND(H400="11.1",OR('1_QUESITOS'!$D$8="Sim",'1_QUESITOS'!$D$9="Sim",'1_QUESITOS'!$D$10="Sim",'1_QUESITOS'!$D$11="Sim")),0.7,
IF(AND(H400="11.2",'1_QUESITOS'!$D$8="Não",'1_QUESITOS'!$D$9="Não",'1_QUESITOS'!$D$10="Não",'1_QUESITOS'!$D$11="Não"),0.5,
IF(AND(H400="11.2",OR('1_QUESITOS'!$D$8="Sim",'1_QUESITOS'!$D$9="Sim",'1_QUESITOS'!$D$10="Sim",'1_QUESITOS'!$D$11="Sim")),0.55,
0)))))))</f>
        <v>0</v>
      </c>
      <c r="J400" s="87">
        <f>'3_CAPAG'!$D$8</f>
        <v>0</v>
      </c>
      <c r="K400" s="87">
        <f>IF(OR('2_DEBITOS'!I396="Sim",'1_QUESITOS'!$D$6="Sim",'1_QUESITOS'!$D$7="Sim",'1_QUESITOS'!$D$9="Sim"),I400,
SMALL(I400:J400,1))</f>
        <v>0</v>
      </c>
      <c r="L400" s="7">
        <f>IF('2_DEBITOS'!$I$4="ERRO !!!",0,ROUNDDOWN(SUM(E400:F400)*K400,2))</f>
        <v>0</v>
      </c>
      <c r="M400" s="7">
        <f t="shared" si="24"/>
        <v>0</v>
      </c>
      <c r="N400" s="7">
        <f t="shared" si="27"/>
        <v>0</v>
      </c>
      <c r="O400" s="7">
        <f t="shared" si="25"/>
        <v>0</v>
      </c>
    </row>
    <row r="401" spans="3:15" x14ac:dyDescent="0.35">
      <c r="C401" s="18" t="str">
        <f t="shared" si="26"/>
        <v/>
      </c>
      <c r="D401" s="13" t="str">
        <f>IF('2_DEBITOS'!D397="","Não informado",'2_DEBITOS'!D397)</f>
        <v>Não informado</v>
      </c>
      <c r="E401" s="7">
        <f>IF('2_DEBITOS'!$I$4="ERRO !!!",0,SUM('2_DEBITOS'!E397))</f>
        <v>0</v>
      </c>
      <c r="F401" s="7">
        <f>IF('2_DEBITOS'!$I$4="ERRO !!!",0,SUM('2_DEBITOS'!F397,'2_DEBITOS'!G397))</f>
        <v>0</v>
      </c>
      <c r="G401" s="8" t="str">
        <f>IF('1_QUESITOS'!$D$18="ERRO !!!","",
IF(E401+F401=0,"",
IF(OR('2_DEBITOS'!I397="Sim",'1_QUESITOS'!$D$6="Sim",'1_QUESITOS'!$D$7="Sim",'1_QUESITOS'!$D$9="Sim"),"D",
IF('3_CAPAG'!$D$9="","",
'3_CAPAG'!$D$9))))</f>
        <v/>
      </c>
      <c r="H401" s="8" t="str">
        <f>IF('1_QUESITOS'!$D$18="ERRO !!!","00.0",
IF(AND(OR(G401="C",G401="D"),'1_QUESITOS'!$D$13="Sim"),"10.1",
IF(AND(OR(G401="A",G401="B"),'1_QUESITOS'!$D$14="Sim"),"10.2",
IF(AND(OR(G401="C",G401="D"),'1_QUESITOS'!$D$13="Não",'1_QUESITOS'!$D$12="Inciso I"),"11.1",
IF(AND(OR(G401="C",G401="D"),'1_QUESITOS'!$D$13="Não",'1_QUESITOS'!$D$12="Inciso II"),"11.2",
"00.0")))))</f>
        <v>00.0</v>
      </c>
      <c r="I401" s="87">
        <f>IF('1_QUESITOS'!$D$18="ERRO !!!",0,
IF(H401="10.1",0.65,
IF(H401="10.2",0,
IF(AND(H401="11.1",'1_QUESITOS'!$D$8="Não",'1_QUESITOS'!$D$9="Não",'1_QUESITOS'!$D$10="Não",'1_QUESITOS'!$D$11="Não"),0.65,
IF(AND(H401="11.1",OR('1_QUESITOS'!$D$8="Sim",'1_QUESITOS'!$D$9="Sim",'1_QUESITOS'!$D$10="Sim",'1_QUESITOS'!$D$11="Sim")),0.7,
IF(AND(H401="11.2",'1_QUESITOS'!$D$8="Não",'1_QUESITOS'!$D$9="Não",'1_QUESITOS'!$D$10="Não",'1_QUESITOS'!$D$11="Não"),0.5,
IF(AND(H401="11.2",OR('1_QUESITOS'!$D$8="Sim",'1_QUESITOS'!$D$9="Sim",'1_QUESITOS'!$D$10="Sim",'1_QUESITOS'!$D$11="Sim")),0.55,
0)))))))</f>
        <v>0</v>
      </c>
      <c r="J401" s="87">
        <f>'3_CAPAG'!$D$8</f>
        <v>0</v>
      </c>
      <c r="K401" s="87">
        <f>IF(OR('2_DEBITOS'!I397="Sim",'1_QUESITOS'!$D$6="Sim",'1_QUESITOS'!$D$7="Sim",'1_QUESITOS'!$D$9="Sim"),I401,
SMALL(I401:J401,1))</f>
        <v>0</v>
      </c>
      <c r="L401" s="7">
        <f>IF('2_DEBITOS'!$I$4="ERRO !!!",0,ROUNDDOWN(SUM(E401:F401)*K401,2))</f>
        <v>0</v>
      </c>
      <c r="M401" s="7">
        <f t="shared" si="24"/>
        <v>0</v>
      </c>
      <c r="N401" s="7">
        <f t="shared" si="27"/>
        <v>0</v>
      </c>
      <c r="O401" s="7">
        <f t="shared" si="25"/>
        <v>0</v>
      </c>
    </row>
    <row r="402" spans="3:15" x14ac:dyDescent="0.35">
      <c r="C402" s="18" t="str">
        <f t="shared" si="26"/>
        <v/>
      </c>
      <c r="D402" s="13" t="str">
        <f>IF('2_DEBITOS'!D398="","Não informado",'2_DEBITOS'!D398)</f>
        <v>Não informado</v>
      </c>
      <c r="E402" s="7">
        <f>IF('2_DEBITOS'!$I$4="ERRO !!!",0,SUM('2_DEBITOS'!E398))</f>
        <v>0</v>
      </c>
      <c r="F402" s="7">
        <f>IF('2_DEBITOS'!$I$4="ERRO !!!",0,SUM('2_DEBITOS'!F398,'2_DEBITOS'!G398))</f>
        <v>0</v>
      </c>
      <c r="G402" s="8" t="str">
        <f>IF('1_QUESITOS'!$D$18="ERRO !!!","",
IF(E402+F402=0,"",
IF(OR('2_DEBITOS'!I398="Sim",'1_QUESITOS'!$D$6="Sim",'1_QUESITOS'!$D$7="Sim",'1_QUESITOS'!$D$9="Sim"),"D",
IF('3_CAPAG'!$D$9="","",
'3_CAPAG'!$D$9))))</f>
        <v/>
      </c>
      <c r="H402" s="8" t="str">
        <f>IF('1_QUESITOS'!$D$18="ERRO !!!","00.0",
IF(AND(OR(G402="C",G402="D"),'1_QUESITOS'!$D$13="Sim"),"10.1",
IF(AND(OR(G402="A",G402="B"),'1_QUESITOS'!$D$14="Sim"),"10.2",
IF(AND(OR(G402="C",G402="D"),'1_QUESITOS'!$D$13="Não",'1_QUESITOS'!$D$12="Inciso I"),"11.1",
IF(AND(OR(G402="C",G402="D"),'1_QUESITOS'!$D$13="Não",'1_QUESITOS'!$D$12="Inciso II"),"11.2",
"00.0")))))</f>
        <v>00.0</v>
      </c>
      <c r="I402" s="87">
        <f>IF('1_QUESITOS'!$D$18="ERRO !!!",0,
IF(H402="10.1",0.65,
IF(H402="10.2",0,
IF(AND(H402="11.1",'1_QUESITOS'!$D$8="Não",'1_QUESITOS'!$D$9="Não",'1_QUESITOS'!$D$10="Não",'1_QUESITOS'!$D$11="Não"),0.65,
IF(AND(H402="11.1",OR('1_QUESITOS'!$D$8="Sim",'1_QUESITOS'!$D$9="Sim",'1_QUESITOS'!$D$10="Sim",'1_QUESITOS'!$D$11="Sim")),0.7,
IF(AND(H402="11.2",'1_QUESITOS'!$D$8="Não",'1_QUESITOS'!$D$9="Não",'1_QUESITOS'!$D$10="Não",'1_QUESITOS'!$D$11="Não"),0.5,
IF(AND(H402="11.2",OR('1_QUESITOS'!$D$8="Sim",'1_QUESITOS'!$D$9="Sim",'1_QUESITOS'!$D$10="Sim",'1_QUESITOS'!$D$11="Sim")),0.55,
0)))))))</f>
        <v>0</v>
      </c>
      <c r="J402" s="87">
        <f>'3_CAPAG'!$D$8</f>
        <v>0</v>
      </c>
      <c r="K402" s="87">
        <f>IF(OR('2_DEBITOS'!I398="Sim",'1_QUESITOS'!$D$6="Sim",'1_QUESITOS'!$D$7="Sim",'1_QUESITOS'!$D$9="Sim"),I402,
SMALL(I402:J402,1))</f>
        <v>0</v>
      </c>
      <c r="L402" s="7">
        <f>IF('2_DEBITOS'!$I$4="ERRO !!!",0,ROUNDDOWN(SUM(E402:F402)*K402,2))</f>
        <v>0</v>
      </c>
      <c r="M402" s="7">
        <f t="shared" si="24"/>
        <v>0</v>
      </c>
      <c r="N402" s="7">
        <f t="shared" si="27"/>
        <v>0</v>
      </c>
      <c r="O402" s="7">
        <f t="shared" si="25"/>
        <v>0</v>
      </c>
    </row>
    <row r="403" spans="3:15" x14ac:dyDescent="0.35">
      <c r="C403" s="18" t="str">
        <f t="shared" si="26"/>
        <v/>
      </c>
      <c r="D403" s="13" t="str">
        <f>IF('2_DEBITOS'!D399="","Não informado",'2_DEBITOS'!D399)</f>
        <v>Não informado</v>
      </c>
      <c r="E403" s="7">
        <f>IF('2_DEBITOS'!$I$4="ERRO !!!",0,SUM('2_DEBITOS'!E399))</f>
        <v>0</v>
      </c>
      <c r="F403" s="7">
        <f>IF('2_DEBITOS'!$I$4="ERRO !!!",0,SUM('2_DEBITOS'!F399,'2_DEBITOS'!G399))</f>
        <v>0</v>
      </c>
      <c r="G403" s="8" t="str">
        <f>IF('1_QUESITOS'!$D$18="ERRO !!!","",
IF(E403+F403=0,"",
IF(OR('2_DEBITOS'!I399="Sim",'1_QUESITOS'!$D$6="Sim",'1_QUESITOS'!$D$7="Sim",'1_QUESITOS'!$D$9="Sim"),"D",
IF('3_CAPAG'!$D$9="","",
'3_CAPAG'!$D$9))))</f>
        <v/>
      </c>
      <c r="H403" s="8" t="str">
        <f>IF('1_QUESITOS'!$D$18="ERRO !!!","00.0",
IF(AND(OR(G403="C",G403="D"),'1_QUESITOS'!$D$13="Sim"),"10.1",
IF(AND(OR(G403="A",G403="B"),'1_QUESITOS'!$D$14="Sim"),"10.2",
IF(AND(OR(G403="C",G403="D"),'1_QUESITOS'!$D$13="Não",'1_QUESITOS'!$D$12="Inciso I"),"11.1",
IF(AND(OR(G403="C",G403="D"),'1_QUESITOS'!$D$13="Não",'1_QUESITOS'!$D$12="Inciso II"),"11.2",
"00.0")))))</f>
        <v>00.0</v>
      </c>
      <c r="I403" s="87">
        <f>IF('1_QUESITOS'!$D$18="ERRO !!!",0,
IF(H403="10.1",0.65,
IF(H403="10.2",0,
IF(AND(H403="11.1",'1_QUESITOS'!$D$8="Não",'1_QUESITOS'!$D$9="Não",'1_QUESITOS'!$D$10="Não",'1_QUESITOS'!$D$11="Não"),0.65,
IF(AND(H403="11.1",OR('1_QUESITOS'!$D$8="Sim",'1_QUESITOS'!$D$9="Sim",'1_QUESITOS'!$D$10="Sim",'1_QUESITOS'!$D$11="Sim")),0.7,
IF(AND(H403="11.2",'1_QUESITOS'!$D$8="Não",'1_QUESITOS'!$D$9="Não",'1_QUESITOS'!$D$10="Não",'1_QUESITOS'!$D$11="Não"),0.5,
IF(AND(H403="11.2",OR('1_QUESITOS'!$D$8="Sim",'1_QUESITOS'!$D$9="Sim",'1_QUESITOS'!$D$10="Sim",'1_QUESITOS'!$D$11="Sim")),0.55,
0)))))))</f>
        <v>0</v>
      </c>
      <c r="J403" s="87">
        <f>'3_CAPAG'!$D$8</f>
        <v>0</v>
      </c>
      <c r="K403" s="87">
        <f>IF(OR('2_DEBITOS'!I399="Sim",'1_QUESITOS'!$D$6="Sim",'1_QUESITOS'!$D$7="Sim",'1_QUESITOS'!$D$9="Sim"),I403,
SMALL(I403:J403,1))</f>
        <v>0</v>
      </c>
      <c r="L403" s="7">
        <f>IF('2_DEBITOS'!$I$4="ERRO !!!",0,ROUNDDOWN(SUM(E403:F403)*K403,2))</f>
        <v>0</v>
      </c>
      <c r="M403" s="7">
        <f t="shared" si="24"/>
        <v>0</v>
      </c>
      <c r="N403" s="7">
        <f t="shared" si="27"/>
        <v>0</v>
      </c>
      <c r="O403" s="7">
        <f t="shared" si="25"/>
        <v>0</v>
      </c>
    </row>
    <row r="404" spans="3:15" x14ac:dyDescent="0.35">
      <c r="C404" s="18" t="str">
        <f t="shared" si="26"/>
        <v/>
      </c>
      <c r="D404" s="13" t="str">
        <f>IF('2_DEBITOS'!D400="","Não informado",'2_DEBITOS'!D400)</f>
        <v>Não informado</v>
      </c>
      <c r="E404" s="7">
        <f>IF('2_DEBITOS'!$I$4="ERRO !!!",0,SUM('2_DEBITOS'!E400))</f>
        <v>0</v>
      </c>
      <c r="F404" s="7">
        <f>IF('2_DEBITOS'!$I$4="ERRO !!!",0,SUM('2_DEBITOS'!F400,'2_DEBITOS'!G400))</f>
        <v>0</v>
      </c>
      <c r="G404" s="8" t="str">
        <f>IF('1_QUESITOS'!$D$18="ERRO !!!","",
IF(E404+F404=0,"",
IF(OR('2_DEBITOS'!I400="Sim",'1_QUESITOS'!$D$6="Sim",'1_QUESITOS'!$D$7="Sim",'1_QUESITOS'!$D$9="Sim"),"D",
IF('3_CAPAG'!$D$9="","",
'3_CAPAG'!$D$9))))</f>
        <v/>
      </c>
      <c r="H404" s="8" t="str">
        <f>IF('1_QUESITOS'!$D$18="ERRO !!!","00.0",
IF(AND(OR(G404="C",G404="D"),'1_QUESITOS'!$D$13="Sim"),"10.1",
IF(AND(OR(G404="A",G404="B"),'1_QUESITOS'!$D$14="Sim"),"10.2",
IF(AND(OR(G404="C",G404="D"),'1_QUESITOS'!$D$13="Não",'1_QUESITOS'!$D$12="Inciso I"),"11.1",
IF(AND(OR(G404="C",G404="D"),'1_QUESITOS'!$D$13="Não",'1_QUESITOS'!$D$12="Inciso II"),"11.2",
"00.0")))))</f>
        <v>00.0</v>
      </c>
      <c r="I404" s="87">
        <f>IF('1_QUESITOS'!$D$18="ERRO !!!",0,
IF(H404="10.1",0.65,
IF(H404="10.2",0,
IF(AND(H404="11.1",'1_QUESITOS'!$D$8="Não",'1_QUESITOS'!$D$9="Não",'1_QUESITOS'!$D$10="Não",'1_QUESITOS'!$D$11="Não"),0.65,
IF(AND(H404="11.1",OR('1_QUESITOS'!$D$8="Sim",'1_QUESITOS'!$D$9="Sim",'1_QUESITOS'!$D$10="Sim",'1_QUESITOS'!$D$11="Sim")),0.7,
IF(AND(H404="11.2",'1_QUESITOS'!$D$8="Não",'1_QUESITOS'!$D$9="Não",'1_QUESITOS'!$D$10="Não",'1_QUESITOS'!$D$11="Não"),0.5,
IF(AND(H404="11.2",OR('1_QUESITOS'!$D$8="Sim",'1_QUESITOS'!$D$9="Sim",'1_QUESITOS'!$D$10="Sim",'1_QUESITOS'!$D$11="Sim")),0.55,
0)))))))</f>
        <v>0</v>
      </c>
      <c r="J404" s="87">
        <f>'3_CAPAG'!$D$8</f>
        <v>0</v>
      </c>
      <c r="K404" s="87">
        <f>IF(OR('2_DEBITOS'!I400="Sim",'1_QUESITOS'!$D$6="Sim",'1_QUESITOS'!$D$7="Sim",'1_QUESITOS'!$D$9="Sim"),I404,
SMALL(I404:J404,1))</f>
        <v>0</v>
      </c>
      <c r="L404" s="7">
        <f>IF('2_DEBITOS'!$I$4="ERRO !!!",0,ROUNDDOWN(SUM(E404:F404)*K404,2))</f>
        <v>0</v>
      </c>
      <c r="M404" s="7">
        <f t="shared" si="24"/>
        <v>0</v>
      </c>
      <c r="N404" s="7">
        <f t="shared" si="27"/>
        <v>0</v>
      </c>
      <c r="O404" s="7">
        <f t="shared" si="25"/>
        <v>0</v>
      </c>
    </row>
    <row r="405" spans="3:15" x14ac:dyDescent="0.35">
      <c r="C405" s="18" t="str">
        <f t="shared" si="26"/>
        <v/>
      </c>
      <c r="D405" s="13" t="str">
        <f>IF('2_DEBITOS'!D401="","Não informado",'2_DEBITOS'!D401)</f>
        <v>Não informado</v>
      </c>
      <c r="E405" s="7">
        <f>IF('2_DEBITOS'!$I$4="ERRO !!!",0,SUM('2_DEBITOS'!E401))</f>
        <v>0</v>
      </c>
      <c r="F405" s="7">
        <f>IF('2_DEBITOS'!$I$4="ERRO !!!",0,SUM('2_DEBITOS'!F401,'2_DEBITOS'!G401))</f>
        <v>0</v>
      </c>
      <c r="G405" s="8" t="str">
        <f>IF('1_QUESITOS'!$D$18="ERRO !!!","",
IF(E405+F405=0,"",
IF(OR('2_DEBITOS'!I401="Sim",'1_QUESITOS'!$D$6="Sim",'1_QUESITOS'!$D$7="Sim",'1_QUESITOS'!$D$9="Sim"),"D",
IF('3_CAPAG'!$D$9="","",
'3_CAPAG'!$D$9))))</f>
        <v/>
      </c>
      <c r="H405" s="8" t="str">
        <f>IF('1_QUESITOS'!$D$18="ERRO !!!","00.0",
IF(AND(OR(G405="C",G405="D"),'1_QUESITOS'!$D$13="Sim"),"10.1",
IF(AND(OR(G405="A",G405="B"),'1_QUESITOS'!$D$14="Sim"),"10.2",
IF(AND(OR(G405="C",G405="D"),'1_QUESITOS'!$D$13="Não",'1_QUESITOS'!$D$12="Inciso I"),"11.1",
IF(AND(OR(G405="C",G405="D"),'1_QUESITOS'!$D$13="Não",'1_QUESITOS'!$D$12="Inciso II"),"11.2",
"00.0")))))</f>
        <v>00.0</v>
      </c>
      <c r="I405" s="87">
        <f>IF('1_QUESITOS'!$D$18="ERRO !!!",0,
IF(H405="10.1",0.65,
IF(H405="10.2",0,
IF(AND(H405="11.1",'1_QUESITOS'!$D$8="Não",'1_QUESITOS'!$D$9="Não",'1_QUESITOS'!$D$10="Não",'1_QUESITOS'!$D$11="Não"),0.65,
IF(AND(H405="11.1",OR('1_QUESITOS'!$D$8="Sim",'1_QUESITOS'!$D$9="Sim",'1_QUESITOS'!$D$10="Sim",'1_QUESITOS'!$D$11="Sim")),0.7,
IF(AND(H405="11.2",'1_QUESITOS'!$D$8="Não",'1_QUESITOS'!$D$9="Não",'1_QUESITOS'!$D$10="Não",'1_QUESITOS'!$D$11="Não"),0.5,
IF(AND(H405="11.2",OR('1_QUESITOS'!$D$8="Sim",'1_QUESITOS'!$D$9="Sim",'1_QUESITOS'!$D$10="Sim",'1_QUESITOS'!$D$11="Sim")),0.55,
0)))))))</f>
        <v>0</v>
      </c>
      <c r="J405" s="87">
        <f>'3_CAPAG'!$D$8</f>
        <v>0</v>
      </c>
      <c r="K405" s="87">
        <f>IF(OR('2_DEBITOS'!I401="Sim",'1_QUESITOS'!$D$6="Sim",'1_QUESITOS'!$D$7="Sim",'1_QUESITOS'!$D$9="Sim"),I405,
SMALL(I405:J405,1))</f>
        <v>0</v>
      </c>
      <c r="L405" s="7">
        <f>IF('2_DEBITOS'!$I$4="ERRO !!!",0,ROUNDDOWN(SUM(E405:F405)*K405,2))</f>
        <v>0</v>
      </c>
      <c r="M405" s="7">
        <f t="shared" si="24"/>
        <v>0</v>
      </c>
      <c r="N405" s="7">
        <f t="shared" si="27"/>
        <v>0</v>
      </c>
      <c r="O405" s="7">
        <f t="shared" si="25"/>
        <v>0</v>
      </c>
    </row>
    <row r="406" spans="3:15" x14ac:dyDescent="0.35">
      <c r="C406" s="18" t="str">
        <f t="shared" si="26"/>
        <v/>
      </c>
      <c r="D406" s="13" t="str">
        <f>IF('2_DEBITOS'!D402="","Não informado",'2_DEBITOS'!D402)</f>
        <v>Não informado</v>
      </c>
      <c r="E406" s="7">
        <f>IF('2_DEBITOS'!$I$4="ERRO !!!",0,SUM('2_DEBITOS'!E402))</f>
        <v>0</v>
      </c>
      <c r="F406" s="7">
        <f>IF('2_DEBITOS'!$I$4="ERRO !!!",0,SUM('2_DEBITOS'!F402,'2_DEBITOS'!G402))</f>
        <v>0</v>
      </c>
      <c r="G406" s="8" t="str">
        <f>IF('1_QUESITOS'!$D$18="ERRO !!!","",
IF(E406+F406=0,"",
IF(OR('2_DEBITOS'!I402="Sim",'1_QUESITOS'!$D$6="Sim",'1_QUESITOS'!$D$7="Sim",'1_QUESITOS'!$D$9="Sim"),"D",
IF('3_CAPAG'!$D$9="","",
'3_CAPAG'!$D$9))))</f>
        <v/>
      </c>
      <c r="H406" s="8" t="str">
        <f>IF('1_QUESITOS'!$D$18="ERRO !!!","00.0",
IF(AND(OR(G406="C",G406="D"),'1_QUESITOS'!$D$13="Sim"),"10.1",
IF(AND(OR(G406="A",G406="B"),'1_QUESITOS'!$D$14="Sim"),"10.2",
IF(AND(OR(G406="C",G406="D"),'1_QUESITOS'!$D$13="Não",'1_QUESITOS'!$D$12="Inciso I"),"11.1",
IF(AND(OR(G406="C",G406="D"),'1_QUESITOS'!$D$13="Não",'1_QUESITOS'!$D$12="Inciso II"),"11.2",
"00.0")))))</f>
        <v>00.0</v>
      </c>
      <c r="I406" s="87">
        <f>IF('1_QUESITOS'!$D$18="ERRO !!!",0,
IF(H406="10.1",0.65,
IF(H406="10.2",0,
IF(AND(H406="11.1",'1_QUESITOS'!$D$8="Não",'1_QUESITOS'!$D$9="Não",'1_QUESITOS'!$D$10="Não",'1_QUESITOS'!$D$11="Não"),0.65,
IF(AND(H406="11.1",OR('1_QUESITOS'!$D$8="Sim",'1_QUESITOS'!$D$9="Sim",'1_QUESITOS'!$D$10="Sim",'1_QUESITOS'!$D$11="Sim")),0.7,
IF(AND(H406="11.2",'1_QUESITOS'!$D$8="Não",'1_QUESITOS'!$D$9="Não",'1_QUESITOS'!$D$10="Não",'1_QUESITOS'!$D$11="Não"),0.5,
IF(AND(H406="11.2",OR('1_QUESITOS'!$D$8="Sim",'1_QUESITOS'!$D$9="Sim",'1_QUESITOS'!$D$10="Sim",'1_QUESITOS'!$D$11="Sim")),0.55,
0)))))))</f>
        <v>0</v>
      </c>
      <c r="J406" s="87">
        <f>'3_CAPAG'!$D$8</f>
        <v>0</v>
      </c>
      <c r="K406" s="87">
        <f>IF(OR('2_DEBITOS'!I402="Sim",'1_QUESITOS'!$D$6="Sim",'1_QUESITOS'!$D$7="Sim",'1_QUESITOS'!$D$9="Sim"),I406,
SMALL(I406:J406,1))</f>
        <v>0</v>
      </c>
      <c r="L406" s="7">
        <f>IF('2_DEBITOS'!$I$4="ERRO !!!",0,ROUNDDOWN(SUM(E406:F406)*K406,2))</f>
        <v>0</v>
      </c>
      <c r="M406" s="7">
        <f t="shared" si="24"/>
        <v>0</v>
      </c>
      <c r="N406" s="7">
        <f t="shared" si="27"/>
        <v>0</v>
      </c>
      <c r="O406" s="7">
        <f t="shared" si="25"/>
        <v>0</v>
      </c>
    </row>
    <row r="407" spans="3:15" x14ac:dyDescent="0.35">
      <c r="C407" s="18" t="str">
        <f t="shared" si="26"/>
        <v/>
      </c>
      <c r="D407" s="13" t="str">
        <f>IF('2_DEBITOS'!D403="","Não informado",'2_DEBITOS'!D403)</f>
        <v>Não informado</v>
      </c>
      <c r="E407" s="7">
        <f>IF('2_DEBITOS'!$I$4="ERRO !!!",0,SUM('2_DEBITOS'!E403))</f>
        <v>0</v>
      </c>
      <c r="F407" s="7">
        <f>IF('2_DEBITOS'!$I$4="ERRO !!!",0,SUM('2_DEBITOS'!F403,'2_DEBITOS'!G403))</f>
        <v>0</v>
      </c>
      <c r="G407" s="8" t="str">
        <f>IF('1_QUESITOS'!$D$18="ERRO !!!","",
IF(E407+F407=0,"",
IF(OR('2_DEBITOS'!I403="Sim",'1_QUESITOS'!$D$6="Sim",'1_QUESITOS'!$D$7="Sim",'1_QUESITOS'!$D$9="Sim"),"D",
IF('3_CAPAG'!$D$9="","",
'3_CAPAG'!$D$9))))</f>
        <v/>
      </c>
      <c r="H407" s="8" t="str">
        <f>IF('1_QUESITOS'!$D$18="ERRO !!!","00.0",
IF(AND(OR(G407="C",G407="D"),'1_QUESITOS'!$D$13="Sim"),"10.1",
IF(AND(OR(G407="A",G407="B"),'1_QUESITOS'!$D$14="Sim"),"10.2",
IF(AND(OR(G407="C",G407="D"),'1_QUESITOS'!$D$13="Não",'1_QUESITOS'!$D$12="Inciso I"),"11.1",
IF(AND(OR(G407="C",G407="D"),'1_QUESITOS'!$D$13="Não",'1_QUESITOS'!$D$12="Inciso II"),"11.2",
"00.0")))))</f>
        <v>00.0</v>
      </c>
      <c r="I407" s="87">
        <f>IF('1_QUESITOS'!$D$18="ERRO !!!",0,
IF(H407="10.1",0.65,
IF(H407="10.2",0,
IF(AND(H407="11.1",'1_QUESITOS'!$D$8="Não",'1_QUESITOS'!$D$9="Não",'1_QUESITOS'!$D$10="Não",'1_QUESITOS'!$D$11="Não"),0.65,
IF(AND(H407="11.1",OR('1_QUESITOS'!$D$8="Sim",'1_QUESITOS'!$D$9="Sim",'1_QUESITOS'!$D$10="Sim",'1_QUESITOS'!$D$11="Sim")),0.7,
IF(AND(H407="11.2",'1_QUESITOS'!$D$8="Não",'1_QUESITOS'!$D$9="Não",'1_QUESITOS'!$D$10="Não",'1_QUESITOS'!$D$11="Não"),0.5,
IF(AND(H407="11.2",OR('1_QUESITOS'!$D$8="Sim",'1_QUESITOS'!$D$9="Sim",'1_QUESITOS'!$D$10="Sim",'1_QUESITOS'!$D$11="Sim")),0.55,
0)))))))</f>
        <v>0</v>
      </c>
      <c r="J407" s="87">
        <f>'3_CAPAG'!$D$8</f>
        <v>0</v>
      </c>
      <c r="K407" s="87">
        <f>IF(OR('2_DEBITOS'!I403="Sim",'1_QUESITOS'!$D$6="Sim",'1_QUESITOS'!$D$7="Sim",'1_QUESITOS'!$D$9="Sim"),I407,
SMALL(I407:J407,1))</f>
        <v>0</v>
      </c>
      <c r="L407" s="7">
        <f>IF('2_DEBITOS'!$I$4="ERRO !!!",0,ROUNDDOWN(SUM(E407:F407)*K407,2))</f>
        <v>0</v>
      </c>
      <c r="M407" s="7">
        <f t="shared" si="24"/>
        <v>0</v>
      </c>
      <c r="N407" s="7">
        <f t="shared" si="27"/>
        <v>0</v>
      </c>
      <c r="O407" s="7">
        <f t="shared" si="25"/>
        <v>0</v>
      </c>
    </row>
    <row r="408" spans="3:15" x14ac:dyDescent="0.35">
      <c r="C408" s="18" t="str">
        <f t="shared" si="26"/>
        <v/>
      </c>
      <c r="D408" s="13" t="str">
        <f>IF('2_DEBITOS'!D404="","Não informado",'2_DEBITOS'!D404)</f>
        <v>Não informado</v>
      </c>
      <c r="E408" s="7">
        <f>IF('2_DEBITOS'!$I$4="ERRO !!!",0,SUM('2_DEBITOS'!E404))</f>
        <v>0</v>
      </c>
      <c r="F408" s="7">
        <f>IF('2_DEBITOS'!$I$4="ERRO !!!",0,SUM('2_DEBITOS'!F404,'2_DEBITOS'!G404))</f>
        <v>0</v>
      </c>
      <c r="G408" s="8" t="str">
        <f>IF('1_QUESITOS'!$D$18="ERRO !!!","",
IF(E408+F408=0,"",
IF(OR('2_DEBITOS'!I404="Sim",'1_QUESITOS'!$D$6="Sim",'1_QUESITOS'!$D$7="Sim",'1_QUESITOS'!$D$9="Sim"),"D",
IF('3_CAPAG'!$D$9="","",
'3_CAPAG'!$D$9))))</f>
        <v/>
      </c>
      <c r="H408" s="8" t="str">
        <f>IF('1_QUESITOS'!$D$18="ERRO !!!","00.0",
IF(AND(OR(G408="C",G408="D"),'1_QUESITOS'!$D$13="Sim"),"10.1",
IF(AND(OR(G408="A",G408="B"),'1_QUESITOS'!$D$14="Sim"),"10.2",
IF(AND(OR(G408="C",G408="D"),'1_QUESITOS'!$D$13="Não",'1_QUESITOS'!$D$12="Inciso I"),"11.1",
IF(AND(OR(G408="C",G408="D"),'1_QUESITOS'!$D$13="Não",'1_QUESITOS'!$D$12="Inciso II"),"11.2",
"00.0")))))</f>
        <v>00.0</v>
      </c>
      <c r="I408" s="87">
        <f>IF('1_QUESITOS'!$D$18="ERRO !!!",0,
IF(H408="10.1",0.65,
IF(H408="10.2",0,
IF(AND(H408="11.1",'1_QUESITOS'!$D$8="Não",'1_QUESITOS'!$D$9="Não",'1_QUESITOS'!$D$10="Não",'1_QUESITOS'!$D$11="Não"),0.65,
IF(AND(H408="11.1",OR('1_QUESITOS'!$D$8="Sim",'1_QUESITOS'!$D$9="Sim",'1_QUESITOS'!$D$10="Sim",'1_QUESITOS'!$D$11="Sim")),0.7,
IF(AND(H408="11.2",'1_QUESITOS'!$D$8="Não",'1_QUESITOS'!$D$9="Não",'1_QUESITOS'!$D$10="Não",'1_QUESITOS'!$D$11="Não"),0.5,
IF(AND(H408="11.2",OR('1_QUESITOS'!$D$8="Sim",'1_QUESITOS'!$D$9="Sim",'1_QUESITOS'!$D$10="Sim",'1_QUESITOS'!$D$11="Sim")),0.55,
0)))))))</f>
        <v>0</v>
      </c>
      <c r="J408" s="87">
        <f>'3_CAPAG'!$D$8</f>
        <v>0</v>
      </c>
      <c r="K408" s="87">
        <f>IF(OR('2_DEBITOS'!I404="Sim",'1_QUESITOS'!$D$6="Sim",'1_QUESITOS'!$D$7="Sim",'1_QUESITOS'!$D$9="Sim"),I408,
SMALL(I408:J408,1))</f>
        <v>0</v>
      </c>
      <c r="L408" s="7">
        <f>IF('2_DEBITOS'!$I$4="ERRO !!!",0,ROUNDDOWN(SUM(E408:F408)*K408,2))</f>
        <v>0</v>
      </c>
      <c r="M408" s="7">
        <f t="shared" si="24"/>
        <v>0</v>
      </c>
      <c r="N408" s="7">
        <f t="shared" si="27"/>
        <v>0</v>
      </c>
      <c r="O408" s="7">
        <f t="shared" si="25"/>
        <v>0</v>
      </c>
    </row>
    <row r="409" spans="3:15" x14ac:dyDescent="0.35">
      <c r="C409" s="18" t="str">
        <f t="shared" si="26"/>
        <v/>
      </c>
      <c r="D409" s="13" t="str">
        <f>IF('2_DEBITOS'!D405="","Não informado",'2_DEBITOS'!D405)</f>
        <v>Não informado</v>
      </c>
      <c r="E409" s="7">
        <f>IF('2_DEBITOS'!$I$4="ERRO !!!",0,SUM('2_DEBITOS'!E405))</f>
        <v>0</v>
      </c>
      <c r="F409" s="7">
        <f>IF('2_DEBITOS'!$I$4="ERRO !!!",0,SUM('2_DEBITOS'!F405,'2_DEBITOS'!G405))</f>
        <v>0</v>
      </c>
      <c r="G409" s="8" t="str">
        <f>IF('1_QUESITOS'!$D$18="ERRO !!!","",
IF(E409+F409=0,"",
IF(OR('2_DEBITOS'!I405="Sim",'1_QUESITOS'!$D$6="Sim",'1_QUESITOS'!$D$7="Sim",'1_QUESITOS'!$D$9="Sim"),"D",
IF('3_CAPAG'!$D$9="","",
'3_CAPAG'!$D$9))))</f>
        <v/>
      </c>
      <c r="H409" s="8" t="str">
        <f>IF('1_QUESITOS'!$D$18="ERRO !!!","00.0",
IF(AND(OR(G409="C",G409="D"),'1_QUESITOS'!$D$13="Sim"),"10.1",
IF(AND(OR(G409="A",G409="B"),'1_QUESITOS'!$D$14="Sim"),"10.2",
IF(AND(OR(G409="C",G409="D"),'1_QUESITOS'!$D$13="Não",'1_QUESITOS'!$D$12="Inciso I"),"11.1",
IF(AND(OR(G409="C",G409="D"),'1_QUESITOS'!$D$13="Não",'1_QUESITOS'!$D$12="Inciso II"),"11.2",
"00.0")))))</f>
        <v>00.0</v>
      </c>
      <c r="I409" s="87">
        <f>IF('1_QUESITOS'!$D$18="ERRO !!!",0,
IF(H409="10.1",0.65,
IF(H409="10.2",0,
IF(AND(H409="11.1",'1_QUESITOS'!$D$8="Não",'1_QUESITOS'!$D$9="Não",'1_QUESITOS'!$D$10="Não",'1_QUESITOS'!$D$11="Não"),0.65,
IF(AND(H409="11.1",OR('1_QUESITOS'!$D$8="Sim",'1_QUESITOS'!$D$9="Sim",'1_QUESITOS'!$D$10="Sim",'1_QUESITOS'!$D$11="Sim")),0.7,
IF(AND(H409="11.2",'1_QUESITOS'!$D$8="Não",'1_QUESITOS'!$D$9="Não",'1_QUESITOS'!$D$10="Não",'1_QUESITOS'!$D$11="Não"),0.5,
IF(AND(H409="11.2",OR('1_QUESITOS'!$D$8="Sim",'1_QUESITOS'!$D$9="Sim",'1_QUESITOS'!$D$10="Sim",'1_QUESITOS'!$D$11="Sim")),0.55,
0)))))))</f>
        <v>0</v>
      </c>
      <c r="J409" s="87">
        <f>'3_CAPAG'!$D$8</f>
        <v>0</v>
      </c>
      <c r="K409" s="87">
        <f>IF(OR('2_DEBITOS'!I405="Sim",'1_QUESITOS'!$D$6="Sim",'1_QUESITOS'!$D$7="Sim",'1_QUESITOS'!$D$9="Sim"),I409,
SMALL(I409:J409,1))</f>
        <v>0</v>
      </c>
      <c r="L409" s="7">
        <f>IF('2_DEBITOS'!$I$4="ERRO !!!",0,ROUNDDOWN(SUM(E409:F409)*K409,2))</f>
        <v>0</v>
      </c>
      <c r="M409" s="7">
        <f t="shared" si="24"/>
        <v>0</v>
      </c>
      <c r="N409" s="7">
        <f t="shared" si="27"/>
        <v>0</v>
      </c>
      <c r="O409" s="7">
        <f t="shared" si="25"/>
        <v>0</v>
      </c>
    </row>
    <row r="410" spans="3:15" x14ac:dyDescent="0.35">
      <c r="C410" s="18" t="str">
        <f t="shared" si="26"/>
        <v/>
      </c>
      <c r="D410" s="13" t="str">
        <f>IF('2_DEBITOS'!D406="","Não informado",'2_DEBITOS'!D406)</f>
        <v>Não informado</v>
      </c>
      <c r="E410" s="7">
        <f>IF('2_DEBITOS'!$I$4="ERRO !!!",0,SUM('2_DEBITOS'!E406))</f>
        <v>0</v>
      </c>
      <c r="F410" s="7">
        <f>IF('2_DEBITOS'!$I$4="ERRO !!!",0,SUM('2_DEBITOS'!F406,'2_DEBITOS'!G406))</f>
        <v>0</v>
      </c>
      <c r="G410" s="8" t="str">
        <f>IF('1_QUESITOS'!$D$18="ERRO !!!","",
IF(E410+F410=0,"",
IF(OR('2_DEBITOS'!I406="Sim",'1_QUESITOS'!$D$6="Sim",'1_QUESITOS'!$D$7="Sim",'1_QUESITOS'!$D$9="Sim"),"D",
IF('3_CAPAG'!$D$9="","",
'3_CAPAG'!$D$9))))</f>
        <v/>
      </c>
      <c r="H410" s="8" t="str">
        <f>IF('1_QUESITOS'!$D$18="ERRO !!!","00.0",
IF(AND(OR(G410="C",G410="D"),'1_QUESITOS'!$D$13="Sim"),"10.1",
IF(AND(OR(G410="A",G410="B"),'1_QUESITOS'!$D$14="Sim"),"10.2",
IF(AND(OR(G410="C",G410="D"),'1_QUESITOS'!$D$13="Não",'1_QUESITOS'!$D$12="Inciso I"),"11.1",
IF(AND(OR(G410="C",G410="D"),'1_QUESITOS'!$D$13="Não",'1_QUESITOS'!$D$12="Inciso II"),"11.2",
"00.0")))))</f>
        <v>00.0</v>
      </c>
      <c r="I410" s="87">
        <f>IF('1_QUESITOS'!$D$18="ERRO !!!",0,
IF(H410="10.1",0.65,
IF(H410="10.2",0,
IF(AND(H410="11.1",'1_QUESITOS'!$D$8="Não",'1_QUESITOS'!$D$9="Não",'1_QUESITOS'!$D$10="Não",'1_QUESITOS'!$D$11="Não"),0.65,
IF(AND(H410="11.1",OR('1_QUESITOS'!$D$8="Sim",'1_QUESITOS'!$D$9="Sim",'1_QUESITOS'!$D$10="Sim",'1_QUESITOS'!$D$11="Sim")),0.7,
IF(AND(H410="11.2",'1_QUESITOS'!$D$8="Não",'1_QUESITOS'!$D$9="Não",'1_QUESITOS'!$D$10="Não",'1_QUESITOS'!$D$11="Não"),0.5,
IF(AND(H410="11.2",OR('1_QUESITOS'!$D$8="Sim",'1_QUESITOS'!$D$9="Sim",'1_QUESITOS'!$D$10="Sim",'1_QUESITOS'!$D$11="Sim")),0.55,
0)))))))</f>
        <v>0</v>
      </c>
      <c r="J410" s="87">
        <f>'3_CAPAG'!$D$8</f>
        <v>0</v>
      </c>
      <c r="K410" s="87">
        <f>IF(OR('2_DEBITOS'!I406="Sim",'1_QUESITOS'!$D$6="Sim",'1_QUESITOS'!$D$7="Sim",'1_QUESITOS'!$D$9="Sim"),I410,
SMALL(I410:J410,1))</f>
        <v>0</v>
      </c>
      <c r="L410" s="7">
        <f>IF('2_DEBITOS'!$I$4="ERRO !!!",0,ROUNDDOWN(SUM(E410:F410)*K410,2))</f>
        <v>0</v>
      </c>
      <c r="M410" s="7">
        <f t="shared" si="24"/>
        <v>0</v>
      </c>
      <c r="N410" s="7">
        <f t="shared" si="27"/>
        <v>0</v>
      </c>
      <c r="O410" s="7">
        <f t="shared" si="25"/>
        <v>0</v>
      </c>
    </row>
    <row r="411" spans="3:15" x14ac:dyDescent="0.35">
      <c r="C411" s="18" t="str">
        <f t="shared" si="26"/>
        <v/>
      </c>
      <c r="D411" s="13" t="str">
        <f>IF('2_DEBITOS'!D407="","Não informado",'2_DEBITOS'!D407)</f>
        <v>Não informado</v>
      </c>
      <c r="E411" s="7">
        <f>IF('2_DEBITOS'!$I$4="ERRO !!!",0,SUM('2_DEBITOS'!E407))</f>
        <v>0</v>
      </c>
      <c r="F411" s="7">
        <f>IF('2_DEBITOS'!$I$4="ERRO !!!",0,SUM('2_DEBITOS'!F407,'2_DEBITOS'!G407))</f>
        <v>0</v>
      </c>
      <c r="G411" s="8" t="str">
        <f>IF('1_QUESITOS'!$D$18="ERRO !!!","",
IF(E411+F411=0,"",
IF(OR('2_DEBITOS'!I407="Sim",'1_QUESITOS'!$D$6="Sim",'1_QUESITOS'!$D$7="Sim",'1_QUESITOS'!$D$9="Sim"),"D",
IF('3_CAPAG'!$D$9="","",
'3_CAPAG'!$D$9))))</f>
        <v/>
      </c>
      <c r="H411" s="8" t="str">
        <f>IF('1_QUESITOS'!$D$18="ERRO !!!","00.0",
IF(AND(OR(G411="C",G411="D"),'1_QUESITOS'!$D$13="Sim"),"10.1",
IF(AND(OR(G411="A",G411="B"),'1_QUESITOS'!$D$14="Sim"),"10.2",
IF(AND(OR(G411="C",G411="D"),'1_QUESITOS'!$D$13="Não",'1_QUESITOS'!$D$12="Inciso I"),"11.1",
IF(AND(OR(G411="C",G411="D"),'1_QUESITOS'!$D$13="Não",'1_QUESITOS'!$D$12="Inciso II"),"11.2",
"00.0")))))</f>
        <v>00.0</v>
      </c>
      <c r="I411" s="87">
        <f>IF('1_QUESITOS'!$D$18="ERRO !!!",0,
IF(H411="10.1",0.65,
IF(H411="10.2",0,
IF(AND(H411="11.1",'1_QUESITOS'!$D$8="Não",'1_QUESITOS'!$D$9="Não",'1_QUESITOS'!$D$10="Não",'1_QUESITOS'!$D$11="Não"),0.65,
IF(AND(H411="11.1",OR('1_QUESITOS'!$D$8="Sim",'1_QUESITOS'!$D$9="Sim",'1_QUESITOS'!$D$10="Sim",'1_QUESITOS'!$D$11="Sim")),0.7,
IF(AND(H411="11.2",'1_QUESITOS'!$D$8="Não",'1_QUESITOS'!$D$9="Não",'1_QUESITOS'!$D$10="Não",'1_QUESITOS'!$D$11="Não"),0.5,
IF(AND(H411="11.2",OR('1_QUESITOS'!$D$8="Sim",'1_QUESITOS'!$D$9="Sim",'1_QUESITOS'!$D$10="Sim",'1_QUESITOS'!$D$11="Sim")),0.55,
0)))))))</f>
        <v>0</v>
      </c>
      <c r="J411" s="87">
        <f>'3_CAPAG'!$D$8</f>
        <v>0</v>
      </c>
      <c r="K411" s="87">
        <f>IF(OR('2_DEBITOS'!I407="Sim",'1_QUESITOS'!$D$6="Sim",'1_QUESITOS'!$D$7="Sim",'1_QUESITOS'!$D$9="Sim"),I411,
SMALL(I411:J411,1))</f>
        <v>0</v>
      </c>
      <c r="L411" s="7">
        <f>IF('2_DEBITOS'!$I$4="ERRO !!!",0,ROUNDDOWN(SUM(E411:F411)*K411,2))</f>
        <v>0</v>
      </c>
      <c r="M411" s="7">
        <f t="shared" si="24"/>
        <v>0</v>
      </c>
      <c r="N411" s="7">
        <f t="shared" si="27"/>
        <v>0</v>
      </c>
      <c r="O411" s="7">
        <f t="shared" si="25"/>
        <v>0</v>
      </c>
    </row>
    <row r="412" spans="3:15" x14ac:dyDescent="0.35">
      <c r="C412" s="18" t="str">
        <f t="shared" si="26"/>
        <v/>
      </c>
      <c r="D412" s="13" t="str">
        <f>IF('2_DEBITOS'!D408="","Não informado",'2_DEBITOS'!D408)</f>
        <v>Não informado</v>
      </c>
      <c r="E412" s="7">
        <f>IF('2_DEBITOS'!$I$4="ERRO !!!",0,SUM('2_DEBITOS'!E408))</f>
        <v>0</v>
      </c>
      <c r="F412" s="7">
        <f>IF('2_DEBITOS'!$I$4="ERRO !!!",0,SUM('2_DEBITOS'!F408,'2_DEBITOS'!G408))</f>
        <v>0</v>
      </c>
      <c r="G412" s="8" t="str">
        <f>IF('1_QUESITOS'!$D$18="ERRO !!!","",
IF(E412+F412=0,"",
IF(OR('2_DEBITOS'!I408="Sim",'1_QUESITOS'!$D$6="Sim",'1_QUESITOS'!$D$7="Sim",'1_QUESITOS'!$D$9="Sim"),"D",
IF('3_CAPAG'!$D$9="","",
'3_CAPAG'!$D$9))))</f>
        <v/>
      </c>
      <c r="H412" s="8" t="str">
        <f>IF('1_QUESITOS'!$D$18="ERRO !!!","00.0",
IF(AND(OR(G412="C",G412="D"),'1_QUESITOS'!$D$13="Sim"),"10.1",
IF(AND(OR(G412="A",G412="B"),'1_QUESITOS'!$D$14="Sim"),"10.2",
IF(AND(OR(G412="C",G412="D"),'1_QUESITOS'!$D$13="Não",'1_QUESITOS'!$D$12="Inciso I"),"11.1",
IF(AND(OR(G412="C",G412="D"),'1_QUESITOS'!$D$13="Não",'1_QUESITOS'!$D$12="Inciso II"),"11.2",
"00.0")))))</f>
        <v>00.0</v>
      </c>
      <c r="I412" s="87">
        <f>IF('1_QUESITOS'!$D$18="ERRO !!!",0,
IF(H412="10.1",0.65,
IF(H412="10.2",0,
IF(AND(H412="11.1",'1_QUESITOS'!$D$8="Não",'1_QUESITOS'!$D$9="Não",'1_QUESITOS'!$D$10="Não",'1_QUESITOS'!$D$11="Não"),0.65,
IF(AND(H412="11.1",OR('1_QUESITOS'!$D$8="Sim",'1_QUESITOS'!$D$9="Sim",'1_QUESITOS'!$D$10="Sim",'1_QUESITOS'!$D$11="Sim")),0.7,
IF(AND(H412="11.2",'1_QUESITOS'!$D$8="Não",'1_QUESITOS'!$D$9="Não",'1_QUESITOS'!$D$10="Não",'1_QUESITOS'!$D$11="Não"),0.5,
IF(AND(H412="11.2",OR('1_QUESITOS'!$D$8="Sim",'1_QUESITOS'!$D$9="Sim",'1_QUESITOS'!$D$10="Sim",'1_QUESITOS'!$D$11="Sim")),0.55,
0)))))))</f>
        <v>0</v>
      </c>
      <c r="J412" s="87">
        <f>'3_CAPAG'!$D$8</f>
        <v>0</v>
      </c>
      <c r="K412" s="87">
        <f>IF(OR('2_DEBITOS'!I408="Sim",'1_QUESITOS'!$D$6="Sim",'1_QUESITOS'!$D$7="Sim",'1_QUESITOS'!$D$9="Sim"),I412,
SMALL(I412:J412,1))</f>
        <v>0</v>
      </c>
      <c r="L412" s="7">
        <f>IF('2_DEBITOS'!$I$4="ERRO !!!",0,ROUNDDOWN(SUM(E412:F412)*K412,2))</f>
        <v>0</v>
      </c>
      <c r="M412" s="7">
        <f t="shared" si="24"/>
        <v>0</v>
      </c>
      <c r="N412" s="7">
        <f t="shared" si="27"/>
        <v>0</v>
      </c>
      <c r="O412" s="7">
        <f t="shared" si="25"/>
        <v>0</v>
      </c>
    </row>
    <row r="413" spans="3:15" x14ac:dyDescent="0.35">
      <c r="C413" s="18" t="str">
        <f t="shared" si="26"/>
        <v/>
      </c>
      <c r="D413" s="13" t="str">
        <f>IF('2_DEBITOS'!D409="","Não informado",'2_DEBITOS'!D409)</f>
        <v>Não informado</v>
      </c>
      <c r="E413" s="7">
        <f>IF('2_DEBITOS'!$I$4="ERRO !!!",0,SUM('2_DEBITOS'!E409))</f>
        <v>0</v>
      </c>
      <c r="F413" s="7">
        <f>IF('2_DEBITOS'!$I$4="ERRO !!!",0,SUM('2_DEBITOS'!F409,'2_DEBITOS'!G409))</f>
        <v>0</v>
      </c>
      <c r="G413" s="8" t="str">
        <f>IF('1_QUESITOS'!$D$18="ERRO !!!","",
IF(E413+F413=0,"",
IF(OR('2_DEBITOS'!I409="Sim",'1_QUESITOS'!$D$6="Sim",'1_QUESITOS'!$D$7="Sim",'1_QUESITOS'!$D$9="Sim"),"D",
IF('3_CAPAG'!$D$9="","",
'3_CAPAG'!$D$9))))</f>
        <v/>
      </c>
      <c r="H413" s="8" t="str">
        <f>IF('1_QUESITOS'!$D$18="ERRO !!!","00.0",
IF(AND(OR(G413="C",G413="D"),'1_QUESITOS'!$D$13="Sim"),"10.1",
IF(AND(OR(G413="A",G413="B"),'1_QUESITOS'!$D$14="Sim"),"10.2",
IF(AND(OR(G413="C",G413="D"),'1_QUESITOS'!$D$13="Não",'1_QUESITOS'!$D$12="Inciso I"),"11.1",
IF(AND(OR(G413="C",G413="D"),'1_QUESITOS'!$D$13="Não",'1_QUESITOS'!$D$12="Inciso II"),"11.2",
"00.0")))))</f>
        <v>00.0</v>
      </c>
      <c r="I413" s="87">
        <f>IF('1_QUESITOS'!$D$18="ERRO !!!",0,
IF(H413="10.1",0.65,
IF(H413="10.2",0,
IF(AND(H413="11.1",'1_QUESITOS'!$D$8="Não",'1_QUESITOS'!$D$9="Não",'1_QUESITOS'!$D$10="Não",'1_QUESITOS'!$D$11="Não"),0.65,
IF(AND(H413="11.1",OR('1_QUESITOS'!$D$8="Sim",'1_QUESITOS'!$D$9="Sim",'1_QUESITOS'!$D$10="Sim",'1_QUESITOS'!$D$11="Sim")),0.7,
IF(AND(H413="11.2",'1_QUESITOS'!$D$8="Não",'1_QUESITOS'!$D$9="Não",'1_QUESITOS'!$D$10="Não",'1_QUESITOS'!$D$11="Não"),0.5,
IF(AND(H413="11.2",OR('1_QUESITOS'!$D$8="Sim",'1_QUESITOS'!$D$9="Sim",'1_QUESITOS'!$D$10="Sim",'1_QUESITOS'!$D$11="Sim")),0.55,
0)))))))</f>
        <v>0</v>
      </c>
      <c r="J413" s="87">
        <f>'3_CAPAG'!$D$8</f>
        <v>0</v>
      </c>
      <c r="K413" s="87">
        <f>IF(OR('2_DEBITOS'!I409="Sim",'1_QUESITOS'!$D$6="Sim",'1_QUESITOS'!$D$7="Sim",'1_QUESITOS'!$D$9="Sim"),I413,
SMALL(I413:J413,1))</f>
        <v>0</v>
      </c>
      <c r="L413" s="7">
        <f>IF('2_DEBITOS'!$I$4="ERRO !!!",0,ROUNDDOWN(SUM(E413:F413)*K413,2))</f>
        <v>0</v>
      </c>
      <c r="M413" s="7">
        <f t="shared" si="24"/>
        <v>0</v>
      </c>
      <c r="N413" s="7">
        <f t="shared" si="27"/>
        <v>0</v>
      </c>
      <c r="O413" s="7">
        <f t="shared" si="25"/>
        <v>0</v>
      </c>
    </row>
    <row r="414" spans="3:15" x14ac:dyDescent="0.35">
      <c r="C414" s="18" t="str">
        <f t="shared" si="26"/>
        <v/>
      </c>
      <c r="D414" s="13" t="str">
        <f>IF('2_DEBITOS'!D410="","Não informado",'2_DEBITOS'!D410)</f>
        <v>Não informado</v>
      </c>
      <c r="E414" s="7">
        <f>IF('2_DEBITOS'!$I$4="ERRO !!!",0,SUM('2_DEBITOS'!E410))</f>
        <v>0</v>
      </c>
      <c r="F414" s="7">
        <f>IF('2_DEBITOS'!$I$4="ERRO !!!",0,SUM('2_DEBITOS'!F410,'2_DEBITOS'!G410))</f>
        <v>0</v>
      </c>
      <c r="G414" s="8" t="str">
        <f>IF('1_QUESITOS'!$D$18="ERRO !!!","",
IF(E414+F414=0,"",
IF(OR('2_DEBITOS'!I410="Sim",'1_QUESITOS'!$D$6="Sim",'1_QUESITOS'!$D$7="Sim",'1_QUESITOS'!$D$9="Sim"),"D",
IF('3_CAPAG'!$D$9="","",
'3_CAPAG'!$D$9))))</f>
        <v/>
      </c>
      <c r="H414" s="8" t="str">
        <f>IF('1_QUESITOS'!$D$18="ERRO !!!","00.0",
IF(AND(OR(G414="C",G414="D"),'1_QUESITOS'!$D$13="Sim"),"10.1",
IF(AND(OR(G414="A",G414="B"),'1_QUESITOS'!$D$14="Sim"),"10.2",
IF(AND(OR(G414="C",G414="D"),'1_QUESITOS'!$D$13="Não",'1_QUESITOS'!$D$12="Inciso I"),"11.1",
IF(AND(OR(G414="C",G414="D"),'1_QUESITOS'!$D$13="Não",'1_QUESITOS'!$D$12="Inciso II"),"11.2",
"00.0")))))</f>
        <v>00.0</v>
      </c>
      <c r="I414" s="87">
        <f>IF('1_QUESITOS'!$D$18="ERRO !!!",0,
IF(H414="10.1",0.65,
IF(H414="10.2",0,
IF(AND(H414="11.1",'1_QUESITOS'!$D$8="Não",'1_QUESITOS'!$D$9="Não",'1_QUESITOS'!$D$10="Não",'1_QUESITOS'!$D$11="Não"),0.65,
IF(AND(H414="11.1",OR('1_QUESITOS'!$D$8="Sim",'1_QUESITOS'!$D$9="Sim",'1_QUESITOS'!$D$10="Sim",'1_QUESITOS'!$D$11="Sim")),0.7,
IF(AND(H414="11.2",'1_QUESITOS'!$D$8="Não",'1_QUESITOS'!$D$9="Não",'1_QUESITOS'!$D$10="Não",'1_QUESITOS'!$D$11="Não"),0.5,
IF(AND(H414="11.2",OR('1_QUESITOS'!$D$8="Sim",'1_QUESITOS'!$D$9="Sim",'1_QUESITOS'!$D$10="Sim",'1_QUESITOS'!$D$11="Sim")),0.55,
0)))))))</f>
        <v>0</v>
      </c>
      <c r="J414" s="87">
        <f>'3_CAPAG'!$D$8</f>
        <v>0</v>
      </c>
      <c r="K414" s="87">
        <f>IF(OR('2_DEBITOS'!I410="Sim",'1_QUESITOS'!$D$6="Sim",'1_QUESITOS'!$D$7="Sim",'1_QUESITOS'!$D$9="Sim"),I414,
SMALL(I414:J414,1))</f>
        <v>0</v>
      </c>
      <c r="L414" s="7">
        <f>IF('2_DEBITOS'!$I$4="ERRO !!!",0,ROUNDDOWN(SUM(E414:F414)*K414,2))</f>
        <v>0</v>
      </c>
      <c r="M414" s="7">
        <f t="shared" si="24"/>
        <v>0</v>
      </c>
      <c r="N414" s="7">
        <f t="shared" si="27"/>
        <v>0</v>
      </c>
      <c r="O414" s="7">
        <f t="shared" si="25"/>
        <v>0</v>
      </c>
    </row>
    <row r="415" spans="3:15" x14ac:dyDescent="0.35">
      <c r="C415" s="18" t="str">
        <f t="shared" si="26"/>
        <v/>
      </c>
      <c r="D415" s="13" t="str">
        <f>IF('2_DEBITOS'!D411="","Não informado",'2_DEBITOS'!D411)</f>
        <v>Não informado</v>
      </c>
      <c r="E415" s="7">
        <f>IF('2_DEBITOS'!$I$4="ERRO !!!",0,SUM('2_DEBITOS'!E411))</f>
        <v>0</v>
      </c>
      <c r="F415" s="7">
        <f>IF('2_DEBITOS'!$I$4="ERRO !!!",0,SUM('2_DEBITOS'!F411,'2_DEBITOS'!G411))</f>
        <v>0</v>
      </c>
      <c r="G415" s="8" t="str">
        <f>IF('1_QUESITOS'!$D$18="ERRO !!!","",
IF(E415+F415=0,"",
IF(OR('2_DEBITOS'!I411="Sim",'1_QUESITOS'!$D$6="Sim",'1_QUESITOS'!$D$7="Sim",'1_QUESITOS'!$D$9="Sim"),"D",
IF('3_CAPAG'!$D$9="","",
'3_CAPAG'!$D$9))))</f>
        <v/>
      </c>
      <c r="H415" s="8" t="str">
        <f>IF('1_QUESITOS'!$D$18="ERRO !!!","00.0",
IF(AND(OR(G415="C",G415="D"),'1_QUESITOS'!$D$13="Sim"),"10.1",
IF(AND(OR(G415="A",G415="B"),'1_QUESITOS'!$D$14="Sim"),"10.2",
IF(AND(OR(G415="C",G415="D"),'1_QUESITOS'!$D$13="Não",'1_QUESITOS'!$D$12="Inciso I"),"11.1",
IF(AND(OR(G415="C",G415="D"),'1_QUESITOS'!$D$13="Não",'1_QUESITOS'!$D$12="Inciso II"),"11.2",
"00.0")))))</f>
        <v>00.0</v>
      </c>
      <c r="I415" s="87">
        <f>IF('1_QUESITOS'!$D$18="ERRO !!!",0,
IF(H415="10.1",0.65,
IF(H415="10.2",0,
IF(AND(H415="11.1",'1_QUESITOS'!$D$8="Não",'1_QUESITOS'!$D$9="Não",'1_QUESITOS'!$D$10="Não",'1_QUESITOS'!$D$11="Não"),0.65,
IF(AND(H415="11.1",OR('1_QUESITOS'!$D$8="Sim",'1_QUESITOS'!$D$9="Sim",'1_QUESITOS'!$D$10="Sim",'1_QUESITOS'!$D$11="Sim")),0.7,
IF(AND(H415="11.2",'1_QUESITOS'!$D$8="Não",'1_QUESITOS'!$D$9="Não",'1_QUESITOS'!$D$10="Não",'1_QUESITOS'!$D$11="Não"),0.5,
IF(AND(H415="11.2",OR('1_QUESITOS'!$D$8="Sim",'1_QUESITOS'!$D$9="Sim",'1_QUESITOS'!$D$10="Sim",'1_QUESITOS'!$D$11="Sim")),0.55,
0)))))))</f>
        <v>0</v>
      </c>
      <c r="J415" s="87">
        <f>'3_CAPAG'!$D$8</f>
        <v>0</v>
      </c>
      <c r="K415" s="87">
        <f>IF(OR('2_DEBITOS'!I411="Sim",'1_QUESITOS'!$D$6="Sim",'1_QUESITOS'!$D$7="Sim",'1_QUESITOS'!$D$9="Sim"),I415,
SMALL(I415:J415,1))</f>
        <v>0</v>
      </c>
      <c r="L415" s="7">
        <f>IF('2_DEBITOS'!$I$4="ERRO !!!",0,ROUNDDOWN(SUM(E415:F415)*K415,2))</f>
        <v>0</v>
      </c>
      <c r="M415" s="7">
        <f t="shared" si="24"/>
        <v>0</v>
      </c>
      <c r="N415" s="7">
        <f t="shared" si="27"/>
        <v>0</v>
      </c>
      <c r="O415" s="7">
        <f t="shared" si="25"/>
        <v>0</v>
      </c>
    </row>
    <row r="416" spans="3:15" x14ac:dyDescent="0.35">
      <c r="C416" s="18" t="str">
        <f t="shared" si="26"/>
        <v/>
      </c>
      <c r="D416" s="13" t="str">
        <f>IF('2_DEBITOS'!D412="","Não informado",'2_DEBITOS'!D412)</f>
        <v>Não informado</v>
      </c>
      <c r="E416" s="7">
        <f>IF('2_DEBITOS'!$I$4="ERRO !!!",0,SUM('2_DEBITOS'!E412))</f>
        <v>0</v>
      </c>
      <c r="F416" s="7">
        <f>IF('2_DEBITOS'!$I$4="ERRO !!!",0,SUM('2_DEBITOS'!F412,'2_DEBITOS'!G412))</f>
        <v>0</v>
      </c>
      <c r="G416" s="8" t="str">
        <f>IF('1_QUESITOS'!$D$18="ERRO !!!","",
IF(E416+F416=0,"",
IF(OR('2_DEBITOS'!I412="Sim",'1_QUESITOS'!$D$6="Sim",'1_QUESITOS'!$D$7="Sim",'1_QUESITOS'!$D$9="Sim"),"D",
IF('3_CAPAG'!$D$9="","",
'3_CAPAG'!$D$9))))</f>
        <v/>
      </c>
      <c r="H416" s="8" t="str">
        <f>IF('1_QUESITOS'!$D$18="ERRO !!!","00.0",
IF(AND(OR(G416="C",G416="D"),'1_QUESITOS'!$D$13="Sim"),"10.1",
IF(AND(OR(G416="A",G416="B"),'1_QUESITOS'!$D$14="Sim"),"10.2",
IF(AND(OR(G416="C",G416="D"),'1_QUESITOS'!$D$13="Não",'1_QUESITOS'!$D$12="Inciso I"),"11.1",
IF(AND(OR(G416="C",G416="D"),'1_QUESITOS'!$D$13="Não",'1_QUESITOS'!$D$12="Inciso II"),"11.2",
"00.0")))))</f>
        <v>00.0</v>
      </c>
      <c r="I416" s="87">
        <f>IF('1_QUESITOS'!$D$18="ERRO !!!",0,
IF(H416="10.1",0.65,
IF(H416="10.2",0,
IF(AND(H416="11.1",'1_QUESITOS'!$D$8="Não",'1_QUESITOS'!$D$9="Não",'1_QUESITOS'!$D$10="Não",'1_QUESITOS'!$D$11="Não"),0.65,
IF(AND(H416="11.1",OR('1_QUESITOS'!$D$8="Sim",'1_QUESITOS'!$D$9="Sim",'1_QUESITOS'!$D$10="Sim",'1_QUESITOS'!$D$11="Sim")),0.7,
IF(AND(H416="11.2",'1_QUESITOS'!$D$8="Não",'1_QUESITOS'!$D$9="Não",'1_QUESITOS'!$D$10="Não",'1_QUESITOS'!$D$11="Não"),0.5,
IF(AND(H416="11.2",OR('1_QUESITOS'!$D$8="Sim",'1_QUESITOS'!$D$9="Sim",'1_QUESITOS'!$D$10="Sim",'1_QUESITOS'!$D$11="Sim")),0.55,
0)))))))</f>
        <v>0</v>
      </c>
      <c r="J416" s="87">
        <f>'3_CAPAG'!$D$8</f>
        <v>0</v>
      </c>
      <c r="K416" s="87">
        <f>IF(OR('2_DEBITOS'!I412="Sim",'1_QUESITOS'!$D$6="Sim",'1_QUESITOS'!$D$7="Sim",'1_QUESITOS'!$D$9="Sim"),I416,
SMALL(I416:J416,1))</f>
        <v>0</v>
      </c>
      <c r="L416" s="7">
        <f>IF('2_DEBITOS'!$I$4="ERRO !!!",0,ROUNDDOWN(SUM(E416:F416)*K416,2))</f>
        <v>0</v>
      </c>
      <c r="M416" s="7">
        <f t="shared" si="24"/>
        <v>0</v>
      </c>
      <c r="N416" s="7">
        <f t="shared" si="27"/>
        <v>0</v>
      </c>
      <c r="O416" s="7">
        <f t="shared" si="25"/>
        <v>0</v>
      </c>
    </row>
    <row r="417" spans="3:15" x14ac:dyDescent="0.35">
      <c r="C417" s="18" t="str">
        <f t="shared" si="26"/>
        <v/>
      </c>
      <c r="D417" s="13" t="str">
        <f>IF('2_DEBITOS'!D413="","Não informado",'2_DEBITOS'!D413)</f>
        <v>Não informado</v>
      </c>
      <c r="E417" s="7">
        <f>IF('2_DEBITOS'!$I$4="ERRO !!!",0,SUM('2_DEBITOS'!E413))</f>
        <v>0</v>
      </c>
      <c r="F417" s="7">
        <f>IF('2_DEBITOS'!$I$4="ERRO !!!",0,SUM('2_DEBITOS'!F413,'2_DEBITOS'!G413))</f>
        <v>0</v>
      </c>
      <c r="G417" s="8" t="str">
        <f>IF('1_QUESITOS'!$D$18="ERRO !!!","",
IF(E417+F417=0,"",
IF(OR('2_DEBITOS'!I413="Sim",'1_QUESITOS'!$D$6="Sim",'1_QUESITOS'!$D$7="Sim",'1_QUESITOS'!$D$9="Sim"),"D",
IF('3_CAPAG'!$D$9="","",
'3_CAPAG'!$D$9))))</f>
        <v/>
      </c>
      <c r="H417" s="8" t="str">
        <f>IF('1_QUESITOS'!$D$18="ERRO !!!","00.0",
IF(AND(OR(G417="C",G417="D"),'1_QUESITOS'!$D$13="Sim"),"10.1",
IF(AND(OR(G417="A",G417="B"),'1_QUESITOS'!$D$14="Sim"),"10.2",
IF(AND(OR(G417="C",G417="D"),'1_QUESITOS'!$D$13="Não",'1_QUESITOS'!$D$12="Inciso I"),"11.1",
IF(AND(OR(G417="C",G417="D"),'1_QUESITOS'!$D$13="Não",'1_QUESITOS'!$D$12="Inciso II"),"11.2",
"00.0")))))</f>
        <v>00.0</v>
      </c>
      <c r="I417" s="87">
        <f>IF('1_QUESITOS'!$D$18="ERRO !!!",0,
IF(H417="10.1",0.65,
IF(H417="10.2",0,
IF(AND(H417="11.1",'1_QUESITOS'!$D$8="Não",'1_QUESITOS'!$D$9="Não",'1_QUESITOS'!$D$10="Não",'1_QUESITOS'!$D$11="Não"),0.65,
IF(AND(H417="11.1",OR('1_QUESITOS'!$D$8="Sim",'1_QUESITOS'!$D$9="Sim",'1_QUESITOS'!$D$10="Sim",'1_QUESITOS'!$D$11="Sim")),0.7,
IF(AND(H417="11.2",'1_QUESITOS'!$D$8="Não",'1_QUESITOS'!$D$9="Não",'1_QUESITOS'!$D$10="Não",'1_QUESITOS'!$D$11="Não"),0.5,
IF(AND(H417="11.2",OR('1_QUESITOS'!$D$8="Sim",'1_QUESITOS'!$D$9="Sim",'1_QUESITOS'!$D$10="Sim",'1_QUESITOS'!$D$11="Sim")),0.55,
0)))))))</f>
        <v>0</v>
      </c>
      <c r="J417" s="87">
        <f>'3_CAPAG'!$D$8</f>
        <v>0</v>
      </c>
      <c r="K417" s="87">
        <f>IF(OR('2_DEBITOS'!I413="Sim",'1_QUESITOS'!$D$6="Sim",'1_QUESITOS'!$D$7="Sim",'1_QUESITOS'!$D$9="Sim"),I417,
SMALL(I417:J417,1))</f>
        <v>0</v>
      </c>
      <c r="L417" s="7">
        <f>IF('2_DEBITOS'!$I$4="ERRO !!!",0,ROUNDDOWN(SUM(E417:F417)*K417,2))</f>
        <v>0</v>
      </c>
      <c r="M417" s="7">
        <f t="shared" si="24"/>
        <v>0</v>
      </c>
      <c r="N417" s="7">
        <f t="shared" si="27"/>
        <v>0</v>
      </c>
      <c r="O417" s="7">
        <f t="shared" si="25"/>
        <v>0</v>
      </c>
    </row>
    <row r="418" spans="3:15" x14ac:dyDescent="0.35">
      <c r="C418" s="18" t="str">
        <f t="shared" si="26"/>
        <v/>
      </c>
      <c r="D418" s="13" t="str">
        <f>IF('2_DEBITOS'!D414="","Não informado",'2_DEBITOS'!D414)</f>
        <v>Não informado</v>
      </c>
      <c r="E418" s="7">
        <f>IF('2_DEBITOS'!$I$4="ERRO !!!",0,SUM('2_DEBITOS'!E414))</f>
        <v>0</v>
      </c>
      <c r="F418" s="7">
        <f>IF('2_DEBITOS'!$I$4="ERRO !!!",0,SUM('2_DEBITOS'!F414,'2_DEBITOS'!G414))</f>
        <v>0</v>
      </c>
      <c r="G418" s="8" t="str">
        <f>IF('1_QUESITOS'!$D$18="ERRO !!!","",
IF(E418+F418=0,"",
IF(OR('2_DEBITOS'!I414="Sim",'1_QUESITOS'!$D$6="Sim",'1_QUESITOS'!$D$7="Sim",'1_QUESITOS'!$D$9="Sim"),"D",
IF('3_CAPAG'!$D$9="","",
'3_CAPAG'!$D$9))))</f>
        <v/>
      </c>
      <c r="H418" s="8" t="str">
        <f>IF('1_QUESITOS'!$D$18="ERRO !!!","00.0",
IF(AND(OR(G418="C",G418="D"),'1_QUESITOS'!$D$13="Sim"),"10.1",
IF(AND(OR(G418="A",G418="B"),'1_QUESITOS'!$D$14="Sim"),"10.2",
IF(AND(OR(G418="C",G418="D"),'1_QUESITOS'!$D$13="Não",'1_QUESITOS'!$D$12="Inciso I"),"11.1",
IF(AND(OR(G418="C",G418="D"),'1_QUESITOS'!$D$13="Não",'1_QUESITOS'!$D$12="Inciso II"),"11.2",
"00.0")))))</f>
        <v>00.0</v>
      </c>
      <c r="I418" s="87">
        <f>IF('1_QUESITOS'!$D$18="ERRO !!!",0,
IF(H418="10.1",0.65,
IF(H418="10.2",0,
IF(AND(H418="11.1",'1_QUESITOS'!$D$8="Não",'1_QUESITOS'!$D$9="Não",'1_QUESITOS'!$D$10="Não",'1_QUESITOS'!$D$11="Não"),0.65,
IF(AND(H418="11.1",OR('1_QUESITOS'!$D$8="Sim",'1_QUESITOS'!$D$9="Sim",'1_QUESITOS'!$D$10="Sim",'1_QUESITOS'!$D$11="Sim")),0.7,
IF(AND(H418="11.2",'1_QUESITOS'!$D$8="Não",'1_QUESITOS'!$D$9="Não",'1_QUESITOS'!$D$10="Não",'1_QUESITOS'!$D$11="Não"),0.5,
IF(AND(H418="11.2",OR('1_QUESITOS'!$D$8="Sim",'1_QUESITOS'!$D$9="Sim",'1_QUESITOS'!$D$10="Sim",'1_QUESITOS'!$D$11="Sim")),0.55,
0)))))))</f>
        <v>0</v>
      </c>
      <c r="J418" s="87">
        <f>'3_CAPAG'!$D$8</f>
        <v>0</v>
      </c>
      <c r="K418" s="87">
        <f>IF(OR('2_DEBITOS'!I414="Sim",'1_QUESITOS'!$D$6="Sim",'1_QUESITOS'!$D$7="Sim",'1_QUESITOS'!$D$9="Sim"),I418,
SMALL(I418:J418,1))</f>
        <v>0</v>
      </c>
      <c r="L418" s="7">
        <f>IF('2_DEBITOS'!$I$4="ERRO !!!",0,ROUNDDOWN(SUM(E418:F418)*K418,2))</f>
        <v>0</v>
      </c>
      <c r="M418" s="7">
        <f t="shared" si="24"/>
        <v>0</v>
      </c>
      <c r="N418" s="7">
        <f t="shared" si="27"/>
        <v>0</v>
      </c>
      <c r="O418" s="7">
        <f t="shared" si="25"/>
        <v>0</v>
      </c>
    </row>
    <row r="419" spans="3:15" x14ac:dyDescent="0.35">
      <c r="C419" s="18" t="str">
        <f t="shared" si="26"/>
        <v/>
      </c>
      <c r="D419" s="13" t="str">
        <f>IF('2_DEBITOS'!D415="","Não informado",'2_DEBITOS'!D415)</f>
        <v>Não informado</v>
      </c>
      <c r="E419" s="7">
        <f>IF('2_DEBITOS'!$I$4="ERRO !!!",0,SUM('2_DEBITOS'!E415))</f>
        <v>0</v>
      </c>
      <c r="F419" s="7">
        <f>IF('2_DEBITOS'!$I$4="ERRO !!!",0,SUM('2_DEBITOS'!F415,'2_DEBITOS'!G415))</f>
        <v>0</v>
      </c>
      <c r="G419" s="8" t="str">
        <f>IF('1_QUESITOS'!$D$18="ERRO !!!","",
IF(E419+F419=0,"",
IF(OR('2_DEBITOS'!I415="Sim",'1_QUESITOS'!$D$6="Sim",'1_QUESITOS'!$D$7="Sim",'1_QUESITOS'!$D$9="Sim"),"D",
IF('3_CAPAG'!$D$9="","",
'3_CAPAG'!$D$9))))</f>
        <v/>
      </c>
      <c r="H419" s="8" t="str">
        <f>IF('1_QUESITOS'!$D$18="ERRO !!!","00.0",
IF(AND(OR(G419="C",G419="D"),'1_QUESITOS'!$D$13="Sim"),"10.1",
IF(AND(OR(G419="A",G419="B"),'1_QUESITOS'!$D$14="Sim"),"10.2",
IF(AND(OR(G419="C",G419="D"),'1_QUESITOS'!$D$13="Não",'1_QUESITOS'!$D$12="Inciso I"),"11.1",
IF(AND(OR(G419="C",G419="D"),'1_QUESITOS'!$D$13="Não",'1_QUESITOS'!$D$12="Inciso II"),"11.2",
"00.0")))))</f>
        <v>00.0</v>
      </c>
      <c r="I419" s="87">
        <f>IF('1_QUESITOS'!$D$18="ERRO !!!",0,
IF(H419="10.1",0.65,
IF(H419="10.2",0,
IF(AND(H419="11.1",'1_QUESITOS'!$D$8="Não",'1_QUESITOS'!$D$9="Não",'1_QUESITOS'!$D$10="Não",'1_QUESITOS'!$D$11="Não"),0.65,
IF(AND(H419="11.1",OR('1_QUESITOS'!$D$8="Sim",'1_QUESITOS'!$D$9="Sim",'1_QUESITOS'!$D$10="Sim",'1_QUESITOS'!$D$11="Sim")),0.7,
IF(AND(H419="11.2",'1_QUESITOS'!$D$8="Não",'1_QUESITOS'!$D$9="Não",'1_QUESITOS'!$D$10="Não",'1_QUESITOS'!$D$11="Não"),0.5,
IF(AND(H419="11.2",OR('1_QUESITOS'!$D$8="Sim",'1_QUESITOS'!$D$9="Sim",'1_QUESITOS'!$D$10="Sim",'1_QUESITOS'!$D$11="Sim")),0.55,
0)))))))</f>
        <v>0</v>
      </c>
      <c r="J419" s="87">
        <f>'3_CAPAG'!$D$8</f>
        <v>0</v>
      </c>
      <c r="K419" s="87">
        <f>IF(OR('2_DEBITOS'!I415="Sim",'1_QUESITOS'!$D$6="Sim",'1_QUESITOS'!$D$7="Sim",'1_QUESITOS'!$D$9="Sim"),I419,
SMALL(I419:J419,1))</f>
        <v>0</v>
      </c>
      <c r="L419" s="7">
        <f>IF('2_DEBITOS'!$I$4="ERRO !!!",0,ROUNDDOWN(SUM(E419:F419)*K419,2))</f>
        <v>0</v>
      </c>
      <c r="M419" s="7">
        <f t="shared" si="24"/>
        <v>0</v>
      </c>
      <c r="N419" s="7">
        <f t="shared" si="27"/>
        <v>0</v>
      </c>
      <c r="O419" s="7">
        <f t="shared" si="25"/>
        <v>0</v>
      </c>
    </row>
    <row r="420" spans="3:15" x14ac:dyDescent="0.35">
      <c r="C420" s="18" t="str">
        <f t="shared" si="26"/>
        <v/>
      </c>
      <c r="D420" s="13" t="str">
        <f>IF('2_DEBITOS'!D416="","Não informado",'2_DEBITOS'!D416)</f>
        <v>Não informado</v>
      </c>
      <c r="E420" s="7">
        <f>IF('2_DEBITOS'!$I$4="ERRO !!!",0,SUM('2_DEBITOS'!E416))</f>
        <v>0</v>
      </c>
      <c r="F420" s="7">
        <f>IF('2_DEBITOS'!$I$4="ERRO !!!",0,SUM('2_DEBITOS'!F416,'2_DEBITOS'!G416))</f>
        <v>0</v>
      </c>
      <c r="G420" s="8" t="str">
        <f>IF('1_QUESITOS'!$D$18="ERRO !!!","",
IF(E420+F420=0,"",
IF(OR('2_DEBITOS'!I416="Sim",'1_QUESITOS'!$D$6="Sim",'1_QUESITOS'!$D$7="Sim",'1_QUESITOS'!$D$9="Sim"),"D",
IF('3_CAPAG'!$D$9="","",
'3_CAPAG'!$D$9))))</f>
        <v/>
      </c>
      <c r="H420" s="8" t="str">
        <f>IF('1_QUESITOS'!$D$18="ERRO !!!","00.0",
IF(AND(OR(G420="C",G420="D"),'1_QUESITOS'!$D$13="Sim"),"10.1",
IF(AND(OR(G420="A",G420="B"),'1_QUESITOS'!$D$14="Sim"),"10.2",
IF(AND(OR(G420="C",G420="D"),'1_QUESITOS'!$D$13="Não",'1_QUESITOS'!$D$12="Inciso I"),"11.1",
IF(AND(OR(G420="C",G420="D"),'1_QUESITOS'!$D$13="Não",'1_QUESITOS'!$D$12="Inciso II"),"11.2",
"00.0")))))</f>
        <v>00.0</v>
      </c>
      <c r="I420" s="87">
        <f>IF('1_QUESITOS'!$D$18="ERRO !!!",0,
IF(H420="10.1",0.65,
IF(H420="10.2",0,
IF(AND(H420="11.1",'1_QUESITOS'!$D$8="Não",'1_QUESITOS'!$D$9="Não",'1_QUESITOS'!$D$10="Não",'1_QUESITOS'!$D$11="Não"),0.65,
IF(AND(H420="11.1",OR('1_QUESITOS'!$D$8="Sim",'1_QUESITOS'!$D$9="Sim",'1_QUESITOS'!$D$10="Sim",'1_QUESITOS'!$D$11="Sim")),0.7,
IF(AND(H420="11.2",'1_QUESITOS'!$D$8="Não",'1_QUESITOS'!$D$9="Não",'1_QUESITOS'!$D$10="Não",'1_QUESITOS'!$D$11="Não"),0.5,
IF(AND(H420="11.2",OR('1_QUESITOS'!$D$8="Sim",'1_QUESITOS'!$D$9="Sim",'1_QUESITOS'!$D$10="Sim",'1_QUESITOS'!$D$11="Sim")),0.55,
0)))))))</f>
        <v>0</v>
      </c>
      <c r="J420" s="87">
        <f>'3_CAPAG'!$D$8</f>
        <v>0</v>
      </c>
      <c r="K420" s="87">
        <f>IF(OR('2_DEBITOS'!I416="Sim",'1_QUESITOS'!$D$6="Sim",'1_QUESITOS'!$D$7="Sim",'1_QUESITOS'!$D$9="Sim"),I420,
SMALL(I420:J420,1))</f>
        <v>0</v>
      </c>
      <c r="L420" s="7">
        <f>IF('2_DEBITOS'!$I$4="ERRO !!!",0,ROUNDDOWN(SUM(E420:F420)*K420,2))</f>
        <v>0</v>
      </c>
      <c r="M420" s="7">
        <f t="shared" si="24"/>
        <v>0</v>
      </c>
      <c r="N420" s="7">
        <f t="shared" si="27"/>
        <v>0</v>
      </c>
      <c r="O420" s="7">
        <f t="shared" si="25"/>
        <v>0</v>
      </c>
    </row>
    <row r="421" spans="3:15" x14ac:dyDescent="0.35">
      <c r="C421" s="18" t="str">
        <f t="shared" si="26"/>
        <v/>
      </c>
      <c r="D421" s="13" t="str">
        <f>IF('2_DEBITOS'!D417="","Não informado",'2_DEBITOS'!D417)</f>
        <v>Não informado</v>
      </c>
      <c r="E421" s="7">
        <f>IF('2_DEBITOS'!$I$4="ERRO !!!",0,SUM('2_DEBITOS'!E417))</f>
        <v>0</v>
      </c>
      <c r="F421" s="7">
        <f>IF('2_DEBITOS'!$I$4="ERRO !!!",0,SUM('2_DEBITOS'!F417,'2_DEBITOS'!G417))</f>
        <v>0</v>
      </c>
      <c r="G421" s="8" t="str">
        <f>IF('1_QUESITOS'!$D$18="ERRO !!!","",
IF(E421+F421=0,"",
IF(OR('2_DEBITOS'!I417="Sim",'1_QUESITOS'!$D$6="Sim",'1_QUESITOS'!$D$7="Sim",'1_QUESITOS'!$D$9="Sim"),"D",
IF('3_CAPAG'!$D$9="","",
'3_CAPAG'!$D$9))))</f>
        <v/>
      </c>
      <c r="H421" s="8" t="str">
        <f>IF('1_QUESITOS'!$D$18="ERRO !!!","00.0",
IF(AND(OR(G421="C",G421="D"),'1_QUESITOS'!$D$13="Sim"),"10.1",
IF(AND(OR(G421="A",G421="B"),'1_QUESITOS'!$D$14="Sim"),"10.2",
IF(AND(OR(G421="C",G421="D"),'1_QUESITOS'!$D$13="Não",'1_QUESITOS'!$D$12="Inciso I"),"11.1",
IF(AND(OR(G421="C",G421="D"),'1_QUESITOS'!$D$13="Não",'1_QUESITOS'!$D$12="Inciso II"),"11.2",
"00.0")))))</f>
        <v>00.0</v>
      </c>
      <c r="I421" s="87">
        <f>IF('1_QUESITOS'!$D$18="ERRO !!!",0,
IF(H421="10.1",0.65,
IF(H421="10.2",0,
IF(AND(H421="11.1",'1_QUESITOS'!$D$8="Não",'1_QUESITOS'!$D$9="Não",'1_QUESITOS'!$D$10="Não",'1_QUESITOS'!$D$11="Não"),0.65,
IF(AND(H421="11.1",OR('1_QUESITOS'!$D$8="Sim",'1_QUESITOS'!$D$9="Sim",'1_QUESITOS'!$D$10="Sim",'1_QUESITOS'!$D$11="Sim")),0.7,
IF(AND(H421="11.2",'1_QUESITOS'!$D$8="Não",'1_QUESITOS'!$D$9="Não",'1_QUESITOS'!$D$10="Não",'1_QUESITOS'!$D$11="Não"),0.5,
IF(AND(H421="11.2",OR('1_QUESITOS'!$D$8="Sim",'1_QUESITOS'!$D$9="Sim",'1_QUESITOS'!$D$10="Sim",'1_QUESITOS'!$D$11="Sim")),0.55,
0)))))))</f>
        <v>0</v>
      </c>
      <c r="J421" s="87">
        <f>'3_CAPAG'!$D$8</f>
        <v>0</v>
      </c>
      <c r="K421" s="87">
        <f>IF(OR('2_DEBITOS'!I417="Sim",'1_QUESITOS'!$D$6="Sim",'1_QUESITOS'!$D$7="Sim",'1_QUESITOS'!$D$9="Sim"),I421,
SMALL(I421:J421,1))</f>
        <v>0</v>
      </c>
      <c r="L421" s="7">
        <f>IF('2_DEBITOS'!$I$4="ERRO !!!",0,ROUNDDOWN(SUM(E421:F421)*K421,2))</f>
        <v>0</v>
      </c>
      <c r="M421" s="7">
        <f t="shared" si="24"/>
        <v>0</v>
      </c>
      <c r="N421" s="7">
        <f t="shared" si="27"/>
        <v>0</v>
      </c>
      <c r="O421" s="7">
        <f t="shared" si="25"/>
        <v>0</v>
      </c>
    </row>
    <row r="422" spans="3:15" x14ac:dyDescent="0.35">
      <c r="C422" s="18" t="str">
        <f t="shared" si="26"/>
        <v/>
      </c>
      <c r="D422" s="13" t="str">
        <f>IF('2_DEBITOS'!D418="","Não informado",'2_DEBITOS'!D418)</f>
        <v>Não informado</v>
      </c>
      <c r="E422" s="7">
        <f>IF('2_DEBITOS'!$I$4="ERRO !!!",0,SUM('2_DEBITOS'!E418))</f>
        <v>0</v>
      </c>
      <c r="F422" s="7">
        <f>IF('2_DEBITOS'!$I$4="ERRO !!!",0,SUM('2_DEBITOS'!F418,'2_DEBITOS'!G418))</f>
        <v>0</v>
      </c>
      <c r="G422" s="8" t="str">
        <f>IF('1_QUESITOS'!$D$18="ERRO !!!","",
IF(E422+F422=0,"",
IF(OR('2_DEBITOS'!I418="Sim",'1_QUESITOS'!$D$6="Sim",'1_QUESITOS'!$D$7="Sim",'1_QUESITOS'!$D$9="Sim"),"D",
IF('3_CAPAG'!$D$9="","",
'3_CAPAG'!$D$9))))</f>
        <v/>
      </c>
      <c r="H422" s="8" t="str">
        <f>IF('1_QUESITOS'!$D$18="ERRO !!!","00.0",
IF(AND(OR(G422="C",G422="D"),'1_QUESITOS'!$D$13="Sim"),"10.1",
IF(AND(OR(G422="A",G422="B"),'1_QUESITOS'!$D$14="Sim"),"10.2",
IF(AND(OR(G422="C",G422="D"),'1_QUESITOS'!$D$13="Não",'1_QUESITOS'!$D$12="Inciso I"),"11.1",
IF(AND(OR(G422="C",G422="D"),'1_QUESITOS'!$D$13="Não",'1_QUESITOS'!$D$12="Inciso II"),"11.2",
"00.0")))))</f>
        <v>00.0</v>
      </c>
      <c r="I422" s="87">
        <f>IF('1_QUESITOS'!$D$18="ERRO !!!",0,
IF(H422="10.1",0.65,
IF(H422="10.2",0,
IF(AND(H422="11.1",'1_QUESITOS'!$D$8="Não",'1_QUESITOS'!$D$9="Não",'1_QUESITOS'!$D$10="Não",'1_QUESITOS'!$D$11="Não"),0.65,
IF(AND(H422="11.1",OR('1_QUESITOS'!$D$8="Sim",'1_QUESITOS'!$D$9="Sim",'1_QUESITOS'!$D$10="Sim",'1_QUESITOS'!$D$11="Sim")),0.7,
IF(AND(H422="11.2",'1_QUESITOS'!$D$8="Não",'1_QUESITOS'!$D$9="Não",'1_QUESITOS'!$D$10="Não",'1_QUESITOS'!$D$11="Não"),0.5,
IF(AND(H422="11.2",OR('1_QUESITOS'!$D$8="Sim",'1_QUESITOS'!$D$9="Sim",'1_QUESITOS'!$D$10="Sim",'1_QUESITOS'!$D$11="Sim")),0.55,
0)))))))</f>
        <v>0</v>
      </c>
      <c r="J422" s="87">
        <f>'3_CAPAG'!$D$8</f>
        <v>0</v>
      </c>
      <c r="K422" s="87">
        <f>IF(OR('2_DEBITOS'!I418="Sim",'1_QUESITOS'!$D$6="Sim",'1_QUESITOS'!$D$7="Sim",'1_QUESITOS'!$D$9="Sim"),I422,
SMALL(I422:J422,1))</f>
        <v>0</v>
      </c>
      <c r="L422" s="7">
        <f>IF('2_DEBITOS'!$I$4="ERRO !!!",0,ROUNDDOWN(SUM(E422:F422)*K422,2))</f>
        <v>0</v>
      </c>
      <c r="M422" s="7">
        <f t="shared" si="24"/>
        <v>0</v>
      </c>
      <c r="N422" s="7">
        <f t="shared" si="27"/>
        <v>0</v>
      </c>
      <c r="O422" s="7">
        <f t="shared" si="25"/>
        <v>0</v>
      </c>
    </row>
    <row r="423" spans="3:15" x14ac:dyDescent="0.35">
      <c r="C423" s="18" t="str">
        <f t="shared" si="26"/>
        <v/>
      </c>
      <c r="D423" s="13" t="str">
        <f>IF('2_DEBITOS'!D419="","Não informado",'2_DEBITOS'!D419)</f>
        <v>Não informado</v>
      </c>
      <c r="E423" s="7">
        <f>IF('2_DEBITOS'!$I$4="ERRO !!!",0,SUM('2_DEBITOS'!E419))</f>
        <v>0</v>
      </c>
      <c r="F423" s="7">
        <f>IF('2_DEBITOS'!$I$4="ERRO !!!",0,SUM('2_DEBITOS'!F419,'2_DEBITOS'!G419))</f>
        <v>0</v>
      </c>
      <c r="G423" s="8" t="str">
        <f>IF('1_QUESITOS'!$D$18="ERRO !!!","",
IF(E423+F423=0,"",
IF(OR('2_DEBITOS'!I419="Sim",'1_QUESITOS'!$D$6="Sim",'1_QUESITOS'!$D$7="Sim",'1_QUESITOS'!$D$9="Sim"),"D",
IF('3_CAPAG'!$D$9="","",
'3_CAPAG'!$D$9))))</f>
        <v/>
      </c>
      <c r="H423" s="8" t="str">
        <f>IF('1_QUESITOS'!$D$18="ERRO !!!","00.0",
IF(AND(OR(G423="C",G423="D"),'1_QUESITOS'!$D$13="Sim"),"10.1",
IF(AND(OR(G423="A",G423="B"),'1_QUESITOS'!$D$14="Sim"),"10.2",
IF(AND(OR(G423="C",G423="D"),'1_QUESITOS'!$D$13="Não",'1_QUESITOS'!$D$12="Inciso I"),"11.1",
IF(AND(OR(G423="C",G423="D"),'1_QUESITOS'!$D$13="Não",'1_QUESITOS'!$D$12="Inciso II"),"11.2",
"00.0")))))</f>
        <v>00.0</v>
      </c>
      <c r="I423" s="87">
        <f>IF('1_QUESITOS'!$D$18="ERRO !!!",0,
IF(H423="10.1",0.65,
IF(H423="10.2",0,
IF(AND(H423="11.1",'1_QUESITOS'!$D$8="Não",'1_QUESITOS'!$D$9="Não",'1_QUESITOS'!$D$10="Não",'1_QUESITOS'!$D$11="Não"),0.65,
IF(AND(H423="11.1",OR('1_QUESITOS'!$D$8="Sim",'1_QUESITOS'!$D$9="Sim",'1_QUESITOS'!$D$10="Sim",'1_QUESITOS'!$D$11="Sim")),0.7,
IF(AND(H423="11.2",'1_QUESITOS'!$D$8="Não",'1_QUESITOS'!$D$9="Não",'1_QUESITOS'!$D$10="Não",'1_QUESITOS'!$D$11="Não"),0.5,
IF(AND(H423="11.2",OR('1_QUESITOS'!$D$8="Sim",'1_QUESITOS'!$D$9="Sim",'1_QUESITOS'!$D$10="Sim",'1_QUESITOS'!$D$11="Sim")),0.55,
0)))))))</f>
        <v>0</v>
      </c>
      <c r="J423" s="87">
        <f>'3_CAPAG'!$D$8</f>
        <v>0</v>
      </c>
      <c r="K423" s="87">
        <f>IF(OR('2_DEBITOS'!I419="Sim",'1_QUESITOS'!$D$6="Sim",'1_QUESITOS'!$D$7="Sim",'1_QUESITOS'!$D$9="Sim"),I423,
SMALL(I423:J423,1))</f>
        <v>0</v>
      </c>
      <c r="L423" s="7">
        <f>IF('2_DEBITOS'!$I$4="ERRO !!!",0,ROUNDDOWN(SUM(E423:F423)*K423,2))</f>
        <v>0</v>
      </c>
      <c r="M423" s="7">
        <f t="shared" si="24"/>
        <v>0</v>
      </c>
      <c r="N423" s="7">
        <f t="shared" si="27"/>
        <v>0</v>
      </c>
      <c r="O423" s="7">
        <f t="shared" si="25"/>
        <v>0</v>
      </c>
    </row>
    <row r="424" spans="3:15" x14ac:dyDescent="0.35">
      <c r="C424" s="18" t="str">
        <f t="shared" si="26"/>
        <v/>
      </c>
      <c r="D424" s="13" t="str">
        <f>IF('2_DEBITOS'!D420="","Não informado",'2_DEBITOS'!D420)</f>
        <v>Não informado</v>
      </c>
      <c r="E424" s="7">
        <f>IF('2_DEBITOS'!$I$4="ERRO !!!",0,SUM('2_DEBITOS'!E420))</f>
        <v>0</v>
      </c>
      <c r="F424" s="7">
        <f>IF('2_DEBITOS'!$I$4="ERRO !!!",0,SUM('2_DEBITOS'!F420,'2_DEBITOS'!G420))</f>
        <v>0</v>
      </c>
      <c r="G424" s="8" t="str">
        <f>IF('1_QUESITOS'!$D$18="ERRO !!!","",
IF(E424+F424=0,"",
IF(OR('2_DEBITOS'!I420="Sim",'1_QUESITOS'!$D$6="Sim",'1_QUESITOS'!$D$7="Sim",'1_QUESITOS'!$D$9="Sim"),"D",
IF('3_CAPAG'!$D$9="","",
'3_CAPAG'!$D$9))))</f>
        <v/>
      </c>
      <c r="H424" s="8" t="str">
        <f>IF('1_QUESITOS'!$D$18="ERRO !!!","00.0",
IF(AND(OR(G424="C",G424="D"),'1_QUESITOS'!$D$13="Sim"),"10.1",
IF(AND(OR(G424="A",G424="B"),'1_QUESITOS'!$D$14="Sim"),"10.2",
IF(AND(OR(G424="C",G424="D"),'1_QUESITOS'!$D$13="Não",'1_QUESITOS'!$D$12="Inciso I"),"11.1",
IF(AND(OR(G424="C",G424="D"),'1_QUESITOS'!$D$13="Não",'1_QUESITOS'!$D$12="Inciso II"),"11.2",
"00.0")))))</f>
        <v>00.0</v>
      </c>
      <c r="I424" s="87">
        <f>IF('1_QUESITOS'!$D$18="ERRO !!!",0,
IF(H424="10.1",0.65,
IF(H424="10.2",0,
IF(AND(H424="11.1",'1_QUESITOS'!$D$8="Não",'1_QUESITOS'!$D$9="Não",'1_QUESITOS'!$D$10="Não",'1_QUESITOS'!$D$11="Não"),0.65,
IF(AND(H424="11.1",OR('1_QUESITOS'!$D$8="Sim",'1_QUESITOS'!$D$9="Sim",'1_QUESITOS'!$D$10="Sim",'1_QUESITOS'!$D$11="Sim")),0.7,
IF(AND(H424="11.2",'1_QUESITOS'!$D$8="Não",'1_QUESITOS'!$D$9="Não",'1_QUESITOS'!$D$10="Não",'1_QUESITOS'!$D$11="Não"),0.5,
IF(AND(H424="11.2",OR('1_QUESITOS'!$D$8="Sim",'1_QUESITOS'!$D$9="Sim",'1_QUESITOS'!$D$10="Sim",'1_QUESITOS'!$D$11="Sim")),0.55,
0)))))))</f>
        <v>0</v>
      </c>
      <c r="J424" s="87">
        <f>'3_CAPAG'!$D$8</f>
        <v>0</v>
      </c>
      <c r="K424" s="87">
        <f>IF(OR('2_DEBITOS'!I420="Sim",'1_QUESITOS'!$D$6="Sim",'1_QUESITOS'!$D$7="Sim",'1_QUESITOS'!$D$9="Sim"),I424,
SMALL(I424:J424,1))</f>
        <v>0</v>
      </c>
      <c r="L424" s="7">
        <f>IF('2_DEBITOS'!$I$4="ERRO !!!",0,ROUNDDOWN(SUM(E424:F424)*K424,2))</f>
        <v>0</v>
      </c>
      <c r="M424" s="7">
        <f t="shared" si="24"/>
        <v>0</v>
      </c>
      <c r="N424" s="7">
        <f t="shared" si="27"/>
        <v>0</v>
      </c>
      <c r="O424" s="7">
        <f t="shared" si="25"/>
        <v>0</v>
      </c>
    </row>
    <row r="425" spans="3:15" x14ac:dyDescent="0.35">
      <c r="C425" s="18" t="str">
        <f t="shared" si="26"/>
        <v/>
      </c>
      <c r="D425" s="13" t="str">
        <f>IF('2_DEBITOS'!D421="","Não informado",'2_DEBITOS'!D421)</f>
        <v>Não informado</v>
      </c>
      <c r="E425" s="7">
        <f>IF('2_DEBITOS'!$I$4="ERRO !!!",0,SUM('2_DEBITOS'!E421))</f>
        <v>0</v>
      </c>
      <c r="F425" s="7">
        <f>IF('2_DEBITOS'!$I$4="ERRO !!!",0,SUM('2_DEBITOS'!F421,'2_DEBITOS'!G421))</f>
        <v>0</v>
      </c>
      <c r="G425" s="8" t="str">
        <f>IF('1_QUESITOS'!$D$18="ERRO !!!","",
IF(E425+F425=0,"",
IF(OR('2_DEBITOS'!I421="Sim",'1_QUESITOS'!$D$6="Sim",'1_QUESITOS'!$D$7="Sim",'1_QUESITOS'!$D$9="Sim"),"D",
IF('3_CAPAG'!$D$9="","",
'3_CAPAG'!$D$9))))</f>
        <v/>
      </c>
      <c r="H425" s="8" t="str">
        <f>IF('1_QUESITOS'!$D$18="ERRO !!!","00.0",
IF(AND(OR(G425="C",G425="D"),'1_QUESITOS'!$D$13="Sim"),"10.1",
IF(AND(OR(G425="A",G425="B"),'1_QUESITOS'!$D$14="Sim"),"10.2",
IF(AND(OR(G425="C",G425="D"),'1_QUESITOS'!$D$13="Não",'1_QUESITOS'!$D$12="Inciso I"),"11.1",
IF(AND(OR(G425="C",G425="D"),'1_QUESITOS'!$D$13="Não",'1_QUESITOS'!$D$12="Inciso II"),"11.2",
"00.0")))))</f>
        <v>00.0</v>
      </c>
      <c r="I425" s="87">
        <f>IF('1_QUESITOS'!$D$18="ERRO !!!",0,
IF(H425="10.1",0.65,
IF(H425="10.2",0,
IF(AND(H425="11.1",'1_QUESITOS'!$D$8="Não",'1_QUESITOS'!$D$9="Não",'1_QUESITOS'!$D$10="Não",'1_QUESITOS'!$D$11="Não"),0.65,
IF(AND(H425="11.1",OR('1_QUESITOS'!$D$8="Sim",'1_QUESITOS'!$D$9="Sim",'1_QUESITOS'!$D$10="Sim",'1_QUESITOS'!$D$11="Sim")),0.7,
IF(AND(H425="11.2",'1_QUESITOS'!$D$8="Não",'1_QUESITOS'!$D$9="Não",'1_QUESITOS'!$D$10="Não",'1_QUESITOS'!$D$11="Não"),0.5,
IF(AND(H425="11.2",OR('1_QUESITOS'!$D$8="Sim",'1_QUESITOS'!$D$9="Sim",'1_QUESITOS'!$D$10="Sim",'1_QUESITOS'!$D$11="Sim")),0.55,
0)))))))</f>
        <v>0</v>
      </c>
      <c r="J425" s="87">
        <f>'3_CAPAG'!$D$8</f>
        <v>0</v>
      </c>
      <c r="K425" s="87">
        <f>IF(OR('2_DEBITOS'!I421="Sim",'1_QUESITOS'!$D$6="Sim",'1_QUESITOS'!$D$7="Sim",'1_QUESITOS'!$D$9="Sim"),I425,
SMALL(I425:J425,1))</f>
        <v>0</v>
      </c>
      <c r="L425" s="7">
        <f>IF('2_DEBITOS'!$I$4="ERRO !!!",0,ROUNDDOWN(SUM(E425:F425)*K425,2))</f>
        <v>0</v>
      </c>
      <c r="M425" s="7">
        <f t="shared" si="24"/>
        <v>0</v>
      </c>
      <c r="N425" s="7">
        <f t="shared" si="27"/>
        <v>0</v>
      </c>
      <c r="O425" s="7">
        <f t="shared" si="25"/>
        <v>0</v>
      </c>
    </row>
    <row r="426" spans="3:15" x14ac:dyDescent="0.35">
      <c r="C426" s="18" t="str">
        <f t="shared" si="26"/>
        <v/>
      </c>
      <c r="D426" s="13" t="str">
        <f>IF('2_DEBITOS'!D422="","Não informado",'2_DEBITOS'!D422)</f>
        <v>Não informado</v>
      </c>
      <c r="E426" s="7">
        <f>IF('2_DEBITOS'!$I$4="ERRO !!!",0,SUM('2_DEBITOS'!E422))</f>
        <v>0</v>
      </c>
      <c r="F426" s="7">
        <f>IF('2_DEBITOS'!$I$4="ERRO !!!",0,SUM('2_DEBITOS'!F422,'2_DEBITOS'!G422))</f>
        <v>0</v>
      </c>
      <c r="G426" s="8" t="str">
        <f>IF('1_QUESITOS'!$D$18="ERRO !!!","",
IF(E426+F426=0,"",
IF(OR('2_DEBITOS'!I422="Sim",'1_QUESITOS'!$D$6="Sim",'1_QUESITOS'!$D$7="Sim",'1_QUESITOS'!$D$9="Sim"),"D",
IF('3_CAPAG'!$D$9="","",
'3_CAPAG'!$D$9))))</f>
        <v/>
      </c>
      <c r="H426" s="8" t="str">
        <f>IF('1_QUESITOS'!$D$18="ERRO !!!","00.0",
IF(AND(OR(G426="C",G426="D"),'1_QUESITOS'!$D$13="Sim"),"10.1",
IF(AND(OR(G426="A",G426="B"),'1_QUESITOS'!$D$14="Sim"),"10.2",
IF(AND(OR(G426="C",G426="D"),'1_QUESITOS'!$D$13="Não",'1_QUESITOS'!$D$12="Inciso I"),"11.1",
IF(AND(OR(G426="C",G426="D"),'1_QUESITOS'!$D$13="Não",'1_QUESITOS'!$D$12="Inciso II"),"11.2",
"00.0")))))</f>
        <v>00.0</v>
      </c>
      <c r="I426" s="87">
        <f>IF('1_QUESITOS'!$D$18="ERRO !!!",0,
IF(H426="10.1",0.65,
IF(H426="10.2",0,
IF(AND(H426="11.1",'1_QUESITOS'!$D$8="Não",'1_QUESITOS'!$D$9="Não",'1_QUESITOS'!$D$10="Não",'1_QUESITOS'!$D$11="Não"),0.65,
IF(AND(H426="11.1",OR('1_QUESITOS'!$D$8="Sim",'1_QUESITOS'!$D$9="Sim",'1_QUESITOS'!$D$10="Sim",'1_QUESITOS'!$D$11="Sim")),0.7,
IF(AND(H426="11.2",'1_QUESITOS'!$D$8="Não",'1_QUESITOS'!$D$9="Não",'1_QUESITOS'!$D$10="Não",'1_QUESITOS'!$D$11="Não"),0.5,
IF(AND(H426="11.2",OR('1_QUESITOS'!$D$8="Sim",'1_QUESITOS'!$D$9="Sim",'1_QUESITOS'!$D$10="Sim",'1_QUESITOS'!$D$11="Sim")),0.55,
0)))))))</f>
        <v>0</v>
      </c>
      <c r="J426" s="87">
        <f>'3_CAPAG'!$D$8</f>
        <v>0</v>
      </c>
      <c r="K426" s="87">
        <f>IF(OR('2_DEBITOS'!I422="Sim",'1_QUESITOS'!$D$6="Sim",'1_QUESITOS'!$D$7="Sim",'1_QUESITOS'!$D$9="Sim"),I426,
SMALL(I426:J426,1))</f>
        <v>0</v>
      </c>
      <c r="L426" s="7">
        <f>IF('2_DEBITOS'!$I$4="ERRO !!!",0,ROUNDDOWN(SUM(E426:F426)*K426,2))</f>
        <v>0</v>
      </c>
      <c r="M426" s="7">
        <f t="shared" si="24"/>
        <v>0</v>
      </c>
      <c r="N426" s="7">
        <f t="shared" si="27"/>
        <v>0</v>
      </c>
      <c r="O426" s="7">
        <f t="shared" si="25"/>
        <v>0</v>
      </c>
    </row>
    <row r="427" spans="3:15" x14ac:dyDescent="0.35">
      <c r="C427" s="18" t="str">
        <f t="shared" si="26"/>
        <v/>
      </c>
      <c r="D427" s="13" t="str">
        <f>IF('2_DEBITOS'!D423="","Não informado",'2_DEBITOS'!D423)</f>
        <v>Não informado</v>
      </c>
      <c r="E427" s="7">
        <f>IF('2_DEBITOS'!$I$4="ERRO !!!",0,SUM('2_DEBITOS'!E423))</f>
        <v>0</v>
      </c>
      <c r="F427" s="7">
        <f>IF('2_DEBITOS'!$I$4="ERRO !!!",0,SUM('2_DEBITOS'!F423,'2_DEBITOS'!G423))</f>
        <v>0</v>
      </c>
      <c r="G427" s="8" t="str">
        <f>IF('1_QUESITOS'!$D$18="ERRO !!!","",
IF(E427+F427=0,"",
IF(OR('2_DEBITOS'!I423="Sim",'1_QUESITOS'!$D$6="Sim",'1_QUESITOS'!$D$7="Sim",'1_QUESITOS'!$D$9="Sim"),"D",
IF('3_CAPAG'!$D$9="","",
'3_CAPAG'!$D$9))))</f>
        <v/>
      </c>
      <c r="H427" s="8" t="str">
        <f>IF('1_QUESITOS'!$D$18="ERRO !!!","00.0",
IF(AND(OR(G427="C",G427="D"),'1_QUESITOS'!$D$13="Sim"),"10.1",
IF(AND(OR(G427="A",G427="B"),'1_QUESITOS'!$D$14="Sim"),"10.2",
IF(AND(OR(G427="C",G427="D"),'1_QUESITOS'!$D$13="Não",'1_QUESITOS'!$D$12="Inciso I"),"11.1",
IF(AND(OR(G427="C",G427="D"),'1_QUESITOS'!$D$13="Não",'1_QUESITOS'!$D$12="Inciso II"),"11.2",
"00.0")))))</f>
        <v>00.0</v>
      </c>
      <c r="I427" s="87">
        <f>IF('1_QUESITOS'!$D$18="ERRO !!!",0,
IF(H427="10.1",0.65,
IF(H427="10.2",0,
IF(AND(H427="11.1",'1_QUESITOS'!$D$8="Não",'1_QUESITOS'!$D$9="Não",'1_QUESITOS'!$D$10="Não",'1_QUESITOS'!$D$11="Não"),0.65,
IF(AND(H427="11.1",OR('1_QUESITOS'!$D$8="Sim",'1_QUESITOS'!$D$9="Sim",'1_QUESITOS'!$D$10="Sim",'1_QUESITOS'!$D$11="Sim")),0.7,
IF(AND(H427="11.2",'1_QUESITOS'!$D$8="Não",'1_QUESITOS'!$D$9="Não",'1_QUESITOS'!$D$10="Não",'1_QUESITOS'!$D$11="Não"),0.5,
IF(AND(H427="11.2",OR('1_QUESITOS'!$D$8="Sim",'1_QUESITOS'!$D$9="Sim",'1_QUESITOS'!$D$10="Sim",'1_QUESITOS'!$D$11="Sim")),0.55,
0)))))))</f>
        <v>0</v>
      </c>
      <c r="J427" s="87">
        <f>'3_CAPAG'!$D$8</f>
        <v>0</v>
      </c>
      <c r="K427" s="87">
        <f>IF(OR('2_DEBITOS'!I423="Sim",'1_QUESITOS'!$D$6="Sim",'1_QUESITOS'!$D$7="Sim",'1_QUESITOS'!$D$9="Sim"),I427,
SMALL(I427:J427,1))</f>
        <v>0</v>
      </c>
      <c r="L427" s="7">
        <f>IF('2_DEBITOS'!$I$4="ERRO !!!",0,ROUNDDOWN(SUM(E427:F427)*K427,2))</f>
        <v>0</v>
      </c>
      <c r="M427" s="7">
        <f t="shared" si="24"/>
        <v>0</v>
      </c>
      <c r="N427" s="7">
        <f t="shared" si="27"/>
        <v>0</v>
      </c>
      <c r="O427" s="7">
        <f t="shared" si="25"/>
        <v>0</v>
      </c>
    </row>
    <row r="428" spans="3:15" x14ac:dyDescent="0.35">
      <c r="C428" s="18" t="str">
        <f t="shared" si="26"/>
        <v/>
      </c>
      <c r="D428" s="13" t="str">
        <f>IF('2_DEBITOS'!D424="","Não informado",'2_DEBITOS'!D424)</f>
        <v>Não informado</v>
      </c>
      <c r="E428" s="7">
        <f>IF('2_DEBITOS'!$I$4="ERRO !!!",0,SUM('2_DEBITOS'!E424))</f>
        <v>0</v>
      </c>
      <c r="F428" s="7">
        <f>IF('2_DEBITOS'!$I$4="ERRO !!!",0,SUM('2_DEBITOS'!F424,'2_DEBITOS'!G424))</f>
        <v>0</v>
      </c>
      <c r="G428" s="8" t="str">
        <f>IF('1_QUESITOS'!$D$18="ERRO !!!","",
IF(E428+F428=0,"",
IF(OR('2_DEBITOS'!I424="Sim",'1_QUESITOS'!$D$6="Sim",'1_QUESITOS'!$D$7="Sim",'1_QUESITOS'!$D$9="Sim"),"D",
IF('3_CAPAG'!$D$9="","",
'3_CAPAG'!$D$9))))</f>
        <v/>
      </c>
      <c r="H428" s="8" t="str">
        <f>IF('1_QUESITOS'!$D$18="ERRO !!!","00.0",
IF(AND(OR(G428="C",G428="D"),'1_QUESITOS'!$D$13="Sim"),"10.1",
IF(AND(OR(G428="A",G428="B"),'1_QUESITOS'!$D$14="Sim"),"10.2",
IF(AND(OR(G428="C",G428="D"),'1_QUESITOS'!$D$13="Não",'1_QUESITOS'!$D$12="Inciso I"),"11.1",
IF(AND(OR(G428="C",G428="D"),'1_QUESITOS'!$D$13="Não",'1_QUESITOS'!$D$12="Inciso II"),"11.2",
"00.0")))))</f>
        <v>00.0</v>
      </c>
      <c r="I428" s="87">
        <f>IF('1_QUESITOS'!$D$18="ERRO !!!",0,
IF(H428="10.1",0.65,
IF(H428="10.2",0,
IF(AND(H428="11.1",'1_QUESITOS'!$D$8="Não",'1_QUESITOS'!$D$9="Não",'1_QUESITOS'!$D$10="Não",'1_QUESITOS'!$D$11="Não"),0.65,
IF(AND(H428="11.1",OR('1_QUESITOS'!$D$8="Sim",'1_QUESITOS'!$D$9="Sim",'1_QUESITOS'!$D$10="Sim",'1_QUESITOS'!$D$11="Sim")),0.7,
IF(AND(H428="11.2",'1_QUESITOS'!$D$8="Não",'1_QUESITOS'!$D$9="Não",'1_QUESITOS'!$D$10="Não",'1_QUESITOS'!$D$11="Não"),0.5,
IF(AND(H428="11.2",OR('1_QUESITOS'!$D$8="Sim",'1_QUESITOS'!$D$9="Sim",'1_QUESITOS'!$D$10="Sim",'1_QUESITOS'!$D$11="Sim")),0.55,
0)))))))</f>
        <v>0</v>
      </c>
      <c r="J428" s="87">
        <f>'3_CAPAG'!$D$8</f>
        <v>0</v>
      </c>
      <c r="K428" s="87">
        <f>IF(OR('2_DEBITOS'!I424="Sim",'1_QUESITOS'!$D$6="Sim",'1_QUESITOS'!$D$7="Sim",'1_QUESITOS'!$D$9="Sim"),I428,
SMALL(I428:J428,1))</f>
        <v>0</v>
      </c>
      <c r="L428" s="7">
        <f>IF('2_DEBITOS'!$I$4="ERRO !!!",0,ROUNDDOWN(SUM(E428:F428)*K428,2))</f>
        <v>0</v>
      </c>
      <c r="M428" s="7">
        <f t="shared" si="24"/>
        <v>0</v>
      </c>
      <c r="N428" s="7">
        <f t="shared" si="27"/>
        <v>0</v>
      </c>
      <c r="O428" s="7">
        <f t="shared" si="25"/>
        <v>0</v>
      </c>
    </row>
    <row r="429" spans="3:15" x14ac:dyDescent="0.35">
      <c r="C429" s="18" t="str">
        <f t="shared" si="26"/>
        <v/>
      </c>
      <c r="D429" s="13" t="str">
        <f>IF('2_DEBITOS'!D425="","Não informado",'2_DEBITOS'!D425)</f>
        <v>Não informado</v>
      </c>
      <c r="E429" s="7">
        <f>IF('2_DEBITOS'!$I$4="ERRO !!!",0,SUM('2_DEBITOS'!E425))</f>
        <v>0</v>
      </c>
      <c r="F429" s="7">
        <f>IF('2_DEBITOS'!$I$4="ERRO !!!",0,SUM('2_DEBITOS'!F425,'2_DEBITOS'!G425))</f>
        <v>0</v>
      </c>
      <c r="G429" s="8" t="str">
        <f>IF('1_QUESITOS'!$D$18="ERRO !!!","",
IF(E429+F429=0,"",
IF(OR('2_DEBITOS'!I425="Sim",'1_QUESITOS'!$D$6="Sim",'1_QUESITOS'!$D$7="Sim",'1_QUESITOS'!$D$9="Sim"),"D",
IF('3_CAPAG'!$D$9="","",
'3_CAPAG'!$D$9))))</f>
        <v/>
      </c>
      <c r="H429" s="8" t="str">
        <f>IF('1_QUESITOS'!$D$18="ERRO !!!","00.0",
IF(AND(OR(G429="C",G429="D"),'1_QUESITOS'!$D$13="Sim"),"10.1",
IF(AND(OR(G429="A",G429="B"),'1_QUESITOS'!$D$14="Sim"),"10.2",
IF(AND(OR(G429="C",G429="D"),'1_QUESITOS'!$D$13="Não",'1_QUESITOS'!$D$12="Inciso I"),"11.1",
IF(AND(OR(G429="C",G429="D"),'1_QUESITOS'!$D$13="Não",'1_QUESITOS'!$D$12="Inciso II"),"11.2",
"00.0")))))</f>
        <v>00.0</v>
      </c>
      <c r="I429" s="87">
        <f>IF('1_QUESITOS'!$D$18="ERRO !!!",0,
IF(H429="10.1",0.65,
IF(H429="10.2",0,
IF(AND(H429="11.1",'1_QUESITOS'!$D$8="Não",'1_QUESITOS'!$D$9="Não",'1_QUESITOS'!$D$10="Não",'1_QUESITOS'!$D$11="Não"),0.65,
IF(AND(H429="11.1",OR('1_QUESITOS'!$D$8="Sim",'1_QUESITOS'!$D$9="Sim",'1_QUESITOS'!$D$10="Sim",'1_QUESITOS'!$D$11="Sim")),0.7,
IF(AND(H429="11.2",'1_QUESITOS'!$D$8="Não",'1_QUESITOS'!$D$9="Não",'1_QUESITOS'!$D$10="Não",'1_QUESITOS'!$D$11="Não"),0.5,
IF(AND(H429="11.2",OR('1_QUESITOS'!$D$8="Sim",'1_QUESITOS'!$D$9="Sim",'1_QUESITOS'!$D$10="Sim",'1_QUESITOS'!$D$11="Sim")),0.55,
0)))))))</f>
        <v>0</v>
      </c>
      <c r="J429" s="87">
        <f>'3_CAPAG'!$D$8</f>
        <v>0</v>
      </c>
      <c r="K429" s="87">
        <f>IF(OR('2_DEBITOS'!I425="Sim",'1_QUESITOS'!$D$6="Sim",'1_QUESITOS'!$D$7="Sim",'1_QUESITOS'!$D$9="Sim"),I429,
SMALL(I429:J429,1))</f>
        <v>0</v>
      </c>
      <c r="L429" s="7">
        <f>IF('2_DEBITOS'!$I$4="ERRO !!!",0,ROUNDDOWN(SUM(E429:F429)*K429,2))</f>
        <v>0</v>
      </c>
      <c r="M429" s="7">
        <f t="shared" si="24"/>
        <v>0</v>
      </c>
      <c r="N429" s="7">
        <f t="shared" si="27"/>
        <v>0</v>
      </c>
      <c r="O429" s="7">
        <f t="shared" si="25"/>
        <v>0</v>
      </c>
    </row>
    <row r="430" spans="3:15" x14ac:dyDescent="0.35">
      <c r="C430" s="18" t="str">
        <f t="shared" si="26"/>
        <v/>
      </c>
      <c r="D430" s="13" t="str">
        <f>IF('2_DEBITOS'!D426="","Não informado",'2_DEBITOS'!D426)</f>
        <v>Não informado</v>
      </c>
      <c r="E430" s="7">
        <f>IF('2_DEBITOS'!$I$4="ERRO !!!",0,SUM('2_DEBITOS'!E426))</f>
        <v>0</v>
      </c>
      <c r="F430" s="7">
        <f>IF('2_DEBITOS'!$I$4="ERRO !!!",0,SUM('2_DEBITOS'!F426,'2_DEBITOS'!G426))</f>
        <v>0</v>
      </c>
      <c r="G430" s="8" t="str">
        <f>IF('1_QUESITOS'!$D$18="ERRO !!!","",
IF(E430+F430=0,"",
IF(OR('2_DEBITOS'!I426="Sim",'1_QUESITOS'!$D$6="Sim",'1_QUESITOS'!$D$7="Sim",'1_QUESITOS'!$D$9="Sim"),"D",
IF('3_CAPAG'!$D$9="","",
'3_CAPAG'!$D$9))))</f>
        <v/>
      </c>
      <c r="H430" s="8" t="str">
        <f>IF('1_QUESITOS'!$D$18="ERRO !!!","00.0",
IF(AND(OR(G430="C",G430="D"),'1_QUESITOS'!$D$13="Sim"),"10.1",
IF(AND(OR(G430="A",G430="B"),'1_QUESITOS'!$D$14="Sim"),"10.2",
IF(AND(OR(G430="C",G430="D"),'1_QUESITOS'!$D$13="Não",'1_QUESITOS'!$D$12="Inciso I"),"11.1",
IF(AND(OR(G430="C",G430="D"),'1_QUESITOS'!$D$13="Não",'1_QUESITOS'!$D$12="Inciso II"),"11.2",
"00.0")))))</f>
        <v>00.0</v>
      </c>
      <c r="I430" s="87">
        <f>IF('1_QUESITOS'!$D$18="ERRO !!!",0,
IF(H430="10.1",0.65,
IF(H430="10.2",0,
IF(AND(H430="11.1",'1_QUESITOS'!$D$8="Não",'1_QUESITOS'!$D$9="Não",'1_QUESITOS'!$D$10="Não",'1_QUESITOS'!$D$11="Não"),0.65,
IF(AND(H430="11.1",OR('1_QUESITOS'!$D$8="Sim",'1_QUESITOS'!$D$9="Sim",'1_QUESITOS'!$D$10="Sim",'1_QUESITOS'!$D$11="Sim")),0.7,
IF(AND(H430="11.2",'1_QUESITOS'!$D$8="Não",'1_QUESITOS'!$D$9="Não",'1_QUESITOS'!$D$10="Não",'1_QUESITOS'!$D$11="Não"),0.5,
IF(AND(H430="11.2",OR('1_QUESITOS'!$D$8="Sim",'1_QUESITOS'!$D$9="Sim",'1_QUESITOS'!$D$10="Sim",'1_QUESITOS'!$D$11="Sim")),0.55,
0)))))))</f>
        <v>0</v>
      </c>
      <c r="J430" s="87">
        <f>'3_CAPAG'!$D$8</f>
        <v>0</v>
      </c>
      <c r="K430" s="87">
        <f>IF(OR('2_DEBITOS'!I426="Sim",'1_QUESITOS'!$D$6="Sim",'1_QUESITOS'!$D$7="Sim",'1_QUESITOS'!$D$9="Sim"),I430,
SMALL(I430:J430,1))</f>
        <v>0</v>
      </c>
      <c r="L430" s="7">
        <f>IF('2_DEBITOS'!$I$4="ERRO !!!",0,ROUNDDOWN(SUM(E430:F430)*K430,2))</f>
        <v>0</v>
      </c>
      <c r="M430" s="7">
        <f t="shared" si="24"/>
        <v>0</v>
      </c>
      <c r="N430" s="7">
        <f t="shared" si="27"/>
        <v>0</v>
      </c>
      <c r="O430" s="7">
        <f t="shared" si="25"/>
        <v>0</v>
      </c>
    </row>
    <row r="431" spans="3:15" x14ac:dyDescent="0.35">
      <c r="C431" s="18" t="str">
        <f t="shared" si="26"/>
        <v/>
      </c>
      <c r="D431" s="13" t="str">
        <f>IF('2_DEBITOS'!D427="","Não informado",'2_DEBITOS'!D427)</f>
        <v>Não informado</v>
      </c>
      <c r="E431" s="7">
        <f>IF('2_DEBITOS'!$I$4="ERRO !!!",0,SUM('2_DEBITOS'!E427))</f>
        <v>0</v>
      </c>
      <c r="F431" s="7">
        <f>IF('2_DEBITOS'!$I$4="ERRO !!!",0,SUM('2_DEBITOS'!F427,'2_DEBITOS'!G427))</f>
        <v>0</v>
      </c>
      <c r="G431" s="8" t="str">
        <f>IF('1_QUESITOS'!$D$18="ERRO !!!","",
IF(E431+F431=0,"",
IF(OR('2_DEBITOS'!I427="Sim",'1_QUESITOS'!$D$6="Sim",'1_QUESITOS'!$D$7="Sim",'1_QUESITOS'!$D$9="Sim"),"D",
IF('3_CAPAG'!$D$9="","",
'3_CAPAG'!$D$9))))</f>
        <v/>
      </c>
      <c r="H431" s="8" t="str">
        <f>IF('1_QUESITOS'!$D$18="ERRO !!!","00.0",
IF(AND(OR(G431="C",G431="D"),'1_QUESITOS'!$D$13="Sim"),"10.1",
IF(AND(OR(G431="A",G431="B"),'1_QUESITOS'!$D$14="Sim"),"10.2",
IF(AND(OR(G431="C",G431="D"),'1_QUESITOS'!$D$13="Não",'1_QUESITOS'!$D$12="Inciso I"),"11.1",
IF(AND(OR(G431="C",G431="D"),'1_QUESITOS'!$D$13="Não",'1_QUESITOS'!$D$12="Inciso II"),"11.2",
"00.0")))))</f>
        <v>00.0</v>
      </c>
      <c r="I431" s="87">
        <f>IF('1_QUESITOS'!$D$18="ERRO !!!",0,
IF(H431="10.1",0.65,
IF(H431="10.2",0,
IF(AND(H431="11.1",'1_QUESITOS'!$D$8="Não",'1_QUESITOS'!$D$9="Não",'1_QUESITOS'!$D$10="Não",'1_QUESITOS'!$D$11="Não"),0.65,
IF(AND(H431="11.1",OR('1_QUESITOS'!$D$8="Sim",'1_QUESITOS'!$D$9="Sim",'1_QUESITOS'!$D$10="Sim",'1_QUESITOS'!$D$11="Sim")),0.7,
IF(AND(H431="11.2",'1_QUESITOS'!$D$8="Não",'1_QUESITOS'!$D$9="Não",'1_QUESITOS'!$D$10="Não",'1_QUESITOS'!$D$11="Não"),0.5,
IF(AND(H431="11.2",OR('1_QUESITOS'!$D$8="Sim",'1_QUESITOS'!$D$9="Sim",'1_QUESITOS'!$D$10="Sim",'1_QUESITOS'!$D$11="Sim")),0.55,
0)))))))</f>
        <v>0</v>
      </c>
      <c r="J431" s="87">
        <f>'3_CAPAG'!$D$8</f>
        <v>0</v>
      </c>
      <c r="K431" s="87">
        <f>IF(OR('2_DEBITOS'!I427="Sim",'1_QUESITOS'!$D$6="Sim",'1_QUESITOS'!$D$7="Sim",'1_QUESITOS'!$D$9="Sim"),I431,
SMALL(I431:J431,1))</f>
        <v>0</v>
      </c>
      <c r="L431" s="7">
        <f>IF('2_DEBITOS'!$I$4="ERRO !!!",0,ROUNDDOWN(SUM(E431:F431)*K431,2))</f>
        <v>0</v>
      </c>
      <c r="M431" s="7">
        <f t="shared" si="24"/>
        <v>0</v>
      </c>
      <c r="N431" s="7">
        <f t="shared" si="27"/>
        <v>0</v>
      </c>
      <c r="O431" s="7">
        <f t="shared" si="25"/>
        <v>0</v>
      </c>
    </row>
    <row r="432" spans="3:15" x14ac:dyDescent="0.35">
      <c r="C432" s="18" t="str">
        <f t="shared" si="26"/>
        <v/>
      </c>
      <c r="D432" s="13" t="str">
        <f>IF('2_DEBITOS'!D428="","Não informado",'2_DEBITOS'!D428)</f>
        <v>Não informado</v>
      </c>
      <c r="E432" s="7">
        <f>IF('2_DEBITOS'!$I$4="ERRO !!!",0,SUM('2_DEBITOS'!E428))</f>
        <v>0</v>
      </c>
      <c r="F432" s="7">
        <f>IF('2_DEBITOS'!$I$4="ERRO !!!",0,SUM('2_DEBITOS'!F428,'2_DEBITOS'!G428))</f>
        <v>0</v>
      </c>
      <c r="G432" s="8" t="str">
        <f>IF('1_QUESITOS'!$D$18="ERRO !!!","",
IF(E432+F432=0,"",
IF(OR('2_DEBITOS'!I428="Sim",'1_QUESITOS'!$D$6="Sim",'1_QUESITOS'!$D$7="Sim",'1_QUESITOS'!$D$9="Sim"),"D",
IF('3_CAPAG'!$D$9="","",
'3_CAPAG'!$D$9))))</f>
        <v/>
      </c>
      <c r="H432" s="8" t="str">
        <f>IF('1_QUESITOS'!$D$18="ERRO !!!","00.0",
IF(AND(OR(G432="C",G432="D"),'1_QUESITOS'!$D$13="Sim"),"10.1",
IF(AND(OR(G432="A",G432="B"),'1_QUESITOS'!$D$14="Sim"),"10.2",
IF(AND(OR(G432="C",G432="D"),'1_QUESITOS'!$D$13="Não",'1_QUESITOS'!$D$12="Inciso I"),"11.1",
IF(AND(OR(G432="C",G432="D"),'1_QUESITOS'!$D$13="Não",'1_QUESITOS'!$D$12="Inciso II"),"11.2",
"00.0")))))</f>
        <v>00.0</v>
      </c>
      <c r="I432" s="87">
        <f>IF('1_QUESITOS'!$D$18="ERRO !!!",0,
IF(H432="10.1",0.65,
IF(H432="10.2",0,
IF(AND(H432="11.1",'1_QUESITOS'!$D$8="Não",'1_QUESITOS'!$D$9="Não",'1_QUESITOS'!$D$10="Não",'1_QUESITOS'!$D$11="Não"),0.65,
IF(AND(H432="11.1",OR('1_QUESITOS'!$D$8="Sim",'1_QUESITOS'!$D$9="Sim",'1_QUESITOS'!$D$10="Sim",'1_QUESITOS'!$D$11="Sim")),0.7,
IF(AND(H432="11.2",'1_QUESITOS'!$D$8="Não",'1_QUESITOS'!$D$9="Não",'1_QUESITOS'!$D$10="Não",'1_QUESITOS'!$D$11="Não"),0.5,
IF(AND(H432="11.2",OR('1_QUESITOS'!$D$8="Sim",'1_QUESITOS'!$D$9="Sim",'1_QUESITOS'!$D$10="Sim",'1_QUESITOS'!$D$11="Sim")),0.55,
0)))))))</f>
        <v>0</v>
      </c>
      <c r="J432" s="87">
        <f>'3_CAPAG'!$D$8</f>
        <v>0</v>
      </c>
      <c r="K432" s="87">
        <f>IF(OR('2_DEBITOS'!I428="Sim",'1_QUESITOS'!$D$6="Sim",'1_QUESITOS'!$D$7="Sim",'1_QUESITOS'!$D$9="Sim"),I432,
SMALL(I432:J432,1))</f>
        <v>0</v>
      </c>
      <c r="L432" s="7">
        <f>IF('2_DEBITOS'!$I$4="ERRO !!!",0,ROUNDDOWN(SUM(E432:F432)*K432,2))</f>
        <v>0</v>
      </c>
      <c r="M432" s="7">
        <f t="shared" si="24"/>
        <v>0</v>
      </c>
      <c r="N432" s="7">
        <f t="shared" si="27"/>
        <v>0</v>
      </c>
      <c r="O432" s="7">
        <f t="shared" si="25"/>
        <v>0</v>
      </c>
    </row>
    <row r="433" spans="3:15" x14ac:dyDescent="0.35">
      <c r="C433" s="18" t="str">
        <f t="shared" si="26"/>
        <v/>
      </c>
      <c r="D433" s="13" t="str">
        <f>IF('2_DEBITOS'!D429="","Não informado",'2_DEBITOS'!D429)</f>
        <v>Não informado</v>
      </c>
      <c r="E433" s="7">
        <f>IF('2_DEBITOS'!$I$4="ERRO !!!",0,SUM('2_DEBITOS'!E429))</f>
        <v>0</v>
      </c>
      <c r="F433" s="7">
        <f>IF('2_DEBITOS'!$I$4="ERRO !!!",0,SUM('2_DEBITOS'!F429,'2_DEBITOS'!G429))</f>
        <v>0</v>
      </c>
      <c r="G433" s="8" t="str">
        <f>IF('1_QUESITOS'!$D$18="ERRO !!!","",
IF(E433+F433=0,"",
IF(OR('2_DEBITOS'!I429="Sim",'1_QUESITOS'!$D$6="Sim",'1_QUESITOS'!$D$7="Sim",'1_QUESITOS'!$D$9="Sim"),"D",
IF('3_CAPAG'!$D$9="","",
'3_CAPAG'!$D$9))))</f>
        <v/>
      </c>
      <c r="H433" s="8" t="str">
        <f>IF('1_QUESITOS'!$D$18="ERRO !!!","00.0",
IF(AND(OR(G433="C",G433="D"),'1_QUESITOS'!$D$13="Sim"),"10.1",
IF(AND(OR(G433="A",G433="B"),'1_QUESITOS'!$D$14="Sim"),"10.2",
IF(AND(OR(G433="C",G433="D"),'1_QUESITOS'!$D$13="Não",'1_QUESITOS'!$D$12="Inciso I"),"11.1",
IF(AND(OR(G433="C",G433="D"),'1_QUESITOS'!$D$13="Não",'1_QUESITOS'!$D$12="Inciso II"),"11.2",
"00.0")))))</f>
        <v>00.0</v>
      </c>
      <c r="I433" s="87">
        <f>IF('1_QUESITOS'!$D$18="ERRO !!!",0,
IF(H433="10.1",0.65,
IF(H433="10.2",0,
IF(AND(H433="11.1",'1_QUESITOS'!$D$8="Não",'1_QUESITOS'!$D$9="Não",'1_QUESITOS'!$D$10="Não",'1_QUESITOS'!$D$11="Não"),0.65,
IF(AND(H433="11.1",OR('1_QUESITOS'!$D$8="Sim",'1_QUESITOS'!$D$9="Sim",'1_QUESITOS'!$D$10="Sim",'1_QUESITOS'!$D$11="Sim")),0.7,
IF(AND(H433="11.2",'1_QUESITOS'!$D$8="Não",'1_QUESITOS'!$D$9="Não",'1_QUESITOS'!$D$10="Não",'1_QUESITOS'!$D$11="Não"),0.5,
IF(AND(H433="11.2",OR('1_QUESITOS'!$D$8="Sim",'1_QUESITOS'!$D$9="Sim",'1_QUESITOS'!$D$10="Sim",'1_QUESITOS'!$D$11="Sim")),0.55,
0)))))))</f>
        <v>0</v>
      </c>
      <c r="J433" s="87">
        <f>'3_CAPAG'!$D$8</f>
        <v>0</v>
      </c>
      <c r="K433" s="87">
        <f>IF(OR('2_DEBITOS'!I429="Sim",'1_QUESITOS'!$D$6="Sim",'1_QUESITOS'!$D$7="Sim",'1_QUESITOS'!$D$9="Sim"),I433,
SMALL(I433:J433,1))</f>
        <v>0</v>
      </c>
      <c r="L433" s="7">
        <f>IF('2_DEBITOS'!$I$4="ERRO !!!",0,ROUNDDOWN(SUM(E433:F433)*K433,2))</f>
        <v>0</v>
      </c>
      <c r="M433" s="7">
        <f t="shared" si="24"/>
        <v>0</v>
      </c>
      <c r="N433" s="7">
        <f t="shared" si="27"/>
        <v>0</v>
      </c>
      <c r="O433" s="7">
        <f t="shared" si="25"/>
        <v>0</v>
      </c>
    </row>
    <row r="434" spans="3:15" x14ac:dyDescent="0.35">
      <c r="C434" s="18" t="str">
        <f t="shared" si="26"/>
        <v/>
      </c>
      <c r="D434" s="13" t="str">
        <f>IF('2_DEBITOS'!D430="","Não informado",'2_DEBITOS'!D430)</f>
        <v>Não informado</v>
      </c>
      <c r="E434" s="7">
        <f>IF('2_DEBITOS'!$I$4="ERRO !!!",0,SUM('2_DEBITOS'!E430))</f>
        <v>0</v>
      </c>
      <c r="F434" s="7">
        <f>IF('2_DEBITOS'!$I$4="ERRO !!!",0,SUM('2_DEBITOS'!F430,'2_DEBITOS'!G430))</f>
        <v>0</v>
      </c>
      <c r="G434" s="8" t="str">
        <f>IF('1_QUESITOS'!$D$18="ERRO !!!","",
IF(E434+F434=0,"",
IF(OR('2_DEBITOS'!I430="Sim",'1_QUESITOS'!$D$6="Sim",'1_QUESITOS'!$D$7="Sim",'1_QUESITOS'!$D$9="Sim"),"D",
IF('3_CAPAG'!$D$9="","",
'3_CAPAG'!$D$9))))</f>
        <v/>
      </c>
      <c r="H434" s="8" t="str">
        <f>IF('1_QUESITOS'!$D$18="ERRO !!!","00.0",
IF(AND(OR(G434="C",G434="D"),'1_QUESITOS'!$D$13="Sim"),"10.1",
IF(AND(OR(G434="A",G434="B"),'1_QUESITOS'!$D$14="Sim"),"10.2",
IF(AND(OR(G434="C",G434="D"),'1_QUESITOS'!$D$13="Não",'1_QUESITOS'!$D$12="Inciso I"),"11.1",
IF(AND(OR(G434="C",G434="D"),'1_QUESITOS'!$D$13="Não",'1_QUESITOS'!$D$12="Inciso II"),"11.2",
"00.0")))))</f>
        <v>00.0</v>
      </c>
      <c r="I434" s="87">
        <f>IF('1_QUESITOS'!$D$18="ERRO !!!",0,
IF(H434="10.1",0.65,
IF(H434="10.2",0,
IF(AND(H434="11.1",'1_QUESITOS'!$D$8="Não",'1_QUESITOS'!$D$9="Não",'1_QUESITOS'!$D$10="Não",'1_QUESITOS'!$D$11="Não"),0.65,
IF(AND(H434="11.1",OR('1_QUESITOS'!$D$8="Sim",'1_QUESITOS'!$D$9="Sim",'1_QUESITOS'!$D$10="Sim",'1_QUESITOS'!$D$11="Sim")),0.7,
IF(AND(H434="11.2",'1_QUESITOS'!$D$8="Não",'1_QUESITOS'!$D$9="Não",'1_QUESITOS'!$D$10="Não",'1_QUESITOS'!$D$11="Não"),0.5,
IF(AND(H434="11.2",OR('1_QUESITOS'!$D$8="Sim",'1_QUESITOS'!$D$9="Sim",'1_QUESITOS'!$D$10="Sim",'1_QUESITOS'!$D$11="Sim")),0.55,
0)))))))</f>
        <v>0</v>
      </c>
      <c r="J434" s="87">
        <f>'3_CAPAG'!$D$8</f>
        <v>0</v>
      </c>
      <c r="K434" s="87">
        <f>IF(OR('2_DEBITOS'!I430="Sim",'1_QUESITOS'!$D$6="Sim",'1_QUESITOS'!$D$7="Sim",'1_QUESITOS'!$D$9="Sim"),I434,
SMALL(I434:J434,1))</f>
        <v>0</v>
      </c>
      <c r="L434" s="7">
        <f>IF('2_DEBITOS'!$I$4="ERRO !!!",0,ROUNDDOWN(SUM(E434:F434)*K434,2))</f>
        <v>0</v>
      </c>
      <c r="M434" s="7">
        <f t="shared" si="24"/>
        <v>0</v>
      </c>
      <c r="N434" s="7">
        <f t="shared" si="27"/>
        <v>0</v>
      </c>
      <c r="O434" s="7">
        <f t="shared" si="25"/>
        <v>0</v>
      </c>
    </row>
    <row r="435" spans="3:15" x14ac:dyDescent="0.35">
      <c r="C435" s="18" t="str">
        <f t="shared" si="26"/>
        <v/>
      </c>
      <c r="D435" s="13" t="str">
        <f>IF('2_DEBITOS'!D431="","Não informado",'2_DEBITOS'!D431)</f>
        <v>Não informado</v>
      </c>
      <c r="E435" s="7">
        <f>IF('2_DEBITOS'!$I$4="ERRO !!!",0,SUM('2_DEBITOS'!E431))</f>
        <v>0</v>
      </c>
      <c r="F435" s="7">
        <f>IF('2_DEBITOS'!$I$4="ERRO !!!",0,SUM('2_DEBITOS'!F431,'2_DEBITOS'!G431))</f>
        <v>0</v>
      </c>
      <c r="G435" s="8" t="str">
        <f>IF('1_QUESITOS'!$D$18="ERRO !!!","",
IF(E435+F435=0,"",
IF(OR('2_DEBITOS'!I431="Sim",'1_QUESITOS'!$D$6="Sim",'1_QUESITOS'!$D$7="Sim",'1_QUESITOS'!$D$9="Sim"),"D",
IF('3_CAPAG'!$D$9="","",
'3_CAPAG'!$D$9))))</f>
        <v/>
      </c>
      <c r="H435" s="8" t="str">
        <f>IF('1_QUESITOS'!$D$18="ERRO !!!","00.0",
IF(AND(OR(G435="C",G435="D"),'1_QUESITOS'!$D$13="Sim"),"10.1",
IF(AND(OR(G435="A",G435="B"),'1_QUESITOS'!$D$14="Sim"),"10.2",
IF(AND(OR(G435="C",G435="D"),'1_QUESITOS'!$D$13="Não",'1_QUESITOS'!$D$12="Inciso I"),"11.1",
IF(AND(OR(G435="C",G435="D"),'1_QUESITOS'!$D$13="Não",'1_QUESITOS'!$D$12="Inciso II"),"11.2",
"00.0")))))</f>
        <v>00.0</v>
      </c>
      <c r="I435" s="87">
        <f>IF('1_QUESITOS'!$D$18="ERRO !!!",0,
IF(H435="10.1",0.65,
IF(H435="10.2",0,
IF(AND(H435="11.1",'1_QUESITOS'!$D$8="Não",'1_QUESITOS'!$D$9="Não",'1_QUESITOS'!$D$10="Não",'1_QUESITOS'!$D$11="Não"),0.65,
IF(AND(H435="11.1",OR('1_QUESITOS'!$D$8="Sim",'1_QUESITOS'!$D$9="Sim",'1_QUESITOS'!$D$10="Sim",'1_QUESITOS'!$D$11="Sim")),0.7,
IF(AND(H435="11.2",'1_QUESITOS'!$D$8="Não",'1_QUESITOS'!$D$9="Não",'1_QUESITOS'!$D$10="Não",'1_QUESITOS'!$D$11="Não"),0.5,
IF(AND(H435="11.2",OR('1_QUESITOS'!$D$8="Sim",'1_QUESITOS'!$D$9="Sim",'1_QUESITOS'!$D$10="Sim",'1_QUESITOS'!$D$11="Sim")),0.55,
0)))))))</f>
        <v>0</v>
      </c>
      <c r="J435" s="87">
        <f>'3_CAPAG'!$D$8</f>
        <v>0</v>
      </c>
      <c r="K435" s="87">
        <f>IF(OR('2_DEBITOS'!I431="Sim",'1_QUESITOS'!$D$6="Sim",'1_QUESITOS'!$D$7="Sim",'1_QUESITOS'!$D$9="Sim"),I435,
SMALL(I435:J435,1))</f>
        <v>0</v>
      </c>
      <c r="L435" s="7">
        <f>IF('2_DEBITOS'!$I$4="ERRO !!!",0,ROUNDDOWN(SUM(E435:F435)*K435,2))</f>
        <v>0</v>
      </c>
      <c r="M435" s="7">
        <f t="shared" si="24"/>
        <v>0</v>
      </c>
      <c r="N435" s="7">
        <f t="shared" si="27"/>
        <v>0</v>
      </c>
      <c r="O435" s="7">
        <f t="shared" si="25"/>
        <v>0</v>
      </c>
    </row>
    <row r="436" spans="3:15" x14ac:dyDescent="0.35">
      <c r="C436" s="18" t="str">
        <f t="shared" si="26"/>
        <v/>
      </c>
      <c r="D436" s="13" t="str">
        <f>IF('2_DEBITOS'!D432="","Não informado",'2_DEBITOS'!D432)</f>
        <v>Não informado</v>
      </c>
      <c r="E436" s="7">
        <f>IF('2_DEBITOS'!$I$4="ERRO !!!",0,SUM('2_DEBITOS'!E432))</f>
        <v>0</v>
      </c>
      <c r="F436" s="7">
        <f>IF('2_DEBITOS'!$I$4="ERRO !!!",0,SUM('2_DEBITOS'!F432,'2_DEBITOS'!G432))</f>
        <v>0</v>
      </c>
      <c r="G436" s="8" t="str">
        <f>IF('1_QUESITOS'!$D$18="ERRO !!!","",
IF(E436+F436=0,"",
IF(OR('2_DEBITOS'!I432="Sim",'1_QUESITOS'!$D$6="Sim",'1_QUESITOS'!$D$7="Sim",'1_QUESITOS'!$D$9="Sim"),"D",
IF('3_CAPAG'!$D$9="","",
'3_CAPAG'!$D$9))))</f>
        <v/>
      </c>
      <c r="H436" s="8" t="str">
        <f>IF('1_QUESITOS'!$D$18="ERRO !!!","00.0",
IF(AND(OR(G436="C",G436="D"),'1_QUESITOS'!$D$13="Sim"),"10.1",
IF(AND(OR(G436="A",G436="B"),'1_QUESITOS'!$D$14="Sim"),"10.2",
IF(AND(OR(G436="C",G436="D"),'1_QUESITOS'!$D$13="Não",'1_QUESITOS'!$D$12="Inciso I"),"11.1",
IF(AND(OR(G436="C",G436="D"),'1_QUESITOS'!$D$13="Não",'1_QUESITOS'!$D$12="Inciso II"),"11.2",
"00.0")))))</f>
        <v>00.0</v>
      </c>
      <c r="I436" s="87">
        <f>IF('1_QUESITOS'!$D$18="ERRO !!!",0,
IF(H436="10.1",0.65,
IF(H436="10.2",0,
IF(AND(H436="11.1",'1_QUESITOS'!$D$8="Não",'1_QUESITOS'!$D$9="Não",'1_QUESITOS'!$D$10="Não",'1_QUESITOS'!$D$11="Não"),0.65,
IF(AND(H436="11.1",OR('1_QUESITOS'!$D$8="Sim",'1_QUESITOS'!$D$9="Sim",'1_QUESITOS'!$D$10="Sim",'1_QUESITOS'!$D$11="Sim")),0.7,
IF(AND(H436="11.2",'1_QUESITOS'!$D$8="Não",'1_QUESITOS'!$D$9="Não",'1_QUESITOS'!$D$10="Não",'1_QUESITOS'!$D$11="Não"),0.5,
IF(AND(H436="11.2",OR('1_QUESITOS'!$D$8="Sim",'1_QUESITOS'!$D$9="Sim",'1_QUESITOS'!$D$10="Sim",'1_QUESITOS'!$D$11="Sim")),0.55,
0)))))))</f>
        <v>0</v>
      </c>
      <c r="J436" s="87">
        <f>'3_CAPAG'!$D$8</f>
        <v>0</v>
      </c>
      <c r="K436" s="87">
        <f>IF(OR('2_DEBITOS'!I432="Sim",'1_QUESITOS'!$D$6="Sim",'1_QUESITOS'!$D$7="Sim",'1_QUESITOS'!$D$9="Sim"),I436,
SMALL(I436:J436,1))</f>
        <v>0</v>
      </c>
      <c r="L436" s="7">
        <f>IF('2_DEBITOS'!$I$4="ERRO !!!",0,ROUNDDOWN(SUM(E436:F436)*K436,2))</f>
        <v>0</v>
      </c>
      <c r="M436" s="7">
        <f t="shared" si="24"/>
        <v>0</v>
      </c>
      <c r="N436" s="7">
        <f t="shared" si="27"/>
        <v>0</v>
      </c>
      <c r="O436" s="7">
        <f t="shared" si="25"/>
        <v>0</v>
      </c>
    </row>
    <row r="437" spans="3:15" x14ac:dyDescent="0.35">
      <c r="C437" s="18" t="str">
        <f t="shared" si="26"/>
        <v/>
      </c>
      <c r="D437" s="13" t="str">
        <f>IF('2_DEBITOS'!D433="","Não informado",'2_DEBITOS'!D433)</f>
        <v>Não informado</v>
      </c>
      <c r="E437" s="7">
        <f>IF('2_DEBITOS'!$I$4="ERRO !!!",0,SUM('2_DEBITOS'!E433))</f>
        <v>0</v>
      </c>
      <c r="F437" s="7">
        <f>IF('2_DEBITOS'!$I$4="ERRO !!!",0,SUM('2_DEBITOS'!F433,'2_DEBITOS'!G433))</f>
        <v>0</v>
      </c>
      <c r="G437" s="8" t="str">
        <f>IF('1_QUESITOS'!$D$18="ERRO !!!","",
IF(E437+F437=0,"",
IF(OR('2_DEBITOS'!I433="Sim",'1_QUESITOS'!$D$6="Sim",'1_QUESITOS'!$D$7="Sim",'1_QUESITOS'!$D$9="Sim"),"D",
IF('3_CAPAG'!$D$9="","",
'3_CAPAG'!$D$9))))</f>
        <v/>
      </c>
      <c r="H437" s="8" t="str">
        <f>IF('1_QUESITOS'!$D$18="ERRO !!!","00.0",
IF(AND(OR(G437="C",G437="D"),'1_QUESITOS'!$D$13="Sim"),"10.1",
IF(AND(OR(G437="A",G437="B"),'1_QUESITOS'!$D$14="Sim"),"10.2",
IF(AND(OR(G437="C",G437="D"),'1_QUESITOS'!$D$13="Não",'1_QUESITOS'!$D$12="Inciso I"),"11.1",
IF(AND(OR(G437="C",G437="D"),'1_QUESITOS'!$D$13="Não",'1_QUESITOS'!$D$12="Inciso II"),"11.2",
"00.0")))))</f>
        <v>00.0</v>
      </c>
      <c r="I437" s="87">
        <f>IF('1_QUESITOS'!$D$18="ERRO !!!",0,
IF(H437="10.1",0.65,
IF(H437="10.2",0,
IF(AND(H437="11.1",'1_QUESITOS'!$D$8="Não",'1_QUESITOS'!$D$9="Não",'1_QUESITOS'!$D$10="Não",'1_QUESITOS'!$D$11="Não"),0.65,
IF(AND(H437="11.1",OR('1_QUESITOS'!$D$8="Sim",'1_QUESITOS'!$D$9="Sim",'1_QUESITOS'!$D$10="Sim",'1_QUESITOS'!$D$11="Sim")),0.7,
IF(AND(H437="11.2",'1_QUESITOS'!$D$8="Não",'1_QUESITOS'!$D$9="Não",'1_QUESITOS'!$D$10="Não",'1_QUESITOS'!$D$11="Não"),0.5,
IF(AND(H437="11.2",OR('1_QUESITOS'!$D$8="Sim",'1_QUESITOS'!$D$9="Sim",'1_QUESITOS'!$D$10="Sim",'1_QUESITOS'!$D$11="Sim")),0.55,
0)))))))</f>
        <v>0</v>
      </c>
      <c r="J437" s="87">
        <f>'3_CAPAG'!$D$8</f>
        <v>0</v>
      </c>
      <c r="K437" s="87">
        <f>IF(OR('2_DEBITOS'!I433="Sim",'1_QUESITOS'!$D$6="Sim",'1_QUESITOS'!$D$7="Sim",'1_QUESITOS'!$D$9="Sim"),I437,
SMALL(I437:J437,1))</f>
        <v>0</v>
      </c>
      <c r="L437" s="7">
        <f>IF('2_DEBITOS'!$I$4="ERRO !!!",0,ROUNDDOWN(SUM(E437:F437)*K437,2))</f>
        <v>0</v>
      </c>
      <c r="M437" s="7">
        <f t="shared" si="24"/>
        <v>0</v>
      </c>
      <c r="N437" s="7">
        <f t="shared" si="27"/>
        <v>0</v>
      </c>
      <c r="O437" s="7">
        <f t="shared" si="25"/>
        <v>0</v>
      </c>
    </row>
    <row r="438" spans="3:15" x14ac:dyDescent="0.35">
      <c r="C438" s="18" t="str">
        <f t="shared" si="26"/>
        <v/>
      </c>
      <c r="D438" s="13" t="str">
        <f>IF('2_DEBITOS'!D434="","Não informado",'2_DEBITOS'!D434)</f>
        <v>Não informado</v>
      </c>
      <c r="E438" s="7">
        <f>IF('2_DEBITOS'!$I$4="ERRO !!!",0,SUM('2_DEBITOS'!E434))</f>
        <v>0</v>
      </c>
      <c r="F438" s="7">
        <f>IF('2_DEBITOS'!$I$4="ERRO !!!",0,SUM('2_DEBITOS'!F434,'2_DEBITOS'!G434))</f>
        <v>0</v>
      </c>
      <c r="G438" s="8" t="str">
        <f>IF('1_QUESITOS'!$D$18="ERRO !!!","",
IF(E438+F438=0,"",
IF(OR('2_DEBITOS'!I434="Sim",'1_QUESITOS'!$D$6="Sim",'1_QUESITOS'!$D$7="Sim",'1_QUESITOS'!$D$9="Sim"),"D",
IF('3_CAPAG'!$D$9="","",
'3_CAPAG'!$D$9))))</f>
        <v/>
      </c>
      <c r="H438" s="8" t="str">
        <f>IF('1_QUESITOS'!$D$18="ERRO !!!","00.0",
IF(AND(OR(G438="C",G438="D"),'1_QUESITOS'!$D$13="Sim"),"10.1",
IF(AND(OR(G438="A",G438="B"),'1_QUESITOS'!$D$14="Sim"),"10.2",
IF(AND(OR(G438="C",G438="D"),'1_QUESITOS'!$D$13="Não",'1_QUESITOS'!$D$12="Inciso I"),"11.1",
IF(AND(OR(G438="C",G438="D"),'1_QUESITOS'!$D$13="Não",'1_QUESITOS'!$D$12="Inciso II"),"11.2",
"00.0")))))</f>
        <v>00.0</v>
      </c>
      <c r="I438" s="87">
        <f>IF('1_QUESITOS'!$D$18="ERRO !!!",0,
IF(H438="10.1",0.65,
IF(H438="10.2",0,
IF(AND(H438="11.1",'1_QUESITOS'!$D$8="Não",'1_QUESITOS'!$D$9="Não",'1_QUESITOS'!$D$10="Não",'1_QUESITOS'!$D$11="Não"),0.65,
IF(AND(H438="11.1",OR('1_QUESITOS'!$D$8="Sim",'1_QUESITOS'!$D$9="Sim",'1_QUESITOS'!$D$10="Sim",'1_QUESITOS'!$D$11="Sim")),0.7,
IF(AND(H438="11.2",'1_QUESITOS'!$D$8="Não",'1_QUESITOS'!$D$9="Não",'1_QUESITOS'!$D$10="Não",'1_QUESITOS'!$D$11="Não"),0.5,
IF(AND(H438="11.2",OR('1_QUESITOS'!$D$8="Sim",'1_QUESITOS'!$D$9="Sim",'1_QUESITOS'!$D$10="Sim",'1_QUESITOS'!$D$11="Sim")),0.55,
0)))))))</f>
        <v>0</v>
      </c>
      <c r="J438" s="87">
        <f>'3_CAPAG'!$D$8</f>
        <v>0</v>
      </c>
      <c r="K438" s="87">
        <f>IF(OR('2_DEBITOS'!I434="Sim",'1_QUESITOS'!$D$6="Sim",'1_QUESITOS'!$D$7="Sim",'1_QUESITOS'!$D$9="Sim"),I438,
SMALL(I438:J438,1))</f>
        <v>0</v>
      </c>
      <c r="L438" s="7">
        <f>IF('2_DEBITOS'!$I$4="ERRO !!!",0,ROUNDDOWN(SUM(E438:F438)*K438,2))</f>
        <v>0</v>
      </c>
      <c r="M438" s="7">
        <f t="shared" si="24"/>
        <v>0</v>
      </c>
      <c r="N438" s="7">
        <f t="shared" si="27"/>
        <v>0</v>
      </c>
      <c r="O438" s="7">
        <f t="shared" si="25"/>
        <v>0</v>
      </c>
    </row>
    <row r="439" spans="3:15" x14ac:dyDescent="0.35">
      <c r="C439" s="18" t="str">
        <f t="shared" si="26"/>
        <v/>
      </c>
      <c r="D439" s="13" t="str">
        <f>IF('2_DEBITOS'!D435="","Não informado",'2_DEBITOS'!D435)</f>
        <v>Não informado</v>
      </c>
      <c r="E439" s="7">
        <f>IF('2_DEBITOS'!$I$4="ERRO !!!",0,SUM('2_DEBITOS'!E435))</f>
        <v>0</v>
      </c>
      <c r="F439" s="7">
        <f>IF('2_DEBITOS'!$I$4="ERRO !!!",0,SUM('2_DEBITOS'!F435,'2_DEBITOS'!G435))</f>
        <v>0</v>
      </c>
      <c r="G439" s="8" t="str">
        <f>IF('1_QUESITOS'!$D$18="ERRO !!!","",
IF(E439+F439=0,"",
IF(OR('2_DEBITOS'!I435="Sim",'1_QUESITOS'!$D$6="Sim",'1_QUESITOS'!$D$7="Sim",'1_QUESITOS'!$D$9="Sim"),"D",
IF('3_CAPAG'!$D$9="","",
'3_CAPAG'!$D$9))))</f>
        <v/>
      </c>
      <c r="H439" s="8" t="str">
        <f>IF('1_QUESITOS'!$D$18="ERRO !!!","00.0",
IF(AND(OR(G439="C",G439="D"),'1_QUESITOS'!$D$13="Sim"),"10.1",
IF(AND(OR(G439="A",G439="B"),'1_QUESITOS'!$D$14="Sim"),"10.2",
IF(AND(OR(G439="C",G439="D"),'1_QUESITOS'!$D$13="Não",'1_QUESITOS'!$D$12="Inciso I"),"11.1",
IF(AND(OR(G439="C",G439="D"),'1_QUESITOS'!$D$13="Não",'1_QUESITOS'!$D$12="Inciso II"),"11.2",
"00.0")))))</f>
        <v>00.0</v>
      </c>
      <c r="I439" s="87">
        <f>IF('1_QUESITOS'!$D$18="ERRO !!!",0,
IF(H439="10.1",0.65,
IF(H439="10.2",0,
IF(AND(H439="11.1",'1_QUESITOS'!$D$8="Não",'1_QUESITOS'!$D$9="Não",'1_QUESITOS'!$D$10="Não",'1_QUESITOS'!$D$11="Não"),0.65,
IF(AND(H439="11.1",OR('1_QUESITOS'!$D$8="Sim",'1_QUESITOS'!$D$9="Sim",'1_QUESITOS'!$D$10="Sim",'1_QUESITOS'!$D$11="Sim")),0.7,
IF(AND(H439="11.2",'1_QUESITOS'!$D$8="Não",'1_QUESITOS'!$D$9="Não",'1_QUESITOS'!$D$10="Não",'1_QUESITOS'!$D$11="Não"),0.5,
IF(AND(H439="11.2",OR('1_QUESITOS'!$D$8="Sim",'1_QUESITOS'!$D$9="Sim",'1_QUESITOS'!$D$10="Sim",'1_QUESITOS'!$D$11="Sim")),0.55,
0)))))))</f>
        <v>0</v>
      </c>
      <c r="J439" s="87">
        <f>'3_CAPAG'!$D$8</f>
        <v>0</v>
      </c>
      <c r="K439" s="87">
        <f>IF(OR('2_DEBITOS'!I435="Sim",'1_QUESITOS'!$D$6="Sim",'1_QUESITOS'!$D$7="Sim",'1_QUESITOS'!$D$9="Sim"),I439,
SMALL(I439:J439,1))</f>
        <v>0</v>
      </c>
      <c r="L439" s="7">
        <f>IF('2_DEBITOS'!$I$4="ERRO !!!",0,ROUNDDOWN(SUM(E439:F439)*K439,2))</f>
        <v>0</v>
      </c>
      <c r="M439" s="7">
        <f t="shared" si="24"/>
        <v>0</v>
      </c>
      <c r="N439" s="7">
        <f t="shared" si="27"/>
        <v>0</v>
      </c>
      <c r="O439" s="7">
        <f t="shared" si="25"/>
        <v>0</v>
      </c>
    </row>
    <row r="440" spans="3:15" x14ac:dyDescent="0.35">
      <c r="C440" s="18" t="str">
        <f t="shared" si="26"/>
        <v/>
      </c>
      <c r="D440" s="13" t="str">
        <f>IF('2_DEBITOS'!D436="","Não informado",'2_DEBITOS'!D436)</f>
        <v>Não informado</v>
      </c>
      <c r="E440" s="7">
        <f>IF('2_DEBITOS'!$I$4="ERRO !!!",0,SUM('2_DEBITOS'!E436))</f>
        <v>0</v>
      </c>
      <c r="F440" s="7">
        <f>IF('2_DEBITOS'!$I$4="ERRO !!!",0,SUM('2_DEBITOS'!F436,'2_DEBITOS'!G436))</f>
        <v>0</v>
      </c>
      <c r="G440" s="8" t="str">
        <f>IF('1_QUESITOS'!$D$18="ERRO !!!","",
IF(E440+F440=0,"",
IF(OR('2_DEBITOS'!I436="Sim",'1_QUESITOS'!$D$6="Sim",'1_QUESITOS'!$D$7="Sim",'1_QUESITOS'!$D$9="Sim"),"D",
IF('3_CAPAG'!$D$9="","",
'3_CAPAG'!$D$9))))</f>
        <v/>
      </c>
      <c r="H440" s="8" t="str">
        <f>IF('1_QUESITOS'!$D$18="ERRO !!!","00.0",
IF(AND(OR(G440="C",G440="D"),'1_QUESITOS'!$D$13="Sim"),"10.1",
IF(AND(OR(G440="A",G440="B"),'1_QUESITOS'!$D$14="Sim"),"10.2",
IF(AND(OR(G440="C",G440="D"),'1_QUESITOS'!$D$13="Não",'1_QUESITOS'!$D$12="Inciso I"),"11.1",
IF(AND(OR(G440="C",G440="D"),'1_QUESITOS'!$D$13="Não",'1_QUESITOS'!$D$12="Inciso II"),"11.2",
"00.0")))))</f>
        <v>00.0</v>
      </c>
      <c r="I440" s="87">
        <f>IF('1_QUESITOS'!$D$18="ERRO !!!",0,
IF(H440="10.1",0.65,
IF(H440="10.2",0,
IF(AND(H440="11.1",'1_QUESITOS'!$D$8="Não",'1_QUESITOS'!$D$9="Não",'1_QUESITOS'!$D$10="Não",'1_QUESITOS'!$D$11="Não"),0.65,
IF(AND(H440="11.1",OR('1_QUESITOS'!$D$8="Sim",'1_QUESITOS'!$D$9="Sim",'1_QUESITOS'!$D$10="Sim",'1_QUESITOS'!$D$11="Sim")),0.7,
IF(AND(H440="11.2",'1_QUESITOS'!$D$8="Não",'1_QUESITOS'!$D$9="Não",'1_QUESITOS'!$D$10="Não",'1_QUESITOS'!$D$11="Não"),0.5,
IF(AND(H440="11.2",OR('1_QUESITOS'!$D$8="Sim",'1_QUESITOS'!$D$9="Sim",'1_QUESITOS'!$D$10="Sim",'1_QUESITOS'!$D$11="Sim")),0.55,
0)))))))</f>
        <v>0</v>
      </c>
      <c r="J440" s="87">
        <f>'3_CAPAG'!$D$8</f>
        <v>0</v>
      </c>
      <c r="K440" s="87">
        <f>IF(OR('2_DEBITOS'!I436="Sim",'1_QUESITOS'!$D$6="Sim",'1_QUESITOS'!$D$7="Sim",'1_QUESITOS'!$D$9="Sim"),I440,
SMALL(I440:J440,1))</f>
        <v>0</v>
      </c>
      <c r="L440" s="7">
        <f>IF('2_DEBITOS'!$I$4="ERRO !!!",0,ROUNDDOWN(SUM(E440:F440)*K440,2))</f>
        <v>0</v>
      </c>
      <c r="M440" s="7">
        <f t="shared" si="24"/>
        <v>0</v>
      </c>
      <c r="N440" s="7">
        <f t="shared" si="27"/>
        <v>0</v>
      </c>
      <c r="O440" s="7">
        <f t="shared" si="25"/>
        <v>0</v>
      </c>
    </row>
    <row r="441" spans="3:15" x14ac:dyDescent="0.35">
      <c r="C441" s="18" t="str">
        <f t="shared" si="26"/>
        <v/>
      </c>
      <c r="D441" s="13" t="str">
        <f>IF('2_DEBITOS'!D437="","Não informado",'2_DEBITOS'!D437)</f>
        <v>Não informado</v>
      </c>
      <c r="E441" s="7">
        <f>IF('2_DEBITOS'!$I$4="ERRO !!!",0,SUM('2_DEBITOS'!E437))</f>
        <v>0</v>
      </c>
      <c r="F441" s="7">
        <f>IF('2_DEBITOS'!$I$4="ERRO !!!",0,SUM('2_DEBITOS'!F437,'2_DEBITOS'!G437))</f>
        <v>0</v>
      </c>
      <c r="G441" s="8" t="str">
        <f>IF('1_QUESITOS'!$D$18="ERRO !!!","",
IF(E441+F441=0,"",
IF(OR('2_DEBITOS'!I437="Sim",'1_QUESITOS'!$D$6="Sim",'1_QUESITOS'!$D$7="Sim",'1_QUESITOS'!$D$9="Sim"),"D",
IF('3_CAPAG'!$D$9="","",
'3_CAPAG'!$D$9))))</f>
        <v/>
      </c>
      <c r="H441" s="8" t="str">
        <f>IF('1_QUESITOS'!$D$18="ERRO !!!","00.0",
IF(AND(OR(G441="C",G441="D"),'1_QUESITOS'!$D$13="Sim"),"10.1",
IF(AND(OR(G441="A",G441="B"),'1_QUESITOS'!$D$14="Sim"),"10.2",
IF(AND(OR(G441="C",G441="D"),'1_QUESITOS'!$D$13="Não",'1_QUESITOS'!$D$12="Inciso I"),"11.1",
IF(AND(OR(G441="C",G441="D"),'1_QUESITOS'!$D$13="Não",'1_QUESITOS'!$D$12="Inciso II"),"11.2",
"00.0")))))</f>
        <v>00.0</v>
      </c>
      <c r="I441" s="87">
        <f>IF('1_QUESITOS'!$D$18="ERRO !!!",0,
IF(H441="10.1",0.65,
IF(H441="10.2",0,
IF(AND(H441="11.1",'1_QUESITOS'!$D$8="Não",'1_QUESITOS'!$D$9="Não",'1_QUESITOS'!$D$10="Não",'1_QUESITOS'!$D$11="Não"),0.65,
IF(AND(H441="11.1",OR('1_QUESITOS'!$D$8="Sim",'1_QUESITOS'!$D$9="Sim",'1_QUESITOS'!$D$10="Sim",'1_QUESITOS'!$D$11="Sim")),0.7,
IF(AND(H441="11.2",'1_QUESITOS'!$D$8="Não",'1_QUESITOS'!$D$9="Não",'1_QUESITOS'!$D$10="Não",'1_QUESITOS'!$D$11="Não"),0.5,
IF(AND(H441="11.2",OR('1_QUESITOS'!$D$8="Sim",'1_QUESITOS'!$D$9="Sim",'1_QUESITOS'!$D$10="Sim",'1_QUESITOS'!$D$11="Sim")),0.55,
0)))))))</f>
        <v>0</v>
      </c>
      <c r="J441" s="87">
        <f>'3_CAPAG'!$D$8</f>
        <v>0</v>
      </c>
      <c r="K441" s="87">
        <f>IF(OR('2_DEBITOS'!I437="Sim",'1_QUESITOS'!$D$6="Sim",'1_QUESITOS'!$D$7="Sim",'1_QUESITOS'!$D$9="Sim"),I441,
SMALL(I441:J441,1))</f>
        <v>0</v>
      </c>
      <c r="L441" s="7">
        <f>IF('2_DEBITOS'!$I$4="ERRO !!!",0,ROUNDDOWN(SUM(E441:F441)*K441,2))</f>
        <v>0</v>
      </c>
      <c r="M441" s="7">
        <f t="shared" si="24"/>
        <v>0</v>
      </c>
      <c r="N441" s="7">
        <f t="shared" si="27"/>
        <v>0</v>
      </c>
      <c r="O441" s="7">
        <f t="shared" si="25"/>
        <v>0</v>
      </c>
    </row>
    <row r="442" spans="3:15" x14ac:dyDescent="0.35">
      <c r="C442" s="18" t="str">
        <f t="shared" si="26"/>
        <v/>
      </c>
      <c r="D442" s="13" t="str">
        <f>IF('2_DEBITOS'!D438="","Não informado",'2_DEBITOS'!D438)</f>
        <v>Não informado</v>
      </c>
      <c r="E442" s="7">
        <f>IF('2_DEBITOS'!$I$4="ERRO !!!",0,SUM('2_DEBITOS'!E438))</f>
        <v>0</v>
      </c>
      <c r="F442" s="7">
        <f>IF('2_DEBITOS'!$I$4="ERRO !!!",0,SUM('2_DEBITOS'!F438,'2_DEBITOS'!G438))</f>
        <v>0</v>
      </c>
      <c r="G442" s="8" t="str">
        <f>IF('1_QUESITOS'!$D$18="ERRO !!!","",
IF(E442+F442=0,"",
IF(OR('2_DEBITOS'!I438="Sim",'1_QUESITOS'!$D$6="Sim",'1_QUESITOS'!$D$7="Sim",'1_QUESITOS'!$D$9="Sim"),"D",
IF('3_CAPAG'!$D$9="","",
'3_CAPAG'!$D$9))))</f>
        <v/>
      </c>
      <c r="H442" s="8" t="str">
        <f>IF('1_QUESITOS'!$D$18="ERRO !!!","00.0",
IF(AND(OR(G442="C",G442="D"),'1_QUESITOS'!$D$13="Sim"),"10.1",
IF(AND(OR(G442="A",G442="B"),'1_QUESITOS'!$D$14="Sim"),"10.2",
IF(AND(OR(G442="C",G442="D"),'1_QUESITOS'!$D$13="Não",'1_QUESITOS'!$D$12="Inciso I"),"11.1",
IF(AND(OR(G442="C",G442="D"),'1_QUESITOS'!$D$13="Não",'1_QUESITOS'!$D$12="Inciso II"),"11.2",
"00.0")))))</f>
        <v>00.0</v>
      </c>
      <c r="I442" s="87">
        <f>IF('1_QUESITOS'!$D$18="ERRO !!!",0,
IF(H442="10.1",0.65,
IF(H442="10.2",0,
IF(AND(H442="11.1",'1_QUESITOS'!$D$8="Não",'1_QUESITOS'!$D$9="Não",'1_QUESITOS'!$D$10="Não",'1_QUESITOS'!$D$11="Não"),0.65,
IF(AND(H442="11.1",OR('1_QUESITOS'!$D$8="Sim",'1_QUESITOS'!$D$9="Sim",'1_QUESITOS'!$D$10="Sim",'1_QUESITOS'!$D$11="Sim")),0.7,
IF(AND(H442="11.2",'1_QUESITOS'!$D$8="Não",'1_QUESITOS'!$D$9="Não",'1_QUESITOS'!$D$10="Não",'1_QUESITOS'!$D$11="Não"),0.5,
IF(AND(H442="11.2",OR('1_QUESITOS'!$D$8="Sim",'1_QUESITOS'!$D$9="Sim",'1_QUESITOS'!$D$10="Sim",'1_QUESITOS'!$D$11="Sim")),0.55,
0)))))))</f>
        <v>0</v>
      </c>
      <c r="J442" s="87">
        <f>'3_CAPAG'!$D$8</f>
        <v>0</v>
      </c>
      <c r="K442" s="87">
        <f>IF(OR('2_DEBITOS'!I438="Sim",'1_QUESITOS'!$D$6="Sim",'1_QUESITOS'!$D$7="Sim",'1_QUESITOS'!$D$9="Sim"),I442,
SMALL(I442:J442,1))</f>
        <v>0</v>
      </c>
      <c r="L442" s="7">
        <f>IF('2_DEBITOS'!$I$4="ERRO !!!",0,ROUNDDOWN(SUM(E442:F442)*K442,2))</f>
        <v>0</v>
      </c>
      <c r="M442" s="7">
        <f t="shared" si="24"/>
        <v>0</v>
      </c>
      <c r="N442" s="7">
        <f t="shared" si="27"/>
        <v>0</v>
      </c>
      <c r="O442" s="7">
        <f t="shared" si="25"/>
        <v>0</v>
      </c>
    </row>
    <row r="443" spans="3:15" x14ac:dyDescent="0.35">
      <c r="C443" s="18" t="str">
        <f t="shared" si="26"/>
        <v/>
      </c>
      <c r="D443" s="13" t="str">
        <f>IF('2_DEBITOS'!D439="","Não informado",'2_DEBITOS'!D439)</f>
        <v>Não informado</v>
      </c>
      <c r="E443" s="7">
        <f>IF('2_DEBITOS'!$I$4="ERRO !!!",0,SUM('2_DEBITOS'!E439))</f>
        <v>0</v>
      </c>
      <c r="F443" s="7">
        <f>IF('2_DEBITOS'!$I$4="ERRO !!!",0,SUM('2_DEBITOS'!F439,'2_DEBITOS'!G439))</f>
        <v>0</v>
      </c>
      <c r="G443" s="8" t="str">
        <f>IF('1_QUESITOS'!$D$18="ERRO !!!","",
IF(E443+F443=0,"",
IF(OR('2_DEBITOS'!I439="Sim",'1_QUESITOS'!$D$6="Sim",'1_QUESITOS'!$D$7="Sim",'1_QUESITOS'!$D$9="Sim"),"D",
IF('3_CAPAG'!$D$9="","",
'3_CAPAG'!$D$9))))</f>
        <v/>
      </c>
      <c r="H443" s="8" t="str">
        <f>IF('1_QUESITOS'!$D$18="ERRO !!!","00.0",
IF(AND(OR(G443="C",G443="D"),'1_QUESITOS'!$D$13="Sim"),"10.1",
IF(AND(OR(G443="A",G443="B"),'1_QUESITOS'!$D$14="Sim"),"10.2",
IF(AND(OR(G443="C",G443="D"),'1_QUESITOS'!$D$13="Não",'1_QUESITOS'!$D$12="Inciso I"),"11.1",
IF(AND(OR(G443="C",G443="D"),'1_QUESITOS'!$D$13="Não",'1_QUESITOS'!$D$12="Inciso II"),"11.2",
"00.0")))))</f>
        <v>00.0</v>
      </c>
      <c r="I443" s="87">
        <f>IF('1_QUESITOS'!$D$18="ERRO !!!",0,
IF(H443="10.1",0.65,
IF(H443="10.2",0,
IF(AND(H443="11.1",'1_QUESITOS'!$D$8="Não",'1_QUESITOS'!$D$9="Não",'1_QUESITOS'!$D$10="Não",'1_QUESITOS'!$D$11="Não"),0.65,
IF(AND(H443="11.1",OR('1_QUESITOS'!$D$8="Sim",'1_QUESITOS'!$D$9="Sim",'1_QUESITOS'!$D$10="Sim",'1_QUESITOS'!$D$11="Sim")),0.7,
IF(AND(H443="11.2",'1_QUESITOS'!$D$8="Não",'1_QUESITOS'!$D$9="Não",'1_QUESITOS'!$D$10="Não",'1_QUESITOS'!$D$11="Não"),0.5,
IF(AND(H443="11.2",OR('1_QUESITOS'!$D$8="Sim",'1_QUESITOS'!$D$9="Sim",'1_QUESITOS'!$D$10="Sim",'1_QUESITOS'!$D$11="Sim")),0.55,
0)))))))</f>
        <v>0</v>
      </c>
      <c r="J443" s="87">
        <f>'3_CAPAG'!$D$8</f>
        <v>0</v>
      </c>
      <c r="K443" s="87">
        <f>IF(OR('2_DEBITOS'!I439="Sim",'1_QUESITOS'!$D$6="Sim",'1_QUESITOS'!$D$7="Sim",'1_QUESITOS'!$D$9="Sim"),I443,
SMALL(I443:J443,1))</f>
        <v>0</v>
      </c>
      <c r="L443" s="7">
        <f>IF('2_DEBITOS'!$I$4="ERRO !!!",0,ROUNDDOWN(SUM(E443:F443)*K443,2))</f>
        <v>0</v>
      </c>
      <c r="M443" s="7">
        <f t="shared" si="24"/>
        <v>0</v>
      </c>
      <c r="N443" s="7">
        <f t="shared" si="27"/>
        <v>0</v>
      </c>
      <c r="O443" s="7">
        <f t="shared" si="25"/>
        <v>0</v>
      </c>
    </row>
    <row r="444" spans="3:15" x14ac:dyDescent="0.35">
      <c r="C444" s="18" t="str">
        <f t="shared" si="26"/>
        <v/>
      </c>
      <c r="D444" s="13" t="str">
        <f>IF('2_DEBITOS'!D440="","Não informado",'2_DEBITOS'!D440)</f>
        <v>Não informado</v>
      </c>
      <c r="E444" s="7">
        <f>IF('2_DEBITOS'!$I$4="ERRO !!!",0,SUM('2_DEBITOS'!E440))</f>
        <v>0</v>
      </c>
      <c r="F444" s="7">
        <f>IF('2_DEBITOS'!$I$4="ERRO !!!",0,SUM('2_DEBITOS'!F440,'2_DEBITOS'!G440))</f>
        <v>0</v>
      </c>
      <c r="G444" s="8" t="str">
        <f>IF('1_QUESITOS'!$D$18="ERRO !!!","",
IF(E444+F444=0,"",
IF(OR('2_DEBITOS'!I440="Sim",'1_QUESITOS'!$D$6="Sim",'1_QUESITOS'!$D$7="Sim",'1_QUESITOS'!$D$9="Sim"),"D",
IF('3_CAPAG'!$D$9="","",
'3_CAPAG'!$D$9))))</f>
        <v/>
      </c>
      <c r="H444" s="8" t="str">
        <f>IF('1_QUESITOS'!$D$18="ERRO !!!","00.0",
IF(AND(OR(G444="C",G444="D"),'1_QUESITOS'!$D$13="Sim"),"10.1",
IF(AND(OR(G444="A",G444="B"),'1_QUESITOS'!$D$14="Sim"),"10.2",
IF(AND(OR(G444="C",G444="D"),'1_QUESITOS'!$D$13="Não",'1_QUESITOS'!$D$12="Inciso I"),"11.1",
IF(AND(OR(G444="C",G444="D"),'1_QUESITOS'!$D$13="Não",'1_QUESITOS'!$D$12="Inciso II"),"11.2",
"00.0")))))</f>
        <v>00.0</v>
      </c>
      <c r="I444" s="87">
        <f>IF('1_QUESITOS'!$D$18="ERRO !!!",0,
IF(H444="10.1",0.65,
IF(H444="10.2",0,
IF(AND(H444="11.1",'1_QUESITOS'!$D$8="Não",'1_QUESITOS'!$D$9="Não",'1_QUESITOS'!$D$10="Não",'1_QUESITOS'!$D$11="Não"),0.65,
IF(AND(H444="11.1",OR('1_QUESITOS'!$D$8="Sim",'1_QUESITOS'!$D$9="Sim",'1_QUESITOS'!$D$10="Sim",'1_QUESITOS'!$D$11="Sim")),0.7,
IF(AND(H444="11.2",'1_QUESITOS'!$D$8="Não",'1_QUESITOS'!$D$9="Não",'1_QUESITOS'!$D$10="Não",'1_QUESITOS'!$D$11="Não"),0.5,
IF(AND(H444="11.2",OR('1_QUESITOS'!$D$8="Sim",'1_QUESITOS'!$D$9="Sim",'1_QUESITOS'!$D$10="Sim",'1_QUESITOS'!$D$11="Sim")),0.55,
0)))))))</f>
        <v>0</v>
      </c>
      <c r="J444" s="87">
        <f>'3_CAPAG'!$D$8</f>
        <v>0</v>
      </c>
      <c r="K444" s="87">
        <f>IF(OR('2_DEBITOS'!I440="Sim",'1_QUESITOS'!$D$6="Sim",'1_QUESITOS'!$D$7="Sim",'1_QUESITOS'!$D$9="Sim"),I444,
SMALL(I444:J444,1))</f>
        <v>0</v>
      </c>
      <c r="L444" s="7">
        <f>IF('2_DEBITOS'!$I$4="ERRO !!!",0,ROUNDDOWN(SUM(E444:F444)*K444,2))</f>
        <v>0</v>
      </c>
      <c r="M444" s="7">
        <f t="shared" si="24"/>
        <v>0</v>
      </c>
      <c r="N444" s="7">
        <f t="shared" si="27"/>
        <v>0</v>
      </c>
      <c r="O444" s="7">
        <f t="shared" si="25"/>
        <v>0</v>
      </c>
    </row>
    <row r="445" spans="3:15" x14ac:dyDescent="0.35">
      <c r="C445" s="18" t="str">
        <f t="shared" si="26"/>
        <v/>
      </c>
      <c r="D445" s="13" t="str">
        <f>IF('2_DEBITOS'!D441="","Não informado",'2_DEBITOS'!D441)</f>
        <v>Não informado</v>
      </c>
      <c r="E445" s="7">
        <f>IF('2_DEBITOS'!$I$4="ERRO !!!",0,SUM('2_DEBITOS'!E441))</f>
        <v>0</v>
      </c>
      <c r="F445" s="7">
        <f>IF('2_DEBITOS'!$I$4="ERRO !!!",0,SUM('2_DEBITOS'!F441,'2_DEBITOS'!G441))</f>
        <v>0</v>
      </c>
      <c r="G445" s="8" t="str">
        <f>IF('1_QUESITOS'!$D$18="ERRO !!!","",
IF(E445+F445=0,"",
IF(OR('2_DEBITOS'!I441="Sim",'1_QUESITOS'!$D$6="Sim",'1_QUESITOS'!$D$7="Sim",'1_QUESITOS'!$D$9="Sim"),"D",
IF('3_CAPAG'!$D$9="","",
'3_CAPAG'!$D$9))))</f>
        <v/>
      </c>
      <c r="H445" s="8" t="str">
        <f>IF('1_QUESITOS'!$D$18="ERRO !!!","00.0",
IF(AND(OR(G445="C",G445="D"),'1_QUESITOS'!$D$13="Sim"),"10.1",
IF(AND(OR(G445="A",G445="B"),'1_QUESITOS'!$D$14="Sim"),"10.2",
IF(AND(OR(G445="C",G445="D"),'1_QUESITOS'!$D$13="Não",'1_QUESITOS'!$D$12="Inciso I"),"11.1",
IF(AND(OR(G445="C",G445="D"),'1_QUESITOS'!$D$13="Não",'1_QUESITOS'!$D$12="Inciso II"),"11.2",
"00.0")))))</f>
        <v>00.0</v>
      </c>
      <c r="I445" s="87">
        <f>IF('1_QUESITOS'!$D$18="ERRO !!!",0,
IF(H445="10.1",0.65,
IF(H445="10.2",0,
IF(AND(H445="11.1",'1_QUESITOS'!$D$8="Não",'1_QUESITOS'!$D$9="Não",'1_QUESITOS'!$D$10="Não",'1_QUESITOS'!$D$11="Não"),0.65,
IF(AND(H445="11.1",OR('1_QUESITOS'!$D$8="Sim",'1_QUESITOS'!$D$9="Sim",'1_QUESITOS'!$D$10="Sim",'1_QUESITOS'!$D$11="Sim")),0.7,
IF(AND(H445="11.2",'1_QUESITOS'!$D$8="Não",'1_QUESITOS'!$D$9="Não",'1_QUESITOS'!$D$10="Não",'1_QUESITOS'!$D$11="Não"),0.5,
IF(AND(H445="11.2",OR('1_QUESITOS'!$D$8="Sim",'1_QUESITOS'!$D$9="Sim",'1_QUESITOS'!$D$10="Sim",'1_QUESITOS'!$D$11="Sim")),0.55,
0)))))))</f>
        <v>0</v>
      </c>
      <c r="J445" s="87">
        <f>'3_CAPAG'!$D$8</f>
        <v>0</v>
      </c>
      <c r="K445" s="87">
        <f>IF(OR('2_DEBITOS'!I441="Sim",'1_QUESITOS'!$D$6="Sim",'1_QUESITOS'!$D$7="Sim",'1_QUESITOS'!$D$9="Sim"),I445,
SMALL(I445:J445,1))</f>
        <v>0</v>
      </c>
      <c r="L445" s="7">
        <f>IF('2_DEBITOS'!$I$4="ERRO !!!",0,ROUNDDOWN(SUM(E445:F445)*K445,2))</f>
        <v>0</v>
      </c>
      <c r="M445" s="7">
        <f t="shared" si="24"/>
        <v>0</v>
      </c>
      <c r="N445" s="7">
        <f t="shared" si="27"/>
        <v>0</v>
      </c>
      <c r="O445" s="7">
        <f t="shared" si="25"/>
        <v>0</v>
      </c>
    </row>
    <row r="446" spans="3:15" x14ac:dyDescent="0.35">
      <c r="C446" s="18" t="str">
        <f t="shared" si="26"/>
        <v/>
      </c>
      <c r="D446" s="13" t="str">
        <f>IF('2_DEBITOS'!D442="","Não informado",'2_DEBITOS'!D442)</f>
        <v>Não informado</v>
      </c>
      <c r="E446" s="7">
        <f>IF('2_DEBITOS'!$I$4="ERRO !!!",0,SUM('2_DEBITOS'!E442))</f>
        <v>0</v>
      </c>
      <c r="F446" s="7">
        <f>IF('2_DEBITOS'!$I$4="ERRO !!!",0,SUM('2_DEBITOS'!F442,'2_DEBITOS'!G442))</f>
        <v>0</v>
      </c>
      <c r="G446" s="8" t="str">
        <f>IF('1_QUESITOS'!$D$18="ERRO !!!","",
IF(E446+F446=0,"",
IF(OR('2_DEBITOS'!I442="Sim",'1_QUESITOS'!$D$6="Sim",'1_QUESITOS'!$D$7="Sim",'1_QUESITOS'!$D$9="Sim"),"D",
IF('3_CAPAG'!$D$9="","",
'3_CAPAG'!$D$9))))</f>
        <v/>
      </c>
      <c r="H446" s="8" t="str">
        <f>IF('1_QUESITOS'!$D$18="ERRO !!!","00.0",
IF(AND(OR(G446="C",G446="D"),'1_QUESITOS'!$D$13="Sim"),"10.1",
IF(AND(OR(G446="A",G446="B"),'1_QUESITOS'!$D$14="Sim"),"10.2",
IF(AND(OR(G446="C",G446="D"),'1_QUESITOS'!$D$13="Não",'1_QUESITOS'!$D$12="Inciso I"),"11.1",
IF(AND(OR(G446="C",G446="D"),'1_QUESITOS'!$D$13="Não",'1_QUESITOS'!$D$12="Inciso II"),"11.2",
"00.0")))))</f>
        <v>00.0</v>
      </c>
      <c r="I446" s="87">
        <f>IF('1_QUESITOS'!$D$18="ERRO !!!",0,
IF(H446="10.1",0.65,
IF(H446="10.2",0,
IF(AND(H446="11.1",'1_QUESITOS'!$D$8="Não",'1_QUESITOS'!$D$9="Não",'1_QUESITOS'!$D$10="Não",'1_QUESITOS'!$D$11="Não"),0.65,
IF(AND(H446="11.1",OR('1_QUESITOS'!$D$8="Sim",'1_QUESITOS'!$D$9="Sim",'1_QUESITOS'!$D$10="Sim",'1_QUESITOS'!$D$11="Sim")),0.7,
IF(AND(H446="11.2",'1_QUESITOS'!$D$8="Não",'1_QUESITOS'!$D$9="Não",'1_QUESITOS'!$D$10="Não",'1_QUESITOS'!$D$11="Não"),0.5,
IF(AND(H446="11.2",OR('1_QUESITOS'!$D$8="Sim",'1_QUESITOS'!$D$9="Sim",'1_QUESITOS'!$D$10="Sim",'1_QUESITOS'!$D$11="Sim")),0.55,
0)))))))</f>
        <v>0</v>
      </c>
      <c r="J446" s="87">
        <f>'3_CAPAG'!$D$8</f>
        <v>0</v>
      </c>
      <c r="K446" s="87">
        <f>IF(OR('2_DEBITOS'!I442="Sim",'1_QUESITOS'!$D$6="Sim",'1_QUESITOS'!$D$7="Sim",'1_QUESITOS'!$D$9="Sim"),I446,
SMALL(I446:J446,1))</f>
        <v>0</v>
      </c>
      <c r="L446" s="7">
        <f>IF('2_DEBITOS'!$I$4="ERRO !!!",0,ROUNDDOWN(SUM(E446:F446)*K446,2))</f>
        <v>0</v>
      </c>
      <c r="M446" s="7">
        <f t="shared" si="24"/>
        <v>0</v>
      </c>
      <c r="N446" s="7">
        <f t="shared" si="27"/>
        <v>0</v>
      </c>
      <c r="O446" s="7">
        <f t="shared" si="25"/>
        <v>0</v>
      </c>
    </row>
    <row r="447" spans="3:15" x14ac:dyDescent="0.35">
      <c r="C447" s="18" t="str">
        <f t="shared" si="26"/>
        <v/>
      </c>
      <c r="D447" s="13" t="str">
        <f>IF('2_DEBITOS'!D443="","Não informado",'2_DEBITOS'!D443)</f>
        <v>Não informado</v>
      </c>
      <c r="E447" s="7">
        <f>IF('2_DEBITOS'!$I$4="ERRO !!!",0,SUM('2_DEBITOS'!E443))</f>
        <v>0</v>
      </c>
      <c r="F447" s="7">
        <f>IF('2_DEBITOS'!$I$4="ERRO !!!",0,SUM('2_DEBITOS'!F443,'2_DEBITOS'!G443))</f>
        <v>0</v>
      </c>
      <c r="G447" s="8" t="str">
        <f>IF('1_QUESITOS'!$D$18="ERRO !!!","",
IF(E447+F447=0,"",
IF(OR('2_DEBITOS'!I443="Sim",'1_QUESITOS'!$D$6="Sim",'1_QUESITOS'!$D$7="Sim",'1_QUESITOS'!$D$9="Sim"),"D",
IF('3_CAPAG'!$D$9="","",
'3_CAPAG'!$D$9))))</f>
        <v/>
      </c>
      <c r="H447" s="8" t="str">
        <f>IF('1_QUESITOS'!$D$18="ERRO !!!","00.0",
IF(AND(OR(G447="C",G447="D"),'1_QUESITOS'!$D$13="Sim"),"10.1",
IF(AND(OR(G447="A",G447="B"),'1_QUESITOS'!$D$14="Sim"),"10.2",
IF(AND(OR(G447="C",G447="D"),'1_QUESITOS'!$D$13="Não",'1_QUESITOS'!$D$12="Inciso I"),"11.1",
IF(AND(OR(G447="C",G447="D"),'1_QUESITOS'!$D$13="Não",'1_QUESITOS'!$D$12="Inciso II"),"11.2",
"00.0")))))</f>
        <v>00.0</v>
      </c>
      <c r="I447" s="87">
        <f>IF('1_QUESITOS'!$D$18="ERRO !!!",0,
IF(H447="10.1",0.65,
IF(H447="10.2",0,
IF(AND(H447="11.1",'1_QUESITOS'!$D$8="Não",'1_QUESITOS'!$D$9="Não",'1_QUESITOS'!$D$10="Não",'1_QUESITOS'!$D$11="Não"),0.65,
IF(AND(H447="11.1",OR('1_QUESITOS'!$D$8="Sim",'1_QUESITOS'!$D$9="Sim",'1_QUESITOS'!$D$10="Sim",'1_QUESITOS'!$D$11="Sim")),0.7,
IF(AND(H447="11.2",'1_QUESITOS'!$D$8="Não",'1_QUESITOS'!$D$9="Não",'1_QUESITOS'!$D$10="Não",'1_QUESITOS'!$D$11="Não"),0.5,
IF(AND(H447="11.2",OR('1_QUESITOS'!$D$8="Sim",'1_QUESITOS'!$D$9="Sim",'1_QUESITOS'!$D$10="Sim",'1_QUESITOS'!$D$11="Sim")),0.55,
0)))))))</f>
        <v>0</v>
      </c>
      <c r="J447" s="87">
        <f>'3_CAPAG'!$D$8</f>
        <v>0</v>
      </c>
      <c r="K447" s="87">
        <f>IF(OR('2_DEBITOS'!I443="Sim",'1_QUESITOS'!$D$6="Sim",'1_QUESITOS'!$D$7="Sim",'1_QUESITOS'!$D$9="Sim"),I447,
SMALL(I447:J447,1))</f>
        <v>0</v>
      </c>
      <c r="L447" s="7">
        <f>IF('2_DEBITOS'!$I$4="ERRO !!!",0,ROUNDDOWN(SUM(E447:F447)*K447,2))</f>
        <v>0</v>
      </c>
      <c r="M447" s="7">
        <f t="shared" si="24"/>
        <v>0</v>
      </c>
      <c r="N447" s="7">
        <f t="shared" si="27"/>
        <v>0</v>
      </c>
      <c r="O447" s="7">
        <f t="shared" si="25"/>
        <v>0</v>
      </c>
    </row>
    <row r="448" spans="3:15" x14ac:dyDescent="0.35">
      <c r="C448" s="18" t="str">
        <f t="shared" si="26"/>
        <v/>
      </c>
      <c r="D448" s="13" t="str">
        <f>IF('2_DEBITOS'!D444="","Não informado",'2_DEBITOS'!D444)</f>
        <v>Não informado</v>
      </c>
      <c r="E448" s="7">
        <f>IF('2_DEBITOS'!$I$4="ERRO !!!",0,SUM('2_DEBITOS'!E444))</f>
        <v>0</v>
      </c>
      <c r="F448" s="7">
        <f>IF('2_DEBITOS'!$I$4="ERRO !!!",0,SUM('2_DEBITOS'!F444,'2_DEBITOS'!G444))</f>
        <v>0</v>
      </c>
      <c r="G448" s="8" t="str">
        <f>IF('1_QUESITOS'!$D$18="ERRO !!!","",
IF(E448+F448=0,"",
IF(OR('2_DEBITOS'!I444="Sim",'1_QUESITOS'!$D$6="Sim",'1_QUESITOS'!$D$7="Sim",'1_QUESITOS'!$D$9="Sim"),"D",
IF('3_CAPAG'!$D$9="","",
'3_CAPAG'!$D$9))))</f>
        <v/>
      </c>
      <c r="H448" s="8" t="str">
        <f>IF('1_QUESITOS'!$D$18="ERRO !!!","00.0",
IF(AND(OR(G448="C",G448="D"),'1_QUESITOS'!$D$13="Sim"),"10.1",
IF(AND(OR(G448="A",G448="B"),'1_QUESITOS'!$D$14="Sim"),"10.2",
IF(AND(OR(G448="C",G448="D"),'1_QUESITOS'!$D$13="Não",'1_QUESITOS'!$D$12="Inciso I"),"11.1",
IF(AND(OR(G448="C",G448="D"),'1_QUESITOS'!$D$13="Não",'1_QUESITOS'!$D$12="Inciso II"),"11.2",
"00.0")))))</f>
        <v>00.0</v>
      </c>
      <c r="I448" s="87">
        <f>IF('1_QUESITOS'!$D$18="ERRO !!!",0,
IF(H448="10.1",0.65,
IF(H448="10.2",0,
IF(AND(H448="11.1",'1_QUESITOS'!$D$8="Não",'1_QUESITOS'!$D$9="Não",'1_QUESITOS'!$D$10="Não",'1_QUESITOS'!$D$11="Não"),0.65,
IF(AND(H448="11.1",OR('1_QUESITOS'!$D$8="Sim",'1_QUESITOS'!$D$9="Sim",'1_QUESITOS'!$D$10="Sim",'1_QUESITOS'!$D$11="Sim")),0.7,
IF(AND(H448="11.2",'1_QUESITOS'!$D$8="Não",'1_QUESITOS'!$D$9="Não",'1_QUESITOS'!$D$10="Não",'1_QUESITOS'!$D$11="Não"),0.5,
IF(AND(H448="11.2",OR('1_QUESITOS'!$D$8="Sim",'1_QUESITOS'!$D$9="Sim",'1_QUESITOS'!$D$10="Sim",'1_QUESITOS'!$D$11="Sim")),0.55,
0)))))))</f>
        <v>0</v>
      </c>
      <c r="J448" s="87">
        <f>'3_CAPAG'!$D$8</f>
        <v>0</v>
      </c>
      <c r="K448" s="87">
        <f>IF(OR('2_DEBITOS'!I444="Sim",'1_QUESITOS'!$D$6="Sim",'1_QUESITOS'!$D$7="Sim",'1_QUESITOS'!$D$9="Sim"),I448,
SMALL(I448:J448,1))</f>
        <v>0</v>
      </c>
      <c r="L448" s="7">
        <f>IF('2_DEBITOS'!$I$4="ERRO !!!",0,ROUNDDOWN(SUM(E448:F448)*K448,2))</f>
        <v>0</v>
      </c>
      <c r="M448" s="7">
        <f t="shared" si="24"/>
        <v>0</v>
      </c>
      <c r="N448" s="7">
        <f t="shared" si="27"/>
        <v>0</v>
      </c>
      <c r="O448" s="7">
        <f t="shared" si="25"/>
        <v>0</v>
      </c>
    </row>
    <row r="449" spans="3:15" x14ac:dyDescent="0.35">
      <c r="C449" s="18" t="str">
        <f t="shared" si="26"/>
        <v/>
      </c>
      <c r="D449" s="13" t="str">
        <f>IF('2_DEBITOS'!D445="","Não informado",'2_DEBITOS'!D445)</f>
        <v>Não informado</v>
      </c>
      <c r="E449" s="7">
        <f>IF('2_DEBITOS'!$I$4="ERRO !!!",0,SUM('2_DEBITOS'!E445))</f>
        <v>0</v>
      </c>
      <c r="F449" s="7">
        <f>IF('2_DEBITOS'!$I$4="ERRO !!!",0,SUM('2_DEBITOS'!F445,'2_DEBITOS'!G445))</f>
        <v>0</v>
      </c>
      <c r="G449" s="8" t="str">
        <f>IF('1_QUESITOS'!$D$18="ERRO !!!","",
IF(E449+F449=0,"",
IF(OR('2_DEBITOS'!I445="Sim",'1_QUESITOS'!$D$6="Sim",'1_QUESITOS'!$D$7="Sim",'1_QUESITOS'!$D$9="Sim"),"D",
IF('3_CAPAG'!$D$9="","",
'3_CAPAG'!$D$9))))</f>
        <v/>
      </c>
      <c r="H449" s="8" t="str">
        <f>IF('1_QUESITOS'!$D$18="ERRO !!!","00.0",
IF(AND(OR(G449="C",G449="D"),'1_QUESITOS'!$D$13="Sim"),"10.1",
IF(AND(OR(G449="A",G449="B"),'1_QUESITOS'!$D$14="Sim"),"10.2",
IF(AND(OR(G449="C",G449="D"),'1_QUESITOS'!$D$13="Não",'1_QUESITOS'!$D$12="Inciso I"),"11.1",
IF(AND(OR(G449="C",G449="D"),'1_QUESITOS'!$D$13="Não",'1_QUESITOS'!$D$12="Inciso II"),"11.2",
"00.0")))))</f>
        <v>00.0</v>
      </c>
      <c r="I449" s="87">
        <f>IF('1_QUESITOS'!$D$18="ERRO !!!",0,
IF(H449="10.1",0.65,
IF(H449="10.2",0,
IF(AND(H449="11.1",'1_QUESITOS'!$D$8="Não",'1_QUESITOS'!$D$9="Não",'1_QUESITOS'!$D$10="Não",'1_QUESITOS'!$D$11="Não"),0.65,
IF(AND(H449="11.1",OR('1_QUESITOS'!$D$8="Sim",'1_QUESITOS'!$D$9="Sim",'1_QUESITOS'!$D$10="Sim",'1_QUESITOS'!$D$11="Sim")),0.7,
IF(AND(H449="11.2",'1_QUESITOS'!$D$8="Não",'1_QUESITOS'!$D$9="Não",'1_QUESITOS'!$D$10="Não",'1_QUESITOS'!$D$11="Não"),0.5,
IF(AND(H449="11.2",OR('1_QUESITOS'!$D$8="Sim",'1_QUESITOS'!$D$9="Sim",'1_QUESITOS'!$D$10="Sim",'1_QUESITOS'!$D$11="Sim")),0.55,
0)))))))</f>
        <v>0</v>
      </c>
      <c r="J449" s="87">
        <f>'3_CAPAG'!$D$8</f>
        <v>0</v>
      </c>
      <c r="K449" s="87">
        <f>IF(OR('2_DEBITOS'!I445="Sim",'1_QUESITOS'!$D$6="Sim",'1_QUESITOS'!$D$7="Sim",'1_QUESITOS'!$D$9="Sim"),I449,
SMALL(I449:J449,1))</f>
        <v>0</v>
      </c>
      <c r="L449" s="7">
        <f>IF('2_DEBITOS'!$I$4="ERRO !!!",0,ROUNDDOWN(SUM(E449:F449)*K449,2))</f>
        <v>0</v>
      </c>
      <c r="M449" s="7">
        <f t="shared" si="24"/>
        <v>0</v>
      </c>
      <c r="N449" s="7">
        <f t="shared" si="27"/>
        <v>0</v>
      </c>
      <c r="O449" s="7">
        <f t="shared" si="25"/>
        <v>0</v>
      </c>
    </row>
    <row r="450" spans="3:15" x14ac:dyDescent="0.35">
      <c r="C450" s="18" t="str">
        <f t="shared" si="26"/>
        <v/>
      </c>
      <c r="D450" s="13" t="str">
        <f>IF('2_DEBITOS'!D446="","Não informado",'2_DEBITOS'!D446)</f>
        <v>Não informado</v>
      </c>
      <c r="E450" s="7">
        <f>IF('2_DEBITOS'!$I$4="ERRO !!!",0,SUM('2_DEBITOS'!E446))</f>
        <v>0</v>
      </c>
      <c r="F450" s="7">
        <f>IF('2_DEBITOS'!$I$4="ERRO !!!",0,SUM('2_DEBITOS'!F446,'2_DEBITOS'!G446))</f>
        <v>0</v>
      </c>
      <c r="G450" s="8" t="str">
        <f>IF('1_QUESITOS'!$D$18="ERRO !!!","",
IF(E450+F450=0,"",
IF(OR('2_DEBITOS'!I446="Sim",'1_QUESITOS'!$D$6="Sim",'1_QUESITOS'!$D$7="Sim",'1_QUESITOS'!$D$9="Sim"),"D",
IF('3_CAPAG'!$D$9="","",
'3_CAPAG'!$D$9))))</f>
        <v/>
      </c>
      <c r="H450" s="8" t="str">
        <f>IF('1_QUESITOS'!$D$18="ERRO !!!","00.0",
IF(AND(OR(G450="C",G450="D"),'1_QUESITOS'!$D$13="Sim"),"10.1",
IF(AND(OR(G450="A",G450="B"),'1_QUESITOS'!$D$14="Sim"),"10.2",
IF(AND(OR(G450="C",G450="D"),'1_QUESITOS'!$D$13="Não",'1_QUESITOS'!$D$12="Inciso I"),"11.1",
IF(AND(OR(G450="C",G450="D"),'1_QUESITOS'!$D$13="Não",'1_QUESITOS'!$D$12="Inciso II"),"11.2",
"00.0")))))</f>
        <v>00.0</v>
      </c>
      <c r="I450" s="87">
        <f>IF('1_QUESITOS'!$D$18="ERRO !!!",0,
IF(H450="10.1",0.65,
IF(H450="10.2",0,
IF(AND(H450="11.1",'1_QUESITOS'!$D$8="Não",'1_QUESITOS'!$D$9="Não",'1_QUESITOS'!$D$10="Não",'1_QUESITOS'!$D$11="Não"),0.65,
IF(AND(H450="11.1",OR('1_QUESITOS'!$D$8="Sim",'1_QUESITOS'!$D$9="Sim",'1_QUESITOS'!$D$10="Sim",'1_QUESITOS'!$D$11="Sim")),0.7,
IF(AND(H450="11.2",'1_QUESITOS'!$D$8="Não",'1_QUESITOS'!$D$9="Não",'1_QUESITOS'!$D$10="Não",'1_QUESITOS'!$D$11="Não"),0.5,
IF(AND(H450="11.2",OR('1_QUESITOS'!$D$8="Sim",'1_QUESITOS'!$D$9="Sim",'1_QUESITOS'!$D$10="Sim",'1_QUESITOS'!$D$11="Sim")),0.55,
0)))))))</f>
        <v>0</v>
      </c>
      <c r="J450" s="87">
        <f>'3_CAPAG'!$D$8</f>
        <v>0</v>
      </c>
      <c r="K450" s="87">
        <f>IF(OR('2_DEBITOS'!I446="Sim",'1_QUESITOS'!$D$6="Sim",'1_QUESITOS'!$D$7="Sim",'1_QUESITOS'!$D$9="Sim"),I450,
SMALL(I450:J450,1))</f>
        <v>0</v>
      </c>
      <c r="L450" s="7">
        <f>IF('2_DEBITOS'!$I$4="ERRO !!!",0,ROUNDDOWN(SUM(E450:F450)*K450,2))</f>
        <v>0</v>
      </c>
      <c r="M450" s="7">
        <f t="shared" si="24"/>
        <v>0</v>
      </c>
      <c r="N450" s="7">
        <f t="shared" si="27"/>
        <v>0</v>
      </c>
      <c r="O450" s="7">
        <f t="shared" si="25"/>
        <v>0</v>
      </c>
    </row>
    <row r="451" spans="3:15" x14ac:dyDescent="0.35">
      <c r="C451" s="18" t="str">
        <f t="shared" si="26"/>
        <v/>
      </c>
      <c r="D451" s="13" t="str">
        <f>IF('2_DEBITOS'!D447="","Não informado",'2_DEBITOS'!D447)</f>
        <v>Não informado</v>
      </c>
      <c r="E451" s="7">
        <f>IF('2_DEBITOS'!$I$4="ERRO !!!",0,SUM('2_DEBITOS'!E447))</f>
        <v>0</v>
      </c>
      <c r="F451" s="7">
        <f>IF('2_DEBITOS'!$I$4="ERRO !!!",0,SUM('2_DEBITOS'!F447,'2_DEBITOS'!G447))</f>
        <v>0</v>
      </c>
      <c r="G451" s="8" t="str">
        <f>IF('1_QUESITOS'!$D$18="ERRO !!!","",
IF(E451+F451=0,"",
IF(OR('2_DEBITOS'!I447="Sim",'1_QUESITOS'!$D$6="Sim",'1_QUESITOS'!$D$7="Sim",'1_QUESITOS'!$D$9="Sim"),"D",
IF('3_CAPAG'!$D$9="","",
'3_CAPAG'!$D$9))))</f>
        <v/>
      </c>
      <c r="H451" s="8" t="str">
        <f>IF('1_QUESITOS'!$D$18="ERRO !!!","00.0",
IF(AND(OR(G451="C",G451="D"),'1_QUESITOS'!$D$13="Sim"),"10.1",
IF(AND(OR(G451="A",G451="B"),'1_QUESITOS'!$D$14="Sim"),"10.2",
IF(AND(OR(G451="C",G451="D"),'1_QUESITOS'!$D$13="Não",'1_QUESITOS'!$D$12="Inciso I"),"11.1",
IF(AND(OR(G451="C",G451="D"),'1_QUESITOS'!$D$13="Não",'1_QUESITOS'!$D$12="Inciso II"),"11.2",
"00.0")))))</f>
        <v>00.0</v>
      </c>
      <c r="I451" s="87">
        <f>IF('1_QUESITOS'!$D$18="ERRO !!!",0,
IF(H451="10.1",0.65,
IF(H451="10.2",0,
IF(AND(H451="11.1",'1_QUESITOS'!$D$8="Não",'1_QUESITOS'!$D$9="Não",'1_QUESITOS'!$D$10="Não",'1_QUESITOS'!$D$11="Não"),0.65,
IF(AND(H451="11.1",OR('1_QUESITOS'!$D$8="Sim",'1_QUESITOS'!$D$9="Sim",'1_QUESITOS'!$D$10="Sim",'1_QUESITOS'!$D$11="Sim")),0.7,
IF(AND(H451="11.2",'1_QUESITOS'!$D$8="Não",'1_QUESITOS'!$D$9="Não",'1_QUESITOS'!$D$10="Não",'1_QUESITOS'!$D$11="Não"),0.5,
IF(AND(H451="11.2",OR('1_QUESITOS'!$D$8="Sim",'1_QUESITOS'!$D$9="Sim",'1_QUESITOS'!$D$10="Sim",'1_QUESITOS'!$D$11="Sim")),0.55,
0)))))))</f>
        <v>0</v>
      </c>
      <c r="J451" s="87">
        <f>'3_CAPAG'!$D$8</f>
        <v>0</v>
      </c>
      <c r="K451" s="87">
        <f>IF(OR('2_DEBITOS'!I447="Sim",'1_QUESITOS'!$D$6="Sim",'1_QUESITOS'!$D$7="Sim",'1_QUESITOS'!$D$9="Sim"),I451,
SMALL(I451:J451,1))</f>
        <v>0</v>
      </c>
      <c r="L451" s="7">
        <f>IF('2_DEBITOS'!$I$4="ERRO !!!",0,ROUNDDOWN(SUM(E451:F451)*K451,2))</f>
        <v>0</v>
      </c>
      <c r="M451" s="7">
        <f t="shared" si="24"/>
        <v>0</v>
      </c>
      <c r="N451" s="7">
        <f t="shared" si="27"/>
        <v>0</v>
      </c>
      <c r="O451" s="7">
        <f t="shared" si="25"/>
        <v>0</v>
      </c>
    </row>
    <row r="452" spans="3:15" x14ac:dyDescent="0.35">
      <c r="C452" s="18" t="str">
        <f t="shared" si="26"/>
        <v/>
      </c>
      <c r="D452" s="13" t="str">
        <f>IF('2_DEBITOS'!D448="","Não informado",'2_DEBITOS'!D448)</f>
        <v>Não informado</v>
      </c>
      <c r="E452" s="7">
        <f>IF('2_DEBITOS'!$I$4="ERRO !!!",0,SUM('2_DEBITOS'!E448))</f>
        <v>0</v>
      </c>
      <c r="F452" s="7">
        <f>IF('2_DEBITOS'!$I$4="ERRO !!!",0,SUM('2_DEBITOS'!F448,'2_DEBITOS'!G448))</f>
        <v>0</v>
      </c>
      <c r="G452" s="8" t="str">
        <f>IF('1_QUESITOS'!$D$18="ERRO !!!","",
IF(E452+F452=0,"",
IF(OR('2_DEBITOS'!I448="Sim",'1_QUESITOS'!$D$6="Sim",'1_QUESITOS'!$D$7="Sim",'1_QUESITOS'!$D$9="Sim"),"D",
IF('3_CAPAG'!$D$9="","",
'3_CAPAG'!$D$9))))</f>
        <v/>
      </c>
      <c r="H452" s="8" t="str">
        <f>IF('1_QUESITOS'!$D$18="ERRO !!!","00.0",
IF(AND(OR(G452="C",G452="D"),'1_QUESITOS'!$D$13="Sim"),"10.1",
IF(AND(OR(G452="A",G452="B"),'1_QUESITOS'!$D$14="Sim"),"10.2",
IF(AND(OR(G452="C",G452="D"),'1_QUESITOS'!$D$13="Não",'1_QUESITOS'!$D$12="Inciso I"),"11.1",
IF(AND(OR(G452="C",G452="D"),'1_QUESITOS'!$D$13="Não",'1_QUESITOS'!$D$12="Inciso II"),"11.2",
"00.0")))))</f>
        <v>00.0</v>
      </c>
      <c r="I452" s="87">
        <f>IF('1_QUESITOS'!$D$18="ERRO !!!",0,
IF(H452="10.1",0.65,
IF(H452="10.2",0,
IF(AND(H452="11.1",'1_QUESITOS'!$D$8="Não",'1_QUESITOS'!$D$9="Não",'1_QUESITOS'!$D$10="Não",'1_QUESITOS'!$D$11="Não"),0.65,
IF(AND(H452="11.1",OR('1_QUESITOS'!$D$8="Sim",'1_QUESITOS'!$D$9="Sim",'1_QUESITOS'!$D$10="Sim",'1_QUESITOS'!$D$11="Sim")),0.7,
IF(AND(H452="11.2",'1_QUESITOS'!$D$8="Não",'1_QUESITOS'!$D$9="Não",'1_QUESITOS'!$D$10="Não",'1_QUESITOS'!$D$11="Não"),0.5,
IF(AND(H452="11.2",OR('1_QUESITOS'!$D$8="Sim",'1_QUESITOS'!$D$9="Sim",'1_QUESITOS'!$D$10="Sim",'1_QUESITOS'!$D$11="Sim")),0.55,
0)))))))</f>
        <v>0</v>
      </c>
      <c r="J452" s="87">
        <f>'3_CAPAG'!$D$8</f>
        <v>0</v>
      </c>
      <c r="K452" s="87">
        <f>IF(OR('2_DEBITOS'!I448="Sim",'1_QUESITOS'!$D$6="Sim",'1_QUESITOS'!$D$7="Sim",'1_QUESITOS'!$D$9="Sim"),I452,
SMALL(I452:J452,1))</f>
        <v>0</v>
      </c>
      <c r="L452" s="7">
        <f>IF('2_DEBITOS'!$I$4="ERRO !!!",0,ROUNDDOWN(SUM(E452:F452)*K452,2))</f>
        <v>0</v>
      </c>
      <c r="M452" s="7">
        <f t="shared" si="24"/>
        <v>0</v>
      </c>
      <c r="N452" s="7">
        <f t="shared" si="27"/>
        <v>0</v>
      </c>
      <c r="O452" s="7">
        <f t="shared" si="25"/>
        <v>0</v>
      </c>
    </row>
    <row r="453" spans="3:15" x14ac:dyDescent="0.35">
      <c r="C453" s="18" t="str">
        <f t="shared" si="26"/>
        <v/>
      </c>
      <c r="D453" s="13" t="str">
        <f>IF('2_DEBITOS'!D449="","Não informado",'2_DEBITOS'!D449)</f>
        <v>Não informado</v>
      </c>
      <c r="E453" s="7">
        <f>IF('2_DEBITOS'!$I$4="ERRO !!!",0,SUM('2_DEBITOS'!E449))</f>
        <v>0</v>
      </c>
      <c r="F453" s="7">
        <f>IF('2_DEBITOS'!$I$4="ERRO !!!",0,SUM('2_DEBITOS'!F449,'2_DEBITOS'!G449))</f>
        <v>0</v>
      </c>
      <c r="G453" s="8" t="str">
        <f>IF('1_QUESITOS'!$D$18="ERRO !!!","",
IF(E453+F453=0,"",
IF(OR('2_DEBITOS'!I449="Sim",'1_QUESITOS'!$D$6="Sim",'1_QUESITOS'!$D$7="Sim",'1_QUESITOS'!$D$9="Sim"),"D",
IF('3_CAPAG'!$D$9="","",
'3_CAPAG'!$D$9))))</f>
        <v/>
      </c>
      <c r="H453" s="8" t="str">
        <f>IF('1_QUESITOS'!$D$18="ERRO !!!","00.0",
IF(AND(OR(G453="C",G453="D"),'1_QUESITOS'!$D$13="Sim"),"10.1",
IF(AND(OR(G453="A",G453="B"),'1_QUESITOS'!$D$14="Sim"),"10.2",
IF(AND(OR(G453="C",G453="D"),'1_QUESITOS'!$D$13="Não",'1_QUESITOS'!$D$12="Inciso I"),"11.1",
IF(AND(OR(G453="C",G453="D"),'1_QUESITOS'!$D$13="Não",'1_QUESITOS'!$D$12="Inciso II"),"11.2",
"00.0")))))</f>
        <v>00.0</v>
      </c>
      <c r="I453" s="87">
        <f>IF('1_QUESITOS'!$D$18="ERRO !!!",0,
IF(H453="10.1",0.65,
IF(H453="10.2",0,
IF(AND(H453="11.1",'1_QUESITOS'!$D$8="Não",'1_QUESITOS'!$D$9="Não",'1_QUESITOS'!$D$10="Não",'1_QUESITOS'!$D$11="Não"),0.65,
IF(AND(H453="11.1",OR('1_QUESITOS'!$D$8="Sim",'1_QUESITOS'!$D$9="Sim",'1_QUESITOS'!$D$10="Sim",'1_QUESITOS'!$D$11="Sim")),0.7,
IF(AND(H453="11.2",'1_QUESITOS'!$D$8="Não",'1_QUESITOS'!$D$9="Não",'1_QUESITOS'!$D$10="Não",'1_QUESITOS'!$D$11="Não"),0.5,
IF(AND(H453="11.2",OR('1_QUESITOS'!$D$8="Sim",'1_QUESITOS'!$D$9="Sim",'1_QUESITOS'!$D$10="Sim",'1_QUESITOS'!$D$11="Sim")),0.55,
0)))))))</f>
        <v>0</v>
      </c>
      <c r="J453" s="87">
        <f>'3_CAPAG'!$D$8</f>
        <v>0</v>
      </c>
      <c r="K453" s="87">
        <f>IF(OR('2_DEBITOS'!I449="Sim",'1_QUESITOS'!$D$6="Sim",'1_QUESITOS'!$D$7="Sim",'1_QUESITOS'!$D$9="Sim"),I453,
SMALL(I453:J453,1))</f>
        <v>0</v>
      </c>
      <c r="L453" s="7">
        <f>IF('2_DEBITOS'!$I$4="ERRO !!!",0,ROUNDDOWN(SUM(E453:F453)*K453,2))</f>
        <v>0</v>
      </c>
      <c r="M453" s="7">
        <f t="shared" si="24"/>
        <v>0</v>
      </c>
      <c r="N453" s="7">
        <f t="shared" si="27"/>
        <v>0</v>
      </c>
      <c r="O453" s="7">
        <f t="shared" si="25"/>
        <v>0</v>
      </c>
    </row>
    <row r="454" spans="3:15" x14ac:dyDescent="0.35">
      <c r="C454" s="18" t="str">
        <f t="shared" si="26"/>
        <v/>
      </c>
      <c r="D454" s="13" t="str">
        <f>IF('2_DEBITOS'!D450="","Não informado",'2_DEBITOS'!D450)</f>
        <v>Não informado</v>
      </c>
      <c r="E454" s="7">
        <f>IF('2_DEBITOS'!$I$4="ERRO !!!",0,SUM('2_DEBITOS'!E450))</f>
        <v>0</v>
      </c>
      <c r="F454" s="7">
        <f>IF('2_DEBITOS'!$I$4="ERRO !!!",0,SUM('2_DEBITOS'!F450,'2_DEBITOS'!G450))</f>
        <v>0</v>
      </c>
      <c r="G454" s="8" t="str">
        <f>IF('1_QUESITOS'!$D$18="ERRO !!!","",
IF(E454+F454=0,"",
IF(OR('2_DEBITOS'!I450="Sim",'1_QUESITOS'!$D$6="Sim",'1_QUESITOS'!$D$7="Sim",'1_QUESITOS'!$D$9="Sim"),"D",
IF('3_CAPAG'!$D$9="","",
'3_CAPAG'!$D$9))))</f>
        <v/>
      </c>
      <c r="H454" s="8" t="str">
        <f>IF('1_QUESITOS'!$D$18="ERRO !!!","00.0",
IF(AND(OR(G454="C",G454="D"),'1_QUESITOS'!$D$13="Sim"),"10.1",
IF(AND(OR(G454="A",G454="B"),'1_QUESITOS'!$D$14="Sim"),"10.2",
IF(AND(OR(G454="C",G454="D"),'1_QUESITOS'!$D$13="Não",'1_QUESITOS'!$D$12="Inciso I"),"11.1",
IF(AND(OR(G454="C",G454="D"),'1_QUESITOS'!$D$13="Não",'1_QUESITOS'!$D$12="Inciso II"),"11.2",
"00.0")))))</f>
        <v>00.0</v>
      </c>
      <c r="I454" s="87">
        <f>IF('1_QUESITOS'!$D$18="ERRO !!!",0,
IF(H454="10.1",0.65,
IF(H454="10.2",0,
IF(AND(H454="11.1",'1_QUESITOS'!$D$8="Não",'1_QUESITOS'!$D$9="Não",'1_QUESITOS'!$D$10="Não",'1_QUESITOS'!$D$11="Não"),0.65,
IF(AND(H454="11.1",OR('1_QUESITOS'!$D$8="Sim",'1_QUESITOS'!$D$9="Sim",'1_QUESITOS'!$D$10="Sim",'1_QUESITOS'!$D$11="Sim")),0.7,
IF(AND(H454="11.2",'1_QUESITOS'!$D$8="Não",'1_QUESITOS'!$D$9="Não",'1_QUESITOS'!$D$10="Não",'1_QUESITOS'!$D$11="Não"),0.5,
IF(AND(H454="11.2",OR('1_QUESITOS'!$D$8="Sim",'1_QUESITOS'!$D$9="Sim",'1_QUESITOS'!$D$10="Sim",'1_QUESITOS'!$D$11="Sim")),0.55,
0)))))))</f>
        <v>0</v>
      </c>
      <c r="J454" s="87">
        <f>'3_CAPAG'!$D$8</f>
        <v>0</v>
      </c>
      <c r="K454" s="87">
        <f>IF(OR('2_DEBITOS'!I450="Sim",'1_QUESITOS'!$D$6="Sim",'1_QUESITOS'!$D$7="Sim",'1_QUESITOS'!$D$9="Sim"),I454,
SMALL(I454:J454,1))</f>
        <v>0</v>
      </c>
      <c r="L454" s="7">
        <f>IF('2_DEBITOS'!$I$4="ERRO !!!",0,ROUNDDOWN(SUM(E454:F454)*K454,2))</f>
        <v>0</v>
      </c>
      <c r="M454" s="7">
        <f t="shared" si="24"/>
        <v>0</v>
      </c>
      <c r="N454" s="7">
        <f t="shared" si="27"/>
        <v>0</v>
      </c>
      <c r="O454" s="7">
        <f t="shared" si="25"/>
        <v>0</v>
      </c>
    </row>
    <row r="455" spans="3:15" x14ac:dyDescent="0.35">
      <c r="C455" s="18" t="str">
        <f t="shared" si="26"/>
        <v/>
      </c>
      <c r="D455" s="13" t="str">
        <f>IF('2_DEBITOS'!D451="","Não informado",'2_DEBITOS'!D451)</f>
        <v>Não informado</v>
      </c>
      <c r="E455" s="7">
        <f>IF('2_DEBITOS'!$I$4="ERRO !!!",0,SUM('2_DEBITOS'!E451))</f>
        <v>0</v>
      </c>
      <c r="F455" s="7">
        <f>IF('2_DEBITOS'!$I$4="ERRO !!!",0,SUM('2_DEBITOS'!F451,'2_DEBITOS'!G451))</f>
        <v>0</v>
      </c>
      <c r="G455" s="8" t="str">
        <f>IF('1_QUESITOS'!$D$18="ERRO !!!","",
IF(E455+F455=0,"",
IF(OR('2_DEBITOS'!I451="Sim",'1_QUESITOS'!$D$6="Sim",'1_QUESITOS'!$D$7="Sim",'1_QUESITOS'!$D$9="Sim"),"D",
IF('3_CAPAG'!$D$9="","",
'3_CAPAG'!$D$9))))</f>
        <v/>
      </c>
      <c r="H455" s="8" t="str">
        <f>IF('1_QUESITOS'!$D$18="ERRO !!!","00.0",
IF(AND(OR(G455="C",G455="D"),'1_QUESITOS'!$D$13="Sim"),"10.1",
IF(AND(OR(G455="A",G455="B"),'1_QUESITOS'!$D$14="Sim"),"10.2",
IF(AND(OR(G455="C",G455="D"),'1_QUESITOS'!$D$13="Não",'1_QUESITOS'!$D$12="Inciso I"),"11.1",
IF(AND(OR(G455="C",G455="D"),'1_QUESITOS'!$D$13="Não",'1_QUESITOS'!$D$12="Inciso II"),"11.2",
"00.0")))))</f>
        <v>00.0</v>
      </c>
      <c r="I455" s="87">
        <f>IF('1_QUESITOS'!$D$18="ERRO !!!",0,
IF(H455="10.1",0.65,
IF(H455="10.2",0,
IF(AND(H455="11.1",'1_QUESITOS'!$D$8="Não",'1_QUESITOS'!$D$9="Não",'1_QUESITOS'!$D$10="Não",'1_QUESITOS'!$D$11="Não"),0.65,
IF(AND(H455="11.1",OR('1_QUESITOS'!$D$8="Sim",'1_QUESITOS'!$D$9="Sim",'1_QUESITOS'!$D$10="Sim",'1_QUESITOS'!$D$11="Sim")),0.7,
IF(AND(H455="11.2",'1_QUESITOS'!$D$8="Não",'1_QUESITOS'!$D$9="Não",'1_QUESITOS'!$D$10="Não",'1_QUESITOS'!$D$11="Não"),0.5,
IF(AND(H455="11.2",OR('1_QUESITOS'!$D$8="Sim",'1_QUESITOS'!$D$9="Sim",'1_QUESITOS'!$D$10="Sim",'1_QUESITOS'!$D$11="Sim")),0.55,
0)))))))</f>
        <v>0</v>
      </c>
      <c r="J455" s="87">
        <f>'3_CAPAG'!$D$8</f>
        <v>0</v>
      </c>
      <c r="K455" s="87">
        <f>IF(OR('2_DEBITOS'!I451="Sim",'1_QUESITOS'!$D$6="Sim",'1_QUESITOS'!$D$7="Sim",'1_QUESITOS'!$D$9="Sim"),I455,
SMALL(I455:J455,1))</f>
        <v>0</v>
      </c>
      <c r="L455" s="7">
        <f>IF('2_DEBITOS'!$I$4="ERRO !!!",0,ROUNDDOWN(SUM(E455:F455)*K455,2))</f>
        <v>0</v>
      </c>
      <c r="M455" s="7">
        <f t="shared" si="24"/>
        <v>0</v>
      </c>
      <c r="N455" s="7">
        <f t="shared" si="27"/>
        <v>0</v>
      </c>
      <c r="O455" s="7">
        <f t="shared" si="25"/>
        <v>0</v>
      </c>
    </row>
    <row r="456" spans="3:15" x14ac:dyDescent="0.35">
      <c r="C456" s="18" t="str">
        <f t="shared" si="26"/>
        <v/>
      </c>
      <c r="D456" s="13" t="str">
        <f>IF('2_DEBITOS'!D452="","Não informado",'2_DEBITOS'!D452)</f>
        <v>Não informado</v>
      </c>
      <c r="E456" s="7">
        <f>IF('2_DEBITOS'!$I$4="ERRO !!!",0,SUM('2_DEBITOS'!E452))</f>
        <v>0</v>
      </c>
      <c r="F456" s="7">
        <f>IF('2_DEBITOS'!$I$4="ERRO !!!",0,SUM('2_DEBITOS'!F452,'2_DEBITOS'!G452))</f>
        <v>0</v>
      </c>
      <c r="G456" s="8" t="str">
        <f>IF('1_QUESITOS'!$D$18="ERRO !!!","",
IF(E456+F456=0,"",
IF(OR('2_DEBITOS'!I452="Sim",'1_QUESITOS'!$D$6="Sim",'1_QUESITOS'!$D$7="Sim",'1_QUESITOS'!$D$9="Sim"),"D",
IF('3_CAPAG'!$D$9="","",
'3_CAPAG'!$D$9))))</f>
        <v/>
      </c>
      <c r="H456" s="8" t="str">
        <f>IF('1_QUESITOS'!$D$18="ERRO !!!","00.0",
IF(AND(OR(G456="C",G456="D"),'1_QUESITOS'!$D$13="Sim"),"10.1",
IF(AND(OR(G456="A",G456="B"),'1_QUESITOS'!$D$14="Sim"),"10.2",
IF(AND(OR(G456="C",G456="D"),'1_QUESITOS'!$D$13="Não",'1_QUESITOS'!$D$12="Inciso I"),"11.1",
IF(AND(OR(G456="C",G456="D"),'1_QUESITOS'!$D$13="Não",'1_QUESITOS'!$D$12="Inciso II"),"11.2",
"00.0")))))</f>
        <v>00.0</v>
      </c>
      <c r="I456" s="87">
        <f>IF('1_QUESITOS'!$D$18="ERRO !!!",0,
IF(H456="10.1",0.65,
IF(H456="10.2",0,
IF(AND(H456="11.1",'1_QUESITOS'!$D$8="Não",'1_QUESITOS'!$D$9="Não",'1_QUESITOS'!$D$10="Não",'1_QUESITOS'!$D$11="Não"),0.65,
IF(AND(H456="11.1",OR('1_QUESITOS'!$D$8="Sim",'1_QUESITOS'!$D$9="Sim",'1_QUESITOS'!$D$10="Sim",'1_QUESITOS'!$D$11="Sim")),0.7,
IF(AND(H456="11.2",'1_QUESITOS'!$D$8="Não",'1_QUESITOS'!$D$9="Não",'1_QUESITOS'!$D$10="Não",'1_QUESITOS'!$D$11="Não"),0.5,
IF(AND(H456="11.2",OR('1_QUESITOS'!$D$8="Sim",'1_QUESITOS'!$D$9="Sim",'1_QUESITOS'!$D$10="Sim",'1_QUESITOS'!$D$11="Sim")),0.55,
0)))))))</f>
        <v>0</v>
      </c>
      <c r="J456" s="87">
        <f>'3_CAPAG'!$D$8</f>
        <v>0</v>
      </c>
      <c r="K456" s="87">
        <f>IF(OR('2_DEBITOS'!I452="Sim",'1_QUESITOS'!$D$6="Sim",'1_QUESITOS'!$D$7="Sim",'1_QUESITOS'!$D$9="Sim"),I456,
SMALL(I456:J456,1))</f>
        <v>0</v>
      </c>
      <c r="L456" s="7">
        <f>IF('2_DEBITOS'!$I$4="ERRO !!!",0,ROUNDDOWN(SUM(E456:F456)*K456,2))</f>
        <v>0</v>
      </c>
      <c r="M456" s="7">
        <f t="shared" si="24"/>
        <v>0</v>
      </c>
      <c r="N456" s="7">
        <f t="shared" si="27"/>
        <v>0</v>
      </c>
      <c r="O456" s="7">
        <f t="shared" si="25"/>
        <v>0</v>
      </c>
    </row>
    <row r="457" spans="3:15" x14ac:dyDescent="0.35">
      <c r="C457" s="18" t="str">
        <f t="shared" si="26"/>
        <v/>
      </c>
      <c r="D457" s="13" t="str">
        <f>IF('2_DEBITOS'!D453="","Não informado",'2_DEBITOS'!D453)</f>
        <v>Não informado</v>
      </c>
      <c r="E457" s="7">
        <f>IF('2_DEBITOS'!$I$4="ERRO !!!",0,SUM('2_DEBITOS'!E453))</f>
        <v>0</v>
      </c>
      <c r="F457" s="7">
        <f>IF('2_DEBITOS'!$I$4="ERRO !!!",0,SUM('2_DEBITOS'!F453,'2_DEBITOS'!G453))</f>
        <v>0</v>
      </c>
      <c r="G457" s="8" t="str">
        <f>IF('1_QUESITOS'!$D$18="ERRO !!!","",
IF(E457+F457=0,"",
IF(OR('2_DEBITOS'!I453="Sim",'1_QUESITOS'!$D$6="Sim",'1_QUESITOS'!$D$7="Sim",'1_QUESITOS'!$D$9="Sim"),"D",
IF('3_CAPAG'!$D$9="","",
'3_CAPAG'!$D$9))))</f>
        <v/>
      </c>
      <c r="H457" s="8" t="str">
        <f>IF('1_QUESITOS'!$D$18="ERRO !!!","00.0",
IF(AND(OR(G457="C",G457="D"),'1_QUESITOS'!$D$13="Sim"),"10.1",
IF(AND(OR(G457="A",G457="B"),'1_QUESITOS'!$D$14="Sim"),"10.2",
IF(AND(OR(G457="C",G457="D"),'1_QUESITOS'!$D$13="Não",'1_QUESITOS'!$D$12="Inciso I"),"11.1",
IF(AND(OR(G457="C",G457="D"),'1_QUESITOS'!$D$13="Não",'1_QUESITOS'!$D$12="Inciso II"),"11.2",
"00.0")))))</f>
        <v>00.0</v>
      </c>
      <c r="I457" s="87">
        <f>IF('1_QUESITOS'!$D$18="ERRO !!!",0,
IF(H457="10.1",0.65,
IF(H457="10.2",0,
IF(AND(H457="11.1",'1_QUESITOS'!$D$8="Não",'1_QUESITOS'!$D$9="Não",'1_QUESITOS'!$D$10="Não",'1_QUESITOS'!$D$11="Não"),0.65,
IF(AND(H457="11.1",OR('1_QUESITOS'!$D$8="Sim",'1_QUESITOS'!$D$9="Sim",'1_QUESITOS'!$D$10="Sim",'1_QUESITOS'!$D$11="Sim")),0.7,
IF(AND(H457="11.2",'1_QUESITOS'!$D$8="Não",'1_QUESITOS'!$D$9="Não",'1_QUESITOS'!$D$10="Não",'1_QUESITOS'!$D$11="Não"),0.5,
IF(AND(H457="11.2",OR('1_QUESITOS'!$D$8="Sim",'1_QUESITOS'!$D$9="Sim",'1_QUESITOS'!$D$10="Sim",'1_QUESITOS'!$D$11="Sim")),0.55,
0)))))))</f>
        <v>0</v>
      </c>
      <c r="J457" s="87">
        <f>'3_CAPAG'!$D$8</f>
        <v>0</v>
      </c>
      <c r="K457" s="87">
        <f>IF(OR('2_DEBITOS'!I453="Sim",'1_QUESITOS'!$D$6="Sim",'1_QUESITOS'!$D$7="Sim",'1_QUESITOS'!$D$9="Sim"),I457,
SMALL(I457:J457,1))</f>
        <v>0</v>
      </c>
      <c r="L457" s="7">
        <f>IF('2_DEBITOS'!$I$4="ERRO !!!",0,ROUNDDOWN(SUM(E457:F457)*K457,2))</f>
        <v>0</v>
      </c>
      <c r="M457" s="7">
        <f t="shared" si="24"/>
        <v>0</v>
      </c>
      <c r="N457" s="7">
        <f t="shared" si="27"/>
        <v>0</v>
      </c>
      <c r="O457" s="7">
        <f t="shared" si="25"/>
        <v>0</v>
      </c>
    </row>
    <row r="458" spans="3:15" x14ac:dyDescent="0.35">
      <c r="C458" s="18" t="str">
        <f t="shared" si="26"/>
        <v/>
      </c>
      <c r="D458" s="13" t="str">
        <f>IF('2_DEBITOS'!D454="","Não informado",'2_DEBITOS'!D454)</f>
        <v>Não informado</v>
      </c>
      <c r="E458" s="7">
        <f>IF('2_DEBITOS'!$I$4="ERRO !!!",0,SUM('2_DEBITOS'!E454))</f>
        <v>0</v>
      </c>
      <c r="F458" s="7">
        <f>IF('2_DEBITOS'!$I$4="ERRO !!!",0,SUM('2_DEBITOS'!F454,'2_DEBITOS'!G454))</f>
        <v>0</v>
      </c>
      <c r="G458" s="8" t="str">
        <f>IF('1_QUESITOS'!$D$18="ERRO !!!","",
IF(E458+F458=0,"",
IF(OR('2_DEBITOS'!I454="Sim",'1_QUESITOS'!$D$6="Sim",'1_QUESITOS'!$D$7="Sim",'1_QUESITOS'!$D$9="Sim"),"D",
IF('3_CAPAG'!$D$9="","",
'3_CAPAG'!$D$9))))</f>
        <v/>
      </c>
      <c r="H458" s="8" t="str">
        <f>IF('1_QUESITOS'!$D$18="ERRO !!!","00.0",
IF(AND(OR(G458="C",G458="D"),'1_QUESITOS'!$D$13="Sim"),"10.1",
IF(AND(OR(G458="A",G458="B"),'1_QUESITOS'!$D$14="Sim"),"10.2",
IF(AND(OR(G458="C",G458="D"),'1_QUESITOS'!$D$13="Não",'1_QUESITOS'!$D$12="Inciso I"),"11.1",
IF(AND(OR(G458="C",G458="D"),'1_QUESITOS'!$D$13="Não",'1_QUESITOS'!$D$12="Inciso II"),"11.2",
"00.0")))))</f>
        <v>00.0</v>
      </c>
      <c r="I458" s="87">
        <f>IF('1_QUESITOS'!$D$18="ERRO !!!",0,
IF(H458="10.1",0.65,
IF(H458="10.2",0,
IF(AND(H458="11.1",'1_QUESITOS'!$D$8="Não",'1_QUESITOS'!$D$9="Não",'1_QUESITOS'!$D$10="Não",'1_QUESITOS'!$D$11="Não"),0.65,
IF(AND(H458="11.1",OR('1_QUESITOS'!$D$8="Sim",'1_QUESITOS'!$D$9="Sim",'1_QUESITOS'!$D$10="Sim",'1_QUESITOS'!$D$11="Sim")),0.7,
IF(AND(H458="11.2",'1_QUESITOS'!$D$8="Não",'1_QUESITOS'!$D$9="Não",'1_QUESITOS'!$D$10="Não",'1_QUESITOS'!$D$11="Não"),0.5,
IF(AND(H458="11.2",OR('1_QUESITOS'!$D$8="Sim",'1_QUESITOS'!$D$9="Sim",'1_QUESITOS'!$D$10="Sim",'1_QUESITOS'!$D$11="Sim")),0.55,
0)))))))</f>
        <v>0</v>
      </c>
      <c r="J458" s="87">
        <f>'3_CAPAG'!$D$8</f>
        <v>0</v>
      </c>
      <c r="K458" s="87">
        <f>IF(OR('2_DEBITOS'!I454="Sim",'1_QUESITOS'!$D$6="Sim",'1_QUESITOS'!$D$7="Sim",'1_QUESITOS'!$D$9="Sim"),I458,
SMALL(I458:J458,1))</f>
        <v>0</v>
      </c>
      <c r="L458" s="7">
        <f>IF('2_DEBITOS'!$I$4="ERRO !!!",0,ROUNDDOWN(SUM(E458:F458)*K458,2))</f>
        <v>0</v>
      </c>
      <c r="M458" s="7">
        <f t="shared" si="24"/>
        <v>0</v>
      </c>
      <c r="N458" s="7">
        <f t="shared" si="27"/>
        <v>0</v>
      </c>
      <c r="O458" s="7">
        <f t="shared" si="25"/>
        <v>0</v>
      </c>
    </row>
    <row r="459" spans="3:15" x14ac:dyDescent="0.35">
      <c r="C459" s="18" t="str">
        <f t="shared" si="26"/>
        <v/>
      </c>
      <c r="D459" s="13" t="str">
        <f>IF('2_DEBITOS'!D455="","Não informado",'2_DEBITOS'!D455)</f>
        <v>Não informado</v>
      </c>
      <c r="E459" s="7">
        <f>IF('2_DEBITOS'!$I$4="ERRO !!!",0,SUM('2_DEBITOS'!E455))</f>
        <v>0</v>
      </c>
      <c r="F459" s="7">
        <f>IF('2_DEBITOS'!$I$4="ERRO !!!",0,SUM('2_DEBITOS'!F455,'2_DEBITOS'!G455))</f>
        <v>0</v>
      </c>
      <c r="G459" s="8" t="str">
        <f>IF('1_QUESITOS'!$D$18="ERRO !!!","",
IF(E459+F459=0,"",
IF(OR('2_DEBITOS'!I455="Sim",'1_QUESITOS'!$D$6="Sim",'1_QUESITOS'!$D$7="Sim",'1_QUESITOS'!$D$9="Sim"),"D",
IF('3_CAPAG'!$D$9="","",
'3_CAPAG'!$D$9))))</f>
        <v/>
      </c>
      <c r="H459" s="8" t="str">
        <f>IF('1_QUESITOS'!$D$18="ERRO !!!","00.0",
IF(AND(OR(G459="C",G459="D"),'1_QUESITOS'!$D$13="Sim"),"10.1",
IF(AND(OR(G459="A",G459="B"),'1_QUESITOS'!$D$14="Sim"),"10.2",
IF(AND(OR(G459="C",G459="D"),'1_QUESITOS'!$D$13="Não",'1_QUESITOS'!$D$12="Inciso I"),"11.1",
IF(AND(OR(G459="C",G459="D"),'1_QUESITOS'!$D$13="Não",'1_QUESITOS'!$D$12="Inciso II"),"11.2",
"00.0")))))</f>
        <v>00.0</v>
      </c>
      <c r="I459" s="87">
        <f>IF('1_QUESITOS'!$D$18="ERRO !!!",0,
IF(H459="10.1",0.65,
IF(H459="10.2",0,
IF(AND(H459="11.1",'1_QUESITOS'!$D$8="Não",'1_QUESITOS'!$D$9="Não",'1_QUESITOS'!$D$10="Não",'1_QUESITOS'!$D$11="Não"),0.65,
IF(AND(H459="11.1",OR('1_QUESITOS'!$D$8="Sim",'1_QUESITOS'!$D$9="Sim",'1_QUESITOS'!$D$10="Sim",'1_QUESITOS'!$D$11="Sim")),0.7,
IF(AND(H459="11.2",'1_QUESITOS'!$D$8="Não",'1_QUESITOS'!$D$9="Não",'1_QUESITOS'!$D$10="Não",'1_QUESITOS'!$D$11="Não"),0.5,
IF(AND(H459="11.2",OR('1_QUESITOS'!$D$8="Sim",'1_QUESITOS'!$D$9="Sim",'1_QUESITOS'!$D$10="Sim",'1_QUESITOS'!$D$11="Sim")),0.55,
0)))))))</f>
        <v>0</v>
      </c>
      <c r="J459" s="87">
        <f>'3_CAPAG'!$D$8</f>
        <v>0</v>
      </c>
      <c r="K459" s="87">
        <f>IF(OR('2_DEBITOS'!I455="Sim",'1_QUESITOS'!$D$6="Sim",'1_QUESITOS'!$D$7="Sim",'1_QUESITOS'!$D$9="Sim"),I459,
SMALL(I459:J459,1))</f>
        <v>0</v>
      </c>
      <c r="L459" s="7">
        <f>IF('2_DEBITOS'!$I$4="ERRO !!!",0,ROUNDDOWN(SUM(E459:F459)*K459,2))</f>
        <v>0</v>
      </c>
      <c r="M459" s="7">
        <f t="shared" si="24"/>
        <v>0</v>
      </c>
      <c r="N459" s="7">
        <f t="shared" si="27"/>
        <v>0</v>
      </c>
      <c r="O459" s="7">
        <f t="shared" si="25"/>
        <v>0</v>
      </c>
    </row>
    <row r="460" spans="3:15" x14ac:dyDescent="0.35">
      <c r="C460" s="18" t="str">
        <f t="shared" si="26"/>
        <v/>
      </c>
      <c r="D460" s="13" t="str">
        <f>IF('2_DEBITOS'!D456="","Não informado",'2_DEBITOS'!D456)</f>
        <v>Não informado</v>
      </c>
      <c r="E460" s="7">
        <f>IF('2_DEBITOS'!$I$4="ERRO !!!",0,SUM('2_DEBITOS'!E456))</f>
        <v>0</v>
      </c>
      <c r="F460" s="7">
        <f>IF('2_DEBITOS'!$I$4="ERRO !!!",0,SUM('2_DEBITOS'!F456,'2_DEBITOS'!G456))</f>
        <v>0</v>
      </c>
      <c r="G460" s="8" t="str">
        <f>IF('1_QUESITOS'!$D$18="ERRO !!!","",
IF(E460+F460=0,"",
IF(OR('2_DEBITOS'!I456="Sim",'1_QUESITOS'!$D$6="Sim",'1_QUESITOS'!$D$7="Sim",'1_QUESITOS'!$D$9="Sim"),"D",
IF('3_CAPAG'!$D$9="","",
'3_CAPAG'!$D$9))))</f>
        <v/>
      </c>
      <c r="H460" s="8" t="str">
        <f>IF('1_QUESITOS'!$D$18="ERRO !!!","00.0",
IF(AND(OR(G460="C",G460="D"),'1_QUESITOS'!$D$13="Sim"),"10.1",
IF(AND(OR(G460="A",G460="B"),'1_QUESITOS'!$D$14="Sim"),"10.2",
IF(AND(OR(G460="C",G460="D"),'1_QUESITOS'!$D$13="Não",'1_QUESITOS'!$D$12="Inciso I"),"11.1",
IF(AND(OR(G460="C",G460="D"),'1_QUESITOS'!$D$13="Não",'1_QUESITOS'!$D$12="Inciso II"),"11.2",
"00.0")))))</f>
        <v>00.0</v>
      </c>
      <c r="I460" s="87">
        <f>IF('1_QUESITOS'!$D$18="ERRO !!!",0,
IF(H460="10.1",0.65,
IF(H460="10.2",0,
IF(AND(H460="11.1",'1_QUESITOS'!$D$8="Não",'1_QUESITOS'!$D$9="Não",'1_QUESITOS'!$D$10="Não",'1_QUESITOS'!$D$11="Não"),0.65,
IF(AND(H460="11.1",OR('1_QUESITOS'!$D$8="Sim",'1_QUESITOS'!$D$9="Sim",'1_QUESITOS'!$D$10="Sim",'1_QUESITOS'!$D$11="Sim")),0.7,
IF(AND(H460="11.2",'1_QUESITOS'!$D$8="Não",'1_QUESITOS'!$D$9="Não",'1_QUESITOS'!$D$10="Não",'1_QUESITOS'!$D$11="Não"),0.5,
IF(AND(H460="11.2",OR('1_QUESITOS'!$D$8="Sim",'1_QUESITOS'!$D$9="Sim",'1_QUESITOS'!$D$10="Sim",'1_QUESITOS'!$D$11="Sim")),0.55,
0)))))))</f>
        <v>0</v>
      </c>
      <c r="J460" s="87">
        <f>'3_CAPAG'!$D$8</f>
        <v>0</v>
      </c>
      <c r="K460" s="87">
        <f>IF(OR('2_DEBITOS'!I456="Sim",'1_QUESITOS'!$D$6="Sim",'1_QUESITOS'!$D$7="Sim",'1_QUESITOS'!$D$9="Sim"),I460,
SMALL(I460:J460,1))</f>
        <v>0</v>
      </c>
      <c r="L460" s="7">
        <f>IF('2_DEBITOS'!$I$4="ERRO !!!",0,ROUNDDOWN(SUM(E460:F460)*K460,2))</f>
        <v>0</v>
      </c>
      <c r="M460" s="7">
        <f t="shared" si="24"/>
        <v>0</v>
      </c>
      <c r="N460" s="7">
        <f t="shared" si="27"/>
        <v>0</v>
      </c>
      <c r="O460" s="7">
        <f t="shared" si="25"/>
        <v>0</v>
      </c>
    </row>
    <row r="461" spans="3:15" x14ac:dyDescent="0.35">
      <c r="C461" s="18" t="str">
        <f t="shared" si="26"/>
        <v/>
      </c>
      <c r="D461" s="13" t="str">
        <f>IF('2_DEBITOS'!D457="","Não informado",'2_DEBITOS'!D457)</f>
        <v>Não informado</v>
      </c>
      <c r="E461" s="7">
        <f>IF('2_DEBITOS'!$I$4="ERRO !!!",0,SUM('2_DEBITOS'!E457))</f>
        <v>0</v>
      </c>
      <c r="F461" s="7">
        <f>IF('2_DEBITOS'!$I$4="ERRO !!!",0,SUM('2_DEBITOS'!F457,'2_DEBITOS'!G457))</f>
        <v>0</v>
      </c>
      <c r="G461" s="8" t="str">
        <f>IF('1_QUESITOS'!$D$18="ERRO !!!","",
IF(E461+F461=0,"",
IF(OR('2_DEBITOS'!I457="Sim",'1_QUESITOS'!$D$6="Sim",'1_QUESITOS'!$D$7="Sim",'1_QUESITOS'!$D$9="Sim"),"D",
IF('3_CAPAG'!$D$9="","",
'3_CAPAG'!$D$9))))</f>
        <v/>
      </c>
      <c r="H461" s="8" t="str">
        <f>IF('1_QUESITOS'!$D$18="ERRO !!!","00.0",
IF(AND(OR(G461="C",G461="D"),'1_QUESITOS'!$D$13="Sim"),"10.1",
IF(AND(OR(G461="A",G461="B"),'1_QUESITOS'!$D$14="Sim"),"10.2",
IF(AND(OR(G461="C",G461="D"),'1_QUESITOS'!$D$13="Não",'1_QUESITOS'!$D$12="Inciso I"),"11.1",
IF(AND(OR(G461="C",G461="D"),'1_QUESITOS'!$D$13="Não",'1_QUESITOS'!$D$12="Inciso II"),"11.2",
"00.0")))))</f>
        <v>00.0</v>
      </c>
      <c r="I461" s="87">
        <f>IF('1_QUESITOS'!$D$18="ERRO !!!",0,
IF(H461="10.1",0.65,
IF(H461="10.2",0,
IF(AND(H461="11.1",'1_QUESITOS'!$D$8="Não",'1_QUESITOS'!$D$9="Não",'1_QUESITOS'!$D$10="Não",'1_QUESITOS'!$D$11="Não"),0.65,
IF(AND(H461="11.1",OR('1_QUESITOS'!$D$8="Sim",'1_QUESITOS'!$D$9="Sim",'1_QUESITOS'!$D$10="Sim",'1_QUESITOS'!$D$11="Sim")),0.7,
IF(AND(H461="11.2",'1_QUESITOS'!$D$8="Não",'1_QUESITOS'!$D$9="Não",'1_QUESITOS'!$D$10="Não",'1_QUESITOS'!$D$11="Não"),0.5,
IF(AND(H461="11.2",OR('1_QUESITOS'!$D$8="Sim",'1_QUESITOS'!$D$9="Sim",'1_QUESITOS'!$D$10="Sim",'1_QUESITOS'!$D$11="Sim")),0.55,
0)))))))</f>
        <v>0</v>
      </c>
      <c r="J461" s="87">
        <f>'3_CAPAG'!$D$8</f>
        <v>0</v>
      </c>
      <c r="K461" s="87">
        <f>IF(OR('2_DEBITOS'!I457="Sim",'1_QUESITOS'!$D$6="Sim",'1_QUESITOS'!$D$7="Sim",'1_QUESITOS'!$D$9="Sim"),I461,
SMALL(I461:J461,1))</f>
        <v>0</v>
      </c>
      <c r="L461" s="7">
        <f>IF('2_DEBITOS'!$I$4="ERRO !!!",0,ROUNDDOWN(SUM(E461:F461)*K461,2))</f>
        <v>0</v>
      </c>
      <c r="M461" s="7">
        <f t="shared" si="24"/>
        <v>0</v>
      </c>
      <c r="N461" s="7">
        <f t="shared" si="27"/>
        <v>0</v>
      </c>
      <c r="O461" s="7">
        <f t="shared" si="25"/>
        <v>0</v>
      </c>
    </row>
    <row r="462" spans="3:15" x14ac:dyDescent="0.35">
      <c r="C462" s="18" t="str">
        <f t="shared" si="26"/>
        <v/>
      </c>
      <c r="D462" s="13" t="str">
        <f>IF('2_DEBITOS'!D458="","Não informado",'2_DEBITOS'!D458)</f>
        <v>Não informado</v>
      </c>
      <c r="E462" s="7">
        <f>IF('2_DEBITOS'!$I$4="ERRO !!!",0,SUM('2_DEBITOS'!E458))</f>
        <v>0</v>
      </c>
      <c r="F462" s="7">
        <f>IF('2_DEBITOS'!$I$4="ERRO !!!",0,SUM('2_DEBITOS'!F458,'2_DEBITOS'!G458))</f>
        <v>0</v>
      </c>
      <c r="G462" s="8" t="str">
        <f>IF('1_QUESITOS'!$D$18="ERRO !!!","",
IF(E462+F462=0,"",
IF(OR('2_DEBITOS'!I458="Sim",'1_QUESITOS'!$D$6="Sim",'1_QUESITOS'!$D$7="Sim",'1_QUESITOS'!$D$9="Sim"),"D",
IF('3_CAPAG'!$D$9="","",
'3_CAPAG'!$D$9))))</f>
        <v/>
      </c>
      <c r="H462" s="8" t="str">
        <f>IF('1_QUESITOS'!$D$18="ERRO !!!","00.0",
IF(AND(OR(G462="C",G462="D"),'1_QUESITOS'!$D$13="Sim"),"10.1",
IF(AND(OR(G462="A",G462="B"),'1_QUESITOS'!$D$14="Sim"),"10.2",
IF(AND(OR(G462="C",G462="D"),'1_QUESITOS'!$D$13="Não",'1_QUESITOS'!$D$12="Inciso I"),"11.1",
IF(AND(OR(G462="C",G462="D"),'1_QUESITOS'!$D$13="Não",'1_QUESITOS'!$D$12="Inciso II"),"11.2",
"00.0")))))</f>
        <v>00.0</v>
      </c>
      <c r="I462" s="87">
        <f>IF('1_QUESITOS'!$D$18="ERRO !!!",0,
IF(H462="10.1",0.65,
IF(H462="10.2",0,
IF(AND(H462="11.1",'1_QUESITOS'!$D$8="Não",'1_QUESITOS'!$D$9="Não",'1_QUESITOS'!$D$10="Não",'1_QUESITOS'!$D$11="Não"),0.65,
IF(AND(H462="11.1",OR('1_QUESITOS'!$D$8="Sim",'1_QUESITOS'!$D$9="Sim",'1_QUESITOS'!$D$10="Sim",'1_QUESITOS'!$D$11="Sim")),0.7,
IF(AND(H462="11.2",'1_QUESITOS'!$D$8="Não",'1_QUESITOS'!$D$9="Não",'1_QUESITOS'!$D$10="Não",'1_QUESITOS'!$D$11="Não"),0.5,
IF(AND(H462="11.2",OR('1_QUESITOS'!$D$8="Sim",'1_QUESITOS'!$D$9="Sim",'1_QUESITOS'!$D$10="Sim",'1_QUESITOS'!$D$11="Sim")),0.55,
0)))))))</f>
        <v>0</v>
      </c>
      <c r="J462" s="87">
        <f>'3_CAPAG'!$D$8</f>
        <v>0</v>
      </c>
      <c r="K462" s="87">
        <f>IF(OR('2_DEBITOS'!I458="Sim",'1_QUESITOS'!$D$6="Sim",'1_QUESITOS'!$D$7="Sim",'1_QUESITOS'!$D$9="Sim"),I462,
SMALL(I462:J462,1))</f>
        <v>0</v>
      </c>
      <c r="L462" s="7">
        <f>IF('2_DEBITOS'!$I$4="ERRO !!!",0,ROUNDDOWN(SUM(E462:F462)*K462,2))</f>
        <v>0</v>
      </c>
      <c r="M462" s="7">
        <f t="shared" ref="M462:M525" si="28">IF(OR(F462="",F462=0),0,IF(OR(H462="10.1",H462="11.1",H462="11.2"),1*F462,0))</f>
        <v>0</v>
      </c>
      <c r="N462" s="7">
        <f t="shared" si="27"/>
        <v>0</v>
      </c>
      <c r="O462" s="7">
        <f t="shared" ref="O462:O525" si="29">E462+F462-N462</f>
        <v>0</v>
      </c>
    </row>
    <row r="463" spans="3:15" x14ac:dyDescent="0.35">
      <c r="C463" s="18" t="str">
        <f t="shared" ref="C463:C526" si="30">IF(D463="Não informado","",IF(ISERROR(1+C462),1,1+C462))</f>
        <v/>
      </c>
      <c r="D463" s="13" t="str">
        <f>IF('2_DEBITOS'!D459="","Não informado",'2_DEBITOS'!D459)</f>
        <v>Não informado</v>
      </c>
      <c r="E463" s="7">
        <f>IF('2_DEBITOS'!$I$4="ERRO !!!",0,SUM('2_DEBITOS'!E459))</f>
        <v>0</v>
      </c>
      <c r="F463" s="7">
        <f>IF('2_DEBITOS'!$I$4="ERRO !!!",0,SUM('2_DEBITOS'!F459,'2_DEBITOS'!G459))</f>
        <v>0</v>
      </c>
      <c r="G463" s="8" t="str">
        <f>IF('1_QUESITOS'!$D$18="ERRO !!!","",
IF(E463+F463=0,"",
IF(OR('2_DEBITOS'!I459="Sim",'1_QUESITOS'!$D$6="Sim",'1_QUESITOS'!$D$7="Sim",'1_QUESITOS'!$D$9="Sim"),"D",
IF('3_CAPAG'!$D$9="","",
'3_CAPAG'!$D$9))))</f>
        <v/>
      </c>
      <c r="H463" s="8" t="str">
        <f>IF('1_QUESITOS'!$D$18="ERRO !!!","00.0",
IF(AND(OR(G463="C",G463="D"),'1_QUESITOS'!$D$13="Sim"),"10.1",
IF(AND(OR(G463="A",G463="B"),'1_QUESITOS'!$D$14="Sim"),"10.2",
IF(AND(OR(G463="C",G463="D"),'1_QUESITOS'!$D$13="Não",'1_QUESITOS'!$D$12="Inciso I"),"11.1",
IF(AND(OR(G463="C",G463="D"),'1_QUESITOS'!$D$13="Não",'1_QUESITOS'!$D$12="Inciso II"),"11.2",
"00.0")))))</f>
        <v>00.0</v>
      </c>
      <c r="I463" s="87">
        <f>IF('1_QUESITOS'!$D$18="ERRO !!!",0,
IF(H463="10.1",0.65,
IF(H463="10.2",0,
IF(AND(H463="11.1",'1_QUESITOS'!$D$8="Não",'1_QUESITOS'!$D$9="Não",'1_QUESITOS'!$D$10="Não",'1_QUESITOS'!$D$11="Não"),0.65,
IF(AND(H463="11.1",OR('1_QUESITOS'!$D$8="Sim",'1_QUESITOS'!$D$9="Sim",'1_QUESITOS'!$D$10="Sim",'1_QUESITOS'!$D$11="Sim")),0.7,
IF(AND(H463="11.2",'1_QUESITOS'!$D$8="Não",'1_QUESITOS'!$D$9="Não",'1_QUESITOS'!$D$10="Não",'1_QUESITOS'!$D$11="Não"),0.5,
IF(AND(H463="11.2",OR('1_QUESITOS'!$D$8="Sim",'1_QUESITOS'!$D$9="Sim",'1_QUESITOS'!$D$10="Sim",'1_QUESITOS'!$D$11="Sim")),0.55,
0)))))))</f>
        <v>0</v>
      </c>
      <c r="J463" s="87">
        <f>'3_CAPAG'!$D$8</f>
        <v>0</v>
      </c>
      <c r="K463" s="87">
        <f>IF(OR('2_DEBITOS'!I459="Sim",'1_QUESITOS'!$D$6="Sim",'1_QUESITOS'!$D$7="Sim",'1_QUESITOS'!$D$9="Sim"),I463,
SMALL(I463:J463,1))</f>
        <v>0</v>
      </c>
      <c r="L463" s="7">
        <f>IF('2_DEBITOS'!$I$4="ERRO !!!",0,ROUNDDOWN(SUM(E463:F463)*K463,2))</f>
        <v>0</v>
      </c>
      <c r="M463" s="7">
        <f t="shared" si="28"/>
        <v>0</v>
      </c>
      <c r="N463" s="7">
        <f t="shared" ref="N463:N526" si="31">SMALL(L463:M463,1)</f>
        <v>0</v>
      </c>
      <c r="O463" s="7">
        <f t="shared" si="29"/>
        <v>0</v>
      </c>
    </row>
    <row r="464" spans="3:15" x14ac:dyDescent="0.35">
      <c r="C464" s="18" t="str">
        <f t="shared" si="30"/>
        <v/>
      </c>
      <c r="D464" s="13" t="str">
        <f>IF('2_DEBITOS'!D460="","Não informado",'2_DEBITOS'!D460)</f>
        <v>Não informado</v>
      </c>
      <c r="E464" s="7">
        <f>IF('2_DEBITOS'!$I$4="ERRO !!!",0,SUM('2_DEBITOS'!E460))</f>
        <v>0</v>
      </c>
      <c r="F464" s="7">
        <f>IF('2_DEBITOS'!$I$4="ERRO !!!",0,SUM('2_DEBITOS'!F460,'2_DEBITOS'!G460))</f>
        <v>0</v>
      </c>
      <c r="G464" s="8" t="str">
        <f>IF('1_QUESITOS'!$D$18="ERRO !!!","",
IF(E464+F464=0,"",
IF(OR('2_DEBITOS'!I460="Sim",'1_QUESITOS'!$D$6="Sim",'1_QUESITOS'!$D$7="Sim",'1_QUESITOS'!$D$9="Sim"),"D",
IF('3_CAPAG'!$D$9="","",
'3_CAPAG'!$D$9))))</f>
        <v/>
      </c>
      <c r="H464" s="8" t="str">
        <f>IF('1_QUESITOS'!$D$18="ERRO !!!","00.0",
IF(AND(OR(G464="C",G464="D"),'1_QUESITOS'!$D$13="Sim"),"10.1",
IF(AND(OR(G464="A",G464="B"),'1_QUESITOS'!$D$14="Sim"),"10.2",
IF(AND(OR(G464="C",G464="D"),'1_QUESITOS'!$D$13="Não",'1_QUESITOS'!$D$12="Inciso I"),"11.1",
IF(AND(OR(G464="C",G464="D"),'1_QUESITOS'!$D$13="Não",'1_QUESITOS'!$D$12="Inciso II"),"11.2",
"00.0")))))</f>
        <v>00.0</v>
      </c>
      <c r="I464" s="87">
        <f>IF('1_QUESITOS'!$D$18="ERRO !!!",0,
IF(H464="10.1",0.65,
IF(H464="10.2",0,
IF(AND(H464="11.1",'1_QUESITOS'!$D$8="Não",'1_QUESITOS'!$D$9="Não",'1_QUESITOS'!$D$10="Não",'1_QUESITOS'!$D$11="Não"),0.65,
IF(AND(H464="11.1",OR('1_QUESITOS'!$D$8="Sim",'1_QUESITOS'!$D$9="Sim",'1_QUESITOS'!$D$10="Sim",'1_QUESITOS'!$D$11="Sim")),0.7,
IF(AND(H464="11.2",'1_QUESITOS'!$D$8="Não",'1_QUESITOS'!$D$9="Não",'1_QUESITOS'!$D$10="Não",'1_QUESITOS'!$D$11="Não"),0.5,
IF(AND(H464="11.2",OR('1_QUESITOS'!$D$8="Sim",'1_QUESITOS'!$D$9="Sim",'1_QUESITOS'!$D$10="Sim",'1_QUESITOS'!$D$11="Sim")),0.55,
0)))))))</f>
        <v>0</v>
      </c>
      <c r="J464" s="87">
        <f>'3_CAPAG'!$D$8</f>
        <v>0</v>
      </c>
      <c r="K464" s="87">
        <f>IF(OR('2_DEBITOS'!I460="Sim",'1_QUESITOS'!$D$6="Sim",'1_QUESITOS'!$D$7="Sim",'1_QUESITOS'!$D$9="Sim"),I464,
SMALL(I464:J464,1))</f>
        <v>0</v>
      </c>
      <c r="L464" s="7">
        <f>IF('2_DEBITOS'!$I$4="ERRO !!!",0,ROUNDDOWN(SUM(E464:F464)*K464,2))</f>
        <v>0</v>
      </c>
      <c r="M464" s="7">
        <f t="shared" si="28"/>
        <v>0</v>
      </c>
      <c r="N464" s="7">
        <f t="shared" si="31"/>
        <v>0</v>
      </c>
      <c r="O464" s="7">
        <f t="shared" si="29"/>
        <v>0</v>
      </c>
    </row>
    <row r="465" spans="3:15" x14ac:dyDescent="0.35">
      <c r="C465" s="18" t="str">
        <f t="shared" si="30"/>
        <v/>
      </c>
      <c r="D465" s="13" t="str">
        <f>IF('2_DEBITOS'!D461="","Não informado",'2_DEBITOS'!D461)</f>
        <v>Não informado</v>
      </c>
      <c r="E465" s="7">
        <f>IF('2_DEBITOS'!$I$4="ERRO !!!",0,SUM('2_DEBITOS'!E461))</f>
        <v>0</v>
      </c>
      <c r="F465" s="7">
        <f>IF('2_DEBITOS'!$I$4="ERRO !!!",0,SUM('2_DEBITOS'!F461,'2_DEBITOS'!G461))</f>
        <v>0</v>
      </c>
      <c r="G465" s="8" t="str">
        <f>IF('1_QUESITOS'!$D$18="ERRO !!!","",
IF(E465+F465=0,"",
IF(OR('2_DEBITOS'!I461="Sim",'1_QUESITOS'!$D$6="Sim",'1_QUESITOS'!$D$7="Sim",'1_QUESITOS'!$D$9="Sim"),"D",
IF('3_CAPAG'!$D$9="","",
'3_CAPAG'!$D$9))))</f>
        <v/>
      </c>
      <c r="H465" s="8" t="str">
        <f>IF('1_QUESITOS'!$D$18="ERRO !!!","00.0",
IF(AND(OR(G465="C",G465="D"),'1_QUESITOS'!$D$13="Sim"),"10.1",
IF(AND(OR(G465="A",G465="B"),'1_QUESITOS'!$D$14="Sim"),"10.2",
IF(AND(OR(G465="C",G465="D"),'1_QUESITOS'!$D$13="Não",'1_QUESITOS'!$D$12="Inciso I"),"11.1",
IF(AND(OR(G465="C",G465="D"),'1_QUESITOS'!$D$13="Não",'1_QUESITOS'!$D$12="Inciso II"),"11.2",
"00.0")))))</f>
        <v>00.0</v>
      </c>
      <c r="I465" s="87">
        <f>IF('1_QUESITOS'!$D$18="ERRO !!!",0,
IF(H465="10.1",0.65,
IF(H465="10.2",0,
IF(AND(H465="11.1",'1_QUESITOS'!$D$8="Não",'1_QUESITOS'!$D$9="Não",'1_QUESITOS'!$D$10="Não",'1_QUESITOS'!$D$11="Não"),0.65,
IF(AND(H465="11.1",OR('1_QUESITOS'!$D$8="Sim",'1_QUESITOS'!$D$9="Sim",'1_QUESITOS'!$D$10="Sim",'1_QUESITOS'!$D$11="Sim")),0.7,
IF(AND(H465="11.2",'1_QUESITOS'!$D$8="Não",'1_QUESITOS'!$D$9="Não",'1_QUESITOS'!$D$10="Não",'1_QUESITOS'!$D$11="Não"),0.5,
IF(AND(H465="11.2",OR('1_QUESITOS'!$D$8="Sim",'1_QUESITOS'!$D$9="Sim",'1_QUESITOS'!$D$10="Sim",'1_QUESITOS'!$D$11="Sim")),0.55,
0)))))))</f>
        <v>0</v>
      </c>
      <c r="J465" s="87">
        <f>'3_CAPAG'!$D$8</f>
        <v>0</v>
      </c>
      <c r="K465" s="87">
        <f>IF(OR('2_DEBITOS'!I461="Sim",'1_QUESITOS'!$D$6="Sim",'1_QUESITOS'!$D$7="Sim",'1_QUESITOS'!$D$9="Sim"),I465,
SMALL(I465:J465,1))</f>
        <v>0</v>
      </c>
      <c r="L465" s="7">
        <f>IF('2_DEBITOS'!$I$4="ERRO !!!",0,ROUNDDOWN(SUM(E465:F465)*K465,2))</f>
        <v>0</v>
      </c>
      <c r="M465" s="7">
        <f t="shared" si="28"/>
        <v>0</v>
      </c>
      <c r="N465" s="7">
        <f t="shared" si="31"/>
        <v>0</v>
      </c>
      <c r="O465" s="7">
        <f t="shared" si="29"/>
        <v>0</v>
      </c>
    </row>
    <row r="466" spans="3:15" x14ac:dyDescent="0.35">
      <c r="C466" s="18" t="str">
        <f t="shared" si="30"/>
        <v/>
      </c>
      <c r="D466" s="13" t="str">
        <f>IF('2_DEBITOS'!D462="","Não informado",'2_DEBITOS'!D462)</f>
        <v>Não informado</v>
      </c>
      <c r="E466" s="7">
        <f>IF('2_DEBITOS'!$I$4="ERRO !!!",0,SUM('2_DEBITOS'!E462))</f>
        <v>0</v>
      </c>
      <c r="F466" s="7">
        <f>IF('2_DEBITOS'!$I$4="ERRO !!!",0,SUM('2_DEBITOS'!F462,'2_DEBITOS'!G462))</f>
        <v>0</v>
      </c>
      <c r="G466" s="8" t="str">
        <f>IF('1_QUESITOS'!$D$18="ERRO !!!","",
IF(E466+F466=0,"",
IF(OR('2_DEBITOS'!I462="Sim",'1_QUESITOS'!$D$6="Sim",'1_QUESITOS'!$D$7="Sim",'1_QUESITOS'!$D$9="Sim"),"D",
IF('3_CAPAG'!$D$9="","",
'3_CAPAG'!$D$9))))</f>
        <v/>
      </c>
      <c r="H466" s="8" t="str">
        <f>IF('1_QUESITOS'!$D$18="ERRO !!!","00.0",
IF(AND(OR(G466="C",G466="D"),'1_QUESITOS'!$D$13="Sim"),"10.1",
IF(AND(OR(G466="A",G466="B"),'1_QUESITOS'!$D$14="Sim"),"10.2",
IF(AND(OR(G466="C",G466="D"),'1_QUESITOS'!$D$13="Não",'1_QUESITOS'!$D$12="Inciso I"),"11.1",
IF(AND(OR(G466="C",G466="D"),'1_QUESITOS'!$D$13="Não",'1_QUESITOS'!$D$12="Inciso II"),"11.2",
"00.0")))))</f>
        <v>00.0</v>
      </c>
      <c r="I466" s="87">
        <f>IF('1_QUESITOS'!$D$18="ERRO !!!",0,
IF(H466="10.1",0.65,
IF(H466="10.2",0,
IF(AND(H466="11.1",'1_QUESITOS'!$D$8="Não",'1_QUESITOS'!$D$9="Não",'1_QUESITOS'!$D$10="Não",'1_QUESITOS'!$D$11="Não"),0.65,
IF(AND(H466="11.1",OR('1_QUESITOS'!$D$8="Sim",'1_QUESITOS'!$D$9="Sim",'1_QUESITOS'!$D$10="Sim",'1_QUESITOS'!$D$11="Sim")),0.7,
IF(AND(H466="11.2",'1_QUESITOS'!$D$8="Não",'1_QUESITOS'!$D$9="Não",'1_QUESITOS'!$D$10="Não",'1_QUESITOS'!$D$11="Não"),0.5,
IF(AND(H466="11.2",OR('1_QUESITOS'!$D$8="Sim",'1_QUESITOS'!$D$9="Sim",'1_QUESITOS'!$D$10="Sim",'1_QUESITOS'!$D$11="Sim")),0.55,
0)))))))</f>
        <v>0</v>
      </c>
      <c r="J466" s="87">
        <f>'3_CAPAG'!$D$8</f>
        <v>0</v>
      </c>
      <c r="K466" s="87">
        <f>IF(OR('2_DEBITOS'!I462="Sim",'1_QUESITOS'!$D$6="Sim",'1_QUESITOS'!$D$7="Sim",'1_QUESITOS'!$D$9="Sim"),I466,
SMALL(I466:J466,1))</f>
        <v>0</v>
      </c>
      <c r="L466" s="7">
        <f>IF('2_DEBITOS'!$I$4="ERRO !!!",0,ROUNDDOWN(SUM(E466:F466)*K466,2))</f>
        <v>0</v>
      </c>
      <c r="M466" s="7">
        <f t="shared" si="28"/>
        <v>0</v>
      </c>
      <c r="N466" s="7">
        <f t="shared" si="31"/>
        <v>0</v>
      </c>
      <c r="O466" s="7">
        <f t="shared" si="29"/>
        <v>0</v>
      </c>
    </row>
    <row r="467" spans="3:15" x14ac:dyDescent="0.35">
      <c r="C467" s="18" t="str">
        <f t="shared" si="30"/>
        <v/>
      </c>
      <c r="D467" s="13" t="str">
        <f>IF('2_DEBITOS'!D463="","Não informado",'2_DEBITOS'!D463)</f>
        <v>Não informado</v>
      </c>
      <c r="E467" s="7">
        <f>IF('2_DEBITOS'!$I$4="ERRO !!!",0,SUM('2_DEBITOS'!E463))</f>
        <v>0</v>
      </c>
      <c r="F467" s="7">
        <f>IF('2_DEBITOS'!$I$4="ERRO !!!",0,SUM('2_DEBITOS'!F463,'2_DEBITOS'!G463))</f>
        <v>0</v>
      </c>
      <c r="G467" s="8" t="str">
        <f>IF('1_QUESITOS'!$D$18="ERRO !!!","",
IF(E467+F467=0,"",
IF(OR('2_DEBITOS'!I463="Sim",'1_QUESITOS'!$D$6="Sim",'1_QUESITOS'!$D$7="Sim",'1_QUESITOS'!$D$9="Sim"),"D",
IF('3_CAPAG'!$D$9="","",
'3_CAPAG'!$D$9))))</f>
        <v/>
      </c>
      <c r="H467" s="8" t="str">
        <f>IF('1_QUESITOS'!$D$18="ERRO !!!","00.0",
IF(AND(OR(G467="C",G467="D"),'1_QUESITOS'!$D$13="Sim"),"10.1",
IF(AND(OR(G467="A",G467="B"),'1_QUESITOS'!$D$14="Sim"),"10.2",
IF(AND(OR(G467="C",G467="D"),'1_QUESITOS'!$D$13="Não",'1_QUESITOS'!$D$12="Inciso I"),"11.1",
IF(AND(OR(G467="C",G467="D"),'1_QUESITOS'!$D$13="Não",'1_QUESITOS'!$D$12="Inciso II"),"11.2",
"00.0")))))</f>
        <v>00.0</v>
      </c>
      <c r="I467" s="87">
        <f>IF('1_QUESITOS'!$D$18="ERRO !!!",0,
IF(H467="10.1",0.65,
IF(H467="10.2",0,
IF(AND(H467="11.1",'1_QUESITOS'!$D$8="Não",'1_QUESITOS'!$D$9="Não",'1_QUESITOS'!$D$10="Não",'1_QUESITOS'!$D$11="Não"),0.65,
IF(AND(H467="11.1",OR('1_QUESITOS'!$D$8="Sim",'1_QUESITOS'!$D$9="Sim",'1_QUESITOS'!$D$10="Sim",'1_QUESITOS'!$D$11="Sim")),0.7,
IF(AND(H467="11.2",'1_QUESITOS'!$D$8="Não",'1_QUESITOS'!$D$9="Não",'1_QUESITOS'!$D$10="Não",'1_QUESITOS'!$D$11="Não"),0.5,
IF(AND(H467="11.2",OR('1_QUESITOS'!$D$8="Sim",'1_QUESITOS'!$D$9="Sim",'1_QUESITOS'!$D$10="Sim",'1_QUESITOS'!$D$11="Sim")),0.55,
0)))))))</f>
        <v>0</v>
      </c>
      <c r="J467" s="87">
        <f>'3_CAPAG'!$D$8</f>
        <v>0</v>
      </c>
      <c r="K467" s="87">
        <f>IF(OR('2_DEBITOS'!I463="Sim",'1_QUESITOS'!$D$6="Sim",'1_QUESITOS'!$D$7="Sim",'1_QUESITOS'!$D$9="Sim"),I467,
SMALL(I467:J467,1))</f>
        <v>0</v>
      </c>
      <c r="L467" s="7">
        <f>IF('2_DEBITOS'!$I$4="ERRO !!!",0,ROUNDDOWN(SUM(E467:F467)*K467,2))</f>
        <v>0</v>
      </c>
      <c r="M467" s="7">
        <f t="shared" si="28"/>
        <v>0</v>
      </c>
      <c r="N467" s="7">
        <f t="shared" si="31"/>
        <v>0</v>
      </c>
      <c r="O467" s="7">
        <f t="shared" si="29"/>
        <v>0</v>
      </c>
    </row>
    <row r="468" spans="3:15" x14ac:dyDescent="0.35">
      <c r="C468" s="18" t="str">
        <f t="shared" si="30"/>
        <v/>
      </c>
      <c r="D468" s="13" t="str">
        <f>IF('2_DEBITOS'!D464="","Não informado",'2_DEBITOS'!D464)</f>
        <v>Não informado</v>
      </c>
      <c r="E468" s="7">
        <f>IF('2_DEBITOS'!$I$4="ERRO !!!",0,SUM('2_DEBITOS'!E464))</f>
        <v>0</v>
      </c>
      <c r="F468" s="7">
        <f>IF('2_DEBITOS'!$I$4="ERRO !!!",0,SUM('2_DEBITOS'!F464,'2_DEBITOS'!G464))</f>
        <v>0</v>
      </c>
      <c r="G468" s="8" t="str">
        <f>IF('1_QUESITOS'!$D$18="ERRO !!!","",
IF(E468+F468=0,"",
IF(OR('2_DEBITOS'!I464="Sim",'1_QUESITOS'!$D$6="Sim",'1_QUESITOS'!$D$7="Sim",'1_QUESITOS'!$D$9="Sim"),"D",
IF('3_CAPAG'!$D$9="","",
'3_CAPAG'!$D$9))))</f>
        <v/>
      </c>
      <c r="H468" s="8" t="str">
        <f>IF('1_QUESITOS'!$D$18="ERRO !!!","00.0",
IF(AND(OR(G468="C",G468="D"),'1_QUESITOS'!$D$13="Sim"),"10.1",
IF(AND(OR(G468="A",G468="B"),'1_QUESITOS'!$D$14="Sim"),"10.2",
IF(AND(OR(G468="C",G468="D"),'1_QUESITOS'!$D$13="Não",'1_QUESITOS'!$D$12="Inciso I"),"11.1",
IF(AND(OR(G468="C",G468="D"),'1_QUESITOS'!$D$13="Não",'1_QUESITOS'!$D$12="Inciso II"),"11.2",
"00.0")))))</f>
        <v>00.0</v>
      </c>
      <c r="I468" s="87">
        <f>IF('1_QUESITOS'!$D$18="ERRO !!!",0,
IF(H468="10.1",0.65,
IF(H468="10.2",0,
IF(AND(H468="11.1",'1_QUESITOS'!$D$8="Não",'1_QUESITOS'!$D$9="Não",'1_QUESITOS'!$D$10="Não",'1_QUESITOS'!$D$11="Não"),0.65,
IF(AND(H468="11.1",OR('1_QUESITOS'!$D$8="Sim",'1_QUESITOS'!$D$9="Sim",'1_QUESITOS'!$D$10="Sim",'1_QUESITOS'!$D$11="Sim")),0.7,
IF(AND(H468="11.2",'1_QUESITOS'!$D$8="Não",'1_QUESITOS'!$D$9="Não",'1_QUESITOS'!$D$10="Não",'1_QUESITOS'!$D$11="Não"),0.5,
IF(AND(H468="11.2",OR('1_QUESITOS'!$D$8="Sim",'1_QUESITOS'!$D$9="Sim",'1_QUESITOS'!$D$10="Sim",'1_QUESITOS'!$D$11="Sim")),0.55,
0)))))))</f>
        <v>0</v>
      </c>
      <c r="J468" s="87">
        <f>'3_CAPAG'!$D$8</f>
        <v>0</v>
      </c>
      <c r="K468" s="87">
        <f>IF(OR('2_DEBITOS'!I464="Sim",'1_QUESITOS'!$D$6="Sim",'1_QUESITOS'!$D$7="Sim",'1_QUESITOS'!$D$9="Sim"),I468,
SMALL(I468:J468,1))</f>
        <v>0</v>
      </c>
      <c r="L468" s="7">
        <f>IF('2_DEBITOS'!$I$4="ERRO !!!",0,ROUNDDOWN(SUM(E468:F468)*K468,2))</f>
        <v>0</v>
      </c>
      <c r="M468" s="7">
        <f t="shared" si="28"/>
        <v>0</v>
      </c>
      <c r="N468" s="7">
        <f t="shared" si="31"/>
        <v>0</v>
      </c>
      <c r="O468" s="7">
        <f t="shared" si="29"/>
        <v>0</v>
      </c>
    </row>
    <row r="469" spans="3:15" x14ac:dyDescent="0.35">
      <c r="C469" s="18" t="str">
        <f t="shared" si="30"/>
        <v/>
      </c>
      <c r="D469" s="13" t="str">
        <f>IF('2_DEBITOS'!D465="","Não informado",'2_DEBITOS'!D465)</f>
        <v>Não informado</v>
      </c>
      <c r="E469" s="7">
        <f>IF('2_DEBITOS'!$I$4="ERRO !!!",0,SUM('2_DEBITOS'!E465))</f>
        <v>0</v>
      </c>
      <c r="F469" s="7">
        <f>IF('2_DEBITOS'!$I$4="ERRO !!!",0,SUM('2_DEBITOS'!F465,'2_DEBITOS'!G465))</f>
        <v>0</v>
      </c>
      <c r="G469" s="8" t="str">
        <f>IF('1_QUESITOS'!$D$18="ERRO !!!","",
IF(E469+F469=0,"",
IF(OR('2_DEBITOS'!I465="Sim",'1_QUESITOS'!$D$6="Sim",'1_QUESITOS'!$D$7="Sim",'1_QUESITOS'!$D$9="Sim"),"D",
IF('3_CAPAG'!$D$9="","",
'3_CAPAG'!$D$9))))</f>
        <v/>
      </c>
      <c r="H469" s="8" t="str">
        <f>IF('1_QUESITOS'!$D$18="ERRO !!!","00.0",
IF(AND(OR(G469="C",G469="D"),'1_QUESITOS'!$D$13="Sim"),"10.1",
IF(AND(OR(G469="A",G469="B"),'1_QUESITOS'!$D$14="Sim"),"10.2",
IF(AND(OR(G469="C",G469="D"),'1_QUESITOS'!$D$13="Não",'1_QUESITOS'!$D$12="Inciso I"),"11.1",
IF(AND(OR(G469="C",G469="D"),'1_QUESITOS'!$D$13="Não",'1_QUESITOS'!$D$12="Inciso II"),"11.2",
"00.0")))))</f>
        <v>00.0</v>
      </c>
      <c r="I469" s="87">
        <f>IF('1_QUESITOS'!$D$18="ERRO !!!",0,
IF(H469="10.1",0.65,
IF(H469="10.2",0,
IF(AND(H469="11.1",'1_QUESITOS'!$D$8="Não",'1_QUESITOS'!$D$9="Não",'1_QUESITOS'!$D$10="Não",'1_QUESITOS'!$D$11="Não"),0.65,
IF(AND(H469="11.1",OR('1_QUESITOS'!$D$8="Sim",'1_QUESITOS'!$D$9="Sim",'1_QUESITOS'!$D$10="Sim",'1_QUESITOS'!$D$11="Sim")),0.7,
IF(AND(H469="11.2",'1_QUESITOS'!$D$8="Não",'1_QUESITOS'!$D$9="Não",'1_QUESITOS'!$D$10="Não",'1_QUESITOS'!$D$11="Não"),0.5,
IF(AND(H469="11.2",OR('1_QUESITOS'!$D$8="Sim",'1_QUESITOS'!$D$9="Sim",'1_QUESITOS'!$D$10="Sim",'1_QUESITOS'!$D$11="Sim")),0.55,
0)))))))</f>
        <v>0</v>
      </c>
      <c r="J469" s="87">
        <f>'3_CAPAG'!$D$8</f>
        <v>0</v>
      </c>
      <c r="K469" s="87">
        <f>IF(OR('2_DEBITOS'!I465="Sim",'1_QUESITOS'!$D$6="Sim",'1_QUESITOS'!$D$7="Sim",'1_QUESITOS'!$D$9="Sim"),I469,
SMALL(I469:J469,1))</f>
        <v>0</v>
      </c>
      <c r="L469" s="7">
        <f>IF('2_DEBITOS'!$I$4="ERRO !!!",0,ROUNDDOWN(SUM(E469:F469)*K469,2))</f>
        <v>0</v>
      </c>
      <c r="M469" s="7">
        <f t="shared" si="28"/>
        <v>0</v>
      </c>
      <c r="N469" s="7">
        <f t="shared" si="31"/>
        <v>0</v>
      </c>
      <c r="O469" s="7">
        <f t="shared" si="29"/>
        <v>0</v>
      </c>
    </row>
    <row r="470" spans="3:15" x14ac:dyDescent="0.35">
      <c r="C470" s="18" t="str">
        <f t="shared" si="30"/>
        <v/>
      </c>
      <c r="D470" s="13" t="str">
        <f>IF('2_DEBITOS'!D466="","Não informado",'2_DEBITOS'!D466)</f>
        <v>Não informado</v>
      </c>
      <c r="E470" s="7">
        <f>IF('2_DEBITOS'!$I$4="ERRO !!!",0,SUM('2_DEBITOS'!E466))</f>
        <v>0</v>
      </c>
      <c r="F470" s="7">
        <f>IF('2_DEBITOS'!$I$4="ERRO !!!",0,SUM('2_DEBITOS'!F466,'2_DEBITOS'!G466))</f>
        <v>0</v>
      </c>
      <c r="G470" s="8" t="str">
        <f>IF('1_QUESITOS'!$D$18="ERRO !!!","",
IF(E470+F470=0,"",
IF(OR('2_DEBITOS'!I466="Sim",'1_QUESITOS'!$D$6="Sim",'1_QUESITOS'!$D$7="Sim",'1_QUESITOS'!$D$9="Sim"),"D",
IF('3_CAPAG'!$D$9="","",
'3_CAPAG'!$D$9))))</f>
        <v/>
      </c>
      <c r="H470" s="8" t="str">
        <f>IF('1_QUESITOS'!$D$18="ERRO !!!","00.0",
IF(AND(OR(G470="C",G470="D"),'1_QUESITOS'!$D$13="Sim"),"10.1",
IF(AND(OR(G470="A",G470="B"),'1_QUESITOS'!$D$14="Sim"),"10.2",
IF(AND(OR(G470="C",G470="D"),'1_QUESITOS'!$D$13="Não",'1_QUESITOS'!$D$12="Inciso I"),"11.1",
IF(AND(OR(G470="C",G470="D"),'1_QUESITOS'!$D$13="Não",'1_QUESITOS'!$D$12="Inciso II"),"11.2",
"00.0")))))</f>
        <v>00.0</v>
      </c>
      <c r="I470" s="87">
        <f>IF('1_QUESITOS'!$D$18="ERRO !!!",0,
IF(H470="10.1",0.65,
IF(H470="10.2",0,
IF(AND(H470="11.1",'1_QUESITOS'!$D$8="Não",'1_QUESITOS'!$D$9="Não",'1_QUESITOS'!$D$10="Não",'1_QUESITOS'!$D$11="Não"),0.65,
IF(AND(H470="11.1",OR('1_QUESITOS'!$D$8="Sim",'1_QUESITOS'!$D$9="Sim",'1_QUESITOS'!$D$10="Sim",'1_QUESITOS'!$D$11="Sim")),0.7,
IF(AND(H470="11.2",'1_QUESITOS'!$D$8="Não",'1_QUESITOS'!$D$9="Não",'1_QUESITOS'!$D$10="Não",'1_QUESITOS'!$D$11="Não"),0.5,
IF(AND(H470="11.2",OR('1_QUESITOS'!$D$8="Sim",'1_QUESITOS'!$D$9="Sim",'1_QUESITOS'!$D$10="Sim",'1_QUESITOS'!$D$11="Sim")),0.55,
0)))))))</f>
        <v>0</v>
      </c>
      <c r="J470" s="87">
        <f>'3_CAPAG'!$D$8</f>
        <v>0</v>
      </c>
      <c r="K470" s="87">
        <f>IF(OR('2_DEBITOS'!I466="Sim",'1_QUESITOS'!$D$6="Sim",'1_QUESITOS'!$D$7="Sim",'1_QUESITOS'!$D$9="Sim"),I470,
SMALL(I470:J470,1))</f>
        <v>0</v>
      </c>
      <c r="L470" s="7">
        <f>IF('2_DEBITOS'!$I$4="ERRO !!!",0,ROUNDDOWN(SUM(E470:F470)*K470,2))</f>
        <v>0</v>
      </c>
      <c r="M470" s="7">
        <f t="shared" si="28"/>
        <v>0</v>
      </c>
      <c r="N470" s="7">
        <f t="shared" si="31"/>
        <v>0</v>
      </c>
      <c r="O470" s="7">
        <f t="shared" si="29"/>
        <v>0</v>
      </c>
    </row>
    <row r="471" spans="3:15" x14ac:dyDescent="0.35">
      <c r="C471" s="18" t="str">
        <f t="shared" si="30"/>
        <v/>
      </c>
      <c r="D471" s="13" t="str">
        <f>IF('2_DEBITOS'!D467="","Não informado",'2_DEBITOS'!D467)</f>
        <v>Não informado</v>
      </c>
      <c r="E471" s="7">
        <f>IF('2_DEBITOS'!$I$4="ERRO !!!",0,SUM('2_DEBITOS'!E467))</f>
        <v>0</v>
      </c>
      <c r="F471" s="7">
        <f>IF('2_DEBITOS'!$I$4="ERRO !!!",0,SUM('2_DEBITOS'!F467,'2_DEBITOS'!G467))</f>
        <v>0</v>
      </c>
      <c r="G471" s="8" t="str">
        <f>IF('1_QUESITOS'!$D$18="ERRO !!!","",
IF(E471+F471=0,"",
IF(OR('2_DEBITOS'!I467="Sim",'1_QUESITOS'!$D$6="Sim",'1_QUESITOS'!$D$7="Sim",'1_QUESITOS'!$D$9="Sim"),"D",
IF('3_CAPAG'!$D$9="","",
'3_CAPAG'!$D$9))))</f>
        <v/>
      </c>
      <c r="H471" s="8" t="str">
        <f>IF('1_QUESITOS'!$D$18="ERRO !!!","00.0",
IF(AND(OR(G471="C",G471="D"),'1_QUESITOS'!$D$13="Sim"),"10.1",
IF(AND(OR(G471="A",G471="B"),'1_QUESITOS'!$D$14="Sim"),"10.2",
IF(AND(OR(G471="C",G471="D"),'1_QUESITOS'!$D$13="Não",'1_QUESITOS'!$D$12="Inciso I"),"11.1",
IF(AND(OR(G471="C",G471="D"),'1_QUESITOS'!$D$13="Não",'1_QUESITOS'!$D$12="Inciso II"),"11.2",
"00.0")))))</f>
        <v>00.0</v>
      </c>
      <c r="I471" s="87">
        <f>IF('1_QUESITOS'!$D$18="ERRO !!!",0,
IF(H471="10.1",0.65,
IF(H471="10.2",0,
IF(AND(H471="11.1",'1_QUESITOS'!$D$8="Não",'1_QUESITOS'!$D$9="Não",'1_QUESITOS'!$D$10="Não",'1_QUESITOS'!$D$11="Não"),0.65,
IF(AND(H471="11.1",OR('1_QUESITOS'!$D$8="Sim",'1_QUESITOS'!$D$9="Sim",'1_QUESITOS'!$D$10="Sim",'1_QUESITOS'!$D$11="Sim")),0.7,
IF(AND(H471="11.2",'1_QUESITOS'!$D$8="Não",'1_QUESITOS'!$D$9="Não",'1_QUESITOS'!$D$10="Não",'1_QUESITOS'!$D$11="Não"),0.5,
IF(AND(H471="11.2",OR('1_QUESITOS'!$D$8="Sim",'1_QUESITOS'!$D$9="Sim",'1_QUESITOS'!$D$10="Sim",'1_QUESITOS'!$D$11="Sim")),0.55,
0)))))))</f>
        <v>0</v>
      </c>
      <c r="J471" s="87">
        <f>'3_CAPAG'!$D$8</f>
        <v>0</v>
      </c>
      <c r="K471" s="87">
        <f>IF(OR('2_DEBITOS'!I467="Sim",'1_QUESITOS'!$D$6="Sim",'1_QUESITOS'!$D$7="Sim",'1_QUESITOS'!$D$9="Sim"),I471,
SMALL(I471:J471,1))</f>
        <v>0</v>
      </c>
      <c r="L471" s="7">
        <f>IF('2_DEBITOS'!$I$4="ERRO !!!",0,ROUNDDOWN(SUM(E471:F471)*K471,2))</f>
        <v>0</v>
      </c>
      <c r="M471" s="7">
        <f t="shared" si="28"/>
        <v>0</v>
      </c>
      <c r="N471" s="7">
        <f t="shared" si="31"/>
        <v>0</v>
      </c>
      <c r="O471" s="7">
        <f t="shared" si="29"/>
        <v>0</v>
      </c>
    </row>
    <row r="472" spans="3:15" x14ac:dyDescent="0.35">
      <c r="C472" s="18" t="str">
        <f t="shared" si="30"/>
        <v/>
      </c>
      <c r="D472" s="13" t="str">
        <f>IF('2_DEBITOS'!D468="","Não informado",'2_DEBITOS'!D468)</f>
        <v>Não informado</v>
      </c>
      <c r="E472" s="7">
        <f>IF('2_DEBITOS'!$I$4="ERRO !!!",0,SUM('2_DEBITOS'!E468))</f>
        <v>0</v>
      </c>
      <c r="F472" s="7">
        <f>IF('2_DEBITOS'!$I$4="ERRO !!!",0,SUM('2_DEBITOS'!F468,'2_DEBITOS'!G468))</f>
        <v>0</v>
      </c>
      <c r="G472" s="8" t="str">
        <f>IF('1_QUESITOS'!$D$18="ERRO !!!","",
IF(E472+F472=0,"",
IF(OR('2_DEBITOS'!I468="Sim",'1_QUESITOS'!$D$6="Sim",'1_QUESITOS'!$D$7="Sim",'1_QUESITOS'!$D$9="Sim"),"D",
IF('3_CAPAG'!$D$9="","",
'3_CAPAG'!$D$9))))</f>
        <v/>
      </c>
      <c r="H472" s="8" t="str">
        <f>IF('1_QUESITOS'!$D$18="ERRO !!!","00.0",
IF(AND(OR(G472="C",G472="D"),'1_QUESITOS'!$D$13="Sim"),"10.1",
IF(AND(OR(G472="A",G472="B"),'1_QUESITOS'!$D$14="Sim"),"10.2",
IF(AND(OR(G472="C",G472="D"),'1_QUESITOS'!$D$13="Não",'1_QUESITOS'!$D$12="Inciso I"),"11.1",
IF(AND(OR(G472="C",G472="D"),'1_QUESITOS'!$D$13="Não",'1_QUESITOS'!$D$12="Inciso II"),"11.2",
"00.0")))))</f>
        <v>00.0</v>
      </c>
      <c r="I472" s="87">
        <f>IF('1_QUESITOS'!$D$18="ERRO !!!",0,
IF(H472="10.1",0.65,
IF(H472="10.2",0,
IF(AND(H472="11.1",'1_QUESITOS'!$D$8="Não",'1_QUESITOS'!$D$9="Não",'1_QUESITOS'!$D$10="Não",'1_QUESITOS'!$D$11="Não"),0.65,
IF(AND(H472="11.1",OR('1_QUESITOS'!$D$8="Sim",'1_QUESITOS'!$D$9="Sim",'1_QUESITOS'!$D$10="Sim",'1_QUESITOS'!$D$11="Sim")),0.7,
IF(AND(H472="11.2",'1_QUESITOS'!$D$8="Não",'1_QUESITOS'!$D$9="Não",'1_QUESITOS'!$D$10="Não",'1_QUESITOS'!$D$11="Não"),0.5,
IF(AND(H472="11.2",OR('1_QUESITOS'!$D$8="Sim",'1_QUESITOS'!$D$9="Sim",'1_QUESITOS'!$D$10="Sim",'1_QUESITOS'!$D$11="Sim")),0.55,
0)))))))</f>
        <v>0</v>
      </c>
      <c r="J472" s="87">
        <f>'3_CAPAG'!$D$8</f>
        <v>0</v>
      </c>
      <c r="K472" s="87">
        <f>IF(OR('2_DEBITOS'!I468="Sim",'1_QUESITOS'!$D$6="Sim",'1_QUESITOS'!$D$7="Sim",'1_QUESITOS'!$D$9="Sim"),I472,
SMALL(I472:J472,1))</f>
        <v>0</v>
      </c>
      <c r="L472" s="7">
        <f>IF('2_DEBITOS'!$I$4="ERRO !!!",0,ROUNDDOWN(SUM(E472:F472)*K472,2))</f>
        <v>0</v>
      </c>
      <c r="M472" s="7">
        <f t="shared" si="28"/>
        <v>0</v>
      </c>
      <c r="N472" s="7">
        <f t="shared" si="31"/>
        <v>0</v>
      </c>
      <c r="O472" s="7">
        <f t="shared" si="29"/>
        <v>0</v>
      </c>
    </row>
    <row r="473" spans="3:15" x14ac:dyDescent="0.35">
      <c r="C473" s="18" t="str">
        <f t="shared" si="30"/>
        <v/>
      </c>
      <c r="D473" s="13" t="str">
        <f>IF('2_DEBITOS'!D469="","Não informado",'2_DEBITOS'!D469)</f>
        <v>Não informado</v>
      </c>
      <c r="E473" s="7">
        <f>IF('2_DEBITOS'!$I$4="ERRO !!!",0,SUM('2_DEBITOS'!E469))</f>
        <v>0</v>
      </c>
      <c r="F473" s="7">
        <f>IF('2_DEBITOS'!$I$4="ERRO !!!",0,SUM('2_DEBITOS'!F469,'2_DEBITOS'!G469))</f>
        <v>0</v>
      </c>
      <c r="G473" s="8" t="str">
        <f>IF('1_QUESITOS'!$D$18="ERRO !!!","",
IF(E473+F473=0,"",
IF(OR('2_DEBITOS'!I469="Sim",'1_QUESITOS'!$D$6="Sim",'1_QUESITOS'!$D$7="Sim",'1_QUESITOS'!$D$9="Sim"),"D",
IF('3_CAPAG'!$D$9="","",
'3_CAPAG'!$D$9))))</f>
        <v/>
      </c>
      <c r="H473" s="8" t="str">
        <f>IF('1_QUESITOS'!$D$18="ERRO !!!","00.0",
IF(AND(OR(G473="C",G473="D"),'1_QUESITOS'!$D$13="Sim"),"10.1",
IF(AND(OR(G473="A",G473="B"),'1_QUESITOS'!$D$14="Sim"),"10.2",
IF(AND(OR(G473="C",G473="D"),'1_QUESITOS'!$D$13="Não",'1_QUESITOS'!$D$12="Inciso I"),"11.1",
IF(AND(OR(G473="C",G473="D"),'1_QUESITOS'!$D$13="Não",'1_QUESITOS'!$D$12="Inciso II"),"11.2",
"00.0")))))</f>
        <v>00.0</v>
      </c>
      <c r="I473" s="87">
        <f>IF('1_QUESITOS'!$D$18="ERRO !!!",0,
IF(H473="10.1",0.65,
IF(H473="10.2",0,
IF(AND(H473="11.1",'1_QUESITOS'!$D$8="Não",'1_QUESITOS'!$D$9="Não",'1_QUESITOS'!$D$10="Não",'1_QUESITOS'!$D$11="Não"),0.65,
IF(AND(H473="11.1",OR('1_QUESITOS'!$D$8="Sim",'1_QUESITOS'!$D$9="Sim",'1_QUESITOS'!$D$10="Sim",'1_QUESITOS'!$D$11="Sim")),0.7,
IF(AND(H473="11.2",'1_QUESITOS'!$D$8="Não",'1_QUESITOS'!$D$9="Não",'1_QUESITOS'!$D$10="Não",'1_QUESITOS'!$D$11="Não"),0.5,
IF(AND(H473="11.2",OR('1_QUESITOS'!$D$8="Sim",'1_QUESITOS'!$D$9="Sim",'1_QUESITOS'!$D$10="Sim",'1_QUESITOS'!$D$11="Sim")),0.55,
0)))))))</f>
        <v>0</v>
      </c>
      <c r="J473" s="87">
        <f>'3_CAPAG'!$D$8</f>
        <v>0</v>
      </c>
      <c r="K473" s="87">
        <f>IF(OR('2_DEBITOS'!I469="Sim",'1_QUESITOS'!$D$6="Sim",'1_QUESITOS'!$D$7="Sim",'1_QUESITOS'!$D$9="Sim"),I473,
SMALL(I473:J473,1))</f>
        <v>0</v>
      </c>
      <c r="L473" s="7">
        <f>IF('2_DEBITOS'!$I$4="ERRO !!!",0,ROUNDDOWN(SUM(E473:F473)*K473,2))</f>
        <v>0</v>
      </c>
      <c r="M473" s="7">
        <f t="shared" si="28"/>
        <v>0</v>
      </c>
      <c r="N473" s="7">
        <f t="shared" si="31"/>
        <v>0</v>
      </c>
      <c r="O473" s="7">
        <f t="shared" si="29"/>
        <v>0</v>
      </c>
    </row>
    <row r="474" spans="3:15" x14ac:dyDescent="0.35">
      <c r="C474" s="18" t="str">
        <f t="shared" si="30"/>
        <v/>
      </c>
      <c r="D474" s="13" t="str">
        <f>IF('2_DEBITOS'!D470="","Não informado",'2_DEBITOS'!D470)</f>
        <v>Não informado</v>
      </c>
      <c r="E474" s="7">
        <f>IF('2_DEBITOS'!$I$4="ERRO !!!",0,SUM('2_DEBITOS'!E470))</f>
        <v>0</v>
      </c>
      <c r="F474" s="7">
        <f>IF('2_DEBITOS'!$I$4="ERRO !!!",0,SUM('2_DEBITOS'!F470,'2_DEBITOS'!G470))</f>
        <v>0</v>
      </c>
      <c r="G474" s="8" t="str">
        <f>IF('1_QUESITOS'!$D$18="ERRO !!!","",
IF(E474+F474=0,"",
IF(OR('2_DEBITOS'!I470="Sim",'1_QUESITOS'!$D$6="Sim",'1_QUESITOS'!$D$7="Sim",'1_QUESITOS'!$D$9="Sim"),"D",
IF('3_CAPAG'!$D$9="","",
'3_CAPAG'!$D$9))))</f>
        <v/>
      </c>
      <c r="H474" s="8" t="str">
        <f>IF('1_QUESITOS'!$D$18="ERRO !!!","00.0",
IF(AND(OR(G474="C",G474="D"),'1_QUESITOS'!$D$13="Sim"),"10.1",
IF(AND(OR(G474="A",G474="B"),'1_QUESITOS'!$D$14="Sim"),"10.2",
IF(AND(OR(G474="C",G474="D"),'1_QUESITOS'!$D$13="Não",'1_QUESITOS'!$D$12="Inciso I"),"11.1",
IF(AND(OR(G474="C",G474="D"),'1_QUESITOS'!$D$13="Não",'1_QUESITOS'!$D$12="Inciso II"),"11.2",
"00.0")))))</f>
        <v>00.0</v>
      </c>
      <c r="I474" s="87">
        <f>IF('1_QUESITOS'!$D$18="ERRO !!!",0,
IF(H474="10.1",0.65,
IF(H474="10.2",0,
IF(AND(H474="11.1",'1_QUESITOS'!$D$8="Não",'1_QUESITOS'!$D$9="Não",'1_QUESITOS'!$D$10="Não",'1_QUESITOS'!$D$11="Não"),0.65,
IF(AND(H474="11.1",OR('1_QUESITOS'!$D$8="Sim",'1_QUESITOS'!$D$9="Sim",'1_QUESITOS'!$D$10="Sim",'1_QUESITOS'!$D$11="Sim")),0.7,
IF(AND(H474="11.2",'1_QUESITOS'!$D$8="Não",'1_QUESITOS'!$D$9="Não",'1_QUESITOS'!$D$10="Não",'1_QUESITOS'!$D$11="Não"),0.5,
IF(AND(H474="11.2",OR('1_QUESITOS'!$D$8="Sim",'1_QUESITOS'!$D$9="Sim",'1_QUESITOS'!$D$10="Sim",'1_QUESITOS'!$D$11="Sim")),0.55,
0)))))))</f>
        <v>0</v>
      </c>
      <c r="J474" s="87">
        <f>'3_CAPAG'!$D$8</f>
        <v>0</v>
      </c>
      <c r="K474" s="87">
        <f>IF(OR('2_DEBITOS'!I470="Sim",'1_QUESITOS'!$D$6="Sim",'1_QUESITOS'!$D$7="Sim",'1_QUESITOS'!$D$9="Sim"),I474,
SMALL(I474:J474,1))</f>
        <v>0</v>
      </c>
      <c r="L474" s="7">
        <f>IF('2_DEBITOS'!$I$4="ERRO !!!",0,ROUNDDOWN(SUM(E474:F474)*K474,2))</f>
        <v>0</v>
      </c>
      <c r="M474" s="7">
        <f t="shared" si="28"/>
        <v>0</v>
      </c>
      <c r="N474" s="7">
        <f t="shared" si="31"/>
        <v>0</v>
      </c>
      <c r="O474" s="7">
        <f t="shared" si="29"/>
        <v>0</v>
      </c>
    </row>
    <row r="475" spans="3:15" x14ac:dyDescent="0.35">
      <c r="C475" s="18" t="str">
        <f t="shared" si="30"/>
        <v/>
      </c>
      <c r="D475" s="13" t="str">
        <f>IF('2_DEBITOS'!D471="","Não informado",'2_DEBITOS'!D471)</f>
        <v>Não informado</v>
      </c>
      <c r="E475" s="7">
        <f>IF('2_DEBITOS'!$I$4="ERRO !!!",0,SUM('2_DEBITOS'!E471))</f>
        <v>0</v>
      </c>
      <c r="F475" s="7">
        <f>IF('2_DEBITOS'!$I$4="ERRO !!!",0,SUM('2_DEBITOS'!F471,'2_DEBITOS'!G471))</f>
        <v>0</v>
      </c>
      <c r="G475" s="8" t="str">
        <f>IF('1_QUESITOS'!$D$18="ERRO !!!","",
IF(E475+F475=0,"",
IF(OR('2_DEBITOS'!I471="Sim",'1_QUESITOS'!$D$6="Sim",'1_QUESITOS'!$D$7="Sim",'1_QUESITOS'!$D$9="Sim"),"D",
IF('3_CAPAG'!$D$9="","",
'3_CAPAG'!$D$9))))</f>
        <v/>
      </c>
      <c r="H475" s="8" t="str">
        <f>IF('1_QUESITOS'!$D$18="ERRO !!!","00.0",
IF(AND(OR(G475="C",G475="D"),'1_QUESITOS'!$D$13="Sim"),"10.1",
IF(AND(OR(G475="A",G475="B"),'1_QUESITOS'!$D$14="Sim"),"10.2",
IF(AND(OR(G475="C",G475="D"),'1_QUESITOS'!$D$13="Não",'1_QUESITOS'!$D$12="Inciso I"),"11.1",
IF(AND(OR(G475="C",G475="D"),'1_QUESITOS'!$D$13="Não",'1_QUESITOS'!$D$12="Inciso II"),"11.2",
"00.0")))))</f>
        <v>00.0</v>
      </c>
      <c r="I475" s="87">
        <f>IF('1_QUESITOS'!$D$18="ERRO !!!",0,
IF(H475="10.1",0.65,
IF(H475="10.2",0,
IF(AND(H475="11.1",'1_QUESITOS'!$D$8="Não",'1_QUESITOS'!$D$9="Não",'1_QUESITOS'!$D$10="Não",'1_QUESITOS'!$D$11="Não"),0.65,
IF(AND(H475="11.1",OR('1_QUESITOS'!$D$8="Sim",'1_QUESITOS'!$D$9="Sim",'1_QUESITOS'!$D$10="Sim",'1_QUESITOS'!$D$11="Sim")),0.7,
IF(AND(H475="11.2",'1_QUESITOS'!$D$8="Não",'1_QUESITOS'!$D$9="Não",'1_QUESITOS'!$D$10="Não",'1_QUESITOS'!$D$11="Não"),0.5,
IF(AND(H475="11.2",OR('1_QUESITOS'!$D$8="Sim",'1_QUESITOS'!$D$9="Sim",'1_QUESITOS'!$D$10="Sim",'1_QUESITOS'!$D$11="Sim")),0.55,
0)))))))</f>
        <v>0</v>
      </c>
      <c r="J475" s="87">
        <f>'3_CAPAG'!$D$8</f>
        <v>0</v>
      </c>
      <c r="K475" s="87">
        <f>IF(OR('2_DEBITOS'!I471="Sim",'1_QUESITOS'!$D$6="Sim",'1_QUESITOS'!$D$7="Sim",'1_QUESITOS'!$D$9="Sim"),I475,
SMALL(I475:J475,1))</f>
        <v>0</v>
      </c>
      <c r="L475" s="7">
        <f>IF('2_DEBITOS'!$I$4="ERRO !!!",0,ROUNDDOWN(SUM(E475:F475)*K475,2))</f>
        <v>0</v>
      </c>
      <c r="M475" s="7">
        <f t="shared" si="28"/>
        <v>0</v>
      </c>
      <c r="N475" s="7">
        <f t="shared" si="31"/>
        <v>0</v>
      </c>
      <c r="O475" s="7">
        <f t="shared" si="29"/>
        <v>0</v>
      </c>
    </row>
    <row r="476" spans="3:15" x14ac:dyDescent="0.35">
      <c r="C476" s="18" t="str">
        <f t="shared" si="30"/>
        <v/>
      </c>
      <c r="D476" s="13" t="str">
        <f>IF('2_DEBITOS'!D472="","Não informado",'2_DEBITOS'!D472)</f>
        <v>Não informado</v>
      </c>
      <c r="E476" s="7">
        <f>IF('2_DEBITOS'!$I$4="ERRO !!!",0,SUM('2_DEBITOS'!E472))</f>
        <v>0</v>
      </c>
      <c r="F476" s="7">
        <f>IF('2_DEBITOS'!$I$4="ERRO !!!",0,SUM('2_DEBITOS'!F472,'2_DEBITOS'!G472))</f>
        <v>0</v>
      </c>
      <c r="G476" s="8" t="str">
        <f>IF('1_QUESITOS'!$D$18="ERRO !!!","",
IF(E476+F476=0,"",
IF(OR('2_DEBITOS'!I472="Sim",'1_QUESITOS'!$D$6="Sim",'1_QUESITOS'!$D$7="Sim",'1_QUESITOS'!$D$9="Sim"),"D",
IF('3_CAPAG'!$D$9="","",
'3_CAPAG'!$D$9))))</f>
        <v/>
      </c>
      <c r="H476" s="8" t="str">
        <f>IF('1_QUESITOS'!$D$18="ERRO !!!","00.0",
IF(AND(OR(G476="C",G476="D"),'1_QUESITOS'!$D$13="Sim"),"10.1",
IF(AND(OR(G476="A",G476="B"),'1_QUESITOS'!$D$14="Sim"),"10.2",
IF(AND(OR(G476="C",G476="D"),'1_QUESITOS'!$D$13="Não",'1_QUESITOS'!$D$12="Inciso I"),"11.1",
IF(AND(OR(G476="C",G476="D"),'1_QUESITOS'!$D$13="Não",'1_QUESITOS'!$D$12="Inciso II"),"11.2",
"00.0")))))</f>
        <v>00.0</v>
      </c>
      <c r="I476" s="87">
        <f>IF('1_QUESITOS'!$D$18="ERRO !!!",0,
IF(H476="10.1",0.65,
IF(H476="10.2",0,
IF(AND(H476="11.1",'1_QUESITOS'!$D$8="Não",'1_QUESITOS'!$D$9="Não",'1_QUESITOS'!$D$10="Não",'1_QUESITOS'!$D$11="Não"),0.65,
IF(AND(H476="11.1",OR('1_QUESITOS'!$D$8="Sim",'1_QUESITOS'!$D$9="Sim",'1_QUESITOS'!$D$10="Sim",'1_QUESITOS'!$D$11="Sim")),0.7,
IF(AND(H476="11.2",'1_QUESITOS'!$D$8="Não",'1_QUESITOS'!$D$9="Não",'1_QUESITOS'!$D$10="Não",'1_QUESITOS'!$D$11="Não"),0.5,
IF(AND(H476="11.2",OR('1_QUESITOS'!$D$8="Sim",'1_QUESITOS'!$D$9="Sim",'1_QUESITOS'!$D$10="Sim",'1_QUESITOS'!$D$11="Sim")),0.55,
0)))))))</f>
        <v>0</v>
      </c>
      <c r="J476" s="87">
        <f>'3_CAPAG'!$D$8</f>
        <v>0</v>
      </c>
      <c r="K476" s="87">
        <f>IF(OR('2_DEBITOS'!I472="Sim",'1_QUESITOS'!$D$6="Sim",'1_QUESITOS'!$D$7="Sim",'1_QUESITOS'!$D$9="Sim"),I476,
SMALL(I476:J476,1))</f>
        <v>0</v>
      </c>
      <c r="L476" s="7">
        <f>IF('2_DEBITOS'!$I$4="ERRO !!!",0,ROUNDDOWN(SUM(E476:F476)*K476,2))</f>
        <v>0</v>
      </c>
      <c r="M476" s="7">
        <f t="shared" si="28"/>
        <v>0</v>
      </c>
      <c r="N476" s="7">
        <f t="shared" si="31"/>
        <v>0</v>
      </c>
      <c r="O476" s="7">
        <f t="shared" si="29"/>
        <v>0</v>
      </c>
    </row>
    <row r="477" spans="3:15" x14ac:dyDescent="0.35">
      <c r="C477" s="18" t="str">
        <f t="shared" si="30"/>
        <v/>
      </c>
      <c r="D477" s="13" t="str">
        <f>IF('2_DEBITOS'!D473="","Não informado",'2_DEBITOS'!D473)</f>
        <v>Não informado</v>
      </c>
      <c r="E477" s="7">
        <f>IF('2_DEBITOS'!$I$4="ERRO !!!",0,SUM('2_DEBITOS'!E473))</f>
        <v>0</v>
      </c>
      <c r="F477" s="7">
        <f>IF('2_DEBITOS'!$I$4="ERRO !!!",0,SUM('2_DEBITOS'!F473,'2_DEBITOS'!G473))</f>
        <v>0</v>
      </c>
      <c r="G477" s="8" t="str">
        <f>IF('1_QUESITOS'!$D$18="ERRO !!!","",
IF(E477+F477=0,"",
IF(OR('2_DEBITOS'!I473="Sim",'1_QUESITOS'!$D$6="Sim",'1_QUESITOS'!$D$7="Sim",'1_QUESITOS'!$D$9="Sim"),"D",
IF('3_CAPAG'!$D$9="","",
'3_CAPAG'!$D$9))))</f>
        <v/>
      </c>
      <c r="H477" s="8" t="str">
        <f>IF('1_QUESITOS'!$D$18="ERRO !!!","00.0",
IF(AND(OR(G477="C",G477="D"),'1_QUESITOS'!$D$13="Sim"),"10.1",
IF(AND(OR(G477="A",G477="B"),'1_QUESITOS'!$D$14="Sim"),"10.2",
IF(AND(OR(G477="C",G477="D"),'1_QUESITOS'!$D$13="Não",'1_QUESITOS'!$D$12="Inciso I"),"11.1",
IF(AND(OR(G477="C",G477="D"),'1_QUESITOS'!$D$13="Não",'1_QUESITOS'!$D$12="Inciso II"),"11.2",
"00.0")))))</f>
        <v>00.0</v>
      </c>
      <c r="I477" s="87">
        <f>IF('1_QUESITOS'!$D$18="ERRO !!!",0,
IF(H477="10.1",0.65,
IF(H477="10.2",0,
IF(AND(H477="11.1",'1_QUESITOS'!$D$8="Não",'1_QUESITOS'!$D$9="Não",'1_QUESITOS'!$D$10="Não",'1_QUESITOS'!$D$11="Não"),0.65,
IF(AND(H477="11.1",OR('1_QUESITOS'!$D$8="Sim",'1_QUESITOS'!$D$9="Sim",'1_QUESITOS'!$D$10="Sim",'1_QUESITOS'!$D$11="Sim")),0.7,
IF(AND(H477="11.2",'1_QUESITOS'!$D$8="Não",'1_QUESITOS'!$D$9="Não",'1_QUESITOS'!$D$10="Não",'1_QUESITOS'!$D$11="Não"),0.5,
IF(AND(H477="11.2",OR('1_QUESITOS'!$D$8="Sim",'1_QUESITOS'!$D$9="Sim",'1_QUESITOS'!$D$10="Sim",'1_QUESITOS'!$D$11="Sim")),0.55,
0)))))))</f>
        <v>0</v>
      </c>
      <c r="J477" s="87">
        <f>'3_CAPAG'!$D$8</f>
        <v>0</v>
      </c>
      <c r="K477" s="87">
        <f>IF(OR('2_DEBITOS'!I473="Sim",'1_QUESITOS'!$D$6="Sim",'1_QUESITOS'!$D$7="Sim",'1_QUESITOS'!$D$9="Sim"),I477,
SMALL(I477:J477,1))</f>
        <v>0</v>
      </c>
      <c r="L477" s="7">
        <f>IF('2_DEBITOS'!$I$4="ERRO !!!",0,ROUNDDOWN(SUM(E477:F477)*K477,2))</f>
        <v>0</v>
      </c>
      <c r="M477" s="7">
        <f t="shared" si="28"/>
        <v>0</v>
      </c>
      <c r="N477" s="7">
        <f t="shared" si="31"/>
        <v>0</v>
      </c>
      <c r="O477" s="7">
        <f t="shared" si="29"/>
        <v>0</v>
      </c>
    </row>
    <row r="478" spans="3:15" x14ac:dyDescent="0.35">
      <c r="C478" s="18" t="str">
        <f t="shared" si="30"/>
        <v/>
      </c>
      <c r="D478" s="13" t="str">
        <f>IF('2_DEBITOS'!D474="","Não informado",'2_DEBITOS'!D474)</f>
        <v>Não informado</v>
      </c>
      <c r="E478" s="7">
        <f>IF('2_DEBITOS'!$I$4="ERRO !!!",0,SUM('2_DEBITOS'!E474))</f>
        <v>0</v>
      </c>
      <c r="F478" s="7">
        <f>IF('2_DEBITOS'!$I$4="ERRO !!!",0,SUM('2_DEBITOS'!F474,'2_DEBITOS'!G474))</f>
        <v>0</v>
      </c>
      <c r="G478" s="8" t="str">
        <f>IF('1_QUESITOS'!$D$18="ERRO !!!","",
IF(E478+F478=0,"",
IF(OR('2_DEBITOS'!I474="Sim",'1_QUESITOS'!$D$6="Sim",'1_QUESITOS'!$D$7="Sim",'1_QUESITOS'!$D$9="Sim"),"D",
IF('3_CAPAG'!$D$9="","",
'3_CAPAG'!$D$9))))</f>
        <v/>
      </c>
      <c r="H478" s="8" t="str">
        <f>IF('1_QUESITOS'!$D$18="ERRO !!!","00.0",
IF(AND(OR(G478="C",G478="D"),'1_QUESITOS'!$D$13="Sim"),"10.1",
IF(AND(OR(G478="A",G478="B"),'1_QUESITOS'!$D$14="Sim"),"10.2",
IF(AND(OR(G478="C",G478="D"),'1_QUESITOS'!$D$13="Não",'1_QUESITOS'!$D$12="Inciso I"),"11.1",
IF(AND(OR(G478="C",G478="D"),'1_QUESITOS'!$D$13="Não",'1_QUESITOS'!$D$12="Inciso II"),"11.2",
"00.0")))))</f>
        <v>00.0</v>
      </c>
      <c r="I478" s="87">
        <f>IF('1_QUESITOS'!$D$18="ERRO !!!",0,
IF(H478="10.1",0.65,
IF(H478="10.2",0,
IF(AND(H478="11.1",'1_QUESITOS'!$D$8="Não",'1_QUESITOS'!$D$9="Não",'1_QUESITOS'!$D$10="Não",'1_QUESITOS'!$D$11="Não"),0.65,
IF(AND(H478="11.1",OR('1_QUESITOS'!$D$8="Sim",'1_QUESITOS'!$D$9="Sim",'1_QUESITOS'!$D$10="Sim",'1_QUESITOS'!$D$11="Sim")),0.7,
IF(AND(H478="11.2",'1_QUESITOS'!$D$8="Não",'1_QUESITOS'!$D$9="Não",'1_QUESITOS'!$D$10="Não",'1_QUESITOS'!$D$11="Não"),0.5,
IF(AND(H478="11.2",OR('1_QUESITOS'!$D$8="Sim",'1_QUESITOS'!$D$9="Sim",'1_QUESITOS'!$D$10="Sim",'1_QUESITOS'!$D$11="Sim")),0.55,
0)))))))</f>
        <v>0</v>
      </c>
      <c r="J478" s="87">
        <f>'3_CAPAG'!$D$8</f>
        <v>0</v>
      </c>
      <c r="K478" s="87">
        <f>IF(OR('2_DEBITOS'!I474="Sim",'1_QUESITOS'!$D$6="Sim",'1_QUESITOS'!$D$7="Sim",'1_QUESITOS'!$D$9="Sim"),I478,
SMALL(I478:J478,1))</f>
        <v>0</v>
      </c>
      <c r="L478" s="7">
        <f>IF('2_DEBITOS'!$I$4="ERRO !!!",0,ROUNDDOWN(SUM(E478:F478)*K478,2))</f>
        <v>0</v>
      </c>
      <c r="M478" s="7">
        <f t="shared" si="28"/>
        <v>0</v>
      </c>
      <c r="N478" s="7">
        <f t="shared" si="31"/>
        <v>0</v>
      </c>
      <c r="O478" s="7">
        <f t="shared" si="29"/>
        <v>0</v>
      </c>
    </row>
    <row r="479" spans="3:15" x14ac:dyDescent="0.35">
      <c r="C479" s="18" t="str">
        <f t="shared" si="30"/>
        <v/>
      </c>
      <c r="D479" s="13" t="str">
        <f>IF('2_DEBITOS'!D475="","Não informado",'2_DEBITOS'!D475)</f>
        <v>Não informado</v>
      </c>
      <c r="E479" s="7">
        <f>IF('2_DEBITOS'!$I$4="ERRO !!!",0,SUM('2_DEBITOS'!E475))</f>
        <v>0</v>
      </c>
      <c r="F479" s="7">
        <f>IF('2_DEBITOS'!$I$4="ERRO !!!",0,SUM('2_DEBITOS'!F475,'2_DEBITOS'!G475))</f>
        <v>0</v>
      </c>
      <c r="G479" s="8" t="str">
        <f>IF('1_QUESITOS'!$D$18="ERRO !!!","",
IF(E479+F479=0,"",
IF(OR('2_DEBITOS'!I475="Sim",'1_QUESITOS'!$D$6="Sim",'1_QUESITOS'!$D$7="Sim",'1_QUESITOS'!$D$9="Sim"),"D",
IF('3_CAPAG'!$D$9="","",
'3_CAPAG'!$D$9))))</f>
        <v/>
      </c>
      <c r="H479" s="8" t="str">
        <f>IF('1_QUESITOS'!$D$18="ERRO !!!","00.0",
IF(AND(OR(G479="C",G479="D"),'1_QUESITOS'!$D$13="Sim"),"10.1",
IF(AND(OR(G479="A",G479="B"),'1_QUESITOS'!$D$14="Sim"),"10.2",
IF(AND(OR(G479="C",G479="D"),'1_QUESITOS'!$D$13="Não",'1_QUESITOS'!$D$12="Inciso I"),"11.1",
IF(AND(OR(G479="C",G479="D"),'1_QUESITOS'!$D$13="Não",'1_QUESITOS'!$D$12="Inciso II"),"11.2",
"00.0")))))</f>
        <v>00.0</v>
      </c>
      <c r="I479" s="87">
        <f>IF('1_QUESITOS'!$D$18="ERRO !!!",0,
IF(H479="10.1",0.65,
IF(H479="10.2",0,
IF(AND(H479="11.1",'1_QUESITOS'!$D$8="Não",'1_QUESITOS'!$D$9="Não",'1_QUESITOS'!$D$10="Não",'1_QUESITOS'!$D$11="Não"),0.65,
IF(AND(H479="11.1",OR('1_QUESITOS'!$D$8="Sim",'1_QUESITOS'!$D$9="Sim",'1_QUESITOS'!$D$10="Sim",'1_QUESITOS'!$D$11="Sim")),0.7,
IF(AND(H479="11.2",'1_QUESITOS'!$D$8="Não",'1_QUESITOS'!$D$9="Não",'1_QUESITOS'!$D$10="Não",'1_QUESITOS'!$D$11="Não"),0.5,
IF(AND(H479="11.2",OR('1_QUESITOS'!$D$8="Sim",'1_QUESITOS'!$D$9="Sim",'1_QUESITOS'!$D$10="Sim",'1_QUESITOS'!$D$11="Sim")),0.55,
0)))))))</f>
        <v>0</v>
      </c>
      <c r="J479" s="87">
        <f>'3_CAPAG'!$D$8</f>
        <v>0</v>
      </c>
      <c r="K479" s="87">
        <f>IF(OR('2_DEBITOS'!I475="Sim",'1_QUESITOS'!$D$6="Sim",'1_QUESITOS'!$D$7="Sim",'1_QUESITOS'!$D$9="Sim"),I479,
SMALL(I479:J479,1))</f>
        <v>0</v>
      </c>
      <c r="L479" s="7">
        <f>IF('2_DEBITOS'!$I$4="ERRO !!!",0,ROUNDDOWN(SUM(E479:F479)*K479,2))</f>
        <v>0</v>
      </c>
      <c r="M479" s="7">
        <f t="shared" si="28"/>
        <v>0</v>
      </c>
      <c r="N479" s="7">
        <f t="shared" si="31"/>
        <v>0</v>
      </c>
      <c r="O479" s="7">
        <f t="shared" si="29"/>
        <v>0</v>
      </c>
    </row>
    <row r="480" spans="3:15" x14ac:dyDescent="0.35">
      <c r="C480" s="18" t="str">
        <f t="shared" si="30"/>
        <v/>
      </c>
      <c r="D480" s="13" t="str">
        <f>IF('2_DEBITOS'!D476="","Não informado",'2_DEBITOS'!D476)</f>
        <v>Não informado</v>
      </c>
      <c r="E480" s="7">
        <f>IF('2_DEBITOS'!$I$4="ERRO !!!",0,SUM('2_DEBITOS'!E476))</f>
        <v>0</v>
      </c>
      <c r="F480" s="7">
        <f>IF('2_DEBITOS'!$I$4="ERRO !!!",0,SUM('2_DEBITOS'!F476,'2_DEBITOS'!G476))</f>
        <v>0</v>
      </c>
      <c r="G480" s="8" t="str">
        <f>IF('1_QUESITOS'!$D$18="ERRO !!!","",
IF(E480+F480=0,"",
IF(OR('2_DEBITOS'!I476="Sim",'1_QUESITOS'!$D$6="Sim",'1_QUESITOS'!$D$7="Sim",'1_QUESITOS'!$D$9="Sim"),"D",
IF('3_CAPAG'!$D$9="","",
'3_CAPAG'!$D$9))))</f>
        <v/>
      </c>
      <c r="H480" s="8" t="str">
        <f>IF('1_QUESITOS'!$D$18="ERRO !!!","00.0",
IF(AND(OR(G480="C",G480="D"),'1_QUESITOS'!$D$13="Sim"),"10.1",
IF(AND(OR(G480="A",G480="B"),'1_QUESITOS'!$D$14="Sim"),"10.2",
IF(AND(OR(G480="C",G480="D"),'1_QUESITOS'!$D$13="Não",'1_QUESITOS'!$D$12="Inciso I"),"11.1",
IF(AND(OR(G480="C",G480="D"),'1_QUESITOS'!$D$13="Não",'1_QUESITOS'!$D$12="Inciso II"),"11.2",
"00.0")))))</f>
        <v>00.0</v>
      </c>
      <c r="I480" s="87">
        <f>IF('1_QUESITOS'!$D$18="ERRO !!!",0,
IF(H480="10.1",0.65,
IF(H480="10.2",0,
IF(AND(H480="11.1",'1_QUESITOS'!$D$8="Não",'1_QUESITOS'!$D$9="Não",'1_QUESITOS'!$D$10="Não",'1_QUESITOS'!$D$11="Não"),0.65,
IF(AND(H480="11.1",OR('1_QUESITOS'!$D$8="Sim",'1_QUESITOS'!$D$9="Sim",'1_QUESITOS'!$D$10="Sim",'1_QUESITOS'!$D$11="Sim")),0.7,
IF(AND(H480="11.2",'1_QUESITOS'!$D$8="Não",'1_QUESITOS'!$D$9="Não",'1_QUESITOS'!$D$10="Não",'1_QUESITOS'!$D$11="Não"),0.5,
IF(AND(H480="11.2",OR('1_QUESITOS'!$D$8="Sim",'1_QUESITOS'!$D$9="Sim",'1_QUESITOS'!$D$10="Sim",'1_QUESITOS'!$D$11="Sim")),0.55,
0)))))))</f>
        <v>0</v>
      </c>
      <c r="J480" s="87">
        <f>'3_CAPAG'!$D$8</f>
        <v>0</v>
      </c>
      <c r="K480" s="87">
        <f>IF(OR('2_DEBITOS'!I476="Sim",'1_QUESITOS'!$D$6="Sim",'1_QUESITOS'!$D$7="Sim",'1_QUESITOS'!$D$9="Sim"),I480,
SMALL(I480:J480,1))</f>
        <v>0</v>
      </c>
      <c r="L480" s="7">
        <f>IF('2_DEBITOS'!$I$4="ERRO !!!",0,ROUNDDOWN(SUM(E480:F480)*K480,2))</f>
        <v>0</v>
      </c>
      <c r="M480" s="7">
        <f t="shared" si="28"/>
        <v>0</v>
      </c>
      <c r="N480" s="7">
        <f t="shared" si="31"/>
        <v>0</v>
      </c>
      <c r="O480" s="7">
        <f t="shared" si="29"/>
        <v>0</v>
      </c>
    </row>
    <row r="481" spans="3:15" x14ac:dyDescent="0.35">
      <c r="C481" s="18" t="str">
        <f t="shared" si="30"/>
        <v/>
      </c>
      <c r="D481" s="13" t="str">
        <f>IF('2_DEBITOS'!D477="","Não informado",'2_DEBITOS'!D477)</f>
        <v>Não informado</v>
      </c>
      <c r="E481" s="7">
        <f>IF('2_DEBITOS'!$I$4="ERRO !!!",0,SUM('2_DEBITOS'!E477))</f>
        <v>0</v>
      </c>
      <c r="F481" s="7">
        <f>IF('2_DEBITOS'!$I$4="ERRO !!!",0,SUM('2_DEBITOS'!F477,'2_DEBITOS'!G477))</f>
        <v>0</v>
      </c>
      <c r="G481" s="8" t="str">
        <f>IF('1_QUESITOS'!$D$18="ERRO !!!","",
IF(E481+F481=0,"",
IF(OR('2_DEBITOS'!I477="Sim",'1_QUESITOS'!$D$6="Sim",'1_QUESITOS'!$D$7="Sim",'1_QUESITOS'!$D$9="Sim"),"D",
IF('3_CAPAG'!$D$9="","",
'3_CAPAG'!$D$9))))</f>
        <v/>
      </c>
      <c r="H481" s="8" t="str">
        <f>IF('1_QUESITOS'!$D$18="ERRO !!!","00.0",
IF(AND(OR(G481="C",G481="D"),'1_QUESITOS'!$D$13="Sim"),"10.1",
IF(AND(OR(G481="A",G481="B"),'1_QUESITOS'!$D$14="Sim"),"10.2",
IF(AND(OR(G481="C",G481="D"),'1_QUESITOS'!$D$13="Não",'1_QUESITOS'!$D$12="Inciso I"),"11.1",
IF(AND(OR(G481="C",G481="D"),'1_QUESITOS'!$D$13="Não",'1_QUESITOS'!$D$12="Inciso II"),"11.2",
"00.0")))))</f>
        <v>00.0</v>
      </c>
      <c r="I481" s="87">
        <f>IF('1_QUESITOS'!$D$18="ERRO !!!",0,
IF(H481="10.1",0.65,
IF(H481="10.2",0,
IF(AND(H481="11.1",'1_QUESITOS'!$D$8="Não",'1_QUESITOS'!$D$9="Não",'1_QUESITOS'!$D$10="Não",'1_QUESITOS'!$D$11="Não"),0.65,
IF(AND(H481="11.1",OR('1_QUESITOS'!$D$8="Sim",'1_QUESITOS'!$D$9="Sim",'1_QUESITOS'!$D$10="Sim",'1_QUESITOS'!$D$11="Sim")),0.7,
IF(AND(H481="11.2",'1_QUESITOS'!$D$8="Não",'1_QUESITOS'!$D$9="Não",'1_QUESITOS'!$D$10="Não",'1_QUESITOS'!$D$11="Não"),0.5,
IF(AND(H481="11.2",OR('1_QUESITOS'!$D$8="Sim",'1_QUESITOS'!$D$9="Sim",'1_QUESITOS'!$D$10="Sim",'1_QUESITOS'!$D$11="Sim")),0.55,
0)))))))</f>
        <v>0</v>
      </c>
      <c r="J481" s="87">
        <f>'3_CAPAG'!$D$8</f>
        <v>0</v>
      </c>
      <c r="K481" s="87">
        <f>IF(OR('2_DEBITOS'!I477="Sim",'1_QUESITOS'!$D$6="Sim",'1_QUESITOS'!$D$7="Sim",'1_QUESITOS'!$D$9="Sim"),I481,
SMALL(I481:J481,1))</f>
        <v>0</v>
      </c>
      <c r="L481" s="7">
        <f>IF('2_DEBITOS'!$I$4="ERRO !!!",0,ROUNDDOWN(SUM(E481:F481)*K481,2))</f>
        <v>0</v>
      </c>
      <c r="M481" s="7">
        <f t="shared" si="28"/>
        <v>0</v>
      </c>
      <c r="N481" s="7">
        <f t="shared" si="31"/>
        <v>0</v>
      </c>
      <c r="O481" s="7">
        <f t="shared" si="29"/>
        <v>0</v>
      </c>
    </row>
    <row r="482" spans="3:15" x14ac:dyDescent="0.35">
      <c r="C482" s="18" t="str">
        <f t="shared" si="30"/>
        <v/>
      </c>
      <c r="D482" s="13" t="str">
        <f>IF('2_DEBITOS'!D478="","Não informado",'2_DEBITOS'!D478)</f>
        <v>Não informado</v>
      </c>
      <c r="E482" s="7">
        <f>IF('2_DEBITOS'!$I$4="ERRO !!!",0,SUM('2_DEBITOS'!E478))</f>
        <v>0</v>
      </c>
      <c r="F482" s="7">
        <f>IF('2_DEBITOS'!$I$4="ERRO !!!",0,SUM('2_DEBITOS'!F478,'2_DEBITOS'!G478))</f>
        <v>0</v>
      </c>
      <c r="G482" s="8" t="str">
        <f>IF('1_QUESITOS'!$D$18="ERRO !!!","",
IF(E482+F482=0,"",
IF(OR('2_DEBITOS'!I478="Sim",'1_QUESITOS'!$D$6="Sim",'1_QUESITOS'!$D$7="Sim",'1_QUESITOS'!$D$9="Sim"),"D",
IF('3_CAPAG'!$D$9="","",
'3_CAPAG'!$D$9))))</f>
        <v/>
      </c>
      <c r="H482" s="8" t="str">
        <f>IF('1_QUESITOS'!$D$18="ERRO !!!","00.0",
IF(AND(OR(G482="C",G482="D"),'1_QUESITOS'!$D$13="Sim"),"10.1",
IF(AND(OR(G482="A",G482="B"),'1_QUESITOS'!$D$14="Sim"),"10.2",
IF(AND(OR(G482="C",G482="D"),'1_QUESITOS'!$D$13="Não",'1_QUESITOS'!$D$12="Inciso I"),"11.1",
IF(AND(OR(G482="C",G482="D"),'1_QUESITOS'!$D$13="Não",'1_QUESITOS'!$D$12="Inciso II"),"11.2",
"00.0")))))</f>
        <v>00.0</v>
      </c>
      <c r="I482" s="87">
        <f>IF('1_QUESITOS'!$D$18="ERRO !!!",0,
IF(H482="10.1",0.65,
IF(H482="10.2",0,
IF(AND(H482="11.1",'1_QUESITOS'!$D$8="Não",'1_QUESITOS'!$D$9="Não",'1_QUESITOS'!$D$10="Não",'1_QUESITOS'!$D$11="Não"),0.65,
IF(AND(H482="11.1",OR('1_QUESITOS'!$D$8="Sim",'1_QUESITOS'!$D$9="Sim",'1_QUESITOS'!$D$10="Sim",'1_QUESITOS'!$D$11="Sim")),0.7,
IF(AND(H482="11.2",'1_QUESITOS'!$D$8="Não",'1_QUESITOS'!$D$9="Não",'1_QUESITOS'!$D$10="Não",'1_QUESITOS'!$D$11="Não"),0.5,
IF(AND(H482="11.2",OR('1_QUESITOS'!$D$8="Sim",'1_QUESITOS'!$D$9="Sim",'1_QUESITOS'!$D$10="Sim",'1_QUESITOS'!$D$11="Sim")),0.55,
0)))))))</f>
        <v>0</v>
      </c>
      <c r="J482" s="87">
        <f>'3_CAPAG'!$D$8</f>
        <v>0</v>
      </c>
      <c r="K482" s="87">
        <f>IF(OR('2_DEBITOS'!I478="Sim",'1_QUESITOS'!$D$6="Sim",'1_QUESITOS'!$D$7="Sim",'1_QUESITOS'!$D$9="Sim"),I482,
SMALL(I482:J482,1))</f>
        <v>0</v>
      </c>
      <c r="L482" s="7">
        <f>IF('2_DEBITOS'!$I$4="ERRO !!!",0,ROUNDDOWN(SUM(E482:F482)*K482,2))</f>
        <v>0</v>
      </c>
      <c r="M482" s="7">
        <f t="shared" si="28"/>
        <v>0</v>
      </c>
      <c r="N482" s="7">
        <f t="shared" si="31"/>
        <v>0</v>
      </c>
      <c r="O482" s="7">
        <f t="shared" si="29"/>
        <v>0</v>
      </c>
    </row>
    <row r="483" spans="3:15" x14ac:dyDescent="0.35">
      <c r="C483" s="18" t="str">
        <f t="shared" si="30"/>
        <v/>
      </c>
      <c r="D483" s="13" t="str">
        <f>IF('2_DEBITOS'!D479="","Não informado",'2_DEBITOS'!D479)</f>
        <v>Não informado</v>
      </c>
      <c r="E483" s="7">
        <f>IF('2_DEBITOS'!$I$4="ERRO !!!",0,SUM('2_DEBITOS'!E479))</f>
        <v>0</v>
      </c>
      <c r="F483" s="7">
        <f>IF('2_DEBITOS'!$I$4="ERRO !!!",0,SUM('2_DEBITOS'!F479,'2_DEBITOS'!G479))</f>
        <v>0</v>
      </c>
      <c r="G483" s="8" t="str">
        <f>IF('1_QUESITOS'!$D$18="ERRO !!!","",
IF(E483+F483=0,"",
IF(OR('2_DEBITOS'!I479="Sim",'1_QUESITOS'!$D$6="Sim",'1_QUESITOS'!$D$7="Sim",'1_QUESITOS'!$D$9="Sim"),"D",
IF('3_CAPAG'!$D$9="","",
'3_CAPAG'!$D$9))))</f>
        <v/>
      </c>
      <c r="H483" s="8" t="str">
        <f>IF('1_QUESITOS'!$D$18="ERRO !!!","00.0",
IF(AND(OR(G483="C",G483="D"),'1_QUESITOS'!$D$13="Sim"),"10.1",
IF(AND(OR(G483="A",G483="B"),'1_QUESITOS'!$D$14="Sim"),"10.2",
IF(AND(OR(G483="C",G483="D"),'1_QUESITOS'!$D$13="Não",'1_QUESITOS'!$D$12="Inciso I"),"11.1",
IF(AND(OR(G483="C",G483="D"),'1_QUESITOS'!$D$13="Não",'1_QUESITOS'!$D$12="Inciso II"),"11.2",
"00.0")))))</f>
        <v>00.0</v>
      </c>
      <c r="I483" s="87">
        <f>IF('1_QUESITOS'!$D$18="ERRO !!!",0,
IF(H483="10.1",0.65,
IF(H483="10.2",0,
IF(AND(H483="11.1",'1_QUESITOS'!$D$8="Não",'1_QUESITOS'!$D$9="Não",'1_QUESITOS'!$D$10="Não",'1_QUESITOS'!$D$11="Não"),0.65,
IF(AND(H483="11.1",OR('1_QUESITOS'!$D$8="Sim",'1_QUESITOS'!$D$9="Sim",'1_QUESITOS'!$D$10="Sim",'1_QUESITOS'!$D$11="Sim")),0.7,
IF(AND(H483="11.2",'1_QUESITOS'!$D$8="Não",'1_QUESITOS'!$D$9="Não",'1_QUESITOS'!$D$10="Não",'1_QUESITOS'!$D$11="Não"),0.5,
IF(AND(H483="11.2",OR('1_QUESITOS'!$D$8="Sim",'1_QUESITOS'!$D$9="Sim",'1_QUESITOS'!$D$10="Sim",'1_QUESITOS'!$D$11="Sim")),0.55,
0)))))))</f>
        <v>0</v>
      </c>
      <c r="J483" s="87">
        <f>'3_CAPAG'!$D$8</f>
        <v>0</v>
      </c>
      <c r="K483" s="87">
        <f>IF(OR('2_DEBITOS'!I479="Sim",'1_QUESITOS'!$D$6="Sim",'1_QUESITOS'!$D$7="Sim",'1_QUESITOS'!$D$9="Sim"),I483,
SMALL(I483:J483,1))</f>
        <v>0</v>
      </c>
      <c r="L483" s="7">
        <f>IF('2_DEBITOS'!$I$4="ERRO !!!",0,ROUNDDOWN(SUM(E483:F483)*K483,2))</f>
        <v>0</v>
      </c>
      <c r="M483" s="7">
        <f t="shared" si="28"/>
        <v>0</v>
      </c>
      <c r="N483" s="7">
        <f t="shared" si="31"/>
        <v>0</v>
      </c>
      <c r="O483" s="7">
        <f t="shared" si="29"/>
        <v>0</v>
      </c>
    </row>
    <row r="484" spans="3:15" x14ac:dyDescent="0.35">
      <c r="C484" s="18" t="str">
        <f t="shared" si="30"/>
        <v/>
      </c>
      <c r="D484" s="13" t="str">
        <f>IF('2_DEBITOS'!D480="","Não informado",'2_DEBITOS'!D480)</f>
        <v>Não informado</v>
      </c>
      <c r="E484" s="7">
        <f>IF('2_DEBITOS'!$I$4="ERRO !!!",0,SUM('2_DEBITOS'!E480))</f>
        <v>0</v>
      </c>
      <c r="F484" s="7">
        <f>IF('2_DEBITOS'!$I$4="ERRO !!!",0,SUM('2_DEBITOS'!F480,'2_DEBITOS'!G480))</f>
        <v>0</v>
      </c>
      <c r="G484" s="8" t="str">
        <f>IF('1_QUESITOS'!$D$18="ERRO !!!","",
IF(E484+F484=0,"",
IF(OR('2_DEBITOS'!I480="Sim",'1_QUESITOS'!$D$6="Sim",'1_QUESITOS'!$D$7="Sim",'1_QUESITOS'!$D$9="Sim"),"D",
IF('3_CAPAG'!$D$9="","",
'3_CAPAG'!$D$9))))</f>
        <v/>
      </c>
      <c r="H484" s="8" t="str">
        <f>IF('1_QUESITOS'!$D$18="ERRO !!!","00.0",
IF(AND(OR(G484="C",G484="D"),'1_QUESITOS'!$D$13="Sim"),"10.1",
IF(AND(OR(G484="A",G484="B"),'1_QUESITOS'!$D$14="Sim"),"10.2",
IF(AND(OR(G484="C",G484="D"),'1_QUESITOS'!$D$13="Não",'1_QUESITOS'!$D$12="Inciso I"),"11.1",
IF(AND(OR(G484="C",G484="D"),'1_QUESITOS'!$D$13="Não",'1_QUESITOS'!$D$12="Inciso II"),"11.2",
"00.0")))))</f>
        <v>00.0</v>
      </c>
      <c r="I484" s="87">
        <f>IF('1_QUESITOS'!$D$18="ERRO !!!",0,
IF(H484="10.1",0.65,
IF(H484="10.2",0,
IF(AND(H484="11.1",'1_QUESITOS'!$D$8="Não",'1_QUESITOS'!$D$9="Não",'1_QUESITOS'!$D$10="Não",'1_QUESITOS'!$D$11="Não"),0.65,
IF(AND(H484="11.1",OR('1_QUESITOS'!$D$8="Sim",'1_QUESITOS'!$D$9="Sim",'1_QUESITOS'!$D$10="Sim",'1_QUESITOS'!$D$11="Sim")),0.7,
IF(AND(H484="11.2",'1_QUESITOS'!$D$8="Não",'1_QUESITOS'!$D$9="Não",'1_QUESITOS'!$D$10="Não",'1_QUESITOS'!$D$11="Não"),0.5,
IF(AND(H484="11.2",OR('1_QUESITOS'!$D$8="Sim",'1_QUESITOS'!$D$9="Sim",'1_QUESITOS'!$D$10="Sim",'1_QUESITOS'!$D$11="Sim")),0.55,
0)))))))</f>
        <v>0</v>
      </c>
      <c r="J484" s="87">
        <f>'3_CAPAG'!$D$8</f>
        <v>0</v>
      </c>
      <c r="K484" s="87">
        <f>IF(OR('2_DEBITOS'!I480="Sim",'1_QUESITOS'!$D$6="Sim",'1_QUESITOS'!$D$7="Sim",'1_QUESITOS'!$D$9="Sim"),I484,
SMALL(I484:J484,1))</f>
        <v>0</v>
      </c>
      <c r="L484" s="7">
        <f>IF('2_DEBITOS'!$I$4="ERRO !!!",0,ROUNDDOWN(SUM(E484:F484)*K484,2))</f>
        <v>0</v>
      </c>
      <c r="M484" s="7">
        <f t="shared" si="28"/>
        <v>0</v>
      </c>
      <c r="N484" s="7">
        <f t="shared" si="31"/>
        <v>0</v>
      </c>
      <c r="O484" s="7">
        <f t="shared" si="29"/>
        <v>0</v>
      </c>
    </row>
    <row r="485" spans="3:15" x14ac:dyDescent="0.35">
      <c r="C485" s="18" t="str">
        <f t="shared" si="30"/>
        <v/>
      </c>
      <c r="D485" s="13" t="str">
        <f>IF('2_DEBITOS'!D481="","Não informado",'2_DEBITOS'!D481)</f>
        <v>Não informado</v>
      </c>
      <c r="E485" s="7">
        <f>IF('2_DEBITOS'!$I$4="ERRO !!!",0,SUM('2_DEBITOS'!E481))</f>
        <v>0</v>
      </c>
      <c r="F485" s="7">
        <f>IF('2_DEBITOS'!$I$4="ERRO !!!",0,SUM('2_DEBITOS'!F481,'2_DEBITOS'!G481))</f>
        <v>0</v>
      </c>
      <c r="G485" s="8" t="str">
        <f>IF('1_QUESITOS'!$D$18="ERRO !!!","",
IF(E485+F485=0,"",
IF(OR('2_DEBITOS'!I481="Sim",'1_QUESITOS'!$D$6="Sim",'1_QUESITOS'!$D$7="Sim",'1_QUESITOS'!$D$9="Sim"),"D",
IF('3_CAPAG'!$D$9="","",
'3_CAPAG'!$D$9))))</f>
        <v/>
      </c>
      <c r="H485" s="8" t="str">
        <f>IF('1_QUESITOS'!$D$18="ERRO !!!","00.0",
IF(AND(OR(G485="C",G485="D"),'1_QUESITOS'!$D$13="Sim"),"10.1",
IF(AND(OR(G485="A",G485="B"),'1_QUESITOS'!$D$14="Sim"),"10.2",
IF(AND(OR(G485="C",G485="D"),'1_QUESITOS'!$D$13="Não",'1_QUESITOS'!$D$12="Inciso I"),"11.1",
IF(AND(OR(G485="C",G485="D"),'1_QUESITOS'!$D$13="Não",'1_QUESITOS'!$D$12="Inciso II"),"11.2",
"00.0")))))</f>
        <v>00.0</v>
      </c>
      <c r="I485" s="87">
        <f>IF('1_QUESITOS'!$D$18="ERRO !!!",0,
IF(H485="10.1",0.65,
IF(H485="10.2",0,
IF(AND(H485="11.1",'1_QUESITOS'!$D$8="Não",'1_QUESITOS'!$D$9="Não",'1_QUESITOS'!$D$10="Não",'1_QUESITOS'!$D$11="Não"),0.65,
IF(AND(H485="11.1",OR('1_QUESITOS'!$D$8="Sim",'1_QUESITOS'!$D$9="Sim",'1_QUESITOS'!$D$10="Sim",'1_QUESITOS'!$D$11="Sim")),0.7,
IF(AND(H485="11.2",'1_QUESITOS'!$D$8="Não",'1_QUESITOS'!$D$9="Não",'1_QUESITOS'!$D$10="Não",'1_QUESITOS'!$D$11="Não"),0.5,
IF(AND(H485="11.2",OR('1_QUESITOS'!$D$8="Sim",'1_QUESITOS'!$D$9="Sim",'1_QUESITOS'!$D$10="Sim",'1_QUESITOS'!$D$11="Sim")),0.55,
0)))))))</f>
        <v>0</v>
      </c>
      <c r="J485" s="87">
        <f>'3_CAPAG'!$D$8</f>
        <v>0</v>
      </c>
      <c r="K485" s="87">
        <f>IF(OR('2_DEBITOS'!I481="Sim",'1_QUESITOS'!$D$6="Sim",'1_QUESITOS'!$D$7="Sim",'1_QUESITOS'!$D$9="Sim"),I485,
SMALL(I485:J485,1))</f>
        <v>0</v>
      </c>
      <c r="L485" s="7">
        <f>IF('2_DEBITOS'!$I$4="ERRO !!!",0,ROUNDDOWN(SUM(E485:F485)*K485,2))</f>
        <v>0</v>
      </c>
      <c r="M485" s="7">
        <f t="shared" si="28"/>
        <v>0</v>
      </c>
      <c r="N485" s="7">
        <f t="shared" si="31"/>
        <v>0</v>
      </c>
      <c r="O485" s="7">
        <f t="shared" si="29"/>
        <v>0</v>
      </c>
    </row>
    <row r="486" spans="3:15" x14ac:dyDescent="0.35">
      <c r="C486" s="18" t="str">
        <f t="shared" si="30"/>
        <v/>
      </c>
      <c r="D486" s="13" t="str">
        <f>IF('2_DEBITOS'!D482="","Não informado",'2_DEBITOS'!D482)</f>
        <v>Não informado</v>
      </c>
      <c r="E486" s="7">
        <f>IF('2_DEBITOS'!$I$4="ERRO !!!",0,SUM('2_DEBITOS'!E482))</f>
        <v>0</v>
      </c>
      <c r="F486" s="7">
        <f>IF('2_DEBITOS'!$I$4="ERRO !!!",0,SUM('2_DEBITOS'!F482,'2_DEBITOS'!G482))</f>
        <v>0</v>
      </c>
      <c r="G486" s="8" t="str">
        <f>IF('1_QUESITOS'!$D$18="ERRO !!!","",
IF(E486+F486=0,"",
IF(OR('2_DEBITOS'!I482="Sim",'1_QUESITOS'!$D$6="Sim",'1_QUESITOS'!$D$7="Sim",'1_QUESITOS'!$D$9="Sim"),"D",
IF('3_CAPAG'!$D$9="","",
'3_CAPAG'!$D$9))))</f>
        <v/>
      </c>
      <c r="H486" s="8" t="str">
        <f>IF('1_QUESITOS'!$D$18="ERRO !!!","00.0",
IF(AND(OR(G486="C",G486="D"),'1_QUESITOS'!$D$13="Sim"),"10.1",
IF(AND(OR(G486="A",G486="B"),'1_QUESITOS'!$D$14="Sim"),"10.2",
IF(AND(OR(G486="C",G486="D"),'1_QUESITOS'!$D$13="Não",'1_QUESITOS'!$D$12="Inciso I"),"11.1",
IF(AND(OR(G486="C",G486="D"),'1_QUESITOS'!$D$13="Não",'1_QUESITOS'!$D$12="Inciso II"),"11.2",
"00.0")))))</f>
        <v>00.0</v>
      </c>
      <c r="I486" s="87">
        <f>IF('1_QUESITOS'!$D$18="ERRO !!!",0,
IF(H486="10.1",0.65,
IF(H486="10.2",0,
IF(AND(H486="11.1",'1_QUESITOS'!$D$8="Não",'1_QUESITOS'!$D$9="Não",'1_QUESITOS'!$D$10="Não",'1_QUESITOS'!$D$11="Não"),0.65,
IF(AND(H486="11.1",OR('1_QUESITOS'!$D$8="Sim",'1_QUESITOS'!$D$9="Sim",'1_QUESITOS'!$D$10="Sim",'1_QUESITOS'!$D$11="Sim")),0.7,
IF(AND(H486="11.2",'1_QUESITOS'!$D$8="Não",'1_QUESITOS'!$D$9="Não",'1_QUESITOS'!$D$10="Não",'1_QUESITOS'!$D$11="Não"),0.5,
IF(AND(H486="11.2",OR('1_QUESITOS'!$D$8="Sim",'1_QUESITOS'!$D$9="Sim",'1_QUESITOS'!$D$10="Sim",'1_QUESITOS'!$D$11="Sim")),0.55,
0)))))))</f>
        <v>0</v>
      </c>
      <c r="J486" s="87">
        <f>'3_CAPAG'!$D$8</f>
        <v>0</v>
      </c>
      <c r="K486" s="87">
        <f>IF(OR('2_DEBITOS'!I482="Sim",'1_QUESITOS'!$D$6="Sim",'1_QUESITOS'!$D$7="Sim",'1_QUESITOS'!$D$9="Sim"),I486,
SMALL(I486:J486,1))</f>
        <v>0</v>
      </c>
      <c r="L486" s="7">
        <f>IF('2_DEBITOS'!$I$4="ERRO !!!",0,ROUNDDOWN(SUM(E486:F486)*K486,2))</f>
        <v>0</v>
      </c>
      <c r="M486" s="7">
        <f t="shared" si="28"/>
        <v>0</v>
      </c>
      <c r="N486" s="7">
        <f t="shared" si="31"/>
        <v>0</v>
      </c>
      <c r="O486" s="7">
        <f t="shared" si="29"/>
        <v>0</v>
      </c>
    </row>
    <row r="487" spans="3:15" x14ac:dyDescent="0.35">
      <c r="C487" s="18" t="str">
        <f t="shared" si="30"/>
        <v/>
      </c>
      <c r="D487" s="13" t="str">
        <f>IF('2_DEBITOS'!D483="","Não informado",'2_DEBITOS'!D483)</f>
        <v>Não informado</v>
      </c>
      <c r="E487" s="7">
        <f>IF('2_DEBITOS'!$I$4="ERRO !!!",0,SUM('2_DEBITOS'!E483))</f>
        <v>0</v>
      </c>
      <c r="F487" s="7">
        <f>IF('2_DEBITOS'!$I$4="ERRO !!!",0,SUM('2_DEBITOS'!F483,'2_DEBITOS'!G483))</f>
        <v>0</v>
      </c>
      <c r="G487" s="8" t="str">
        <f>IF('1_QUESITOS'!$D$18="ERRO !!!","",
IF(E487+F487=0,"",
IF(OR('2_DEBITOS'!I483="Sim",'1_QUESITOS'!$D$6="Sim",'1_QUESITOS'!$D$7="Sim",'1_QUESITOS'!$D$9="Sim"),"D",
IF('3_CAPAG'!$D$9="","",
'3_CAPAG'!$D$9))))</f>
        <v/>
      </c>
      <c r="H487" s="8" t="str">
        <f>IF('1_QUESITOS'!$D$18="ERRO !!!","00.0",
IF(AND(OR(G487="C",G487="D"),'1_QUESITOS'!$D$13="Sim"),"10.1",
IF(AND(OR(G487="A",G487="B"),'1_QUESITOS'!$D$14="Sim"),"10.2",
IF(AND(OR(G487="C",G487="D"),'1_QUESITOS'!$D$13="Não",'1_QUESITOS'!$D$12="Inciso I"),"11.1",
IF(AND(OR(G487="C",G487="D"),'1_QUESITOS'!$D$13="Não",'1_QUESITOS'!$D$12="Inciso II"),"11.2",
"00.0")))))</f>
        <v>00.0</v>
      </c>
      <c r="I487" s="87">
        <f>IF('1_QUESITOS'!$D$18="ERRO !!!",0,
IF(H487="10.1",0.65,
IF(H487="10.2",0,
IF(AND(H487="11.1",'1_QUESITOS'!$D$8="Não",'1_QUESITOS'!$D$9="Não",'1_QUESITOS'!$D$10="Não",'1_QUESITOS'!$D$11="Não"),0.65,
IF(AND(H487="11.1",OR('1_QUESITOS'!$D$8="Sim",'1_QUESITOS'!$D$9="Sim",'1_QUESITOS'!$D$10="Sim",'1_QUESITOS'!$D$11="Sim")),0.7,
IF(AND(H487="11.2",'1_QUESITOS'!$D$8="Não",'1_QUESITOS'!$D$9="Não",'1_QUESITOS'!$D$10="Não",'1_QUESITOS'!$D$11="Não"),0.5,
IF(AND(H487="11.2",OR('1_QUESITOS'!$D$8="Sim",'1_QUESITOS'!$D$9="Sim",'1_QUESITOS'!$D$10="Sim",'1_QUESITOS'!$D$11="Sim")),0.55,
0)))))))</f>
        <v>0</v>
      </c>
      <c r="J487" s="87">
        <f>'3_CAPAG'!$D$8</f>
        <v>0</v>
      </c>
      <c r="K487" s="87">
        <f>IF(OR('2_DEBITOS'!I483="Sim",'1_QUESITOS'!$D$6="Sim",'1_QUESITOS'!$D$7="Sim",'1_QUESITOS'!$D$9="Sim"),I487,
SMALL(I487:J487,1))</f>
        <v>0</v>
      </c>
      <c r="L487" s="7">
        <f>IF('2_DEBITOS'!$I$4="ERRO !!!",0,ROUNDDOWN(SUM(E487:F487)*K487,2))</f>
        <v>0</v>
      </c>
      <c r="M487" s="7">
        <f t="shared" si="28"/>
        <v>0</v>
      </c>
      <c r="N487" s="7">
        <f t="shared" si="31"/>
        <v>0</v>
      </c>
      <c r="O487" s="7">
        <f t="shared" si="29"/>
        <v>0</v>
      </c>
    </row>
    <row r="488" spans="3:15" x14ac:dyDescent="0.35">
      <c r="C488" s="18" t="str">
        <f t="shared" si="30"/>
        <v/>
      </c>
      <c r="D488" s="13" t="str">
        <f>IF('2_DEBITOS'!D484="","Não informado",'2_DEBITOS'!D484)</f>
        <v>Não informado</v>
      </c>
      <c r="E488" s="7">
        <f>IF('2_DEBITOS'!$I$4="ERRO !!!",0,SUM('2_DEBITOS'!E484))</f>
        <v>0</v>
      </c>
      <c r="F488" s="7">
        <f>IF('2_DEBITOS'!$I$4="ERRO !!!",0,SUM('2_DEBITOS'!F484,'2_DEBITOS'!G484))</f>
        <v>0</v>
      </c>
      <c r="G488" s="8" t="str">
        <f>IF('1_QUESITOS'!$D$18="ERRO !!!","",
IF(E488+F488=0,"",
IF(OR('2_DEBITOS'!I484="Sim",'1_QUESITOS'!$D$6="Sim",'1_QUESITOS'!$D$7="Sim",'1_QUESITOS'!$D$9="Sim"),"D",
IF('3_CAPAG'!$D$9="","",
'3_CAPAG'!$D$9))))</f>
        <v/>
      </c>
      <c r="H488" s="8" t="str">
        <f>IF('1_QUESITOS'!$D$18="ERRO !!!","00.0",
IF(AND(OR(G488="C",G488="D"),'1_QUESITOS'!$D$13="Sim"),"10.1",
IF(AND(OR(G488="A",G488="B"),'1_QUESITOS'!$D$14="Sim"),"10.2",
IF(AND(OR(G488="C",G488="D"),'1_QUESITOS'!$D$13="Não",'1_QUESITOS'!$D$12="Inciso I"),"11.1",
IF(AND(OR(G488="C",G488="D"),'1_QUESITOS'!$D$13="Não",'1_QUESITOS'!$D$12="Inciso II"),"11.2",
"00.0")))))</f>
        <v>00.0</v>
      </c>
      <c r="I488" s="87">
        <f>IF('1_QUESITOS'!$D$18="ERRO !!!",0,
IF(H488="10.1",0.65,
IF(H488="10.2",0,
IF(AND(H488="11.1",'1_QUESITOS'!$D$8="Não",'1_QUESITOS'!$D$9="Não",'1_QUESITOS'!$D$10="Não",'1_QUESITOS'!$D$11="Não"),0.65,
IF(AND(H488="11.1",OR('1_QUESITOS'!$D$8="Sim",'1_QUESITOS'!$D$9="Sim",'1_QUESITOS'!$D$10="Sim",'1_QUESITOS'!$D$11="Sim")),0.7,
IF(AND(H488="11.2",'1_QUESITOS'!$D$8="Não",'1_QUESITOS'!$D$9="Não",'1_QUESITOS'!$D$10="Não",'1_QUESITOS'!$D$11="Não"),0.5,
IF(AND(H488="11.2",OR('1_QUESITOS'!$D$8="Sim",'1_QUESITOS'!$D$9="Sim",'1_QUESITOS'!$D$10="Sim",'1_QUESITOS'!$D$11="Sim")),0.55,
0)))))))</f>
        <v>0</v>
      </c>
      <c r="J488" s="87">
        <f>'3_CAPAG'!$D$8</f>
        <v>0</v>
      </c>
      <c r="K488" s="87">
        <f>IF(OR('2_DEBITOS'!I484="Sim",'1_QUESITOS'!$D$6="Sim",'1_QUESITOS'!$D$7="Sim",'1_QUESITOS'!$D$9="Sim"),I488,
SMALL(I488:J488,1))</f>
        <v>0</v>
      </c>
      <c r="L488" s="7">
        <f>IF('2_DEBITOS'!$I$4="ERRO !!!",0,ROUNDDOWN(SUM(E488:F488)*K488,2))</f>
        <v>0</v>
      </c>
      <c r="M488" s="7">
        <f t="shared" si="28"/>
        <v>0</v>
      </c>
      <c r="N488" s="7">
        <f t="shared" si="31"/>
        <v>0</v>
      </c>
      <c r="O488" s="7">
        <f t="shared" si="29"/>
        <v>0</v>
      </c>
    </row>
    <row r="489" spans="3:15" x14ac:dyDescent="0.35">
      <c r="C489" s="18" t="str">
        <f t="shared" si="30"/>
        <v/>
      </c>
      <c r="D489" s="13" t="str">
        <f>IF('2_DEBITOS'!D485="","Não informado",'2_DEBITOS'!D485)</f>
        <v>Não informado</v>
      </c>
      <c r="E489" s="7">
        <f>IF('2_DEBITOS'!$I$4="ERRO !!!",0,SUM('2_DEBITOS'!E485))</f>
        <v>0</v>
      </c>
      <c r="F489" s="7">
        <f>IF('2_DEBITOS'!$I$4="ERRO !!!",0,SUM('2_DEBITOS'!F485,'2_DEBITOS'!G485))</f>
        <v>0</v>
      </c>
      <c r="G489" s="8" t="str">
        <f>IF('1_QUESITOS'!$D$18="ERRO !!!","",
IF(E489+F489=0,"",
IF(OR('2_DEBITOS'!I485="Sim",'1_QUESITOS'!$D$6="Sim",'1_QUESITOS'!$D$7="Sim",'1_QUESITOS'!$D$9="Sim"),"D",
IF('3_CAPAG'!$D$9="","",
'3_CAPAG'!$D$9))))</f>
        <v/>
      </c>
      <c r="H489" s="8" t="str">
        <f>IF('1_QUESITOS'!$D$18="ERRO !!!","00.0",
IF(AND(OR(G489="C",G489="D"),'1_QUESITOS'!$D$13="Sim"),"10.1",
IF(AND(OR(G489="A",G489="B"),'1_QUESITOS'!$D$14="Sim"),"10.2",
IF(AND(OR(G489="C",G489="D"),'1_QUESITOS'!$D$13="Não",'1_QUESITOS'!$D$12="Inciso I"),"11.1",
IF(AND(OR(G489="C",G489="D"),'1_QUESITOS'!$D$13="Não",'1_QUESITOS'!$D$12="Inciso II"),"11.2",
"00.0")))))</f>
        <v>00.0</v>
      </c>
      <c r="I489" s="87">
        <f>IF('1_QUESITOS'!$D$18="ERRO !!!",0,
IF(H489="10.1",0.65,
IF(H489="10.2",0,
IF(AND(H489="11.1",'1_QUESITOS'!$D$8="Não",'1_QUESITOS'!$D$9="Não",'1_QUESITOS'!$D$10="Não",'1_QUESITOS'!$D$11="Não"),0.65,
IF(AND(H489="11.1",OR('1_QUESITOS'!$D$8="Sim",'1_QUESITOS'!$D$9="Sim",'1_QUESITOS'!$D$10="Sim",'1_QUESITOS'!$D$11="Sim")),0.7,
IF(AND(H489="11.2",'1_QUESITOS'!$D$8="Não",'1_QUESITOS'!$D$9="Não",'1_QUESITOS'!$D$10="Não",'1_QUESITOS'!$D$11="Não"),0.5,
IF(AND(H489="11.2",OR('1_QUESITOS'!$D$8="Sim",'1_QUESITOS'!$D$9="Sim",'1_QUESITOS'!$D$10="Sim",'1_QUESITOS'!$D$11="Sim")),0.55,
0)))))))</f>
        <v>0</v>
      </c>
      <c r="J489" s="87">
        <f>'3_CAPAG'!$D$8</f>
        <v>0</v>
      </c>
      <c r="K489" s="87">
        <f>IF(OR('2_DEBITOS'!I485="Sim",'1_QUESITOS'!$D$6="Sim",'1_QUESITOS'!$D$7="Sim",'1_QUESITOS'!$D$9="Sim"),I489,
SMALL(I489:J489,1))</f>
        <v>0</v>
      </c>
      <c r="L489" s="7">
        <f>IF('2_DEBITOS'!$I$4="ERRO !!!",0,ROUNDDOWN(SUM(E489:F489)*K489,2))</f>
        <v>0</v>
      </c>
      <c r="M489" s="7">
        <f t="shared" si="28"/>
        <v>0</v>
      </c>
      <c r="N489" s="7">
        <f t="shared" si="31"/>
        <v>0</v>
      </c>
      <c r="O489" s="7">
        <f t="shared" si="29"/>
        <v>0</v>
      </c>
    </row>
    <row r="490" spans="3:15" x14ac:dyDescent="0.35">
      <c r="C490" s="18" t="str">
        <f t="shared" si="30"/>
        <v/>
      </c>
      <c r="D490" s="13" t="str">
        <f>IF('2_DEBITOS'!D486="","Não informado",'2_DEBITOS'!D486)</f>
        <v>Não informado</v>
      </c>
      <c r="E490" s="7">
        <f>IF('2_DEBITOS'!$I$4="ERRO !!!",0,SUM('2_DEBITOS'!E486))</f>
        <v>0</v>
      </c>
      <c r="F490" s="7">
        <f>IF('2_DEBITOS'!$I$4="ERRO !!!",0,SUM('2_DEBITOS'!F486,'2_DEBITOS'!G486))</f>
        <v>0</v>
      </c>
      <c r="G490" s="8" t="str">
        <f>IF('1_QUESITOS'!$D$18="ERRO !!!","",
IF(E490+F490=0,"",
IF(OR('2_DEBITOS'!I486="Sim",'1_QUESITOS'!$D$6="Sim",'1_QUESITOS'!$D$7="Sim",'1_QUESITOS'!$D$9="Sim"),"D",
IF('3_CAPAG'!$D$9="","",
'3_CAPAG'!$D$9))))</f>
        <v/>
      </c>
      <c r="H490" s="8" t="str">
        <f>IF('1_QUESITOS'!$D$18="ERRO !!!","00.0",
IF(AND(OR(G490="C",G490="D"),'1_QUESITOS'!$D$13="Sim"),"10.1",
IF(AND(OR(G490="A",G490="B"),'1_QUESITOS'!$D$14="Sim"),"10.2",
IF(AND(OR(G490="C",G490="D"),'1_QUESITOS'!$D$13="Não",'1_QUESITOS'!$D$12="Inciso I"),"11.1",
IF(AND(OR(G490="C",G490="D"),'1_QUESITOS'!$D$13="Não",'1_QUESITOS'!$D$12="Inciso II"),"11.2",
"00.0")))))</f>
        <v>00.0</v>
      </c>
      <c r="I490" s="87">
        <f>IF('1_QUESITOS'!$D$18="ERRO !!!",0,
IF(H490="10.1",0.65,
IF(H490="10.2",0,
IF(AND(H490="11.1",'1_QUESITOS'!$D$8="Não",'1_QUESITOS'!$D$9="Não",'1_QUESITOS'!$D$10="Não",'1_QUESITOS'!$D$11="Não"),0.65,
IF(AND(H490="11.1",OR('1_QUESITOS'!$D$8="Sim",'1_QUESITOS'!$D$9="Sim",'1_QUESITOS'!$D$10="Sim",'1_QUESITOS'!$D$11="Sim")),0.7,
IF(AND(H490="11.2",'1_QUESITOS'!$D$8="Não",'1_QUESITOS'!$D$9="Não",'1_QUESITOS'!$D$10="Não",'1_QUESITOS'!$D$11="Não"),0.5,
IF(AND(H490="11.2",OR('1_QUESITOS'!$D$8="Sim",'1_QUESITOS'!$D$9="Sim",'1_QUESITOS'!$D$10="Sim",'1_QUESITOS'!$D$11="Sim")),0.55,
0)))))))</f>
        <v>0</v>
      </c>
      <c r="J490" s="87">
        <f>'3_CAPAG'!$D$8</f>
        <v>0</v>
      </c>
      <c r="K490" s="87">
        <f>IF(OR('2_DEBITOS'!I486="Sim",'1_QUESITOS'!$D$6="Sim",'1_QUESITOS'!$D$7="Sim",'1_QUESITOS'!$D$9="Sim"),I490,
SMALL(I490:J490,1))</f>
        <v>0</v>
      </c>
      <c r="L490" s="7">
        <f>IF('2_DEBITOS'!$I$4="ERRO !!!",0,ROUNDDOWN(SUM(E490:F490)*K490,2))</f>
        <v>0</v>
      </c>
      <c r="M490" s="7">
        <f t="shared" si="28"/>
        <v>0</v>
      </c>
      <c r="N490" s="7">
        <f t="shared" si="31"/>
        <v>0</v>
      </c>
      <c r="O490" s="7">
        <f t="shared" si="29"/>
        <v>0</v>
      </c>
    </row>
    <row r="491" spans="3:15" x14ac:dyDescent="0.35">
      <c r="C491" s="18" t="str">
        <f t="shared" si="30"/>
        <v/>
      </c>
      <c r="D491" s="13" t="str">
        <f>IF('2_DEBITOS'!D487="","Não informado",'2_DEBITOS'!D487)</f>
        <v>Não informado</v>
      </c>
      <c r="E491" s="7">
        <f>IF('2_DEBITOS'!$I$4="ERRO !!!",0,SUM('2_DEBITOS'!E487))</f>
        <v>0</v>
      </c>
      <c r="F491" s="7">
        <f>IF('2_DEBITOS'!$I$4="ERRO !!!",0,SUM('2_DEBITOS'!F487,'2_DEBITOS'!G487))</f>
        <v>0</v>
      </c>
      <c r="G491" s="8" t="str">
        <f>IF('1_QUESITOS'!$D$18="ERRO !!!","",
IF(E491+F491=0,"",
IF(OR('2_DEBITOS'!I487="Sim",'1_QUESITOS'!$D$6="Sim",'1_QUESITOS'!$D$7="Sim",'1_QUESITOS'!$D$9="Sim"),"D",
IF('3_CAPAG'!$D$9="","",
'3_CAPAG'!$D$9))))</f>
        <v/>
      </c>
      <c r="H491" s="8" t="str">
        <f>IF('1_QUESITOS'!$D$18="ERRO !!!","00.0",
IF(AND(OR(G491="C",G491="D"),'1_QUESITOS'!$D$13="Sim"),"10.1",
IF(AND(OR(G491="A",G491="B"),'1_QUESITOS'!$D$14="Sim"),"10.2",
IF(AND(OR(G491="C",G491="D"),'1_QUESITOS'!$D$13="Não",'1_QUESITOS'!$D$12="Inciso I"),"11.1",
IF(AND(OR(G491="C",G491="D"),'1_QUESITOS'!$D$13="Não",'1_QUESITOS'!$D$12="Inciso II"),"11.2",
"00.0")))))</f>
        <v>00.0</v>
      </c>
      <c r="I491" s="87">
        <f>IF('1_QUESITOS'!$D$18="ERRO !!!",0,
IF(H491="10.1",0.65,
IF(H491="10.2",0,
IF(AND(H491="11.1",'1_QUESITOS'!$D$8="Não",'1_QUESITOS'!$D$9="Não",'1_QUESITOS'!$D$10="Não",'1_QUESITOS'!$D$11="Não"),0.65,
IF(AND(H491="11.1",OR('1_QUESITOS'!$D$8="Sim",'1_QUESITOS'!$D$9="Sim",'1_QUESITOS'!$D$10="Sim",'1_QUESITOS'!$D$11="Sim")),0.7,
IF(AND(H491="11.2",'1_QUESITOS'!$D$8="Não",'1_QUESITOS'!$D$9="Não",'1_QUESITOS'!$D$10="Não",'1_QUESITOS'!$D$11="Não"),0.5,
IF(AND(H491="11.2",OR('1_QUESITOS'!$D$8="Sim",'1_QUESITOS'!$D$9="Sim",'1_QUESITOS'!$D$10="Sim",'1_QUESITOS'!$D$11="Sim")),0.55,
0)))))))</f>
        <v>0</v>
      </c>
      <c r="J491" s="87">
        <f>'3_CAPAG'!$D$8</f>
        <v>0</v>
      </c>
      <c r="K491" s="87">
        <f>IF(OR('2_DEBITOS'!I487="Sim",'1_QUESITOS'!$D$6="Sim",'1_QUESITOS'!$D$7="Sim",'1_QUESITOS'!$D$9="Sim"),I491,
SMALL(I491:J491,1))</f>
        <v>0</v>
      </c>
      <c r="L491" s="7">
        <f>IF('2_DEBITOS'!$I$4="ERRO !!!",0,ROUNDDOWN(SUM(E491:F491)*K491,2))</f>
        <v>0</v>
      </c>
      <c r="M491" s="7">
        <f t="shared" si="28"/>
        <v>0</v>
      </c>
      <c r="N491" s="7">
        <f t="shared" si="31"/>
        <v>0</v>
      </c>
      <c r="O491" s="7">
        <f t="shared" si="29"/>
        <v>0</v>
      </c>
    </row>
    <row r="492" spans="3:15" x14ac:dyDescent="0.35">
      <c r="C492" s="18" t="str">
        <f t="shared" si="30"/>
        <v/>
      </c>
      <c r="D492" s="13" t="str">
        <f>IF('2_DEBITOS'!D488="","Não informado",'2_DEBITOS'!D488)</f>
        <v>Não informado</v>
      </c>
      <c r="E492" s="7">
        <f>IF('2_DEBITOS'!$I$4="ERRO !!!",0,SUM('2_DEBITOS'!E488))</f>
        <v>0</v>
      </c>
      <c r="F492" s="7">
        <f>IF('2_DEBITOS'!$I$4="ERRO !!!",0,SUM('2_DEBITOS'!F488,'2_DEBITOS'!G488))</f>
        <v>0</v>
      </c>
      <c r="G492" s="8" t="str">
        <f>IF('1_QUESITOS'!$D$18="ERRO !!!","",
IF(E492+F492=0,"",
IF(OR('2_DEBITOS'!I488="Sim",'1_QUESITOS'!$D$6="Sim",'1_QUESITOS'!$D$7="Sim",'1_QUESITOS'!$D$9="Sim"),"D",
IF('3_CAPAG'!$D$9="","",
'3_CAPAG'!$D$9))))</f>
        <v/>
      </c>
      <c r="H492" s="8" t="str">
        <f>IF('1_QUESITOS'!$D$18="ERRO !!!","00.0",
IF(AND(OR(G492="C",G492="D"),'1_QUESITOS'!$D$13="Sim"),"10.1",
IF(AND(OR(G492="A",G492="B"),'1_QUESITOS'!$D$14="Sim"),"10.2",
IF(AND(OR(G492="C",G492="D"),'1_QUESITOS'!$D$13="Não",'1_QUESITOS'!$D$12="Inciso I"),"11.1",
IF(AND(OR(G492="C",G492="D"),'1_QUESITOS'!$D$13="Não",'1_QUESITOS'!$D$12="Inciso II"),"11.2",
"00.0")))))</f>
        <v>00.0</v>
      </c>
      <c r="I492" s="87">
        <f>IF('1_QUESITOS'!$D$18="ERRO !!!",0,
IF(H492="10.1",0.65,
IF(H492="10.2",0,
IF(AND(H492="11.1",'1_QUESITOS'!$D$8="Não",'1_QUESITOS'!$D$9="Não",'1_QUESITOS'!$D$10="Não",'1_QUESITOS'!$D$11="Não"),0.65,
IF(AND(H492="11.1",OR('1_QUESITOS'!$D$8="Sim",'1_QUESITOS'!$D$9="Sim",'1_QUESITOS'!$D$10="Sim",'1_QUESITOS'!$D$11="Sim")),0.7,
IF(AND(H492="11.2",'1_QUESITOS'!$D$8="Não",'1_QUESITOS'!$D$9="Não",'1_QUESITOS'!$D$10="Não",'1_QUESITOS'!$D$11="Não"),0.5,
IF(AND(H492="11.2",OR('1_QUESITOS'!$D$8="Sim",'1_QUESITOS'!$D$9="Sim",'1_QUESITOS'!$D$10="Sim",'1_QUESITOS'!$D$11="Sim")),0.55,
0)))))))</f>
        <v>0</v>
      </c>
      <c r="J492" s="87">
        <f>'3_CAPAG'!$D$8</f>
        <v>0</v>
      </c>
      <c r="K492" s="87">
        <f>IF(OR('2_DEBITOS'!I488="Sim",'1_QUESITOS'!$D$6="Sim",'1_QUESITOS'!$D$7="Sim",'1_QUESITOS'!$D$9="Sim"),I492,
SMALL(I492:J492,1))</f>
        <v>0</v>
      </c>
      <c r="L492" s="7">
        <f>IF('2_DEBITOS'!$I$4="ERRO !!!",0,ROUNDDOWN(SUM(E492:F492)*K492,2))</f>
        <v>0</v>
      </c>
      <c r="M492" s="7">
        <f t="shared" si="28"/>
        <v>0</v>
      </c>
      <c r="N492" s="7">
        <f t="shared" si="31"/>
        <v>0</v>
      </c>
      <c r="O492" s="7">
        <f t="shared" si="29"/>
        <v>0</v>
      </c>
    </row>
    <row r="493" spans="3:15" x14ac:dyDescent="0.35">
      <c r="C493" s="18" t="str">
        <f t="shared" si="30"/>
        <v/>
      </c>
      <c r="D493" s="13" t="str">
        <f>IF('2_DEBITOS'!D489="","Não informado",'2_DEBITOS'!D489)</f>
        <v>Não informado</v>
      </c>
      <c r="E493" s="7">
        <f>IF('2_DEBITOS'!$I$4="ERRO !!!",0,SUM('2_DEBITOS'!E489))</f>
        <v>0</v>
      </c>
      <c r="F493" s="7">
        <f>IF('2_DEBITOS'!$I$4="ERRO !!!",0,SUM('2_DEBITOS'!F489,'2_DEBITOS'!G489))</f>
        <v>0</v>
      </c>
      <c r="G493" s="8" t="str">
        <f>IF('1_QUESITOS'!$D$18="ERRO !!!","",
IF(E493+F493=0,"",
IF(OR('2_DEBITOS'!I489="Sim",'1_QUESITOS'!$D$6="Sim",'1_QUESITOS'!$D$7="Sim",'1_QUESITOS'!$D$9="Sim"),"D",
IF('3_CAPAG'!$D$9="","",
'3_CAPAG'!$D$9))))</f>
        <v/>
      </c>
      <c r="H493" s="8" t="str">
        <f>IF('1_QUESITOS'!$D$18="ERRO !!!","00.0",
IF(AND(OR(G493="C",G493="D"),'1_QUESITOS'!$D$13="Sim"),"10.1",
IF(AND(OR(G493="A",G493="B"),'1_QUESITOS'!$D$14="Sim"),"10.2",
IF(AND(OR(G493="C",G493="D"),'1_QUESITOS'!$D$13="Não",'1_QUESITOS'!$D$12="Inciso I"),"11.1",
IF(AND(OR(G493="C",G493="D"),'1_QUESITOS'!$D$13="Não",'1_QUESITOS'!$D$12="Inciso II"),"11.2",
"00.0")))))</f>
        <v>00.0</v>
      </c>
      <c r="I493" s="87">
        <f>IF('1_QUESITOS'!$D$18="ERRO !!!",0,
IF(H493="10.1",0.65,
IF(H493="10.2",0,
IF(AND(H493="11.1",'1_QUESITOS'!$D$8="Não",'1_QUESITOS'!$D$9="Não",'1_QUESITOS'!$D$10="Não",'1_QUESITOS'!$D$11="Não"),0.65,
IF(AND(H493="11.1",OR('1_QUESITOS'!$D$8="Sim",'1_QUESITOS'!$D$9="Sim",'1_QUESITOS'!$D$10="Sim",'1_QUESITOS'!$D$11="Sim")),0.7,
IF(AND(H493="11.2",'1_QUESITOS'!$D$8="Não",'1_QUESITOS'!$D$9="Não",'1_QUESITOS'!$D$10="Não",'1_QUESITOS'!$D$11="Não"),0.5,
IF(AND(H493="11.2",OR('1_QUESITOS'!$D$8="Sim",'1_QUESITOS'!$D$9="Sim",'1_QUESITOS'!$D$10="Sim",'1_QUESITOS'!$D$11="Sim")),0.55,
0)))))))</f>
        <v>0</v>
      </c>
      <c r="J493" s="87">
        <f>'3_CAPAG'!$D$8</f>
        <v>0</v>
      </c>
      <c r="K493" s="87">
        <f>IF(OR('2_DEBITOS'!I489="Sim",'1_QUESITOS'!$D$6="Sim",'1_QUESITOS'!$D$7="Sim",'1_QUESITOS'!$D$9="Sim"),I493,
SMALL(I493:J493,1))</f>
        <v>0</v>
      </c>
      <c r="L493" s="7">
        <f>IF('2_DEBITOS'!$I$4="ERRO !!!",0,ROUNDDOWN(SUM(E493:F493)*K493,2))</f>
        <v>0</v>
      </c>
      <c r="M493" s="7">
        <f t="shared" si="28"/>
        <v>0</v>
      </c>
      <c r="N493" s="7">
        <f t="shared" si="31"/>
        <v>0</v>
      </c>
      <c r="O493" s="7">
        <f t="shared" si="29"/>
        <v>0</v>
      </c>
    </row>
    <row r="494" spans="3:15" x14ac:dyDescent="0.35">
      <c r="C494" s="18" t="str">
        <f t="shared" si="30"/>
        <v/>
      </c>
      <c r="D494" s="13" t="str">
        <f>IF('2_DEBITOS'!D490="","Não informado",'2_DEBITOS'!D490)</f>
        <v>Não informado</v>
      </c>
      <c r="E494" s="7">
        <f>IF('2_DEBITOS'!$I$4="ERRO !!!",0,SUM('2_DEBITOS'!E490))</f>
        <v>0</v>
      </c>
      <c r="F494" s="7">
        <f>IF('2_DEBITOS'!$I$4="ERRO !!!",0,SUM('2_DEBITOS'!F490,'2_DEBITOS'!G490))</f>
        <v>0</v>
      </c>
      <c r="G494" s="8" t="str">
        <f>IF('1_QUESITOS'!$D$18="ERRO !!!","",
IF(E494+F494=0,"",
IF(OR('2_DEBITOS'!I490="Sim",'1_QUESITOS'!$D$6="Sim",'1_QUESITOS'!$D$7="Sim",'1_QUESITOS'!$D$9="Sim"),"D",
IF('3_CAPAG'!$D$9="","",
'3_CAPAG'!$D$9))))</f>
        <v/>
      </c>
      <c r="H494" s="8" t="str">
        <f>IF('1_QUESITOS'!$D$18="ERRO !!!","00.0",
IF(AND(OR(G494="C",G494="D"),'1_QUESITOS'!$D$13="Sim"),"10.1",
IF(AND(OR(G494="A",G494="B"),'1_QUESITOS'!$D$14="Sim"),"10.2",
IF(AND(OR(G494="C",G494="D"),'1_QUESITOS'!$D$13="Não",'1_QUESITOS'!$D$12="Inciso I"),"11.1",
IF(AND(OR(G494="C",G494="D"),'1_QUESITOS'!$D$13="Não",'1_QUESITOS'!$D$12="Inciso II"),"11.2",
"00.0")))))</f>
        <v>00.0</v>
      </c>
      <c r="I494" s="87">
        <f>IF('1_QUESITOS'!$D$18="ERRO !!!",0,
IF(H494="10.1",0.65,
IF(H494="10.2",0,
IF(AND(H494="11.1",'1_QUESITOS'!$D$8="Não",'1_QUESITOS'!$D$9="Não",'1_QUESITOS'!$D$10="Não",'1_QUESITOS'!$D$11="Não"),0.65,
IF(AND(H494="11.1",OR('1_QUESITOS'!$D$8="Sim",'1_QUESITOS'!$D$9="Sim",'1_QUESITOS'!$D$10="Sim",'1_QUESITOS'!$D$11="Sim")),0.7,
IF(AND(H494="11.2",'1_QUESITOS'!$D$8="Não",'1_QUESITOS'!$D$9="Não",'1_QUESITOS'!$D$10="Não",'1_QUESITOS'!$D$11="Não"),0.5,
IF(AND(H494="11.2",OR('1_QUESITOS'!$D$8="Sim",'1_QUESITOS'!$D$9="Sim",'1_QUESITOS'!$D$10="Sim",'1_QUESITOS'!$D$11="Sim")),0.55,
0)))))))</f>
        <v>0</v>
      </c>
      <c r="J494" s="87">
        <f>'3_CAPAG'!$D$8</f>
        <v>0</v>
      </c>
      <c r="K494" s="87">
        <f>IF(OR('2_DEBITOS'!I490="Sim",'1_QUESITOS'!$D$6="Sim",'1_QUESITOS'!$D$7="Sim",'1_QUESITOS'!$D$9="Sim"),I494,
SMALL(I494:J494,1))</f>
        <v>0</v>
      </c>
      <c r="L494" s="7">
        <f>IF('2_DEBITOS'!$I$4="ERRO !!!",0,ROUNDDOWN(SUM(E494:F494)*K494,2))</f>
        <v>0</v>
      </c>
      <c r="M494" s="7">
        <f t="shared" si="28"/>
        <v>0</v>
      </c>
      <c r="N494" s="7">
        <f t="shared" si="31"/>
        <v>0</v>
      </c>
      <c r="O494" s="7">
        <f t="shared" si="29"/>
        <v>0</v>
      </c>
    </row>
    <row r="495" spans="3:15" x14ac:dyDescent="0.35">
      <c r="C495" s="18" t="str">
        <f t="shared" si="30"/>
        <v/>
      </c>
      <c r="D495" s="13" t="str">
        <f>IF('2_DEBITOS'!D491="","Não informado",'2_DEBITOS'!D491)</f>
        <v>Não informado</v>
      </c>
      <c r="E495" s="7">
        <f>IF('2_DEBITOS'!$I$4="ERRO !!!",0,SUM('2_DEBITOS'!E491))</f>
        <v>0</v>
      </c>
      <c r="F495" s="7">
        <f>IF('2_DEBITOS'!$I$4="ERRO !!!",0,SUM('2_DEBITOS'!F491,'2_DEBITOS'!G491))</f>
        <v>0</v>
      </c>
      <c r="G495" s="8" t="str">
        <f>IF('1_QUESITOS'!$D$18="ERRO !!!","",
IF(E495+F495=0,"",
IF(OR('2_DEBITOS'!I491="Sim",'1_QUESITOS'!$D$6="Sim",'1_QUESITOS'!$D$7="Sim",'1_QUESITOS'!$D$9="Sim"),"D",
IF('3_CAPAG'!$D$9="","",
'3_CAPAG'!$D$9))))</f>
        <v/>
      </c>
      <c r="H495" s="8" t="str">
        <f>IF('1_QUESITOS'!$D$18="ERRO !!!","00.0",
IF(AND(OR(G495="C",G495="D"),'1_QUESITOS'!$D$13="Sim"),"10.1",
IF(AND(OR(G495="A",G495="B"),'1_QUESITOS'!$D$14="Sim"),"10.2",
IF(AND(OR(G495="C",G495="D"),'1_QUESITOS'!$D$13="Não",'1_QUESITOS'!$D$12="Inciso I"),"11.1",
IF(AND(OR(G495="C",G495="D"),'1_QUESITOS'!$D$13="Não",'1_QUESITOS'!$D$12="Inciso II"),"11.2",
"00.0")))))</f>
        <v>00.0</v>
      </c>
      <c r="I495" s="87">
        <f>IF('1_QUESITOS'!$D$18="ERRO !!!",0,
IF(H495="10.1",0.65,
IF(H495="10.2",0,
IF(AND(H495="11.1",'1_QUESITOS'!$D$8="Não",'1_QUESITOS'!$D$9="Não",'1_QUESITOS'!$D$10="Não",'1_QUESITOS'!$D$11="Não"),0.65,
IF(AND(H495="11.1",OR('1_QUESITOS'!$D$8="Sim",'1_QUESITOS'!$D$9="Sim",'1_QUESITOS'!$D$10="Sim",'1_QUESITOS'!$D$11="Sim")),0.7,
IF(AND(H495="11.2",'1_QUESITOS'!$D$8="Não",'1_QUESITOS'!$D$9="Não",'1_QUESITOS'!$D$10="Não",'1_QUESITOS'!$D$11="Não"),0.5,
IF(AND(H495="11.2",OR('1_QUESITOS'!$D$8="Sim",'1_QUESITOS'!$D$9="Sim",'1_QUESITOS'!$D$10="Sim",'1_QUESITOS'!$D$11="Sim")),0.55,
0)))))))</f>
        <v>0</v>
      </c>
      <c r="J495" s="87">
        <f>'3_CAPAG'!$D$8</f>
        <v>0</v>
      </c>
      <c r="K495" s="87">
        <f>IF(OR('2_DEBITOS'!I491="Sim",'1_QUESITOS'!$D$6="Sim",'1_QUESITOS'!$D$7="Sim",'1_QUESITOS'!$D$9="Sim"),I495,
SMALL(I495:J495,1))</f>
        <v>0</v>
      </c>
      <c r="L495" s="7">
        <f>IF('2_DEBITOS'!$I$4="ERRO !!!",0,ROUNDDOWN(SUM(E495:F495)*K495,2))</f>
        <v>0</v>
      </c>
      <c r="M495" s="7">
        <f t="shared" si="28"/>
        <v>0</v>
      </c>
      <c r="N495" s="7">
        <f t="shared" si="31"/>
        <v>0</v>
      </c>
      <c r="O495" s="7">
        <f t="shared" si="29"/>
        <v>0</v>
      </c>
    </row>
    <row r="496" spans="3:15" x14ac:dyDescent="0.35">
      <c r="C496" s="18" t="str">
        <f t="shared" si="30"/>
        <v/>
      </c>
      <c r="D496" s="13" t="str">
        <f>IF('2_DEBITOS'!D492="","Não informado",'2_DEBITOS'!D492)</f>
        <v>Não informado</v>
      </c>
      <c r="E496" s="7">
        <f>IF('2_DEBITOS'!$I$4="ERRO !!!",0,SUM('2_DEBITOS'!E492))</f>
        <v>0</v>
      </c>
      <c r="F496" s="7">
        <f>IF('2_DEBITOS'!$I$4="ERRO !!!",0,SUM('2_DEBITOS'!F492,'2_DEBITOS'!G492))</f>
        <v>0</v>
      </c>
      <c r="G496" s="8" t="str">
        <f>IF('1_QUESITOS'!$D$18="ERRO !!!","",
IF(E496+F496=0,"",
IF(OR('2_DEBITOS'!I492="Sim",'1_QUESITOS'!$D$6="Sim",'1_QUESITOS'!$D$7="Sim",'1_QUESITOS'!$D$9="Sim"),"D",
IF('3_CAPAG'!$D$9="","",
'3_CAPAG'!$D$9))))</f>
        <v/>
      </c>
      <c r="H496" s="8" t="str">
        <f>IF('1_QUESITOS'!$D$18="ERRO !!!","00.0",
IF(AND(OR(G496="C",G496="D"),'1_QUESITOS'!$D$13="Sim"),"10.1",
IF(AND(OR(G496="A",G496="B"),'1_QUESITOS'!$D$14="Sim"),"10.2",
IF(AND(OR(G496="C",G496="D"),'1_QUESITOS'!$D$13="Não",'1_QUESITOS'!$D$12="Inciso I"),"11.1",
IF(AND(OR(G496="C",G496="D"),'1_QUESITOS'!$D$13="Não",'1_QUESITOS'!$D$12="Inciso II"),"11.2",
"00.0")))))</f>
        <v>00.0</v>
      </c>
      <c r="I496" s="87">
        <f>IF('1_QUESITOS'!$D$18="ERRO !!!",0,
IF(H496="10.1",0.65,
IF(H496="10.2",0,
IF(AND(H496="11.1",'1_QUESITOS'!$D$8="Não",'1_QUESITOS'!$D$9="Não",'1_QUESITOS'!$D$10="Não",'1_QUESITOS'!$D$11="Não"),0.65,
IF(AND(H496="11.1",OR('1_QUESITOS'!$D$8="Sim",'1_QUESITOS'!$D$9="Sim",'1_QUESITOS'!$D$10="Sim",'1_QUESITOS'!$D$11="Sim")),0.7,
IF(AND(H496="11.2",'1_QUESITOS'!$D$8="Não",'1_QUESITOS'!$D$9="Não",'1_QUESITOS'!$D$10="Não",'1_QUESITOS'!$D$11="Não"),0.5,
IF(AND(H496="11.2",OR('1_QUESITOS'!$D$8="Sim",'1_QUESITOS'!$D$9="Sim",'1_QUESITOS'!$D$10="Sim",'1_QUESITOS'!$D$11="Sim")),0.55,
0)))))))</f>
        <v>0</v>
      </c>
      <c r="J496" s="87">
        <f>'3_CAPAG'!$D$8</f>
        <v>0</v>
      </c>
      <c r="K496" s="87">
        <f>IF(OR('2_DEBITOS'!I492="Sim",'1_QUESITOS'!$D$6="Sim",'1_QUESITOS'!$D$7="Sim",'1_QUESITOS'!$D$9="Sim"),I496,
SMALL(I496:J496,1))</f>
        <v>0</v>
      </c>
      <c r="L496" s="7">
        <f>IF('2_DEBITOS'!$I$4="ERRO !!!",0,ROUNDDOWN(SUM(E496:F496)*K496,2))</f>
        <v>0</v>
      </c>
      <c r="M496" s="7">
        <f t="shared" si="28"/>
        <v>0</v>
      </c>
      <c r="N496" s="7">
        <f t="shared" si="31"/>
        <v>0</v>
      </c>
      <c r="O496" s="7">
        <f t="shared" si="29"/>
        <v>0</v>
      </c>
    </row>
    <row r="497" spans="3:15" x14ac:dyDescent="0.35">
      <c r="C497" s="18" t="str">
        <f t="shared" si="30"/>
        <v/>
      </c>
      <c r="D497" s="13" t="str">
        <f>IF('2_DEBITOS'!D493="","Não informado",'2_DEBITOS'!D493)</f>
        <v>Não informado</v>
      </c>
      <c r="E497" s="7">
        <f>IF('2_DEBITOS'!$I$4="ERRO !!!",0,SUM('2_DEBITOS'!E493))</f>
        <v>0</v>
      </c>
      <c r="F497" s="7">
        <f>IF('2_DEBITOS'!$I$4="ERRO !!!",0,SUM('2_DEBITOS'!F493,'2_DEBITOS'!G493))</f>
        <v>0</v>
      </c>
      <c r="G497" s="8" t="str">
        <f>IF('1_QUESITOS'!$D$18="ERRO !!!","",
IF(E497+F497=0,"",
IF(OR('2_DEBITOS'!I493="Sim",'1_QUESITOS'!$D$6="Sim",'1_QUESITOS'!$D$7="Sim",'1_QUESITOS'!$D$9="Sim"),"D",
IF('3_CAPAG'!$D$9="","",
'3_CAPAG'!$D$9))))</f>
        <v/>
      </c>
      <c r="H497" s="8" t="str">
        <f>IF('1_QUESITOS'!$D$18="ERRO !!!","00.0",
IF(AND(OR(G497="C",G497="D"),'1_QUESITOS'!$D$13="Sim"),"10.1",
IF(AND(OR(G497="A",G497="B"),'1_QUESITOS'!$D$14="Sim"),"10.2",
IF(AND(OR(G497="C",G497="D"),'1_QUESITOS'!$D$13="Não",'1_QUESITOS'!$D$12="Inciso I"),"11.1",
IF(AND(OR(G497="C",G497="D"),'1_QUESITOS'!$D$13="Não",'1_QUESITOS'!$D$12="Inciso II"),"11.2",
"00.0")))))</f>
        <v>00.0</v>
      </c>
      <c r="I497" s="87">
        <f>IF('1_QUESITOS'!$D$18="ERRO !!!",0,
IF(H497="10.1",0.65,
IF(H497="10.2",0,
IF(AND(H497="11.1",'1_QUESITOS'!$D$8="Não",'1_QUESITOS'!$D$9="Não",'1_QUESITOS'!$D$10="Não",'1_QUESITOS'!$D$11="Não"),0.65,
IF(AND(H497="11.1",OR('1_QUESITOS'!$D$8="Sim",'1_QUESITOS'!$D$9="Sim",'1_QUESITOS'!$D$10="Sim",'1_QUESITOS'!$D$11="Sim")),0.7,
IF(AND(H497="11.2",'1_QUESITOS'!$D$8="Não",'1_QUESITOS'!$D$9="Não",'1_QUESITOS'!$D$10="Não",'1_QUESITOS'!$D$11="Não"),0.5,
IF(AND(H497="11.2",OR('1_QUESITOS'!$D$8="Sim",'1_QUESITOS'!$D$9="Sim",'1_QUESITOS'!$D$10="Sim",'1_QUESITOS'!$D$11="Sim")),0.55,
0)))))))</f>
        <v>0</v>
      </c>
      <c r="J497" s="87">
        <f>'3_CAPAG'!$D$8</f>
        <v>0</v>
      </c>
      <c r="K497" s="87">
        <f>IF(OR('2_DEBITOS'!I493="Sim",'1_QUESITOS'!$D$6="Sim",'1_QUESITOS'!$D$7="Sim",'1_QUESITOS'!$D$9="Sim"),I497,
SMALL(I497:J497,1))</f>
        <v>0</v>
      </c>
      <c r="L497" s="7">
        <f>IF('2_DEBITOS'!$I$4="ERRO !!!",0,ROUNDDOWN(SUM(E497:F497)*K497,2))</f>
        <v>0</v>
      </c>
      <c r="M497" s="7">
        <f t="shared" si="28"/>
        <v>0</v>
      </c>
      <c r="N497" s="7">
        <f t="shared" si="31"/>
        <v>0</v>
      </c>
      <c r="O497" s="7">
        <f t="shared" si="29"/>
        <v>0</v>
      </c>
    </row>
    <row r="498" spans="3:15" x14ac:dyDescent="0.35">
      <c r="C498" s="18" t="str">
        <f t="shared" si="30"/>
        <v/>
      </c>
      <c r="D498" s="13" t="str">
        <f>IF('2_DEBITOS'!D494="","Não informado",'2_DEBITOS'!D494)</f>
        <v>Não informado</v>
      </c>
      <c r="E498" s="7">
        <f>IF('2_DEBITOS'!$I$4="ERRO !!!",0,SUM('2_DEBITOS'!E494))</f>
        <v>0</v>
      </c>
      <c r="F498" s="7">
        <f>IF('2_DEBITOS'!$I$4="ERRO !!!",0,SUM('2_DEBITOS'!F494,'2_DEBITOS'!G494))</f>
        <v>0</v>
      </c>
      <c r="G498" s="8" t="str">
        <f>IF('1_QUESITOS'!$D$18="ERRO !!!","",
IF(E498+F498=0,"",
IF(OR('2_DEBITOS'!I494="Sim",'1_QUESITOS'!$D$6="Sim",'1_QUESITOS'!$D$7="Sim",'1_QUESITOS'!$D$9="Sim"),"D",
IF('3_CAPAG'!$D$9="","",
'3_CAPAG'!$D$9))))</f>
        <v/>
      </c>
      <c r="H498" s="8" t="str">
        <f>IF('1_QUESITOS'!$D$18="ERRO !!!","00.0",
IF(AND(OR(G498="C",G498="D"),'1_QUESITOS'!$D$13="Sim"),"10.1",
IF(AND(OR(G498="A",G498="B"),'1_QUESITOS'!$D$14="Sim"),"10.2",
IF(AND(OR(G498="C",G498="D"),'1_QUESITOS'!$D$13="Não",'1_QUESITOS'!$D$12="Inciso I"),"11.1",
IF(AND(OR(G498="C",G498="D"),'1_QUESITOS'!$D$13="Não",'1_QUESITOS'!$D$12="Inciso II"),"11.2",
"00.0")))))</f>
        <v>00.0</v>
      </c>
      <c r="I498" s="87">
        <f>IF('1_QUESITOS'!$D$18="ERRO !!!",0,
IF(H498="10.1",0.65,
IF(H498="10.2",0,
IF(AND(H498="11.1",'1_QUESITOS'!$D$8="Não",'1_QUESITOS'!$D$9="Não",'1_QUESITOS'!$D$10="Não",'1_QUESITOS'!$D$11="Não"),0.65,
IF(AND(H498="11.1",OR('1_QUESITOS'!$D$8="Sim",'1_QUESITOS'!$D$9="Sim",'1_QUESITOS'!$D$10="Sim",'1_QUESITOS'!$D$11="Sim")),0.7,
IF(AND(H498="11.2",'1_QUESITOS'!$D$8="Não",'1_QUESITOS'!$D$9="Não",'1_QUESITOS'!$D$10="Não",'1_QUESITOS'!$D$11="Não"),0.5,
IF(AND(H498="11.2",OR('1_QUESITOS'!$D$8="Sim",'1_QUESITOS'!$D$9="Sim",'1_QUESITOS'!$D$10="Sim",'1_QUESITOS'!$D$11="Sim")),0.55,
0)))))))</f>
        <v>0</v>
      </c>
      <c r="J498" s="87">
        <f>'3_CAPAG'!$D$8</f>
        <v>0</v>
      </c>
      <c r="K498" s="87">
        <f>IF(OR('2_DEBITOS'!I494="Sim",'1_QUESITOS'!$D$6="Sim",'1_QUESITOS'!$D$7="Sim",'1_QUESITOS'!$D$9="Sim"),I498,
SMALL(I498:J498,1))</f>
        <v>0</v>
      </c>
      <c r="L498" s="7">
        <f>IF('2_DEBITOS'!$I$4="ERRO !!!",0,ROUNDDOWN(SUM(E498:F498)*K498,2))</f>
        <v>0</v>
      </c>
      <c r="M498" s="7">
        <f t="shared" si="28"/>
        <v>0</v>
      </c>
      <c r="N498" s="7">
        <f t="shared" si="31"/>
        <v>0</v>
      </c>
      <c r="O498" s="7">
        <f t="shared" si="29"/>
        <v>0</v>
      </c>
    </row>
    <row r="499" spans="3:15" x14ac:dyDescent="0.35">
      <c r="C499" s="18" t="str">
        <f t="shared" si="30"/>
        <v/>
      </c>
      <c r="D499" s="13" t="str">
        <f>IF('2_DEBITOS'!D495="","Não informado",'2_DEBITOS'!D495)</f>
        <v>Não informado</v>
      </c>
      <c r="E499" s="7">
        <f>IF('2_DEBITOS'!$I$4="ERRO !!!",0,SUM('2_DEBITOS'!E495))</f>
        <v>0</v>
      </c>
      <c r="F499" s="7">
        <f>IF('2_DEBITOS'!$I$4="ERRO !!!",0,SUM('2_DEBITOS'!F495,'2_DEBITOS'!G495))</f>
        <v>0</v>
      </c>
      <c r="G499" s="8" t="str">
        <f>IF('1_QUESITOS'!$D$18="ERRO !!!","",
IF(E499+F499=0,"",
IF(OR('2_DEBITOS'!I495="Sim",'1_QUESITOS'!$D$6="Sim",'1_QUESITOS'!$D$7="Sim",'1_QUESITOS'!$D$9="Sim"),"D",
IF('3_CAPAG'!$D$9="","",
'3_CAPAG'!$D$9))))</f>
        <v/>
      </c>
      <c r="H499" s="8" t="str">
        <f>IF('1_QUESITOS'!$D$18="ERRO !!!","00.0",
IF(AND(OR(G499="C",G499="D"),'1_QUESITOS'!$D$13="Sim"),"10.1",
IF(AND(OR(G499="A",G499="B"),'1_QUESITOS'!$D$14="Sim"),"10.2",
IF(AND(OR(G499="C",G499="D"),'1_QUESITOS'!$D$13="Não",'1_QUESITOS'!$D$12="Inciso I"),"11.1",
IF(AND(OR(G499="C",G499="D"),'1_QUESITOS'!$D$13="Não",'1_QUESITOS'!$D$12="Inciso II"),"11.2",
"00.0")))))</f>
        <v>00.0</v>
      </c>
      <c r="I499" s="87">
        <f>IF('1_QUESITOS'!$D$18="ERRO !!!",0,
IF(H499="10.1",0.65,
IF(H499="10.2",0,
IF(AND(H499="11.1",'1_QUESITOS'!$D$8="Não",'1_QUESITOS'!$D$9="Não",'1_QUESITOS'!$D$10="Não",'1_QUESITOS'!$D$11="Não"),0.65,
IF(AND(H499="11.1",OR('1_QUESITOS'!$D$8="Sim",'1_QUESITOS'!$D$9="Sim",'1_QUESITOS'!$D$10="Sim",'1_QUESITOS'!$D$11="Sim")),0.7,
IF(AND(H499="11.2",'1_QUESITOS'!$D$8="Não",'1_QUESITOS'!$D$9="Não",'1_QUESITOS'!$D$10="Não",'1_QUESITOS'!$D$11="Não"),0.5,
IF(AND(H499="11.2",OR('1_QUESITOS'!$D$8="Sim",'1_QUESITOS'!$D$9="Sim",'1_QUESITOS'!$D$10="Sim",'1_QUESITOS'!$D$11="Sim")),0.55,
0)))))))</f>
        <v>0</v>
      </c>
      <c r="J499" s="87">
        <f>'3_CAPAG'!$D$8</f>
        <v>0</v>
      </c>
      <c r="K499" s="87">
        <f>IF(OR('2_DEBITOS'!I495="Sim",'1_QUESITOS'!$D$6="Sim",'1_QUESITOS'!$D$7="Sim",'1_QUESITOS'!$D$9="Sim"),I499,
SMALL(I499:J499,1))</f>
        <v>0</v>
      </c>
      <c r="L499" s="7">
        <f>IF('2_DEBITOS'!$I$4="ERRO !!!",0,ROUNDDOWN(SUM(E499:F499)*K499,2))</f>
        <v>0</v>
      </c>
      <c r="M499" s="7">
        <f t="shared" si="28"/>
        <v>0</v>
      </c>
      <c r="N499" s="7">
        <f t="shared" si="31"/>
        <v>0</v>
      </c>
      <c r="O499" s="7">
        <f t="shared" si="29"/>
        <v>0</v>
      </c>
    </row>
    <row r="500" spans="3:15" x14ac:dyDescent="0.35">
      <c r="C500" s="18" t="str">
        <f t="shared" si="30"/>
        <v/>
      </c>
      <c r="D500" s="13" t="str">
        <f>IF('2_DEBITOS'!D496="","Não informado",'2_DEBITOS'!D496)</f>
        <v>Não informado</v>
      </c>
      <c r="E500" s="7">
        <f>IF('2_DEBITOS'!$I$4="ERRO !!!",0,SUM('2_DEBITOS'!E496))</f>
        <v>0</v>
      </c>
      <c r="F500" s="7">
        <f>IF('2_DEBITOS'!$I$4="ERRO !!!",0,SUM('2_DEBITOS'!F496,'2_DEBITOS'!G496))</f>
        <v>0</v>
      </c>
      <c r="G500" s="8" t="str">
        <f>IF('1_QUESITOS'!$D$18="ERRO !!!","",
IF(E500+F500=0,"",
IF(OR('2_DEBITOS'!I496="Sim",'1_QUESITOS'!$D$6="Sim",'1_QUESITOS'!$D$7="Sim",'1_QUESITOS'!$D$9="Sim"),"D",
IF('3_CAPAG'!$D$9="","",
'3_CAPAG'!$D$9))))</f>
        <v/>
      </c>
      <c r="H500" s="8" t="str">
        <f>IF('1_QUESITOS'!$D$18="ERRO !!!","00.0",
IF(AND(OR(G500="C",G500="D"),'1_QUESITOS'!$D$13="Sim"),"10.1",
IF(AND(OR(G500="A",G500="B"),'1_QUESITOS'!$D$14="Sim"),"10.2",
IF(AND(OR(G500="C",G500="D"),'1_QUESITOS'!$D$13="Não",'1_QUESITOS'!$D$12="Inciso I"),"11.1",
IF(AND(OR(G500="C",G500="D"),'1_QUESITOS'!$D$13="Não",'1_QUESITOS'!$D$12="Inciso II"),"11.2",
"00.0")))))</f>
        <v>00.0</v>
      </c>
      <c r="I500" s="87">
        <f>IF('1_QUESITOS'!$D$18="ERRO !!!",0,
IF(H500="10.1",0.65,
IF(H500="10.2",0,
IF(AND(H500="11.1",'1_QUESITOS'!$D$8="Não",'1_QUESITOS'!$D$9="Não",'1_QUESITOS'!$D$10="Não",'1_QUESITOS'!$D$11="Não"),0.65,
IF(AND(H500="11.1",OR('1_QUESITOS'!$D$8="Sim",'1_QUESITOS'!$D$9="Sim",'1_QUESITOS'!$D$10="Sim",'1_QUESITOS'!$D$11="Sim")),0.7,
IF(AND(H500="11.2",'1_QUESITOS'!$D$8="Não",'1_QUESITOS'!$D$9="Não",'1_QUESITOS'!$D$10="Não",'1_QUESITOS'!$D$11="Não"),0.5,
IF(AND(H500="11.2",OR('1_QUESITOS'!$D$8="Sim",'1_QUESITOS'!$D$9="Sim",'1_QUESITOS'!$D$10="Sim",'1_QUESITOS'!$D$11="Sim")),0.55,
0)))))))</f>
        <v>0</v>
      </c>
      <c r="J500" s="87">
        <f>'3_CAPAG'!$D$8</f>
        <v>0</v>
      </c>
      <c r="K500" s="87">
        <f>IF(OR('2_DEBITOS'!I496="Sim",'1_QUESITOS'!$D$6="Sim",'1_QUESITOS'!$D$7="Sim",'1_QUESITOS'!$D$9="Sim"),I500,
SMALL(I500:J500,1))</f>
        <v>0</v>
      </c>
      <c r="L500" s="7">
        <f>IF('2_DEBITOS'!$I$4="ERRO !!!",0,ROUNDDOWN(SUM(E500:F500)*K500,2))</f>
        <v>0</v>
      </c>
      <c r="M500" s="7">
        <f t="shared" si="28"/>
        <v>0</v>
      </c>
      <c r="N500" s="7">
        <f t="shared" si="31"/>
        <v>0</v>
      </c>
      <c r="O500" s="7">
        <f t="shared" si="29"/>
        <v>0</v>
      </c>
    </row>
    <row r="501" spans="3:15" x14ac:dyDescent="0.35">
      <c r="C501" s="18" t="str">
        <f t="shared" si="30"/>
        <v/>
      </c>
      <c r="D501" s="13" t="str">
        <f>IF('2_DEBITOS'!D497="","Não informado",'2_DEBITOS'!D497)</f>
        <v>Não informado</v>
      </c>
      <c r="E501" s="7">
        <f>IF('2_DEBITOS'!$I$4="ERRO !!!",0,SUM('2_DEBITOS'!E497))</f>
        <v>0</v>
      </c>
      <c r="F501" s="7">
        <f>IF('2_DEBITOS'!$I$4="ERRO !!!",0,SUM('2_DEBITOS'!F497,'2_DEBITOS'!G497))</f>
        <v>0</v>
      </c>
      <c r="G501" s="8" t="str">
        <f>IF('1_QUESITOS'!$D$18="ERRO !!!","",
IF(E501+F501=0,"",
IF(OR('2_DEBITOS'!I497="Sim",'1_QUESITOS'!$D$6="Sim",'1_QUESITOS'!$D$7="Sim",'1_QUESITOS'!$D$9="Sim"),"D",
IF('3_CAPAG'!$D$9="","",
'3_CAPAG'!$D$9))))</f>
        <v/>
      </c>
      <c r="H501" s="8" t="str">
        <f>IF('1_QUESITOS'!$D$18="ERRO !!!","00.0",
IF(AND(OR(G501="C",G501="D"),'1_QUESITOS'!$D$13="Sim"),"10.1",
IF(AND(OR(G501="A",G501="B"),'1_QUESITOS'!$D$14="Sim"),"10.2",
IF(AND(OR(G501="C",G501="D"),'1_QUESITOS'!$D$13="Não",'1_QUESITOS'!$D$12="Inciso I"),"11.1",
IF(AND(OR(G501="C",G501="D"),'1_QUESITOS'!$D$13="Não",'1_QUESITOS'!$D$12="Inciso II"),"11.2",
"00.0")))))</f>
        <v>00.0</v>
      </c>
      <c r="I501" s="87">
        <f>IF('1_QUESITOS'!$D$18="ERRO !!!",0,
IF(H501="10.1",0.65,
IF(H501="10.2",0,
IF(AND(H501="11.1",'1_QUESITOS'!$D$8="Não",'1_QUESITOS'!$D$9="Não",'1_QUESITOS'!$D$10="Não",'1_QUESITOS'!$D$11="Não"),0.65,
IF(AND(H501="11.1",OR('1_QUESITOS'!$D$8="Sim",'1_QUESITOS'!$D$9="Sim",'1_QUESITOS'!$D$10="Sim",'1_QUESITOS'!$D$11="Sim")),0.7,
IF(AND(H501="11.2",'1_QUESITOS'!$D$8="Não",'1_QUESITOS'!$D$9="Não",'1_QUESITOS'!$D$10="Não",'1_QUESITOS'!$D$11="Não"),0.5,
IF(AND(H501="11.2",OR('1_QUESITOS'!$D$8="Sim",'1_QUESITOS'!$D$9="Sim",'1_QUESITOS'!$D$10="Sim",'1_QUESITOS'!$D$11="Sim")),0.55,
0)))))))</f>
        <v>0</v>
      </c>
      <c r="J501" s="87">
        <f>'3_CAPAG'!$D$8</f>
        <v>0</v>
      </c>
      <c r="K501" s="87">
        <f>IF(OR('2_DEBITOS'!I497="Sim",'1_QUESITOS'!$D$6="Sim",'1_QUESITOS'!$D$7="Sim",'1_QUESITOS'!$D$9="Sim"),I501,
SMALL(I501:J501,1))</f>
        <v>0</v>
      </c>
      <c r="L501" s="7">
        <f>IF('2_DEBITOS'!$I$4="ERRO !!!",0,ROUNDDOWN(SUM(E501:F501)*K501,2))</f>
        <v>0</v>
      </c>
      <c r="M501" s="7">
        <f t="shared" si="28"/>
        <v>0</v>
      </c>
      <c r="N501" s="7">
        <f t="shared" si="31"/>
        <v>0</v>
      </c>
      <c r="O501" s="7">
        <f t="shared" si="29"/>
        <v>0</v>
      </c>
    </row>
    <row r="502" spans="3:15" x14ac:dyDescent="0.35">
      <c r="C502" s="18" t="str">
        <f t="shared" si="30"/>
        <v/>
      </c>
      <c r="D502" s="13" t="str">
        <f>IF('2_DEBITOS'!D498="","Não informado",'2_DEBITOS'!D498)</f>
        <v>Não informado</v>
      </c>
      <c r="E502" s="7">
        <f>IF('2_DEBITOS'!$I$4="ERRO !!!",0,SUM('2_DEBITOS'!E498))</f>
        <v>0</v>
      </c>
      <c r="F502" s="7">
        <f>IF('2_DEBITOS'!$I$4="ERRO !!!",0,SUM('2_DEBITOS'!F498,'2_DEBITOS'!G498))</f>
        <v>0</v>
      </c>
      <c r="G502" s="8" t="str">
        <f>IF('1_QUESITOS'!$D$18="ERRO !!!","",
IF(E502+F502=0,"",
IF(OR('2_DEBITOS'!I498="Sim",'1_QUESITOS'!$D$6="Sim",'1_QUESITOS'!$D$7="Sim",'1_QUESITOS'!$D$9="Sim"),"D",
IF('3_CAPAG'!$D$9="","",
'3_CAPAG'!$D$9))))</f>
        <v/>
      </c>
      <c r="H502" s="8" t="str">
        <f>IF('1_QUESITOS'!$D$18="ERRO !!!","00.0",
IF(AND(OR(G502="C",G502="D"),'1_QUESITOS'!$D$13="Sim"),"10.1",
IF(AND(OR(G502="A",G502="B"),'1_QUESITOS'!$D$14="Sim"),"10.2",
IF(AND(OR(G502="C",G502="D"),'1_QUESITOS'!$D$13="Não",'1_QUESITOS'!$D$12="Inciso I"),"11.1",
IF(AND(OR(G502="C",G502="D"),'1_QUESITOS'!$D$13="Não",'1_QUESITOS'!$D$12="Inciso II"),"11.2",
"00.0")))))</f>
        <v>00.0</v>
      </c>
      <c r="I502" s="87">
        <f>IF('1_QUESITOS'!$D$18="ERRO !!!",0,
IF(H502="10.1",0.65,
IF(H502="10.2",0,
IF(AND(H502="11.1",'1_QUESITOS'!$D$8="Não",'1_QUESITOS'!$D$9="Não",'1_QUESITOS'!$D$10="Não",'1_QUESITOS'!$D$11="Não"),0.65,
IF(AND(H502="11.1",OR('1_QUESITOS'!$D$8="Sim",'1_QUESITOS'!$D$9="Sim",'1_QUESITOS'!$D$10="Sim",'1_QUESITOS'!$D$11="Sim")),0.7,
IF(AND(H502="11.2",'1_QUESITOS'!$D$8="Não",'1_QUESITOS'!$D$9="Não",'1_QUESITOS'!$D$10="Não",'1_QUESITOS'!$D$11="Não"),0.5,
IF(AND(H502="11.2",OR('1_QUESITOS'!$D$8="Sim",'1_QUESITOS'!$D$9="Sim",'1_QUESITOS'!$D$10="Sim",'1_QUESITOS'!$D$11="Sim")),0.55,
0)))))))</f>
        <v>0</v>
      </c>
      <c r="J502" s="87">
        <f>'3_CAPAG'!$D$8</f>
        <v>0</v>
      </c>
      <c r="K502" s="87">
        <f>IF(OR('2_DEBITOS'!I498="Sim",'1_QUESITOS'!$D$6="Sim",'1_QUESITOS'!$D$7="Sim",'1_QUESITOS'!$D$9="Sim"),I502,
SMALL(I502:J502,1))</f>
        <v>0</v>
      </c>
      <c r="L502" s="7">
        <f>IF('2_DEBITOS'!$I$4="ERRO !!!",0,ROUNDDOWN(SUM(E502:F502)*K502,2))</f>
        <v>0</v>
      </c>
      <c r="M502" s="7">
        <f t="shared" si="28"/>
        <v>0</v>
      </c>
      <c r="N502" s="7">
        <f t="shared" si="31"/>
        <v>0</v>
      </c>
      <c r="O502" s="7">
        <f t="shared" si="29"/>
        <v>0</v>
      </c>
    </row>
    <row r="503" spans="3:15" x14ac:dyDescent="0.35">
      <c r="C503" s="18" t="str">
        <f t="shared" si="30"/>
        <v/>
      </c>
      <c r="D503" s="13" t="str">
        <f>IF('2_DEBITOS'!D499="","Não informado",'2_DEBITOS'!D499)</f>
        <v>Não informado</v>
      </c>
      <c r="E503" s="7">
        <f>IF('2_DEBITOS'!$I$4="ERRO !!!",0,SUM('2_DEBITOS'!E499))</f>
        <v>0</v>
      </c>
      <c r="F503" s="7">
        <f>IF('2_DEBITOS'!$I$4="ERRO !!!",0,SUM('2_DEBITOS'!F499,'2_DEBITOS'!G499))</f>
        <v>0</v>
      </c>
      <c r="G503" s="8" t="str">
        <f>IF('1_QUESITOS'!$D$18="ERRO !!!","",
IF(E503+F503=0,"",
IF(OR('2_DEBITOS'!I499="Sim",'1_QUESITOS'!$D$6="Sim",'1_QUESITOS'!$D$7="Sim",'1_QUESITOS'!$D$9="Sim"),"D",
IF('3_CAPAG'!$D$9="","",
'3_CAPAG'!$D$9))))</f>
        <v/>
      </c>
      <c r="H503" s="8" t="str">
        <f>IF('1_QUESITOS'!$D$18="ERRO !!!","00.0",
IF(AND(OR(G503="C",G503="D"),'1_QUESITOS'!$D$13="Sim"),"10.1",
IF(AND(OR(G503="A",G503="B"),'1_QUESITOS'!$D$14="Sim"),"10.2",
IF(AND(OR(G503="C",G503="D"),'1_QUESITOS'!$D$13="Não",'1_QUESITOS'!$D$12="Inciso I"),"11.1",
IF(AND(OR(G503="C",G503="D"),'1_QUESITOS'!$D$13="Não",'1_QUESITOS'!$D$12="Inciso II"),"11.2",
"00.0")))))</f>
        <v>00.0</v>
      </c>
      <c r="I503" s="87">
        <f>IF('1_QUESITOS'!$D$18="ERRO !!!",0,
IF(H503="10.1",0.65,
IF(H503="10.2",0,
IF(AND(H503="11.1",'1_QUESITOS'!$D$8="Não",'1_QUESITOS'!$D$9="Não",'1_QUESITOS'!$D$10="Não",'1_QUESITOS'!$D$11="Não"),0.65,
IF(AND(H503="11.1",OR('1_QUESITOS'!$D$8="Sim",'1_QUESITOS'!$D$9="Sim",'1_QUESITOS'!$D$10="Sim",'1_QUESITOS'!$D$11="Sim")),0.7,
IF(AND(H503="11.2",'1_QUESITOS'!$D$8="Não",'1_QUESITOS'!$D$9="Não",'1_QUESITOS'!$D$10="Não",'1_QUESITOS'!$D$11="Não"),0.5,
IF(AND(H503="11.2",OR('1_QUESITOS'!$D$8="Sim",'1_QUESITOS'!$D$9="Sim",'1_QUESITOS'!$D$10="Sim",'1_QUESITOS'!$D$11="Sim")),0.55,
0)))))))</f>
        <v>0</v>
      </c>
      <c r="J503" s="87">
        <f>'3_CAPAG'!$D$8</f>
        <v>0</v>
      </c>
      <c r="K503" s="87">
        <f>IF(OR('2_DEBITOS'!I499="Sim",'1_QUESITOS'!$D$6="Sim",'1_QUESITOS'!$D$7="Sim",'1_QUESITOS'!$D$9="Sim"),I503,
SMALL(I503:J503,1))</f>
        <v>0</v>
      </c>
      <c r="L503" s="7">
        <f>IF('2_DEBITOS'!$I$4="ERRO !!!",0,ROUNDDOWN(SUM(E503:F503)*K503,2))</f>
        <v>0</v>
      </c>
      <c r="M503" s="7">
        <f t="shared" si="28"/>
        <v>0</v>
      </c>
      <c r="N503" s="7">
        <f t="shared" si="31"/>
        <v>0</v>
      </c>
      <c r="O503" s="7">
        <f t="shared" si="29"/>
        <v>0</v>
      </c>
    </row>
    <row r="504" spans="3:15" x14ac:dyDescent="0.35">
      <c r="C504" s="18" t="str">
        <f t="shared" si="30"/>
        <v/>
      </c>
      <c r="D504" s="13" t="str">
        <f>IF('2_DEBITOS'!D500="","Não informado",'2_DEBITOS'!D500)</f>
        <v>Não informado</v>
      </c>
      <c r="E504" s="7">
        <f>IF('2_DEBITOS'!$I$4="ERRO !!!",0,SUM('2_DEBITOS'!E500))</f>
        <v>0</v>
      </c>
      <c r="F504" s="7">
        <f>IF('2_DEBITOS'!$I$4="ERRO !!!",0,SUM('2_DEBITOS'!F500,'2_DEBITOS'!G500))</f>
        <v>0</v>
      </c>
      <c r="G504" s="8" t="str">
        <f>IF('1_QUESITOS'!$D$18="ERRO !!!","",
IF(E504+F504=0,"",
IF(OR('2_DEBITOS'!I500="Sim",'1_QUESITOS'!$D$6="Sim",'1_QUESITOS'!$D$7="Sim",'1_QUESITOS'!$D$9="Sim"),"D",
IF('3_CAPAG'!$D$9="","",
'3_CAPAG'!$D$9))))</f>
        <v/>
      </c>
      <c r="H504" s="8" t="str">
        <f>IF('1_QUESITOS'!$D$18="ERRO !!!","00.0",
IF(AND(OR(G504="C",G504="D"),'1_QUESITOS'!$D$13="Sim"),"10.1",
IF(AND(OR(G504="A",G504="B"),'1_QUESITOS'!$D$14="Sim"),"10.2",
IF(AND(OR(G504="C",G504="D"),'1_QUESITOS'!$D$13="Não",'1_QUESITOS'!$D$12="Inciso I"),"11.1",
IF(AND(OR(G504="C",G504="D"),'1_QUESITOS'!$D$13="Não",'1_QUESITOS'!$D$12="Inciso II"),"11.2",
"00.0")))))</f>
        <v>00.0</v>
      </c>
      <c r="I504" s="87">
        <f>IF('1_QUESITOS'!$D$18="ERRO !!!",0,
IF(H504="10.1",0.65,
IF(H504="10.2",0,
IF(AND(H504="11.1",'1_QUESITOS'!$D$8="Não",'1_QUESITOS'!$D$9="Não",'1_QUESITOS'!$D$10="Não",'1_QUESITOS'!$D$11="Não"),0.65,
IF(AND(H504="11.1",OR('1_QUESITOS'!$D$8="Sim",'1_QUESITOS'!$D$9="Sim",'1_QUESITOS'!$D$10="Sim",'1_QUESITOS'!$D$11="Sim")),0.7,
IF(AND(H504="11.2",'1_QUESITOS'!$D$8="Não",'1_QUESITOS'!$D$9="Não",'1_QUESITOS'!$D$10="Não",'1_QUESITOS'!$D$11="Não"),0.5,
IF(AND(H504="11.2",OR('1_QUESITOS'!$D$8="Sim",'1_QUESITOS'!$D$9="Sim",'1_QUESITOS'!$D$10="Sim",'1_QUESITOS'!$D$11="Sim")),0.55,
0)))))))</f>
        <v>0</v>
      </c>
      <c r="J504" s="87">
        <f>'3_CAPAG'!$D$8</f>
        <v>0</v>
      </c>
      <c r="K504" s="87">
        <f>IF(OR('2_DEBITOS'!I500="Sim",'1_QUESITOS'!$D$6="Sim",'1_QUESITOS'!$D$7="Sim",'1_QUESITOS'!$D$9="Sim"),I504,
SMALL(I504:J504,1))</f>
        <v>0</v>
      </c>
      <c r="L504" s="7">
        <f>IF('2_DEBITOS'!$I$4="ERRO !!!",0,ROUNDDOWN(SUM(E504:F504)*K504,2))</f>
        <v>0</v>
      </c>
      <c r="M504" s="7">
        <f t="shared" si="28"/>
        <v>0</v>
      </c>
      <c r="N504" s="7">
        <f t="shared" si="31"/>
        <v>0</v>
      </c>
      <c r="O504" s="7">
        <f t="shared" si="29"/>
        <v>0</v>
      </c>
    </row>
    <row r="505" spans="3:15" x14ac:dyDescent="0.35">
      <c r="C505" s="18" t="str">
        <f t="shared" si="30"/>
        <v/>
      </c>
      <c r="D505" s="13" t="str">
        <f>IF('2_DEBITOS'!D501="","Não informado",'2_DEBITOS'!D501)</f>
        <v>Não informado</v>
      </c>
      <c r="E505" s="7">
        <f>IF('2_DEBITOS'!$I$4="ERRO !!!",0,SUM('2_DEBITOS'!E501))</f>
        <v>0</v>
      </c>
      <c r="F505" s="7">
        <f>IF('2_DEBITOS'!$I$4="ERRO !!!",0,SUM('2_DEBITOS'!F501,'2_DEBITOS'!G501))</f>
        <v>0</v>
      </c>
      <c r="G505" s="8" t="str">
        <f>IF('1_QUESITOS'!$D$18="ERRO !!!","",
IF(E505+F505=0,"",
IF(OR('2_DEBITOS'!I501="Sim",'1_QUESITOS'!$D$6="Sim",'1_QUESITOS'!$D$7="Sim",'1_QUESITOS'!$D$9="Sim"),"D",
IF('3_CAPAG'!$D$9="","",
'3_CAPAG'!$D$9))))</f>
        <v/>
      </c>
      <c r="H505" s="8" t="str">
        <f>IF('1_QUESITOS'!$D$18="ERRO !!!","00.0",
IF(AND(OR(G505="C",G505="D"),'1_QUESITOS'!$D$13="Sim"),"10.1",
IF(AND(OR(G505="A",G505="B"),'1_QUESITOS'!$D$14="Sim"),"10.2",
IF(AND(OR(G505="C",G505="D"),'1_QUESITOS'!$D$13="Não",'1_QUESITOS'!$D$12="Inciso I"),"11.1",
IF(AND(OR(G505="C",G505="D"),'1_QUESITOS'!$D$13="Não",'1_QUESITOS'!$D$12="Inciso II"),"11.2",
"00.0")))))</f>
        <v>00.0</v>
      </c>
      <c r="I505" s="87">
        <f>IF('1_QUESITOS'!$D$18="ERRO !!!",0,
IF(H505="10.1",0.65,
IF(H505="10.2",0,
IF(AND(H505="11.1",'1_QUESITOS'!$D$8="Não",'1_QUESITOS'!$D$9="Não",'1_QUESITOS'!$D$10="Não",'1_QUESITOS'!$D$11="Não"),0.65,
IF(AND(H505="11.1",OR('1_QUESITOS'!$D$8="Sim",'1_QUESITOS'!$D$9="Sim",'1_QUESITOS'!$D$10="Sim",'1_QUESITOS'!$D$11="Sim")),0.7,
IF(AND(H505="11.2",'1_QUESITOS'!$D$8="Não",'1_QUESITOS'!$D$9="Não",'1_QUESITOS'!$D$10="Não",'1_QUESITOS'!$D$11="Não"),0.5,
IF(AND(H505="11.2",OR('1_QUESITOS'!$D$8="Sim",'1_QUESITOS'!$D$9="Sim",'1_QUESITOS'!$D$10="Sim",'1_QUESITOS'!$D$11="Sim")),0.55,
0)))))))</f>
        <v>0</v>
      </c>
      <c r="J505" s="87">
        <f>'3_CAPAG'!$D$8</f>
        <v>0</v>
      </c>
      <c r="K505" s="87">
        <f>IF(OR('2_DEBITOS'!I501="Sim",'1_QUESITOS'!$D$6="Sim",'1_QUESITOS'!$D$7="Sim",'1_QUESITOS'!$D$9="Sim"),I505,
SMALL(I505:J505,1))</f>
        <v>0</v>
      </c>
      <c r="L505" s="7">
        <f>IF('2_DEBITOS'!$I$4="ERRO !!!",0,ROUNDDOWN(SUM(E505:F505)*K505,2))</f>
        <v>0</v>
      </c>
      <c r="M505" s="7">
        <f t="shared" si="28"/>
        <v>0</v>
      </c>
      <c r="N505" s="7">
        <f t="shared" si="31"/>
        <v>0</v>
      </c>
      <c r="O505" s="7">
        <f t="shared" si="29"/>
        <v>0</v>
      </c>
    </row>
    <row r="506" spans="3:15" x14ac:dyDescent="0.35">
      <c r="C506" s="18" t="str">
        <f t="shared" si="30"/>
        <v/>
      </c>
      <c r="D506" s="13" t="str">
        <f>IF('2_DEBITOS'!D502="","Não informado",'2_DEBITOS'!D502)</f>
        <v>Não informado</v>
      </c>
      <c r="E506" s="7">
        <f>IF('2_DEBITOS'!$I$4="ERRO !!!",0,SUM('2_DEBITOS'!E502))</f>
        <v>0</v>
      </c>
      <c r="F506" s="7">
        <f>IF('2_DEBITOS'!$I$4="ERRO !!!",0,SUM('2_DEBITOS'!F502,'2_DEBITOS'!G502))</f>
        <v>0</v>
      </c>
      <c r="G506" s="8" t="str">
        <f>IF('1_QUESITOS'!$D$18="ERRO !!!","",
IF(E506+F506=0,"",
IF(OR('2_DEBITOS'!I502="Sim",'1_QUESITOS'!$D$6="Sim",'1_QUESITOS'!$D$7="Sim",'1_QUESITOS'!$D$9="Sim"),"D",
IF('3_CAPAG'!$D$9="","",
'3_CAPAG'!$D$9))))</f>
        <v/>
      </c>
      <c r="H506" s="8" t="str">
        <f>IF('1_QUESITOS'!$D$18="ERRO !!!","00.0",
IF(AND(OR(G506="C",G506="D"),'1_QUESITOS'!$D$13="Sim"),"10.1",
IF(AND(OR(G506="A",G506="B"),'1_QUESITOS'!$D$14="Sim"),"10.2",
IF(AND(OR(G506="C",G506="D"),'1_QUESITOS'!$D$13="Não",'1_QUESITOS'!$D$12="Inciso I"),"11.1",
IF(AND(OR(G506="C",G506="D"),'1_QUESITOS'!$D$13="Não",'1_QUESITOS'!$D$12="Inciso II"),"11.2",
"00.0")))))</f>
        <v>00.0</v>
      </c>
      <c r="I506" s="87">
        <f>IF('1_QUESITOS'!$D$18="ERRO !!!",0,
IF(H506="10.1",0.65,
IF(H506="10.2",0,
IF(AND(H506="11.1",'1_QUESITOS'!$D$8="Não",'1_QUESITOS'!$D$9="Não",'1_QUESITOS'!$D$10="Não",'1_QUESITOS'!$D$11="Não"),0.65,
IF(AND(H506="11.1",OR('1_QUESITOS'!$D$8="Sim",'1_QUESITOS'!$D$9="Sim",'1_QUESITOS'!$D$10="Sim",'1_QUESITOS'!$D$11="Sim")),0.7,
IF(AND(H506="11.2",'1_QUESITOS'!$D$8="Não",'1_QUESITOS'!$D$9="Não",'1_QUESITOS'!$D$10="Não",'1_QUESITOS'!$D$11="Não"),0.5,
IF(AND(H506="11.2",OR('1_QUESITOS'!$D$8="Sim",'1_QUESITOS'!$D$9="Sim",'1_QUESITOS'!$D$10="Sim",'1_QUESITOS'!$D$11="Sim")),0.55,
0)))))))</f>
        <v>0</v>
      </c>
      <c r="J506" s="87">
        <f>'3_CAPAG'!$D$8</f>
        <v>0</v>
      </c>
      <c r="K506" s="87">
        <f>IF(OR('2_DEBITOS'!I502="Sim",'1_QUESITOS'!$D$6="Sim",'1_QUESITOS'!$D$7="Sim",'1_QUESITOS'!$D$9="Sim"),I506,
SMALL(I506:J506,1))</f>
        <v>0</v>
      </c>
      <c r="L506" s="7">
        <f>IF('2_DEBITOS'!$I$4="ERRO !!!",0,ROUNDDOWN(SUM(E506:F506)*K506,2))</f>
        <v>0</v>
      </c>
      <c r="M506" s="7">
        <f t="shared" si="28"/>
        <v>0</v>
      </c>
      <c r="N506" s="7">
        <f t="shared" si="31"/>
        <v>0</v>
      </c>
      <c r="O506" s="7">
        <f t="shared" si="29"/>
        <v>0</v>
      </c>
    </row>
    <row r="507" spans="3:15" x14ac:dyDescent="0.35">
      <c r="C507" s="18" t="str">
        <f t="shared" si="30"/>
        <v/>
      </c>
      <c r="D507" s="13" t="str">
        <f>IF('2_DEBITOS'!D503="","Não informado",'2_DEBITOS'!D503)</f>
        <v>Não informado</v>
      </c>
      <c r="E507" s="7">
        <f>IF('2_DEBITOS'!$I$4="ERRO !!!",0,SUM('2_DEBITOS'!E503))</f>
        <v>0</v>
      </c>
      <c r="F507" s="7">
        <f>IF('2_DEBITOS'!$I$4="ERRO !!!",0,SUM('2_DEBITOS'!F503,'2_DEBITOS'!G503))</f>
        <v>0</v>
      </c>
      <c r="G507" s="8" t="str">
        <f>IF('1_QUESITOS'!$D$18="ERRO !!!","",
IF(E507+F507=0,"",
IF(OR('2_DEBITOS'!I503="Sim",'1_QUESITOS'!$D$6="Sim",'1_QUESITOS'!$D$7="Sim",'1_QUESITOS'!$D$9="Sim"),"D",
IF('3_CAPAG'!$D$9="","",
'3_CAPAG'!$D$9))))</f>
        <v/>
      </c>
      <c r="H507" s="8" t="str">
        <f>IF('1_QUESITOS'!$D$18="ERRO !!!","00.0",
IF(AND(OR(G507="C",G507="D"),'1_QUESITOS'!$D$13="Sim"),"10.1",
IF(AND(OR(G507="A",G507="B"),'1_QUESITOS'!$D$14="Sim"),"10.2",
IF(AND(OR(G507="C",G507="D"),'1_QUESITOS'!$D$13="Não",'1_QUESITOS'!$D$12="Inciso I"),"11.1",
IF(AND(OR(G507="C",G507="D"),'1_QUESITOS'!$D$13="Não",'1_QUESITOS'!$D$12="Inciso II"),"11.2",
"00.0")))))</f>
        <v>00.0</v>
      </c>
      <c r="I507" s="87">
        <f>IF('1_QUESITOS'!$D$18="ERRO !!!",0,
IF(H507="10.1",0.65,
IF(H507="10.2",0,
IF(AND(H507="11.1",'1_QUESITOS'!$D$8="Não",'1_QUESITOS'!$D$9="Não",'1_QUESITOS'!$D$10="Não",'1_QUESITOS'!$D$11="Não"),0.65,
IF(AND(H507="11.1",OR('1_QUESITOS'!$D$8="Sim",'1_QUESITOS'!$D$9="Sim",'1_QUESITOS'!$D$10="Sim",'1_QUESITOS'!$D$11="Sim")),0.7,
IF(AND(H507="11.2",'1_QUESITOS'!$D$8="Não",'1_QUESITOS'!$D$9="Não",'1_QUESITOS'!$D$10="Não",'1_QUESITOS'!$D$11="Não"),0.5,
IF(AND(H507="11.2",OR('1_QUESITOS'!$D$8="Sim",'1_QUESITOS'!$D$9="Sim",'1_QUESITOS'!$D$10="Sim",'1_QUESITOS'!$D$11="Sim")),0.55,
0)))))))</f>
        <v>0</v>
      </c>
      <c r="J507" s="87">
        <f>'3_CAPAG'!$D$8</f>
        <v>0</v>
      </c>
      <c r="K507" s="87">
        <f>IF(OR('2_DEBITOS'!I503="Sim",'1_QUESITOS'!$D$6="Sim",'1_QUESITOS'!$D$7="Sim",'1_QUESITOS'!$D$9="Sim"),I507,
SMALL(I507:J507,1))</f>
        <v>0</v>
      </c>
      <c r="L507" s="7">
        <f>IF('2_DEBITOS'!$I$4="ERRO !!!",0,ROUNDDOWN(SUM(E507:F507)*K507,2))</f>
        <v>0</v>
      </c>
      <c r="M507" s="7">
        <f t="shared" si="28"/>
        <v>0</v>
      </c>
      <c r="N507" s="7">
        <f t="shared" si="31"/>
        <v>0</v>
      </c>
      <c r="O507" s="7">
        <f t="shared" si="29"/>
        <v>0</v>
      </c>
    </row>
    <row r="508" spans="3:15" x14ac:dyDescent="0.35">
      <c r="C508" s="18" t="str">
        <f t="shared" si="30"/>
        <v/>
      </c>
      <c r="D508" s="13" t="str">
        <f>IF('2_DEBITOS'!D504="","Não informado",'2_DEBITOS'!D504)</f>
        <v>Não informado</v>
      </c>
      <c r="E508" s="7">
        <f>IF('2_DEBITOS'!$I$4="ERRO !!!",0,SUM('2_DEBITOS'!E504))</f>
        <v>0</v>
      </c>
      <c r="F508" s="7">
        <f>IF('2_DEBITOS'!$I$4="ERRO !!!",0,SUM('2_DEBITOS'!F504,'2_DEBITOS'!G504))</f>
        <v>0</v>
      </c>
      <c r="G508" s="8" t="str">
        <f>IF('1_QUESITOS'!$D$18="ERRO !!!","",
IF(E508+F508=0,"",
IF(OR('2_DEBITOS'!I504="Sim",'1_QUESITOS'!$D$6="Sim",'1_QUESITOS'!$D$7="Sim",'1_QUESITOS'!$D$9="Sim"),"D",
IF('3_CAPAG'!$D$9="","",
'3_CAPAG'!$D$9))))</f>
        <v/>
      </c>
      <c r="H508" s="8" t="str">
        <f>IF('1_QUESITOS'!$D$18="ERRO !!!","00.0",
IF(AND(OR(G508="C",G508="D"),'1_QUESITOS'!$D$13="Sim"),"10.1",
IF(AND(OR(G508="A",G508="B"),'1_QUESITOS'!$D$14="Sim"),"10.2",
IF(AND(OR(G508="C",G508="D"),'1_QUESITOS'!$D$13="Não",'1_QUESITOS'!$D$12="Inciso I"),"11.1",
IF(AND(OR(G508="C",G508="D"),'1_QUESITOS'!$D$13="Não",'1_QUESITOS'!$D$12="Inciso II"),"11.2",
"00.0")))))</f>
        <v>00.0</v>
      </c>
      <c r="I508" s="87">
        <f>IF('1_QUESITOS'!$D$18="ERRO !!!",0,
IF(H508="10.1",0.65,
IF(H508="10.2",0,
IF(AND(H508="11.1",'1_QUESITOS'!$D$8="Não",'1_QUESITOS'!$D$9="Não",'1_QUESITOS'!$D$10="Não",'1_QUESITOS'!$D$11="Não"),0.65,
IF(AND(H508="11.1",OR('1_QUESITOS'!$D$8="Sim",'1_QUESITOS'!$D$9="Sim",'1_QUESITOS'!$D$10="Sim",'1_QUESITOS'!$D$11="Sim")),0.7,
IF(AND(H508="11.2",'1_QUESITOS'!$D$8="Não",'1_QUESITOS'!$D$9="Não",'1_QUESITOS'!$D$10="Não",'1_QUESITOS'!$D$11="Não"),0.5,
IF(AND(H508="11.2",OR('1_QUESITOS'!$D$8="Sim",'1_QUESITOS'!$D$9="Sim",'1_QUESITOS'!$D$10="Sim",'1_QUESITOS'!$D$11="Sim")),0.55,
0)))))))</f>
        <v>0</v>
      </c>
      <c r="J508" s="87">
        <f>'3_CAPAG'!$D$8</f>
        <v>0</v>
      </c>
      <c r="K508" s="87">
        <f>IF(OR('2_DEBITOS'!I504="Sim",'1_QUESITOS'!$D$6="Sim",'1_QUESITOS'!$D$7="Sim",'1_QUESITOS'!$D$9="Sim"),I508,
SMALL(I508:J508,1))</f>
        <v>0</v>
      </c>
      <c r="L508" s="7">
        <f>IF('2_DEBITOS'!$I$4="ERRO !!!",0,ROUNDDOWN(SUM(E508:F508)*K508,2))</f>
        <v>0</v>
      </c>
      <c r="M508" s="7">
        <f t="shared" si="28"/>
        <v>0</v>
      </c>
      <c r="N508" s="7">
        <f t="shared" si="31"/>
        <v>0</v>
      </c>
      <c r="O508" s="7">
        <f t="shared" si="29"/>
        <v>0</v>
      </c>
    </row>
    <row r="509" spans="3:15" x14ac:dyDescent="0.35">
      <c r="C509" s="18" t="str">
        <f t="shared" si="30"/>
        <v/>
      </c>
      <c r="D509" s="13" t="str">
        <f>IF('2_DEBITOS'!D505="","Não informado",'2_DEBITOS'!D505)</f>
        <v>Não informado</v>
      </c>
      <c r="E509" s="7">
        <f>IF('2_DEBITOS'!$I$4="ERRO !!!",0,SUM('2_DEBITOS'!E505))</f>
        <v>0</v>
      </c>
      <c r="F509" s="7">
        <f>IF('2_DEBITOS'!$I$4="ERRO !!!",0,SUM('2_DEBITOS'!F505,'2_DEBITOS'!G505))</f>
        <v>0</v>
      </c>
      <c r="G509" s="8" t="str">
        <f>IF('1_QUESITOS'!$D$18="ERRO !!!","",
IF(E509+F509=0,"",
IF(OR('2_DEBITOS'!I505="Sim",'1_QUESITOS'!$D$6="Sim",'1_QUESITOS'!$D$7="Sim",'1_QUESITOS'!$D$9="Sim"),"D",
IF('3_CAPAG'!$D$9="","",
'3_CAPAG'!$D$9))))</f>
        <v/>
      </c>
      <c r="H509" s="8" t="str">
        <f>IF('1_QUESITOS'!$D$18="ERRO !!!","00.0",
IF(AND(OR(G509="C",G509="D"),'1_QUESITOS'!$D$13="Sim"),"10.1",
IF(AND(OR(G509="A",G509="B"),'1_QUESITOS'!$D$14="Sim"),"10.2",
IF(AND(OR(G509="C",G509="D"),'1_QUESITOS'!$D$13="Não",'1_QUESITOS'!$D$12="Inciso I"),"11.1",
IF(AND(OR(G509="C",G509="D"),'1_QUESITOS'!$D$13="Não",'1_QUESITOS'!$D$12="Inciso II"),"11.2",
"00.0")))))</f>
        <v>00.0</v>
      </c>
      <c r="I509" s="87">
        <f>IF('1_QUESITOS'!$D$18="ERRO !!!",0,
IF(H509="10.1",0.65,
IF(H509="10.2",0,
IF(AND(H509="11.1",'1_QUESITOS'!$D$8="Não",'1_QUESITOS'!$D$9="Não",'1_QUESITOS'!$D$10="Não",'1_QUESITOS'!$D$11="Não"),0.65,
IF(AND(H509="11.1",OR('1_QUESITOS'!$D$8="Sim",'1_QUESITOS'!$D$9="Sim",'1_QUESITOS'!$D$10="Sim",'1_QUESITOS'!$D$11="Sim")),0.7,
IF(AND(H509="11.2",'1_QUESITOS'!$D$8="Não",'1_QUESITOS'!$D$9="Não",'1_QUESITOS'!$D$10="Não",'1_QUESITOS'!$D$11="Não"),0.5,
IF(AND(H509="11.2",OR('1_QUESITOS'!$D$8="Sim",'1_QUESITOS'!$D$9="Sim",'1_QUESITOS'!$D$10="Sim",'1_QUESITOS'!$D$11="Sim")),0.55,
0)))))))</f>
        <v>0</v>
      </c>
      <c r="J509" s="87">
        <f>'3_CAPAG'!$D$8</f>
        <v>0</v>
      </c>
      <c r="K509" s="87">
        <f>IF(OR('2_DEBITOS'!I505="Sim",'1_QUESITOS'!$D$6="Sim",'1_QUESITOS'!$D$7="Sim",'1_QUESITOS'!$D$9="Sim"),I509,
SMALL(I509:J509,1))</f>
        <v>0</v>
      </c>
      <c r="L509" s="7">
        <f>IF('2_DEBITOS'!$I$4="ERRO !!!",0,ROUNDDOWN(SUM(E509:F509)*K509,2))</f>
        <v>0</v>
      </c>
      <c r="M509" s="7">
        <f t="shared" si="28"/>
        <v>0</v>
      </c>
      <c r="N509" s="7">
        <f t="shared" si="31"/>
        <v>0</v>
      </c>
      <c r="O509" s="7">
        <f t="shared" si="29"/>
        <v>0</v>
      </c>
    </row>
    <row r="510" spans="3:15" x14ac:dyDescent="0.35">
      <c r="C510" s="18" t="str">
        <f t="shared" si="30"/>
        <v/>
      </c>
      <c r="D510" s="13" t="str">
        <f>IF('2_DEBITOS'!D506="","Não informado",'2_DEBITOS'!D506)</f>
        <v>Não informado</v>
      </c>
      <c r="E510" s="7">
        <f>IF('2_DEBITOS'!$I$4="ERRO !!!",0,SUM('2_DEBITOS'!E506))</f>
        <v>0</v>
      </c>
      <c r="F510" s="7">
        <f>IF('2_DEBITOS'!$I$4="ERRO !!!",0,SUM('2_DEBITOS'!F506,'2_DEBITOS'!G506))</f>
        <v>0</v>
      </c>
      <c r="G510" s="8" t="str">
        <f>IF('1_QUESITOS'!$D$18="ERRO !!!","",
IF(E510+F510=0,"",
IF(OR('2_DEBITOS'!I506="Sim",'1_QUESITOS'!$D$6="Sim",'1_QUESITOS'!$D$7="Sim",'1_QUESITOS'!$D$9="Sim"),"D",
IF('3_CAPAG'!$D$9="","",
'3_CAPAG'!$D$9))))</f>
        <v/>
      </c>
      <c r="H510" s="8" t="str">
        <f>IF('1_QUESITOS'!$D$18="ERRO !!!","00.0",
IF(AND(OR(G510="C",G510="D"),'1_QUESITOS'!$D$13="Sim"),"10.1",
IF(AND(OR(G510="A",G510="B"),'1_QUESITOS'!$D$14="Sim"),"10.2",
IF(AND(OR(G510="C",G510="D"),'1_QUESITOS'!$D$13="Não",'1_QUESITOS'!$D$12="Inciso I"),"11.1",
IF(AND(OR(G510="C",G510="D"),'1_QUESITOS'!$D$13="Não",'1_QUESITOS'!$D$12="Inciso II"),"11.2",
"00.0")))))</f>
        <v>00.0</v>
      </c>
      <c r="I510" s="87">
        <f>IF('1_QUESITOS'!$D$18="ERRO !!!",0,
IF(H510="10.1",0.65,
IF(H510="10.2",0,
IF(AND(H510="11.1",'1_QUESITOS'!$D$8="Não",'1_QUESITOS'!$D$9="Não",'1_QUESITOS'!$D$10="Não",'1_QUESITOS'!$D$11="Não"),0.65,
IF(AND(H510="11.1",OR('1_QUESITOS'!$D$8="Sim",'1_QUESITOS'!$D$9="Sim",'1_QUESITOS'!$D$10="Sim",'1_QUESITOS'!$D$11="Sim")),0.7,
IF(AND(H510="11.2",'1_QUESITOS'!$D$8="Não",'1_QUESITOS'!$D$9="Não",'1_QUESITOS'!$D$10="Não",'1_QUESITOS'!$D$11="Não"),0.5,
IF(AND(H510="11.2",OR('1_QUESITOS'!$D$8="Sim",'1_QUESITOS'!$D$9="Sim",'1_QUESITOS'!$D$10="Sim",'1_QUESITOS'!$D$11="Sim")),0.55,
0)))))))</f>
        <v>0</v>
      </c>
      <c r="J510" s="87">
        <f>'3_CAPAG'!$D$8</f>
        <v>0</v>
      </c>
      <c r="K510" s="87">
        <f>IF(OR('2_DEBITOS'!I506="Sim",'1_QUESITOS'!$D$6="Sim",'1_QUESITOS'!$D$7="Sim",'1_QUESITOS'!$D$9="Sim"),I510,
SMALL(I510:J510,1))</f>
        <v>0</v>
      </c>
      <c r="L510" s="7">
        <f>IF('2_DEBITOS'!$I$4="ERRO !!!",0,ROUNDDOWN(SUM(E510:F510)*K510,2))</f>
        <v>0</v>
      </c>
      <c r="M510" s="7">
        <f t="shared" si="28"/>
        <v>0</v>
      </c>
      <c r="N510" s="7">
        <f t="shared" si="31"/>
        <v>0</v>
      </c>
      <c r="O510" s="7">
        <f t="shared" si="29"/>
        <v>0</v>
      </c>
    </row>
    <row r="511" spans="3:15" x14ac:dyDescent="0.35">
      <c r="C511" s="18" t="str">
        <f t="shared" si="30"/>
        <v/>
      </c>
      <c r="D511" s="13" t="str">
        <f>IF('2_DEBITOS'!D507="","Não informado",'2_DEBITOS'!D507)</f>
        <v>Não informado</v>
      </c>
      <c r="E511" s="7">
        <f>IF('2_DEBITOS'!$I$4="ERRO !!!",0,SUM('2_DEBITOS'!E507))</f>
        <v>0</v>
      </c>
      <c r="F511" s="7">
        <f>IF('2_DEBITOS'!$I$4="ERRO !!!",0,SUM('2_DEBITOS'!F507,'2_DEBITOS'!G507))</f>
        <v>0</v>
      </c>
      <c r="G511" s="8" t="str">
        <f>IF('1_QUESITOS'!$D$18="ERRO !!!","",
IF(E511+F511=0,"",
IF(OR('2_DEBITOS'!I507="Sim",'1_QUESITOS'!$D$6="Sim",'1_QUESITOS'!$D$7="Sim",'1_QUESITOS'!$D$9="Sim"),"D",
IF('3_CAPAG'!$D$9="","",
'3_CAPAG'!$D$9))))</f>
        <v/>
      </c>
      <c r="H511" s="8" t="str">
        <f>IF('1_QUESITOS'!$D$18="ERRO !!!","00.0",
IF(AND(OR(G511="C",G511="D"),'1_QUESITOS'!$D$13="Sim"),"10.1",
IF(AND(OR(G511="A",G511="B"),'1_QUESITOS'!$D$14="Sim"),"10.2",
IF(AND(OR(G511="C",G511="D"),'1_QUESITOS'!$D$13="Não",'1_QUESITOS'!$D$12="Inciso I"),"11.1",
IF(AND(OR(G511="C",G511="D"),'1_QUESITOS'!$D$13="Não",'1_QUESITOS'!$D$12="Inciso II"),"11.2",
"00.0")))))</f>
        <v>00.0</v>
      </c>
      <c r="I511" s="87">
        <f>IF('1_QUESITOS'!$D$18="ERRO !!!",0,
IF(H511="10.1",0.65,
IF(H511="10.2",0,
IF(AND(H511="11.1",'1_QUESITOS'!$D$8="Não",'1_QUESITOS'!$D$9="Não",'1_QUESITOS'!$D$10="Não",'1_QUESITOS'!$D$11="Não"),0.65,
IF(AND(H511="11.1",OR('1_QUESITOS'!$D$8="Sim",'1_QUESITOS'!$D$9="Sim",'1_QUESITOS'!$D$10="Sim",'1_QUESITOS'!$D$11="Sim")),0.7,
IF(AND(H511="11.2",'1_QUESITOS'!$D$8="Não",'1_QUESITOS'!$D$9="Não",'1_QUESITOS'!$D$10="Não",'1_QUESITOS'!$D$11="Não"),0.5,
IF(AND(H511="11.2",OR('1_QUESITOS'!$D$8="Sim",'1_QUESITOS'!$D$9="Sim",'1_QUESITOS'!$D$10="Sim",'1_QUESITOS'!$D$11="Sim")),0.55,
0)))))))</f>
        <v>0</v>
      </c>
      <c r="J511" s="87">
        <f>'3_CAPAG'!$D$8</f>
        <v>0</v>
      </c>
      <c r="K511" s="87">
        <f>IF(OR('2_DEBITOS'!I507="Sim",'1_QUESITOS'!$D$6="Sim",'1_QUESITOS'!$D$7="Sim",'1_QUESITOS'!$D$9="Sim"),I511,
SMALL(I511:J511,1))</f>
        <v>0</v>
      </c>
      <c r="L511" s="7">
        <f>IF('2_DEBITOS'!$I$4="ERRO !!!",0,ROUNDDOWN(SUM(E511:F511)*K511,2))</f>
        <v>0</v>
      </c>
      <c r="M511" s="7">
        <f t="shared" si="28"/>
        <v>0</v>
      </c>
      <c r="N511" s="7">
        <f t="shared" si="31"/>
        <v>0</v>
      </c>
      <c r="O511" s="7">
        <f t="shared" si="29"/>
        <v>0</v>
      </c>
    </row>
    <row r="512" spans="3:15" x14ac:dyDescent="0.35">
      <c r="C512" s="18" t="str">
        <f t="shared" si="30"/>
        <v/>
      </c>
      <c r="D512" s="13" t="str">
        <f>IF('2_DEBITOS'!D508="","Não informado",'2_DEBITOS'!D508)</f>
        <v>Não informado</v>
      </c>
      <c r="E512" s="7">
        <f>IF('2_DEBITOS'!$I$4="ERRO !!!",0,SUM('2_DEBITOS'!E508))</f>
        <v>0</v>
      </c>
      <c r="F512" s="7">
        <f>IF('2_DEBITOS'!$I$4="ERRO !!!",0,SUM('2_DEBITOS'!F508,'2_DEBITOS'!G508))</f>
        <v>0</v>
      </c>
      <c r="G512" s="8" t="str">
        <f>IF('1_QUESITOS'!$D$18="ERRO !!!","",
IF(E512+F512=0,"",
IF(OR('2_DEBITOS'!I508="Sim",'1_QUESITOS'!$D$6="Sim",'1_QUESITOS'!$D$7="Sim",'1_QUESITOS'!$D$9="Sim"),"D",
IF('3_CAPAG'!$D$9="","",
'3_CAPAG'!$D$9))))</f>
        <v/>
      </c>
      <c r="H512" s="8" t="str">
        <f>IF('1_QUESITOS'!$D$18="ERRO !!!","00.0",
IF(AND(OR(G512="C",G512="D"),'1_QUESITOS'!$D$13="Sim"),"10.1",
IF(AND(OR(G512="A",G512="B"),'1_QUESITOS'!$D$14="Sim"),"10.2",
IF(AND(OR(G512="C",G512="D"),'1_QUESITOS'!$D$13="Não",'1_QUESITOS'!$D$12="Inciso I"),"11.1",
IF(AND(OR(G512="C",G512="D"),'1_QUESITOS'!$D$13="Não",'1_QUESITOS'!$D$12="Inciso II"),"11.2",
"00.0")))))</f>
        <v>00.0</v>
      </c>
      <c r="I512" s="87">
        <f>IF('1_QUESITOS'!$D$18="ERRO !!!",0,
IF(H512="10.1",0.65,
IF(H512="10.2",0,
IF(AND(H512="11.1",'1_QUESITOS'!$D$8="Não",'1_QUESITOS'!$D$9="Não",'1_QUESITOS'!$D$10="Não",'1_QUESITOS'!$D$11="Não"),0.65,
IF(AND(H512="11.1",OR('1_QUESITOS'!$D$8="Sim",'1_QUESITOS'!$D$9="Sim",'1_QUESITOS'!$D$10="Sim",'1_QUESITOS'!$D$11="Sim")),0.7,
IF(AND(H512="11.2",'1_QUESITOS'!$D$8="Não",'1_QUESITOS'!$D$9="Não",'1_QUESITOS'!$D$10="Não",'1_QUESITOS'!$D$11="Não"),0.5,
IF(AND(H512="11.2",OR('1_QUESITOS'!$D$8="Sim",'1_QUESITOS'!$D$9="Sim",'1_QUESITOS'!$D$10="Sim",'1_QUESITOS'!$D$11="Sim")),0.55,
0)))))))</f>
        <v>0</v>
      </c>
      <c r="J512" s="87">
        <f>'3_CAPAG'!$D$8</f>
        <v>0</v>
      </c>
      <c r="K512" s="87">
        <f>IF(OR('2_DEBITOS'!I508="Sim",'1_QUESITOS'!$D$6="Sim",'1_QUESITOS'!$D$7="Sim",'1_QUESITOS'!$D$9="Sim"),I512,
SMALL(I512:J512,1))</f>
        <v>0</v>
      </c>
      <c r="L512" s="7">
        <f>IF('2_DEBITOS'!$I$4="ERRO !!!",0,ROUNDDOWN(SUM(E512:F512)*K512,2))</f>
        <v>0</v>
      </c>
      <c r="M512" s="7">
        <f t="shared" si="28"/>
        <v>0</v>
      </c>
      <c r="N512" s="7">
        <f t="shared" si="31"/>
        <v>0</v>
      </c>
      <c r="O512" s="7">
        <f t="shared" si="29"/>
        <v>0</v>
      </c>
    </row>
    <row r="513" spans="3:15" x14ac:dyDescent="0.35">
      <c r="C513" s="18" t="str">
        <f t="shared" si="30"/>
        <v/>
      </c>
      <c r="D513" s="13" t="str">
        <f>IF('2_DEBITOS'!D509="","Não informado",'2_DEBITOS'!D509)</f>
        <v>Não informado</v>
      </c>
      <c r="E513" s="7">
        <f>IF('2_DEBITOS'!$I$4="ERRO !!!",0,SUM('2_DEBITOS'!E509))</f>
        <v>0</v>
      </c>
      <c r="F513" s="7">
        <f>IF('2_DEBITOS'!$I$4="ERRO !!!",0,SUM('2_DEBITOS'!F509,'2_DEBITOS'!G509))</f>
        <v>0</v>
      </c>
      <c r="G513" s="8" t="str">
        <f>IF('1_QUESITOS'!$D$18="ERRO !!!","",
IF(E513+F513=0,"",
IF(OR('2_DEBITOS'!I509="Sim",'1_QUESITOS'!$D$6="Sim",'1_QUESITOS'!$D$7="Sim",'1_QUESITOS'!$D$9="Sim"),"D",
IF('3_CAPAG'!$D$9="","",
'3_CAPAG'!$D$9))))</f>
        <v/>
      </c>
      <c r="H513" s="8" t="str">
        <f>IF('1_QUESITOS'!$D$18="ERRO !!!","00.0",
IF(AND(OR(G513="C",G513="D"),'1_QUESITOS'!$D$13="Sim"),"10.1",
IF(AND(OR(G513="A",G513="B"),'1_QUESITOS'!$D$14="Sim"),"10.2",
IF(AND(OR(G513="C",G513="D"),'1_QUESITOS'!$D$13="Não",'1_QUESITOS'!$D$12="Inciso I"),"11.1",
IF(AND(OR(G513="C",G513="D"),'1_QUESITOS'!$D$13="Não",'1_QUESITOS'!$D$12="Inciso II"),"11.2",
"00.0")))))</f>
        <v>00.0</v>
      </c>
      <c r="I513" s="87">
        <f>IF('1_QUESITOS'!$D$18="ERRO !!!",0,
IF(H513="10.1",0.65,
IF(H513="10.2",0,
IF(AND(H513="11.1",'1_QUESITOS'!$D$8="Não",'1_QUESITOS'!$D$9="Não",'1_QUESITOS'!$D$10="Não",'1_QUESITOS'!$D$11="Não"),0.65,
IF(AND(H513="11.1",OR('1_QUESITOS'!$D$8="Sim",'1_QUESITOS'!$D$9="Sim",'1_QUESITOS'!$D$10="Sim",'1_QUESITOS'!$D$11="Sim")),0.7,
IF(AND(H513="11.2",'1_QUESITOS'!$D$8="Não",'1_QUESITOS'!$D$9="Não",'1_QUESITOS'!$D$10="Não",'1_QUESITOS'!$D$11="Não"),0.5,
IF(AND(H513="11.2",OR('1_QUESITOS'!$D$8="Sim",'1_QUESITOS'!$D$9="Sim",'1_QUESITOS'!$D$10="Sim",'1_QUESITOS'!$D$11="Sim")),0.55,
0)))))))</f>
        <v>0</v>
      </c>
      <c r="J513" s="87">
        <f>'3_CAPAG'!$D$8</f>
        <v>0</v>
      </c>
      <c r="K513" s="87">
        <f>IF(OR('2_DEBITOS'!I509="Sim",'1_QUESITOS'!$D$6="Sim",'1_QUESITOS'!$D$7="Sim",'1_QUESITOS'!$D$9="Sim"),I513,
SMALL(I513:J513,1))</f>
        <v>0</v>
      </c>
      <c r="L513" s="7">
        <f>IF('2_DEBITOS'!$I$4="ERRO !!!",0,ROUNDDOWN(SUM(E513:F513)*K513,2))</f>
        <v>0</v>
      </c>
      <c r="M513" s="7">
        <f t="shared" si="28"/>
        <v>0</v>
      </c>
      <c r="N513" s="7">
        <f t="shared" si="31"/>
        <v>0</v>
      </c>
      <c r="O513" s="7">
        <f t="shared" si="29"/>
        <v>0</v>
      </c>
    </row>
    <row r="514" spans="3:15" x14ac:dyDescent="0.35">
      <c r="C514" s="18" t="str">
        <f t="shared" si="30"/>
        <v/>
      </c>
      <c r="D514" s="13" t="str">
        <f>IF('2_DEBITOS'!D510="","Não informado",'2_DEBITOS'!D510)</f>
        <v>Não informado</v>
      </c>
      <c r="E514" s="7">
        <f>IF('2_DEBITOS'!$I$4="ERRO !!!",0,SUM('2_DEBITOS'!E510))</f>
        <v>0</v>
      </c>
      <c r="F514" s="7">
        <f>IF('2_DEBITOS'!$I$4="ERRO !!!",0,SUM('2_DEBITOS'!F510,'2_DEBITOS'!G510))</f>
        <v>0</v>
      </c>
      <c r="G514" s="8" t="str">
        <f>IF('1_QUESITOS'!$D$18="ERRO !!!","",
IF(E514+F514=0,"",
IF(OR('2_DEBITOS'!I510="Sim",'1_QUESITOS'!$D$6="Sim",'1_QUESITOS'!$D$7="Sim",'1_QUESITOS'!$D$9="Sim"),"D",
IF('3_CAPAG'!$D$9="","",
'3_CAPAG'!$D$9))))</f>
        <v/>
      </c>
      <c r="H514" s="8" t="str">
        <f>IF('1_QUESITOS'!$D$18="ERRO !!!","00.0",
IF(AND(OR(G514="C",G514="D"),'1_QUESITOS'!$D$13="Sim"),"10.1",
IF(AND(OR(G514="A",G514="B"),'1_QUESITOS'!$D$14="Sim"),"10.2",
IF(AND(OR(G514="C",G514="D"),'1_QUESITOS'!$D$13="Não",'1_QUESITOS'!$D$12="Inciso I"),"11.1",
IF(AND(OR(G514="C",G514="D"),'1_QUESITOS'!$D$13="Não",'1_QUESITOS'!$D$12="Inciso II"),"11.2",
"00.0")))))</f>
        <v>00.0</v>
      </c>
      <c r="I514" s="87">
        <f>IF('1_QUESITOS'!$D$18="ERRO !!!",0,
IF(H514="10.1",0.65,
IF(H514="10.2",0,
IF(AND(H514="11.1",'1_QUESITOS'!$D$8="Não",'1_QUESITOS'!$D$9="Não",'1_QUESITOS'!$D$10="Não",'1_QUESITOS'!$D$11="Não"),0.65,
IF(AND(H514="11.1",OR('1_QUESITOS'!$D$8="Sim",'1_QUESITOS'!$D$9="Sim",'1_QUESITOS'!$D$10="Sim",'1_QUESITOS'!$D$11="Sim")),0.7,
IF(AND(H514="11.2",'1_QUESITOS'!$D$8="Não",'1_QUESITOS'!$D$9="Não",'1_QUESITOS'!$D$10="Não",'1_QUESITOS'!$D$11="Não"),0.5,
IF(AND(H514="11.2",OR('1_QUESITOS'!$D$8="Sim",'1_QUESITOS'!$D$9="Sim",'1_QUESITOS'!$D$10="Sim",'1_QUESITOS'!$D$11="Sim")),0.55,
0)))))))</f>
        <v>0</v>
      </c>
      <c r="J514" s="87">
        <f>'3_CAPAG'!$D$8</f>
        <v>0</v>
      </c>
      <c r="K514" s="87">
        <f>IF(OR('2_DEBITOS'!I510="Sim",'1_QUESITOS'!$D$6="Sim",'1_QUESITOS'!$D$7="Sim",'1_QUESITOS'!$D$9="Sim"),I514,
SMALL(I514:J514,1))</f>
        <v>0</v>
      </c>
      <c r="L514" s="7">
        <f>IF('2_DEBITOS'!$I$4="ERRO !!!",0,ROUNDDOWN(SUM(E514:F514)*K514,2))</f>
        <v>0</v>
      </c>
      <c r="M514" s="7">
        <f t="shared" si="28"/>
        <v>0</v>
      </c>
      <c r="N514" s="7">
        <f t="shared" si="31"/>
        <v>0</v>
      </c>
      <c r="O514" s="7">
        <f t="shared" si="29"/>
        <v>0</v>
      </c>
    </row>
    <row r="515" spans="3:15" x14ac:dyDescent="0.35">
      <c r="C515" s="18" t="str">
        <f t="shared" si="30"/>
        <v/>
      </c>
      <c r="D515" s="13" t="str">
        <f>IF('2_DEBITOS'!D511="","Não informado",'2_DEBITOS'!D511)</f>
        <v>Não informado</v>
      </c>
      <c r="E515" s="7">
        <f>IF('2_DEBITOS'!$I$4="ERRO !!!",0,SUM('2_DEBITOS'!E511))</f>
        <v>0</v>
      </c>
      <c r="F515" s="7">
        <f>IF('2_DEBITOS'!$I$4="ERRO !!!",0,SUM('2_DEBITOS'!F511,'2_DEBITOS'!G511))</f>
        <v>0</v>
      </c>
      <c r="G515" s="8" t="str">
        <f>IF('1_QUESITOS'!$D$18="ERRO !!!","",
IF(E515+F515=0,"",
IF(OR('2_DEBITOS'!I511="Sim",'1_QUESITOS'!$D$6="Sim",'1_QUESITOS'!$D$7="Sim",'1_QUESITOS'!$D$9="Sim"),"D",
IF('3_CAPAG'!$D$9="","",
'3_CAPAG'!$D$9))))</f>
        <v/>
      </c>
      <c r="H515" s="8" t="str">
        <f>IF('1_QUESITOS'!$D$18="ERRO !!!","00.0",
IF(AND(OR(G515="C",G515="D"),'1_QUESITOS'!$D$13="Sim"),"10.1",
IF(AND(OR(G515="A",G515="B"),'1_QUESITOS'!$D$14="Sim"),"10.2",
IF(AND(OR(G515="C",G515="D"),'1_QUESITOS'!$D$13="Não",'1_QUESITOS'!$D$12="Inciso I"),"11.1",
IF(AND(OR(G515="C",G515="D"),'1_QUESITOS'!$D$13="Não",'1_QUESITOS'!$D$12="Inciso II"),"11.2",
"00.0")))))</f>
        <v>00.0</v>
      </c>
      <c r="I515" s="87">
        <f>IF('1_QUESITOS'!$D$18="ERRO !!!",0,
IF(H515="10.1",0.65,
IF(H515="10.2",0,
IF(AND(H515="11.1",'1_QUESITOS'!$D$8="Não",'1_QUESITOS'!$D$9="Não",'1_QUESITOS'!$D$10="Não",'1_QUESITOS'!$D$11="Não"),0.65,
IF(AND(H515="11.1",OR('1_QUESITOS'!$D$8="Sim",'1_QUESITOS'!$D$9="Sim",'1_QUESITOS'!$D$10="Sim",'1_QUESITOS'!$D$11="Sim")),0.7,
IF(AND(H515="11.2",'1_QUESITOS'!$D$8="Não",'1_QUESITOS'!$D$9="Não",'1_QUESITOS'!$D$10="Não",'1_QUESITOS'!$D$11="Não"),0.5,
IF(AND(H515="11.2",OR('1_QUESITOS'!$D$8="Sim",'1_QUESITOS'!$D$9="Sim",'1_QUESITOS'!$D$10="Sim",'1_QUESITOS'!$D$11="Sim")),0.55,
0)))))))</f>
        <v>0</v>
      </c>
      <c r="J515" s="87">
        <f>'3_CAPAG'!$D$8</f>
        <v>0</v>
      </c>
      <c r="K515" s="87">
        <f>IF(OR('2_DEBITOS'!I511="Sim",'1_QUESITOS'!$D$6="Sim",'1_QUESITOS'!$D$7="Sim",'1_QUESITOS'!$D$9="Sim"),I515,
SMALL(I515:J515,1))</f>
        <v>0</v>
      </c>
      <c r="L515" s="7">
        <f>IF('2_DEBITOS'!$I$4="ERRO !!!",0,ROUNDDOWN(SUM(E515:F515)*K515,2))</f>
        <v>0</v>
      </c>
      <c r="M515" s="7">
        <f t="shared" si="28"/>
        <v>0</v>
      </c>
      <c r="N515" s="7">
        <f t="shared" si="31"/>
        <v>0</v>
      </c>
      <c r="O515" s="7">
        <f t="shared" si="29"/>
        <v>0</v>
      </c>
    </row>
    <row r="516" spans="3:15" x14ac:dyDescent="0.35">
      <c r="C516" s="18" t="str">
        <f t="shared" si="30"/>
        <v/>
      </c>
      <c r="D516" s="13" t="str">
        <f>IF('2_DEBITOS'!D512="","Não informado",'2_DEBITOS'!D512)</f>
        <v>Não informado</v>
      </c>
      <c r="E516" s="7">
        <f>IF('2_DEBITOS'!$I$4="ERRO !!!",0,SUM('2_DEBITOS'!E512))</f>
        <v>0</v>
      </c>
      <c r="F516" s="7">
        <f>IF('2_DEBITOS'!$I$4="ERRO !!!",0,SUM('2_DEBITOS'!F512,'2_DEBITOS'!G512))</f>
        <v>0</v>
      </c>
      <c r="G516" s="8" t="str">
        <f>IF('1_QUESITOS'!$D$18="ERRO !!!","",
IF(E516+F516=0,"",
IF(OR('2_DEBITOS'!I512="Sim",'1_QUESITOS'!$D$6="Sim",'1_QUESITOS'!$D$7="Sim",'1_QUESITOS'!$D$9="Sim"),"D",
IF('3_CAPAG'!$D$9="","",
'3_CAPAG'!$D$9))))</f>
        <v/>
      </c>
      <c r="H516" s="8" t="str">
        <f>IF('1_QUESITOS'!$D$18="ERRO !!!","00.0",
IF(AND(OR(G516="C",G516="D"),'1_QUESITOS'!$D$13="Sim"),"10.1",
IF(AND(OR(G516="A",G516="B"),'1_QUESITOS'!$D$14="Sim"),"10.2",
IF(AND(OR(G516="C",G516="D"),'1_QUESITOS'!$D$13="Não",'1_QUESITOS'!$D$12="Inciso I"),"11.1",
IF(AND(OR(G516="C",G516="D"),'1_QUESITOS'!$D$13="Não",'1_QUESITOS'!$D$12="Inciso II"),"11.2",
"00.0")))))</f>
        <v>00.0</v>
      </c>
      <c r="I516" s="87">
        <f>IF('1_QUESITOS'!$D$18="ERRO !!!",0,
IF(H516="10.1",0.65,
IF(H516="10.2",0,
IF(AND(H516="11.1",'1_QUESITOS'!$D$8="Não",'1_QUESITOS'!$D$9="Não",'1_QUESITOS'!$D$10="Não",'1_QUESITOS'!$D$11="Não"),0.65,
IF(AND(H516="11.1",OR('1_QUESITOS'!$D$8="Sim",'1_QUESITOS'!$D$9="Sim",'1_QUESITOS'!$D$10="Sim",'1_QUESITOS'!$D$11="Sim")),0.7,
IF(AND(H516="11.2",'1_QUESITOS'!$D$8="Não",'1_QUESITOS'!$D$9="Não",'1_QUESITOS'!$D$10="Não",'1_QUESITOS'!$D$11="Não"),0.5,
IF(AND(H516="11.2",OR('1_QUESITOS'!$D$8="Sim",'1_QUESITOS'!$D$9="Sim",'1_QUESITOS'!$D$10="Sim",'1_QUESITOS'!$D$11="Sim")),0.55,
0)))))))</f>
        <v>0</v>
      </c>
      <c r="J516" s="87">
        <f>'3_CAPAG'!$D$8</f>
        <v>0</v>
      </c>
      <c r="K516" s="87">
        <f>IF(OR('2_DEBITOS'!I512="Sim",'1_QUESITOS'!$D$6="Sim",'1_QUESITOS'!$D$7="Sim",'1_QUESITOS'!$D$9="Sim"),I516,
SMALL(I516:J516,1))</f>
        <v>0</v>
      </c>
      <c r="L516" s="7">
        <f>IF('2_DEBITOS'!$I$4="ERRO !!!",0,ROUNDDOWN(SUM(E516:F516)*K516,2))</f>
        <v>0</v>
      </c>
      <c r="M516" s="7">
        <f t="shared" si="28"/>
        <v>0</v>
      </c>
      <c r="N516" s="7">
        <f t="shared" si="31"/>
        <v>0</v>
      </c>
      <c r="O516" s="7">
        <f t="shared" si="29"/>
        <v>0</v>
      </c>
    </row>
    <row r="517" spans="3:15" x14ac:dyDescent="0.35">
      <c r="C517" s="18" t="str">
        <f t="shared" si="30"/>
        <v/>
      </c>
      <c r="D517" s="13" t="str">
        <f>IF('2_DEBITOS'!D513="","Não informado",'2_DEBITOS'!D513)</f>
        <v>Não informado</v>
      </c>
      <c r="E517" s="7">
        <f>IF('2_DEBITOS'!$I$4="ERRO !!!",0,SUM('2_DEBITOS'!E513))</f>
        <v>0</v>
      </c>
      <c r="F517" s="7">
        <f>IF('2_DEBITOS'!$I$4="ERRO !!!",0,SUM('2_DEBITOS'!F513,'2_DEBITOS'!G513))</f>
        <v>0</v>
      </c>
      <c r="G517" s="8" t="str">
        <f>IF('1_QUESITOS'!$D$18="ERRO !!!","",
IF(E517+F517=0,"",
IF(OR('2_DEBITOS'!I513="Sim",'1_QUESITOS'!$D$6="Sim",'1_QUESITOS'!$D$7="Sim",'1_QUESITOS'!$D$9="Sim"),"D",
IF('3_CAPAG'!$D$9="","",
'3_CAPAG'!$D$9))))</f>
        <v/>
      </c>
      <c r="H517" s="8" t="str">
        <f>IF('1_QUESITOS'!$D$18="ERRO !!!","00.0",
IF(AND(OR(G517="C",G517="D"),'1_QUESITOS'!$D$13="Sim"),"10.1",
IF(AND(OR(G517="A",G517="B"),'1_QUESITOS'!$D$14="Sim"),"10.2",
IF(AND(OR(G517="C",G517="D"),'1_QUESITOS'!$D$13="Não",'1_QUESITOS'!$D$12="Inciso I"),"11.1",
IF(AND(OR(G517="C",G517="D"),'1_QUESITOS'!$D$13="Não",'1_QUESITOS'!$D$12="Inciso II"),"11.2",
"00.0")))))</f>
        <v>00.0</v>
      </c>
      <c r="I517" s="87">
        <f>IF('1_QUESITOS'!$D$18="ERRO !!!",0,
IF(H517="10.1",0.65,
IF(H517="10.2",0,
IF(AND(H517="11.1",'1_QUESITOS'!$D$8="Não",'1_QUESITOS'!$D$9="Não",'1_QUESITOS'!$D$10="Não",'1_QUESITOS'!$D$11="Não"),0.65,
IF(AND(H517="11.1",OR('1_QUESITOS'!$D$8="Sim",'1_QUESITOS'!$D$9="Sim",'1_QUESITOS'!$D$10="Sim",'1_QUESITOS'!$D$11="Sim")),0.7,
IF(AND(H517="11.2",'1_QUESITOS'!$D$8="Não",'1_QUESITOS'!$D$9="Não",'1_QUESITOS'!$D$10="Não",'1_QUESITOS'!$D$11="Não"),0.5,
IF(AND(H517="11.2",OR('1_QUESITOS'!$D$8="Sim",'1_QUESITOS'!$D$9="Sim",'1_QUESITOS'!$D$10="Sim",'1_QUESITOS'!$D$11="Sim")),0.55,
0)))))))</f>
        <v>0</v>
      </c>
      <c r="J517" s="87">
        <f>'3_CAPAG'!$D$8</f>
        <v>0</v>
      </c>
      <c r="K517" s="87">
        <f>IF(OR('2_DEBITOS'!I513="Sim",'1_QUESITOS'!$D$6="Sim",'1_QUESITOS'!$D$7="Sim",'1_QUESITOS'!$D$9="Sim"),I517,
SMALL(I517:J517,1))</f>
        <v>0</v>
      </c>
      <c r="L517" s="7">
        <f>IF('2_DEBITOS'!$I$4="ERRO !!!",0,ROUNDDOWN(SUM(E517:F517)*K517,2))</f>
        <v>0</v>
      </c>
      <c r="M517" s="7">
        <f t="shared" si="28"/>
        <v>0</v>
      </c>
      <c r="N517" s="7">
        <f t="shared" si="31"/>
        <v>0</v>
      </c>
      <c r="O517" s="7">
        <f t="shared" si="29"/>
        <v>0</v>
      </c>
    </row>
    <row r="518" spans="3:15" x14ac:dyDescent="0.35">
      <c r="C518" s="18" t="str">
        <f t="shared" si="30"/>
        <v/>
      </c>
      <c r="D518" s="13" t="str">
        <f>IF('2_DEBITOS'!D514="","Não informado",'2_DEBITOS'!D514)</f>
        <v>Não informado</v>
      </c>
      <c r="E518" s="7">
        <f>IF('2_DEBITOS'!$I$4="ERRO !!!",0,SUM('2_DEBITOS'!E514))</f>
        <v>0</v>
      </c>
      <c r="F518" s="7">
        <f>IF('2_DEBITOS'!$I$4="ERRO !!!",0,SUM('2_DEBITOS'!F514,'2_DEBITOS'!G514))</f>
        <v>0</v>
      </c>
      <c r="G518" s="8" t="str">
        <f>IF('1_QUESITOS'!$D$18="ERRO !!!","",
IF(E518+F518=0,"",
IF(OR('2_DEBITOS'!I514="Sim",'1_QUESITOS'!$D$6="Sim",'1_QUESITOS'!$D$7="Sim",'1_QUESITOS'!$D$9="Sim"),"D",
IF('3_CAPAG'!$D$9="","",
'3_CAPAG'!$D$9))))</f>
        <v/>
      </c>
      <c r="H518" s="8" t="str">
        <f>IF('1_QUESITOS'!$D$18="ERRO !!!","00.0",
IF(AND(OR(G518="C",G518="D"),'1_QUESITOS'!$D$13="Sim"),"10.1",
IF(AND(OR(G518="A",G518="B"),'1_QUESITOS'!$D$14="Sim"),"10.2",
IF(AND(OR(G518="C",G518="D"),'1_QUESITOS'!$D$13="Não",'1_QUESITOS'!$D$12="Inciso I"),"11.1",
IF(AND(OR(G518="C",G518="D"),'1_QUESITOS'!$D$13="Não",'1_QUESITOS'!$D$12="Inciso II"),"11.2",
"00.0")))))</f>
        <v>00.0</v>
      </c>
      <c r="I518" s="87">
        <f>IF('1_QUESITOS'!$D$18="ERRO !!!",0,
IF(H518="10.1",0.65,
IF(H518="10.2",0,
IF(AND(H518="11.1",'1_QUESITOS'!$D$8="Não",'1_QUESITOS'!$D$9="Não",'1_QUESITOS'!$D$10="Não",'1_QUESITOS'!$D$11="Não"),0.65,
IF(AND(H518="11.1",OR('1_QUESITOS'!$D$8="Sim",'1_QUESITOS'!$D$9="Sim",'1_QUESITOS'!$D$10="Sim",'1_QUESITOS'!$D$11="Sim")),0.7,
IF(AND(H518="11.2",'1_QUESITOS'!$D$8="Não",'1_QUESITOS'!$D$9="Não",'1_QUESITOS'!$D$10="Não",'1_QUESITOS'!$D$11="Não"),0.5,
IF(AND(H518="11.2",OR('1_QUESITOS'!$D$8="Sim",'1_QUESITOS'!$D$9="Sim",'1_QUESITOS'!$D$10="Sim",'1_QUESITOS'!$D$11="Sim")),0.55,
0)))))))</f>
        <v>0</v>
      </c>
      <c r="J518" s="87">
        <f>'3_CAPAG'!$D$8</f>
        <v>0</v>
      </c>
      <c r="K518" s="87">
        <f>IF(OR('2_DEBITOS'!I514="Sim",'1_QUESITOS'!$D$6="Sim",'1_QUESITOS'!$D$7="Sim",'1_QUESITOS'!$D$9="Sim"),I518,
SMALL(I518:J518,1))</f>
        <v>0</v>
      </c>
      <c r="L518" s="7">
        <f>IF('2_DEBITOS'!$I$4="ERRO !!!",0,ROUNDDOWN(SUM(E518:F518)*K518,2))</f>
        <v>0</v>
      </c>
      <c r="M518" s="7">
        <f t="shared" si="28"/>
        <v>0</v>
      </c>
      <c r="N518" s="7">
        <f t="shared" si="31"/>
        <v>0</v>
      </c>
      <c r="O518" s="7">
        <f t="shared" si="29"/>
        <v>0</v>
      </c>
    </row>
    <row r="519" spans="3:15" x14ac:dyDescent="0.35">
      <c r="C519" s="18" t="str">
        <f t="shared" si="30"/>
        <v/>
      </c>
      <c r="D519" s="13" t="str">
        <f>IF('2_DEBITOS'!D515="","Não informado",'2_DEBITOS'!D515)</f>
        <v>Não informado</v>
      </c>
      <c r="E519" s="7">
        <f>IF('2_DEBITOS'!$I$4="ERRO !!!",0,SUM('2_DEBITOS'!E515))</f>
        <v>0</v>
      </c>
      <c r="F519" s="7">
        <f>IF('2_DEBITOS'!$I$4="ERRO !!!",0,SUM('2_DEBITOS'!F515,'2_DEBITOS'!G515))</f>
        <v>0</v>
      </c>
      <c r="G519" s="8" t="str">
        <f>IF('1_QUESITOS'!$D$18="ERRO !!!","",
IF(E519+F519=0,"",
IF(OR('2_DEBITOS'!I515="Sim",'1_QUESITOS'!$D$6="Sim",'1_QUESITOS'!$D$7="Sim",'1_QUESITOS'!$D$9="Sim"),"D",
IF('3_CAPAG'!$D$9="","",
'3_CAPAG'!$D$9))))</f>
        <v/>
      </c>
      <c r="H519" s="8" t="str">
        <f>IF('1_QUESITOS'!$D$18="ERRO !!!","00.0",
IF(AND(OR(G519="C",G519="D"),'1_QUESITOS'!$D$13="Sim"),"10.1",
IF(AND(OR(G519="A",G519="B"),'1_QUESITOS'!$D$14="Sim"),"10.2",
IF(AND(OR(G519="C",G519="D"),'1_QUESITOS'!$D$13="Não",'1_QUESITOS'!$D$12="Inciso I"),"11.1",
IF(AND(OR(G519="C",G519="D"),'1_QUESITOS'!$D$13="Não",'1_QUESITOS'!$D$12="Inciso II"),"11.2",
"00.0")))))</f>
        <v>00.0</v>
      </c>
      <c r="I519" s="87">
        <f>IF('1_QUESITOS'!$D$18="ERRO !!!",0,
IF(H519="10.1",0.65,
IF(H519="10.2",0,
IF(AND(H519="11.1",'1_QUESITOS'!$D$8="Não",'1_QUESITOS'!$D$9="Não",'1_QUESITOS'!$D$10="Não",'1_QUESITOS'!$D$11="Não"),0.65,
IF(AND(H519="11.1",OR('1_QUESITOS'!$D$8="Sim",'1_QUESITOS'!$D$9="Sim",'1_QUESITOS'!$D$10="Sim",'1_QUESITOS'!$D$11="Sim")),0.7,
IF(AND(H519="11.2",'1_QUESITOS'!$D$8="Não",'1_QUESITOS'!$D$9="Não",'1_QUESITOS'!$D$10="Não",'1_QUESITOS'!$D$11="Não"),0.5,
IF(AND(H519="11.2",OR('1_QUESITOS'!$D$8="Sim",'1_QUESITOS'!$D$9="Sim",'1_QUESITOS'!$D$10="Sim",'1_QUESITOS'!$D$11="Sim")),0.55,
0)))))))</f>
        <v>0</v>
      </c>
      <c r="J519" s="87">
        <f>'3_CAPAG'!$D$8</f>
        <v>0</v>
      </c>
      <c r="K519" s="87">
        <f>IF(OR('2_DEBITOS'!I515="Sim",'1_QUESITOS'!$D$6="Sim",'1_QUESITOS'!$D$7="Sim",'1_QUESITOS'!$D$9="Sim"),I519,
SMALL(I519:J519,1))</f>
        <v>0</v>
      </c>
      <c r="L519" s="7">
        <f>IF('2_DEBITOS'!$I$4="ERRO !!!",0,ROUNDDOWN(SUM(E519:F519)*K519,2))</f>
        <v>0</v>
      </c>
      <c r="M519" s="7">
        <f t="shared" si="28"/>
        <v>0</v>
      </c>
      <c r="N519" s="7">
        <f t="shared" si="31"/>
        <v>0</v>
      </c>
      <c r="O519" s="7">
        <f t="shared" si="29"/>
        <v>0</v>
      </c>
    </row>
    <row r="520" spans="3:15" x14ac:dyDescent="0.35">
      <c r="C520" s="18" t="str">
        <f t="shared" si="30"/>
        <v/>
      </c>
      <c r="D520" s="13" t="str">
        <f>IF('2_DEBITOS'!D516="","Não informado",'2_DEBITOS'!D516)</f>
        <v>Não informado</v>
      </c>
      <c r="E520" s="7">
        <f>IF('2_DEBITOS'!$I$4="ERRO !!!",0,SUM('2_DEBITOS'!E516))</f>
        <v>0</v>
      </c>
      <c r="F520" s="7">
        <f>IF('2_DEBITOS'!$I$4="ERRO !!!",0,SUM('2_DEBITOS'!F516,'2_DEBITOS'!G516))</f>
        <v>0</v>
      </c>
      <c r="G520" s="8" t="str">
        <f>IF('1_QUESITOS'!$D$18="ERRO !!!","",
IF(E520+F520=0,"",
IF(OR('2_DEBITOS'!I516="Sim",'1_QUESITOS'!$D$6="Sim",'1_QUESITOS'!$D$7="Sim",'1_QUESITOS'!$D$9="Sim"),"D",
IF('3_CAPAG'!$D$9="","",
'3_CAPAG'!$D$9))))</f>
        <v/>
      </c>
      <c r="H520" s="8" t="str">
        <f>IF('1_QUESITOS'!$D$18="ERRO !!!","00.0",
IF(AND(OR(G520="C",G520="D"),'1_QUESITOS'!$D$13="Sim"),"10.1",
IF(AND(OR(G520="A",G520="B"),'1_QUESITOS'!$D$14="Sim"),"10.2",
IF(AND(OR(G520="C",G520="D"),'1_QUESITOS'!$D$13="Não",'1_QUESITOS'!$D$12="Inciso I"),"11.1",
IF(AND(OR(G520="C",G520="D"),'1_QUESITOS'!$D$13="Não",'1_QUESITOS'!$D$12="Inciso II"),"11.2",
"00.0")))))</f>
        <v>00.0</v>
      </c>
      <c r="I520" s="87">
        <f>IF('1_QUESITOS'!$D$18="ERRO !!!",0,
IF(H520="10.1",0.65,
IF(H520="10.2",0,
IF(AND(H520="11.1",'1_QUESITOS'!$D$8="Não",'1_QUESITOS'!$D$9="Não",'1_QUESITOS'!$D$10="Não",'1_QUESITOS'!$D$11="Não"),0.65,
IF(AND(H520="11.1",OR('1_QUESITOS'!$D$8="Sim",'1_QUESITOS'!$D$9="Sim",'1_QUESITOS'!$D$10="Sim",'1_QUESITOS'!$D$11="Sim")),0.7,
IF(AND(H520="11.2",'1_QUESITOS'!$D$8="Não",'1_QUESITOS'!$D$9="Não",'1_QUESITOS'!$D$10="Não",'1_QUESITOS'!$D$11="Não"),0.5,
IF(AND(H520="11.2",OR('1_QUESITOS'!$D$8="Sim",'1_QUESITOS'!$D$9="Sim",'1_QUESITOS'!$D$10="Sim",'1_QUESITOS'!$D$11="Sim")),0.55,
0)))))))</f>
        <v>0</v>
      </c>
      <c r="J520" s="87">
        <f>'3_CAPAG'!$D$8</f>
        <v>0</v>
      </c>
      <c r="K520" s="87">
        <f>IF(OR('2_DEBITOS'!I516="Sim",'1_QUESITOS'!$D$6="Sim",'1_QUESITOS'!$D$7="Sim",'1_QUESITOS'!$D$9="Sim"),I520,
SMALL(I520:J520,1))</f>
        <v>0</v>
      </c>
      <c r="L520" s="7">
        <f>IF('2_DEBITOS'!$I$4="ERRO !!!",0,ROUNDDOWN(SUM(E520:F520)*K520,2))</f>
        <v>0</v>
      </c>
      <c r="M520" s="7">
        <f t="shared" si="28"/>
        <v>0</v>
      </c>
      <c r="N520" s="7">
        <f t="shared" si="31"/>
        <v>0</v>
      </c>
      <c r="O520" s="7">
        <f t="shared" si="29"/>
        <v>0</v>
      </c>
    </row>
    <row r="521" spans="3:15" x14ac:dyDescent="0.35">
      <c r="C521" s="18" t="str">
        <f t="shared" si="30"/>
        <v/>
      </c>
      <c r="D521" s="13" t="str">
        <f>IF('2_DEBITOS'!D517="","Não informado",'2_DEBITOS'!D517)</f>
        <v>Não informado</v>
      </c>
      <c r="E521" s="7">
        <f>IF('2_DEBITOS'!$I$4="ERRO !!!",0,SUM('2_DEBITOS'!E517))</f>
        <v>0</v>
      </c>
      <c r="F521" s="7">
        <f>IF('2_DEBITOS'!$I$4="ERRO !!!",0,SUM('2_DEBITOS'!F517,'2_DEBITOS'!G517))</f>
        <v>0</v>
      </c>
      <c r="G521" s="8" t="str">
        <f>IF('1_QUESITOS'!$D$18="ERRO !!!","",
IF(E521+F521=0,"",
IF(OR('2_DEBITOS'!I517="Sim",'1_QUESITOS'!$D$6="Sim",'1_QUESITOS'!$D$7="Sim",'1_QUESITOS'!$D$9="Sim"),"D",
IF('3_CAPAG'!$D$9="","",
'3_CAPAG'!$D$9))))</f>
        <v/>
      </c>
      <c r="H521" s="8" t="str">
        <f>IF('1_QUESITOS'!$D$18="ERRO !!!","00.0",
IF(AND(OR(G521="C",G521="D"),'1_QUESITOS'!$D$13="Sim"),"10.1",
IF(AND(OR(G521="A",G521="B"),'1_QUESITOS'!$D$14="Sim"),"10.2",
IF(AND(OR(G521="C",G521="D"),'1_QUESITOS'!$D$13="Não",'1_QUESITOS'!$D$12="Inciso I"),"11.1",
IF(AND(OR(G521="C",G521="D"),'1_QUESITOS'!$D$13="Não",'1_QUESITOS'!$D$12="Inciso II"),"11.2",
"00.0")))))</f>
        <v>00.0</v>
      </c>
      <c r="I521" s="87">
        <f>IF('1_QUESITOS'!$D$18="ERRO !!!",0,
IF(H521="10.1",0.65,
IF(H521="10.2",0,
IF(AND(H521="11.1",'1_QUESITOS'!$D$8="Não",'1_QUESITOS'!$D$9="Não",'1_QUESITOS'!$D$10="Não",'1_QUESITOS'!$D$11="Não"),0.65,
IF(AND(H521="11.1",OR('1_QUESITOS'!$D$8="Sim",'1_QUESITOS'!$D$9="Sim",'1_QUESITOS'!$D$10="Sim",'1_QUESITOS'!$D$11="Sim")),0.7,
IF(AND(H521="11.2",'1_QUESITOS'!$D$8="Não",'1_QUESITOS'!$D$9="Não",'1_QUESITOS'!$D$10="Não",'1_QUESITOS'!$D$11="Não"),0.5,
IF(AND(H521="11.2",OR('1_QUESITOS'!$D$8="Sim",'1_QUESITOS'!$D$9="Sim",'1_QUESITOS'!$D$10="Sim",'1_QUESITOS'!$D$11="Sim")),0.55,
0)))))))</f>
        <v>0</v>
      </c>
      <c r="J521" s="87">
        <f>'3_CAPAG'!$D$8</f>
        <v>0</v>
      </c>
      <c r="K521" s="87">
        <f>IF(OR('2_DEBITOS'!I517="Sim",'1_QUESITOS'!$D$6="Sim",'1_QUESITOS'!$D$7="Sim",'1_QUESITOS'!$D$9="Sim"),I521,
SMALL(I521:J521,1))</f>
        <v>0</v>
      </c>
      <c r="L521" s="7">
        <f>IF('2_DEBITOS'!$I$4="ERRO !!!",0,ROUNDDOWN(SUM(E521:F521)*K521,2))</f>
        <v>0</v>
      </c>
      <c r="M521" s="7">
        <f t="shared" si="28"/>
        <v>0</v>
      </c>
      <c r="N521" s="7">
        <f t="shared" si="31"/>
        <v>0</v>
      </c>
      <c r="O521" s="7">
        <f t="shared" si="29"/>
        <v>0</v>
      </c>
    </row>
    <row r="522" spans="3:15" x14ac:dyDescent="0.35">
      <c r="C522" s="18" t="str">
        <f t="shared" si="30"/>
        <v/>
      </c>
      <c r="D522" s="13" t="str">
        <f>IF('2_DEBITOS'!D518="","Não informado",'2_DEBITOS'!D518)</f>
        <v>Não informado</v>
      </c>
      <c r="E522" s="7">
        <f>IF('2_DEBITOS'!$I$4="ERRO !!!",0,SUM('2_DEBITOS'!E518))</f>
        <v>0</v>
      </c>
      <c r="F522" s="7">
        <f>IF('2_DEBITOS'!$I$4="ERRO !!!",0,SUM('2_DEBITOS'!F518,'2_DEBITOS'!G518))</f>
        <v>0</v>
      </c>
      <c r="G522" s="8" t="str">
        <f>IF('1_QUESITOS'!$D$18="ERRO !!!","",
IF(E522+F522=0,"",
IF(OR('2_DEBITOS'!I518="Sim",'1_QUESITOS'!$D$6="Sim",'1_QUESITOS'!$D$7="Sim",'1_QUESITOS'!$D$9="Sim"),"D",
IF('3_CAPAG'!$D$9="","",
'3_CAPAG'!$D$9))))</f>
        <v/>
      </c>
      <c r="H522" s="8" t="str">
        <f>IF('1_QUESITOS'!$D$18="ERRO !!!","00.0",
IF(AND(OR(G522="C",G522="D"),'1_QUESITOS'!$D$13="Sim"),"10.1",
IF(AND(OR(G522="A",G522="B"),'1_QUESITOS'!$D$14="Sim"),"10.2",
IF(AND(OR(G522="C",G522="D"),'1_QUESITOS'!$D$13="Não",'1_QUESITOS'!$D$12="Inciso I"),"11.1",
IF(AND(OR(G522="C",G522="D"),'1_QUESITOS'!$D$13="Não",'1_QUESITOS'!$D$12="Inciso II"),"11.2",
"00.0")))))</f>
        <v>00.0</v>
      </c>
      <c r="I522" s="87">
        <f>IF('1_QUESITOS'!$D$18="ERRO !!!",0,
IF(H522="10.1",0.65,
IF(H522="10.2",0,
IF(AND(H522="11.1",'1_QUESITOS'!$D$8="Não",'1_QUESITOS'!$D$9="Não",'1_QUESITOS'!$D$10="Não",'1_QUESITOS'!$D$11="Não"),0.65,
IF(AND(H522="11.1",OR('1_QUESITOS'!$D$8="Sim",'1_QUESITOS'!$D$9="Sim",'1_QUESITOS'!$D$10="Sim",'1_QUESITOS'!$D$11="Sim")),0.7,
IF(AND(H522="11.2",'1_QUESITOS'!$D$8="Não",'1_QUESITOS'!$D$9="Não",'1_QUESITOS'!$D$10="Não",'1_QUESITOS'!$D$11="Não"),0.5,
IF(AND(H522="11.2",OR('1_QUESITOS'!$D$8="Sim",'1_QUESITOS'!$D$9="Sim",'1_QUESITOS'!$D$10="Sim",'1_QUESITOS'!$D$11="Sim")),0.55,
0)))))))</f>
        <v>0</v>
      </c>
      <c r="J522" s="87">
        <f>'3_CAPAG'!$D$8</f>
        <v>0</v>
      </c>
      <c r="K522" s="87">
        <f>IF(OR('2_DEBITOS'!I518="Sim",'1_QUESITOS'!$D$6="Sim",'1_QUESITOS'!$D$7="Sim",'1_QUESITOS'!$D$9="Sim"),I522,
SMALL(I522:J522,1))</f>
        <v>0</v>
      </c>
      <c r="L522" s="7">
        <f>IF('2_DEBITOS'!$I$4="ERRO !!!",0,ROUNDDOWN(SUM(E522:F522)*K522,2))</f>
        <v>0</v>
      </c>
      <c r="M522" s="7">
        <f t="shared" si="28"/>
        <v>0</v>
      </c>
      <c r="N522" s="7">
        <f t="shared" si="31"/>
        <v>0</v>
      </c>
      <c r="O522" s="7">
        <f t="shared" si="29"/>
        <v>0</v>
      </c>
    </row>
    <row r="523" spans="3:15" x14ac:dyDescent="0.35">
      <c r="C523" s="18" t="str">
        <f t="shared" si="30"/>
        <v/>
      </c>
      <c r="D523" s="13" t="str">
        <f>IF('2_DEBITOS'!D519="","Não informado",'2_DEBITOS'!D519)</f>
        <v>Não informado</v>
      </c>
      <c r="E523" s="7">
        <f>IF('2_DEBITOS'!$I$4="ERRO !!!",0,SUM('2_DEBITOS'!E519))</f>
        <v>0</v>
      </c>
      <c r="F523" s="7">
        <f>IF('2_DEBITOS'!$I$4="ERRO !!!",0,SUM('2_DEBITOS'!F519,'2_DEBITOS'!G519))</f>
        <v>0</v>
      </c>
      <c r="G523" s="8" t="str">
        <f>IF('1_QUESITOS'!$D$18="ERRO !!!","",
IF(E523+F523=0,"",
IF(OR('2_DEBITOS'!I519="Sim",'1_QUESITOS'!$D$6="Sim",'1_QUESITOS'!$D$7="Sim",'1_QUESITOS'!$D$9="Sim"),"D",
IF('3_CAPAG'!$D$9="","",
'3_CAPAG'!$D$9))))</f>
        <v/>
      </c>
      <c r="H523" s="8" t="str">
        <f>IF('1_QUESITOS'!$D$18="ERRO !!!","00.0",
IF(AND(OR(G523="C",G523="D"),'1_QUESITOS'!$D$13="Sim"),"10.1",
IF(AND(OR(G523="A",G523="B"),'1_QUESITOS'!$D$14="Sim"),"10.2",
IF(AND(OR(G523="C",G523="D"),'1_QUESITOS'!$D$13="Não",'1_QUESITOS'!$D$12="Inciso I"),"11.1",
IF(AND(OR(G523="C",G523="D"),'1_QUESITOS'!$D$13="Não",'1_QUESITOS'!$D$12="Inciso II"),"11.2",
"00.0")))))</f>
        <v>00.0</v>
      </c>
      <c r="I523" s="87">
        <f>IF('1_QUESITOS'!$D$18="ERRO !!!",0,
IF(H523="10.1",0.65,
IF(H523="10.2",0,
IF(AND(H523="11.1",'1_QUESITOS'!$D$8="Não",'1_QUESITOS'!$D$9="Não",'1_QUESITOS'!$D$10="Não",'1_QUESITOS'!$D$11="Não"),0.65,
IF(AND(H523="11.1",OR('1_QUESITOS'!$D$8="Sim",'1_QUESITOS'!$D$9="Sim",'1_QUESITOS'!$D$10="Sim",'1_QUESITOS'!$D$11="Sim")),0.7,
IF(AND(H523="11.2",'1_QUESITOS'!$D$8="Não",'1_QUESITOS'!$D$9="Não",'1_QUESITOS'!$D$10="Não",'1_QUESITOS'!$D$11="Não"),0.5,
IF(AND(H523="11.2",OR('1_QUESITOS'!$D$8="Sim",'1_QUESITOS'!$D$9="Sim",'1_QUESITOS'!$D$10="Sim",'1_QUESITOS'!$D$11="Sim")),0.55,
0)))))))</f>
        <v>0</v>
      </c>
      <c r="J523" s="87">
        <f>'3_CAPAG'!$D$8</f>
        <v>0</v>
      </c>
      <c r="K523" s="87">
        <f>IF(OR('2_DEBITOS'!I519="Sim",'1_QUESITOS'!$D$6="Sim",'1_QUESITOS'!$D$7="Sim",'1_QUESITOS'!$D$9="Sim"),I523,
SMALL(I523:J523,1))</f>
        <v>0</v>
      </c>
      <c r="L523" s="7">
        <f>IF('2_DEBITOS'!$I$4="ERRO !!!",0,ROUNDDOWN(SUM(E523:F523)*K523,2))</f>
        <v>0</v>
      </c>
      <c r="M523" s="7">
        <f t="shared" si="28"/>
        <v>0</v>
      </c>
      <c r="N523" s="7">
        <f t="shared" si="31"/>
        <v>0</v>
      </c>
      <c r="O523" s="7">
        <f t="shared" si="29"/>
        <v>0</v>
      </c>
    </row>
    <row r="524" spans="3:15" x14ac:dyDescent="0.35">
      <c r="C524" s="18" t="str">
        <f t="shared" si="30"/>
        <v/>
      </c>
      <c r="D524" s="13" t="str">
        <f>IF('2_DEBITOS'!D520="","Não informado",'2_DEBITOS'!D520)</f>
        <v>Não informado</v>
      </c>
      <c r="E524" s="7">
        <f>IF('2_DEBITOS'!$I$4="ERRO !!!",0,SUM('2_DEBITOS'!E520))</f>
        <v>0</v>
      </c>
      <c r="F524" s="7">
        <f>IF('2_DEBITOS'!$I$4="ERRO !!!",0,SUM('2_DEBITOS'!F520,'2_DEBITOS'!G520))</f>
        <v>0</v>
      </c>
      <c r="G524" s="8" t="str">
        <f>IF('1_QUESITOS'!$D$18="ERRO !!!","",
IF(E524+F524=0,"",
IF(OR('2_DEBITOS'!I520="Sim",'1_QUESITOS'!$D$6="Sim",'1_QUESITOS'!$D$7="Sim",'1_QUESITOS'!$D$9="Sim"),"D",
IF('3_CAPAG'!$D$9="","",
'3_CAPAG'!$D$9))))</f>
        <v/>
      </c>
      <c r="H524" s="8" t="str">
        <f>IF('1_QUESITOS'!$D$18="ERRO !!!","00.0",
IF(AND(OR(G524="C",G524="D"),'1_QUESITOS'!$D$13="Sim"),"10.1",
IF(AND(OR(G524="A",G524="B"),'1_QUESITOS'!$D$14="Sim"),"10.2",
IF(AND(OR(G524="C",G524="D"),'1_QUESITOS'!$D$13="Não",'1_QUESITOS'!$D$12="Inciso I"),"11.1",
IF(AND(OR(G524="C",G524="D"),'1_QUESITOS'!$D$13="Não",'1_QUESITOS'!$D$12="Inciso II"),"11.2",
"00.0")))))</f>
        <v>00.0</v>
      </c>
      <c r="I524" s="87">
        <f>IF('1_QUESITOS'!$D$18="ERRO !!!",0,
IF(H524="10.1",0.65,
IF(H524="10.2",0,
IF(AND(H524="11.1",'1_QUESITOS'!$D$8="Não",'1_QUESITOS'!$D$9="Não",'1_QUESITOS'!$D$10="Não",'1_QUESITOS'!$D$11="Não"),0.65,
IF(AND(H524="11.1",OR('1_QUESITOS'!$D$8="Sim",'1_QUESITOS'!$D$9="Sim",'1_QUESITOS'!$D$10="Sim",'1_QUESITOS'!$D$11="Sim")),0.7,
IF(AND(H524="11.2",'1_QUESITOS'!$D$8="Não",'1_QUESITOS'!$D$9="Não",'1_QUESITOS'!$D$10="Não",'1_QUESITOS'!$D$11="Não"),0.5,
IF(AND(H524="11.2",OR('1_QUESITOS'!$D$8="Sim",'1_QUESITOS'!$D$9="Sim",'1_QUESITOS'!$D$10="Sim",'1_QUESITOS'!$D$11="Sim")),0.55,
0)))))))</f>
        <v>0</v>
      </c>
      <c r="J524" s="87">
        <f>'3_CAPAG'!$D$8</f>
        <v>0</v>
      </c>
      <c r="K524" s="87">
        <f>IF(OR('2_DEBITOS'!I520="Sim",'1_QUESITOS'!$D$6="Sim",'1_QUESITOS'!$D$7="Sim",'1_QUESITOS'!$D$9="Sim"),I524,
SMALL(I524:J524,1))</f>
        <v>0</v>
      </c>
      <c r="L524" s="7">
        <f>IF('2_DEBITOS'!$I$4="ERRO !!!",0,ROUNDDOWN(SUM(E524:F524)*K524,2))</f>
        <v>0</v>
      </c>
      <c r="M524" s="7">
        <f t="shared" si="28"/>
        <v>0</v>
      </c>
      <c r="N524" s="7">
        <f t="shared" si="31"/>
        <v>0</v>
      </c>
      <c r="O524" s="7">
        <f t="shared" si="29"/>
        <v>0</v>
      </c>
    </row>
    <row r="525" spans="3:15" x14ac:dyDescent="0.35">
      <c r="C525" s="18" t="str">
        <f t="shared" si="30"/>
        <v/>
      </c>
      <c r="D525" s="13" t="str">
        <f>IF('2_DEBITOS'!D521="","Não informado",'2_DEBITOS'!D521)</f>
        <v>Não informado</v>
      </c>
      <c r="E525" s="7">
        <f>IF('2_DEBITOS'!$I$4="ERRO !!!",0,SUM('2_DEBITOS'!E521))</f>
        <v>0</v>
      </c>
      <c r="F525" s="7">
        <f>IF('2_DEBITOS'!$I$4="ERRO !!!",0,SUM('2_DEBITOS'!F521,'2_DEBITOS'!G521))</f>
        <v>0</v>
      </c>
      <c r="G525" s="8" t="str">
        <f>IF('1_QUESITOS'!$D$18="ERRO !!!","",
IF(E525+F525=0,"",
IF(OR('2_DEBITOS'!I521="Sim",'1_QUESITOS'!$D$6="Sim",'1_QUESITOS'!$D$7="Sim",'1_QUESITOS'!$D$9="Sim"),"D",
IF('3_CAPAG'!$D$9="","",
'3_CAPAG'!$D$9))))</f>
        <v/>
      </c>
      <c r="H525" s="8" t="str">
        <f>IF('1_QUESITOS'!$D$18="ERRO !!!","00.0",
IF(AND(OR(G525="C",G525="D"),'1_QUESITOS'!$D$13="Sim"),"10.1",
IF(AND(OR(G525="A",G525="B"),'1_QUESITOS'!$D$14="Sim"),"10.2",
IF(AND(OR(G525="C",G525="D"),'1_QUESITOS'!$D$13="Não",'1_QUESITOS'!$D$12="Inciso I"),"11.1",
IF(AND(OR(G525="C",G525="D"),'1_QUESITOS'!$D$13="Não",'1_QUESITOS'!$D$12="Inciso II"),"11.2",
"00.0")))))</f>
        <v>00.0</v>
      </c>
      <c r="I525" s="87">
        <f>IF('1_QUESITOS'!$D$18="ERRO !!!",0,
IF(H525="10.1",0.65,
IF(H525="10.2",0,
IF(AND(H525="11.1",'1_QUESITOS'!$D$8="Não",'1_QUESITOS'!$D$9="Não",'1_QUESITOS'!$D$10="Não",'1_QUESITOS'!$D$11="Não"),0.65,
IF(AND(H525="11.1",OR('1_QUESITOS'!$D$8="Sim",'1_QUESITOS'!$D$9="Sim",'1_QUESITOS'!$D$10="Sim",'1_QUESITOS'!$D$11="Sim")),0.7,
IF(AND(H525="11.2",'1_QUESITOS'!$D$8="Não",'1_QUESITOS'!$D$9="Não",'1_QUESITOS'!$D$10="Não",'1_QUESITOS'!$D$11="Não"),0.5,
IF(AND(H525="11.2",OR('1_QUESITOS'!$D$8="Sim",'1_QUESITOS'!$D$9="Sim",'1_QUESITOS'!$D$10="Sim",'1_QUESITOS'!$D$11="Sim")),0.55,
0)))))))</f>
        <v>0</v>
      </c>
      <c r="J525" s="87">
        <f>'3_CAPAG'!$D$8</f>
        <v>0</v>
      </c>
      <c r="K525" s="87">
        <f>IF(OR('2_DEBITOS'!I521="Sim",'1_QUESITOS'!$D$6="Sim",'1_QUESITOS'!$D$7="Sim",'1_QUESITOS'!$D$9="Sim"),I525,
SMALL(I525:J525,1))</f>
        <v>0</v>
      </c>
      <c r="L525" s="7">
        <f>IF('2_DEBITOS'!$I$4="ERRO !!!",0,ROUNDDOWN(SUM(E525:F525)*K525,2))</f>
        <v>0</v>
      </c>
      <c r="M525" s="7">
        <f t="shared" si="28"/>
        <v>0</v>
      </c>
      <c r="N525" s="7">
        <f t="shared" si="31"/>
        <v>0</v>
      </c>
      <c r="O525" s="7">
        <f t="shared" si="29"/>
        <v>0</v>
      </c>
    </row>
    <row r="526" spans="3:15" x14ac:dyDescent="0.35">
      <c r="C526" s="18" t="str">
        <f t="shared" si="30"/>
        <v/>
      </c>
      <c r="D526" s="13" t="str">
        <f>IF('2_DEBITOS'!D522="","Não informado",'2_DEBITOS'!D522)</f>
        <v>Não informado</v>
      </c>
      <c r="E526" s="7">
        <f>IF('2_DEBITOS'!$I$4="ERRO !!!",0,SUM('2_DEBITOS'!E522))</f>
        <v>0</v>
      </c>
      <c r="F526" s="7">
        <f>IF('2_DEBITOS'!$I$4="ERRO !!!",0,SUM('2_DEBITOS'!F522,'2_DEBITOS'!G522))</f>
        <v>0</v>
      </c>
      <c r="G526" s="8" t="str">
        <f>IF('1_QUESITOS'!$D$18="ERRO !!!","",
IF(E526+F526=0,"",
IF(OR('2_DEBITOS'!I522="Sim",'1_QUESITOS'!$D$6="Sim",'1_QUESITOS'!$D$7="Sim",'1_QUESITOS'!$D$9="Sim"),"D",
IF('3_CAPAG'!$D$9="","",
'3_CAPAG'!$D$9))))</f>
        <v/>
      </c>
      <c r="H526" s="8" t="str">
        <f>IF('1_QUESITOS'!$D$18="ERRO !!!","00.0",
IF(AND(OR(G526="C",G526="D"),'1_QUESITOS'!$D$13="Sim"),"10.1",
IF(AND(OR(G526="A",G526="B"),'1_QUESITOS'!$D$14="Sim"),"10.2",
IF(AND(OR(G526="C",G526="D"),'1_QUESITOS'!$D$13="Não",'1_QUESITOS'!$D$12="Inciso I"),"11.1",
IF(AND(OR(G526="C",G526="D"),'1_QUESITOS'!$D$13="Não",'1_QUESITOS'!$D$12="Inciso II"),"11.2",
"00.0")))))</f>
        <v>00.0</v>
      </c>
      <c r="I526" s="87">
        <f>IF('1_QUESITOS'!$D$18="ERRO !!!",0,
IF(H526="10.1",0.65,
IF(H526="10.2",0,
IF(AND(H526="11.1",'1_QUESITOS'!$D$8="Não",'1_QUESITOS'!$D$9="Não",'1_QUESITOS'!$D$10="Não",'1_QUESITOS'!$D$11="Não"),0.65,
IF(AND(H526="11.1",OR('1_QUESITOS'!$D$8="Sim",'1_QUESITOS'!$D$9="Sim",'1_QUESITOS'!$D$10="Sim",'1_QUESITOS'!$D$11="Sim")),0.7,
IF(AND(H526="11.2",'1_QUESITOS'!$D$8="Não",'1_QUESITOS'!$D$9="Não",'1_QUESITOS'!$D$10="Não",'1_QUESITOS'!$D$11="Não"),0.5,
IF(AND(H526="11.2",OR('1_QUESITOS'!$D$8="Sim",'1_QUESITOS'!$D$9="Sim",'1_QUESITOS'!$D$10="Sim",'1_QUESITOS'!$D$11="Sim")),0.55,
0)))))))</f>
        <v>0</v>
      </c>
      <c r="J526" s="87">
        <f>'3_CAPAG'!$D$8</f>
        <v>0</v>
      </c>
      <c r="K526" s="87">
        <f>IF(OR('2_DEBITOS'!I522="Sim",'1_QUESITOS'!$D$6="Sim",'1_QUESITOS'!$D$7="Sim",'1_QUESITOS'!$D$9="Sim"),I526,
SMALL(I526:J526,1))</f>
        <v>0</v>
      </c>
      <c r="L526" s="7">
        <f>IF('2_DEBITOS'!$I$4="ERRO !!!",0,ROUNDDOWN(SUM(E526:F526)*K526,2))</f>
        <v>0</v>
      </c>
      <c r="M526" s="7">
        <f t="shared" ref="M526:M589" si="32">IF(OR(F526="",F526=0),0,IF(OR(H526="10.1",H526="11.1",H526="11.2"),1*F526,0))</f>
        <v>0</v>
      </c>
      <c r="N526" s="7">
        <f t="shared" si="31"/>
        <v>0</v>
      </c>
      <c r="O526" s="7">
        <f t="shared" ref="O526:O589" si="33">E526+F526-N526</f>
        <v>0</v>
      </c>
    </row>
    <row r="527" spans="3:15" x14ac:dyDescent="0.35">
      <c r="C527" s="18" t="str">
        <f t="shared" ref="C527:C590" si="34">IF(D527="Não informado","",IF(ISERROR(1+C526),1,1+C526))</f>
        <v/>
      </c>
      <c r="D527" s="13" t="str">
        <f>IF('2_DEBITOS'!D523="","Não informado",'2_DEBITOS'!D523)</f>
        <v>Não informado</v>
      </c>
      <c r="E527" s="7">
        <f>IF('2_DEBITOS'!$I$4="ERRO !!!",0,SUM('2_DEBITOS'!E523))</f>
        <v>0</v>
      </c>
      <c r="F527" s="7">
        <f>IF('2_DEBITOS'!$I$4="ERRO !!!",0,SUM('2_DEBITOS'!F523,'2_DEBITOS'!G523))</f>
        <v>0</v>
      </c>
      <c r="G527" s="8" t="str">
        <f>IF('1_QUESITOS'!$D$18="ERRO !!!","",
IF(E527+F527=0,"",
IF(OR('2_DEBITOS'!I523="Sim",'1_QUESITOS'!$D$6="Sim",'1_QUESITOS'!$D$7="Sim",'1_QUESITOS'!$D$9="Sim"),"D",
IF('3_CAPAG'!$D$9="","",
'3_CAPAG'!$D$9))))</f>
        <v/>
      </c>
      <c r="H527" s="8" t="str">
        <f>IF('1_QUESITOS'!$D$18="ERRO !!!","00.0",
IF(AND(OR(G527="C",G527="D"),'1_QUESITOS'!$D$13="Sim"),"10.1",
IF(AND(OR(G527="A",G527="B"),'1_QUESITOS'!$D$14="Sim"),"10.2",
IF(AND(OR(G527="C",G527="D"),'1_QUESITOS'!$D$13="Não",'1_QUESITOS'!$D$12="Inciso I"),"11.1",
IF(AND(OR(G527="C",G527="D"),'1_QUESITOS'!$D$13="Não",'1_QUESITOS'!$D$12="Inciso II"),"11.2",
"00.0")))))</f>
        <v>00.0</v>
      </c>
      <c r="I527" s="87">
        <f>IF('1_QUESITOS'!$D$18="ERRO !!!",0,
IF(H527="10.1",0.65,
IF(H527="10.2",0,
IF(AND(H527="11.1",'1_QUESITOS'!$D$8="Não",'1_QUESITOS'!$D$9="Não",'1_QUESITOS'!$D$10="Não",'1_QUESITOS'!$D$11="Não"),0.65,
IF(AND(H527="11.1",OR('1_QUESITOS'!$D$8="Sim",'1_QUESITOS'!$D$9="Sim",'1_QUESITOS'!$D$10="Sim",'1_QUESITOS'!$D$11="Sim")),0.7,
IF(AND(H527="11.2",'1_QUESITOS'!$D$8="Não",'1_QUESITOS'!$D$9="Não",'1_QUESITOS'!$D$10="Não",'1_QUESITOS'!$D$11="Não"),0.5,
IF(AND(H527="11.2",OR('1_QUESITOS'!$D$8="Sim",'1_QUESITOS'!$D$9="Sim",'1_QUESITOS'!$D$10="Sim",'1_QUESITOS'!$D$11="Sim")),0.55,
0)))))))</f>
        <v>0</v>
      </c>
      <c r="J527" s="87">
        <f>'3_CAPAG'!$D$8</f>
        <v>0</v>
      </c>
      <c r="K527" s="87">
        <f>IF(OR('2_DEBITOS'!I523="Sim",'1_QUESITOS'!$D$6="Sim",'1_QUESITOS'!$D$7="Sim",'1_QUESITOS'!$D$9="Sim"),I527,
SMALL(I527:J527,1))</f>
        <v>0</v>
      </c>
      <c r="L527" s="7">
        <f>IF('2_DEBITOS'!$I$4="ERRO !!!",0,ROUNDDOWN(SUM(E527:F527)*K527,2))</f>
        <v>0</v>
      </c>
      <c r="M527" s="7">
        <f t="shared" si="32"/>
        <v>0</v>
      </c>
      <c r="N527" s="7">
        <f t="shared" ref="N527:N590" si="35">SMALL(L527:M527,1)</f>
        <v>0</v>
      </c>
      <c r="O527" s="7">
        <f t="shared" si="33"/>
        <v>0</v>
      </c>
    </row>
    <row r="528" spans="3:15" x14ac:dyDescent="0.35">
      <c r="C528" s="18" t="str">
        <f t="shared" si="34"/>
        <v/>
      </c>
      <c r="D528" s="13" t="str">
        <f>IF('2_DEBITOS'!D524="","Não informado",'2_DEBITOS'!D524)</f>
        <v>Não informado</v>
      </c>
      <c r="E528" s="7">
        <f>IF('2_DEBITOS'!$I$4="ERRO !!!",0,SUM('2_DEBITOS'!E524))</f>
        <v>0</v>
      </c>
      <c r="F528" s="7">
        <f>IF('2_DEBITOS'!$I$4="ERRO !!!",0,SUM('2_DEBITOS'!F524,'2_DEBITOS'!G524))</f>
        <v>0</v>
      </c>
      <c r="G528" s="8" t="str">
        <f>IF('1_QUESITOS'!$D$18="ERRO !!!","",
IF(E528+F528=0,"",
IF(OR('2_DEBITOS'!I524="Sim",'1_QUESITOS'!$D$6="Sim",'1_QUESITOS'!$D$7="Sim",'1_QUESITOS'!$D$9="Sim"),"D",
IF('3_CAPAG'!$D$9="","",
'3_CAPAG'!$D$9))))</f>
        <v/>
      </c>
      <c r="H528" s="8" t="str">
        <f>IF('1_QUESITOS'!$D$18="ERRO !!!","00.0",
IF(AND(OR(G528="C",G528="D"),'1_QUESITOS'!$D$13="Sim"),"10.1",
IF(AND(OR(G528="A",G528="B"),'1_QUESITOS'!$D$14="Sim"),"10.2",
IF(AND(OR(G528="C",G528="D"),'1_QUESITOS'!$D$13="Não",'1_QUESITOS'!$D$12="Inciso I"),"11.1",
IF(AND(OR(G528="C",G528="D"),'1_QUESITOS'!$D$13="Não",'1_QUESITOS'!$D$12="Inciso II"),"11.2",
"00.0")))))</f>
        <v>00.0</v>
      </c>
      <c r="I528" s="87">
        <f>IF('1_QUESITOS'!$D$18="ERRO !!!",0,
IF(H528="10.1",0.65,
IF(H528="10.2",0,
IF(AND(H528="11.1",'1_QUESITOS'!$D$8="Não",'1_QUESITOS'!$D$9="Não",'1_QUESITOS'!$D$10="Não",'1_QUESITOS'!$D$11="Não"),0.65,
IF(AND(H528="11.1",OR('1_QUESITOS'!$D$8="Sim",'1_QUESITOS'!$D$9="Sim",'1_QUESITOS'!$D$10="Sim",'1_QUESITOS'!$D$11="Sim")),0.7,
IF(AND(H528="11.2",'1_QUESITOS'!$D$8="Não",'1_QUESITOS'!$D$9="Não",'1_QUESITOS'!$D$10="Não",'1_QUESITOS'!$D$11="Não"),0.5,
IF(AND(H528="11.2",OR('1_QUESITOS'!$D$8="Sim",'1_QUESITOS'!$D$9="Sim",'1_QUESITOS'!$D$10="Sim",'1_QUESITOS'!$D$11="Sim")),0.55,
0)))))))</f>
        <v>0</v>
      </c>
      <c r="J528" s="87">
        <f>'3_CAPAG'!$D$8</f>
        <v>0</v>
      </c>
      <c r="K528" s="87">
        <f>IF(OR('2_DEBITOS'!I524="Sim",'1_QUESITOS'!$D$6="Sim",'1_QUESITOS'!$D$7="Sim",'1_QUESITOS'!$D$9="Sim"),I528,
SMALL(I528:J528,1))</f>
        <v>0</v>
      </c>
      <c r="L528" s="7">
        <f>IF('2_DEBITOS'!$I$4="ERRO !!!",0,ROUNDDOWN(SUM(E528:F528)*K528,2))</f>
        <v>0</v>
      </c>
      <c r="M528" s="7">
        <f t="shared" si="32"/>
        <v>0</v>
      </c>
      <c r="N528" s="7">
        <f t="shared" si="35"/>
        <v>0</v>
      </c>
      <c r="O528" s="7">
        <f t="shared" si="33"/>
        <v>0</v>
      </c>
    </row>
    <row r="529" spans="3:15" x14ac:dyDescent="0.35">
      <c r="C529" s="18" t="str">
        <f t="shared" si="34"/>
        <v/>
      </c>
      <c r="D529" s="13" t="str">
        <f>IF('2_DEBITOS'!D525="","Não informado",'2_DEBITOS'!D525)</f>
        <v>Não informado</v>
      </c>
      <c r="E529" s="7">
        <f>IF('2_DEBITOS'!$I$4="ERRO !!!",0,SUM('2_DEBITOS'!E525))</f>
        <v>0</v>
      </c>
      <c r="F529" s="7">
        <f>IF('2_DEBITOS'!$I$4="ERRO !!!",0,SUM('2_DEBITOS'!F525,'2_DEBITOS'!G525))</f>
        <v>0</v>
      </c>
      <c r="G529" s="8" t="str">
        <f>IF('1_QUESITOS'!$D$18="ERRO !!!","",
IF(E529+F529=0,"",
IF(OR('2_DEBITOS'!I525="Sim",'1_QUESITOS'!$D$6="Sim",'1_QUESITOS'!$D$7="Sim",'1_QUESITOS'!$D$9="Sim"),"D",
IF('3_CAPAG'!$D$9="","",
'3_CAPAG'!$D$9))))</f>
        <v/>
      </c>
      <c r="H529" s="8" t="str">
        <f>IF('1_QUESITOS'!$D$18="ERRO !!!","00.0",
IF(AND(OR(G529="C",G529="D"),'1_QUESITOS'!$D$13="Sim"),"10.1",
IF(AND(OR(G529="A",G529="B"),'1_QUESITOS'!$D$14="Sim"),"10.2",
IF(AND(OR(G529="C",G529="D"),'1_QUESITOS'!$D$13="Não",'1_QUESITOS'!$D$12="Inciso I"),"11.1",
IF(AND(OR(G529="C",G529="D"),'1_QUESITOS'!$D$13="Não",'1_QUESITOS'!$D$12="Inciso II"),"11.2",
"00.0")))))</f>
        <v>00.0</v>
      </c>
      <c r="I529" s="87">
        <f>IF('1_QUESITOS'!$D$18="ERRO !!!",0,
IF(H529="10.1",0.65,
IF(H529="10.2",0,
IF(AND(H529="11.1",'1_QUESITOS'!$D$8="Não",'1_QUESITOS'!$D$9="Não",'1_QUESITOS'!$D$10="Não",'1_QUESITOS'!$D$11="Não"),0.65,
IF(AND(H529="11.1",OR('1_QUESITOS'!$D$8="Sim",'1_QUESITOS'!$D$9="Sim",'1_QUESITOS'!$D$10="Sim",'1_QUESITOS'!$D$11="Sim")),0.7,
IF(AND(H529="11.2",'1_QUESITOS'!$D$8="Não",'1_QUESITOS'!$D$9="Não",'1_QUESITOS'!$D$10="Não",'1_QUESITOS'!$D$11="Não"),0.5,
IF(AND(H529="11.2",OR('1_QUESITOS'!$D$8="Sim",'1_QUESITOS'!$D$9="Sim",'1_QUESITOS'!$D$10="Sim",'1_QUESITOS'!$D$11="Sim")),0.55,
0)))))))</f>
        <v>0</v>
      </c>
      <c r="J529" s="87">
        <f>'3_CAPAG'!$D$8</f>
        <v>0</v>
      </c>
      <c r="K529" s="87">
        <f>IF(OR('2_DEBITOS'!I525="Sim",'1_QUESITOS'!$D$6="Sim",'1_QUESITOS'!$D$7="Sim",'1_QUESITOS'!$D$9="Sim"),I529,
SMALL(I529:J529,1))</f>
        <v>0</v>
      </c>
      <c r="L529" s="7">
        <f>IF('2_DEBITOS'!$I$4="ERRO !!!",0,ROUNDDOWN(SUM(E529:F529)*K529,2))</f>
        <v>0</v>
      </c>
      <c r="M529" s="7">
        <f t="shared" si="32"/>
        <v>0</v>
      </c>
      <c r="N529" s="7">
        <f t="shared" si="35"/>
        <v>0</v>
      </c>
      <c r="O529" s="7">
        <f t="shared" si="33"/>
        <v>0</v>
      </c>
    </row>
    <row r="530" spans="3:15" x14ac:dyDescent="0.35">
      <c r="C530" s="18" t="str">
        <f t="shared" si="34"/>
        <v/>
      </c>
      <c r="D530" s="13" t="str">
        <f>IF('2_DEBITOS'!D526="","Não informado",'2_DEBITOS'!D526)</f>
        <v>Não informado</v>
      </c>
      <c r="E530" s="7">
        <f>IF('2_DEBITOS'!$I$4="ERRO !!!",0,SUM('2_DEBITOS'!E526))</f>
        <v>0</v>
      </c>
      <c r="F530" s="7">
        <f>IF('2_DEBITOS'!$I$4="ERRO !!!",0,SUM('2_DEBITOS'!F526,'2_DEBITOS'!G526))</f>
        <v>0</v>
      </c>
      <c r="G530" s="8" t="str">
        <f>IF('1_QUESITOS'!$D$18="ERRO !!!","",
IF(E530+F530=0,"",
IF(OR('2_DEBITOS'!I526="Sim",'1_QUESITOS'!$D$6="Sim",'1_QUESITOS'!$D$7="Sim",'1_QUESITOS'!$D$9="Sim"),"D",
IF('3_CAPAG'!$D$9="","",
'3_CAPAG'!$D$9))))</f>
        <v/>
      </c>
      <c r="H530" s="8" t="str">
        <f>IF('1_QUESITOS'!$D$18="ERRO !!!","00.0",
IF(AND(OR(G530="C",G530="D"),'1_QUESITOS'!$D$13="Sim"),"10.1",
IF(AND(OR(G530="A",G530="B"),'1_QUESITOS'!$D$14="Sim"),"10.2",
IF(AND(OR(G530="C",G530="D"),'1_QUESITOS'!$D$13="Não",'1_QUESITOS'!$D$12="Inciso I"),"11.1",
IF(AND(OR(G530="C",G530="D"),'1_QUESITOS'!$D$13="Não",'1_QUESITOS'!$D$12="Inciso II"),"11.2",
"00.0")))))</f>
        <v>00.0</v>
      </c>
      <c r="I530" s="87">
        <f>IF('1_QUESITOS'!$D$18="ERRO !!!",0,
IF(H530="10.1",0.65,
IF(H530="10.2",0,
IF(AND(H530="11.1",'1_QUESITOS'!$D$8="Não",'1_QUESITOS'!$D$9="Não",'1_QUESITOS'!$D$10="Não",'1_QUESITOS'!$D$11="Não"),0.65,
IF(AND(H530="11.1",OR('1_QUESITOS'!$D$8="Sim",'1_QUESITOS'!$D$9="Sim",'1_QUESITOS'!$D$10="Sim",'1_QUESITOS'!$D$11="Sim")),0.7,
IF(AND(H530="11.2",'1_QUESITOS'!$D$8="Não",'1_QUESITOS'!$D$9="Não",'1_QUESITOS'!$D$10="Não",'1_QUESITOS'!$D$11="Não"),0.5,
IF(AND(H530="11.2",OR('1_QUESITOS'!$D$8="Sim",'1_QUESITOS'!$D$9="Sim",'1_QUESITOS'!$D$10="Sim",'1_QUESITOS'!$D$11="Sim")),0.55,
0)))))))</f>
        <v>0</v>
      </c>
      <c r="J530" s="87">
        <f>'3_CAPAG'!$D$8</f>
        <v>0</v>
      </c>
      <c r="K530" s="87">
        <f>IF(OR('2_DEBITOS'!I526="Sim",'1_QUESITOS'!$D$6="Sim",'1_QUESITOS'!$D$7="Sim",'1_QUESITOS'!$D$9="Sim"),I530,
SMALL(I530:J530,1))</f>
        <v>0</v>
      </c>
      <c r="L530" s="7">
        <f>IF('2_DEBITOS'!$I$4="ERRO !!!",0,ROUNDDOWN(SUM(E530:F530)*K530,2))</f>
        <v>0</v>
      </c>
      <c r="M530" s="7">
        <f t="shared" si="32"/>
        <v>0</v>
      </c>
      <c r="N530" s="7">
        <f t="shared" si="35"/>
        <v>0</v>
      </c>
      <c r="O530" s="7">
        <f t="shared" si="33"/>
        <v>0</v>
      </c>
    </row>
    <row r="531" spans="3:15" x14ac:dyDescent="0.35">
      <c r="C531" s="18" t="str">
        <f t="shared" si="34"/>
        <v/>
      </c>
      <c r="D531" s="13" t="str">
        <f>IF('2_DEBITOS'!D527="","Não informado",'2_DEBITOS'!D527)</f>
        <v>Não informado</v>
      </c>
      <c r="E531" s="7">
        <f>IF('2_DEBITOS'!$I$4="ERRO !!!",0,SUM('2_DEBITOS'!E527))</f>
        <v>0</v>
      </c>
      <c r="F531" s="7">
        <f>IF('2_DEBITOS'!$I$4="ERRO !!!",0,SUM('2_DEBITOS'!F527,'2_DEBITOS'!G527))</f>
        <v>0</v>
      </c>
      <c r="G531" s="8" t="str">
        <f>IF('1_QUESITOS'!$D$18="ERRO !!!","",
IF(E531+F531=0,"",
IF(OR('2_DEBITOS'!I527="Sim",'1_QUESITOS'!$D$6="Sim",'1_QUESITOS'!$D$7="Sim",'1_QUESITOS'!$D$9="Sim"),"D",
IF('3_CAPAG'!$D$9="","",
'3_CAPAG'!$D$9))))</f>
        <v/>
      </c>
      <c r="H531" s="8" t="str">
        <f>IF('1_QUESITOS'!$D$18="ERRO !!!","00.0",
IF(AND(OR(G531="C",G531="D"),'1_QUESITOS'!$D$13="Sim"),"10.1",
IF(AND(OR(G531="A",G531="B"),'1_QUESITOS'!$D$14="Sim"),"10.2",
IF(AND(OR(G531="C",G531="D"),'1_QUESITOS'!$D$13="Não",'1_QUESITOS'!$D$12="Inciso I"),"11.1",
IF(AND(OR(G531="C",G531="D"),'1_QUESITOS'!$D$13="Não",'1_QUESITOS'!$D$12="Inciso II"),"11.2",
"00.0")))))</f>
        <v>00.0</v>
      </c>
      <c r="I531" s="87">
        <f>IF('1_QUESITOS'!$D$18="ERRO !!!",0,
IF(H531="10.1",0.65,
IF(H531="10.2",0,
IF(AND(H531="11.1",'1_QUESITOS'!$D$8="Não",'1_QUESITOS'!$D$9="Não",'1_QUESITOS'!$D$10="Não",'1_QUESITOS'!$D$11="Não"),0.65,
IF(AND(H531="11.1",OR('1_QUESITOS'!$D$8="Sim",'1_QUESITOS'!$D$9="Sim",'1_QUESITOS'!$D$10="Sim",'1_QUESITOS'!$D$11="Sim")),0.7,
IF(AND(H531="11.2",'1_QUESITOS'!$D$8="Não",'1_QUESITOS'!$D$9="Não",'1_QUESITOS'!$D$10="Não",'1_QUESITOS'!$D$11="Não"),0.5,
IF(AND(H531="11.2",OR('1_QUESITOS'!$D$8="Sim",'1_QUESITOS'!$D$9="Sim",'1_QUESITOS'!$D$10="Sim",'1_QUESITOS'!$D$11="Sim")),0.55,
0)))))))</f>
        <v>0</v>
      </c>
      <c r="J531" s="87">
        <f>'3_CAPAG'!$D$8</f>
        <v>0</v>
      </c>
      <c r="K531" s="87">
        <f>IF(OR('2_DEBITOS'!I527="Sim",'1_QUESITOS'!$D$6="Sim",'1_QUESITOS'!$D$7="Sim",'1_QUESITOS'!$D$9="Sim"),I531,
SMALL(I531:J531,1))</f>
        <v>0</v>
      </c>
      <c r="L531" s="7">
        <f>IF('2_DEBITOS'!$I$4="ERRO !!!",0,ROUNDDOWN(SUM(E531:F531)*K531,2))</f>
        <v>0</v>
      </c>
      <c r="M531" s="7">
        <f t="shared" si="32"/>
        <v>0</v>
      </c>
      <c r="N531" s="7">
        <f t="shared" si="35"/>
        <v>0</v>
      </c>
      <c r="O531" s="7">
        <f t="shared" si="33"/>
        <v>0</v>
      </c>
    </row>
    <row r="532" spans="3:15" x14ac:dyDescent="0.35">
      <c r="C532" s="18" t="str">
        <f t="shared" si="34"/>
        <v/>
      </c>
      <c r="D532" s="13" t="str">
        <f>IF('2_DEBITOS'!D528="","Não informado",'2_DEBITOS'!D528)</f>
        <v>Não informado</v>
      </c>
      <c r="E532" s="7">
        <f>IF('2_DEBITOS'!$I$4="ERRO !!!",0,SUM('2_DEBITOS'!E528))</f>
        <v>0</v>
      </c>
      <c r="F532" s="7">
        <f>IF('2_DEBITOS'!$I$4="ERRO !!!",0,SUM('2_DEBITOS'!F528,'2_DEBITOS'!G528))</f>
        <v>0</v>
      </c>
      <c r="G532" s="8" t="str">
        <f>IF('1_QUESITOS'!$D$18="ERRO !!!","",
IF(E532+F532=0,"",
IF(OR('2_DEBITOS'!I528="Sim",'1_QUESITOS'!$D$6="Sim",'1_QUESITOS'!$D$7="Sim",'1_QUESITOS'!$D$9="Sim"),"D",
IF('3_CAPAG'!$D$9="","",
'3_CAPAG'!$D$9))))</f>
        <v/>
      </c>
      <c r="H532" s="8" t="str">
        <f>IF('1_QUESITOS'!$D$18="ERRO !!!","00.0",
IF(AND(OR(G532="C",G532="D"),'1_QUESITOS'!$D$13="Sim"),"10.1",
IF(AND(OR(G532="A",G532="B"),'1_QUESITOS'!$D$14="Sim"),"10.2",
IF(AND(OR(G532="C",G532="D"),'1_QUESITOS'!$D$13="Não",'1_QUESITOS'!$D$12="Inciso I"),"11.1",
IF(AND(OR(G532="C",G532="D"),'1_QUESITOS'!$D$13="Não",'1_QUESITOS'!$D$12="Inciso II"),"11.2",
"00.0")))))</f>
        <v>00.0</v>
      </c>
      <c r="I532" s="87">
        <f>IF('1_QUESITOS'!$D$18="ERRO !!!",0,
IF(H532="10.1",0.65,
IF(H532="10.2",0,
IF(AND(H532="11.1",'1_QUESITOS'!$D$8="Não",'1_QUESITOS'!$D$9="Não",'1_QUESITOS'!$D$10="Não",'1_QUESITOS'!$D$11="Não"),0.65,
IF(AND(H532="11.1",OR('1_QUESITOS'!$D$8="Sim",'1_QUESITOS'!$D$9="Sim",'1_QUESITOS'!$D$10="Sim",'1_QUESITOS'!$D$11="Sim")),0.7,
IF(AND(H532="11.2",'1_QUESITOS'!$D$8="Não",'1_QUESITOS'!$D$9="Não",'1_QUESITOS'!$D$10="Não",'1_QUESITOS'!$D$11="Não"),0.5,
IF(AND(H532="11.2",OR('1_QUESITOS'!$D$8="Sim",'1_QUESITOS'!$D$9="Sim",'1_QUESITOS'!$D$10="Sim",'1_QUESITOS'!$D$11="Sim")),0.55,
0)))))))</f>
        <v>0</v>
      </c>
      <c r="J532" s="87">
        <f>'3_CAPAG'!$D$8</f>
        <v>0</v>
      </c>
      <c r="K532" s="87">
        <f>IF(OR('2_DEBITOS'!I528="Sim",'1_QUESITOS'!$D$6="Sim",'1_QUESITOS'!$D$7="Sim",'1_QUESITOS'!$D$9="Sim"),I532,
SMALL(I532:J532,1))</f>
        <v>0</v>
      </c>
      <c r="L532" s="7">
        <f>IF('2_DEBITOS'!$I$4="ERRO !!!",0,ROUNDDOWN(SUM(E532:F532)*K532,2))</f>
        <v>0</v>
      </c>
      <c r="M532" s="7">
        <f t="shared" si="32"/>
        <v>0</v>
      </c>
      <c r="N532" s="7">
        <f t="shared" si="35"/>
        <v>0</v>
      </c>
      <c r="O532" s="7">
        <f t="shared" si="33"/>
        <v>0</v>
      </c>
    </row>
    <row r="533" spans="3:15" x14ac:dyDescent="0.35">
      <c r="C533" s="18" t="str">
        <f t="shared" si="34"/>
        <v/>
      </c>
      <c r="D533" s="13" t="str">
        <f>IF('2_DEBITOS'!D529="","Não informado",'2_DEBITOS'!D529)</f>
        <v>Não informado</v>
      </c>
      <c r="E533" s="7">
        <f>IF('2_DEBITOS'!$I$4="ERRO !!!",0,SUM('2_DEBITOS'!E529))</f>
        <v>0</v>
      </c>
      <c r="F533" s="7">
        <f>IF('2_DEBITOS'!$I$4="ERRO !!!",0,SUM('2_DEBITOS'!F529,'2_DEBITOS'!G529))</f>
        <v>0</v>
      </c>
      <c r="G533" s="8" t="str">
        <f>IF('1_QUESITOS'!$D$18="ERRO !!!","",
IF(E533+F533=0,"",
IF(OR('2_DEBITOS'!I529="Sim",'1_QUESITOS'!$D$6="Sim",'1_QUESITOS'!$D$7="Sim",'1_QUESITOS'!$D$9="Sim"),"D",
IF('3_CAPAG'!$D$9="","",
'3_CAPAG'!$D$9))))</f>
        <v/>
      </c>
      <c r="H533" s="8" t="str">
        <f>IF('1_QUESITOS'!$D$18="ERRO !!!","00.0",
IF(AND(OR(G533="C",G533="D"),'1_QUESITOS'!$D$13="Sim"),"10.1",
IF(AND(OR(G533="A",G533="B"),'1_QUESITOS'!$D$14="Sim"),"10.2",
IF(AND(OR(G533="C",G533="D"),'1_QUESITOS'!$D$13="Não",'1_QUESITOS'!$D$12="Inciso I"),"11.1",
IF(AND(OR(G533="C",G533="D"),'1_QUESITOS'!$D$13="Não",'1_QUESITOS'!$D$12="Inciso II"),"11.2",
"00.0")))))</f>
        <v>00.0</v>
      </c>
      <c r="I533" s="87">
        <f>IF('1_QUESITOS'!$D$18="ERRO !!!",0,
IF(H533="10.1",0.65,
IF(H533="10.2",0,
IF(AND(H533="11.1",'1_QUESITOS'!$D$8="Não",'1_QUESITOS'!$D$9="Não",'1_QUESITOS'!$D$10="Não",'1_QUESITOS'!$D$11="Não"),0.65,
IF(AND(H533="11.1",OR('1_QUESITOS'!$D$8="Sim",'1_QUESITOS'!$D$9="Sim",'1_QUESITOS'!$D$10="Sim",'1_QUESITOS'!$D$11="Sim")),0.7,
IF(AND(H533="11.2",'1_QUESITOS'!$D$8="Não",'1_QUESITOS'!$D$9="Não",'1_QUESITOS'!$D$10="Não",'1_QUESITOS'!$D$11="Não"),0.5,
IF(AND(H533="11.2",OR('1_QUESITOS'!$D$8="Sim",'1_QUESITOS'!$D$9="Sim",'1_QUESITOS'!$D$10="Sim",'1_QUESITOS'!$D$11="Sim")),0.55,
0)))))))</f>
        <v>0</v>
      </c>
      <c r="J533" s="87">
        <f>'3_CAPAG'!$D$8</f>
        <v>0</v>
      </c>
      <c r="K533" s="87">
        <f>IF(OR('2_DEBITOS'!I529="Sim",'1_QUESITOS'!$D$6="Sim",'1_QUESITOS'!$D$7="Sim",'1_QUESITOS'!$D$9="Sim"),I533,
SMALL(I533:J533,1))</f>
        <v>0</v>
      </c>
      <c r="L533" s="7">
        <f>IF('2_DEBITOS'!$I$4="ERRO !!!",0,ROUNDDOWN(SUM(E533:F533)*K533,2))</f>
        <v>0</v>
      </c>
      <c r="M533" s="7">
        <f t="shared" si="32"/>
        <v>0</v>
      </c>
      <c r="N533" s="7">
        <f t="shared" si="35"/>
        <v>0</v>
      </c>
      <c r="O533" s="7">
        <f t="shared" si="33"/>
        <v>0</v>
      </c>
    </row>
    <row r="534" spans="3:15" x14ac:dyDescent="0.35">
      <c r="C534" s="18" t="str">
        <f t="shared" si="34"/>
        <v/>
      </c>
      <c r="D534" s="13" t="str">
        <f>IF('2_DEBITOS'!D530="","Não informado",'2_DEBITOS'!D530)</f>
        <v>Não informado</v>
      </c>
      <c r="E534" s="7">
        <f>IF('2_DEBITOS'!$I$4="ERRO !!!",0,SUM('2_DEBITOS'!E530))</f>
        <v>0</v>
      </c>
      <c r="F534" s="7">
        <f>IF('2_DEBITOS'!$I$4="ERRO !!!",0,SUM('2_DEBITOS'!F530,'2_DEBITOS'!G530))</f>
        <v>0</v>
      </c>
      <c r="G534" s="8" t="str">
        <f>IF('1_QUESITOS'!$D$18="ERRO !!!","",
IF(E534+F534=0,"",
IF(OR('2_DEBITOS'!I530="Sim",'1_QUESITOS'!$D$6="Sim",'1_QUESITOS'!$D$7="Sim",'1_QUESITOS'!$D$9="Sim"),"D",
IF('3_CAPAG'!$D$9="","",
'3_CAPAG'!$D$9))))</f>
        <v/>
      </c>
      <c r="H534" s="8" t="str">
        <f>IF('1_QUESITOS'!$D$18="ERRO !!!","00.0",
IF(AND(OR(G534="C",G534="D"),'1_QUESITOS'!$D$13="Sim"),"10.1",
IF(AND(OR(G534="A",G534="B"),'1_QUESITOS'!$D$14="Sim"),"10.2",
IF(AND(OR(G534="C",G534="D"),'1_QUESITOS'!$D$13="Não",'1_QUESITOS'!$D$12="Inciso I"),"11.1",
IF(AND(OR(G534="C",G534="D"),'1_QUESITOS'!$D$13="Não",'1_QUESITOS'!$D$12="Inciso II"),"11.2",
"00.0")))))</f>
        <v>00.0</v>
      </c>
      <c r="I534" s="87">
        <f>IF('1_QUESITOS'!$D$18="ERRO !!!",0,
IF(H534="10.1",0.65,
IF(H534="10.2",0,
IF(AND(H534="11.1",'1_QUESITOS'!$D$8="Não",'1_QUESITOS'!$D$9="Não",'1_QUESITOS'!$D$10="Não",'1_QUESITOS'!$D$11="Não"),0.65,
IF(AND(H534="11.1",OR('1_QUESITOS'!$D$8="Sim",'1_QUESITOS'!$D$9="Sim",'1_QUESITOS'!$D$10="Sim",'1_QUESITOS'!$D$11="Sim")),0.7,
IF(AND(H534="11.2",'1_QUESITOS'!$D$8="Não",'1_QUESITOS'!$D$9="Não",'1_QUESITOS'!$D$10="Não",'1_QUESITOS'!$D$11="Não"),0.5,
IF(AND(H534="11.2",OR('1_QUESITOS'!$D$8="Sim",'1_QUESITOS'!$D$9="Sim",'1_QUESITOS'!$D$10="Sim",'1_QUESITOS'!$D$11="Sim")),0.55,
0)))))))</f>
        <v>0</v>
      </c>
      <c r="J534" s="87">
        <f>'3_CAPAG'!$D$8</f>
        <v>0</v>
      </c>
      <c r="K534" s="87">
        <f>IF(OR('2_DEBITOS'!I530="Sim",'1_QUESITOS'!$D$6="Sim",'1_QUESITOS'!$D$7="Sim",'1_QUESITOS'!$D$9="Sim"),I534,
SMALL(I534:J534,1))</f>
        <v>0</v>
      </c>
      <c r="L534" s="7">
        <f>IF('2_DEBITOS'!$I$4="ERRO !!!",0,ROUNDDOWN(SUM(E534:F534)*K534,2))</f>
        <v>0</v>
      </c>
      <c r="M534" s="7">
        <f t="shared" si="32"/>
        <v>0</v>
      </c>
      <c r="N534" s="7">
        <f t="shared" si="35"/>
        <v>0</v>
      </c>
      <c r="O534" s="7">
        <f t="shared" si="33"/>
        <v>0</v>
      </c>
    </row>
    <row r="535" spans="3:15" x14ac:dyDescent="0.35">
      <c r="C535" s="18" t="str">
        <f t="shared" si="34"/>
        <v/>
      </c>
      <c r="D535" s="13" t="str">
        <f>IF('2_DEBITOS'!D531="","Não informado",'2_DEBITOS'!D531)</f>
        <v>Não informado</v>
      </c>
      <c r="E535" s="7">
        <f>IF('2_DEBITOS'!$I$4="ERRO !!!",0,SUM('2_DEBITOS'!E531))</f>
        <v>0</v>
      </c>
      <c r="F535" s="7">
        <f>IF('2_DEBITOS'!$I$4="ERRO !!!",0,SUM('2_DEBITOS'!F531,'2_DEBITOS'!G531))</f>
        <v>0</v>
      </c>
      <c r="G535" s="8" t="str">
        <f>IF('1_QUESITOS'!$D$18="ERRO !!!","",
IF(E535+F535=0,"",
IF(OR('2_DEBITOS'!I531="Sim",'1_QUESITOS'!$D$6="Sim",'1_QUESITOS'!$D$7="Sim",'1_QUESITOS'!$D$9="Sim"),"D",
IF('3_CAPAG'!$D$9="","",
'3_CAPAG'!$D$9))))</f>
        <v/>
      </c>
      <c r="H535" s="8" t="str">
        <f>IF('1_QUESITOS'!$D$18="ERRO !!!","00.0",
IF(AND(OR(G535="C",G535="D"),'1_QUESITOS'!$D$13="Sim"),"10.1",
IF(AND(OR(G535="A",G535="B"),'1_QUESITOS'!$D$14="Sim"),"10.2",
IF(AND(OR(G535="C",G535="D"),'1_QUESITOS'!$D$13="Não",'1_QUESITOS'!$D$12="Inciso I"),"11.1",
IF(AND(OR(G535="C",G535="D"),'1_QUESITOS'!$D$13="Não",'1_QUESITOS'!$D$12="Inciso II"),"11.2",
"00.0")))))</f>
        <v>00.0</v>
      </c>
      <c r="I535" s="87">
        <f>IF('1_QUESITOS'!$D$18="ERRO !!!",0,
IF(H535="10.1",0.65,
IF(H535="10.2",0,
IF(AND(H535="11.1",'1_QUESITOS'!$D$8="Não",'1_QUESITOS'!$D$9="Não",'1_QUESITOS'!$D$10="Não",'1_QUESITOS'!$D$11="Não"),0.65,
IF(AND(H535="11.1",OR('1_QUESITOS'!$D$8="Sim",'1_QUESITOS'!$D$9="Sim",'1_QUESITOS'!$D$10="Sim",'1_QUESITOS'!$D$11="Sim")),0.7,
IF(AND(H535="11.2",'1_QUESITOS'!$D$8="Não",'1_QUESITOS'!$D$9="Não",'1_QUESITOS'!$D$10="Não",'1_QUESITOS'!$D$11="Não"),0.5,
IF(AND(H535="11.2",OR('1_QUESITOS'!$D$8="Sim",'1_QUESITOS'!$D$9="Sim",'1_QUESITOS'!$D$10="Sim",'1_QUESITOS'!$D$11="Sim")),0.55,
0)))))))</f>
        <v>0</v>
      </c>
      <c r="J535" s="87">
        <f>'3_CAPAG'!$D$8</f>
        <v>0</v>
      </c>
      <c r="K535" s="87">
        <f>IF(OR('2_DEBITOS'!I531="Sim",'1_QUESITOS'!$D$6="Sim",'1_QUESITOS'!$D$7="Sim",'1_QUESITOS'!$D$9="Sim"),I535,
SMALL(I535:J535,1))</f>
        <v>0</v>
      </c>
      <c r="L535" s="7">
        <f>IF('2_DEBITOS'!$I$4="ERRO !!!",0,ROUNDDOWN(SUM(E535:F535)*K535,2))</f>
        <v>0</v>
      </c>
      <c r="M535" s="7">
        <f t="shared" si="32"/>
        <v>0</v>
      </c>
      <c r="N535" s="7">
        <f t="shared" si="35"/>
        <v>0</v>
      </c>
      <c r="O535" s="7">
        <f t="shared" si="33"/>
        <v>0</v>
      </c>
    </row>
    <row r="536" spans="3:15" x14ac:dyDescent="0.35">
      <c r="C536" s="18" t="str">
        <f t="shared" si="34"/>
        <v/>
      </c>
      <c r="D536" s="13" t="str">
        <f>IF('2_DEBITOS'!D532="","Não informado",'2_DEBITOS'!D532)</f>
        <v>Não informado</v>
      </c>
      <c r="E536" s="7">
        <f>IF('2_DEBITOS'!$I$4="ERRO !!!",0,SUM('2_DEBITOS'!E532))</f>
        <v>0</v>
      </c>
      <c r="F536" s="7">
        <f>IF('2_DEBITOS'!$I$4="ERRO !!!",0,SUM('2_DEBITOS'!F532,'2_DEBITOS'!G532))</f>
        <v>0</v>
      </c>
      <c r="G536" s="8" t="str">
        <f>IF('1_QUESITOS'!$D$18="ERRO !!!","",
IF(E536+F536=0,"",
IF(OR('2_DEBITOS'!I532="Sim",'1_QUESITOS'!$D$6="Sim",'1_QUESITOS'!$D$7="Sim",'1_QUESITOS'!$D$9="Sim"),"D",
IF('3_CAPAG'!$D$9="","",
'3_CAPAG'!$D$9))))</f>
        <v/>
      </c>
      <c r="H536" s="8" t="str">
        <f>IF('1_QUESITOS'!$D$18="ERRO !!!","00.0",
IF(AND(OR(G536="C",G536="D"),'1_QUESITOS'!$D$13="Sim"),"10.1",
IF(AND(OR(G536="A",G536="B"),'1_QUESITOS'!$D$14="Sim"),"10.2",
IF(AND(OR(G536="C",G536="D"),'1_QUESITOS'!$D$13="Não",'1_QUESITOS'!$D$12="Inciso I"),"11.1",
IF(AND(OR(G536="C",G536="D"),'1_QUESITOS'!$D$13="Não",'1_QUESITOS'!$D$12="Inciso II"),"11.2",
"00.0")))))</f>
        <v>00.0</v>
      </c>
      <c r="I536" s="87">
        <f>IF('1_QUESITOS'!$D$18="ERRO !!!",0,
IF(H536="10.1",0.65,
IF(H536="10.2",0,
IF(AND(H536="11.1",'1_QUESITOS'!$D$8="Não",'1_QUESITOS'!$D$9="Não",'1_QUESITOS'!$D$10="Não",'1_QUESITOS'!$D$11="Não"),0.65,
IF(AND(H536="11.1",OR('1_QUESITOS'!$D$8="Sim",'1_QUESITOS'!$D$9="Sim",'1_QUESITOS'!$D$10="Sim",'1_QUESITOS'!$D$11="Sim")),0.7,
IF(AND(H536="11.2",'1_QUESITOS'!$D$8="Não",'1_QUESITOS'!$D$9="Não",'1_QUESITOS'!$D$10="Não",'1_QUESITOS'!$D$11="Não"),0.5,
IF(AND(H536="11.2",OR('1_QUESITOS'!$D$8="Sim",'1_QUESITOS'!$D$9="Sim",'1_QUESITOS'!$D$10="Sim",'1_QUESITOS'!$D$11="Sim")),0.55,
0)))))))</f>
        <v>0</v>
      </c>
      <c r="J536" s="87">
        <f>'3_CAPAG'!$D$8</f>
        <v>0</v>
      </c>
      <c r="K536" s="87">
        <f>IF(OR('2_DEBITOS'!I532="Sim",'1_QUESITOS'!$D$6="Sim",'1_QUESITOS'!$D$7="Sim",'1_QUESITOS'!$D$9="Sim"),I536,
SMALL(I536:J536,1))</f>
        <v>0</v>
      </c>
      <c r="L536" s="7">
        <f>IF('2_DEBITOS'!$I$4="ERRO !!!",0,ROUNDDOWN(SUM(E536:F536)*K536,2))</f>
        <v>0</v>
      </c>
      <c r="M536" s="7">
        <f t="shared" si="32"/>
        <v>0</v>
      </c>
      <c r="N536" s="7">
        <f t="shared" si="35"/>
        <v>0</v>
      </c>
      <c r="O536" s="7">
        <f t="shared" si="33"/>
        <v>0</v>
      </c>
    </row>
    <row r="537" spans="3:15" x14ac:dyDescent="0.35">
      <c r="C537" s="18" t="str">
        <f t="shared" si="34"/>
        <v/>
      </c>
      <c r="D537" s="13" t="str">
        <f>IF('2_DEBITOS'!D533="","Não informado",'2_DEBITOS'!D533)</f>
        <v>Não informado</v>
      </c>
      <c r="E537" s="7">
        <f>IF('2_DEBITOS'!$I$4="ERRO !!!",0,SUM('2_DEBITOS'!E533))</f>
        <v>0</v>
      </c>
      <c r="F537" s="7">
        <f>IF('2_DEBITOS'!$I$4="ERRO !!!",0,SUM('2_DEBITOS'!F533,'2_DEBITOS'!G533))</f>
        <v>0</v>
      </c>
      <c r="G537" s="8" t="str">
        <f>IF('1_QUESITOS'!$D$18="ERRO !!!","",
IF(E537+F537=0,"",
IF(OR('2_DEBITOS'!I533="Sim",'1_QUESITOS'!$D$6="Sim",'1_QUESITOS'!$D$7="Sim",'1_QUESITOS'!$D$9="Sim"),"D",
IF('3_CAPAG'!$D$9="","",
'3_CAPAG'!$D$9))))</f>
        <v/>
      </c>
      <c r="H537" s="8" t="str">
        <f>IF('1_QUESITOS'!$D$18="ERRO !!!","00.0",
IF(AND(OR(G537="C",G537="D"),'1_QUESITOS'!$D$13="Sim"),"10.1",
IF(AND(OR(G537="A",G537="B"),'1_QUESITOS'!$D$14="Sim"),"10.2",
IF(AND(OR(G537="C",G537="D"),'1_QUESITOS'!$D$13="Não",'1_QUESITOS'!$D$12="Inciso I"),"11.1",
IF(AND(OR(G537="C",G537="D"),'1_QUESITOS'!$D$13="Não",'1_QUESITOS'!$D$12="Inciso II"),"11.2",
"00.0")))))</f>
        <v>00.0</v>
      </c>
      <c r="I537" s="87">
        <f>IF('1_QUESITOS'!$D$18="ERRO !!!",0,
IF(H537="10.1",0.65,
IF(H537="10.2",0,
IF(AND(H537="11.1",'1_QUESITOS'!$D$8="Não",'1_QUESITOS'!$D$9="Não",'1_QUESITOS'!$D$10="Não",'1_QUESITOS'!$D$11="Não"),0.65,
IF(AND(H537="11.1",OR('1_QUESITOS'!$D$8="Sim",'1_QUESITOS'!$D$9="Sim",'1_QUESITOS'!$D$10="Sim",'1_QUESITOS'!$D$11="Sim")),0.7,
IF(AND(H537="11.2",'1_QUESITOS'!$D$8="Não",'1_QUESITOS'!$D$9="Não",'1_QUESITOS'!$D$10="Não",'1_QUESITOS'!$D$11="Não"),0.5,
IF(AND(H537="11.2",OR('1_QUESITOS'!$D$8="Sim",'1_QUESITOS'!$D$9="Sim",'1_QUESITOS'!$D$10="Sim",'1_QUESITOS'!$D$11="Sim")),0.55,
0)))))))</f>
        <v>0</v>
      </c>
      <c r="J537" s="87">
        <f>'3_CAPAG'!$D$8</f>
        <v>0</v>
      </c>
      <c r="K537" s="87">
        <f>IF(OR('2_DEBITOS'!I533="Sim",'1_QUESITOS'!$D$6="Sim",'1_QUESITOS'!$D$7="Sim",'1_QUESITOS'!$D$9="Sim"),I537,
SMALL(I537:J537,1))</f>
        <v>0</v>
      </c>
      <c r="L537" s="7">
        <f>IF('2_DEBITOS'!$I$4="ERRO !!!",0,ROUNDDOWN(SUM(E537:F537)*K537,2))</f>
        <v>0</v>
      </c>
      <c r="M537" s="7">
        <f t="shared" si="32"/>
        <v>0</v>
      </c>
      <c r="N537" s="7">
        <f t="shared" si="35"/>
        <v>0</v>
      </c>
      <c r="O537" s="7">
        <f t="shared" si="33"/>
        <v>0</v>
      </c>
    </row>
    <row r="538" spans="3:15" x14ac:dyDescent="0.35">
      <c r="C538" s="18" t="str">
        <f t="shared" si="34"/>
        <v/>
      </c>
      <c r="D538" s="13" t="str">
        <f>IF('2_DEBITOS'!D534="","Não informado",'2_DEBITOS'!D534)</f>
        <v>Não informado</v>
      </c>
      <c r="E538" s="7">
        <f>IF('2_DEBITOS'!$I$4="ERRO !!!",0,SUM('2_DEBITOS'!E534))</f>
        <v>0</v>
      </c>
      <c r="F538" s="7">
        <f>IF('2_DEBITOS'!$I$4="ERRO !!!",0,SUM('2_DEBITOS'!F534,'2_DEBITOS'!G534))</f>
        <v>0</v>
      </c>
      <c r="G538" s="8" t="str">
        <f>IF('1_QUESITOS'!$D$18="ERRO !!!","",
IF(E538+F538=0,"",
IF(OR('2_DEBITOS'!I534="Sim",'1_QUESITOS'!$D$6="Sim",'1_QUESITOS'!$D$7="Sim",'1_QUESITOS'!$D$9="Sim"),"D",
IF('3_CAPAG'!$D$9="","",
'3_CAPAG'!$D$9))))</f>
        <v/>
      </c>
      <c r="H538" s="8" t="str">
        <f>IF('1_QUESITOS'!$D$18="ERRO !!!","00.0",
IF(AND(OR(G538="C",G538="D"),'1_QUESITOS'!$D$13="Sim"),"10.1",
IF(AND(OR(G538="A",G538="B"),'1_QUESITOS'!$D$14="Sim"),"10.2",
IF(AND(OR(G538="C",G538="D"),'1_QUESITOS'!$D$13="Não",'1_QUESITOS'!$D$12="Inciso I"),"11.1",
IF(AND(OR(G538="C",G538="D"),'1_QUESITOS'!$D$13="Não",'1_QUESITOS'!$D$12="Inciso II"),"11.2",
"00.0")))))</f>
        <v>00.0</v>
      </c>
      <c r="I538" s="87">
        <f>IF('1_QUESITOS'!$D$18="ERRO !!!",0,
IF(H538="10.1",0.65,
IF(H538="10.2",0,
IF(AND(H538="11.1",'1_QUESITOS'!$D$8="Não",'1_QUESITOS'!$D$9="Não",'1_QUESITOS'!$D$10="Não",'1_QUESITOS'!$D$11="Não"),0.65,
IF(AND(H538="11.1",OR('1_QUESITOS'!$D$8="Sim",'1_QUESITOS'!$D$9="Sim",'1_QUESITOS'!$D$10="Sim",'1_QUESITOS'!$D$11="Sim")),0.7,
IF(AND(H538="11.2",'1_QUESITOS'!$D$8="Não",'1_QUESITOS'!$D$9="Não",'1_QUESITOS'!$D$10="Não",'1_QUESITOS'!$D$11="Não"),0.5,
IF(AND(H538="11.2",OR('1_QUESITOS'!$D$8="Sim",'1_QUESITOS'!$D$9="Sim",'1_QUESITOS'!$D$10="Sim",'1_QUESITOS'!$D$11="Sim")),0.55,
0)))))))</f>
        <v>0</v>
      </c>
      <c r="J538" s="87">
        <f>'3_CAPAG'!$D$8</f>
        <v>0</v>
      </c>
      <c r="K538" s="87">
        <f>IF(OR('2_DEBITOS'!I534="Sim",'1_QUESITOS'!$D$6="Sim",'1_QUESITOS'!$D$7="Sim",'1_QUESITOS'!$D$9="Sim"),I538,
SMALL(I538:J538,1))</f>
        <v>0</v>
      </c>
      <c r="L538" s="7">
        <f>IF('2_DEBITOS'!$I$4="ERRO !!!",0,ROUNDDOWN(SUM(E538:F538)*K538,2))</f>
        <v>0</v>
      </c>
      <c r="M538" s="7">
        <f t="shared" si="32"/>
        <v>0</v>
      </c>
      <c r="N538" s="7">
        <f t="shared" si="35"/>
        <v>0</v>
      </c>
      <c r="O538" s="7">
        <f t="shared" si="33"/>
        <v>0</v>
      </c>
    </row>
    <row r="539" spans="3:15" x14ac:dyDescent="0.35">
      <c r="C539" s="18" t="str">
        <f t="shared" si="34"/>
        <v/>
      </c>
      <c r="D539" s="13" t="str">
        <f>IF('2_DEBITOS'!D535="","Não informado",'2_DEBITOS'!D535)</f>
        <v>Não informado</v>
      </c>
      <c r="E539" s="7">
        <f>IF('2_DEBITOS'!$I$4="ERRO !!!",0,SUM('2_DEBITOS'!E535))</f>
        <v>0</v>
      </c>
      <c r="F539" s="7">
        <f>IF('2_DEBITOS'!$I$4="ERRO !!!",0,SUM('2_DEBITOS'!F535,'2_DEBITOS'!G535))</f>
        <v>0</v>
      </c>
      <c r="G539" s="8" t="str">
        <f>IF('1_QUESITOS'!$D$18="ERRO !!!","",
IF(E539+F539=0,"",
IF(OR('2_DEBITOS'!I535="Sim",'1_QUESITOS'!$D$6="Sim",'1_QUESITOS'!$D$7="Sim",'1_QUESITOS'!$D$9="Sim"),"D",
IF('3_CAPAG'!$D$9="","",
'3_CAPAG'!$D$9))))</f>
        <v/>
      </c>
      <c r="H539" s="8" t="str">
        <f>IF('1_QUESITOS'!$D$18="ERRO !!!","00.0",
IF(AND(OR(G539="C",G539="D"),'1_QUESITOS'!$D$13="Sim"),"10.1",
IF(AND(OR(G539="A",G539="B"),'1_QUESITOS'!$D$14="Sim"),"10.2",
IF(AND(OR(G539="C",G539="D"),'1_QUESITOS'!$D$13="Não",'1_QUESITOS'!$D$12="Inciso I"),"11.1",
IF(AND(OR(G539="C",G539="D"),'1_QUESITOS'!$D$13="Não",'1_QUESITOS'!$D$12="Inciso II"),"11.2",
"00.0")))))</f>
        <v>00.0</v>
      </c>
      <c r="I539" s="87">
        <f>IF('1_QUESITOS'!$D$18="ERRO !!!",0,
IF(H539="10.1",0.65,
IF(H539="10.2",0,
IF(AND(H539="11.1",'1_QUESITOS'!$D$8="Não",'1_QUESITOS'!$D$9="Não",'1_QUESITOS'!$D$10="Não",'1_QUESITOS'!$D$11="Não"),0.65,
IF(AND(H539="11.1",OR('1_QUESITOS'!$D$8="Sim",'1_QUESITOS'!$D$9="Sim",'1_QUESITOS'!$D$10="Sim",'1_QUESITOS'!$D$11="Sim")),0.7,
IF(AND(H539="11.2",'1_QUESITOS'!$D$8="Não",'1_QUESITOS'!$D$9="Não",'1_QUESITOS'!$D$10="Não",'1_QUESITOS'!$D$11="Não"),0.5,
IF(AND(H539="11.2",OR('1_QUESITOS'!$D$8="Sim",'1_QUESITOS'!$D$9="Sim",'1_QUESITOS'!$D$10="Sim",'1_QUESITOS'!$D$11="Sim")),0.55,
0)))))))</f>
        <v>0</v>
      </c>
      <c r="J539" s="87">
        <f>'3_CAPAG'!$D$8</f>
        <v>0</v>
      </c>
      <c r="K539" s="87">
        <f>IF(OR('2_DEBITOS'!I535="Sim",'1_QUESITOS'!$D$6="Sim",'1_QUESITOS'!$D$7="Sim",'1_QUESITOS'!$D$9="Sim"),I539,
SMALL(I539:J539,1))</f>
        <v>0</v>
      </c>
      <c r="L539" s="7">
        <f>IF('2_DEBITOS'!$I$4="ERRO !!!",0,ROUNDDOWN(SUM(E539:F539)*K539,2))</f>
        <v>0</v>
      </c>
      <c r="M539" s="7">
        <f t="shared" si="32"/>
        <v>0</v>
      </c>
      <c r="N539" s="7">
        <f t="shared" si="35"/>
        <v>0</v>
      </c>
      <c r="O539" s="7">
        <f t="shared" si="33"/>
        <v>0</v>
      </c>
    </row>
    <row r="540" spans="3:15" x14ac:dyDescent="0.35">
      <c r="C540" s="18" t="str">
        <f t="shared" si="34"/>
        <v/>
      </c>
      <c r="D540" s="13" t="str">
        <f>IF('2_DEBITOS'!D536="","Não informado",'2_DEBITOS'!D536)</f>
        <v>Não informado</v>
      </c>
      <c r="E540" s="7">
        <f>IF('2_DEBITOS'!$I$4="ERRO !!!",0,SUM('2_DEBITOS'!E536))</f>
        <v>0</v>
      </c>
      <c r="F540" s="7">
        <f>IF('2_DEBITOS'!$I$4="ERRO !!!",0,SUM('2_DEBITOS'!F536,'2_DEBITOS'!G536))</f>
        <v>0</v>
      </c>
      <c r="G540" s="8" t="str">
        <f>IF('1_QUESITOS'!$D$18="ERRO !!!","",
IF(E540+F540=0,"",
IF(OR('2_DEBITOS'!I536="Sim",'1_QUESITOS'!$D$6="Sim",'1_QUESITOS'!$D$7="Sim",'1_QUESITOS'!$D$9="Sim"),"D",
IF('3_CAPAG'!$D$9="","",
'3_CAPAG'!$D$9))))</f>
        <v/>
      </c>
      <c r="H540" s="8" t="str">
        <f>IF('1_QUESITOS'!$D$18="ERRO !!!","00.0",
IF(AND(OR(G540="C",G540="D"),'1_QUESITOS'!$D$13="Sim"),"10.1",
IF(AND(OR(G540="A",G540="B"),'1_QUESITOS'!$D$14="Sim"),"10.2",
IF(AND(OR(G540="C",G540="D"),'1_QUESITOS'!$D$13="Não",'1_QUESITOS'!$D$12="Inciso I"),"11.1",
IF(AND(OR(G540="C",G540="D"),'1_QUESITOS'!$D$13="Não",'1_QUESITOS'!$D$12="Inciso II"),"11.2",
"00.0")))))</f>
        <v>00.0</v>
      </c>
      <c r="I540" s="87">
        <f>IF('1_QUESITOS'!$D$18="ERRO !!!",0,
IF(H540="10.1",0.65,
IF(H540="10.2",0,
IF(AND(H540="11.1",'1_QUESITOS'!$D$8="Não",'1_QUESITOS'!$D$9="Não",'1_QUESITOS'!$D$10="Não",'1_QUESITOS'!$D$11="Não"),0.65,
IF(AND(H540="11.1",OR('1_QUESITOS'!$D$8="Sim",'1_QUESITOS'!$D$9="Sim",'1_QUESITOS'!$D$10="Sim",'1_QUESITOS'!$D$11="Sim")),0.7,
IF(AND(H540="11.2",'1_QUESITOS'!$D$8="Não",'1_QUESITOS'!$D$9="Não",'1_QUESITOS'!$D$10="Não",'1_QUESITOS'!$D$11="Não"),0.5,
IF(AND(H540="11.2",OR('1_QUESITOS'!$D$8="Sim",'1_QUESITOS'!$D$9="Sim",'1_QUESITOS'!$D$10="Sim",'1_QUESITOS'!$D$11="Sim")),0.55,
0)))))))</f>
        <v>0</v>
      </c>
      <c r="J540" s="87">
        <f>'3_CAPAG'!$D$8</f>
        <v>0</v>
      </c>
      <c r="K540" s="87">
        <f>IF(OR('2_DEBITOS'!I536="Sim",'1_QUESITOS'!$D$6="Sim",'1_QUESITOS'!$D$7="Sim",'1_QUESITOS'!$D$9="Sim"),I540,
SMALL(I540:J540,1))</f>
        <v>0</v>
      </c>
      <c r="L540" s="7">
        <f>IF('2_DEBITOS'!$I$4="ERRO !!!",0,ROUNDDOWN(SUM(E540:F540)*K540,2))</f>
        <v>0</v>
      </c>
      <c r="M540" s="7">
        <f t="shared" si="32"/>
        <v>0</v>
      </c>
      <c r="N540" s="7">
        <f t="shared" si="35"/>
        <v>0</v>
      </c>
      <c r="O540" s="7">
        <f t="shared" si="33"/>
        <v>0</v>
      </c>
    </row>
    <row r="541" spans="3:15" x14ac:dyDescent="0.35">
      <c r="C541" s="18" t="str">
        <f t="shared" si="34"/>
        <v/>
      </c>
      <c r="D541" s="13" t="str">
        <f>IF('2_DEBITOS'!D537="","Não informado",'2_DEBITOS'!D537)</f>
        <v>Não informado</v>
      </c>
      <c r="E541" s="7">
        <f>IF('2_DEBITOS'!$I$4="ERRO !!!",0,SUM('2_DEBITOS'!E537))</f>
        <v>0</v>
      </c>
      <c r="F541" s="7">
        <f>IF('2_DEBITOS'!$I$4="ERRO !!!",0,SUM('2_DEBITOS'!F537,'2_DEBITOS'!G537))</f>
        <v>0</v>
      </c>
      <c r="G541" s="8" t="str">
        <f>IF('1_QUESITOS'!$D$18="ERRO !!!","",
IF(E541+F541=0,"",
IF(OR('2_DEBITOS'!I537="Sim",'1_QUESITOS'!$D$6="Sim",'1_QUESITOS'!$D$7="Sim",'1_QUESITOS'!$D$9="Sim"),"D",
IF('3_CAPAG'!$D$9="","",
'3_CAPAG'!$D$9))))</f>
        <v/>
      </c>
      <c r="H541" s="8" t="str">
        <f>IF('1_QUESITOS'!$D$18="ERRO !!!","00.0",
IF(AND(OR(G541="C",G541="D"),'1_QUESITOS'!$D$13="Sim"),"10.1",
IF(AND(OR(G541="A",G541="B"),'1_QUESITOS'!$D$14="Sim"),"10.2",
IF(AND(OR(G541="C",G541="D"),'1_QUESITOS'!$D$13="Não",'1_QUESITOS'!$D$12="Inciso I"),"11.1",
IF(AND(OR(G541="C",G541="D"),'1_QUESITOS'!$D$13="Não",'1_QUESITOS'!$D$12="Inciso II"),"11.2",
"00.0")))))</f>
        <v>00.0</v>
      </c>
      <c r="I541" s="87">
        <f>IF('1_QUESITOS'!$D$18="ERRO !!!",0,
IF(H541="10.1",0.65,
IF(H541="10.2",0,
IF(AND(H541="11.1",'1_QUESITOS'!$D$8="Não",'1_QUESITOS'!$D$9="Não",'1_QUESITOS'!$D$10="Não",'1_QUESITOS'!$D$11="Não"),0.65,
IF(AND(H541="11.1",OR('1_QUESITOS'!$D$8="Sim",'1_QUESITOS'!$D$9="Sim",'1_QUESITOS'!$D$10="Sim",'1_QUESITOS'!$D$11="Sim")),0.7,
IF(AND(H541="11.2",'1_QUESITOS'!$D$8="Não",'1_QUESITOS'!$D$9="Não",'1_QUESITOS'!$D$10="Não",'1_QUESITOS'!$D$11="Não"),0.5,
IF(AND(H541="11.2",OR('1_QUESITOS'!$D$8="Sim",'1_QUESITOS'!$D$9="Sim",'1_QUESITOS'!$D$10="Sim",'1_QUESITOS'!$D$11="Sim")),0.55,
0)))))))</f>
        <v>0</v>
      </c>
      <c r="J541" s="87">
        <f>'3_CAPAG'!$D$8</f>
        <v>0</v>
      </c>
      <c r="K541" s="87">
        <f>IF(OR('2_DEBITOS'!I537="Sim",'1_QUESITOS'!$D$6="Sim",'1_QUESITOS'!$D$7="Sim",'1_QUESITOS'!$D$9="Sim"),I541,
SMALL(I541:J541,1))</f>
        <v>0</v>
      </c>
      <c r="L541" s="7">
        <f>IF('2_DEBITOS'!$I$4="ERRO !!!",0,ROUNDDOWN(SUM(E541:F541)*K541,2))</f>
        <v>0</v>
      </c>
      <c r="M541" s="7">
        <f t="shared" si="32"/>
        <v>0</v>
      </c>
      <c r="N541" s="7">
        <f t="shared" si="35"/>
        <v>0</v>
      </c>
      <c r="O541" s="7">
        <f t="shared" si="33"/>
        <v>0</v>
      </c>
    </row>
    <row r="542" spans="3:15" x14ac:dyDescent="0.35">
      <c r="C542" s="18" t="str">
        <f t="shared" si="34"/>
        <v/>
      </c>
      <c r="D542" s="13" t="str">
        <f>IF('2_DEBITOS'!D538="","Não informado",'2_DEBITOS'!D538)</f>
        <v>Não informado</v>
      </c>
      <c r="E542" s="7">
        <f>IF('2_DEBITOS'!$I$4="ERRO !!!",0,SUM('2_DEBITOS'!E538))</f>
        <v>0</v>
      </c>
      <c r="F542" s="7">
        <f>IF('2_DEBITOS'!$I$4="ERRO !!!",0,SUM('2_DEBITOS'!F538,'2_DEBITOS'!G538))</f>
        <v>0</v>
      </c>
      <c r="G542" s="8" t="str">
        <f>IF('1_QUESITOS'!$D$18="ERRO !!!","",
IF(E542+F542=0,"",
IF(OR('2_DEBITOS'!I538="Sim",'1_QUESITOS'!$D$6="Sim",'1_QUESITOS'!$D$7="Sim",'1_QUESITOS'!$D$9="Sim"),"D",
IF('3_CAPAG'!$D$9="","",
'3_CAPAG'!$D$9))))</f>
        <v/>
      </c>
      <c r="H542" s="8" t="str">
        <f>IF('1_QUESITOS'!$D$18="ERRO !!!","00.0",
IF(AND(OR(G542="C",G542="D"),'1_QUESITOS'!$D$13="Sim"),"10.1",
IF(AND(OR(G542="A",G542="B"),'1_QUESITOS'!$D$14="Sim"),"10.2",
IF(AND(OR(G542="C",G542="D"),'1_QUESITOS'!$D$13="Não",'1_QUESITOS'!$D$12="Inciso I"),"11.1",
IF(AND(OR(G542="C",G542="D"),'1_QUESITOS'!$D$13="Não",'1_QUESITOS'!$D$12="Inciso II"),"11.2",
"00.0")))))</f>
        <v>00.0</v>
      </c>
      <c r="I542" s="87">
        <f>IF('1_QUESITOS'!$D$18="ERRO !!!",0,
IF(H542="10.1",0.65,
IF(H542="10.2",0,
IF(AND(H542="11.1",'1_QUESITOS'!$D$8="Não",'1_QUESITOS'!$D$9="Não",'1_QUESITOS'!$D$10="Não",'1_QUESITOS'!$D$11="Não"),0.65,
IF(AND(H542="11.1",OR('1_QUESITOS'!$D$8="Sim",'1_QUESITOS'!$D$9="Sim",'1_QUESITOS'!$D$10="Sim",'1_QUESITOS'!$D$11="Sim")),0.7,
IF(AND(H542="11.2",'1_QUESITOS'!$D$8="Não",'1_QUESITOS'!$D$9="Não",'1_QUESITOS'!$D$10="Não",'1_QUESITOS'!$D$11="Não"),0.5,
IF(AND(H542="11.2",OR('1_QUESITOS'!$D$8="Sim",'1_QUESITOS'!$D$9="Sim",'1_QUESITOS'!$D$10="Sim",'1_QUESITOS'!$D$11="Sim")),0.55,
0)))))))</f>
        <v>0</v>
      </c>
      <c r="J542" s="87">
        <f>'3_CAPAG'!$D$8</f>
        <v>0</v>
      </c>
      <c r="K542" s="87">
        <f>IF(OR('2_DEBITOS'!I538="Sim",'1_QUESITOS'!$D$6="Sim",'1_QUESITOS'!$D$7="Sim",'1_QUESITOS'!$D$9="Sim"),I542,
SMALL(I542:J542,1))</f>
        <v>0</v>
      </c>
      <c r="L542" s="7">
        <f>IF('2_DEBITOS'!$I$4="ERRO !!!",0,ROUNDDOWN(SUM(E542:F542)*K542,2))</f>
        <v>0</v>
      </c>
      <c r="M542" s="7">
        <f t="shared" si="32"/>
        <v>0</v>
      </c>
      <c r="N542" s="7">
        <f t="shared" si="35"/>
        <v>0</v>
      </c>
      <c r="O542" s="7">
        <f t="shared" si="33"/>
        <v>0</v>
      </c>
    </row>
    <row r="543" spans="3:15" x14ac:dyDescent="0.35">
      <c r="C543" s="18" t="str">
        <f t="shared" si="34"/>
        <v/>
      </c>
      <c r="D543" s="13" t="str">
        <f>IF('2_DEBITOS'!D539="","Não informado",'2_DEBITOS'!D539)</f>
        <v>Não informado</v>
      </c>
      <c r="E543" s="7">
        <f>IF('2_DEBITOS'!$I$4="ERRO !!!",0,SUM('2_DEBITOS'!E539))</f>
        <v>0</v>
      </c>
      <c r="F543" s="7">
        <f>IF('2_DEBITOS'!$I$4="ERRO !!!",0,SUM('2_DEBITOS'!F539,'2_DEBITOS'!G539))</f>
        <v>0</v>
      </c>
      <c r="G543" s="8" t="str">
        <f>IF('1_QUESITOS'!$D$18="ERRO !!!","",
IF(E543+F543=0,"",
IF(OR('2_DEBITOS'!I539="Sim",'1_QUESITOS'!$D$6="Sim",'1_QUESITOS'!$D$7="Sim",'1_QUESITOS'!$D$9="Sim"),"D",
IF('3_CAPAG'!$D$9="","",
'3_CAPAG'!$D$9))))</f>
        <v/>
      </c>
      <c r="H543" s="8" t="str">
        <f>IF('1_QUESITOS'!$D$18="ERRO !!!","00.0",
IF(AND(OR(G543="C",G543="D"),'1_QUESITOS'!$D$13="Sim"),"10.1",
IF(AND(OR(G543="A",G543="B"),'1_QUESITOS'!$D$14="Sim"),"10.2",
IF(AND(OR(G543="C",G543="D"),'1_QUESITOS'!$D$13="Não",'1_QUESITOS'!$D$12="Inciso I"),"11.1",
IF(AND(OR(G543="C",G543="D"),'1_QUESITOS'!$D$13="Não",'1_QUESITOS'!$D$12="Inciso II"),"11.2",
"00.0")))))</f>
        <v>00.0</v>
      </c>
      <c r="I543" s="87">
        <f>IF('1_QUESITOS'!$D$18="ERRO !!!",0,
IF(H543="10.1",0.65,
IF(H543="10.2",0,
IF(AND(H543="11.1",'1_QUESITOS'!$D$8="Não",'1_QUESITOS'!$D$9="Não",'1_QUESITOS'!$D$10="Não",'1_QUESITOS'!$D$11="Não"),0.65,
IF(AND(H543="11.1",OR('1_QUESITOS'!$D$8="Sim",'1_QUESITOS'!$D$9="Sim",'1_QUESITOS'!$D$10="Sim",'1_QUESITOS'!$D$11="Sim")),0.7,
IF(AND(H543="11.2",'1_QUESITOS'!$D$8="Não",'1_QUESITOS'!$D$9="Não",'1_QUESITOS'!$D$10="Não",'1_QUESITOS'!$D$11="Não"),0.5,
IF(AND(H543="11.2",OR('1_QUESITOS'!$D$8="Sim",'1_QUESITOS'!$D$9="Sim",'1_QUESITOS'!$D$10="Sim",'1_QUESITOS'!$D$11="Sim")),0.55,
0)))))))</f>
        <v>0</v>
      </c>
      <c r="J543" s="87">
        <f>'3_CAPAG'!$D$8</f>
        <v>0</v>
      </c>
      <c r="K543" s="87">
        <f>IF(OR('2_DEBITOS'!I539="Sim",'1_QUESITOS'!$D$6="Sim",'1_QUESITOS'!$D$7="Sim",'1_QUESITOS'!$D$9="Sim"),I543,
SMALL(I543:J543,1))</f>
        <v>0</v>
      </c>
      <c r="L543" s="7">
        <f>IF('2_DEBITOS'!$I$4="ERRO !!!",0,ROUNDDOWN(SUM(E543:F543)*K543,2))</f>
        <v>0</v>
      </c>
      <c r="M543" s="7">
        <f t="shared" si="32"/>
        <v>0</v>
      </c>
      <c r="N543" s="7">
        <f t="shared" si="35"/>
        <v>0</v>
      </c>
      <c r="O543" s="7">
        <f t="shared" si="33"/>
        <v>0</v>
      </c>
    </row>
    <row r="544" spans="3:15" x14ac:dyDescent="0.35">
      <c r="C544" s="18" t="str">
        <f t="shared" si="34"/>
        <v/>
      </c>
      <c r="D544" s="13" t="str">
        <f>IF('2_DEBITOS'!D540="","Não informado",'2_DEBITOS'!D540)</f>
        <v>Não informado</v>
      </c>
      <c r="E544" s="7">
        <f>IF('2_DEBITOS'!$I$4="ERRO !!!",0,SUM('2_DEBITOS'!E540))</f>
        <v>0</v>
      </c>
      <c r="F544" s="7">
        <f>IF('2_DEBITOS'!$I$4="ERRO !!!",0,SUM('2_DEBITOS'!F540,'2_DEBITOS'!G540))</f>
        <v>0</v>
      </c>
      <c r="G544" s="8" t="str">
        <f>IF('1_QUESITOS'!$D$18="ERRO !!!","",
IF(E544+F544=0,"",
IF(OR('2_DEBITOS'!I540="Sim",'1_QUESITOS'!$D$6="Sim",'1_QUESITOS'!$D$7="Sim",'1_QUESITOS'!$D$9="Sim"),"D",
IF('3_CAPAG'!$D$9="","",
'3_CAPAG'!$D$9))))</f>
        <v/>
      </c>
      <c r="H544" s="8" t="str">
        <f>IF('1_QUESITOS'!$D$18="ERRO !!!","00.0",
IF(AND(OR(G544="C",G544="D"),'1_QUESITOS'!$D$13="Sim"),"10.1",
IF(AND(OR(G544="A",G544="B"),'1_QUESITOS'!$D$14="Sim"),"10.2",
IF(AND(OR(G544="C",G544="D"),'1_QUESITOS'!$D$13="Não",'1_QUESITOS'!$D$12="Inciso I"),"11.1",
IF(AND(OR(G544="C",G544="D"),'1_QUESITOS'!$D$13="Não",'1_QUESITOS'!$D$12="Inciso II"),"11.2",
"00.0")))))</f>
        <v>00.0</v>
      </c>
      <c r="I544" s="87">
        <f>IF('1_QUESITOS'!$D$18="ERRO !!!",0,
IF(H544="10.1",0.65,
IF(H544="10.2",0,
IF(AND(H544="11.1",'1_QUESITOS'!$D$8="Não",'1_QUESITOS'!$D$9="Não",'1_QUESITOS'!$D$10="Não",'1_QUESITOS'!$D$11="Não"),0.65,
IF(AND(H544="11.1",OR('1_QUESITOS'!$D$8="Sim",'1_QUESITOS'!$D$9="Sim",'1_QUESITOS'!$D$10="Sim",'1_QUESITOS'!$D$11="Sim")),0.7,
IF(AND(H544="11.2",'1_QUESITOS'!$D$8="Não",'1_QUESITOS'!$D$9="Não",'1_QUESITOS'!$D$10="Não",'1_QUESITOS'!$D$11="Não"),0.5,
IF(AND(H544="11.2",OR('1_QUESITOS'!$D$8="Sim",'1_QUESITOS'!$D$9="Sim",'1_QUESITOS'!$D$10="Sim",'1_QUESITOS'!$D$11="Sim")),0.55,
0)))))))</f>
        <v>0</v>
      </c>
      <c r="J544" s="87">
        <f>'3_CAPAG'!$D$8</f>
        <v>0</v>
      </c>
      <c r="K544" s="87">
        <f>IF(OR('2_DEBITOS'!I540="Sim",'1_QUESITOS'!$D$6="Sim",'1_QUESITOS'!$D$7="Sim",'1_QUESITOS'!$D$9="Sim"),I544,
SMALL(I544:J544,1))</f>
        <v>0</v>
      </c>
      <c r="L544" s="7">
        <f>IF('2_DEBITOS'!$I$4="ERRO !!!",0,ROUNDDOWN(SUM(E544:F544)*K544,2))</f>
        <v>0</v>
      </c>
      <c r="M544" s="7">
        <f t="shared" si="32"/>
        <v>0</v>
      </c>
      <c r="N544" s="7">
        <f t="shared" si="35"/>
        <v>0</v>
      </c>
      <c r="O544" s="7">
        <f t="shared" si="33"/>
        <v>0</v>
      </c>
    </row>
    <row r="545" spans="3:15" x14ac:dyDescent="0.35">
      <c r="C545" s="18" t="str">
        <f t="shared" si="34"/>
        <v/>
      </c>
      <c r="D545" s="13" t="str">
        <f>IF('2_DEBITOS'!D541="","Não informado",'2_DEBITOS'!D541)</f>
        <v>Não informado</v>
      </c>
      <c r="E545" s="7">
        <f>IF('2_DEBITOS'!$I$4="ERRO !!!",0,SUM('2_DEBITOS'!E541))</f>
        <v>0</v>
      </c>
      <c r="F545" s="7">
        <f>IF('2_DEBITOS'!$I$4="ERRO !!!",0,SUM('2_DEBITOS'!F541,'2_DEBITOS'!G541))</f>
        <v>0</v>
      </c>
      <c r="G545" s="8" t="str">
        <f>IF('1_QUESITOS'!$D$18="ERRO !!!","",
IF(E545+F545=0,"",
IF(OR('2_DEBITOS'!I541="Sim",'1_QUESITOS'!$D$6="Sim",'1_QUESITOS'!$D$7="Sim",'1_QUESITOS'!$D$9="Sim"),"D",
IF('3_CAPAG'!$D$9="","",
'3_CAPAG'!$D$9))))</f>
        <v/>
      </c>
      <c r="H545" s="8" t="str">
        <f>IF('1_QUESITOS'!$D$18="ERRO !!!","00.0",
IF(AND(OR(G545="C",G545="D"),'1_QUESITOS'!$D$13="Sim"),"10.1",
IF(AND(OR(G545="A",G545="B"),'1_QUESITOS'!$D$14="Sim"),"10.2",
IF(AND(OR(G545="C",G545="D"),'1_QUESITOS'!$D$13="Não",'1_QUESITOS'!$D$12="Inciso I"),"11.1",
IF(AND(OR(G545="C",G545="D"),'1_QUESITOS'!$D$13="Não",'1_QUESITOS'!$D$12="Inciso II"),"11.2",
"00.0")))))</f>
        <v>00.0</v>
      </c>
      <c r="I545" s="87">
        <f>IF('1_QUESITOS'!$D$18="ERRO !!!",0,
IF(H545="10.1",0.65,
IF(H545="10.2",0,
IF(AND(H545="11.1",'1_QUESITOS'!$D$8="Não",'1_QUESITOS'!$D$9="Não",'1_QUESITOS'!$D$10="Não",'1_QUESITOS'!$D$11="Não"),0.65,
IF(AND(H545="11.1",OR('1_QUESITOS'!$D$8="Sim",'1_QUESITOS'!$D$9="Sim",'1_QUESITOS'!$D$10="Sim",'1_QUESITOS'!$D$11="Sim")),0.7,
IF(AND(H545="11.2",'1_QUESITOS'!$D$8="Não",'1_QUESITOS'!$D$9="Não",'1_QUESITOS'!$D$10="Não",'1_QUESITOS'!$D$11="Não"),0.5,
IF(AND(H545="11.2",OR('1_QUESITOS'!$D$8="Sim",'1_QUESITOS'!$D$9="Sim",'1_QUESITOS'!$D$10="Sim",'1_QUESITOS'!$D$11="Sim")),0.55,
0)))))))</f>
        <v>0</v>
      </c>
      <c r="J545" s="87">
        <f>'3_CAPAG'!$D$8</f>
        <v>0</v>
      </c>
      <c r="K545" s="87">
        <f>IF(OR('2_DEBITOS'!I541="Sim",'1_QUESITOS'!$D$6="Sim",'1_QUESITOS'!$D$7="Sim",'1_QUESITOS'!$D$9="Sim"),I545,
SMALL(I545:J545,1))</f>
        <v>0</v>
      </c>
      <c r="L545" s="7">
        <f>IF('2_DEBITOS'!$I$4="ERRO !!!",0,ROUNDDOWN(SUM(E545:F545)*K545,2))</f>
        <v>0</v>
      </c>
      <c r="M545" s="7">
        <f t="shared" si="32"/>
        <v>0</v>
      </c>
      <c r="N545" s="7">
        <f t="shared" si="35"/>
        <v>0</v>
      </c>
      <c r="O545" s="7">
        <f t="shared" si="33"/>
        <v>0</v>
      </c>
    </row>
    <row r="546" spans="3:15" x14ac:dyDescent="0.35">
      <c r="C546" s="18" t="str">
        <f t="shared" si="34"/>
        <v/>
      </c>
      <c r="D546" s="13" t="str">
        <f>IF('2_DEBITOS'!D542="","Não informado",'2_DEBITOS'!D542)</f>
        <v>Não informado</v>
      </c>
      <c r="E546" s="7">
        <f>IF('2_DEBITOS'!$I$4="ERRO !!!",0,SUM('2_DEBITOS'!E542))</f>
        <v>0</v>
      </c>
      <c r="F546" s="7">
        <f>IF('2_DEBITOS'!$I$4="ERRO !!!",0,SUM('2_DEBITOS'!F542,'2_DEBITOS'!G542))</f>
        <v>0</v>
      </c>
      <c r="G546" s="8" t="str">
        <f>IF('1_QUESITOS'!$D$18="ERRO !!!","",
IF(E546+F546=0,"",
IF(OR('2_DEBITOS'!I542="Sim",'1_QUESITOS'!$D$6="Sim",'1_QUESITOS'!$D$7="Sim",'1_QUESITOS'!$D$9="Sim"),"D",
IF('3_CAPAG'!$D$9="","",
'3_CAPAG'!$D$9))))</f>
        <v/>
      </c>
      <c r="H546" s="8" t="str">
        <f>IF('1_QUESITOS'!$D$18="ERRO !!!","00.0",
IF(AND(OR(G546="C",G546="D"),'1_QUESITOS'!$D$13="Sim"),"10.1",
IF(AND(OR(G546="A",G546="B"),'1_QUESITOS'!$D$14="Sim"),"10.2",
IF(AND(OR(G546="C",G546="D"),'1_QUESITOS'!$D$13="Não",'1_QUESITOS'!$D$12="Inciso I"),"11.1",
IF(AND(OR(G546="C",G546="D"),'1_QUESITOS'!$D$13="Não",'1_QUESITOS'!$D$12="Inciso II"),"11.2",
"00.0")))))</f>
        <v>00.0</v>
      </c>
      <c r="I546" s="87">
        <f>IF('1_QUESITOS'!$D$18="ERRO !!!",0,
IF(H546="10.1",0.65,
IF(H546="10.2",0,
IF(AND(H546="11.1",'1_QUESITOS'!$D$8="Não",'1_QUESITOS'!$D$9="Não",'1_QUESITOS'!$D$10="Não",'1_QUESITOS'!$D$11="Não"),0.65,
IF(AND(H546="11.1",OR('1_QUESITOS'!$D$8="Sim",'1_QUESITOS'!$D$9="Sim",'1_QUESITOS'!$D$10="Sim",'1_QUESITOS'!$D$11="Sim")),0.7,
IF(AND(H546="11.2",'1_QUESITOS'!$D$8="Não",'1_QUESITOS'!$D$9="Não",'1_QUESITOS'!$D$10="Não",'1_QUESITOS'!$D$11="Não"),0.5,
IF(AND(H546="11.2",OR('1_QUESITOS'!$D$8="Sim",'1_QUESITOS'!$D$9="Sim",'1_QUESITOS'!$D$10="Sim",'1_QUESITOS'!$D$11="Sim")),0.55,
0)))))))</f>
        <v>0</v>
      </c>
      <c r="J546" s="87">
        <f>'3_CAPAG'!$D$8</f>
        <v>0</v>
      </c>
      <c r="K546" s="87">
        <f>IF(OR('2_DEBITOS'!I542="Sim",'1_QUESITOS'!$D$6="Sim",'1_QUESITOS'!$D$7="Sim",'1_QUESITOS'!$D$9="Sim"),I546,
SMALL(I546:J546,1))</f>
        <v>0</v>
      </c>
      <c r="L546" s="7">
        <f>IF('2_DEBITOS'!$I$4="ERRO !!!",0,ROUNDDOWN(SUM(E546:F546)*K546,2))</f>
        <v>0</v>
      </c>
      <c r="M546" s="7">
        <f t="shared" si="32"/>
        <v>0</v>
      </c>
      <c r="N546" s="7">
        <f t="shared" si="35"/>
        <v>0</v>
      </c>
      <c r="O546" s="7">
        <f t="shared" si="33"/>
        <v>0</v>
      </c>
    </row>
    <row r="547" spans="3:15" x14ac:dyDescent="0.35">
      <c r="C547" s="18" t="str">
        <f t="shared" si="34"/>
        <v/>
      </c>
      <c r="D547" s="13" t="str">
        <f>IF('2_DEBITOS'!D543="","Não informado",'2_DEBITOS'!D543)</f>
        <v>Não informado</v>
      </c>
      <c r="E547" s="7">
        <f>IF('2_DEBITOS'!$I$4="ERRO !!!",0,SUM('2_DEBITOS'!E543))</f>
        <v>0</v>
      </c>
      <c r="F547" s="7">
        <f>IF('2_DEBITOS'!$I$4="ERRO !!!",0,SUM('2_DEBITOS'!F543,'2_DEBITOS'!G543))</f>
        <v>0</v>
      </c>
      <c r="G547" s="8" t="str">
        <f>IF('1_QUESITOS'!$D$18="ERRO !!!","",
IF(E547+F547=0,"",
IF(OR('2_DEBITOS'!I543="Sim",'1_QUESITOS'!$D$6="Sim",'1_QUESITOS'!$D$7="Sim",'1_QUESITOS'!$D$9="Sim"),"D",
IF('3_CAPAG'!$D$9="","",
'3_CAPAG'!$D$9))))</f>
        <v/>
      </c>
      <c r="H547" s="8" t="str">
        <f>IF('1_QUESITOS'!$D$18="ERRO !!!","00.0",
IF(AND(OR(G547="C",G547="D"),'1_QUESITOS'!$D$13="Sim"),"10.1",
IF(AND(OR(G547="A",G547="B"),'1_QUESITOS'!$D$14="Sim"),"10.2",
IF(AND(OR(G547="C",G547="D"),'1_QUESITOS'!$D$13="Não",'1_QUESITOS'!$D$12="Inciso I"),"11.1",
IF(AND(OR(G547="C",G547="D"),'1_QUESITOS'!$D$13="Não",'1_QUESITOS'!$D$12="Inciso II"),"11.2",
"00.0")))))</f>
        <v>00.0</v>
      </c>
      <c r="I547" s="87">
        <f>IF('1_QUESITOS'!$D$18="ERRO !!!",0,
IF(H547="10.1",0.65,
IF(H547="10.2",0,
IF(AND(H547="11.1",'1_QUESITOS'!$D$8="Não",'1_QUESITOS'!$D$9="Não",'1_QUESITOS'!$D$10="Não",'1_QUESITOS'!$D$11="Não"),0.65,
IF(AND(H547="11.1",OR('1_QUESITOS'!$D$8="Sim",'1_QUESITOS'!$D$9="Sim",'1_QUESITOS'!$D$10="Sim",'1_QUESITOS'!$D$11="Sim")),0.7,
IF(AND(H547="11.2",'1_QUESITOS'!$D$8="Não",'1_QUESITOS'!$D$9="Não",'1_QUESITOS'!$D$10="Não",'1_QUESITOS'!$D$11="Não"),0.5,
IF(AND(H547="11.2",OR('1_QUESITOS'!$D$8="Sim",'1_QUESITOS'!$D$9="Sim",'1_QUESITOS'!$D$10="Sim",'1_QUESITOS'!$D$11="Sim")),0.55,
0)))))))</f>
        <v>0</v>
      </c>
      <c r="J547" s="87">
        <f>'3_CAPAG'!$D$8</f>
        <v>0</v>
      </c>
      <c r="K547" s="87">
        <f>IF(OR('2_DEBITOS'!I543="Sim",'1_QUESITOS'!$D$6="Sim",'1_QUESITOS'!$D$7="Sim",'1_QUESITOS'!$D$9="Sim"),I547,
SMALL(I547:J547,1))</f>
        <v>0</v>
      </c>
      <c r="L547" s="7">
        <f>IF('2_DEBITOS'!$I$4="ERRO !!!",0,ROUNDDOWN(SUM(E547:F547)*K547,2))</f>
        <v>0</v>
      </c>
      <c r="M547" s="7">
        <f t="shared" si="32"/>
        <v>0</v>
      </c>
      <c r="N547" s="7">
        <f t="shared" si="35"/>
        <v>0</v>
      </c>
      <c r="O547" s="7">
        <f t="shared" si="33"/>
        <v>0</v>
      </c>
    </row>
    <row r="548" spans="3:15" x14ac:dyDescent="0.35">
      <c r="C548" s="18" t="str">
        <f t="shared" si="34"/>
        <v/>
      </c>
      <c r="D548" s="13" t="str">
        <f>IF('2_DEBITOS'!D544="","Não informado",'2_DEBITOS'!D544)</f>
        <v>Não informado</v>
      </c>
      <c r="E548" s="7">
        <f>IF('2_DEBITOS'!$I$4="ERRO !!!",0,SUM('2_DEBITOS'!E544))</f>
        <v>0</v>
      </c>
      <c r="F548" s="7">
        <f>IF('2_DEBITOS'!$I$4="ERRO !!!",0,SUM('2_DEBITOS'!F544,'2_DEBITOS'!G544))</f>
        <v>0</v>
      </c>
      <c r="G548" s="8" t="str">
        <f>IF('1_QUESITOS'!$D$18="ERRO !!!","",
IF(E548+F548=0,"",
IF(OR('2_DEBITOS'!I544="Sim",'1_QUESITOS'!$D$6="Sim",'1_QUESITOS'!$D$7="Sim",'1_QUESITOS'!$D$9="Sim"),"D",
IF('3_CAPAG'!$D$9="","",
'3_CAPAG'!$D$9))))</f>
        <v/>
      </c>
      <c r="H548" s="8" t="str">
        <f>IF('1_QUESITOS'!$D$18="ERRO !!!","00.0",
IF(AND(OR(G548="C",G548="D"),'1_QUESITOS'!$D$13="Sim"),"10.1",
IF(AND(OR(G548="A",G548="B"),'1_QUESITOS'!$D$14="Sim"),"10.2",
IF(AND(OR(G548="C",G548="D"),'1_QUESITOS'!$D$13="Não",'1_QUESITOS'!$D$12="Inciso I"),"11.1",
IF(AND(OR(G548="C",G548="D"),'1_QUESITOS'!$D$13="Não",'1_QUESITOS'!$D$12="Inciso II"),"11.2",
"00.0")))))</f>
        <v>00.0</v>
      </c>
      <c r="I548" s="87">
        <f>IF('1_QUESITOS'!$D$18="ERRO !!!",0,
IF(H548="10.1",0.65,
IF(H548="10.2",0,
IF(AND(H548="11.1",'1_QUESITOS'!$D$8="Não",'1_QUESITOS'!$D$9="Não",'1_QUESITOS'!$D$10="Não",'1_QUESITOS'!$D$11="Não"),0.65,
IF(AND(H548="11.1",OR('1_QUESITOS'!$D$8="Sim",'1_QUESITOS'!$D$9="Sim",'1_QUESITOS'!$D$10="Sim",'1_QUESITOS'!$D$11="Sim")),0.7,
IF(AND(H548="11.2",'1_QUESITOS'!$D$8="Não",'1_QUESITOS'!$D$9="Não",'1_QUESITOS'!$D$10="Não",'1_QUESITOS'!$D$11="Não"),0.5,
IF(AND(H548="11.2",OR('1_QUESITOS'!$D$8="Sim",'1_QUESITOS'!$D$9="Sim",'1_QUESITOS'!$D$10="Sim",'1_QUESITOS'!$D$11="Sim")),0.55,
0)))))))</f>
        <v>0</v>
      </c>
      <c r="J548" s="87">
        <f>'3_CAPAG'!$D$8</f>
        <v>0</v>
      </c>
      <c r="K548" s="87">
        <f>IF(OR('2_DEBITOS'!I544="Sim",'1_QUESITOS'!$D$6="Sim",'1_QUESITOS'!$D$7="Sim",'1_QUESITOS'!$D$9="Sim"),I548,
SMALL(I548:J548,1))</f>
        <v>0</v>
      </c>
      <c r="L548" s="7">
        <f>IF('2_DEBITOS'!$I$4="ERRO !!!",0,ROUNDDOWN(SUM(E548:F548)*K548,2))</f>
        <v>0</v>
      </c>
      <c r="M548" s="7">
        <f t="shared" si="32"/>
        <v>0</v>
      </c>
      <c r="N548" s="7">
        <f t="shared" si="35"/>
        <v>0</v>
      </c>
      <c r="O548" s="7">
        <f t="shared" si="33"/>
        <v>0</v>
      </c>
    </row>
    <row r="549" spans="3:15" x14ac:dyDescent="0.35">
      <c r="C549" s="18" t="str">
        <f t="shared" si="34"/>
        <v/>
      </c>
      <c r="D549" s="13" t="str">
        <f>IF('2_DEBITOS'!D545="","Não informado",'2_DEBITOS'!D545)</f>
        <v>Não informado</v>
      </c>
      <c r="E549" s="7">
        <f>IF('2_DEBITOS'!$I$4="ERRO !!!",0,SUM('2_DEBITOS'!E545))</f>
        <v>0</v>
      </c>
      <c r="F549" s="7">
        <f>IF('2_DEBITOS'!$I$4="ERRO !!!",0,SUM('2_DEBITOS'!F545,'2_DEBITOS'!G545))</f>
        <v>0</v>
      </c>
      <c r="G549" s="8" t="str">
        <f>IF('1_QUESITOS'!$D$18="ERRO !!!","",
IF(E549+F549=0,"",
IF(OR('2_DEBITOS'!I545="Sim",'1_QUESITOS'!$D$6="Sim",'1_QUESITOS'!$D$7="Sim",'1_QUESITOS'!$D$9="Sim"),"D",
IF('3_CAPAG'!$D$9="","",
'3_CAPAG'!$D$9))))</f>
        <v/>
      </c>
      <c r="H549" s="8" t="str">
        <f>IF('1_QUESITOS'!$D$18="ERRO !!!","00.0",
IF(AND(OR(G549="C",G549="D"),'1_QUESITOS'!$D$13="Sim"),"10.1",
IF(AND(OR(G549="A",G549="B"),'1_QUESITOS'!$D$14="Sim"),"10.2",
IF(AND(OR(G549="C",G549="D"),'1_QUESITOS'!$D$13="Não",'1_QUESITOS'!$D$12="Inciso I"),"11.1",
IF(AND(OR(G549="C",G549="D"),'1_QUESITOS'!$D$13="Não",'1_QUESITOS'!$D$12="Inciso II"),"11.2",
"00.0")))))</f>
        <v>00.0</v>
      </c>
      <c r="I549" s="87">
        <f>IF('1_QUESITOS'!$D$18="ERRO !!!",0,
IF(H549="10.1",0.65,
IF(H549="10.2",0,
IF(AND(H549="11.1",'1_QUESITOS'!$D$8="Não",'1_QUESITOS'!$D$9="Não",'1_QUESITOS'!$D$10="Não",'1_QUESITOS'!$D$11="Não"),0.65,
IF(AND(H549="11.1",OR('1_QUESITOS'!$D$8="Sim",'1_QUESITOS'!$D$9="Sim",'1_QUESITOS'!$D$10="Sim",'1_QUESITOS'!$D$11="Sim")),0.7,
IF(AND(H549="11.2",'1_QUESITOS'!$D$8="Não",'1_QUESITOS'!$D$9="Não",'1_QUESITOS'!$D$10="Não",'1_QUESITOS'!$D$11="Não"),0.5,
IF(AND(H549="11.2",OR('1_QUESITOS'!$D$8="Sim",'1_QUESITOS'!$D$9="Sim",'1_QUESITOS'!$D$10="Sim",'1_QUESITOS'!$D$11="Sim")),0.55,
0)))))))</f>
        <v>0</v>
      </c>
      <c r="J549" s="87">
        <f>'3_CAPAG'!$D$8</f>
        <v>0</v>
      </c>
      <c r="K549" s="87">
        <f>IF(OR('2_DEBITOS'!I545="Sim",'1_QUESITOS'!$D$6="Sim",'1_QUESITOS'!$D$7="Sim",'1_QUESITOS'!$D$9="Sim"),I549,
SMALL(I549:J549,1))</f>
        <v>0</v>
      </c>
      <c r="L549" s="7">
        <f>IF('2_DEBITOS'!$I$4="ERRO !!!",0,ROUNDDOWN(SUM(E549:F549)*K549,2))</f>
        <v>0</v>
      </c>
      <c r="M549" s="7">
        <f t="shared" si="32"/>
        <v>0</v>
      </c>
      <c r="N549" s="7">
        <f t="shared" si="35"/>
        <v>0</v>
      </c>
      <c r="O549" s="7">
        <f t="shared" si="33"/>
        <v>0</v>
      </c>
    </row>
    <row r="550" spans="3:15" x14ac:dyDescent="0.35">
      <c r="C550" s="18" t="str">
        <f t="shared" si="34"/>
        <v/>
      </c>
      <c r="D550" s="13" t="str">
        <f>IF('2_DEBITOS'!D546="","Não informado",'2_DEBITOS'!D546)</f>
        <v>Não informado</v>
      </c>
      <c r="E550" s="7">
        <f>IF('2_DEBITOS'!$I$4="ERRO !!!",0,SUM('2_DEBITOS'!E546))</f>
        <v>0</v>
      </c>
      <c r="F550" s="7">
        <f>IF('2_DEBITOS'!$I$4="ERRO !!!",0,SUM('2_DEBITOS'!F546,'2_DEBITOS'!G546))</f>
        <v>0</v>
      </c>
      <c r="G550" s="8" t="str">
        <f>IF('1_QUESITOS'!$D$18="ERRO !!!","",
IF(E550+F550=0,"",
IF(OR('2_DEBITOS'!I546="Sim",'1_QUESITOS'!$D$6="Sim",'1_QUESITOS'!$D$7="Sim",'1_QUESITOS'!$D$9="Sim"),"D",
IF('3_CAPAG'!$D$9="","",
'3_CAPAG'!$D$9))))</f>
        <v/>
      </c>
      <c r="H550" s="8" t="str">
        <f>IF('1_QUESITOS'!$D$18="ERRO !!!","00.0",
IF(AND(OR(G550="C",G550="D"),'1_QUESITOS'!$D$13="Sim"),"10.1",
IF(AND(OR(G550="A",G550="B"),'1_QUESITOS'!$D$14="Sim"),"10.2",
IF(AND(OR(G550="C",G550="D"),'1_QUESITOS'!$D$13="Não",'1_QUESITOS'!$D$12="Inciso I"),"11.1",
IF(AND(OR(G550="C",G550="D"),'1_QUESITOS'!$D$13="Não",'1_QUESITOS'!$D$12="Inciso II"),"11.2",
"00.0")))))</f>
        <v>00.0</v>
      </c>
      <c r="I550" s="87">
        <f>IF('1_QUESITOS'!$D$18="ERRO !!!",0,
IF(H550="10.1",0.65,
IF(H550="10.2",0,
IF(AND(H550="11.1",'1_QUESITOS'!$D$8="Não",'1_QUESITOS'!$D$9="Não",'1_QUESITOS'!$D$10="Não",'1_QUESITOS'!$D$11="Não"),0.65,
IF(AND(H550="11.1",OR('1_QUESITOS'!$D$8="Sim",'1_QUESITOS'!$D$9="Sim",'1_QUESITOS'!$D$10="Sim",'1_QUESITOS'!$D$11="Sim")),0.7,
IF(AND(H550="11.2",'1_QUESITOS'!$D$8="Não",'1_QUESITOS'!$D$9="Não",'1_QUESITOS'!$D$10="Não",'1_QUESITOS'!$D$11="Não"),0.5,
IF(AND(H550="11.2",OR('1_QUESITOS'!$D$8="Sim",'1_QUESITOS'!$D$9="Sim",'1_QUESITOS'!$D$10="Sim",'1_QUESITOS'!$D$11="Sim")),0.55,
0)))))))</f>
        <v>0</v>
      </c>
      <c r="J550" s="87">
        <f>'3_CAPAG'!$D$8</f>
        <v>0</v>
      </c>
      <c r="K550" s="87">
        <f>IF(OR('2_DEBITOS'!I546="Sim",'1_QUESITOS'!$D$6="Sim",'1_QUESITOS'!$D$7="Sim",'1_QUESITOS'!$D$9="Sim"),I550,
SMALL(I550:J550,1))</f>
        <v>0</v>
      </c>
      <c r="L550" s="7">
        <f>IF('2_DEBITOS'!$I$4="ERRO !!!",0,ROUNDDOWN(SUM(E550:F550)*K550,2))</f>
        <v>0</v>
      </c>
      <c r="M550" s="7">
        <f t="shared" si="32"/>
        <v>0</v>
      </c>
      <c r="N550" s="7">
        <f t="shared" si="35"/>
        <v>0</v>
      </c>
      <c r="O550" s="7">
        <f t="shared" si="33"/>
        <v>0</v>
      </c>
    </row>
    <row r="551" spans="3:15" x14ac:dyDescent="0.35">
      <c r="C551" s="18" t="str">
        <f t="shared" si="34"/>
        <v/>
      </c>
      <c r="D551" s="13" t="str">
        <f>IF('2_DEBITOS'!D547="","Não informado",'2_DEBITOS'!D547)</f>
        <v>Não informado</v>
      </c>
      <c r="E551" s="7">
        <f>IF('2_DEBITOS'!$I$4="ERRO !!!",0,SUM('2_DEBITOS'!E547))</f>
        <v>0</v>
      </c>
      <c r="F551" s="7">
        <f>IF('2_DEBITOS'!$I$4="ERRO !!!",0,SUM('2_DEBITOS'!F547,'2_DEBITOS'!G547))</f>
        <v>0</v>
      </c>
      <c r="G551" s="8" t="str">
        <f>IF('1_QUESITOS'!$D$18="ERRO !!!","",
IF(E551+F551=0,"",
IF(OR('2_DEBITOS'!I547="Sim",'1_QUESITOS'!$D$6="Sim",'1_QUESITOS'!$D$7="Sim",'1_QUESITOS'!$D$9="Sim"),"D",
IF('3_CAPAG'!$D$9="","",
'3_CAPAG'!$D$9))))</f>
        <v/>
      </c>
      <c r="H551" s="8" t="str">
        <f>IF('1_QUESITOS'!$D$18="ERRO !!!","00.0",
IF(AND(OR(G551="C",G551="D"),'1_QUESITOS'!$D$13="Sim"),"10.1",
IF(AND(OR(G551="A",G551="B"),'1_QUESITOS'!$D$14="Sim"),"10.2",
IF(AND(OR(G551="C",G551="D"),'1_QUESITOS'!$D$13="Não",'1_QUESITOS'!$D$12="Inciso I"),"11.1",
IF(AND(OR(G551="C",G551="D"),'1_QUESITOS'!$D$13="Não",'1_QUESITOS'!$D$12="Inciso II"),"11.2",
"00.0")))))</f>
        <v>00.0</v>
      </c>
      <c r="I551" s="87">
        <f>IF('1_QUESITOS'!$D$18="ERRO !!!",0,
IF(H551="10.1",0.65,
IF(H551="10.2",0,
IF(AND(H551="11.1",'1_QUESITOS'!$D$8="Não",'1_QUESITOS'!$D$9="Não",'1_QUESITOS'!$D$10="Não",'1_QUESITOS'!$D$11="Não"),0.65,
IF(AND(H551="11.1",OR('1_QUESITOS'!$D$8="Sim",'1_QUESITOS'!$D$9="Sim",'1_QUESITOS'!$D$10="Sim",'1_QUESITOS'!$D$11="Sim")),0.7,
IF(AND(H551="11.2",'1_QUESITOS'!$D$8="Não",'1_QUESITOS'!$D$9="Não",'1_QUESITOS'!$D$10="Não",'1_QUESITOS'!$D$11="Não"),0.5,
IF(AND(H551="11.2",OR('1_QUESITOS'!$D$8="Sim",'1_QUESITOS'!$D$9="Sim",'1_QUESITOS'!$D$10="Sim",'1_QUESITOS'!$D$11="Sim")),0.55,
0)))))))</f>
        <v>0</v>
      </c>
      <c r="J551" s="87">
        <f>'3_CAPAG'!$D$8</f>
        <v>0</v>
      </c>
      <c r="K551" s="87">
        <f>IF(OR('2_DEBITOS'!I547="Sim",'1_QUESITOS'!$D$6="Sim",'1_QUESITOS'!$D$7="Sim",'1_QUESITOS'!$D$9="Sim"),I551,
SMALL(I551:J551,1))</f>
        <v>0</v>
      </c>
      <c r="L551" s="7">
        <f>IF('2_DEBITOS'!$I$4="ERRO !!!",0,ROUNDDOWN(SUM(E551:F551)*K551,2))</f>
        <v>0</v>
      </c>
      <c r="M551" s="7">
        <f t="shared" si="32"/>
        <v>0</v>
      </c>
      <c r="N551" s="7">
        <f t="shared" si="35"/>
        <v>0</v>
      </c>
      <c r="O551" s="7">
        <f t="shared" si="33"/>
        <v>0</v>
      </c>
    </row>
    <row r="552" spans="3:15" x14ac:dyDescent="0.35">
      <c r="C552" s="18" t="str">
        <f t="shared" si="34"/>
        <v/>
      </c>
      <c r="D552" s="13" t="str">
        <f>IF('2_DEBITOS'!D548="","Não informado",'2_DEBITOS'!D548)</f>
        <v>Não informado</v>
      </c>
      <c r="E552" s="7">
        <f>IF('2_DEBITOS'!$I$4="ERRO !!!",0,SUM('2_DEBITOS'!E548))</f>
        <v>0</v>
      </c>
      <c r="F552" s="7">
        <f>IF('2_DEBITOS'!$I$4="ERRO !!!",0,SUM('2_DEBITOS'!F548,'2_DEBITOS'!G548))</f>
        <v>0</v>
      </c>
      <c r="G552" s="8" t="str">
        <f>IF('1_QUESITOS'!$D$18="ERRO !!!","",
IF(E552+F552=0,"",
IF(OR('2_DEBITOS'!I548="Sim",'1_QUESITOS'!$D$6="Sim",'1_QUESITOS'!$D$7="Sim",'1_QUESITOS'!$D$9="Sim"),"D",
IF('3_CAPAG'!$D$9="","",
'3_CAPAG'!$D$9))))</f>
        <v/>
      </c>
      <c r="H552" s="8" t="str">
        <f>IF('1_QUESITOS'!$D$18="ERRO !!!","00.0",
IF(AND(OR(G552="C",G552="D"),'1_QUESITOS'!$D$13="Sim"),"10.1",
IF(AND(OR(G552="A",G552="B"),'1_QUESITOS'!$D$14="Sim"),"10.2",
IF(AND(OR(G552="C",G552="D"),'1_QUESITOS'!$D$13="Não",'1_QUESITOS'!$D$12="Inciso I"),"11.1",
IF(AND(OR(G552="C",G552="D"),'1_QUESITOS'!$D$13="Não",'1_QUESITOS'!$D$12="Inciso II"),"11.2",
"00.0")))))</f>
        <v>00.0</v>
      </c>
      <c r="I552" s="87">
        <f>IF('1_QUESITOS'!$D$18="ERRO !!!",0,
IF(H552="10.1",0.65,
IF(H552="10.2",0,
IF(AND(H552="11.1",'1_QUESITOS'!$D$8="Não",'1_QUESITOS'!$D$9="Não",'1_QUESITOS'!$D$10="Não",'1_QUESITOS'!$D$11="Não"),0.65,
IF(AND(H552="11.1",OR('1_QUESITOS'!$D$8="Sim",'1_QUESITOS'!$D$9="Sim",'1_QUESITOS'!$D$10="Sim",'1_QUESITOS'!$D$11="Sim")),0.7,
IF(AND(H552="11.2",'1_QUESITOS'!$D$8="Não",'1_QUESITOS'!$D$9="Não",'1_QUESITOS'!$D$10="Não",'1_QUESITOS'!$D$11="Não"),0.5,
IF(AND(H552="11.2",OR('1_QUESITOS'!$D$8="Sim",'1_QUESITOS'!$D$9="Sim",'1_QUESITOS'!$D$10="Sim",'1_QUESITOS'!$D$11="Sim")),0.55,
0)))))))</f>
        <v>0</v>
      </c>
      <c r="J552" s="87">
        <f>'3_CAPAG'!$D$8</f>
        <v>0</v>
      </c>
      <c r="K552" s="87">
        <f>IF(OR('2_DEBITOS'!I548="Sim",'1_QUESITOS'!$D$6="Sim",'1_QUESITOS'!$D$7="Sim",'1_QUESITOS'!$D$9="Sim"),I552,
SMALL(I552:J552,1))</f>
        <v>0</v>
      </c>
      <c r="L552" s="7">
        <f>IF('2_DEBITOS'!$I$4="ERRO !!!",0,ROUNDDOWN(SUM(E552:F552)*K552,2))</f>
        <v>0</v>
      </c>
      <c r="M552" s="7">
        <f t="shared" si="32"/>
        <v>0</v>
      </c>
      <c r="N552" s="7">
        <f t="shared" si="35"/>
        <v>0</v>
      </c>
      <c r="O552" s="7">
        <f t="shared" si="33"/>
        <v>0</v>
      </c>
    </row>
    <row r="553" spans="3:15" x14ac:dyDescent="0.35">
      <c r="C553" s="18" t="str">
        <f t="shared" si="34"/>
        <v/>
      </c>
      <c r="D553" s="13" t="str">
        <f>IF('2_DEBITOS'!D549="","Não informado",'2_DEBITOS'!D549)</f>
        <v>Não informado</v>
      </c>
      <c r="E553" s="7">
        <f>IF('2_DEBITOS'!$I$4="ERRO !!!",0,SUM('2_DEBITOS'!E549))</f>
        <v>0</v>
      </c>
      <c r="F553" s="7">
        <f>IF('2_DEBITOS'!$I$4="ERRO !!!",0,SUM('2_DEBITOS'!F549,'2_DEBITOS'!G549))</f>
        <v>0</v>
      </c>
      <c r="G553" s="8" t="str">
        <f>IF('1_QUESITOS'!$D$18="ERRO !!!","",
IF(E553+F553=0,"",
IF(OR('2_DEBITOS'!I549="Sim",'1_QUESITOS'!$D$6="Sim",'1_QUESITOS'!$D$7="Sim",'1_QUESITOS'!$D$9="Sim"),"D",
IF('3_CAPAG'!$D$9="","",
'3_CAPAG'!$D$9))))</f>
        <v/>
      </c>
      <c r="H553" s="8" t="str">
        <f>IF('1_QUESITOS'!$D$18="ERRO !!!","00.0",
IF(AND(OR(G553="C",G553="D"),'1_QUESITOS'!$D$13="Sim"),"10.1",
IF(AND(OR(G553="A",G553="B"),'1_QUESITOS'!$D$14="Sim"),"10.2",
IF(AND(OR(G553="C",G553="D"),'1_QUESITOS'!$D$13="Não",'1_QUESITOS'!$D$12="Inciso I"),"11.1",
IF(AND(OR(G553="C",G553="D"),'1_QUESITOS'!$D$13="Não",'1_QUESITOS'!$D$12="Inciso II"),"11.2",
"00.0")))))</f>
        <v>00.0</v>
      </c>
      <c r="I553" s="87">
        <f>IF('1_QUESITOS'!$D$18="ERRO !!!",0,
IF(H553="10.1",0.65,
IF(H553="10.2",0,
IF(AND(H553="11.1",'1_QUESITOS'!$D$8="Não",'1_QUESITOS'!$D$9="Não",'1_QUESITOS'!$D$10="Não",'1_QUESITOS'!$D$11="Não"),0.65,
IF(AND(H553="11.1",OR('1_QUESITOS'!$D$8="Sim",'1_QUESITOS'!$D$9="Sim",'1_QUESITOS'!$D$10="Sim",'1_QUESITOS'!$D$11="Sim")),0.7,
IF(AND(H553="11.2",'1_QUESITOS'!$D$8="Não",'1_QUESITOS'!$D$9="Não",'1_QUESITOS'!$D$10="Não",'1_QUESITOS'!$D$11="Não"),0.5,
IF(AND(H553="11.2",OR('1_QUESITOS'!$D$8="Sim",'1_QUESITOS'!$D$9="Sim",'1_QUESITOS'!$D$10="Sim",'1_QUESITOS'!$D$11="Sim")),0.55,
0)))))))</f>
        <v>0</v>
      </c>
      <c r="J553" s="87">
        <f>'3_CAPAG'!$D$8</f>
        <v>0</v>
      </c>
      <c r="K553" s="87">
        <f>IF(OR('2_DEBITOS'!I549="Sim",'1_QUESITOS'!$D$6="Sim",'1_QUESITOS'!$D$7="Sim",'1_QUESITOS'!$D$9="Sim"),I553,
SMALL(I553:J553,1))</f>
        <v>0</v>
      </c>
      <c r="L553" s="7">
        <f>IF('2_DEBITOS'!$I$4="ERRO !!!",0,ROUNDDOWN(SUM(E553:F553)*K553,2))</f>
        <v>0</v>
      </c>
      <c r="M553" s="7">
        <f t="shared" si="32"/>
        <v>0</v>
      </c>
      <c r="N553" s="7">
        <f t="shared" si="35"/>
        <v>0</v>
      </c>
      <c r="O553" s="7">
        <f t="shared" si="33"/>
        <v>0</v>
      </c>
    </row>
    <row r="554" spans="3:15" x14ac:dyDescent="0.35">
      <c r="C554" s="18" t="str">
        <f t="shared" si="34"/>
        <v/>
      </c>
      <c r="D554" s="13" t="str">
        <f>IF('2_DEBITOS'!D550="","Não informado",'2_DEBITOS'!D550)</f>
        <v>Não informado</v>
      </c>
      <c r="E554" s="7">
        <f>IF('2_DEBITOS'!$I$4="ERRO !!!",0,SUM('2_DEBITOS'!E550))</f>
        <v>0</v>
      </c>
      <c r="F554" s="7">
        <f>IF('2_DEBITOS'!$I$4="ERRO !!!",0,SUM('2_DEBITOS'!F550,'2_DEBITOS'!G550))</f>
        <v>0</v>
      </c>
      <c r="G554" s="8" t="str">
        <f>IF('1_QUESITOS'!$D$18="ERRO !!!","",
IF(E554+F554=0,"",
IF(OR('2_DEBITOS'!I550="Sim",'1_QUESITOS'!$D$6="Sim",'1_QUESITOS'!$D$7="Sim",'1_QUESITOS'!$D$9="Sim"),"D",
IF('3_CAPAG'!$D$9="","",
'3_CAPAG'!$D$9))))</f>
        <v/>
      </c>
      <c r="H554" s="8" t="str">
        <f>IF('1_QUESITOS'!$D$18="ERRO !!!","00.0",
IF(AND(OR(G554="C",G554="D"),'1_QUESITOS'!$D$13="Sim"),"10.1",
IF(AND(OR(G554="A",G554="B"),'1_QUESITOS'!$D$14="Sim"),"10.2",
IF(AND(OR(G554="C",G554="D"),'1_QUESITOS'!$D$13="Não",'1_QUESITOS'!$D$12="Inciso I"),"11.1",
IF(AND(OR(G554="C",G554="D"),'1_QUESITOS'!$D$13="Não",'1_QUESITOS'!$D$12="Inciso II"),"11.2",
"00.0")))))</f>
        <v>00.0</v>
      </c>
      <c r="I554" s="87">
        <f>IF('1_QUESITOS'!$D$18="ERRO !!!",0,
IF(H554="10.1",0.65,
IF(H554="10.2",0,
IF(AND(H554="11.1",'1_QUESITOS'!$D$8="Não",'1_QUESITOS'!$D$9="Não",'1_QUESITOS'!$D$10="Não",'1_QUESITOS'!$D$11="Não"),0.65,
IF(AND(H554="11.1",OR('1_QUESITOS'!$D$8="Sim",'1_QUESITOS'!$D$9="Sim",'1_QUESITOS'!$D$10="Sim",'1_QUESITOS'!$D$11="Sim")),0.7,
IF(AND(H554="11.2",'1_QUESITOS'!$D$8="Não",'1_QUESITOS'!$D$9="Não",'1_QUESITOS'!$D$10="Não",'1_QUESITOS'!$D$11="Não"),0.5,
IF(AND(H554="11.2",OR('1_QUESITOS'!$D$8="Sim",'1_QUESITOS'!$D$9="Sim",'1_QUESITOS'!$D$10="Sim",'1_QUESITOS'!$D$11="Sim")),0.55,
0)))))))</f>
        <v>0</v>
      </c>
      <c r="J554" s="87">
        <f>'3_CAPAG'!$D$8</f>
        <v>0</v>
      </c>
      <c r="K554" s="87">
        <f>IF(OR('2_DEBITOS'!I550="Sim",'1_QUESITOS'!$D$6="Sim",'1_QUESITOS'!$D$7="Sim",'1_QUESITOS'!$D$9="Sim"),I554,
SMALL(I554:J554,1))</f>
        <v>0</v>
      </c>
      <c r="L554" s="7">
        <f>IF('2_DEBITOS'!$I$4="ERRO !!!",0,ROUNDDOWN(SUM(E554:F554)*K554,2))</f>
        <v>0</v>
      </c>
      <c r="M554" s="7">
        <f t="shared" si="32"/>
        <v>0</v>
      </c>
      <c r="N554" s="7">
        <f t="shared" si="35"/>
        <v>0</v>
      </c>
      <c r="O554" s="7">
        <f t="shared" si="33"/>
        <v>0</v>
      </c>
    </row>
    <row r="555" spans="3:15" x14ac:dyDescent="0.35">
      <c r="C555" s="18" t="str">
        <f t="shared" si="34"/>
        <v/>
      </c>
      <c r="D555" s="13" t="str">
        <f>IF('2_DEBITOS'!D551="","Não informado",'2_DEBITOS'!D551)</f>
        <v>Não informado</v>
      </c>
      <c r="E555" s="7">
        <f>IF('2_DEBITOS'!$I$4="ERRO !!!",0,SUM('2_DEBITOS'!E551))</f>
        <v>0</v>
      </c>
      <c r="F555" s="7">
        <f>IF('2_DEBITOS'!$I$4="ERRO !!!",0,SUM('2_DEBITOS'!F551,'2_DEBITOS'!G551))</f>
        <v>0</v>
      </c>
      <c r="G555" s="8" t="str">
        <f>IF('1_QUESITOS'!$D$18="ERRO !!!","",
IF(E555+F555=0,"",
IF(OR('2_DEBITOS'!I551="Sim",'1_QUESITOS'!$D$6="Sim",'1_QUESITOS'!$D$7="Sim",'1_QUESITOS'!$D$9="Sim"),"D",
IF('3_CAPAG'!$D$9="","",
'3_CAPAG'!$D$9))))</f>
        <v/>
      </c>
      <c r="H555" s="8" t="str">
        <f>IF('1_QUESITOS'!$D$18="ERRO !!!","00.0",
IF(AND(OR(G555="C",G555="D"),'1_QUESITOS'!$D$13="Sim"),"10.1",
IF(AND(OR(G555="A",G555="B"),'1_QUESITOS'!$D$14="Sim"),"10.2",
IF(AND(OR(G555="C",G555="D"),'1_QUESITOS'!$D$13="Não",'1_QUESITOS'!$D$12="Inciso I"),"11.1",
IF(AND(OR(G555="C",G555="D"),'1_QUESITOS'!$D$13="Não",'1_QUESITOS'!$D$12="Inciso II"),"11.2",
"00.0")))))</f>
        <v>00.0</v>
      </c>
      <c r="I555" s="87">
        <f>IF('1_QUESITOS'!$D$18="ERRO !!!",0,
IF(H555="10.1",0.65,
IF(H555="10.2",0,
IF(AND(H555="11.1",'1_QUESITOS'!$D$8="Não",'1_QUESITOS'!$D$9="Não",'1_QUESITOS'!$D$10="Não",'1_QUESITOS'!$D$11="Não"),0.65,
IF(AND(H555="11.1",OR('1_QUESITOS'!$D$8="Sim",'1_QUESITOS'!$D$9="Sim",'1_QUESITOS'!$D$10="Sim",'1_QUESITOS'!$D$11="Sim")),0.7,
IF(AND(H555="11.2",'1_QUESITOS'!$D$8="Não",'1_QUESITOS'!$D$9="Não",'1_QUESITOS'!$D$10="Não",'1_QUESITOS'!$D$11="Não"),0.5,
IF(AND(H555="11.2",OR('1_QUESITOS'!$D$8="Sim",'1_QUESITOS'!$D$9="Sim",'1_QUESITOS'!$D$10="Sim",'1_QUESITOS'!$D$11="Sim")),0.55,
0)))))))</f>
        <v>0</v>
      </c>
      <c r="J555" s="87">
        <f>'3_CAPAG'!$D$8</f>
        <v>0</v>
      </c>
      <c r="K555" s="87">
        <f>IF(OR('2_DEBITOS'!I551="Sim",'1_QUESITOS'!$D$6="Sim",'1_QUESITOS'!$D$7="Sim",'1_QUESITOS'!$D$9="Sim"),I555,
SMALL(I555:J555,1))</f>
        <v>0</v>
      </c>
      <c r="L555" s="7">
        <f>IF('2_DEBITOS'!$I$4="ERRO !!!",0,ROUNDDOWN(SUM(E555:F555)*K555,2))</f>
        <v>0</v>
      </c>
      <c r="M555" s="7">
        <f t="shared" si="32"/>
        <v>0</v>
      </c>
      <c r="N555" s="7">
        <f t="shared" si="35"/>
        <v>0</v>
      </c>
      <c r="O555" s="7">
        <f t="shared" si="33"/>
        <v>0</v>
      </c>
    </row>
    <row r="556" spans="3:15" x14ac:dyDescent="0.35">
      <c r="C556" s="18" t="str">
        <f t="shared" si="34"/>
        <v/>
      </c>
      <c r="D556" s="13" t="str">
        <f>IF('2_DEBITOS'!D552="","Não informado",'2_DEBITOS'!D552)</f>
        <v>Não informado</v>
      </c>
      <c r="E556" s="7">
        <f>IF('2_DEBITOS'!$I$4="ERRO !!!",0,SUM('2_DEBITOS'!E552))</f>
        <v>0</v>
      </c>
      <c r="F556" s="7">
        <f>IF('2_DEBITOS'!$I$4="ERRO !!!",0,SUM('2_DEBITOS'!F552,'2_DEBITOS'!G552))</f>
        <v>0</v>
      </c>
      <c r="G556" s="8" t="str">
        <f>IF('1_QUESITOS'!$D$18="ERRO !!!","",
IF(E556+F556=0,"",
IF(OR('2_DEBITOS'!I552="Sim",'1_QUESITOS'!$D$6="Sim",'1_QUESITOS'!$D$7="Sim",'1_QUESITOS'!$D$9="Sim"),"D",
IF('3_CAPAG'!$D$9="","",
'3_CAPAG'!$D$9))))</f>
        <v/>
      </c>
      <c r="H556" s="8" t="str">
        <f>IF('1_QUESITOS'!$D$18="ERRO !!!","00.0",
IF(AND(OR(G556="C",G556="D"),'1_QUESITOS'!$D$13="Sim"),"10.1",
IF(AND(OR(G556="A",G556="B"),'1_QUESITOS'!$D$14="Sim"),"10.2",
IF(AND(OR(G556="C",G556="D"),'1_QUESITOS'!$D$13="Não",'1_QUESITOS'!$D$12="Inciso I"),"11.1",
IF(AND(OR(G556="C",G556="D"),'1_QUESITOS'!$D$13="Não",'1_QUESITOS'!$D$12="Inciso II"),"11.2",
"00.0")))))</f>
        <v>00.0</v>
      </c>
      <c r="I556" s="87">
        <f>IF('1_QUESITOS'!$D$18="ERRO !!!",0,
IF(H556="10.1",0.65,
IF(H556="10.2",0,
IF(AND(H556="11.1",'1_QUESITOS'!$D$8="Não",'1_QUESITOS'!$D$9="Não",'1_QUESITOS'!$D$10="Não",'1_QUESITOS'!$D$11="Não"),0.65,
IF(AND(H556="11.1",OR('1_QUESITOS'!$D$8="Sim",'1_QUESITOS'!$D$9="Sim",'1_QUESITOS'!$D$10="Sim",'1_QUESITOS'!$D$11="Sim")),0.7,
IF(AND(H556="11.2",'1_QUESITOS'!$D$8="Não",'1_QUESITOS'!$D$9="Não",'1_QUESITOS'!$D$10="Não",'1_QUESITOS'!$D$11="Não"),0.5,
IF(AND(H556="11.2",OR('1_QUESITOS'!$D$8="Sim",'1_QUESITOS'!$D$9="Sim",'1_QUESITOS'!$D$10="Sim",'1_QUESITOS'!$D$11="Sim")),0.55,
0)))))))</f>
        <v>0</v>
      </c>
      <c r="J556" s="87">
        <f>'3_CAPAG'!$D$8</f>
        <v>0</v>
      </c>
      <c r="K556" s="87">
        <f>IF(OR('2_DEBITOS'!I552="Sim",'1_QUESITOS'!$D$6="Sim",'1_QUESITOS'!$D$7="Sim",'1_QUESITOS'!$D$9="Sim"),I556,
SMALL(I556:J556,1))</f>
        <v>0</v>
      </c>
      <c r="L556" s="7">
        <f>IF('2_DEBITOS'!$I$4="ERRO !!!",0,ROUNDDOWN(SUM(E556:F556)*K556,2))</f>
        <v>0</v>
      </c>
      <c r="M556" s="7">
        <f t="shared" si="32"/>
        <v>0</v>
      </c>
      <c r="N556" s="7">
        <f t="shared" si="35"/>
        <v>0</v>
      </c>
      <c r="O556" s="7">
        <f t="shared" si="33"/>
        <v>0</v>
      </c>
    </row>
    <row r="557" spans="3:15" x14ac:dyDescent="0.35">
      <c r="C557" s="18" t="str">
        <f t="shared" si="34"/>
        <v/>
      </c>
      <c r="D557" s="13" t="str">
        <f>IF('2_DEBITOS'!D553="","Não informado",'2_DEBITOS'!D553)</f>
        <v>Não informado</v>
      </c>
      <c r="E557" s="7">
        <f>IF('2_DEBITOS'!$I$4="ERRO !!!",0,SUM('2_DEBITOS'!E553))</f>
        <v>0</v>
      </c>
      <c r="F557" s="7">
        <f>IF('2_DEBITOS'!$I$4="ERRO !!!",0,SUM('2_DEBITOS'!F553,'2_DEBITOS'!G553))</f>
        <v>0</v>
      </c>
      <c r="G557" s="8" t="str">
        <f>IF('1_QUESITOS'!$D$18="ERRO !!!","",
IF(E557+F557=0,"",
IF(OR('2_DEBITOS'!I553="Sim",'1_QUESITOS'!$D$6="Sim",'1_QUESITOS'!$D$7="Sim",'1_QUESITOS'!$D$9="Sim"),"D",
IF('3_CAPAG'!$D$9="","",
'3_CAPAG'!$D$9))))</f>
        <v/>
      </c>
      <c r="H557" s="8" t="str">
        <f>IF('1_QUESITOS'!$D$18="ERRO !!!","00.0",
IF(AND(OR(G557="C",G557="D"),'1_QUESITOS'!$D$13="Sim"),"10.1",
IF(AND(OR(G557="A",G557="B"),'1_QUESITOS'!$D$14="Sim"),"10.2",
IF(AND(OR(G557="C",G557="D"),'1_QUESITOS'!$D$13="Não",'1_QUESITOS'!$D$12="Inciso I"),"11.1",
IF(AND(OR(G557="C",G557="D"),'1_QUESITOS'!$D$13="Não",'1_QUESITOS'!$D$12="Inciso II"),"11.2",
"00.0")))))</f>
        <v>00.0</v>
      </c>
      <c r="I557" s="87">
        <f>IF('1_QUESITOS'!$D$18="ERRO !!!",0,
IF(H557="10.1",0.65,
IF(H557="10.2",0,
IF(AND(H557="11.1",'1_QUESITOS'!$D$8="Não",'1_QUESITOS'!$D$9="Não",'1_QUESITOS'!$D$10="Não",'1_QUESITOS'!$D$11="Não"),0.65,
IF(AND(H557="11.1",OR('1_QUESITOS'!$D$8="Sim",'1_QUESITOS'!$D$9="Sim",'1_QUESITOS'!$D$10="Sim",'1_QUESITOS'!$D$11="Sim")),0.7,
IF(AND(H557="11.2",'1_QUESITOS'!$D$8="Não",'1_QUESITOS'!$D$9="Não",'1_QUESITOS'!$D$10="Não",'1_QUESITOS'!$D$11="Não"),0.5,
IF(AND(H557="11.2",OR('1_QUESITOS'!$D$8="Sim",'1_QUESITOS'!$D$9="Sim",'1_QUESITOS'!$D$10="Sim",'1_QUESITOS'!$D$11="Sim")),0.55,
0)))))))</f>
        <v>0</v>
      </c>
      <c r="J557" s="87">
        <f>'3_CAPAG'!$D$8</f>
        <v>0</v>
      </c>
      <c r="K557" s="87">
        <f>IF(OR('2_DEBITOS'!I553="Sim",'1_QUESITOS'!$D$6="Sim",'1_QUESITOS'!$D$7="Sim",'1_QUESITOS'!$D$9="Sim"),I557,
SMALL(I557:J557,1))</f>
        <v>0</v>
      </c>
      <c r="L557" s="7">
        <f>IF('2_DEBITOS'!$I$4="ERRO !!!",0,ROUNDDOWN(SUM(E557:F557)*K557,2))</f>
        <v>0</v>
      </c>
      <c r="M557" s="7">
        <f t="shared" si="32"/>
        <v>0</v>
      </c>
      <c r="N557" s="7">
        <f t="shared" si="35"/>
        <v>0</v>
      </c>
      <c r="O557" s="7">
        <f t="shared" si="33"/>
        <v>0</v>
      </c>
    </row>
    <row r="558" spans="3:15" x14ac:dyDescent="0.35">
      <c r="C558" s="18" t="str">
        <f t="shared" si="34"/>
        <v/>
      </c>
      <c r="D558" s="13" t="str">
        <f>IF('2_DEBITOS'!D554="","Não informado",'2_DEBITOS'!D554)</f>
        <v>Não informado</v>
      </c>
      <c r="E558" s="7">
        <f>IF('2_DEBITOS'!$I$4="ERRO !!!",0,SUM('2_DEBITOS'!E554))</f>
        <v>0</v>
      </c>
      <c r="F558" s="7">
        <f>IF('2_DEBITOS'!$I$4="ERRO !!!",0,SUM('2_DEBITOS'!F554,'2_DEBITOS'!G554))</f>
        <v>0</v>
      </c>
      <c r="G558" s="8" t="str">
        <f>IF('1_QUESITOS'!$D$18="ERRO !!!","",
IF(E558+F558=0,"",
IF(OR('2_DEBITOS'!I554="Sim",'1_QUESITOS'!$D$6="Sim",'1_QUESITOS'!$D$7="Sim",'1_QUESITOS'!$D$9="Sim"),"D",
IF('3_CAPAG'!$D$9="","",
'3_CAPAG'!$D$9))))</f>
        <v/>
      </c>
      <c r="H558" s="8" t="str">
        <f>IF('1_QUESITOS'!$D$18="ERRO !!!","00.0",
IF(AND(OR(G558="C",G558="D"),'1_QUESITOS'!$D$13="Sim"),"10.1",
IF(AND(OR(G558="A",G558="B"),'1_QUESITOS'!$D$14="Sim"),"10.2",
IF(AND(OR(G558="C",G558="D"),'1_QUESITOS'!$D$13="Não",'1_QUESITOS'!$D$12="Inciso I"),"11.1",
IF(AND(OR(G558="C",G558="D"),'1_QUESITOS'!$D$13="Não",'1_QUESITOS'!$D$12="Inciso II"),"11.2",
"00.0")))))</f>
        <v>00.0</v>
      </c>
      <c r="I558" s="87">
        <f>IF('1_QUESITOS'!$D$18="ERRO !!!",0,
IF(H558="10.1",0.65,
IF(H558="10.2",0,
IF(AND(H558="11.1",'1_QUESITOS'!$D$8="Não",'1_QUESITOS'!$D$9="Não",'1_QUESITOS'!$D$10="Não",'1_QUESITOS'!$D$11="Não"),0.65,
IF(AND(H558="11.1",OR('1_QUESITOS'!$D$8="Sim",'1_QUESITOS'!$D$9="Sim",'1_QUESITOS'!$D$10="Sim",'1_QUESITOS'!$D$11="Sim")),0.7,
IF(AND(H558="11.2",'1_QUESITOS'!$D$8="Não",'1_QUESITOS'!$D$9="Não",'1_QUESITOS'!$D$10="Não",'1_QUESITOS'!$D$11="Não"),0.5,
IF(AND(H558="11.2",OR('1_QUESITOS'!$D$8="Sim",'1_QUESITOS'!$D$9="Sim",'1_QUESITOS'!$D$10="Sim",'1_QUESITOS'!$D$11="Sim")),0.55,
0)))))))</f>
        <v>0</v>
      </c>
      <c r="J558" s="87">
        <f>'3_CAPAG'!$D$8</f>
        <v>0</v>
      </c>
      <c r="K558" s="87">
        <f>IF(OR('2_DEBITOS'!I554="Sim",'1_QUESITOS'!$D$6="Sim",'1_QUESITOS'!$D$7="Sim",'1_QUESITOS'!$D$9="Sim"),I558,
SMALL(I558:J558,1))</f>
        <v>0</v>
      </c>
      <c r="L558" s="7">
        <f>IF('2_DEBITOS'!$I$4="ERRO !!!",0,ROUNDDOWN(SUM(E558:F558)*K558,2))</f>
        <v>0</v>
      </c>
      <c r="M558" s="7">
        <f t="shared" si="32"/>
        <v>0</v>
      </c>
      <c r="N558" s="7">
        <f t="shared" si="35"/>
        <v>0</v>
      </c>
      <c r="O558" s="7">
        <f t="shared" si="33"/>
        <v>0</v>
      </c>
    </row>
    <row r="559" spans="3:15" x14ac:dyDescent="0.35">
      <c r="C559" s="18" t="str">
        <f t="shared" si="34"/>
        <v/>
      </c>
      <c r="D559" s="13" t="str">
        <f>IF('2_DEBITOS'!D555="","Não informado",'2_DEBITOS'!D555)</f>
        <v>Não informado</v>
      </c>
      <c r="E559" s="7">
        <f>IF('2_DEBITOS'!$I$4="ERRO !!!",0,SUM('2_DEBITOS'!E555))</f>
        <v>0</v>
      </c>
      <c r="F559" s="7">
        <f>IF('2_DEBITOS'!$I$4="ERRO !!!",0,SUM('2_DEBITOS'!F555,'2_DEBITOS'!G555))</f>
        <v>0</v>
      </c>
      <c r="G559" s="8" t="str">
        <f>IF('1_QUESITOS'!$D$18="ERRO !!!","",
IF(E559+F559=0,"",
IF(OR('2_DEBITOS'!I555="Sim",'1_QUESITOS'!$D$6="Sim",'1_QUESITOS'!$D$7="Sim",'1_QUESITOS'!$D$9="Sim"),"D",
IF('3_CAPAG'!$D$9="","",
'3_CAPAG'!$D$9))))</f>
        <v/>
      </c>
      <c r="H559" s="8" t="str">
        <f>IF('1_QUESITOS'!$D$18="ERRO !!!","00.0",
IF(AND(OR(G559="C",G559="D"),'1_QUESITOS'!$D$13="Sim"),"10.1",
IF(AND(OR(G559="A",G559="B"),'1_QUESITOS'!$D$14="Sim"),"10.2",
IF(AND(OR(G559="C",G559="D"),'1_QUESITOS'!$D$13="Não",'1_QUESITOS'!$D$12="Inciso I"),"11.1",
IF(AND(OR(G559="C",G559="D"),'1_QUESITOS'!$D$13="Não",'1_QUESITOS'!$D$12="Inciso II"),"11.2",
"00.0")))))</f>
        <v>00.0</v>
      </c>
      <c r="I559" s="87">
        <f>IF('1_QUESITOS'!$D$18="ERRO !!!",0,
IF(H559="10.1",0.65,
IF(H559="10.2",0,
IF(AND(H559="11.1",'1_QUESITOS'!$D$8="Não",'1_QUESITOS'!$D$9="Não",'1_QUESITOS'!$D$10="Não",'1_QUESITOS'!$D$11="Não"),0.65,
IF(AND(H559="11.1",OR('1_QUESITOS'!$D$8="Sim",'1_QUESITOS'!$D$9="Sim",'1_QUESITOS'!$D$10="Sim",'1_QUESITOS'!$D$11="Sim")),0.7,
IF(AND(H559="11.2",'1_QUESITOS'!$D$8="Não",'1_QUESITOS'!$D$9="Não",'1_QUESITOS'!$D$10="Não",'1_QUESITOS'!$D$11="Não"),0.5,
IF(AND(H559="11.2",OR('1_QUESITOS'!$D$8="Sim",'1_QUESITOS'!$D$9="Sim",'1_QUESITOS'!$D$10="Sim",'1_QUESITOS'!$D$11="Sim")),0.55,
0)))))))</f>
        <v>0</v>
      </c>
      <c r="J559" s="87">
        <f>'3_CAPAG'!$D$8</f>
        <v>0</v>
      </c>
      <c r="K559" s="87">
        <f>IF(OR('2_DEBITOS'!I555="Sim",'1_QUESITOS'!$D$6="Sim",'1_QUESITOS'!$D$7="Sim",'1_QUESITOS'!$D$9="Sim"),I559,
SMALL(I559:J559,1))</f>
        <v>0</v>
      </c>
      <c r="L559" s="7">
        <f>IF('2_DEBITOS'!$I$4="ERRO !!!",0,ROUNDDOWN(SUM(E559:F559)*K559,2))</f>
        <v>0</v>
      </c>
      <c r="M559" s="7">
        <f t="shared" si="32"/>
        <v>0</v>
      </c>
      <c r="N559" s="7">
        <f t="shared" si="35"/>
        <v>0</v>
      </c>
      <c r="O559" s="7">
        <f t="shared" si="33"/>
        <v>0</v>
      </c>
    </row>
    <row r="560" spans="3:15" x14ac:dyDescent="0.35">
      <c r="C560" s="18" t="str">
        <f t="shared" si="34"/>
        <v/>
      </c>
      <c r="D560" s="13" t="str">
        <f>IF('2_DEBITOS'!D556="","Não informado",'2_DEBITOS'!D556)</f>
        <v>Não informado</v>
      </c>
      <c r="E560" s="7">
        <f>IF('2_DEBITOS'!$I$4="ERRO !!!",0,SUM('2_DEBITOS'!E556))</f>
        <v>0</v>
      </c>
      <c r="F560" s="7">
        <f>IF('2_DEBITOS'!$I$4="ERRO !!!",0,SUM('2_DEBITOS'!F556,'2_DEBITOS'!G556))</f>
        <v>0</v>
      </c>
      <c r="G560" s="8" t="str">
        <f>IF('1_QUESITOS'!$D$18="ERRO !!!","",
IF(E560+F560=0,"",
IF(OR('2_DEBITOS'!I556="Sim",'1_QUESITOS'!$D$6="Sim",'1_QUESITOS'!$D$7="Sim",'1_QUESITOS'!$D$9="Sim"),"D",
IF('3_CAPAG'!$D$9="","",
'3_CAPAG'!$D$9))))</f>
        <v/>
      </c>
      <c r="H560" s="8" t="str">
        <f>IF('1_QUESITOS'!$D$18="ERRO !!!","00.0",
IF(AND(OR(G560="C",G560="D"),'1_QUESITOS'!$D$13="Sim"),"10.1",
IF(AND(OR(G560="A",G560="B"),'1_QUESITOS'!$D$14="Sim"),"10.2",
IF(AND(OR(G560="C",G560="D"),'1_QUESITOS'!$D$13="Não",'1_QUESITOS'!$D$12="Inciso I"),"11.1",
IF(AND(OR(G560="C",G560="D"),'1_QUESITOS'!$D$13="Não",'1_QUESITOS'!$D$12="Inciso II"),"11.2",
"00.0")))))</f>
        <v>00.0</v>
      </c>
      <c r="I560" s="87">
        <f>IF('1_QUESITOS'!$D$18="ERRO !!!",0,
IF(H560="10.1",0.65,
IF(H560="10.2",0,
IF(AND(H560="11.1",'1_QUESITOS'!$D$8="Não",'1_QUESITOS'!$D$9="Não",'1_QUESITOS'!$D$10="Não",'1_QUESITOS'!$D$11="Não"),0.65,
IF(AND(H560="11.1",OR('1_QUESITOS'!$D$8="Sim",'1_QUESITOS'!$D$9="Sim",'1_QUESITOS'!$D$10="Sim",'1_QUESITOS'!$D$11="Sim")),0.7,
IF(AND(H560="11.2",'1_QUESITOS'!$D$8="Não",'1_QUESITOS'!$D$9="Não",'1_QUESITOS'!$D$10="Não",'1_QUESITOS'!$D$11="Não"),0.5,
IF(AND(H560="11.2",OR('1_QUESITOS'!$D$8="Sim",'1_QUESITOS'!$D$9="Sim",'1_QUESITOS'!$D$10="Sim",'1_QUESITOS'!$D$11="Sim")),0.55,
0)))))))</f>
        <v>0</v>
      </c>
      <c r="J560" s="87">
        <f>'3_CAPAG'!$D$8</f>
        <v>0</v>
      </c>
      <c r="K560" s="87">
        <f>IF(OR('2_DEBITOS'!I556="Sim",'1_QUESITOS'!$D$6="Sim",'1_QUESITOS'!$D$7="Sim",'1_QUESITOS'!$D$9="Sim"),I560,
SMALL(I560:J560,1))</f>
        <v>0</v>
      </c>
      <c r="L560" s="7">
        <f>IF('2_DEBITOS'!$I$4="ERRO !!!",0,ROUNDDOWN(SUM(E560:F560)*K560,2))</f>
        <v>0</v>
      </c>
      <c r="M560" s="7">
        <f t="shared" si="32"/>
        <v>0</v>
      </c>
      <c r="N560" s="7">
        <f t="shared" si="35"/>
        <v>0</v>
      </c>
      <c r="O560" s="7">
        <f t="shared" si="33"/>
        <v>0</v>
      </c>
    </row>
    <row r="561" spans="3:15" x14ac:dyDescent="0.35">
      <c r="C561" s="18" t="str">
        <f t="shared" si="34"/>
        <v/>
      </c>
      <c r="D561" s="13" t="str">
        <f>IF('2_DEBITOS'!D557="","Não informado",'2_DEBITOS'!D557)</f>
        <v>Não informado</v>
      </c>
      <c r="E561" s="7">
        <f>IF('2_DEBITOS'!$I$4="ERRO !!!",0,SUM('2_DEBITOS'!E557))</f>
        <v>0</v>
      </c>
      <c r="F561" s="7">
        <f>IF('2_DEBITOS'!$I$4="ERRO !!!",0,SUM('2_DEBITOS'!F557,'2_DEBITOS'!G557))</f>
        <v>0</v>
      </c>
      <c r="G561" s="8" t="str">
        <f>IF('1_QUESITOS'!$D$18="ERRO !!!","",
IF(E561+F561=0,"",
IF(OR('2_DEBITOS'!I557="Sim",'1_QUESITOS'!$D$6="Sim",'1_QUESITOS'!$D$7="Sim",'1_QUESITOS'!$D$9="Sim"),"D",
IF('3_CAPAG'!$D$9="","",
'3_CAPAG'!$D$9))))</f>
        <v/>
      </c>
      <c r="H561" s="8" t="str">
        <f>IF('1_QUESITOS'!$D$18="ERRO !!!","00.0",
IF(AND(OR(G561="C",G561="D"),'1_QUESITOS'!$D$13="Sim"),"10.1",
IF(AND(OR(G561="A",G561="B"),'1_QUESITOS'!$D$14="Sim"),"10.2",
IF(AND(OR(G561="C",G561="D"),'1_QUESITOS'!$D$13="Não",'1_QUESITOS'!$D$12="Inciso I"),"11.1",
IF(AND(OR(G561="C",G561="D"),'1_QUESITOS'!$D$13="Não",'1_QUESITOS'!$D$12="Inciso II"),"11.2",
"00.0")))))</f>
        <v>00.0</v>
      </c>
      <c r="I561" s="87">
        <f>IF('1_QUESITOS'!$D$18="ERRO !!!",0,
IF(H561="10.1",0.65,
IF(H561="10.2",0,
IF(AND(H561="11.1",'1_QUESITOS'!$D$8="Não",'1_QUESITOS'!$D$9="Não",'1_QUESITOS'!$D$10="Não",'1_QUESITOS'!$D$11="Não"),0.65,
IF(AND(H561="11.1",OR('1_QUESITOS'!$D$8="Sim",'1_QUESITOS'!$D$9="Sim",'1_QUESITOS'!$D$10="Sim",'1_QUESITOS'!$D$11="Sim")),0.7,
IF(AND(H561="11.2",'1_QUESITOS'!$D$8="Não",'1_QUESITOS'!$D$9="Não",'1_QUESITOS'!$D$10="Não",'1_QUESITOS'!$D$11="Não"),0.5,
IF(AND(H561="11.2",OR('1_QUESITOS'!$D$8="Sim",'1_QUESITOS'!$D$9="Sim",'1_QUESITOS'!$D$10="Sim",'1_QUESITOS'!$D$11="Sim")),0.55,
0)))))))</f>
        <v>0</v>
      </c>
      <c r="J561" s="87">
        <f>'3_CAPAG'!$D$8</f>
        <v>0</v>
      </c>
      <c r="K561" s="87">
        <f>IF(OR('2_DEBITOS'!I557="Sim",'1_QUESITOS'!$D$6="Sim",'1_QUESITOS'!$D$7="Sim",'1_QUESITOS'!$D$9="Sim"),I561,
SMALL(I561:J561,1))</f>
        <v>0</v>
      </c>
      <c r="L561" s="7">
        <f>IF('2_DEBITOS'!$I$4="ERRO !!!",0,ROUNDDOWN(SUM(E561:F561)*K561,2))</f>
        <v>0</v>
      </c>
      <c r="M561" s="7">
        <f t="shared" si="32"/>
        <v>0</v>
      </c>
      <c r="N561" s="7">
        <f t="shared" si="35"/>
        <v>0</v>
      </c>
      <c r="O561" s="7">
        <f t="shared" si="33"/>
        <v>0</v>
      </c>
    </row>
    <row r="562" spans="3:15" x14ac:dyDescent="0.35">
      <c r="C562" s="18" t="str">
        <f t="shared" si="34"/>
        <v/>
      </c>
      <c r="D562" s="13" t="str">
        <f>IF('2_DEBITOS'!D558="","Não informado",'2_DEBITOS'!D558)</f>
        <v>Não informado</v>
      </c>
      <c r="E562" s="7">
        <f>IF('2_DEBITOS'!$I$4="ERRO !!!",0,SUM('2_DEBITOS'!E558))</f>
        <v>0</v>
      </c>
      <c r="F562" s="7">
        <f>IF('2_DEBITOS'!$I$4="ERRO !!!",0,SUM('2_DEBITOS'!F558,'2_DEBITOS'!G558))</f>
        <v>0</v>
      </c>
      <c r="G562" s="8" t="str">
        <f>IF('1_QUESITOS'!$D$18="ERRO !!!","",
IF(E562+F562=0,"",
IF(OR('2_DEBITOS'!I558="Sim",'1_QUESITOS'!$D$6="Sim",'1_QUESITOS'!$D$7="Sim",'1_QUESITOS'!$D$9="Sim"),"D",
IF('3_CAPAG'!$D$9="","",
'3_CAPAG'!$D$9))))</f>
        <v/>
      </c>
      <c r="H562" s="8" t="str">
        <f>IF('1_QUESITOS'!$D$18="ERRO !!!","00.0",
IF(AND(OR(G562="C",G562="D"),'1_QUESITOS'!$D$13="Sim"),"10.1",
IF(AND(OR(G562="A",G562="B"),'1_QUESITOS'!$D$14="Sim"),"10.2",
IF(AND(OR(G562="C",G562="D"),'1_QUESITOS'!$D$13="Não",'1_QUESITOS'!$D$12="Inciso I"),"11.1",
IF(AND(OR(G562="C",G562="D"),'1_QUESITOS'!$D$13="Não",'1_QUESITOS'!$D$12="Inciso II"),"11.2",
"00.0")))))</f>
        <v>00.0</v>
      </c>
      <c r="I562" s="87">
        <f>IF('1_QUESITOS'!$D$18="ERRO !!!",0,
IF(H562="10.1",0.65,
IF(H562="10.2",0,
IF(AND(H562="11.1",'1_QUESITOS'!$D$8="Não",'1_QUESITOS'!$D$9="Não",'1_QUESITOS'!$D$10="Não",'1_QUESITOS'!$D$11="Não"),0.65,
IF(AND(H562="11.1",OR('1_QUESITOS'!$D$8="Sim",'1_QUESITOS'!$D$9="Sim",'1_QUESITOS'!$D$10="Sim",'1_QUESITOS'!$D$11="Sim")),0.7,
IF(AND(H562="11.2",'1_QUESITOS'!$D$8="Não",'1_QUESITOS'!$D$9="Não",'1_QUESITOS'!$D$10="Não",'1_QUESITOS'!$D$11="Não"),0.5,
IF(AND(H562="11.2",OR('1_QUESITOS'!$D$8="Sim",'1_QUESITOS'!$D$9="Sim",'1_QUESITOS'!$D$10="Sim",'1_QUESITOS'!$D$11="Sim")),0.55,
0)))))))</f>
        <v>0</v>
      </c>
      <c r="J562" s="87">
        <f>'3_CAPAG'!$D$8</f>
        <v>0</v>
      </c>
      <c r="K562" s="87">
        <f>IF(OR('2_DEBITOS'!I558="Sim",'1_QUESITOS'!$D$6="Sim",'1_QUESITOS'!$D$7="Sim",'1_QUESITOS'!$D$9="Sim"),I562,
SMALL(I562:J562,1))</f>
        <v>0</v>
      </c>
      <c r="L562" s="7">
        <f>IF('2_DEBITOS'!$I$4="ERRO !!!",0,ROUNDDOWN(SUM(E562:F562)*K562,2))</f>
        <v>0</v>
      </c>
      <c r="M562" s="7">
        <f t="shared" si="32"/>
        <v>0</v>
      </c>
      <c r="N562" s="7">
        <f t="shared" si="35"/>
        <v>0</v>
      </c>
      <c r="O562" s="7">
        <f t="shared" si="33"/>
        <v>0</v>
      </c>
    </row>
    <row r="563" spans="3:15" x14ac:dyDescent="0.35">
      <c r="C563" s="18" t="str">
        <f t="shared" si="34"/>
        <v/>
      </c>
      <c r="D563" s="13" t="str">
        <f>IF('2_DEBITOS'!D559="","Não informado",'2_DEBITOS'!D559)</f>
        <v>Não informado</v>
      </c>
      <c r="E563" s="7">
        <f>IF('2_DEBITOS'!$I$4="ERRO !!!",0,SUM('2_DEBITOS'!E559))</f>
        <v>0</v>
      </c>
      <c r="F563" s="7">
        <f>IF('2_DEBITOS'!$I$4="ERRO !!!",0,SUM('2_DEBITOS'!F559,'2_DEBITOS'!G559))</f>
        <v>0</v>
      </c>
      <c r="G563" s="8" t="str">
        <f>IF('1_QUESITOS'!$D$18="ERRO !!!","",
IF(E563+F563=0,"",
IF(OR('2_DEBITOS'!I559="Sim",'1_QUESITOS'!$D$6="Sim",'1_QUESITOS'!$D$7="Sim",'1_QUESITOS'!$D$9="Sim"),"D",
IF('3_CAPAG'!$D$9="","",
'3_CAPAG'!$D$9))))</f>
        <v/>
      </c>
      <c r="H563" s="8" t="str">
        <f>IF('1_QUESITOS'!$D$18="ERRO !!!","00.0",
IF(AND(OR(G563="C",G563="D"),'1_QUESITOS'!$D$13="Sim"),"10.1",
IF(AND(OR(G563="A",G563="B"),'1_QUESITOS'!$D$14="Sim"),"10.2",
IF(AND(OR(G563="C",G563="D"),'1_QUESITOS'!$D$13="Não",'1_QUESITOS'!$D$12="Inciso I"),"11.1",
IF(AND(OR(G563="C",G563="D"),'1_QUESITOS'!$D$13="Não",'1_QUESITOS'!$D$12="Inciso II"),"11.2",
"00.0")))))</f>
        <v>00.0</v>
      </c>
      <c r="I563" s="87">
        <f>IF('1_QUESITOS'!$D$18="ERRO !!!",0,
IF(H563="10.1",0.65,
IF(H563="10.2",0,
IF(AND(H563="11.1",'1_QUESITOS'!$D$8="Não",'1_QUESITOS'!$D$9="Não",'1_QUESITOS'!$D$10="Não",'1_QUESITOS'!$D$11="Não"),0.65,
IF(AND(H563="11.1",OR('1_QUESITOS'!$D$8="Sim",'1_QUESITOS'!$D$9="Sim",'1_QUESITOS'!$D$10="Sim",'1_QUESITOS'!$D$11="Sim")),0.7,
IF(AND(H563="11.2",'1_QUESITOS'!$D$8="Não",'1_QUESITOS'!$D$9="Não",'1_QUESITOS'!$D$10="Não",'1_QUESITOS'!$D$11="Não"),0.5,
IF(AND(H563="11.2",OR('1_QUESITOS'!$D$8="Sim",'1_QUESITOS'!$D$9="Sim",'1_QUESITOS'!$D$10="Sim",'1_QUESITOS'!$D$11="Sim")),0.55,
0)))))))</f>
        <v>0</v>
      </c>
      <c r="J563" s="87">
        <f>'3_CAPAG'!$D$8</f>
        <v>0</v>
      </c>
      <c r="K563" s="87">
        <f>IF(OR('2_DEBITOS'!I559="Sim",'1_QUESITOS'!$D$6="Sim",'1_QUESITOS'!$D$7="Sim",'1_QUESITOS'!$D$9="Sim"),I563,
SMALL(I563:J563,1))</f>
        <v>0</v>
      </c>
      <c r="L563" s="7">
        <f>IF('2_DEBITOS'!$I$4="ERRO !!!",0,ROUNDDOWN(SUM(E563:F563)*K563,2))</f>
        <v>0</v>
      </c>
      <c r="M563" s="7">
        <f t="shared" si="32"/>
        <v>0</v>
      </c>
      <c r="N563" s="7">
        <f t="shared" si="35"/>
        <v>0</v>
      </c>
      <c r="O563" s="7">
        <f t="shared" si="33"/>
        <v>0</v>
      </c>
    </row>
    <row r="564" spans="3:15" x14ac:dyDescent="0.35">
      <c r="C564" s="18" t="str">
        <f t="shared" si="34"/>
        <v/>
      </c>
      <c r="D564" s="13" t="str">
        <f>IF('2_DEBITOS'!D560="","Não informado",'2_DEBITOS'!D560)</f>
        <v>Não informado</v>
      </c>
      <c r="E564" s="7">
        <f>IF('2_DEBITOS'!$I$4="ERRO !!!",0,SUM('2_DEBITOS'!E560))</f>
        <v>0</v>
      </c>
      <c r="F564" s="7">
        <f>IF('2_DEBITOS'!$I$4="ERRO !!!",0,SUM('2_DEBITOS'!F560,'2_DEBITOS'!G560))</f>
        <v>0</v>
      </c>
      <c r="G564" s="8" t="str">
        <f>IF('1_QUESITOS'!$D$18="ERRO !!!","",
IF(E564+F564=0,"",
IF(OR('2_DEBITOS'!I560="Sim",'1_QUESITOS'!$D$6="Sim",'1_QUESITOS'!$D$7="Sim",'1_QUESITOS'!$D$9="Sim"),"D",
IF('3_CAPAG'!$D$9="","",
'3_CAPAG'!$D$9))))</f>
        <v/>
      </c>
      <c r="H564" s="8" t="str">
        <f>IF('1_QUESITOS'!$D$18="ERRO !!!","00.0",
IF(AND(OR(G564="C",G564="D"),'1_QUESITOS'!$D$13="Sim"),"10.1",
IF(AND(OR(G564="A",G564="B"),'1_QUESITOS'!$D$14="Sim"),"10.2",
IF(AND(OR(G564="C",G564="D"),'1_QUESITOS'!$D$13="Não",'1_QUESITOS'!$D$12="Inciso I"),"11.1",
IF(AND(OR(G564="C",G564="D"),'1_QUESITOS'!$D$13="Não",'1_QUESITOS'!$D$12="Inciso II"),"11.2",
"00.0")))))</f>
        <v>00.0</v>
      </c>
      <c r="I564" s="87">
        <f>IF('1_QUESITOS'!$D$18="ERRO !!!",0,
IF(H564="10.1",0.65,
IF(H564="10.2",0,
IF(AND(H564="11.1",'1_QUESITOS'!$D$8="Não",'1_QUESITOS'!$D$9="Não",'1_QUESITOS'!$D$10="Não",'1_QUESITOS'!$D$11="Não"),0.65,
IF(AND(H564="11.1",OR('1_QUESITOS'!$D$8="Sim",'1_QUESITOS'!$D$9="Sim",'1_QUESITOS'!$D$10="Sim",'1_QUESITOS'!$D$11="Sim")),0.7,
IF(AND(H564="11.2",'1_QUESITOS'!$D$8="Não",'1_QUESITOS'!$D$9="Não",'1_QUESITOS'!$D$10="Não",'1_QUESITOS'!$D$11="Não"),0.5,
IF(AND(H564="11.2",OR('1_QUESITOS'!$D$8="Sim",'1_QUESITOS'!$D$9="Sim",'1_QUESITOS'!$D$10="Sim",'1_QUESITOS'!$D$11="Sim")),0.55,
0)))))))</f>
        <v>0</v>
      </c>
      <c r="J564" s="87">
        <f>'3_CAPAG'!$D$8</f>
        <v>0</v>
      </c>
      <c r="K564" s="87">
        <f>IF(OR('2_DEBITOS'!I560="Sim",'1_QUESITOS'!$D$6="Sim",'1_QUESITOS'!$D$7="Sim",'1_QUESITOS'!$D$9="Sim"),I564,
SMALL(I564:J564,1))</f>
        <v>0</v>
      </c>
      <c r="L564" s="7">
        <f>IF('2_DEBITOS'!$I$4="ERRO !!!",0,ROUNDDOWN(SUM(E564:F564)*K564,2))</f>
        <v>0</v>
      </c>
      <c r="M564" s="7">
        <f t="shared" si="32"/>
        <v>0</v>
      </c>
      <c r="N564" s="7">
        <f t="shared" si="35"/>
        <v>0</v>
      </c>
      <c r="O564" s="7">
        <f t="shared" si="33"/>
        <v>0</v>
      </c>
    </row>
    <row r="565" spans="3:15" x14ac:dyDescent="0.35">
      <c r="C565" s="18" t="str">
        <f t="shared" si="34"/>
        <v/>
      </c>
      <c r="D565" s="13" t="str">
        <f>IF('2_DEBITOS'!D561="","Não informado",'2_DEBITOS'!D561)</f>
        <v>Não informado</v>
      </c>
      <c r="E565" s="7">
        <f>IF('2_DEBITOS'!$I$4="ERRO !!!",0,SUM('2_DEBITOS'!E561))</f>
        <v>0</v>
      </c>
      <c r="F565" s="7">
        <f>IF('2_DEBITOS'!$I$4="ERRO !!!",0,SUM('2_DEBITOS'!F561,'2_DEBITOS'!G561))</f>
        <v>0</v>
      </c>
      <c r="G565" s="8" t="str">
        <f>IF('1_QUESITOS'!$D$18="ERRO !!!","",
IF(E565+F565=0,"",
IF(OR('2_DEBITOS'!I561="Sim",'1_QUESITOS'!$D$6="Sim",'1_QUESITOS'!$D$7="Sim",'1_QUESITOS'!$D$9="Sim"),"D",
IF('3_CAPAG'!$D$9="","",
'3_CAPAG'!$D$9))))</f>
        <v/>
      </c>
      <c r="H565" s="8" t="str">
        <f>IF('1_QUESITOS'!$D$18="ERRO !!!","00.0",
IF(AND(OR(G565="C",G565="D"),'1_QUESITOS'!$D$13="Sim"),"10.1",
IF(AND(OR(G565="A",G565="B"),'1_QUESITOS'!$D$14="Sim"),"10.2",
IF(AND(OR(G565="C",G565="D"),'1_QUESITOS'!$D$13="Não",'1_QUESITOS'!$D$12="Inciso I"),"11.1",
IF(AND(OR(G565="C",G565="D"),'1_QUESITOS'!$D$13="Não",'1_QUESITOS'!$D$12="Inciso II"),"11.2",
"00.0")))))</f>
        <v>00.0</v>
      </c>
      <c r="I565" s="87">
        <f>IF('1_QUESITOS'!$D$18="ERRO !!!",0,
IF(H565="10.1",0.65,
IF(H565="10.2",0,
IF(AND(H565="11.1",'1_QUESITOS'!$D$8="Não",'1_QUESITOS'!$D$9="Não",'1_QUESITOS'!$D$10="Não",'1_QUESITOS'!$D$11="Não"),0.65,
IF(AND(H565="11.1",OR('1_QUESITOS'!$D$8="Sim",'1_QUESITOS'!$D$9="Sim",'1_QUESITOS'!$D$10="Sim",'1_QUESITOS'!$D$11="Sim")),0.7,
IF(AND(H565="11.2",'1_QUESITOS'!$D$8="Não",'1_QUESITOS'!$D$9="Não",'1_QUESITOS'!$D$10="Não",'1_QUESITOS'!$D$11="Não"),0.5,
IF(AND(H565="11.2",OR('1_QUESITOS'!$D$8="Sim",'1_QUESITOS'!$D$9="Sim",'1_QUESITOS'!$D$10="Sim",'1_QUESITOS'!$D$11="Sim")),0.55,
0)))))))</f>
        <v>0</v>
      </c>
      <c r="J565" s="87">
        <f>'3_CAPAG'!$D$8</f>
        <v>0</v>
      </c>
      <c r="K565" s="87">
        <f>IF(OR('2_DEBITOS'!I561="Sim",'1_QUESITOS'!$D$6="Sim",'1_QUESITOS'!$D$7="Sim",'1_QUESITOS'!$D$9="Sim"),I565,
SMALL(I565:J565,1))</f>
        <v>0</v>
      </c>
      <c r="L565" s="7">
        <f>IF('2_DEBITOS'!$I$4="ERRO !!!",0,ROUNDDOWN(SUM(E565:F565)*K565,2))</f>
        <v>0</v>
      </c>
      <c r="M565" s="7">
        <f t="shared" si="32"/>
        <v>0</v>
      </c>
      <c r="N565" s="7">
        <f t="shared" si="35"/>
        <v>0</v>
      </c>
      <c r="O565" s="7">
        <f t="shared" si="33"/>
        <v>0</v>
      </c>
    </row>
    <row r="566" spans="3:15" x14ac:dyDescent="0.35">
      <c r="C566" s="18" t="str">
        <f t="shared" si="34"/>
        <v/>
      </c>
      <c r="D566" s="13" t="str">
        <f>IF('2_DEBITOS'!D562="","Não informado",'2_DEBITOS'!D562)</f>
        <v>Não informado</v>
      </c>
      <c r="E566" s="7">
        <f>IF('2_DEBITOS'!$I$4="ERRO !!!",0,SUM('2_DEBITOS'!E562))</f>
        <v>0</v>
      </c>
      <c r="F566" s="7">
        <f>IF('2_DEBITOS'!$I$4="ERRO !!!",0,SUM('2_DEBITOS'!F562,'2_DEBITOS'!G562))</f>
        <v>0</v>
      </c>
      <c r="G566" s="8" t="str">
        <f>IF('1_QUESITOS'!$D$18="ERRO !!!","",
IF(E566+F566=0,"",
IF(OR('2_DEBITOS'!I562="Sim",'1_QUESITOS'!$D$6="Sim",'1_QUESITOS'!$D$7="Sim",'1_QUESITOS'!$D$9="Sim"),"D",
IF('3_CAPAG'!$D$9="","",
'3_CAPAG'!$D$9))))</f>
        <v/>
      </c>
      <c r="H566" s="8" t="str">
        <f>IF('1_QUESITOS'!$D$18="ERRO !!!","00.0",
IF(AND(OR(G566="C",G566="D"),'1_QUESITOS'!$D$13="Sim"),"10.1",
IF(AND(OR(G566="A",G566="B"),'1_QUESITOS'!$D$14="Sim"),"10.2",
IF(AND(OR(G566="C",G566="D"),'1_QUESITOS'!$D$13="Não",'1_QUESITOS'!$D$12="Inciso I"),"11.1",
IF(AND(OR(G566="C",G566="D"),'1_QUESITOS'!$D$13="Não",'1_QUESITOS'!$D$12="Inciso II"),"11.2",
"00.0")))))</f>
        <v>00.0</v>
      </c>
      <c r="I566" s="87">
        <f>IF('1_QUESITOS'!$D$18="ERRO !!!",0,
IF(H566="10.1",0.65,
IF(H566="10.2",0,
IF(AND(H566="11.1",'1_QUESITOS'!$D$8="Não",'1_QUESITOS'!$D$9="Não",'1_QUESITOS'!$D$10="Não",'1_QUESITOS'!$D$11="Não"),0.65,
IF(AND(H566="11.1",OR('1_QUESITOS'!$D$8="Sim",'1_QUESITOS'!$D$9="Sim",'1_QUESITOS'!$D$10="Sim",'1_QUESITOS'!$D$11="Sim")),0.7,
IF(AND(H566="11.2",'1_QUESITOS'!$D$8="Não",'1_QUESITOS'!$D$9="Não",'1_QUESITOS'!$D$10="Não",'1_QUESITOS'!$D$11="Não"),0.5,
IF(AND(H566="11.2",OR('1_QUESITOS'!$D$8="Sim",'1_QUESITOS'!$D$9="Sim",'1_QUESITOS'!$D$10="Sim",'1_QUESITOS'!$D$11="Sim")),0.55,
0)))))))</f>
        <v>0</v>
      </c>
      <c r="J566" s="87">
        <f>'3_CAPAG'!$D$8</f>
        <v>0</v>
      </c>
      <c r="K566" s="87">
        <f>IF(OR('2_DEBITOS'!I562="Sim",'1_QUESITOS'!$D$6="Sim",'1_QUESITOS'!$D$7="Sim",'1_QUESITOS'!$D$9="Sim"),I566,
SMALL(I566:J566,1))</f>
        <v>0</v>
      </c>
      <c r="L566" s="7">
        <f>IF('2_DEBITOS'!$I$4="ERRO !!!",0,ROUNDDOWN(SUM(E566:F566)*K566,2))</f>
        <v>0</v>
      </c>
      <c r="M566" s="7">
        <f t="shared" si="32"/>
        <v>0</v>
      </c>
      <c r="N566" s="7">
        <f t="shared" si="35"/>
        <v>0</v>
      </c>
      <c r="O566" s="7">
        <f t="shared" si="33"/>
        <v>0</v>
      </c>
    </row>
    <row r="567" spans="3:15" x14ac:dyDescent="0.35">
      <c r="C567" s="18" t="str">
        <f t="shared" si="34"/>
        <v/>
      </c>
      <c r="D567" s="13" t="str">
        <f>IF('2_DEBITOS'!D563="","Não informado",'2_DEBITOS'!D563)</f>
        <v>Não informado</v>
      </c>
      <c r="E567" s="7">
        <f>IF('2_DEBITOS'!$I$4="ERRO !!!",0,SUM('2_DEBITOS'!E563))</f>
        <v>0</v>
      </c>
      <c r="F567" s="7">
        <f>IF('2_DEBITOS'!$I$4="ERRO !!!",0,SUM('2_DEBITOS'!F563,'2_DEBITOS'!G563))</f>
        <v>0</v>
      </c>
      <c r="G567" s="8" t="str">
        <f>IF('1_QUESITOS'!$D$18="ERRO !!!","",
IF(E567+F567=0,"",
IF(OR('2_DEBITOS'!I563="Sim",'1_QUESITOS'!$D$6="Sim",'1_QUESITOS'!$D$7="Sim",'1_QUESITOS'!$D$9="Sim"),"D",
IF('3_CAPAG'!$D$9="","",
'3_CAPAG'!$D$9))))</f>
        <v/>
      </c>
      <c r="H567" s="8" t="str">
        <f>IF('1_QUESITOS'!$D$18="ERRO !!!","00.0",
IF(AND(OR(G567="C",G567="D"),'1_QUESITOS'!$D$13="Sim"),"10.1",
IF(AND(OR(G567="A",G567="B"),'1_QUESITOS'!$D$14="Sim"),"10.2",
IF(AND(OR(G567="C",G567="D"),'1_QUESITOS'!$D$13="Não",'1_QUESITOS'!$D$12="Inciso I"),"11.1",
IF(AND(OR(G567="C",G567="D"),'1_QUESITOS'!$D$13="Não",'1_QUESITOS'!$D$12="Inciso II"),"11.2",
"00.0")))))</f>
        <v>00.0</v>
      </c>
      <c r="I567" s="87">
        <f>IF('1_QUESITOS'!$D$18="ERRO !!!",0,
IF(H567="10.1",0.65,
IF(H567="10.2",0,
IF(AND(H567="11.1",'1_QUESITOS'!$D$8="Não",'1_QUESITOS'!$D$9="Não",'1_QUESITOS'!$D$10="Não",'1_QUESITOS'!$D$11="Não"),0.65,
IF(AND(H567="11.1",OR('1_QUESITOS'!$D$8="Sim",'1_QUESITOS'!$D$9="Sim",'1_QUESITOS'!$D$10="Sim",'1_QUESITOS'!$D$11="Sim")),0.7,
IF(AND(H567="11.2",'1_QUESITOS'!$D$8="Não",'1_QUESITOS'!$D$9="Não",'1_QUESITOS'!$D$10="Não",'1_QUESITOS'!$D$11="Não"),0.5,
IF(AND(H567="11.2",OR('1_QUESITOS'!$D$8="Sim",'1_QUESITOS'!$D$9="Sim",'1_QUESITOS'!$D$10="Sim",'1_QUESITOS'!$D$11="Sim")),0.55,
0)))))))</f>
        <v>0</v>
      </c>
      <c r="J567" s="87">
        <f>'3_CAPAG'!$D$8</f>
        <v>0</v>
      </c>
      <c r="K567" s="87">
        <f>IF(OR('2_DEBITOS'!I563="Sim",'1_QUESITOS'!$D$6="Sim",'1_QUESITOS'!$D$7="Sim",'1_QUESITOS'!$D$9="Sim"),I567,
SMALL(I567:J567,1))</f>
        <v>0</v>
      </c>
      <c r="L567" s="7">
        <f>IF('2_DEBITOS'!$I$4="ERRO !!!",0,ROUNDDOWN(SUM(E567:F567)*K567,2))</f>
        <v>0</v>
      </c>
      <c r="M567" s="7">
        <f t="shared" si="32"/>
        <v>0</v>
      </c>
      <c r="N567" s="7">
        <f t="shared" si="35"/>
        <v>0</v>
      </c>
      <c r="O567" s="7">
        <f t="shared" si="33"/>
        <v>0</v>
      </c>
    </row>
    <row r="568" spans="3:15" x14ac:dyDescent="0.35">
      <c r="C568" s="18" t="str">
        <f t="shared" si="34"/>
        <v/>
      </c>
      <c r="D568" s="13" t="str">
        <f>IF('2_DEBITOS'!D564="","Não informado",'2_DEBITOS'!D564)</f>
        <v>Não informado</v>
      </c>
      <c r="E568" s="7">
        <f>IF('2_DEBITOS'!$I$4="ERRO !!!",0,SUM('2_DEBITOS'!E564))</f>
        <v>0</v>
      </c>
      <c r="F568" s="7">
        <f>IF('2_DEBITOS'!$I$4="ERRO !!!",0,SUM('2_DEBITOS'!F564,'2_DEBITOS'!G564))</f>
        <v>0</v>
      </c>
      <c r="G568" s="8" t="str">
        <f>IF('1_QUESITOS'!$D$18="ERRO !!!","",
IF(E568+F568=0,"",
IF(OR('2_DEBITOS'!I564="Sim",'1_QUESITOS'!$D$6="Sim",'1_QUESITOS'!$D$7="Sim",'1_QUESITOS'!$D$9="Sim"),"D",
IF('3_CAPAG'!$D$9="","",
'3_CAPAG'!$D$9))))</f>
        <v/>
      </c>
      <c r="H568" s="8" t="str">
        <f>IF('1_QUESITOS'!$D$18="ERRO !!!","00.0",
IF(AND(OR(G568="C",G568="D"),'1_QUESITOS'!$D$13="Sim"),"10.1",
IF(AND(OR(G568="A",G568="B"),'1_QUESITOS'!$D$14="Sim"),"10.2",
IF(AND(OR(G568="C",G568="D"),'1_QUESITOS'!$D$13="Não",'1_QUESITOS'!$D$12="Inciso I"),"11.1",
IF(AND(OR(G568="C",G568="D"),'1_QUESITOS'!$D$13="Não",'1_QUESITOS'!$D$12="Inciso II"),"11.2",
"00.0")))))</f>
        <v>00.0</v>
      </c>
      <c r="I568" s="87">
        <f>IF('1_QUESITOS'!$D$18="ERRO !!!",0,
IF(H568="10.1",0.65,
IF(H568="10.2",0,
IF(AND(H568="11.1",'1_QUESITOS'!$D$8="Não",'1_QUESITOS'!$D$9="Não",'1_QUESITOS'!$D$10="Não",'1_QUESITOS'!$D$11="Não"),0.65,
IF(AND(H568="11.1",OR('1_QUESITOS'!$D$8="Sim",'1_QUESITOS'!$D$9="Sim",'1_QUESITOS'!$D$10="Sim",'1_QUESITOS'!$D$11="Sim")),0.7,
IF(AND(H568="11.2",'1_QUESITOS'!$D$8="Não",'1_QUESITOS'!$D$9="Não",'1_QUESITOS'!$D$10="Não",'1_QUESITOS'!$D$11="Não"),0.5,
IF(AND(H568="11.2",OR('1_QUESITOS'!$D$8="Sim",'1_QUESITOS'!$D$9="Sim",'1_QUESITOS'!$D$10="Sim",'1_QUESITOS'!$D$11="Sim")),0.55,
0)))))))</f>
        <v>0</v>
      </c>
      <c r="J568" s="87">
        <f>'3_CAPAG'!$D$8</f>
        <v>0</v>
      </c>
      <c r="K568" s="87">
        <f>IF(OR('2_DEBITOS'!I564="Sim",'1_QUESITOS'!$D$6="Sim",'1_QUESITOS'!$D$7="Sim",'1_QUESITOS'!$D$9="Sim"),I568,
SMALL(I568:J568,1))</f>
        <v>0</v>
      </c>
      <c r="L568" s="7">
        <f>IF('2_DEBITOS'!$I$4="ERRO !!!",0,ROUNDDOWN(SUM(E568:F568)*K568,2))</f>
        <v>0</v>
      </c>
      <c r="M568" s="7">
        <f t="shared" si="32"/>
        <v>0</v>
      </c>
      <c r="N568" s="7">
        <f t="shared" si="35"/>
        <v>0</v>
      </c>
      <c r="O568" s="7">
        <f t="shared" si="33"/>
        <v>0</v>
      </c>
    </row>
    <row r="569" spans="3:15" x14ac:dyDescent="0.35">
      <c r="C569" s="18" t="str">
        <f t="shared" si="34"/>
        <v/>
      </c>
      <c r="D569" s="13" t="str">
        <f>IF('2_DEBITOS'!D565="","Não informado",'2_DEBITOS'!D565)</f>
        <v>Não informado</v>
      </c>
      <c r="E569" s="7">
        <f>IF('2_DEBITOS'!$I$4="ERRO !!!",0,SUM('2_DEBITOS'!E565))</f>
        <v>0</v>
      </c>
      <c r="F569" s="7">
        <f>IF('2_DEBITOS'!$I$4="ERRO !!!",0,SUM('2_DEBITOS'!F565,'2_DEBITOS'!G565))</f>
        <v>0</v>
      </c>
      <c r="G569" s="8" t="str">
        <f>IF('1_QUESITOS'!$D$18="ERRO !!!","",
IF(E569+F569=0,"",
IF(OR('2_DEBITOS'!I565="Sim",'1_QUESITOS'!$D$6="Sim",'1_QUESITOS'!$D$7="Sim",'1_QUESITOS'!$D$9="Sim"),"D",
IF('3_CAPAG'!$D$9="","",
'3_CAPAG'!$D$9))))</f>
        <v/>
      </c>
      <c r="H569" s="8" t="str">
        <f>IF('1_QUESITOS'!$D$18="ERRO !!!","00.0",
IF(AND(OR(G569="C",G569="D"),'1_QUESITOS'!$D$13="Sim"),"10.1",
IF(AND(OR(G569="A",G569="B"),'1_QUESITOS'!$D$14="Sim"),"10.2",
IF(AND(OR(G569="C",G569="D"),'1_QUESITOS'!$D$13="Não",'1_QUESITOS'!$D$12="Inciso I"),"11.1",
IF(AND(OR(G569="C",G569="D"),'1_QUESITOS'!$D$13="Não",'1_QUESITOS'!$D$12="Inciso II"),"11.2",
"00.0")))))</f>
        <v>00.0</v>
      </c>
      <c r="I569" s="87">
        <f>IF('1_QUESITOS'!$D$18="ERRO !!!",0,
IF(H569="10.1",0.65,
IF(H569="10.2",0,
IF(AND(H569="11.1",'1_QUESITOS'!$D$8="Não",'1_QUESITOS'!$D$9="Não",'1_QUESITOS'!$D$10="Não",'1_QUESITOS'!$D$11="Não"),0.65,
IF(AND(H569="11.1",OR('1_QUESITOS'!$D$8="Sim",'1_QUESITOS'!$D$9="Sim",'1_QUESITOS'!$D$10="Sim",'1_QUESITOS'!$D$11="Sim")),0.7,
IF(AND(H569="11.2",'1_QUESITOS'!$D$8="Não",'1_QUESITOS'!$D$9="Não",'1_QUESITOS'!$D$10="Não",'1_QUESITOS'!$D$11="Não"),0.5,
IF(AND(H569="11.2",OR('1_QUESITOS'!$D$8="Sim",'1_QUESITOS'!$D$9="Sim",'1_QUESITOS'!$D$10="Sim",'1_QUESITOS'!$D$11="Sim")),0.55,
0)))))))</f>
        <v>0</v>
      </c>
      <c r="J569" s="87">
        <f>'3_CAPAG'!$D$8</f>
        <v>0</v>
      </c>
      <c r="K569" s="87">
        <f>IF(OR('2_DEBITOS'!I565="Sim",'1_QUESITOS'!$D$6="Sim",'1_QUESITOS'!$D$7="Sim",'1_QUESITOS'!$D$9="Sim"),I569,
SMALL(I569:J569,1))</f>
        <v>0</v>
      </c>
      <c r="L569" s="7">
        <f>IF('2_DEBITOS'!$I$4="ERRO !!!",0,ROUNDDOWN(SUM(E569:F569)*K569,2))</f>
        <v>0</v>
      </c>
      <c r="M569" s="7">
        <f t="shared" si="32"/>
        <v>0</v>
      </c>
      <c r="N569" s="7">
        <f t="shared" si="35"/>
        <v>0</v>
      </c>
      <c r="O569" s="7">
        <f t="shared" si="33"/>
        <v>0</v>
      </c>
    </row>
    <row r="570" spans="3:15" x14ac:dyDescent="0.35">
      <c r="C570" s="18" t="str">
        <f t="shared" si="34"/>
        <v/>
      </c>
      <c r="D570" s="13" t="str">
        <f>IF('2_DEBITOS'!D566="","Não informado",'2_DEBITOS'!D566)</f>
        <v>Não informado</v>
      </c>
      <c r="E570" s="7">
        <f>IF('2_DEBITOS'!$I$4="ERRO !!!",0,SUM('2_DEBITOS'!E566))</f>
        <v>0</v>
      </c>
      <c r="F570" s="7">
        <f>IF('2_DEBITOS'!$I$4="ERRO !!!",0,SUM('2_DEBITOS'!F566,'2_DEBITOS'!G566))</f>
        <v>0</v>
      </c>
      <c r="G570" s="8" t="str">
        <f>IF('1_QUESITOS'!$D$18="ERRO !!!","",
IF(E570+F570=0,"",
IF(OR('2_DEBITOS'!I566="Sim",'1_QUESITOS'!$D$6="Sim",'1_QUESITOS'!$D$7="Sim",'1_QUESITOS'!$D$9="Sim"),"D",
IF('3_CAPAG'!$D$9="","",
'3_CAPAG'!$D$9))))</f>
        <v/>
      </c>
      <c r="H570" s="8" t="str">
        <f>IF('1_QUESITOS'!$D$18="ERRO !!!","00.0",
IF(AND(OR(G570="C",G570="D"),'1_QUESITOS'!$D$13="Sim"),"10.1",
IF(AND(OR(G570="A",G570="B"),'1_QUESITOS'!$D$14="Sim"),"10.2",
IF(AND(OR(G570="C",G570="D"),'1_QUESITOS'!$D$13="Não",'1_QUESITOS'!$D$12="Inciso I"),"11.1",
IF(AND(OR(G570="C",G570="D"),'1_QUESITOS'!$D$13="Não",'1_QUESITOS'!$D$12="Inciso II"),"11.2",
"00.0")))))</f>
        <v>00.0</v>
      </c>
      <c r="I570" s="87">
        <f>IF('1_QUESITOS'!$D$18="ERRO !!!",0,
IF(H570="10.1",0.65,
IF(H570="10.2",0,
IF(AND(H570="11.1",'1_QUESITOS'!$D$8="Não",'1_QUESITOS'!$D$9="Não",'1_QUESITOS'!$D$10="Não",'1_QUESITOS'!$D$11="Não"),0.65,
IF(AND(H570="11.1",OR('1_QUESITOS'!$D$8="Sim",'1_QUESITOS'!$D$9="Sim",'1_QUESITOS'!$D$10="Sim",'1_QUESITOS'!$D$11="Sim")),0.7,
IF(AND(H570="11.2",'1_QUESITOS'!$D$8="Não",'1_QUESITOS'!$D$9="Não",'1_QUESITOS'!$D$10="Não",'1_QUESITOS'!$D$11="Não"),0.5,
IF(AND(H570="11.2",OR('1_QUESITOS'!$D$8="Sim",'1_QUESITOS'!$D$9="Sim",'1_QUESITOS'!$D$10="Sim",'1_QUESITOS'!$D$11="Sim")),0.55,
0)))))))</f>
        <v>0</v>
      </c>
      <c r="J570" s="87">
        <f>'3_CAPAG'!$D$8</f>
        <v>0</v>
      </c>
      <c r="K570" s="87">
        <f>IF(OR('2_DEBITOS'!I566="Sim",'1_QUESITOS'!$D$6="Sim",'1_QUESITOS'!$D$7="Sim",'1_QUESITOS'!$D$9="Sim"),I570,
SMALL(I570:J570,1))</f>
        <v>0</v>
      </c>
      <c r="L570" s="7">
        <f>IF('2_DEBITOS'!$I$4="ERRO !!!",0,ROUNDDOWN(SUM(E570:F570)*K570,2))</f>
        <v>0</v>
      </c>
      <c r="M570" s="7">
        <f t="shared" si="32"/>
        <v>0</v>
      </c>
      <c r="N570" s="7">
        <f t="shared" si="35"/>
        <v>0</v>
      </c>
      <c r="O570" s="7">
        <f t="shared" si="33"/>
        <v>0</v>
      </c>
    </row>
    <row r="571" spans="3:15" x14ac:dyDescent="0.35">
      <c r="C571" s="18" t="str">
        <f t="shared" si="34"/>
        <v/>
      </c>
      <c r="D571" s="13" t="str">
        <f>IF('2_DEBITOS'!D567="","Não informado",'2_DEBITOS'!D567)</f>
        <v>Não informado</v>
      </c>
      <c r="E571" s="7">
        <f>IF('2_DEBITOS'!$I$4="ERRO !!!",0,SUM('2_DEBITOS'!E567))</f>
        <v>0</v>
      </c>
      <c r="F571" s="7">
        <f>IF('2_DEBITOS'!$I$4="ERRO !!!",0,SUM('2_DEBITOS'!F567,'2_DEBITOS'!G567))</f>
        <v>0</v>
      </c>
      <c r="G571" s="8" t="str">
        <f>IF('1_QUESITOS'!$D$18="ERRO !!!","",
IF(E571+F571=0,"",
IF(OR('2_DEBITOS'!I567="Sim",'1_QUESITOS'!$D$6="Sim",'1_QUESITOS'!$D$7="Sim",'1_QUESITOS'!$D$9="Sim"),"D",
IF('3_CAPAG'!$D$9="","",
'3_CAPAG'!$D$9))))</f>
        <v/>
      </c>
      <c r="H571" s="8" t="str">
        <f>IF('1_QUESITOS'!$D$18="ERRO !!!","00.0",
IF(AND(OR(G571="C",G571="D"),'1_QUESITOS'!$D$13="Sim"),"10.1",
IF(AND(OR(G571="A",G571="B"),'1_QUESITOS'!$D$14="Sim"),"10.2",
IF(AND(OR(G571="C",G571="D"),'1_QUESITOS'!$D$13="Não",'1_QUESITOS'!$D$12="Inciso I"),"11.1",
IF(AND(OR(G571="C",G571="D"),'1_QUESITOS'!$D$13="Não",'1_QUESITOS'!$D$12="Inciso II"),"11.2",
"00.0")))))</f>
        <v>00.0</v>
      </c>
      <c r="I571" s="87">
        <f>IF('1_QUESITOS'!$D$18="ERRO !!!",0,
IF(H571="10.1",0.65,
IF(H571="10.2",0,
IF(AND(H571="11.1",'1_QUESITOS'!$D$8="Não",'1_QUESITOS'!$D$9="Não",'1_QUESITOS'!$D$10="Não",'1_QUESITOS'!$D$11="Não"),0.65,
IF(AND(H571="11.1",OR('1_QUESITOS'!$D$8="Sim",'1_QUESITOS'!$D$9="Sim",'1_QUESITOS'!$D$10="Sim",'1_QUESITOS'!$D$11="Sim")),0.7,
IF(AND(H571="11.2",'1_QUESITOS'!$D$8="Não",'1_QUESITOS'!$D$9="Não",'1_QUESITOS'!$D$10="Não",'1_QUESITOS'!$D$11="Não"),0.5,
IF(AND(H571="11.2",OR('1_QUESITOS'!$D$8="Sim",'1_QUESITOS'!$D$9="Sim",'1_QUESITOS'!$D$10="Sim",'1_QUESITOS'!$D$11="Sim")),0.55,
0)))))))</f>
        <v>0</v>
      </c>
      <c r="J571" s="87">
        <f>'3_CAPAG'!$D$8</f>
        <v>0</v>
      </c>
      <c r="K571" s="87">
        <f>IF(OR('2_DEBITOS'!I567="Sim",'1_QUESITOS'!$D$6="Sim",'1_QUESITOS'!$D$7="Sim",'1_QUESITOS'!$D$9="Sim"),I571,
SMALL(I571:J571,1))</f>
        <v>0</v>
      </c>
      <c r="L571" s="7">
        <f>IF('2_DEBITOS'!$I$4="ERRO !!!",0,ROUNDDOWN(SUM(E571:F571)*K571,2))</f>
        <v>0</v>
      </c>
      <c r="M571" s="7">
        <f t="shared" si="32"/>
        <v>0</v>
      </c>
      <c r="N571" s="7">
        <f t="shared" si="35"/>
        <v>0</v>
      </c>
      <c r="O571" s="7">
        <f t="shared" si="33"/>
        <v>0</v>
      </c>
    </row>
    <row r="572" spans="3:15" x14ac:dyDescent="0.35">
      <c r="C572" s="18" t="str">
        <f t="shared" si="34"/>
        <v/>
      </c>
      <c r="D572" s="13" t="str">
        <f>IF('2_DEBITOS'!D568="","Não informado",'2_DEBITOS'!D568)</f>
        <v>Não informado</v>
      </c>
      <c r="E572" s="7">
        <f>IF('2_DEBITOS'!$I$4="ERRO !!!",0,SUM('2_DEBITOS'!E568))</f>
        <v>0</v>
      </c>
      <c r="F572" s="7">
        <f>IF('2_DEBITOS'!$I$4="ERRO !!!",0,SUM('2_DEBITOS'!F568,'2_DEBITOS'!G568))</f>
        <v>0</v>
      </c>
      <c r="G572" s="8" t="str">
        <f>IF('1_QUESITOS'!$D$18="ERRO !!!","",
IF(E572+F572=0,"",
IF(OR('2_DEBITOS'!I568="Sim",'1_QUESITOS'!$D$6="Sim",'1_QUESITOS'!$D$7="Sim",'1_QUESITOS'!$D$9="Sim"),"D",
IF('3_CAPAG'!$D$9="","",
'3_CAPAG'!$D$9))))</f>
        <v/>
      </c>
      <c r="H572" s="8" t="str">
        <f>IF('1_QUESITOS'!$D$18="ERRO !!!","00.0",
IF(AND(OR(G572="C",G572="D"),'1_QUESITOS'!$D$13="Sim"),"10.1",
IF(AND(OR(G572="A",G572="B"),'1_QUESITOS'!$D$14="Sim"),"10.2",
IF(AND(OR(G572="C",G572="D"),'1_QUESITOS'!$D$13="Não",'1_QUESITOS'!$D$12="Inciso I"),"11.1",
IF(AND(OR(G572="C",G572="D"),'1_QUESITOS'!$D$13="Não",'1_QUESITOS'!$D$12="Inciso II"),"11.2",
"00.0")))))</f>
        <v>00.0</v>
      </c>
      <c r="I572" s="87">
        <f>IF('1_QUESITOS'!$D$18="ERRO !!!",0,
IF(H572="10.1",0.65,
IF(H572="10.2",0,
IF(AND(H572="11.1",'1_QUESITOS'!$D$8="Não",'1_QUESITOS'!$D$9="Não",'1_QUESITOS'!$D$10="Não",'1_QUESITOS'!$D$11="Não"),0.65,
IF(AND(H572="11.1",OR('1_QUESITOS'!$D$8="Sim",'1_QUESITOS'!$D$9="Sim",'1_QUESITOS'!$D$10="Sim",'1_QUESITOS'!$D$11="Sim")),0.7,
IF(AND(H572="11.2",'1_QUESITOS'!$D$8="Não",'1_QUESITOS'!$D$9="Não",'1_QUESITOS'!$D$10="Não",'1_QUESITOS'!$D$11="Não"),0.5,
IF(AND(H572="11.2",OR('1_QUESITOS'!$D$8="Sim",'1_QUESITOS'!$D$9="Sim",'1_QUESITOS'!$D$10="Sim",'1_QUESITOS'!$D$11="Sim")),0.55,
0)))))))</f>
        <v>0</v>
      </c>
      <c r="J572" s="87">
        <f>'3_CAPAG'!$D$8</f>
        <v>0</v>
      </c>
      <c r="K572" s="87">
        <f>IF(OR('2_DEBITOS'!I568="Sim",'1_QUESITOS'!$D$6="Sim",'1_QUESITOS'!$D$7="Sim",'1_QUESITOS'!$D$9="Sim"),I572,
SMALL(I572:J572,1))</f>
        <v>0</v>
      </c>
      <c r="L572" s="7">
        <f>IF('2_DEBITOS'!$I$4="ERRO !!!",0,ROUNDDOWN(SUM(E572:F572)*K572,2))</f>
        <v>0</v>
      </c>
      <c r="M572" s="7">
        <f t="shared" si="32"/>
        <v>0</v>
      </c>
      <c r="N572" s="7">
        <f t="shared" si="35"/>
        <v>0</v>
      </c>
      <c r="O572" s="7">
        <f t="shared" si="33"/>
        <v>0</v>
      </c>
    </row>
    <row r="573" spans="3:15" x14ac:dyDescent="0.35">
      <c r="C573" s="18" t="str">
        <f t="shared" si="34"/>
        <v/>
      </c>
      <c r="D573" s="13" t="str">
        <f>IF('2_DEBITOS'!D569="","Não informado",'2_DEBITOS'!D569)</f>
        <v>Não informado</v>
      </c>
      <c r="E573" s="7">
        <f>IF('2_DEBITOS'!$I$4="ERRO !!!",0,SUM('2_DEBITOS'!E569))</f>
        <v>0</v>
      </c>
      <c r="F573" s="7">
        <f>IF('2_DEBITOS'!$I$4="ERRO !!!",0,SUM('2_DEBITOS'!F569,'2_DEBITOS'!G569))</f>
        <v>0</v>
      </c>
      <c r="G573" s="8" t="str">
        <f>IF('1_QUESITOS'!$D$18="ERRO !!!","",
IF(E573+F573=0,"",
IF(OR('2_DEBITOS'!I569="Sim",'1_QUESITOS'!$D$6="Sim",'1_QUESITOS'!$D$7="Sim",'1_QUESITOS'!$D$9="Sim"),"D",
IF('3_CAPAG'!$D$9="","",
'3_CAPAG'!$D$9))))</f>
        <v/>
      </c>
      <c r="H573" s="8" t="str">
        <f>IF('1_QUESITOS'!$D$18="ERRO !!!","00.0",
IF(AND(OR(G573="C",G573="D"),'1_QUESITOS'!$D$13="Sim"),"10.1",
IF(AND(OR(G573="A",G573="B"),'1_QUESITOS'!$D$14="Sim"),"10.2",
IF(AND(OR(G573="C",G573="D"),'1_QUESITOS'!$D$13="Não",'1_QUESITOS'!$D$12="Inciso I"),"11.1",
IF(AND(OR(G573="C",G573="D"),'1_QUESITOS'!$D$13="Não",'1_QUESITOS'!$D$12="Inciso II"),"11.2",
"00.0")))))</f>
        <v>00.0</v>
      </c>
      <c r="I573" s="87">
        <f>IF('1_QUESITOS'!$D$18="ERRO !!!",0,
IF(H573="10.1",0.65,
IF(H573="10.2",0,
IF(AND(H573="11.1",'1_QUESITOS'!$D$8="Não",'1_QUESITOS'!$D$9="Não",'1_QUESITOS'!$D$10="Não",'1_QUESITOS'!$D$11="Não"),0.65,
IF(AND(H573="11.1",OR('1_QUESITOS'!$D$8="Sim",'1_QUESITOS'!$D$9="Sim",'1_QUESITOS'!$D$10="Sim",'1_QUESITOS'!$D$11="Sim")),0.7,
IF(AND(H573="11.2",'1_QUESITOS'!$D$8="Não",'1_QUESITOS'!$D$9="Não",'1_QUESITOS'!$D$10="Não",'1_QUESITOS'!$D$11="Não"),0.5,
IF(AND(H573="11.2",OR('1_QUESITOS'!$D$8="Sim",'1_QUESITOS'!$D$9="Sim",'1_QUESITOS'!$D$10="Sim",'1_QUESITOS'!$D$11="Sim")),0.55,
0)))))))</f>
        <v>0</v>
      </c>
      <c r="J573" s="87">
        <f>'3_CAPAG'!$D$8</f>
        <v>0</v>
      </c>
      <c r="K573" s="87">
        <f>IF(OR('2_DEBITOS'!I569="Sim",'1_QUESITOS'!$D$6="Sim",'1_QUESITOS'!$D$7="Sim",'1_QUESITOS'!$D$9="Sim"),I573,
SMALL(I573:J573,1))</f>
        <v>0</v>
      </c>
      <c r="L573" s="7">
        <f>IF('2_DEBITOS'!$I$4="ERRO !!!",0,ROUNDDOWN(SUM(E573:F573)*K573,2))</f>
        <v>0</v>
      </c>
      <c r="M573" s="7">
        <f t="shared" si="32"/>
        <v>0</v>
      </c>
      <c r="N573" s="7">
        <f t="shared" si="35"/>
        <v>0</v>
      </c>
      <c r="O573" s="7">
        <f t="shared" si="33"/>
        <v>0</v>
      </c>
    </row>
    <row r="574" spans="3:15" x14ac:dyDescent="0.35">
      <c r="C574" s="18" t="str">
        <f t="shared" si="34"/>
        <v/>
      </c>
      <c r="D574" s="13" t="str">
        <f>IF('2_DEBITOS'!D570="","Não informado",'2_DEBITOS'!D570)</f>
        <v>Não informado</v>
      </c>
      <c r="E574" s="7">
        <f>IF('2_DEBITOS'!$I$4="ERRO !!!",0,SUM('2_DEBITOS'!E570))</f>
        <v>0</v>
      </c>
      <c r="F574" s="7">
        <f>IF('2_DEBITOS'!$I$4="ERRO !!!",0,SUM('2_DEBITOS'!F570,'2_DEBITOS'!G570))</f>
        <v>0</v>
      </c>
      <c r="G574" s="8" t="str">
        <f>IF('1_QUESITOS'!$D$18="ERRO !!!","",
IF(E574+F574=0,"",
IF(OR('2_DEBITOS'!I570="Sim",'1_QUESITOS'!$D$6="Sim",'1_QUESITOS'!$D$7="Sim",'1_QUESITOS'!$D$9="Sim"),"D",
IF('3_CAPAG'!$D$9="","",
'3_CAPAG'!$D$9))))</f>
        <v/>
      </c>
      <c r="H574" s="8" t="str">
        <f>IF('1_QUESITOS'!$D$18="ERRO !!!","00.0",
IF(AND(OR(G574="C",G574="D"),'1_QUESITOS'!$D$13="Sim"),"10.1",
IF(AND(OR(G574="A",G574="B"),'1_QUESITOS'!$D$14="Sim"),"10.2",
IF(AND(OR(G574="C",G574="D"),'1_QUESITOS'!$D$13="Não",'1_QUESITOS'!$D$12="Inciso I"),"11.1",
IF(AND(OR(G574="C",G574="D"),'1_QUESITOS'!$D$13="Não",'1_QUESITOS'!$D$12="Inciso II"),"11.2",
"00.0")))))</f>
        <v>00.0</v>
      </c>
      <c r="I574" s="87">
        <f>IF('1_QUESITOS'!$D$18="ERRO !!!",0,
IF(H574="10.1",0.65,
IF(H574="10.2",0,
IF(AND(H574="11.1",'1_QUESITOS'!$D$8="Não",'1_QUESITOS'!$D$9="Não",'1_QUESITOS'!$D$10="Não",'1_QUESITOS'!$D$11="Não"),0.65,
IF(AND(H574="11.1",OR('1_QUESITOS'!$D$8="Sim",'1_QUESITOS'!$D$9="Sim",'1_QUESITOS'!$D$10="Sim",'1_QUESITOS'!$D$11="Sim")),0.7,
IF(AND(H574="11.2",'1_QUESITOS'!$D$8="Não",'1_QUESITOS'!$D$9="Não",'1_QUESITOS'!$D$10="Não",'1_QUESITOS'!$D$11="Não"),0.5,
IF(AND(H574="11.2",OR('1_QUESITOS'!$D$8="Sim",'1_QUESITOS'!$D$9="Sim",'1_QUESITOS'!$D$10="Sim",'1_QUESITOS'!$D$11="Sim")),0.55,
0)))))))</f>
        <v>0</v>
      </c>
      <c r="J574" s="87">
        <f>'3_CAPAG'!$D$8</f>
        <v>0</v>
      </c>
      <c r="K574" s="87">
        <f>IF(OR('2_DEBITOS'!I570="Sim",'1_QUESITOS'!$D$6="Sim",'1_QUESITOS'!$D$7="Sim",'1_QUESITOS'!$D$9="Sim"),I574,
SMALL(I574:J574,1))</f>
        <v>0</v>
      </c>
      <c r="L574" s="7">
        <f>IF('2_DEBITOS'!$I$4="ERRO !!!",0,ROUNDDOWN(SUM(E574:F574)*K574,2))</f>
        <v>0</v>
      </c>
      <c r="M574" s="7">
        <f t="shared" si="32"/>
        <v>0</v>
      </c>
      <c r="N574" s="7">
        <f t="shared" si="35"/>
        <v>0</v>
      </c>
      <c r="O574" s="7">
        <f t="shared" si="33"/>
        <v>0</v>
      </c>
    </row>
    <row r="575" spans="3:15" x14ac:dyDescent="0.35">
      <c r="C575" s="18" t="str">
        <f t="shared" si="34"/>
        <v/>
      </c>
      <c r="D575" s="13" t="str">
        <f>IF('2_DEBITOS'!D571="","Não informado",'2_DEBITOS'!D571)</f>
        <v>Não informado</v>
      </c>
      <c r="E575" s="7">
        <f>IF('2_DEBITOS'!$I$4="ERRO !!!",0,SUM('2_DEBITOS'!E571))</f>
        <v>0</v>
      </c>
      <c r="F575" s="7">
        <f>IF('2_DEBITOS'!$I$4="ERRO !!!",0,SUM('2_DEBITOS'!F571,'2_DEBITOS'!G571))</f>
        <v>0</v>
      </c>
      <c r="G575" s="8" t="str">
        <f>IF('1_QUESITOS'!$D$18="ERRO !!!","",
IF(E575+F575=0,"",
IF(OR('2_DEBITOS'!I571="Sim",'1_QUESITOS'!$D$6="Sim",'1_QUESITOS'!$D$7="Sim",'1_QUESITOS'!$D$9="Sim"),"D",
IF('3_CAPAG'!$D$9="","",
'3_CAPAG'!$D$9))))</f>
        <v/>
      </c>
      <c r="H575" s="8" t="str">
        <f>IF('1_QUESITOS'!$D$18="ERRO !!!","00.0",
IF(AND(OR(G575="C",G575="D"),'1_QUESITOS'!$D$13="Sim"),"10.1",
IF(AND(OR(G575="A",G575="B"),'1_QUESITOS'!$D$14="Sim"),"10.2",
IF(AND(OR(G575="C",G575="D"),'1_QUESITOS'!$D$13="Não",'1_QUESITOS'!$D$12="Inciso I"),"11.1",
IF(AND(OR(G575="C",G575="D"),'1_QUESITOS'!$D$13="Não",'1_QUESITOS'!$D$12="Inciso II"),"11.2",
"00.0")))))</f>
        <v>00.0</v>
      </c>
      <c r="I575" s="87">
        <f>IF('1_QUESITOS'!$D$18="ERRO !!!",0,
IF(H575="10.1",0.65,
IF(H575="10.2",0,
IF(AND(H575="11.1",'1_QUESITOS'!$D$8="Não",'1_QUESITOS'!$D$9="Não",'1_QUESITOS'!$D$10="Não",'1_QUESITOS'!$D$11="Não"),0.65,
IF(AND(H575="11.1",OR('1_QUESITOS'!$D$8="Sim",'1_QUESITOS'!$D$9="Sim",'1_QUESITOS'!$D$10="Sim",'1_QUESITOS'!$D$11="Sim")),0.7,
IF(AND(H575="11.2",'1_QUESITOS'!$D$8="Não",'1_QUESITOS'!$D$9="Não",'1_QUESITOS'!$D$10="Não",'1_QUESITOS'!$D$11="Não"),0.5,
IF(AND(H575="11.2",OR('1_QUESITOS'!$D$8="Sim",'1_QUESITOS'!$D$9="Sim",'1_QUESITOS'!$D$10="Sim",'1_QUESITOS'!$D$11="Sim")),0.55,
0)))))))</f>
        <v>0</v>
      </c>
      <c r="J575" s="87">
        <f>'3_CAPAG'!$D$8</f>
        <v>0</v>
      </c>
      <c r="K575" s="87">
        <f>IF(OR('2_DEBITOS'!I571="Sim",'1_QUESITOS'!$D$6="Sim",'1_QUESITOS'!$D$7="Sim",'1_QUESITOS'!$D$9="Sim"),I575,
SMALL(I575:J575,1))</f>
        <v>0</v>
      </c>
      <c r="L575" s="7">
        <f>IF('2_DEBITOS'!$I$4="ERRO !!!",0,ROUNDDOWN(SUM(E575:F575)*K575,2))</f>
        <v>0</v>
      </c>
      <c r="M575" s="7">
        <f t="shared" si="32"/>
        <v>0</v>
      </c>
      <c r="N575" s="7">
        <f t="shared" si="35"/>
        <v>0</v>
      </c>
      <c r="O575" s="7">
        <f t="shared" si="33"/>
        <v>0</v>
      </c>
    </row>
    <row r="576" spans="3:15" x14ac:dyDescent="0.35">
      <c r="C576" s="18" t="str">
        <f t="shared" si="34"/>
        <v/>
      </c>
      <c r="D576" s="13" t="str">
        <f>IF('2_DEBITOS'!D572="","Não informado",'2_DEBITOS'!D572)</f>
        <v>Não informado</v>
      </c>
      <c r="E576" s="7">
        <f>IF('2_DEBITOS'!$I$4="ERRO !!!",0,SUM('2_DEBITOS'!E572))</f>
        <v>0</v>
      </c>
      <c r="F576" s="7">
        <f>IF('2_DEBITOS'!$I$4="ERRO !!!",0,SUM('2_DEBITOS'!F572,'2_DEBITOS'!G572))</f>
        <v>0</v>
      </c>
      <c r="G576" s="8" t="str">
        <f>IF('1_QUESITOS'!$D$18="ERRO !!!","",
IF(E576+F576=0,"",
IF(OR('2_DEBITOS'!I572="Sim",'1_QUESITOS'!$D$6="Sim",'1_QUESITOS'!$D$7="Sim",'1_QUESITOS'!$D$9="Sim"),"D",
IF('3_CAPAG'!$D$9="","",
'3_CAPAG'!$D$9))))</f>
        <v/>
      </c>
      <c r="H576" s="8" t="str">
        <f>IF('1_QUESITOS'!$D$18="ERRO !!!","00.0",
IF(AND(OR(G576="C",G576="D"),'1_QUESITOS'!$D$13="Sim"),"10.1",
IF(AND(OR(G576="A",G576="B"),'1_QUESITOS'!$D$14="Sim"),"10.2",
IF(AND(OR(G576="C",G576="D"),'1_QUESITOS'!$D$13="Não",'1_QUESITOS'!$D$12="Inciso I"),"11.1",
IF(AND(OR(G576="C",G576="D"),'1_QUESITOS'!$D$13="Não",'1_QUESITOS'!$D$12="Inciso II"),"11.2",
"00.0")))))</f>
        <v>00.0</v>
      </c>
      <c r="I576" s="87">
        <f>IF('1_QUESITOS'!$D$18="ERRO !!!",0,
IF(H576="10.1",0.65,
IF(H576="10.2",0,
IF(AND(H576="11.1",'1_QUESITOS'!$D$8="Não",'1_QUESITOS'!$D$9="Não",'1_QUESITOS'!$D$10="Não",'1_QUESITOS'!$D$11="Não"),0.65,
IF(AND(H576="11.1",OR('1_QUESITOS'!$D$8="Sim",'1_QUESITOS'!$D$9="Sim",'1_QUESITOS'!$D$10="Sim",'1_QUESITOS'!$D$11="Sim")),0.7,
IF(AND(H576="11.2",'1_QUESITOS'!$D$8="Não",'1_QUESITOS'!$D$9="Não",'1_QUESITOS'!$D$10="Não",'1_QUESITOS'!$D$11="Não"),0.5,
IF(AND(H576="11.2",OR('1_QUESITOS'!$D$8="Sim",'1_QUESITOS'!$D$9="Sim",'1_QUESITOS'!$D$10="Sim",'1_QUESITOS'!$D$11="Sim")),0.55,
0)))))))</f>
        <v>0</v>
      </c>
      <c r="J576" s="87">
        <f>'3_CAPAG'!$D$8</f>
        <v>0</v>
      </c>
      <c r="K576" s="87">
        <f>IF(OR('2_DEBITOS'!I572="Sim",'1_QUESITOS'!$D$6="Sim",'1_QUESITOS'!$D$7="Sim",'1_QUESITOS'!$D$9="Sim"),I576,
SMALL(I576:J576,1))</f>
        <v>0</v>
      </c>
      <c r="L576" s="7">
        <f>IF('2_DEBITOS'!$I$4="ERRO !!!",0,ROUNDDOWN(SUM(E576:F576)*K576,2))</f>
        <v>0</v>
      </c>
      <c r="M576" s="7">
        <f t="shared" si="32"/>
        <v>0</v>
      </c>
      <c r="N576" s="7">
        <f t="shared" si="35"/>
        <v>0</v>
      </c>
      <c r="O576" s="7">
        <f t="shared" si="33"/>
        <v>0</v>
      </c>
    </row>
    <row r="577" spans="3:15" x14ac:dyDescent="0.35">
      <c r="C577" s="18" t="str">
        <f t="shared" si="34"/>
        <v/>
      </c>
      <c r="D577" s="13" t="str">
        <f>IF('2_DEBITOS'!D573="","Não informado",'2_DEBITOS'!D573)</f>
        <v>Não informado</v>
      </c>
      <c r="E577" s="7">
        <f>IF('2_DEBITOS'!$I$4="ERRO !!!",0,SUM('2_DEBITOS'!E573))</f>
        <v>0</v>
      </c>
      <c r="F577" s="7">
        <f>IF('2_DEBITOS'!$I$4="ERRO !!!",0,SUM('2_DEBITOS'!F573,'2_DEBITOS'!G573))</f>
        <v>0</v>
      </c>
      <c r="G577" s="8" t="str">
        <f>IF('1_QUESITOS'!$D$18="ERRO !!!","",
IF(E577+F577=0,"",
IF(OR('2_DEBITOS'!I573="Sim",'1_QUESITOS'!$D$6="Sim",'1_QUESITOS'!$D$7="Sim",'1_QUESITOS'!$D$9="Sim"),"D",
IF('3_CAPAG'!$D$9="","",
'3_CAPAG'!$D$9))))</f>
        <v/>
      </c>
      <c r="H577" s="8" t="str">
        <f>IF('1_QUESITOS'!$D$18="ERRO !!!","00.0",
IF(AND(OR(G577="C",G577="D"),'1_QUESITOS'!$D$13="Sim"),"10.1",
IF(AND(OR(G577="A",G577="B"),'1_QUESITOS'!$D$14="Sim"),"10.2",
IF(AND(OR(G577="C",G577="D"),'1_QUESITOS'!$D$13="Não",'1_QUESITOS'!$D$12="Inciso I"),"11.1",
IF(AND(OR(G577="C",G577="D"),'1_QUESITOS'!$D$13="Não",'1_QUESITOS'!$D$12="Inciso II"),"11.2",
"00.0")))))</f>
        <v>00.0</v>
      </c>
      <c r="I577" s="87">
        <f>IF('1_QUESITOS'!$D$18="ERRO !!!",0,
IF(H577="10.1",0.65,
IF(H577="10.2",0,
IF(AND(H577="11.1",'1_QUESITOS'!$D$8="Não",'1_QUESITOS'!$D$9="Não",'1_QUESITOS'!$D$10="Não",'1_QUESITOS'!$D$11="Não"),0.65,
IF(AND(H577="11.1",OR('1_QUESITOS'!$D$8="Sim",'1_QUESITOS'!$D$9="Sim",'1_QUESITOS'!$D$10="Sim",'1_QUESITOS'!$D$11="Sim")),0.7,
IF(AND(H577="11.2",'1_QUESITOS'!$D$8="Não",'1_QUESITOS'!$D$9="Não",'1_QUESITOS'!$D$10="Não",'1_QUESITOS'!$D$11="Não"),0.5,
IF(AND(H577="11.2",OR('1_QUESITOS'!$D$8="Sim",'1_QUESITOS'!$D$9="Sim",'1_QUESITOS'!$D$10="Sim",'1_QUESITOS'!$D$11="Sim")),0.55,
0)))))))</f>
        <v>0</v>
      </c>
      <c r="J577" s="87">
        <f>'3_CAPAG'!$D$8</f>
        <v>0</v>
      </c>
      <c r="K577" s="87">
        <f>IF(OR('2_DEBITOS'!I573="Sim",'1_QUESITOS'!$D$6="Sim",'1_QUESITOS'!$D$7="Sim",'1_QUESITOS'!$D$9="Sim"),I577,
SMALL(I577:J577,1))</f>
        <v>0</v>
      </c>
      <c r="L577" s="7">
        <f>IF('2_DEBITOS'!$I$4="ERRO !!!",0,ROUNDDOWN(SUM(E577:F577)*K577,2))</f>
        <v>0</v>
      </c>
      <c r="M577" s="7">
        <f t="shared" si="32"/>
        <v>0</v>
      </c>
      <c r="N577" s="7">
        <f t="shared" si="35"/>
        <v>0</v>
      </c>
      <c r="O577" s="7">
        <f t="shared" si="33"/>
        <v>0</v>
      </c>
    </row>
    <row r="578" spans="3:15" x14ac:dyDescent="0.35">
      <c r="C578" s="18" t="str">
        <f t="shared" si="34"/>
        <v/>
      </c>
      <c r="D578" s="13" t="str">
        <f>IF('2_DEBITOS'!D574="","Não informado",'2_DEBITOS'!D574)</f>
        <v>Não informado</v>
      </c>
      <c r="E578" s="7">
        <f>IF('2_DEBITOS'!$I$4="ERRO !!!",0,SUM('2_DEBITOS'!E574))</f>
        <v>0</v>
      </c>
      <c r="F578" s="7">
        <f>IF('2_DEBITOS'!$I$4="ERRO !!!",0,SUM('2_DEBITOS'!F574,'2_DEBITOS'!G574))</f>
        <v>0</v>
      </c>
      <c r="G578" s="8" t="str">
        <f>IF('1_QUESITOS'!$D$18="ERRO !!!","",
IF(E578+F578=0,"",
IF(OR('2_DEBITOS'!I574="Sim",'1_QUESITOS'!$D$6="Sim",'1_QUESITOS'!$D$7="Sim",'1_QUESITOS'!$D$9="Sim"),"D",
IF('3_CAPAG'!$D$9="","",
'3_CAPAG'!$D$9))))</f>
        <v/>
      </c>
      <c r="H578" s="8" t="str">
        <f>IF('1_QUESITOS'!$D$18="ERRO !!!","00.0",
IF(AND(OR(G578="C",G578="D"),'1_QUESITOS'!$D$13="Sim"),"10.1",
IF(AND(OR(G578="A",G578="B"),'1_QUESITOS'!$D$14="Sim"),"10.2",
IF(AND(OR(G578="C",G578="D"),'1_QUESITOS'!$D$13="Não",'1_QUESITOS'!$D$12="Inciso I"),"11.1",
IF(AND(OR(G578="C",G578="D"),'1_QUESITOS'!$D$13="Não",'1_QUESITOS'!$D$12="Inciso II"),"11.2",
"00.0")))))</f>
        <v>00.0</v>
      </c>
      <c r="I578" s="87">
        <f>IF('1_QUESITOS'!$D$18="ERRO !!!",0,
IF(H578="10.1",0.65,
IF(H578="10.2",0,
IF(AND(H578="11.1",'1_QUESITOS'!$D$8="Não",'1_QUESITOS'!$D$9="Não",'1_QUESITOS'!$D$10="Não",'1_QUESITOS'!$D$11="Não"),0.65,
IF(AND(H578="11.1",OR('1_QUESITOS'!$D$8="Sim",'1_QUESITOS'!$D$9="Sim",'1_QUESITOS'!$D$10="Sim",'1_QUESITOS'!$D$11="Sim")),0.7,
IF(AND(H578="11.2",'1_QUESITOS'!$D$8="Não",'1_QUESITOS'!$D$9="Não",'1_QUESITOS'!$D$10="Não",'1_QUESITOS'!$D$11="Não"),0.5,
IF(AND(H578="11.2",OR('1_QUESITOS'!$D$8="Sim",'1_QUESITOS'!$D$9="Sim",'1_QUESITOS'!$D$10="Sim",'1_QUESITOS'!$D$11="Sim")),0.55,
0)))))))</f>
        <v>0</v>
      </c>
      <c r="J578" s="87">
        <f>'3_CAPAG'!$D$8</f>
        <v>0</v>
      </c>
      <c r="K578" s="87">
        <f>IF(OR('2_DEBITOS'!I574="Sim",'1_QUESITOS'!$D$6="Sim",'1_QUESITOS'!$D$7="Sim",'1_QUESITOS'!$D$9="Sim"),I578,
SMALL(I578:J578,1))</f>
        <v>0</v>
      </c>
      <c r="L578" s="7">
        <f>IF('2_DEBITOS'!$I$4="ERRO !!!",0,ROUNDDOWN(SUM(E578:F578)*K578,2))</f>
        <v>0</v>
      </c>
      <c r="M578" s="7">
        <f t="shared" si="32"/>
        <v>0</v>
      </c>
      <c r="N578" s="7">
        <f t="shared" si="35"/>
        <v>0</v>
      </c>
      <c r="O578" s="7">
        <f t="shared" si="33"/>
        <v>0</v>
      </c>
    </row>
    <row r="579" spans="3:15" x14ac:dyDescent="0.35">
      <c r="C579" s="18" t="str">
        <f t="shared" si="34"/>
        <v/>
      </c>
      <c r="D579" s="13" t="str">
        <f>IF('2_DEBITOS'!D575="","Não informado",'2_DEBITOS'!D575)</f>
        <v>Não informado</v>
      </c>
      <c r="E579" s="7">
        <f>IF('2_DEBITOS'!$I$4="ERRO !!!",0,SUM('2_DEBITOS'!E575))</f>
        <v>0</v>
      </c>
      <c r="F579" s="7">
        <f>IF('2_DEBITOS'!$I$4="ERRO !!!",0,SUM('2_DEBITOS'!F575,'2_DEBITOS'!G575))</f>
        <v>0</v>
      </c>
      <c r="G579" s="8" t="str">
        <f>IF('1_QUESITOS'!$D$18="ERRO !!!","",
IF(E579+F579=0,"",
IF(OR('2_DEBITOS'!I575="Sim",'1_QUESITOS'!$D$6="Sim",'1_QUESITOS'!$D$7="Sim",'1_QUESITOS'!$D$9="Sim"),"D",
IF('3_CAPAG'!$D$9="","",
'3_CAPAG'!$D$9))))</f>
        <v/>
      </c>
      <c r="H579" s="8" t="str">
        <f>IF('1_QUESITOS'!$D$18="ERRO !!!","00.0",
IF(AND(OR(G579="C",G579="D"),'1_QUESITOS'!$D$13="Sim"),"10.1",
IF(AND(OR(G579="A",G579="B"),'1_QUESITOS'!$D$14="Sim"),"10.2",
IF(AND(OR(G579="C",G579="D"),'1_QUESITOS'!$D$13="Não",'1_QUESITOS'!$D$12="Inciso I"),"11.1",
IF(AND(OR(G579="C",G579="D"),'1_QUESITOS'!$D$13="Não",'1_QUESITOS'!$D$12="Inciso II"),"11.2",
"00.0")))))</f>
        <v>00.0</v>
      </c>
      <c r="I579" s="87">
        <f>IF('1_QUESITOS'!$D$18="ERRO !!!",0,
IF(H579="10.1",0.65,
IF(H579="10.2",0,
IF(AND(H579="11.1",'1_QUESITOS'!$D$8="Não",'1_QUESITOS'!$D$9="Não",'1_QUESITOS'!$D$10="Não",'1_QUESITOS'!$D$11="Não"),0.65,
IF(AND(H579="11.1",OR('1_QUESITOS'!$D$8="Sim",'1_QUESITOS'!$D$9="Sim",'1_QUESITOS'!$D$10="Sim",'1_QUESITOS'!$D$11="Sim")),0.7,
IF(AND(H579="11.2",'1_QUESITOS'!$D$8="Não",'1_QUESITOS'!$D$9="Não",'1_QUESITOS'!$D$10="Não",'1_QUESITOS'!$D$11="Não"),0.5,
IF(AND(H579="11.2",OR('1_QUESITOS'!$D$8="Sim",'1_QUESITOS'!$D$9="Sim",'1_QUESITOS'!$D$10="Sim",'1_QUESITOS'!$D$11="Sim")),0.55,
0)))))))</f>
        <v>0</v>
      </c>
      <c r="J579" s="87">
        <f>'3_CAPAG'!$D$8</f>
        <v>0</v>
      </c>
      <c r="K579" s="87">
        <f>IF(OR('2_DEBITOS'!I575="Sim",'1_QUESITOS'!$D$6="Sim",'1_QUESITOS'!$D$7="Sim",'1_QUESITOS'!$D$9="Sim"),I579,
SMALL(I579:J579,1))</f>
        <v>0</v>
      </c>
      <c r="L579" s="7">
        <f>IF('2_DEBITOS'!$I$4="ERRO !!!",0,ROUNDDOWN(SUM(E579:F579)*K579,2))</f>
        <v>0</v>
      </c>
      <c r="M579" s="7">
        <f t="shared" si="32"/>
        <v>0</v>
      </c>
      <c r="N579" s="7">
        <f t="shared" si="35"/>
        <v>0</v>
      </c>
      <c r="O579" s="7">
        <f t="shared" si="33"/>
        <v>0</v>
      </c>
    </row>
    <row r="580" spans="3:15" x14ac:dyDescent="0.35">
      <c r="C580" s="18" t="str">
        <f t="shared" si="34"/>
        <v/>
      </c>
      <c r="D580" s="13" t="str">
        <f>IF('2_DEBITOS'!D576="","Não informado",'2_DEBITOS'!D576)</f>
        <v>Não informado</v>
      </c>
      <c r="E580" s="7">
        <f>IF('2_DEBITOS'!$I$4="ERRO !!!",0,SUM('2_DEBITOS'!E576))</f>
        <v>0</v>
      </c>
      <c r="F580" s="7">
        <f>IF('2_DEBITOS'!$I$4="ERRO !!!",0,SUM('2_DEBITOS'!F576,'2_DEBITOS'!G576))</f>
        <v>0</v>
      </c>
      <c r="G580" s="8" t="str">
        <f>IF('1_QUESITOS'!$D$18="ERRO !!!","",
IF(E580+F580=0,"",
IF(OR('2_DEBITOS'!I576="Sim",'1_QUESITOS'!$D$6="Sim",'1_QUESITOS'!$D$7="Sim",'1_QUESITOS'!$D$9="Sim"),"D",
IF('3_CAPAG'!$D$9="","",
'3_CAPAG'!$D$9))))</f>
        <v/>
      </c>
      <c r="H580" s="8" t="str">
        <f>IF('1_QUESITOS'!$D$18="ERRO !!!","00.0",
IF(AND(OR(G580="C",G580="D"),'1_QUESITOS'!$D$13="Sim"),"10.1",
IF(AND(OR(G580="A",G580="B"),'1_QUESITOS'!$D$14="Sim"),"10.2",
IF(AND(OR(G580="C",G580="D"),'1_QUESITOS'!$D$13="Não",'1_QUESITOS'!$D$12="Inciso I"),"11.1",
IF(AND(OR(G580="C",G580="D"),'1_QUESITOS'!$D$13="Não",'1_QUESITOS'!$D$12="Inciso II"),"11.2",
"00.0")))))</f>
        <v>00.0</v>
      </c>
      <c r="I580" s="87">
        <f>IF('1_QUESITOS'!$D$18="ERRO !!!",0,
IF(H580="10.1",0.65,
IF(H580="10.2",0,
IF(AND(H580="11.1",'1_QUESITOS'!$D$8="Não",'1_QUESITOS'!$D$9="Não",'1_QUESITOS'!$D$10="Não",'1_QUESITOS'!$D$11="Não"),0.65,
IF(AND(H580="11.1",OR('1_QUESITOS'!$D$8="Sim",'1_QUESITOS'!$D$9="Sim",'1_QUESITOS'!$D$10="Sim",'1_QUESITOS'!$D$11="Sim")),0.7,
IF(AND(H580="11.2",'1_QUESITOS'!$D$8="Não",'1_QUESITOS'!$D$9="Não",'1_QUESITOS'!$D$10="Não",'1_QUESITOS'!$D$11="Não"),0.5,
IF(AND(H580="11.2",OR('1_QUESITOS'!$D$8="Sim",'1_QUESITOS'!$D$9="Sim",'1_QUESITOS'!$D$10="Sim",'1_QUESITOS'!$D$11="Sim")),0.55,
0)))))))</f>
        <v>0</v>
      </c>
      <c r="J580" s="87">
        <f>'3_CAPAG'!$D$8</f>
        <v>0</v>
      </c>
      <c r="K580" s="87">
        <f>IF(OR('2_DEBITOS'!I576="Sim",'1_QUESITOS'!$D$6="Sim",'1_QUESITOS'!$D$7="Sim",'1_QUESITOS'!$D$9="Sim"),I580,
SMALL(I580:J580,1))</f>
        <v>0</v>
      </c>
      <c r="L580" s="7">
        <f>IF('2_DEBITOS'!$I$4="ERRO !!!",0,ROUNDDOWN(SUM(E580:F580)*K580,2))</f>
        <v>0</v>
      </c>
      <c r="M580" s="7">
        <f t="shared" si="32"/>
        <v>0</v>
      </c>
      <c r="N580" s="7">
        <f t="shared" si="35"/>
        <v>0</v>
      </c>
      <c r="O580" s="7">
        <f t="shared" si="33"/>
        <v>0</v>
      </c>
    </row>
    <row r="581" spans="3:15" x14ac:dyDescent="0.35">
      <c r="C581" s="18" t="str">
        <f t="shared" si="34"/>
        <v/>
      </c>
      <c r="D581" s="13" t="str">
        <f>IF('2_DEBITOS'!D577="","Não informado",'2_DEBITOS'!D577)</f>
        <v>Não informado</v>
      </c>
      <c r="E581" s="7">
        <f>IF('2_DEBITOS'!$I$4="ERRO !!!",0,SUM('2_DEBITOS'!E577))</f>
        <v>0</v>
      </c>
      <c r="F581" s="7">
        <f>IF('2_DEBITOS'!$I$4="ERRO !!!",0,SUM('2_DEBITOS'!F577,'2_DEBITOS'!G577))</f>
        <v>0</v>
      </c>
      <c r="G581" s="8" t="str">
        <f>IF('1_QUESITOS'!$D$18="ERRO !!!","",
IF(E581+F581=0,"",
IF(OR('2_DEBITOS'!I577="Sim",'1_QUESITOS'!$D$6="Sim",'1_QUESITOS'!$D$7="Sim",'1_QUESITOS'!$D$9="Sim"),"D",
IF('3_CAPAG'!$D$9="","",
'3_CAPAG'!$D$9))))</f>
        <v/>
      </c>
      <c r="H581" s="8" t="str">
        <f>IF('1_QUESITOS'!$D$18="ERRO !!!","00.0",
IF(AND(OR(G581="C",G581="D"),'1_QUESITOS'!$D$13="Sim"),"10.1",
IF(AND(OR(G581="A",G581="B"),'1_QUESITOS'!$D$14="Sim"),"10.2",
IF(AND(OR(G581="C",G581="D"),'1_QUESITOS'!$D$13="Não",'1_QUESITOS'!$D$12="Inciso I"),"11.1",
IF(AND(OR(G581="C",G581="D"),'1_QUESITOS'!$D$13="Não",'1_QUESITOS'!$D$12="Inciso II"),"11.2",
"00.0")))))</f>
        <v>00.0</v>
      </c>
      <c r="I581" s="87">
        <f>IF('1_QUESITOS'!$D$18="ERRO !!!",0,
IF(H581="10.1",0.65,
IF(H581="10.2",0,
IF(AND(H581="11.1",'1_QUESITOS'!$D$8="Não",'1_QUESITOS'!$D$9="Não",'1_QUESITOS'!$D$10="Não",'1_QUESITOS'!$D$11="Não"),0.65,
IF(AND(H581="11.1",OR('1_QUESITOS'!$D$8="Sim",'1_QUESITOS'!$D$9="Sim",'1_QUESITOS'!$D$10="Sim",'1_QUESITOS'!$D$11="Sim")),0.7,
IF(AND(H581="11.2",'1_QUESITOS'!$D$8="Não",'1_QUESITOS'!$D$9="Não",'1_QUESITOS'!$D$10="Não",'1_QUESITOS'!$D$11="Não"),0.5,
IF(AND(H581="11.2",OR('1_QUESITOS'!$D$8="Sim",'1_QUESITOS'!$D$9="Sim",'1_QUESITOS'!$D$10="Sim",'1_QUESITOS'!$D$11="Sim")),0.55,
0)))))))</f>
        <v>0</v>
      </c>
      <c r="J581" s="87">
        <f>'3_CAPAG'!$D$8</f>
        <v>0</v>
      </c>
      <c r="K581" s="87">
        <f>IF(OR('2_DEBITOS'!I577="Sim",'1_QUESITOS'!$D$6="Sim",'1_QUESITOS'!$D$7="Sim",'1_QUESITOS'!$D$9="Sim"),I581,
SMALL(I581:J581,1))</f>
        <v>0</v>
      </c>
      <c r="L581" s="7">
        <f>IF('2_DEBITOS'!$I$4="ERRO !!!",0,ROUNDDOWN(SUM(E581:F581)*K581,2))</f>
        <v>0</v>
      </c>
      <c r="M581" s="7">
        <f t="shared" si="32"/>
        <v>0</v>
      </c>
      <c r="N581" s="7">
        <f t="shared" si="35"/>
        <v>0</v>
      </c>
      <c r="O581" s="7">
        <f t="shared" si="33"/>
        <v>0</v>
      </c>
    </row>
    <row r="582" spans="3:15" x14ac:dyDescent="0.35">
      <c r="C582" s="18" t="str">
        <f t="shared" si="34"/>
        <v/>
      </c>
      <c r="D582" s="13" t="str">
        <f>IF('2_DEBITOS'!D578="","Não informado",'2_DEBITOS'!D578)</f>
        <v>Não informado</v>
      </c>
      <c r="E582" s="7">
        <f>IF('2_DEBITOS'!$I$4="ERRO !!!",0,SUM('2_DEBITOS'!E578))</f>
        <v>0</v>
      </c>
      <c r="F582" s="7">
        <f>IF('2_DEBITOS'!$I$4="ERRO !!!",0,SUM('2_DEBITOS'!F578,'2_DEBITOS'!G578))</f>
        <v>0</v>
      </c>
      <c r="G582" s="8" t="str">
        <f>IF('1_QUESITOS'!$D$18="ERRO !!!","",
IF(E582+F582=0,"",
IF(OR('2_DEBITOS'!I578="Sim",'1_QUESITOS'!$D$6="Sim",'1_QUESITOS'!$D$7="Sim",'1_QUESITOS'!$D$9="Sim"),"D",
IF('3_CAPAG'!$D$9="","",
'3_CAPAG'!$D$9))))</f>
        <v/>
      </c>
      <c r="H582" s="8" t="str">
        <f>IF('1_QUESITOS'!$D$18="ERRO !!!","00.0",
IF(AND(OR(G582="C",G582="D"),'1_QUESITOS'!$D$13="Sim"),"10.1",
IF(AND(OR(G582="A",G582="B"),'1_QUESITOS'!$D$14="Sim"),"10.2",
IF(AND(OR(G582="C",G582="D"),'1_QUESITOS'!$D$13="Não",'1_QUESITOS'!$D$12="Inciso I"),"11.1",
IF(AND(OR(G582="C",G582="D"),'1_QUESITOS'!$D$13="Não",'1_QUESITOS'!$D$12="Inciso II"),"11.2",
"00.0")))))</f>
        <v>00.0</v>
      </c>
      <c r="I582" s="87">
        <f>IF('1_QUESITOS'!$D$18="ERRO !!!",0,
IF(H582="10.1",0.65,
IF(H582="10.2",0,
IF(AND(H582="11.1",'1_QUESITOS'!$D$8="Não",'1_QUESITOS'!$D$9="Não",'1_QUESITOS'!$D$10="Não",'1_QUESITOS'!$D$11="Não"),0.65,
IF(AND(H582="11.1",OR('1_QUESITOS'!$D$8="Sim",'1_QUESITOS'!$D$9="Sim",'1_QUESITOS'!$D$10="Sim",'1_QUESITOS'!$D$11="Sim")),0.7,
IF(AND(H582="11.2",'1_QUESITOS'!$D$8="Não",'1_QUESITOS'!$D$9="Não",'1_QUESITOS'!$D$10="Não",'1_QUESITOS'!$D$11="Não"),0.5,
IF(AND(H582="11.2",OR('1_QUESITOS'!$D$8="Sim",'1_QUESITOS'!$D$9="Sim",'1_QUESITOS'!$D$10="Sim",'1_QUESITOS'!$D$11="Sim")),0.55,
0)))))))</f>
        <v>0</v>
      </c>
      <c r="J582" s="87">
        <f>'3_CAPAG'!$D$8</f>
        <v>0</v>
      </c>
      <c r="K582" s="87">
        <f>IF(OR('2_DEBITOS'!I578="Sim",'1_QUESITOS'!$D$6="Sim",'1_QUESITOS'!$D$7="Sim",'1_QUESITOS'!$D$9="Sim"),I582,
SMALL(I582:J582,1))</f>
        <v>0</v>
      </c>
      <c r="L582" s="7">
        <f>IF('2_DEBITOS'!$I$4="ERRO !!!",0,ROUNDDOWN(SUM(E582:F582)*K582,2))</f>
        <v>0</v>
      </c>
      <c r="M582" s="7">
        <f t="shared" si="32"/>
        <v>0</v>
      </c>
      <c r="N582" s="7">
        <f t="shared" si="35"/>
        <v>0</v>
      </c>
      <c r="O582" s="7">
        <f t="shared" si="33"/>
        <v>0</v>
      </c>
    </row>
    <row r="583" spans="3:15" x14ac:dyDescent="0.35">
      <c r="C583" s="18" t="str">
        <f t="shared" si="34"/>
        <v/>
      </c>
      <c r="D583" s="13" t="str">
        <f>IF('2_DEBITOS'!D579="","Não informado",'2_DEBITOS'!D579)</f>
        <v>Não informado</v>
      </c>
      <c r="E583" s="7">
        <f>IF('2_DEBITOS'!$I$4="ERRO !!!",0,SUM('2_DEBITOS'!E579))</f>
        <v>0</v>
      </c>
      <c r="F583" s="7">
        <f>IF('2_DEBITOS'!$I$4="ERRO !!!",0,SUM('2_DEBITOS'!F579,'2_DEBITOS'!G579))</f>
        <v>0</v>
      </c>
      <c r="G583" s="8" t="str">
        <f>IF('1_QUESITOS'!$D$18="ERRO !!!","",
IF(E583+F583=0,"",
IF(OR('2_DEBITOS'!I579="Sim",'1_QUESITOS'!$D$6="Sim",'1_QUESITOS'!$D$7="Sim",'1_QUESITOS'!$D$9="Sim"),"D",
IF('3_CAPAG'!$D$9="","",
'3_CAPAG'!$D$9))))</f>
        <v/>
      </c>
      <c r="H583" s="8" t="str">
        <f>IF('1_QUESITOS'!$D$18="ERRO !!!","00.0",
IF(AND(OR(G583="C",G583="D"),'1_QUESITOS'!$D$13="Sim"),"10.1",
IF(AND(OR(G583="A",G583="B"),'1_QUESITOS'!$D$14="Sim"),"10.2",
IF(AND(OR(G583="C",G583="D"),'1_QUESITOS'!$D$13="Não",'1_QUESITOS'!$D$12="Inciso I"),"11.1",
IF(AND(OR(G583="C",G583="D"),'1_QUESITOS'!$D$13="Não",'1_QUESITOS'!$D$12="Inciso II"),"11.2",
"00.0")))))</f>
        <v>00.0</v>
      </c>
      <c r="I583" s="87">
        <f>IF('1_QUESITOS'!$D$18="ERRO !!!",0,
IF(H583="10.1",0.65,
IF(H583="10.2",0,
IF(AND(H583="11.1",'1_QUESITOS'!$D$8="Não",'1_QUESITOS'!$D$9="Não",'1_QUESITOS'!$D$10="Não",'1_QUESITOS'!$D$11="Não"),0.65,
IF(AND(H583="11.1",OR('1_QUESITOS'!$D$8="Sim",'1_QUESITOS'!$D$9="Sim",'1_QUESITOS'!$D$10="Sim",'1_QUESITOS'!$D$11="Sim")),0.7,
IF(AND(H583="11.2",'1_QUESITOS'!$D$8="Não",'1_QUESITOS'!$D$9="Não",'1_QUESITOS'!$D$10="Não",'1_QUESITOS'!$D$11="Não"),0.5,
IF(AND(H583="11.2",OR('1_QUESITOS'!$D$8="Sim",'1_QUESITOS'!$D$9="Sim",'1_QUESITOS'!$D$10="Sim",'1_QUESITOS'!$D$11="Sim")),0.55,
0)))))))</f>
        <v>0</v>
      </c>
      <c r="J583" s="87">
        <f>'3_CAPAG'!$D$8</f>
        <v>0</v>
      </c>
      <c r="K583" s="87">
        <f>IF(OR('2_DEBITOS'!I579="Sim",'1_QUESITOS'!$D$6="Sim",'1_QUESITOS'!$D$7="Sim",'1_QUESITOS'!$D$9="Sim"),I583,
SMALL(I583:J583,1))</f>
        <v>0</v>
      </c>
      <c r="L583" s="7">
        <f>IF('2_DEBITOS'!$I$4="ERRO !!!",0,ROUNDDOWN(SUM(E583:F583)*K583,2))</f>
        <v>0</v>
      </c>
      <c r="M583" s="7">
        <f t="shared" si="32"/>
        <v>0</v>
      </c>
      <c r="N583" s="7">
        <f t="shared" si="35"/>
        <v>0</v>
      </c>
      <c r="O583" s="7">
        <f t="shared" si="33"/>
        <v>0</v>
      </c>
    </row>
    <row r="584" spans="3:15" x14ac:dyDescent="0.35">
      <c r="C584" s="18" t="str">
        <f t="shared" si="34"/>
        <v/>
      </c>
      <c r="D584" s="13" t="str">
        <f>IF('2_DEBITOS'!D580="","Não informado",'2_DEBITOS'!D580)</f>
        <v>Não informado</v>
      </c>
      <c r="E584" s="7">
        <f>IF('2_DEBITOS'!$I$4="ERRO !!!",0,SUM('2_DEBITOS'!E580))</f>
        <v>0</v>
      </c>
      <c r="F584" s="7">
        <f>IF('2_DEBITOS'!$I$4="ERRO !!!",0,SUM('2_DEBITOS'!F580,'2_DEBITOS'!G580))</f>
        <v>0</v>
      </c>
      <c r="G584" s="8" t="str">
        <f>IF('1_QUESITOS'!$D$18="ERRO !!!","",
IF(E584+F584=0,"",
IF(OR('2_DEBITOS'!I580="Sim",'1_QUESITOS'!$D$6="Sim",'1_QUESITOS'!$D$7="Sim",'1_QUESITOS'!$D$9="Sim"),"D",
IF('3_CAPAG'!$D$9="","",
'3_CAPAG'!$D$9))))</f>
        <v/>
      </c>
      <c r="H584" s="8" t="str">
        <f>IF('1_QUESITOS'!$D$18="ERRO !!!","00.0",
IF(AND(OR(G584="C",G584="D"),'1_QUESITOS'!$D$13="Sim"),"10.1",
IF(AND(OR(G584="A",G584="B"),'1_QUESITOS'!$D$14="Sim"),"10.2",
IF(AND(OR(G584="C",G584="D"),'1_QUESITOS'!$D$13="Não",'1_QUESITOS'!$D$12="Inciso I"),"11.1",
IF(AND(OR(G584="C",G584="D"),'1_QUESITOS'!$D$13="Não",'1_QUESITOS'!$D$12="Inciso II"),"11.2",
"00.0")))))</f>
        <v>00.0</v>
      </c>
      <c r="I584" s="87">
        <f>IF('1_QUESITOS'!$D$18="ERRO !!!",0,
IF(H584="10.1",0.65,
IF(H584="10.2",0,
IF(AND(H584="11.1",'1_QUESITOS'!$D$8="Não",'1_QUESITOS'!$D$9="Não",'1_QUESITOS'!$D$10="Não",'1_QUESITOS'!$D$11="Não"),0.65,
IF(AND(H584="11.1",OR('1_QUESITOS'!$D$8="Sim",'1_QUESITOS'!$D$9="Sim",'1_QUESITOS'!$D$10="Sim",'1_QUESITOS'!$D$11="Sim")),0.7,
IF(AND(H584="11.2",'1_QUESITOS'!$D$8="Não",'1_QUESITOS'!$D$9="Não",'1_QUESITOS'!$D$10="Não",'1_QUESITOS'!$D$11="Não"),0.5,
IF(AND(H584="11.2",OR('1_QUESITOS'!$D$8="Sim",'1_QUESITOS'!$D$9="Sim",'1_QUESITOS'!$D$10="Sim",'1_QUESITOS'!$D$11="Sim")),0.55,
0)))))))</f>
        <v>0</v>
      </c>
      <c r="J584" s="87">
        <f>'3_CAPAG'!$D$8</f>
        <v>0</v>
      </c>
      <c r="K584" s="87">
        <f>IF(OR('2_DEBITOS'!I580="Sim",'1_QUESITOS'!$D$6="Sim",'1_QUESITOS'!$D$7="Sim",'1_QUESITOS'!$D$9="Sim"),I584,
SMALL(I584:J584,1))</f>
        <v>0</v>
      </c>
      <c r="L584" s="7">
        <f>IF('2_DEBITOS'!$I$4="ERRO !!!",0,ROUNDDOWN(SUM(E584:F584)*K584,2))</f>
        <v>0</v>
      </c>
      <c r="M584" s="7">
        <f t="shared" si="32"/>
        <v>0</v>
      </c>
      <c r="N584" s="7">
        <f t="shared" si="35"/>
        <v>0</v>
      </c>
      <c r="O584" s="7">
        <f t="shared" si="33"/>
        <v>0</v>
      </c>
    </row>
    <row r="585" spans="3:15" x14ac:dyDescent="0.35">
      <c r="C585" s="18" t="str">
        <f t="shared" si="34"/>
        <v/>
      </c>
      <c r="D585" s="13" t="str">
        <f>IF('2_DEBITOS'!D581="","Não informado",'2_DEBITOS'!D581)</f>
        <v>Não informado</v>
      </c>
      <c r="E585" s="7">
        <f>IF('2_DEBITOS'!$I$4="ERRO !!!",0,SUM('2_DEBITOS'!E581))</f>
        <v>0</v>
      </c>
      <c r="F585" s="7">
        <f>IF('2_DEBITOS'!$I$4="ERRO !!!",0,SUM('2_DEBITOS'!F581,'2_DEBITOS'!G581))</f>
        <v>0</v>
      </c>
      <c r="G585" s="8" t="str">
        <f>IF('1_QUESITOS'!$D$18="ERRO !!!","",
IF(E585+F585=0,"",
IF(OR('2_DEBITOS'!I581="Sim",'1_QUESITOS'!$D$6="Sim",'1_QUESITOS'!$D$7="Sim",'1_QUESITOS'!$D$9="Sim"),"D",
IF('3_CAPAG'!$D$9="","",
'3_CAPAG'!$D$9))))</f>
        <v/>
      </c>
      <c r="H585" s="8" t="str">
        <f>IF('1_QUESITOS'!$D$18="ERRO !!!","00.0",
IF(AND(OR(G585="C",G585="D"),'1_QUESITOS'!$D$13="Sim"),"10.1",
IF(AND(OR(G585="A",G585="B"),'1_QUESITOS'!$D$14="Sim"),"10.2",
IF(AND(OR(G585="C",G585="D"),'1_QUESITOS'!$D$13="Não",'1_QUESITOS'!$D$12="Inciso I"),"11.1",
IF(AND(OR(G585="C",G585="D"),'1_QUESITOS'!$D$13="Não",'1_QUESITOS'!$D$12="Inciso II"),"11.2",
"00.0")))))</f>
        <v>00.0</v>
      </c>
      <c r="I585" s="87">
        <f>IF('1_QUESITOS'!$D$18="ERRO !!!",0,
IF(H585="10.1",0.65,
IF(H585="10.2",0,
IF(AND(H585="11.1",'1_QUESITOS'!$D$8="Não",'1_QUESITOS'!$D$9="Não",'1_QUESITOS'!$D$10="Não",'1_QUESITOS'!$D$11="Não"),0.65,
IF(AND(H585="11.1",OR('1_QUESITOS'!$D$8="Sim",'1_QUESITOS'!$D$9="Sim",'1_QUESITOS'!$D$10="Sim",'1_QUESITOS'!$D$11="Sim")),0.7,
IF(AND(H585="11.2",'1_QUESITOS'!$D$8="Não",'1_QUESITOS'!$D$9="Não",'1_QUESITOS'!$D$10="Não",'1_QUESITOS'!$D$11="Não"),0.5,
IF(AND(H585="11.2",OR('1_QUESITOS'!$D$8="Sim",'1_QUESITOS'!$D$9="Sim",'1_QUESITOS'!$D$10="Sim",'1_QUESITOS'!$D$11="Sim")),0.55,
0)))))))</f>
        <v>0</v>
      </c>
      <c r="J585" s="87">
        <f>'3_CAPAG'!$D$8</f>
        <v>0</v>
      </c>
      <c r="K585" s="87">
        <f>IF(OR('2_DEBITOS'!I581="Sim",'1_QUESITOS'!$D$6="Sim",'1_QUESITOS'!$D$7="Sim",'1_QUESITOS'!$D$9="Sim"),I585,
SMALL(I585:J585,1))</f>
        <v>0</v>
      </c>
      <c r="L585" s="7">
        <f>IF('2_DEBITOS'!$I$4="ERRO !!!",0,ROUNDDOWN(SUM(E585:F585)*K585,2))</f>
        <v>0</v>
      </c>
      <c r="M585" s="7">
        <f t="shared" si="32"/>
        <v>0</v>
      </c>
      <c r="N585" s="7">
        <f t="shared" si="35"/>
        <v>0</v>
      </c>
      <c r="O585" s="7">
        <f t="shared" si="33"/>
        <v>0</v>
      </c>
    </row>
    <row r="586" spans="3:15" x14ac:dyDescent="0.35">
      <c r="C586" s="18" t="str">
        <f t="shared" si="34"/>
        <v/>
      </c>
      <c r="D586" s="13" t="str">
        <f>IF('2_DEBITOS'!D582="","Não informado",'2_DEBITOS'!D582)</f>
        <v>Não informado</v>
      </c>
      <c r="E586" s="7">
        <f>IF('2_DEBITOS'!$I$4="ERRO !!!",0,SUM('2_DEBITOS'!E582))</f>
        <v>0</v>
      </c>
      <c r="F586" s="7">
        <f>IF('2_DEBITOS'!$I$4="ERRO !!!",0,SUM('2_DEBITOS'!F582,'2_DEBITOS'!G582))</f>
        <v>0</v>
      </c>
      <c r="G586" s="8" t="str">
        <f>IF('1_QUESITOS'!$D$18="ERRO !!!","",
IF(E586+F586=0,"",
IF(OR('2_DEBITOS'!I582="Sim",'1_QUESITOS'!$D$6="Sim",'1_QUESITOS'!$D$7="Sim",'1_QUESITOS'!$D$9="Sim"),"D",
IF('3_CAPAG'!$D$9="","",
'3_CAPAG'!$D$9))))</f>
        <v/>
      </c>
      <c r="H586" s="8" t="str">
        <f>IF('1_QUESITOS'!$D$18="ERRO !!!","00.0",
IF(AND(OR(G586="C",G586="D"),'1_QUESITOS'!$D$13="Sim"),"10.1",
IF(AND(OR(G586="A",G586="B"),'1_QUESITOS'!$D$14="Sim"),"10.2",
IF(AND(OR(G586="C",G586="D"),'1_QUESITOS'!$D$13="Não",'1_QUESITOS'!$D$12="Inciso I"),"11.1",
IF(AND(OR(G586="C",G586="D"),'1_QUESITOS'!$D$13="Não",'1_QUESITOS'!$D$12="Inciso II"),"11.2",
"00.0")))))</f>
        <v>00.0</v>
      </c>
      <c r="I586" s="87">
        <f>IF('1_QUESITOS'!$D$18="ERRO !!!",0,
IF(H586="10.1",0.65,
IF(H586="10.2",0,
IF(AND(H586="11.1",'1_QUESITOS'!$D$8="Não",'1_QUESITOS'!$D$9="Não",'1_QUESITOS'!$D$10="Não",'1_QUESITOS'!$D$11="Não"),0.65,
IF(AND(H586="11.1",OR('1_QUESITOS'!$D$8="Sim",'1_QUESITOS'!$D$9="Sim",'1_QUESITOS'!$D$10="Sim",'1_QUESITOS'!$D$11="Sim")),0.7,
IF(AND(H586="11.2",'1_QUESITOS'!$D$8="Não",'1_QUESITOS'!$D$9="Não",'1_QUESITOS'!$D$10="Não",'1_QUESITOS'!$D$11="Não"),0.5,
IF(AND(H586="11.2",OR('1_QUESITOS'!$D$8="Sim",'1_QUESITOS'!$D$9="Sim",'1_QUESITOS'!$D$10="Sim",'1_QUESITOS'!$D$11="Sim")),0.55,
0)))))))</f>
        <v>0</v>
      </c>
      <c r="J586" s="87">
        <f>'3_CAPAG'!$D$8</f>
        <v>0</v>
      </c>
      <c r="K586" s="87">
        <f>IF(OR('2_DEBITOS'!I582="Sim",'1_QUESITOS'!$D$6="Sim",'1_QUESITOS'!$D$7="Sim",'1_QUESITOS'!$D$9="Sim"),I586,
SMALL(I586:J586,1))</f>
        <v>0</v>
      </c>
      <c r="L586" s="7">
        <f>IF('2_DEBITOS'!$I$4="ERRO !!!",0,ROUNDDOWN(SUM(E586:F586)*K586,2))</f>
        <v>0</v>
      </c>
      <c r="M586" s="7">
        <f t="shared" si="32"/>
        <v>0</v>
      </c>
      <c r="N586" s="7">
        <f t="shared" si="35"/>
        <v>0</v>
      </c>
      <c r="O586" s="7">
        <f t="shared" si="33"/>
        <v>0</v>
      </c>
    </row>
    <row r="587" spans="3:15" x14ac:dyDescent="0.35">
      <c r="C587" s="18" t="str">
        <f t="shared" si="34"/>
        <v/>
      </c>
      <c r="D587" s="13" t="str">
        <f>IF('2_DEBITOS'!D583="","Não informado",'2_DEBITOS'!D583)</f>
        <v>Não informado</v>
      </c>
      <c r="E587" s="7">
        <f>IF('2_DEBITOS'!$I$4="ERRO !!!",0,SUM('2_DEBITOS'!E583))</f>
        <v>0</v>
      </c>
      <c r="F587" s="7">
        <f>IF('2_DEBITOS'!$I$4="ERRO !!!",0,SUM('2_DEBITOS'!F583,'2_DEBITOS'!G583))</f>
        <v>0</v>
      </c>
      <c r="G587" s="8" t="str">
        <f>IF('1_QUESITOS'!$D$18="ERRO !!!","",
IF(E587+F587=0,"",
IF(OR('2_DEBITOS'!I583="Sim",'1_QUESITOS'!$D$6="Sim",'1_QUESITOS'!$D$7="Sim",'1_QUESITOS'!$D$9="Sim"),"D",
IF('3_CAPAG'!$D$9="","",
'3_CAPAG'!$D$9))))</f>
        <v/>
      </c>
      <c r="H587" s="8" t="str">
        <f>IF('1_QUESITOS'!$D$18="ERRO !!!","00.0",
IF(AND(OR(G587="C",G587="D"),'1_QUESITOS'!$D$13="Sim"),"10.1",
IF(AND(OR(G587="A",G587="B"),'1_QUESITOS'!$D$14="Sim"),"10.2",
IF(AND(OR(G587="C",G587="D"),'1_QUESITOS'!$D$13="Não",'1_QUESITOS'!$D$12="Inciso I"),"11.1",
IF(AND(OR(G587="C",G587="D"),'1_QUESITOS'!$D$13="Não",'1_QUESITOS'!$D$12="Inciso II"),"11.2",
"00.0")))))</f>
        <v>00.0</v>
      </c>
      <c r="I587" s="87">
        <f>IF('1_QUESITOS'!$D$18="ERRO !!!",0,
IF(H587="10.1",0.65,
IF(H587="10.2",0,
IF(AND(H587="11.1",'1_QUESITOS'!$D$8="Não",'1_QUESITOS'!$D$9="Não",'1_QUESITOS'!$D$10="Não",'1_QUESITOS'!$D$11="Não"),0.65,
IF(AND(H587="11.1",OR('1_QUESITOS'!$D$8="Sim",'1_QUESITOS'!$D$9="Sim",'1_QUESITOS'!$D$10="Sim",'1_QUESITOS'!$D$11="Sim")),0.7,
IF(AND(H587="11.2",'1_QUESITOS'!$D$8="Não",'1_QUESITOS'!$D$9="Não",'1_QUESITOS'!$D$10="Não",'1_QUESITOS'!$D$11="Não"),0.5,
IF(AND(H587="11.2",OR('1_QUESITOS'!$D$8="Sim",'1_QUESITOS'!$D$9="Sim",'1_QUESITOS'!$D$10="Sim",'1_QUESITOS'!$D$11="Sim")),0.55,
0)))))))</f>
        <v>0</v>
      </c>
      <c r="J587" s="87">
        <f>'3_CAPAG'!$D$8</f>
        <v>0</v>
      </c>
      <c r="K587" s="87">
        <f>IF(OR('2_DEBITOS'!I583="Sim",'1_QUESITOS'!$D$6="Sim",'1_QUESITOS'!$D$7="Sim",'1_QUESITOS'!$D$9="Sim"),I587,
SMALL(I587:J587,1))</f>
        <v>0</v>
      </c>
      <c r="L587" s="7">
        <f>IF('2_DEBITOS'!$I$4="ERRO !!!",0,ROUNDDOWN(SUM(E587:F587)*K587,2))</f>
        <v>0</v>
      </c>
      <c r="M587" s="7">
        <f t="shared" si="32"/>
        <v>0</v>
      </c>
      <c r="N587" s="7">
        <f t="shared" si="35"/>
        <v>0</v>
      </c>
      <c r="O587" s="7">
        <f t="shared" si="33"/>
        <v>0</v>
      </c>
    </row>
    <row r="588" spans="3:15" x14ac:dyDescent="0.35">
      <c r="C588" s="18" t="str">
        <f t="shared" si="34"/>
        <v/>
      </c>
      <c r="D588" s="13" t="str">
        <f>IF('2_DEBITOS'!D584="","Não informado",'2_DEBITOS'!D584)</f>
        <v>Não informado</v>
      </c>
      <c r="E588" s="7">
        <f>IF('2_DEBITOS'!$I$4="ERRO !!!",0,SUM('2_DEBITOS'!E584))</f>
        <v>0</v>
      </c>
      <c r="F588" s="7">
        <f>IF('2_DEBITOS'!$I$4="ERRO !!!",0,SUM('2_DEBITOS'!F584,'2_DEBITOS'!G584))</f>
        <v>0</v>
      </c>
      <c r="G588" s="8" t="str">
        <f>IF('1_QUESITOS'!$D$18="ERRO !!!","",
IF(E588+F588=0,"",
IF(OR('2_DEBITOS'!I584="Sim",'1_QUESITOS'!$D$6="Sim",'1_QUESITOS'!$D$7="Sim",'1_QUESITOS'!$D$9="Sim"),"D",
IF('3_CAPAG'!$D$9="","",
'3_CAPAG'!$D$9))))</f>
        <v/>
      </c>
      <c r="H588" s="8" t="str">
        <f>IF('1_QUESITOS'!$D$18="ERRO !!!","00.0",
IF(AND(OR(G588="C",G588="D"),'1_QUESITOS'!$D$13="Sim"),"10.1",
IF(AND(OR(G588="A",G588="B"),'1_QUESITOS'!$D$14="Sim"),"10.2",
IF(AND(OR(G588="C",G588="D"),'1_QUESITOS'!$D$13="Não",'1_QUESITOS'!$D$12="Inciso I"),"11.1",
IF(AND(OR(G588="C",G588="D"),'1_QUESITOS'!$D$13="Não",'1_QUESITOS'!$D$12="Inciso II"),"11.2",
"00.0")))))</f>
        <v>00.0</v>
      </c>
      <c r="I588" s="87">
        <f>IF('1_QUESITOS'!$D$18="ERRO !!!",0,
IF(H588="10.1",0.65,
IF(H588="10.2",0,
IF(AND(H588="11.1",'1_QUESITOS'!$D$8="Não",'1_QUESITOS'!$D$9="Não",'1_QUESITOS'!$D$10="Não",'1_QUESITOS'!$D$11="Não"),0.65,
IF(AND(H588="11.1",OR('1_QUESITOS'!$D$8="Sim",'1_QUESITOS'!$D$9="Sim",'1_QUESITOS'!$D$10="Sim",'1_QUESITOS'!$D$11="Sim")),0.7,
IF(AND(H588="11.2",'1_QUESITOS'!$D$8="Não",'1_QUESITOS'!$D$9="Não",'1_QUESITOS'!$D$10="Não",'1_QUESITOS'!$D$11="Não"),0.5,
IF(AND(H588="11.2",OR('1_QUESITOS'!$D$8="Sim",'1_QUESITOS'!$D$9="Sim",'1_QUESITOS'!$D$10="Sim",'1_QUESITOS'!$D$11="Sim")),0.55,
0)))))))</f>
        <v>0</v>
      </c>
      <c r="J588" s="87">
        <f>'3_CAPAG'!$D$8</f>
        <v>0</v>
      </c>
      <c r="K588" s="87">
        <f>IF(OR('2_DEBITOS'!I584="Sim",'1_QUESITOS'!$D$6="Sim",'1_QUESITOS'!$D$7="Sim",'1_QUESITOS'!$D$9="Sim"),I588,
SMALL(I588:J588,1))</f>
        <v>0</v>
      </c>
      <c r="L588" s="7">
        <f>IF('2_DEBITOS'!$I$4="ERRO !!!",0,ROUNDDOWN(SUM(E588:F588)*K588,2))</f>
        <v>0</v>
      </c>
      <c r="M588" s="7">
        <f t="shared" si="32"/>
        <v>0</v>
      </c>
      <c r="N588" s="7">
        <f t="shared" si="35"/>
        <v>0</v>
      </c>
      <c r="O588" s="7">
        <f t="shared" si="33"/>
        <v>0</v>
      </c>
    </row>
    <row r="589" spans="3:15" x14ac:dyDescent="0.35">
      <c r="C589" s="18" t="str">
        <f t="shared" si="34"/>
        <v/>
      </c>
      <c r="D589" s="13" t="str">
        <f>IF('2_DEBITOS'!D585="","Não informado",'2_DEBITOS'!D585)</f>
        <v>Não informado</v>
      </c>
      <c r="E589" s="7">
        <f>IF('2_DEBITOS'!$I$4="ERRO !!!",0,SUM('2_DEBITOS'!E585))</f>
        <v>0</v>
      </c>
      <c r="F589" s="7">
        <f>IF('2_DEBITOS'!$I$4="ERRO !!!",0,SUM('2_DEBITOS'!F585,'2_DEBITOS'!G585))</f>
        <v>0</v>
      </c>
      <c r="G589" s="8" t="str">
        <f>IF('1_QUESITOS'!$D$18="ERRO !!!","",
IF(E589+F589=0,"",
IF(OR('2_DEBITOS'!I585="Sim",'1_QUESITOS'!$D$6="Sim",'1_QUESITOS'!$D$7="Sim",'1_QUESITOS'!$D$9="Sim"),"D",
IF('3_CAPAG'!$D$9="","",
'3_CAPAG'!$D$9))))</f>
        <v/>
      </c>
      <c r="H589" s="8" t="str">
        <f>IF('1_QUESITOS'!$D$18="ERRO !!!","00.0",
IF(AND(OR(G589="C",G589="D"),'1_QUESITOS'!$D$13="Sim"),"10.1",
IF(AND(OR(G589="A",G589="B"),'1_QUESITOS'!$D$14="Sim"),"10.2",
IF(AND(OR(G589="C",G589="D"),'1_QUESITOS'!$D$13="Não",'1_QUESITOS'!$D$12="Inciso I"),"11.1",
IF(AND(OR(G589="C",G589="D"),'1_QUESITOS'!$D$13="Não",'1_QUESITOS'!$D$12="Inciso II"),"11.2",
"00.0")))))</f>
        <v>00.0</v>
      </c>
      <c r="I589" s="87">
        <f>IF('1_QUESITOS'!$D$18="ERRO !!!",0,
IF(H589="10.1",0.65,
IF(H589="10.2",0,
IF(AND(H589="11.1",'1_QUESITOS'!$D$8="Não",'1_QUESITOS'!$D$9="Não",'1_QUESITOS'!$D$10="Não",'1_QUESITOS'!$D$11="Não"),0.65,
IF(AND(H589="11.1",OR('1_QUESITOS'!$D$8="Sim",'1_QUESITOS'!$D$9="Sim",'1_QUESITOS'!$D$10="Sim",'1_QUESITOS'!$D$11="Sim")),0.7,
IF(AND(H589="11.2",'1_QUESITOS'!$D$8="Não",'1_QUESITOS'!$D$9="Não",'1_QUESITOS'!$D$10="Não",'1_QUESITOS'!$D$11="Não"),0.5,
IF(AND(H589="11.2",OR('1_QUESITOS'!$D$8="Sim",'1_QUESITOS'!$D$9="Sim",'1_QUESITOS'!$D$10="Sim",'1_QUESITOS'!$D$11="Sim")),0.55,
0)))))))</f>
        <v>0</v>
      </c>
      <c r="J589" s="87">
        <f>'3_CAPAG'!$D$8</f>
        <v>0</v>
      </c>
      <c r="K589" s="87">
        <f>IF(OR('2_DEBITOS'!I585="Sim",'1_QUESITOS'!$D$6="Sim",'1_QUESITOS'!$D$7="Sim",'1_QUESITOS'!$D$9="Sim"),I589,
SMALL(I589:J589,1))</f>
        <v>0</v>
      </c>
      <c r="L589" s="7">
        <f>IF('2_DEBITOS'!$I$4="ERRO !!!",0,ROUNDDOWN(SUM(E589:F589)*K589,2))</f>
        <v>0</v>
      </c>
      <c r="M589" s="7">
        <f t="shared" si="32"/>
        <v>0</v>
      </c>
      <c r="N589" s="7">
        <f t="shared" si="35"/>
        <v>0</v>
      </c>
      <c r="O589" s="7">
        <f t="shared" si="33"/>
        <v>0</v>
      </c>
    </row>
    <row r="590" spans="3:15" x14ac:dyDescent="0.35">
      <c r="C590" s="18" t="str">
        <f t="shared" si="34"/>
        <v/>
      </c>
      <c r="D590" s="13" t="str">
        <f>IF('2_DEBITOS'!D586="","Não informado",'2_DEBITOS'!D586)</f>
        <v>Não informado</v>
      </c>
      <c r="E590" s="7">
        <f>IF('2_DEBITOS'!$I$4="ERRO !!!",0,SUM('2_DEBITOS'!E586))</f>
        <v>0</v>
      </c>
      <c r="F590" s="7">
        <f>IF('2_DEBITOS'!$I$4="ERRO !!!",0,SUM('2_DEBITOS'!F586,'2_DEBITOS'!G586))</f>
        <v>0</v>
      </c>
      <c r="G590" s="8" t="str">
        <f>IF('1_QUESITOS'!$D$18="ERRO !!!","",
IF(E590+F590=0,"",
IF(OR('2_DEBITOS'!I586="Sim",'1_QUESITOS'!$D$6="Sim",'1_QUESITOS'!$D$7="Sim",'1_QUESITOS'!$D$9="Sim"),"D",
IF('3_CAPAG'!$D$9="","",
'3_CAPAG'!$D$9))))</f>
        <v/>
      </c>
      <c r="H590" s="8" t="str">
        <f>IF('1_QUESITOS'!$D$18="ERRO !!!","00.0",
IF(AND(OR(G590="C",G590="D"),'1_QUESITOS'!$D$13="Sim"),"10.1",
IF(AND(OR(G590="A",G590="B"),'1_QUESITOS'!$D$14="Sim"),"10.2",
IF(AND(OR(G590="C",G590="D"),'1_QUESITOS'!$D$13="Não",'1_QUESITOS'!$D$12="Inciso I"),"11.1",
IF(AND(OR(G590="C",G590="D"),'1_QUESITOS'!$D$13="Não",'1_QUESITOS'!$D$12="Inciso II"),"11.2",
"00.0")))))</f>
        <v>00.0</v>
      </c>
      <c r="I590" s="87">
        <f>IF('1_QUESITOS'!$D$18="ERRO !!!",0,
IF(H590="10.1",0.65,
IF(H590="10.2",0,
IF(AND(H590="11.1",'1_QUESITOS'!$D$8="Não",'1_QUESITOS'!$D$9="Não",'1_QUESITOS'!$D$10="Não",'1_QUESITOS'!$D$11="Não"),0.65,
IF(AND(H590="11.1",OR('1_QUESITOS'!$D$8="Sim",'1_QUESITOS'!$D$9="Sim",'1_QUESITOS'!$D$10="Sim",'1_QUESITOS'!$D$11="Sim")),0.7,
IF(AND(H590="11.2",'1_QUESITOS'!$D$8="Não",'1_QUESITOS'!$D$9="Não",'1_QUESITOS'!$D$10="Não",'1_QUESITOS'!$D$11="Não"),0.5,
IF(AND(H590="11.2",OR('1_QUESITOS'!$D$8="Sim",'1_QUESITOS'!$D$9="Sim",'1_QUESITOS'!$D$10="Sim",'1_QUESITOS'!$D$11="Sim")),0.55,
0)))))))</f>
        <v>0</v>
      </c>
      <c r="J590" s="87">
        <f>'3_CAPAG'!$D$8</f>
        <v>0</v>
      </c>
      <c r="K590" s="87">
        <f>IF(OR('2_DEBITOS'!I586="Sim",'1_QUESITOS'!$D$6="Sim",'1_QUESITOS'!$D$7="Sim",'1_QUESITOS'!$D$9="Sim"),I590,
SMALL(I590:J590,1))</f>
        <v>0</v>
      </c>
      <c r="L590" s="7">
        <f>IF('2_DEBITOS'!$I$4="ERRO !!!",0,ROUNDDOWN(SUM(E590:F590)*K590,2))</f>
        <v>0</v>
      </c>
      <c r="M590" s="7">
        <f t="shared" ref="M590:M653" si="36">IF(OR(F590="",F590=0),0,IF(OR(H590="10.1",H590="11.1",H590="11.2"),1*F590,0))</f>
        <v>0</v>
      </c>
      <c r="N590" s="7">
        <f t="shared" si="35"/>
        <v>0</v>
      </c>
      <c r="O590" s="7">
        <f t="shared" ref="O590:O653" si="37">E590+F590-N590</f>
        <v>0</v>
      </c>
    </row>
    <row r="591" spans="3:15" x14ac:dyDescent="0.35">
      <c r="C591" s="18" t="str">
        <f t="shared" ref="C591:C654" si="38">IF(D591="Não informado","",IF(ISERROR(1+C590),1,1+C590))</f>
        <v/>
      </c>
      <c r="D591" s="13" t="str">
        <f>IF('2_DEBITOS'!D587="","Não informado",'2_DEBITOS'!D587)</f>
        <v>Não informado</v>
      </c>
      <c r="E591" s="7">
        <f>IF('2_DEBITOS'!$I$4="ERRO !!!",0,SUM('2_DEBITOS'!E587))</f>
        <v>0</v>
      </c>
      <c r="F591" s="7">
        <f>IF('2_DEBITOS'!$I$4="ERRO !!!",0,SUM('2_DEBITOS'!F587,'2_DEBITOS'!G587))</f>
        <v>0</v>
      </c>
      <c r="G591" s="8" t="str">
        <f>IF('1_QUESITOS'!$D$18="ERRO !!!","",
IF(E591+F591=0,"",
IF(OR('2_DEBITOS'!I587="Sim",'1_QUESITOS'!$D$6="Sim",'1_QUESITOS'!$D$7="Sim",'1_QUESITOS'!$D$9="Sim"),"D",
IF('3_CAPAG'!$D$9="","",
'3_CAPAG'!$D$9))))</f>
        <v/>
      </c>
      <c r="H591" s="8" t="str">
        <f>IF('1_QUESITOS'!$D$18="ERRO !!!","00.0",
IF(AND(OR(G591="C",G591="D"),'1_QUESITOS'!$D$13="Sim"),"10.1",
IF(AND(OR(G591="A",G591="B"),'1_QUESITOS'!$D$14="Sim"),"10.2",
IF(AND(OR(G591="C",G591="D"),'1_QUESITOS'!$D$13="Não",'1_QUESITOS'!$D$12="Inciso I"),"11.1",
IF(AND(OR(G591="C",G591="D"),'1_QUESITOS'!$D$13="Não",'1_QUESITOS'!$D$12="Inciso II"),"11.2",
"00.0")))))</f>
        <v>00.0</v>
      </c>
      <c r="I591" s="87">
        <f>IF('1_QUESITOS'!$D$18="ERRO !!!",0,
IF(H591="10.1",0.65,
IF(H591="10.2",0,
IF(AND(H591="11.1",'1_QUESITOS'!$D$8="Não",'1_QUESITOS'!$D$9="Não",'1_QUESITOS'!$D$10="Não",'1_QUESITOS'!$D$11="Não"),0.65,
IF(AND(H591="11.1",OR('1_QUESITOS'!$D$8="Sim",'1_QUESITOS'!$D$9="Sim",'1_QUESITOS'!$D$10="Sim",'1_QUESITOS'!$D$11="Sim")),0.7,
IF(AND(H591="11.2",'1_QUESITOS'!$D$8="Não",'1_QUESITOS'!$D$9="Não",'1_QUESITOS'!$D$10="Não",'1_QUESITOS'!$D$11="Não"),0.5,
IF(AND(H591="11.2",OR('1_QUESITOS'!$D$8="Sim",'1_QUESITOS'!$D$9="Sim",'1_QUESITOS'!$D$10="Sim",'1_QUESITOS'!$D$11="Sim")),0.55,
0)))))))</f>
        <v>0</v>
      </c>
      <c r="J591" s="87">
        <f>'3_CAPAG'!$D$8</f>
        <v>0</v>
      </c>
      <c r="K591" s="87">
        <f>IF(OR('2_DEBITOS'!I587="Sim",'1_QUESITOS'!$D$6="Sim",'1_QUESITOS'!$D$7="Sim",'1_QUESITOS'!$D$9="Sim"),I591,
SMALL(I591:J591,1))</f>
        <v>0</v>
      </c>
      <c r="L591" s="7">
        <f>IF('2_DEBITOS'!$I$4="ERRO !!!",0,ROUNDDOWN(SUM(E591:F591)*K591,2))</f>
        <v>0</v>
      </c>
      <c r="M591" s="7">
        <f t="shared" si="36"/>
        <v>0</v>
      </c>
      <c r="N591" s="7">
        <f t="shared" ref="N591:N654" si="39">SMALL(L591:M591,1)</f>
        <v>0</v>
      </c>
      <c r="O591" s="7">
        <f t="shared" si="37"/>
        <v>0</v>
      </c>
    </row>
    <row r="592" spans="3:15" x14ac:dyDescent="0.35">
      <c r="C592" s="18" t="str">
        <f t="shared" si="38"/>
        <v/>
      </c>
      <c r="D592" s="13" t="str">
        <f>IF('2_DEBITOS'!D588="","Não informado",'2_DEBITOS'!D588)</f>
        <v>Não informado</v>
      </c>
      <c r="E592" s="7">
        <f>IF('2_DEBITOS'!$I$4="ERRO !!!",0,SUM('2_DEBITOS'!E588))</f>
        <v>0</v>
      </c>
      <c r="F592" s="7">
        <f>IF('2_DEBITOS'!$I$4="ERRO !!!",0,SUM('2_DEBITOS'!F588,'2_DEBITOS'!G588))</f>
        <v>0</v>
      </c>
      <c r="G592" s="8" t="str">
        <f>IF('1_QUESITOS'!$D$18="ERRO !!!","",
IF(E592+F592=0,"",
IF(OR('2_DEBITOS'!I588="Sim",'1_QUESITOS'!$D$6="Sim",'1_QUESITOS'!$D$7="Sim",'1_QUESITOS'!$D$9="Sim"),"D",
IF('3_CAPAG'!$D$9="","",
'3_CAPAG'!$D$9))))</f>
        <v/>
      </c>
      <c r="H592" s="8" t="str">
        <f>IF('1_QUESITOS'!$D$18="ERRO !!!","00.0",
IF(AND(OR(G592="C",G592="D"),'1_QUESITOS'!$D$13="Sim"),"10.1",
IF(AND(OR(G592="A",G592="B"),'1_QUESITOS'!$D$14="Sim"),"10.2",
IF(AND(OR(G592="C",G592="D"),'1_QUESITOS'!$D$13="Não",'1_QUESITOS'!$D$12="Inciso I"),"11.1",
IF(AND(OR(G592="C",G592="D"),'1_QUESITOS'!$D$13="Não",'1_QUESITOS'!$D$12="Inciso II"),"11.2",
"00.0")))))</f>
        <v>00.0</v>
      </c>
      <c r="I592" s="87">
        <f>IF('1_QUESITOS'!$D$18="ERRO !!!",0,
IF(H592="10.1",0.65,
IF(H592="10.2",0,
IF(AND(H592="11.1",'1_QUESITOS'!$D$8="Não",'1_QUESITOS'!$D$9="Não",'1_QUESITOS'!$D$10="Não",'1_QUESITOS'!$D$11="Não"),0.65,
IF(AND(H592="11.1",OR('1_QUESITOS'!$D$8="Sim",'1_QUESITOS'!$D$9="Sim",'1_QUESITOS'!$D$10="Sim",'1_QUESITOS'!$D$11="Sim")),0.7,
IF(AND(H592="11.2",'1_QUESITOS'!$D$8="Não",'1_QUESITOS'!$D$9="Não",'1_QUESITOS'!$D$10="Não",'1_QUESITOS'!$D$11="Não"),0.5,
IF(AND(H592="11.2",OR('1_QUESITOS'!$D$8="Sim",'1_QUESITOS'!$D$9="Sim",'1_QUESITOS'!$D$10="Sim",'1_QUESITOS'!$D$11="Sim")),0.55,
0)))))))</f>
        <v>0</v>
      </c>
      <c r="J592" s="87">
        <f>'3_CAPAG'!$D$8</f>
        <v>0</v>
      </c>
      <c r="K592" s="87">
        <f>IF(OR('2_DEBITOS'!I588="Sim",'1_QUESITOS'!$D$6="Sim",'1_QUESITOS'!$D$7="Sim",'1_QUESITOS'!$D$9="Sim"),I592,
SMALL(I592:J592,1))</f>
        <v>0</v>
      </c>
      <c r="L592" s="7">
        <f>IF('2_DEBITOS'!$I$4="ERRO !!!",0,ROUNDDOWN(SUM(E592:F592)*K592,2))</f>
        <v>0</v>
      </c>
      <c r="M592" s="7">
        <f t="shared" si="36"/>
        <v>0</v>
      </c>
      <c r="N592" s="7">
        <f t="shared" si="39"/>
        <v>0</v>
      </c>
      <c r="O592" s="7">
        <f t="shared" si="37"/>
        <v>0</v>
      </c>
    </row>
    <row r="593" spans="3:15" x14ac:dyDescent="0.35">
      <c r="C593" s="18" t="str">
        <f t="shared" si="38"/>
        <v/>
      </c>
      <c r="D593" s="13" t="str">
        <f>IF('2_DEBITOS'!D589="","Não informado",'2_DEBITOS'!D589)</f>
        <v>Não informado</v>
      </c>
      <c r="E593" s="7">
        <f>IF('2_DEBITOS'!$I$4="ERRO !!!",0,SUM('2_DEBITOS'!E589))</f>
        <v>0</v>
      </c>
      <c r="F593" s="7">
        <f>IF('2_DEBITOS'!$I$4="ERRO !!!",0,SUM('2_DEBITOS'!F589,'2_DEBITOS'!G589))</f>
        <v>0</v>
      </c>
      <c r="G593" s="8" t="str">
        <f>IF('1_QUESITOS'!$D$18="ERRO !!!","",
IF(E593+F593=0,"",
IF(OR('2_DEBITOS'!I589="Sim",'1_QUESITOS'!$D$6="Sim",'1_QUESITOS'!$D$7="Sim",'1_QUESITOS'!$D$9="Sim"),"D",
IF('3_CAPAG'!$D$9="","",
'3_CAPAG'!$D$9))))</f>
        <v/>
      </c>
      <c r="H593" s="8" t="str">
        <f>IF('1_QUESITOS'!$D$18="ERRO !!!","00.0",
IF(AND(OR(G593="C",G593="D"),'1_QUESITOS'!$D$13="Sim"),"10.1",
IF(AND(OR(G593="A",G593="B"),'1_QUESITOS'!$D$14="Sim"),"10.2",
IF(AND(OR(G593="C",G593="D"),'1_QUESITOS'!$D$13="Não",'1_QUESITOS'!$D$12="Inciso I"),"11.1",
IF(AND(OR(G593="C",G593="D"),'1_QUESITOS'!$D$13="Não",'1_QUESITOS'!$D$12="Inciso II"),"11.2",
"00.0")))))</f>
        <v>00.0</v>
      </c>
      <c r="I593" s="87">
        <f>IF('1_QUESITOS'!$D$18="ERRO !!!",0,
IF(H593="10.1",0.65,
IF(H593="10.2",0,
IF(AND(H593="11.1",'1_QUESITOS'!$D$8="Não",'1_QUESITOS'!$D$9="Não",'1_QUESITOS'!$D$10="Não",'1_QUESITOS'!$D$11="Não"),0.65,
IF(AND(H593="11.1",OR('1_QUESITOS'!$D$8="Sim",'1_QUESITOS'!$D$9="Sim",'1_QUESITOS'!$D$10="Sim",'1_QUESITOS'!$D$11="Sim")),0.7,
IF(AND(H593="11.2",'1_QUESITOS'!$D$8="Não",'1_QUESITOS'!$D$9="Não",'1_QUESITOS'!$D$10="Não",'1_QUESITOS'!$D$11="Não"),0.5,
IF(AND(H593="11.2",OR('1_QUESITOS'!$D$8="Sim",'1_QUESITOS'!$D$9="Sim",'1_QUESITOS'!$D$10="Sim",'1_QUESITOS'!$D$11="Sim")),0.55,
0)))))))</f>
        <v>0</v>
      </c>
      <c r="J593" s="87">
        <f>'3_CAPAG'!$D$8</f>
        <v>0</v>
      </c>
      <c r="K593" s="87">
        <f>IF(OR('2_DEBITOS'!I589="Sim",'1_QUESITOS'!$D$6="Sim",'1_QUESITOS'!$D$7="Sim",'1_QUESITOS'!$D$9="Sim"),I593,
SMALL(I593:J593,1))</f>
        <v>0</v>
      </c>
      <c r="L593" s="7">
        <f>IF('2_DEBITOS'!$I$4="ERRO !!!",0,ROUNDDOWN(SUM(E593:F593)*K593,2))</f>
        <v>0</v>
      </c>
      <c r="M593" s="7">
        <f t="shared" si="36"/>
        <v>0</v>
      </c>
      <c r="N593" s="7">
        <f t="shared" si="39"/>
        <v>0</v>
      </c>
      <c r="O593" s="7">
        <f t="shared" si="37"/>
        <v>0</v>
      </c>
    </row>
    <row r="594" spans="3:15" x14ac:dyDescent="0.35">
      <c r="C594" s="18" t="str">
        <f t="shared" si="38"/>
        <v/>
      </c>
      <c r="D594" s="13" t="str">
        <f>IF('2_DEBITOS'!D590="","Não informado",'2_DEBITOS'!D590)</f>
        <v>Não informado</v>
      </c>
      <c r="E594" s="7">
        <f>IF('2_DEBITOS'!$I$4="ERRO !!!",0,SUM('2_DEBITOS'!E590))</f>
        <v>0</v>
      </c>
      <c r="F594" s="7">
        <f>IF('2_DEBITOS'!$I$4="ERRO !!!",0,SUM('2_DEBITOS'!F590,'2_DEBITOS'!G590))</f>
        <v>0</v>
      </c>
      <c r="G594" s="8" t="str">
        <f>IF('1_QUESITOS'!$D$18="ERRO !!!","",
IF(E594+F594=0,"",
IF(OR('2_DEBITOS'!I590="Sim",'1_QUESITOS'!$D$6="Sim",'1_QUESITOS'!$D$7="Sim",'1_QUESITOS'!$D$9="Sim"),"D",
IF('3_CAPAG'!$D$9="","",
'3_CAPAG'!$D$9))))</f>
        <v/>
      </c>
      <c r="H594" s="8" t="str">
        <f>IF('1_QUESITOS'!$D$18="ERRO !!!","00.0",
IF(AND(OR(G594="C",G594="D"),'1_QUESITOS'!$D$13="Sim"),"10.1",
IF(AND(OR(G594="A",G594="B"),'1_QUESITOS'!$D$14="Sim"),"10.2",
IF(AND(OR(G594="C",G594="D"),'1_QUESITOS'!$D$13="Não",'1_QUESITOS'!$D$12="Inciso I"),"11.1",
IF(AND(OR(G594="C",G594="D"),'1_QUESITOS'!$D$13="Não",'1_QUESITOS'!$D$12="Inciso II"),"11.2",
"00.0")))))</f>
        <v>00.0</v>
      </c>
      <c r="I594" s="87">
        <f>IF('1_QUESITOS'!$D$18="ERRO !!!",0,
IF(H594="10.1",0.65,
IF(H594="10.2",0,
IF(AND(H594="11.1",'1_QUESITOS'!$D$8="Não",'1_QUESITOS'!$D$9="Não",'1_QUESITOS'!$D$10="Não",'1_QUESITOS'!$D$11="Não"),0.65,
IF(AND(H594="11.1",OR('1_QUESITOS'!$D$8="Sim",'1_QUESITOS'!$D$9="Sim",'1_QUESITOS'!$D$10="Sim",'1_QUESITOS'!$D$11="Sim")),0.7,
IF(AND(H594="11.2",'1_QUESITOS'!$D$8="Não",'1_QUESITOS'!$D$9="Não",'1_QUESITOS'!$D$10="Não",'1_QUESITOS'!$D$11="Não"),0.5,
IF(AND(H594="11.2",OR('1_QUESITOS'!$D$8="Sim",'1_QUESITOS'!$D$9="Sim",'1_QUESITOS'!$D$10="Sim",'1_QUESITOS'!$D$11="Sim")),0.55,
0)))))))</f>
        <v>0</v>
      </c>
      <c r="J594" s="87">
        <f>'3_CAPAG'!$D$8</f>
        <v>0</v>
      </c>
      <c r="K594" s="87">
        <f>IF(OR('2_DEBITOS'!I590="Sim",'1_QUESITOS'!$D$6="Sim",'1_QUESITOS'!$D$7="Sim",'1_QUESITOS'!$D$9="Sim"),I594,
SMALL(I594:J594,1))</f>
        <v>0</v>
      </c>
      <c r="L594" s="7">
        <f>IF('2_DEBITOS'!$I$4="ERRO !!!",0,ROUNDDOWN(SUM(E594:F594)*K594,2))</f>
        <v>0</v>
      </c>
      <c r="M594" s="7">
        <f t="shared" si="36"/>
        <v>0</v>
      </c>
      <c r="N594" s="7">
        <f t="shared" si="39"/>
        <v>0</v>
      </c>
      <c r="O594" s="7">
        <f t="shared" si="37"/>
        <v>0</v>
      </c>
    </row>
    <row r="595" spans="3:15" x14ac:dyDescent="0.35">
      <c r="C595" s="18" t="str">
        <f t="shared" si="38"/>
        <v/>
      </c>
      <c r="D595" s="13" t="str">
        <f>IF('2_DEBITOS'!D591="","Não informado",'2_DEBITOS'!D591)</f>
        <v>Não informado</v>
      </c>
      <c r="E595" s="7">
        <f>IF('2_DEBITOS'!$I$4="ERRO !!!",0,SUM('2_DEBITOS'!E591))</f>
        <v>0</v>
      </c>
      <c r="F595" s="7">
        <f>IF('2_DEBITOS'!$I$4="ERRO !!!",0,SUM('2_DEBITOS'!F591,'2_DEBITOS'!G591))</f>
        <v>0</v>
      </c>
      <c r="G595" s="8" t="str">
        <f>IF('1_QUESITOS'!$D$18="ERRO !!!","",
IF(E595+F595=0,"",
IF(OR('2_DEBITOS'!I591="Sim",'1_QUESITOS'!$D$6="Sim",'1_QUESITOS'!$D$7="Sim",'1_QUESITOS'!$D$9="Sim"),"D",
IF('3_CAPAG'!$D$9="","",
'3_CAPAG'!$D$9))))</f>
        <v/>
      </c>
      <c r="H595" s="8" t="str">
        <f>IF('1_QUESITOS'!$D$18="ERRO !!!","00.0",
IF(AND(OR(G595="C",G595="D"),'1_QUESITOS'!$D$13="Sim"),"10.1",
IF(AND(OR(G595="A",G595="B"),'1_QUESITOS'!$D$14="Sim"),"10.2",
IF(AND(OR(G595="C",G595="D"),'1_QUESITOS'!$D$13="Não",'1_QUESITOS'!$D$12="Inciso I"),"11.1",
IF(AND(OR(G595="C",G595="D"),'1_QUESITOS'!$D$13="Não",'1_QUESITOS'!$D$12="Inciso II"),"11.2",
"00.0")))))</f>
        <v>00.0</v>
      </c>
      <c r="I595" s="87">
        <f>IF('1_QUESITOS'!$D$18="ERRO !!!",0,
IF(H595="10.1",0.65,
IF(H595="10.2",0,
IF(AND(H595="11.1",'1_QUESITOS'!$D$8="Não",'1_QUESITOS'!$D$9="Não",'1_QUESITOS'!$D$10="Não",'1_QUESITOS'!$D$11="Não"),0.65,
IF(AND(H595="11.1",OR('1_QUESITOS'!$D$8="Sim",'1_QUESITOS'!$D$9="Sim",'1_QUESITOS'!$D$10="Sim",'1_QUESITOS'!$D$11="Sim")),0.7,
IF(AND(H595="11.2",'1_QUESITOS'!$D$8="Não",'1_QUESITOS'!$D$9="Não",'1_QUESITOS'!$D$10="Não",'1_QUESITOS'!$D$11="Não"),0.5,
IF(AND(H595="11.2",OR('1_QUESITOS'!$D$8="Sim",'1_QUESITOS'!$D$9="Sim",'1_QUESITOS'!$D$10="Sim",'1_QUESITOS'!$D$11="Sim")),0.55,
0)))))))</f>
        <v>0</v>
      </c>
      <c r="J595" s="87">
        <f>'3_CAPAG'!$D$8</f>
        <v>0</v>
      </c>
      <c r="K595" s="87">
        <f>IF(OR('2_DEBITOS'!I591="Sim",'1_QUESITOS'!$D$6="Sim",'1_QUESITOS'!$D$7="Sim",'1_QUESITOS'!$D$9="Sim"),I595,
SMALL(I595:J595,1))</f>
        <v>0</v>
      </c>
      <c r="L595" s="7">
        <f>IF('2_DEBITOS'!$I$4="ERRO !!!",0,ROUNDDOWN(SUM(E595:F595)*K595,2))</f>
        <v>0</v>
      </c>
      <c r="M595" s="7">
        <f t="shared" si="36"/>
        <v>0</v>
      </c>
      <c r="N595" s="7">
        <f t="shared" si="39"/>
        <v>0</v>
      </c>
      <c r="O595" s="7">
        <f t="shared" si="37"/>
        <v>0</v>
      </c>
    </row>
    <row r="596" spans="3:15" x14ac:dyDescent="0.35">
      <c r="C596" s="18" t="str">
        <f t="shared" si="38"/>
        <v/>
      </c>
      <c r="D596" s="13" t="str">
        <f>IF('2_DEBITOS'!D592="","Não informado",'2_DEBITOS'!D592)</f>
        <v>Não informado</v>
      </c>
      <c r="E596" s="7">
        <f>IF('2_DEBITOS'!$I$4="ERRO !!!",0,SUM('2_DEBITOS'!E592))</f>
        <v>0</v>
      </c>
      <c r="F596" s="7">
        <f>IF('2_DEBITOS'!$I$4="ERRO !!!",0,SUM('2_DEBITOS'!F592,'2_DEBITOS'!G592))</f>
        <v>0</v>
      </c>
      <c r="G596" s="8" t="str">
        <f>IF('1_QUESITOS'!$D$18="ERRO !!!","",
IF(E596+F596=0,"",
IF(OR('2_DEBITOS'!I592="Sim",'1_QUESITOS'!$D$6="Sim",'1_QUESITOS'!$D$7="Sim",'1_QUESITOS'!$D$9="Sim"),"D",
IF('3_CAPAG'!$D$9="","",
'3_CAPAG'!$D$9))))</f>
        <v/>
      </c>
      <c r="H596" s="8" t="str">
        <f>IF('1_QUESITOS'!$D$18="ERRO !!!","00.0",
IF(AND(OR(G596="C",G596="D"),'1_QUESITOS'!$D$13="Sim"),"10.1",
IF(AND(OR(G596="A",G596="B"),'1_QUESITOS'!$D$14="Sim"),"10.2",
IF(AND(OR(G596="C",G596="D"),'1_QUESITOS'!$D$13="Não",'1_QUESITOS'!$D$12="Inciso I"),"11.1",
IF(AND(OR(G596="C",G596="D"),'1_QUESITOS'!$D$13="Não",'1_QUESITOS'!$D$12="Inciso II"),"11.2",
"00.0")))))</f>
        <v>00.0</v>
      </c>
      <c r="I596" s="87">
        <f>IF('1_QUESITOS'!$D$18="ERRO !!!",0,
IF(H596="10.1",0.65,
IF(H596="10.2",0,
IF(AND(H596="11.1",'1_QUESITOS'!$D$8="Não",'1_QUESITOS'!$D$9="Não",'1_QUESITOS'!$D$10="Não",'1_QUESITOS'!$D$11="Não"),0.65,
IF(AND(H596="11.1",OR('1_QUESITOS'!$D$8="Sim",'1_QUESITOS'!$D$9="Sim",'1_QUESITOS'!$D$10="Sim",'1_QUESITOS'!$D$11="Sim")),0.7,
IF(AND(H596="11.2",'1_QUESITOS'!$D$8="Não",'1_QUESITOS'!$D$9="Não",'1_QUESITOS'!$D$10="Não",'1_QUESITOS'!$D$11="Não"),0.5,
IF(AND(H596="11.2",OR('1_QUESITOS'!$D$8="Sim",'1_QUESITOS'!$D$9="Sim",'1_QUESITOS'!$D$10="Sim",'1_QUESITOS'!$D$11="Sim")),0.55,
0)))))))</f>
        <v>0</v>
      </c>
      <c r="J596" s="87">
        <f>'3_CAPAG'!$D$8</f>
        <v>0</v>
      </c>
      <c r="K596" s="87">
        <f>IF(OR('2_DEBITOS'!I592="Sim",'1_QUESITOS'!$D$6="Sim",'1_QUESITOS'!$D$7="Sim",'1_QUESITOS'!$D$9="Sim"),I596,
SMALL(I596:J596,1))</f>
        <v>0</v>
      </c>
      <c r="L596" s="7">
        <f>IF('2_DEBITOS'!$I$4="ERRO !!!",0,ROUNDDOWN(SUM(E596:F596)*K596,2))</f>
        <v>0</v>
      </c>
      <c r="M596" s="7">
        <f t="shared" si="36"/>
        <v>0</v>
      </c>
      <c r="N596" s="7">
        <f t="shared" si="39"/>
        <v>0</v>
      </c>
      <c r="O596" s="7">
        <f t="shared" si="37"/>
        <v>0</v>
      </c>
    </row>
    <row r="597" spans="3:15" x14ac:dyDescent="0.35">
      <c r="C597" s="18" t="str">
        <f t="shared" si="38"/>
        <v/>
      </c>
      <c r="D597" s="13" t="str">
        <f>IF('2_DEBITOS'!D593="","Não informado",'2_DEBITOS'!D593)</f>
        <v>Não informado</v>
      </c>
      <c r="E597" s="7">
        <f>IF('2_DEBITOS'!$I$4="ERRO !!!",0,SUM('2_DEBITOS'!E593))</f>
        <v>0</v>
      </c>
      <c r="F597" s="7">
        <f>IF('2_DEBITOS'!$I$4="ERRO !!!",0,SUM('2_DEBITOS'!F593,'2_DEBITOS'!G593))</f>
        <v>0</v>
      </c>
      <c r="G597" s="8" t="str">
        <f>IF('1_QUESITOS'!$D$18="ERRO !!!","",
IF(E597+F597=0,"",
IF(OR('2_DEBITOS'!I593="Sim",'1_QUESITOS'!$D$6="Sim",'1_QUESITOS'!$D$7="Sim",'1_QUESITOS'!$D$9="Sim"),"D",
IF('3_CAPAG'!$D$9="","",
'3_CAPAG'!$D$9))))</f>
        <v/>
      </c>
      <c r="H597" s="8" t="str">
        <f>IF('1_QUESITOS'!$D$18="ERRO !!!","00.0",
IF(AND(OR(G597="C",G597="D"),'1_QUESITOS'!$D$13="Sim"),"10.1",
IF(AND(OR(G597="A",G597="B"),'1_QUESITOS'!$D$14="Sim"),"10.2",
IF(AND(OR(G597="C",G597="D"),'1_QUESITOS'!$D$13="Não",'1_QUESITOS'!$D$12="Inciso I"),"11.1",
IF(AND(OR(G597="C",G597="D"),'1_QUESITOS'!$D$13="Não",'1_QUESITOS'!$D$12="Inciso II"),"11.2",
"00.0")))))</f>
        <v>00.0</v>
      </c>
      <c r="I597" s="87">
        <f>IF('1_QUESITOS'!$D$18="ERRO !!!",0,
IF(H597="10.1",0.65,
IF(H597="10.2",0,
IF(AND(H597="11.1",'1_QUESITOS'!$D$8="Não",'1_QUESITOS'!$D$9="Não",'1_QUESITOS'!$D$10="Não",'1_QUESITOS'!$D$11="Não"),0.65,
IF(AND(H597="11.1",OR('1_QUESITOS'!$D$8="Sim",'1_QUESITOS'!$D$9="Sim",'1_QUESITOS'!$D$10="Sim",'1_QUESITOS'!$D$11="Sim")),0.7,
IF(AND(H597="11.2",'1_QUESITOS'!$D$8="Não",'1_QUESITOS'!$D$9="Não",'1_QUESITOS'!$D$10="Não",'1_QUESITOS'!$D$11="Não"),0.5,
IF(AND(H597="11.2",OR('1_QUESITOS'!$D$8="Sim",'1_QUESITOS'!$D$9="Sim",'1_QUESITOS'!$D$10="Sim",'1_QUESITOS'!$D$11="Sim")),0.55,
0)))))))</f>
        <v>0</v>
      </c>
      <c r="J597" s="87">
        <f>'3_CAPAG'!$D$8</f>
        <v>0</v>
      </c>
      <c r="K597" s="87">
        <f>IF(OR('2_DEBITOS'!I593="Sim",'1_QUESITOS'!$D$6="Sim",'1_QUESITOS'!$D$7="Sim",'1_QUESITOS'!$D$9="Sim"),I597,
SMALL(I597:J597,1))</f>
        <v>0</v>
      </c>
      <c r="L597" s="7">
        <f>IF('2_DEBITOS'!$I$4="ERRO !!!",0,ROUNDDOWN(SUM(E597:F597)*K597,2))</f>
        <v>0</v>
      </c>
      <c r="M597" s="7">
        <f t="shared" si="36"/>
        <v>0</v>
      </c>
      <c r="N597" s="7">
        <f t="shared" si="39"/>
        <v>0</v>
      </c>
      <c r="O597" s="7">
        <f t="shared" si="37"/>
        <v>0</v>
      </c>
    </row>
    <row r="598" spans="3:15" x14ac:dyDescent="0.35">
      <c r="C598" s="18" t="str">
        <f t="shared" si="38"/>
        <v/>
      </c>
      <c r="D598" s="13" t="str">
        <f>IF('2_DEBITOS'!D594="","Não informado",'2_DEBITOS'!D594)</f>
        <v>Não informado</v>
      </c>
      <c r="E598" s="7">
        <f>IF('2_DEBITOS'!$I$4="ERRO !!!",0,SUM('2_DEBITOS'!E594))</f>
        <v>0</v>
      </c>
      <c r="F598" s="7">
        <f>IF('2_DEBITOS'!$I$4="ERRO !!!",0,SUM('2_DEBITOS'!F594,'2_DEBITOS'!G594))</f>
        <v>0</v>
      </c>
      <c r="G598" s="8" t="str">
        <f>IF('1_QUESITOS'!$D$18="ERRO !!!","",
IF(E598+F598=0,"",
IF(OR('2_DEBITOS'!I594="Sim",'1_QUESITOS'!$D$6="Sim",'1_QUESITOS'!$D$7="Sim",'1_QUESITOS'!$D$9="Sim"),"D",
IF('3_CAPAG'!$D$9="","",
'3_CAPAG'!$D$9))))</f>
        <v/>
      </c>
      <c r="H598" s="8" t="str">
        <f>IF('1_QUESITOS'!$D$18="ERRO !!!","00.0",
IF(AND(OR(G598="C",G598="D"),'1_QUESITOS'!$D$13="Sim"),"10.1",
IF(AND(OR(G598="A",G598="B"),'1_QUESITOS'!$D$14="Sim"),"10.2",
IF(AND(OR(G598="C",G598="D"),'1_QUESITOS'!$D$13="Não",'1_QUESITOS'!$D$12="Inciso I"),"11.1",
IF(AND(OR(G598="C",G598="D"),'1_QUESITOS'!$D$13="Não",'1_QUESITOS'!$D$12="Inciso II"),"11.2",
"00.0")))))</f>
        <v>00.0</v>
      </c>
      <c r="I598" s="87">
        <f>IF('1_QUESITOS'!$D$18="ERRO !!!",0,
IF(H598="10.1",0.65,
IF(H598="10.2",0,
IF(AND(H598="11.1",'1_QUESITOS'!$D$8="Não",'1_QUESITOS'!$D$9="Não",'1_QUESITOS'!$D$10="Não",'1_QUESITOS'!$D$11="Não"),0.65,
IF(AND(H598="11.1",OR('1_QUESITOS'!$D$8="Sim",'1_QUESITOS'!$D$9="Sim",'1_QUESITOS'!$D$10="Sim",'1_QUESITOS'!$D$11="Sim")),0.7,
IF(AND(H598="11.2",'1_QUESITOS'!$D$8="Não",'1_QUESITOS'!$D$9="Não",'1_QUESITOS'!$D$10="Não",'1_QUESITOS'!$D$11="Não"),0.5,
IF(AND(H598="11.2",OR('1_QUESITOS'!$D$8="Sim",'1_QUESITOS'!$D$9="Sim",'1_QUESITOS'!$D$10="Sim",'1_QUESITOS'!$D$11="Sim")),0.55,
0)))))))</f>
        <v>0</v>
      </c>
      <c r="J598" s="87">
        <f>'3_CAPAG'!$D$8</f>
        <v>0</v>
      </c>
      <c r="K598" s="87">
        <f>IF(OR('2_DEBITOS'!I594="Sim",'1_QUESITOS'!$D$6="Sim",'1_QUESITOS'!$D$7="Sim",'1_QUESITOS'!$D$9="Sim"),I598,
SMALL(I598:J598,1))</f>
        <v>0</v>
      </c>
      <c r="L598" s="7">
        <f>IF('2_DEBITOS'!$I$4="ERRO !!!",0,ROUNDDOWN(SUM(E598:F598)*K598,2))</f>
        <v>0</v>
      </c>
      <c r="M598" s="7">
        <f t="shared" si="36"/>
        <v>0</v>
      </c>
      <c r="N598" s="7">
        <f t="shared" si="39"/>
        <v>0</v>
      </c>
      <c r="O598" s="7">
        <f t="shared" si="37"/>
        <v>0</v>
      </c>
    </row>
    <row r="599" spans="3:15" x14ac:dyDescent="0.35">
      <c r="C599" s="18" t="str">
        <f t="shared" si="38"/>
        <v/>
      </c>
      <c r="D599" s="13" t="str">
        <f>IF('2_DEBITOS'!D595="","Não informado",'2_DEBITOS'!D595)</f>
        <v>Não informado</v>
      </c>
      <c r="E599" s="7">
        <f>IF('2_DEBITOS'!$I$4="ERRO !!!",0,SUM('2_DEBITOS'!E595))</f>
        <v>0</v>
      </c>
      <c r="F599" s="7">
        <f>IF('2_DEBITOS'!$I$4="ERRO !!!",0,SUM('2_DEBITOS'!F595,'2_DEBITOS'!G595))</f>
        <v>0</v>
      </c>
      <c r="G599" s="8" t="str">
        <f>IF('1_QUESITOS'!$D$18="ERRO !!!","",
IF(E599+F599=0,"",
IF(OR('2_DEBITOS'!I595="Sim",'1_QUESITOS'!$D$6="Sim",'1_QUESITOS'!$D$7="Sim",'1_QUESITOS'!$D$9="Sim"),"D",
IF('3_CAPAG'!$D$9="","",
'3_CAPAG'!$D$9))))</f>
        <v/>
      </c>
      <c r="H599" s="8" t="str">
        <f>IF('1_QUESITOS'!$D$18="ERRO !!!","00.0",
IF(AND(OR(G599="C",G599="D"),'1_QUESITOS'!$D$13="Sim"),"10.1",
IF(AND(OR(G599="A",G599="B"),'1_QUESITOS'!$D$14="Sim"),"10.2",
IF(AND(OR(G599="C",G599="D"),'1_QUESITOS'!$D$13="Não",'1_QUESITOS'!$D$12="Inciso I"),"11.1",
IF(AND(OR(G599="C",G599="D"),'1_QUESITOS'!$D$13="Não",'1_QUESITOS'!$D$12="Inciso II"),"11.2",
"00.0")))))</f>
        <v>00.0</v>
      </c>
      <c r="I599" s="87">
        <f>IF('1_QUESITOS'!$D$18="ERRO !!!",0,
IF(H599="10.1",0.65,
IF(H599="10.2",0,
IF(AND(H599="11.1",'1_QUESITOS'!$D$8="Não",'1_QUESITOS'!$D$9="Não",'1_QUESITOS'!$D$10="Não",'1_QUESITOS'!$D$11="Não"),0.65,
IF(AND(H599="11.1",OR('1_QUESITOS'!$D$8="Sim",'1_QUESITOS'!$D$9="Sim",'1_QUESITOS'!$D$10="Sim",'1_QUESITOS'!$D$11="Sim")),0.7,
IF(AND(H599="11.2",'1_QUESITOS'!$D$8="Não",'1_QUESITOS'!$D$9="Não",'1_QUESITOS'!$D$10="Não",'1_QUESITOS'!$D$11="Não"),0.5,
IF(AND(H599="11.2",OR('1_QUESITOS'!$D$8="Sim",'1_QUESITOS'!$D$9="Sim",'1_QUESITOS'!$D$10="Sim",'1_QUESITOS'!$D$11="Sim")),0.55,
0)))))))</f>
        <v>0</v>
      </c>
      <c r="J599" s="87">
        <f>'3_CAPAG'!$D$8</f>
        <v>0</v>
      </c>
      <c r="K599" s="87">
        <f>IF(OR('2_DEBITOS'!I595="Sim",'1_QUESITOS'!$D$6="Sim",'1_QUESITOS'!$D$7="Sim",'1_QUESITOS'!$D$9="Sim"),I599,
SMALL(I599:J599,1))</f>
        <v>0</v>
      </c>
      <c r="L599" s="7">
        <f>IF('2_DEBITOS'!$I$4="ERRO !!!",0,ROUNDDOWN(SUM(E599:F599)*K599,2))</f>
        <v>0</v>
      </c>
      <c r="M599" s="7">
        <f t="shared" si="36"/>
        <v>0</v>
      </c>
      <c r="N599" s="7">
        <f t="shared" si="39"/>
        <v>0</v>
      </c>
      <c r="O599" s="7">
        <f t="shared" si="37"/>
        <v>0</v>
      </c>
    </row>
    <row r="600" spans="3:15" x14ac:dyDescent="0.35">
      <c r="C600" s="18" t="str">
        <f t="shared" si="38"/>
        <v/>
      </c>
      <c r="D600" s="13" t="str">
        <f>IF('2_DEBITOS'!D596="","Não informado",'2_DEBITOS'!D596)</f>
        <v>Não informado</v>
      </c>
      <c r="E600" s="7">
        <f>IF('2_DEBITOS'!$I$4="ERRO !!!",0,SUM('2_DEBITOS'!E596))</f>
        <v>0</v>
      </c>
      <c r="F600" s="7">
        <f>IF('2_DEBITOS'!$I$4="ERRO !!!",0,SUM('2_DEBITOS'!F596,'2_DEBITOS'!G596))</f>
        <v>0</v>
      </c>
      <c r="G600" s="8" t="str">
        <f>IF('1_QUESITOS'!$D$18="ERRO !!!","",
IF(E600+F600=0,"",
IF(OR('2_DEBITOS'!I596="Sim",'1_QUESITOS'!$D$6="Sim",'1_QUESITOS'!$D$7="Sim",'1_QUESITOS'!$D$9="Sim"),"D",
IF('3_CAPAG'!$D$9="","",
'3_CAPAG'!$D$9))))</f>
        <v/>
      </c>
      <c r="H600" s="8" t="str">
        <f>IF('1_QUESITOS'!$D$18="ERRO !!!","00.0",
IF(AND(OR(G600="C",G600="D"),'1_QUESITOS'!$D$13="Sim"),"10.1",
IF(AND(OR(G600="A",G600="B"),'1_QUESITOS'!$D$14="Sim"),"10.2",
IF(AND(OR(G600="C",G600="D"),'1_QUESITOS'!$D$13="Não",'1_QUESITOS'!$D$12="Inciso I"),"11.1",
IF(AND(OR(G600="C",G600="D"),'1_QUESITOS'!$D$13="Não",'1_QUESITOS'!$D$12="Inciso II"),"11.2",
"00.0")))))</f>
        <v>00.0</v>
      </c>
      <c r="I600" s="87">
        <f>IF('1_QUESITOS'!$D$18="ERRO !!!",0,
IF(H600="10.1",0.65,
IF(H600="10.2",0,
IF(AND(H600="11.1",'1_QUESITOS'!$D$8="Não",'1_QUESITOS'!$D$9="Não",'1_QUESITOS'!$D$10="Não",'1_QUESITOS'!$D$11="Não"),0.65,
IF(AND(H600="11.1",OR('1_QUESITOS'!$D$8="Sim",'1_QUESITOS'!$D$9="Sim",'1_QUESITOS'!$D$10="Sim",'1_QUESITOS'!$D$11="Sim")),0.7,
IF(AND(H600="11.2",'1_QUESITOS'!$D$8="Não",'1_QUESITOS'!$D$9="Não",'1_QUESITOS'!$D$10="Não",'1_QUESITOS'!$D$11="Não"),0.5,
IF(AND(H600="11.2",OR('1_QUESITOS'!$D$8="Sim",'1_QUESITOS'!$D$9="Sim",'1_QUESITOS'!$D$10="Sim",'1_QUESITOS'!$D$11="Sim")),0.55,
0)))))))</f>
        <v>0</v>
      </c>
      <c r="J600" s="87">
        <f>'3_CAPAG'!$D$8</f>
        <v>0</v>
      </c>
      <c r="K600" s="87">
        <f>IF(OR('2_DEBITOS'!I596="Sim",'1_QUESITOS'!$D$6="Sim",'1_QUESITOS'!$D$7="Sim",'1_QUESITOS'!$D$9="Sim"),I600,
SMALL(I600:J600,1))</f>
        <v>0</v>
      </c>
      <c r="L600" s="7">
        <f>IF('2_DEBITOS'!$I$4="ERRO !!!",0,ROUNDDOWN(SUM(E600:F600)*K600,2))</f>
        <v>0</v>
      </c>
      <c r="M600" s="7">
        <f t="shared" si="36"/>
        <v>0</v>
      </c>
      <c r="N600" s="7">
        <f t="shared" si="39"/>
        <v>0</v>
      </c>
      <c r="O600" s="7">
        <f t="shared" si="37"/>
        <v>0</v>
      </c>
    </row>
    <row r="601" spans="3:15" x14ac:dyDescent="0.35">
      <c r="C601" s="18" t="str">
        <f t="shared" si="38"/>
        <v/>
      </c>
      <c r="D601" s="13" t="str">
        <f>IF('2_DEBITOS'!D597="","Não informado",'2_DEBITOS'!D597)</f>
        <v>Não informado</v>
      </c>
      <c r="E601" s="7">
        <f>IF('2_DEBITOS'!$I$4="ERRO !!!",0,SUM('2_DEBITOS'!E597))</f>
        <v>0</v>
      </c>
      <c r="F601" s="7">
        <f>IF('2_DEBITOS'!$I$4="ERRO !!!",0,SUM('2_DEBITOS'!F597,'2_DEBITOS'!G597))</f>
        <v>0</v>
      </c>
      <c r="G601" s="8" t="str">
        <f>IF('1_QUESITOS'!$D$18="ERRO !!!","",
IF(E601+F601=0,"",
IF(OR('2_DEBITOS'!I597="Sim",'1_QUESITOS'!$D$6="Sim",'1_QUESITOS'!$D$7="Sim",'1_QUESITOS'!$D$9="Sim"),"D",
IF('3_CAPAG'!$D$9="","",
'3_CAPAG'!$D$9))))</f>
        <v/>
      </c>
      <c r="H601" s="8" t="str">
        <f>IF('1_QUESITOS'!$D$18="ERRO !!!","00.0",
IF(AND(OR(G601="C",G601="D"),'1_QUESITOS'!$D$13="Sim"),"10.1",
IF(AND(OR(G601="A",G601="B"),'1_QUESITOS'!$D$14="Sim"),"10.2",
IF(AND(OR(G601="C",G601="D"),'1_QUESITOS'!$D$13="Não",'1_QUESITOS'!$D$12="Inciso I"),"11.1",
IF(AND(OR(G601="C",G601="D"),'1_QUESITOS'!$D$13="Não",'1_QUESITOS'!$D$12="Inciso II"),"11.2",
"00.0")))))</f>
        <v>00.0</v>
      </c>
      <c r="I601" s="87">
        <f>IF('1_QUESITOS'!$D$18="ERRO !!!",0,
IF(H601="10.1",0.65,
IF(H601="10.2",0,
IF(AND(H601="11.1",'1_QUESITOS'!$D$8="Não",'1_QUESITOS'!$D$9="Não",'1_QUESITOS'!$D$10="Não",'1_QUESITOS'!$D$11="Não"),0.65,
IF(AND(H601="11.1",OR('1_QUESITOS'!$D$8="Sim",'1_QUESITOS'!$D$9="Sim",'1_QUESITOS'!$D$10="Sim",'1_QUESITOS'!$D$11="Sim")),0.7,
IF(AND(H601="11.2",'1_QUESITOS'!$D$8="Não",'1_QUESITOS'!$D$9="Não",'1_QUESITOS'!$D$10="Não",'1_QUESITOS'!$D$11="Não"),0.5,
IF(AND(H601="11.2",OR('1_QUESITOS'!$D$8="Sim",'1_QUESITOS'!$D$9="Sim",'1_QUESITOS'!$D$10="Sim",'1_QUESITOS'!$D$11="Sim")),0.55,
0)))))))</f>
        <v>0</v>
      </c>
      <c r="J601" s="87">
        <f>'3_CAPAG'!$D$8</f>
        <v>0</v>
      </c>
      <c r="K601" s="87">
        <f>IF(OR('2_DEBITOS'!I597="Sim",'1_QUESITOS'!$D$6="Sim",'1_QUESITOS'!$D$7="Sim",'1_QUESITOS'!$D$9="Sim"),I601,
SMALL(I601:J601,1))</f>
        <v>0</v>
      </c>
      <c r="L601" s="7">
        <f>IF('2_DEBITOS'!$I$4="ERRO !!!",0,ROUNDDOWN(SUM(E601:F601)*K601,2))</f>
        <v>0</v>
      </c>
      <c r="M601" s="7">
        <f t="shared" si="36"/>
        <v>0</v>
      </c>
      <c r="N601" s="7">
        <f t="shared" si="39"/>
        <v>0</v>
      </c>
      <c r="O601" s="7">
        <f t="shared" si="37"/>
        <v>0</v>
      </c>
    </row>
    <row r="602" spans="3:15" x14ac:dyDescent="0.35">
      <c r="C602" s="18" t="str">
        <f t="shared" si="38"/>
        <v/>
      </c>
      <c r="D602" s="13" t="str">
        <f>IF('2_DEBITOS'!D598="","Não informado",'2_DEBITOS'!D598)</f>
        <v>Não informado</v>
      </c>
      <c r="E602" s="7">
        <f>IF('2_DEBITOS'!$I$4="ERRO !!!",0,SUM('2_DEBITOS'!E598))</f>
        <v>0</v>
      </c>
      <c r="F602" s="7">
        <f>IF('2_DEBITOS'!$I$4="ERRO !!!",0,SUM('2_DEBITOS'!F598,'2_DEBITOS'!G598))</f>
        <v>0</v>
      </c>
      <c r="G602" s="8" t="str">
        <f>IF('1_QUESITOS'!$D$18="ERRO !!!","",
IF(E602+F602=0,"",
IF(OR('2_DEBITOS'!I598="Sim",'1_QUESITOS'!$D$6="Sim",'1_QUESITOS'!$D$7="Sim",'1_QUESITOS'!$D$9="Sim"),"D",
IF('3_CAPAG'!$D$9="","",
'3_CAPAG'!$D$9))))</f>
        <v/>
      </c>
      <c r="H602" s="8" t="str">
        <f>IF('1_QUESITOS'!$D$18="ERRO !!!","00.0",
IF(AND(OR(G602="C",G602="D"),'1_QUESITOS'!$D$13="Sim"),"10.1",
IF(AND(OR(G602="A",G602="B"),'1_QUESITOS'!$D$14="Sim"),"10.2",
IF(AND(OR(G602="C",G602="D"),'1_QUESITOS'!$D$13="Não",'1_QUESITOS'!$D$12="Inciso I"),"11.1",
IF(AND(OR(G602="C",G602="D"),'1_QUESITOS'!$D$13="Não",'1_QUESITOS'!$D$12="Inciso II"),"11.2",
"00.0")))))</f>
        <v>00.0</v>
      </c>
      <c r="I602" s="87">
        <f>IF('1_QUESITOS'!$D$18="ERRO !!!",0,
IF(H602="10.1",0.65,
IF(H602="10.2",0,
IF(AND(H602="11.1",'1_QUESITOS'!$D$8="Não",'1_QUESITOS'!$D$9="Não",'1_QUESITOS'!$D$10="Não",'1_QUESITOS'!$D$11="Não"),0.65,
IF(AND(H602="11.1",OR('1_QUESITOS'!$D$8="Sim",'1_QUESITOS'!$D$9="Sim",'1_QUESITOS'!$D$10="Sim",'1_QUESITOS'!$D$11="Sim")),0.7,
IF(AND(H602="11.2",'1_QUESITOS'!$D$8="Não",'1_QUESITOS'!$D$9="Não",'1_QUESITOS'!$D$10="Não",'1_QUESITOS'!$D$11="Não"),0.5,
IF(AND(H602="11.2",OR('1_QUESITOS'!$D$8="Sim",'1_QUESITOS'!$D$9="Sim",'1_QUESITOS'!$D$10="Sim",'1_QUESITOS'!$D$11="Sim")),0.55,
0)))))))</f>
        <v>0</v>
      </c>
      <c r="J602" s="87">
        <f>'3_CAPAG'!$D$8</f>
        <v>0</v>
      </c>
      <c r="K602" s="87">
        <f>IF(OR('2_DEBITOS'!I598="Sim",'1_QUESITOS'!$D$6="Sim",'1_QUESITOS'!$D$7="Sim",'1_QUESITOS'!$D$9="Sim"),I602,
SMALL(I602:J602,1))</f>
        <v>0</v>
      </c>
      <c r="L602" s="7">
        <f>IF('2_DEBITOS'!$I$4="ERRO !!!",0,ROUNDDOWN(SUM(E602:F602)*K602,2))</f>
        <v>0</v>
      </c>
      <c r="M602" s="7">
        <f t="shared" si="36"/>
        <v>0</v>
      </c>
      <c r="N602" s="7">
        <f t="shared" si="39"/>
        <v>0</v>
      </c>
      <c r="O602" s="7">
        <f t="shared" si="37"/>
        <v>0</v>
      </c>
    </row>
    <row r="603" spans="3:15" x14ac:dyDescent="0.35">
      <c r="C603" s="18" t="str">
        <f t="shared" si="38"/>
        <v/>
      </c>
      <c r="D603" s="13" t="str">
        <f>IF('2_DEBITOS'!D599="","Não informado",'2_DEBITOS'!D599)</f>
        <v>Não informado</v>
      </c>
      <c r="E603" s="7">
        <f>IF('2_DEBITOS'!$I$4="ERRO !!!",0,SUM('2_DEBITOS'!E599))</f>
        <v>0</v>
      </c>
      <c r="F603" s="7">
        <f>IF('2_DEBITOS'!$I$4="ERRO !!!",0,SUM('2_DEBITOS'!F599,'2_DEBITOS'!G599))</f>
        <v>0</v>
      </c>
      <c r="G603" s="8" t="str">
        <f>IF('1_QUESITOS'!$D$18="ERRO !!!","",
IF(E603+F603=0,"",
IF(OR('2_DEBITOS'!I599="Sim",'1_QUESITOS'!$D$6="Sim",'1_QUESITOS'!$D$7="Sim",'1_QUESITOS'!$D$9="Sim"),"D",
IF('3_CAPAG'!$D$9="","",
'3_CAPAG'!$D$9))))</f>
        <v/>
      </c>
      <c r="H603" s="8" t="str">
        <f>IF('1_QUESITOS'!$D$18="ERRO !!!","00.0",
IF(AND(OR(G603="C",G603="D"),'1_QUESITOS'!$D$13="Sim"),"10.1",
IF(AND(OR(G603="A",G603="B"),'1_QUESITOS'!$D$14="Sim"),"10.2",
IF(AND(OR(G603="C",G603="D"),'1_QUESITOS'!$D$13="Não",'1_QUESITOS'!$D$12="Inciso I"),"11.1",
IF(AND(OR(G603="C",G603="D"),'1_QUESITOS'!$D$13="Não",'1_QUESITOS'!$D$12="Inciso II"),"11.2",
"00.0")))))</f>
        <v>00.0</v>
      </c>
      <c r="I603" s="87">
        <f>IF('1_QUESITOS'!$D$18="ERRO !!!",0,
IF(H603="10.1",0.65,
IF(H603="10.2",0,
IF(AND(H603="11.1",'1_QUESITOS'!$D$8="Não",'1_QUESITOS'!$D$9="Não",'1_QUESITOS'!$D$10="Não",'1_QUESITOS'!$D$11="Não"),0.65,
IF(AND(H603="11.1",OR('1_QUESITOS'!$D$8="Sim",'1_QUESITOS'!$D$9="Sim",'1_QUESITOS'!$D$10="Sim",'1_QUESITOS'!$D$11="Sim")),0.7,
IF(AND(H603="11.2",'1_QUESITOS'!$D$8="Não",'1_QUESITOS'!$D$9="Não",'1_QUESITOS'!$D$10="Não",'1_QUESITOS'!$D$11="Não"),0.5,
IF(AND(H603="11.2",OR('1_QUESITOS'!$D$8="Sim",'1_QUESITOS'!$D$9="Sim",'1_QUESITOS'!$D$10="Sim",'1_QUESITOS'!$D$11="Sim")),0.55,
0)))))))</f>
        <v>0</v>
      </c>
      <c r="J603" s="87">
        <f>'3_CAPAG'!$D$8</f>
        <v>0</v>
      </c>
      <c r="K603" s="87">
        <f>IF(OR('2_DEBITOS'!I599="Sim",'1_QUESITOS'!$D$6="Sim",'1_QUESITOS'!$D$7="Sim",'1_QUESITOS'!$D$9="Sim"),I603,
SMALL(I603:J603,1))</f>
        <v>0</v>
      </c>
      <c r="L603" s="7">
        <f>IF('2_DEBITOS'!$I$4="ERRO !!!",0,ROUNDDOWN(SUM(E603:F603)*K603,2))</f>
        <v>0</v>
      </c>
      <c r="M603" s="7">
        <f t="shared" si="36"/>
        <v>0</v>
      </c>
      <c r="N603" s="7">
        <f t="shared" si="39"/>
        <v>0</v>
      </c>
      <c r="O603" s="7">
        <f t="shared" si="37"/>
        <v>0</v>
      </c>
    </row>
    <row r="604" spans="3:15" x14ac:dyDescent="0.35">
      <c r="C604" s="18" t="str">
        <f t="shared" si="38"/>
        <v/>
      </c>
      <c r="D604" s="13" t="str">
        <f>IF('2_DEBITOS'!D600="","Não informado",'2_DEBITOS'!D600)</f>
        <v>Não informado</v>
      </c>
      <c r="E604" s="7">
        <f>IF('2_DEBITOS'!$I$4="ERRO !!!",0,SUM('2_DEBITOS'!E600))</f>
        <v>0</v>
      </c>
      <c r="F604" s="7">
        <f>IF('2_DEBITOS'!$I$4="ERRO !!!",0,SUM('2_DEBITOS'!F600,'2_DEBITOS'!G600))</f>
        <v>0</v>
      </c>
      <c r="G604" s="8" t="str">
        <f>IF('1_QUESITOS'!$D$18="ERRO !!!","",
IF(E604+F604=0,"",
IF(OR('2_DEBITOS'!I600="Sim",'1_QUESITOS'!$D$6="Sim",'1_QUESITOS'!$D$7="Sim",'1_QUESITOS'!$D$9="Sim"),"D",
IF('3_CAPAG'!$D$9="","",
'3_CAPAG'!$D$9))))</f>
        <v/>
      </c>
      <c r="H604" s="8" t="str">
        <f>IF('1_QUESITOS'!$D$18="ERRO !!!","00.0",
IF(AND(OR(G604="C",G604="D"),'1_QUESITOS'!$D$13="Sim"),"10.1",
IF(AND(OR(G604="A",G604="B"),'1_QUESITOS'!$D$14="Sim"),"10.2",
IF(AND(OR(G604="C",G604="D"),'1_QUESITOS'!$D$13="Não",'1_QUESITOS'!$D$12="Inciso I"),"11.1",
IF(AND(OR(G604="C",G604="D"),'1_QUESITOS'!$D$13="Não",'1_QUESITOS'!$D$12="Inciso II"),"11.2",
"00.0")))))</f>
        <v>00.0</v>
      </c>
      <c r="I604" s="87">
        <f>IF('1_QUESITOS'!$D$18="ERRO !!!",0,
IF(H604="10.1",0.65,
IF(H604="10.2",0,
IF(AND(H604="11.1",'1_QUESITOS'!$D$8="Não",'1_QUESITOS'!$D$9="Não",'1_QUESITOS'!$D$10="Não",'1_QUESITOS'!$D$11="Não"),0.65,
IF(AND(H604="11.1",OR('1_QUESITOS'!$D$8="Sim",'1_QUESITOS'!$D$9="Sim",'1_QUESITOS'!$D$10="Sim",'1_QUESITOS'!$D$11="Sim")),0.7,
IF(AND(H604="11.2",'1_QUESITOS'!$D$8="Não",'1_QUESITOS'!$D$9="Não",'1_QUESITOS'!$D$10="Não",'1_QUESITOS'!$D$11="Não"),0.5,
IF(AND(H604="11.2",OR('1_QUESITOS'!$D$8="Sim",'1_QUESITOS'!$D$9="Sim",'1_QUESITOS'!$D$10="Sim",'1_QUESITOS'!$D$11="Sim")),0.55,
0)))))))</f>
        <v>0</v>
      </c>
      <c r="J604" s="87">
        <f>'3_CAPAG'!$D$8</f>
        <v>0</v>
      </c>
      <c r="K604" s="87">
        <f>IF(OR('2_DEBITOS'!I600="Sim",'1_QUESITOS'!$D$6="Sim",'1_QUESITOS'!$D$7="Sim",'1_QUESITOS'!$D$9="Sim"),I604,
SMALL(I604:J604,1))</f>
        <v>0</v>
      </c>
      <c r="L604" s="7">
        <f>IF('2_DEBITOS'!$I$4="ERRO !!!",0,ROUNDDOWN(SUM(E604:F604)*K604,2))</f>
        <v>0</v>
      </c>
      <c r="M604" s="7">
        <f t="shared" si="36"/>
        <v>0</v>
      </c>
      <c r="N604" s="7">
        <f t="shared" si="39"/>
        <v>0</v>
      </c>
      <c r="O604" s="7">
        <f t="shared" si="37"/>
        <v>0</v>
      </c>
    </row>
    <row r="605" spans="3:15" x14ac:dyDescent="0.35">
      <c r="C605" s="18" t="str">
        <f t="shared" si="38"/>
        <v/>
      </c>
      <c r="D605" s="13" t="str">
        <f>IF('2_DEBITOS'!D601="","Não informado",'2_DEBITOS'!D601)</f>
        <v>Não informado</v>
      </c>
      <c r="E605" s="7">
        <f>IF('2_DEBITOS'!$I$4="ERRO !!!",0,SUM('2_DEBITOS'!E601))</f>
        <v>0</v>
      </c>
      <c r="F605" s="7">
        <f>IF('2_DEBITOS'!$I$4="ERRO !!!",0,SUM('2_DEBITOS'!F601,'2_DEBITOS'!G601))</f>
        <v>0</v>
      </c>
      <c r="G605" s="8" t="str">
        <f>IF('1_QUESITOS'!$D$18="ERRO !!!","",
IF(E605+F605=0,"",
IF(OR('2_DEBITOS'!I601="Sim",'1_QUESITOS'!$D$6="Sim",'1_QUESITOS'!$D$7="Sim",'1_QUESITOS'!$D$9="Sim"),"D",
IF('3_CAPAG'!$D$9="","",
'3_CAPAG'!$D$9))))</f>
        <v/>
      </c>
      <c r="H605" s="8" t="str">
        <f>IF('1_QUESITOS'!$D$18="ERRO !!!","00.0",
IF(AND(OR(G605="C",G605="D"),'1_QUESITOS'!$D$13="Sim"),"10.1",
IF(AND(OR(G605="A",G605="B"),'1_QUESITOS'!$D$14="Sim"),"10.2",
IF(AND(OR(G605="C",G605="D"),'1_QUESITOS'!$D$13="Não",'1_QUESITOS'!$D$12="Inciso I"),"11.1",
IF(AND(OR(G605="C",G605="D"),'1_QUESITOS'!$D$13="Não",'1_QUESITOS'!$D$12="Inciso II"),"11.2",
"00.0")))))</f>
        <v>00.0</v>
      </c>
      <c r="I605" s="87">
        <f>IF('1_QUESITOS'!$D$18="ERRO !!!",0,
IF(H605="10.1",0.65,
IF(H605="10.2",0,
IF(AND(H605="11.1",'1_QUESITOS'!$D$8="Não",'1_QUESITOS'!$D$9="Não",'1_QUESITOS'!$D$10="Não",'1_QUESITOS'!$D$11="Não"),0.65,
IF(AND(H605="11.1",OR('1_QUESITOS'!$D$8="Sim",'1_QUESITOS'!$D$9="Sim",'1_QUESITOS'!$D$10="Sim",'1_QUESITOS'!$D$11="Sim")),0.7,
IF(AND(H605="11.2",'1_QUESITOS'!$D$8="Não",'1_QUESITOS'!$D$9="Não",'1_QUESITOS'!$D$10="Não",'1_QUESITOS'!$D$11="Não"),0.5,
IF(AND(H605="11.2",OR('1_QUESITOS'!$D$8="Sim",'1_QUESITOS'!$D$9="Sim",'1_QUESITOS'!$D$10="Sim",'1_QUESITOS'!$D$11="Sim")),0.55,
0)))))))</f>
        <v>0</v>
      </c>
      <c r="J605" s="87">
        <f>'3_CAPAG'!$D$8</f>
        <v>0</v>
      </c>
      <c r="K605" s="87">
        <f>IF(OR('2_DEBITOS'!I601="Sim",'1_QUESITOS'!$D$6="Sim",'1_QUESITOS'!$D$7="Sim",'1_QUESITOS'!$D$9="Sim"),I605,
SMALL(I605:J605,1))</f>
        <v>0</v>
      </c>
      <c r="L605" s="7">
        <f>IF('2_DEBITOS'!$I$4="ERRO !!!",0,ROUNDDOWN(SUM(E605:F605)*K605,2))</f>
        <v>0</v>
      </c>
      <c r="M605" s="7">
        <f t="shared" si="36"/>
        <v>0</v>
      </c>
      <c r="N605" s="7">
        <f t="shared" si="39"/>
        <v>0</v>
      </c>
      <c r="O605" s="7">
        <f t="shared" si="37"/>
        <v>0</v>
      </c>
    </row>
    <row r="606" spans="3:15" x14ac:dyDescent="0.35">
      <c r="C606" s="18" t="str">
        <f t="shared" si="38"/>
        <v/>
      </c>
      <c r="D606" s="13" t="str">
        <f>IF('2_DEBITOS'!D602="","Não informado",'2_DEBITOS'!D602)</f>
        <v>Não informado</v>
      </c>
      <c r="E606" s="7">
        <f>IF('2_DEBITOS'!$I$4="ERRO !!!",0,SUM('2_DEBITOS'!E602))</f>
        <v>0</v>
      </c>
      <c r="F606" s="7">
        <f>IF('2_DEBITOS'!$I$4="ERRO !!!",0,SUM('2_DEBITOS'!F602,'2_DEBITOS'!G602))</f>
        <v>0</v>
      </c>
      <c r="G606" s="8" t="str">
        <f>IF('1_QUESITOS'!$D$18="ERRO !!!","",
IF(E606+F606=0,"",
IF(OR('2_DEBITOS'!I602="Sim",'1_QUESITOS'!$D$6="Sim",'1_QUESITOS'!$D$7="Sim",'1_QUESITOS'!$D$9="Sim"),"D",
IF('3_CAPAG'!$D$9="","",
'3_CAPAG'!$D$9))))</f>
        <v/>
      </c>
      <c r="H606" s="8" t="str">
        <f>IF('1_QUESITOS'!$D$18="ERRO !!!","00.0",
IF(AND(OR(G606="C",G606="D"),'1_QUESITOS'!$D$13="Sim"),"10.1",
IF(AND(OR(G606="A",G606="B"),'1_QUESITOS'!$D$14="Sim"),"10.2",
IF(AND(OR(G606="C",G606="D"),'1_QUESITOS'!$D$13="Não",'1_QUESITOS'!$D$12="Inciso I"),"11.1",
IF(AND(OR(G606="C",G606="D"),'1_QUESITOS'!$D$13="Não",'1_QUESITOS'!$D$12="Inciso II"),"11.2",
"00.0")))))</f>
        <v>00.0</v>
      </c>
      <c r="I606" s="87">
        <f>IF('1_QUESITOS'!$D$18="ERRO !!!",0,
IF(H606="10.1",0.65,
IF(H606="10.2",0,
IF(AND(H606="11.1",'1_QUESITOS'!$D$8="Não",'1_QUESITOS'!$D$9="Não",'1_QUESITOS'!$D$10="Não",'1_QUESITOS'!$D$11="Não"),0.65,
IF(AND(H606="11.1",OR('1_QUESITOS'!$D$8="Sim",'1_QUESITOS'!$D$9="Sim",'1_QUESITOS'!$D$10="Sim",'1_QUESITOS'!$D$11="Sim")),0.7,
IF(AND(H606="11.2",'1_QUESITOS'!$D$8="Não",'1_QUESITOS'!$D$9="Não",'1_QUESITOS'!$D$10="Não",'1_QUESITOS'!$D$11="Não"),0.5,
IF(AND(H606="11.2",OR('1_QUESITOS'!$D$8="Sim",'1_QUESITOS'!$D$9="Sim",'1_QUESITOS'!$D$10="Sim",'1_QUESITOS'!$D$11="Sim")),0.55,
0)))))))</f>
        <v>0</v>
      </c>
      <c r="J606" s="87">
        <f>'3_CAPAG'!$D$8</f>
        <v>0</v>
      </c>
      <c r="K606" s="87">
        <f>IF(OR('2_DEBITOS'!I602="Sim",'1_QUESITOS'!$D$6="Sim",'1_QUESITOS'!$D$7="Sim",'1_QUESITOS'!$D$9="Sim"),I606,
SMALL(I606:J606,1))</f>
        <v>0</v>
      </c>
      <c r="L606" s="7">
        <f>IF('2_DEBITOS'!$I$4="ERRO !!!",0,ROUNDDOWN(SUM(E606:F606)*K606,2))</f>
        <v>0</v>
      </c>
      <c r="M606" s="7">
        <f t="shared" si="36"/>
        <v>0</v>
      </c>
      <c r="N606" s="7">
        <f t="shared" si="39"/>
        <v>0</v>
      </c>
      <c r="O606" s="7">
        <f t="shared" si="37"/>
        <v>0</v>
      </c>
    </row>
    <row r="607" spans="3:15" x14ac:dyDescent="0.35">
      <c r="C607" s="18" t="str">
        <f t="shared" si="38"/>
        <v/>
      </c>
      <c r="D607" s="13" t="str">
        <f>IF('2_DEBITOS'!D603="","Não informado",'2_DEBITOS'!D603)</f>
        <v>Não informado</v>
      </c>
      <c r="E607" s="7">
        <f>IF('2_DEBITOS'!$I$4="ERRO !!!",0,SUM('2_DEBITOS'!E603))</f>
        <v>0</v>
      </c>
      <c r="F607" s="7">
        <f>IF('2_DEBITOS'!$I$4="ERRO !!!",0,SUM('2_DEBITOS'!F603,'2_DEBITOS'!G603))</f>
        <v>0</v>
      </c>
      <c r="G607" s="8" t="str">
        <f>IF('1_QUESITOS'!$D$18="ERRO !!!","",
IF(E607+F607=0,"",
IF(OR('2_DEBITOS'!I603="Sim",'1_QUESITOS'!$D$6="Sim",'1_QUESITOS'!$D$7="Sim",'1_QUESITOS'!$D$9="Sim"),"D",
IF('3_CAPAG'!$D$9="","",
'3_CAPAG'!$D$9))))</f>
        <v/>
      </c>
      <c r="H607" s="8" t="str">
        <f>IF('1_QUESITOS'!$D$18="ERRO !!!","00.0",
IF(AND(OR(G607="C",G607="D"),'1_QUESITOS'!$D$13="Sim"),"10.1",
IF(AND(OR(G607="A",G607="B"),'1_QUESITOS'!$D$14="Sim"),"10.2",
IF(AND(OR(G607="C",G607="D"),'1_QUESITOS'!$D$13="Não",'1_QUESITOS'!$D$12="Inciso I"),"11.1",
IF(AND(OR(G607="C",G607="D"),'1_QUESITOS'!$D$13="Não",'1_QUESITOS'!$D$12="Inciso II"),"11.2",
"00.0")))))</f>
        <v>00.0</v>
      </c>
      <c r="I607" s="87">
        <f>IF('1_QUESITOS'!$D$18="ERRO !!!",0,
IF(H607="10.1",0.65,
IF(H607="10.2",0,
IF(AND(H607="11.1",'1_QUESITOS'!$D$8="Não",'1_QUESITOS'!$D$9="Não",'1_QUESITOS'!$D$10="Não",'1_QUESITOS'!$D$11="Não"),0.65,
IF(AND(H607="11.1",OR('1_QUESITOS'!$D$8="Sim",'1_QUESITOS'!$D$9="Sim",'1_QUESITOS'!$D$10="Sim",'1_QUESITOS'!$D$11="Sim")),0.7,
IF(AND(H607="11.2",'1_QUESITOS'!$D$8="Não",'1_QUESITOS'!$D$9="Não",'1_QUESITOS'!$D$10="Não",'1_QUESITOS'!$D$11="Não"),0.5,
IF(AND(H607="11.2",OR('1_QUESITOS'!$D$8="Sim",'1_QUESITOS'!$D$9="Sim",'1_QUESITOS'!$D$10="Sim",'1_QUESITOS'!$D$11="Sim")),0.55,
0)))))))</f>
        <v>0</v>
      </c>
      <c r="J607" s="87">
        <f>'3_CAPAG'!$D$8</f>
        <v>0</v>
      </c>
      <c r="K607" s="87">
        <f>IF(OR('2_DEBITOS'!I603="Sim",'1_QUESITOS'!$D$6="Sim",'1_QUESITOS'!$D$7="Sim",'1_QUESITOS'!$D$9="Sim"),I607,
SMALL(I607:J607,1))</f>
        <v>0</v>
      </c>
      <c r="L607" s="7">
        <f>IF('2_DEBITOS'!$I$4="ERRO !!!",0,ROUNDDOWN(SUM(E607:F607)*K607,2))</f>
        <v>0</v>
      </c>
      <c r="M607" s="7">
        <f t="shared" si="36"/>
        <v>0</v>
      </c>
      <c r="N607" s="7">
        <f t="shared" si="39"/>
        <v>0</v>
      </c>
      <c r="O607" s="7">
        <f t="shared" si="37"/>
        <v>0</v>
      </c>
    </row>
    <row r="608" spans="3:15" x14ac:dyDescent="0.35">
      <c r="C608" s="18" t="str">
        <f t="shared" si="38"/>
        <v/>
      </c>
      <c r="D608" s="13" t="str">
        <f>IF('2_DEBITOS'!D604="","Não informado",'2_DEBITOS'!D604)</f>
        <v>Não informado</v>
      </c>
      <c r="E608" s="7">
        <f>IF('2_DEBITOS'!$I$4="ERRO !!!",0,SUM('2_DEBITOS'!E604))</f>
        <v>0</v>
      </c>
      <c r="F608" s="7">
        <f>IF('2_DEBITOS'!$I$4="ERRO !!!",0,SUM('2_DEBITOS'!F604,'2_DEBITOS'!G604))</f>
        <v>0</v>
      </c>
      <c r="G608" s="8" t="str">
        <f>IF('1_QUESITOS'!$D$18="ERRO !!!","",
IF(E608+F608=0,"",
IF(OR('2_DEBITOS'!I604="Sim",'1_QUESITOS'!$D$6="Sim",'1_QUESITOS'!$D$7="Sim",'1_QUESITOS'!$D$9="Sim"),"D",
IF('3_CAPAG'!$D$9="","",
'3_CAPAG'!$D$9))))</f>
        <v/>
      </c>
      <c r="H608" s="8" t="str">
        <f>IF('1_QUESITOS'!$D$18="ERRO !!!","00.0",
IF(AND(OR(G608="C",G608="D"),'1_QUESITOS'!$D$13="Sim"),"10.1",
IF(AND(OR(G608="A",G608="B"),'1_QUESITOS'!$D$14="Sim"),"10.2",
IF(AND(OR(G608="C",G608="D"),'1_QUESITOS'!$D$13="Não",'1_QUESITOS'!$D$12="Inciso I"),"11.1",
IF(AND(OR(G608="C",G608="D"),'1_QUESITOS'!$D$13="Não",'1_QUESITOS'!$D$12="Inciso II"),"11.2",
"00.0")))))</f>
        <v>00.0</v>
      </c>
      <c r="I608" s="87">
        <f>IF('1_QUESITOS'!$D$18="ERRO !!!",0,
IF(H608="10.1",0.65,
IF(H608="10.2",0,
IF(AND(H608="11.1",'1_QUESITOS'!$D$8="Não",'1_QUESITOS'!$D$9="Não",'1_QUESITOS'!$D$10="Não",'1_QUESITOS'!$D$11="Não"),0.65,
IF(AND(H608="11.1",OR('1_QUESITOS'!$D$8="Sim",'1_QUESITOS'!$D$9="Sim",'1_QUESITOS'!$D$10="Sim",'1_QUESITOS'!$D$11="Sim")),0.7,
IF(AND(H608="11.2",'1_QUESITOS'!$D$8="Não",'1_QUESITOS'!$D$9="Não",'1_QUESITOS'!$D$10="Não",'1_QUESITOS'!$D$11="Não"),0.5,
IF(AND(H608="11.2",OR('1_QUESITOS'!$D$8="Sim",'1_QUESITOS'!$D$9="Sim",'1_QUESITOS'!$D$10="Sim",'1_QUESITOS'!$D$11="Sim")),0.55,
0)))))))</f>
        <v>0</v>
      </c>
      <c r="J608" s="87">
        <f>'3_CAPAG'!$D$8</f>
        <v>0</v>
      </c>
      <c r="K608" s="87">
        <f>IF(OR('2_DEBITOS'!I604="Sim",'1_QUESITOS'!$D$6="Sim",'1_QUESITOS'!$D$7="Sim",'1_QUESITOS'!$D$9="Sim"),I608,
SMALL(I608:J608,1))</f>
        <v>0</v>
      </c>
      <c r="L608" s="7">
        <f>IF('2_DEBITOS'!$I$4="ERRO !!!",0,ROUNDDOWN(SUM(E608:F608)*K608,2))</f>
        <v>0</v>
      </c>
      <c r="M608" s="7">
        <f t="shared" si="36"/>
        <v>0</v>
      </c>
      <c r="N608" s="7">
        <f t="shared" si="39"/>
        <v>0</v>
      </c>
      <c r="O608" s="7">
        <f t="shared" si="37"/>
        <v>0</v>
      </c>
    </row>
    <row r="609" spans="3:15" x14ac:dyDescent="0.35">
      <c r="C609" s="18" t="str">
        <f t="shared" si="38"/>
        <v/>
      </c>
      <c r="D609" s="13" t="str">
        <f>IF('2_DEBITOS'!D605="","Não informado",'2_DEBITOS'!D605)</f>
        <v>Não informado</v>
      </c>
      <c r="E609" s="7">
        <f>IF('2_DEBITOS'!$I$4="ERRO !!!",0,SUM('2_DEBITOS'!E605))</f>
        <v>0</v>
      </c>
      <c r="F609" s="7">
        <f>IF('2_DEBITOS'!$I$4="ERRO !!!",0,SUM('2_DEBITOS'!F605,'2_DEBITOS'!G605))</f>
        <v>0</v>
      </c>
      <c r="G609" s="8" t="str">
        <f>IF('1_QUESITOS'!$D$18="ERRO !!!","",
IF(E609+F609=0,"",
IF(OR('2_DEBITOS'!I605="Sim",'1_QUESITOS'!$D$6="Sim",'1_QUESITOS'!$D$7="Sim",'1_QUESITOS'!$D$9="Sim"),"D",
IF('3_CAPAG'!$D$9="","",
'3_CAPAG'!$D$9))))</f>
        <v/>
      </c>
      <c r="H609" s="8" t="str">
        <f>IF('1_QUESITOS'!$D$18="ERRO !!!","00.0",
IF(AND(OR(G609="C",G609="D"),'1_QUESITOS'!$D$13="Sim"),"10.1",
IF(AND(OR(G609="A",G609="B"),'1_QUESITOS'!$D$14="Sim"),"10.2",
IF(AND(OR(G609="C",G609="D"),'1_QUESITOS'!$D$13="Não",'1_QUESITOS'!$D$12="Inciso I"),"11.1",
IF(AND(OR(G609="C",G609="D"),'1_QUESITOS'!$D$13="Não",'1_QUESITOS'!$D$12="Inciso II"),"11.2",
"00.0")))))</f>
        <v>00.0</v>
      </c>
      <c r="I609" s="87">
        <f>IF('1_QUESITOS'!$D$18="ERRO !!!",0,
IF(H609="10.1",0.65,
IF(H609="10.2",0,
IF(AND(H609="11.1",'1_QUESITOS'!$D$8="Não",'1_QUESITOS'!$D$9="Não",'1_QUESITOS'!$D$10="Não",'1_QUESITOS'!$D$11="Não"),0.65,
IF(AND(H609="11.1",OR('1_QUESITOS'!$D$8="Sim",'1_QUESITOS'!$D$9="Sim",'1_QUESITOS'!$D$10="Sim",'1_QUESITOS'!$D$11="Sim")),0.7,
IF(AND(H609="11.2",'1_QUESITOS'!$D$8="Não",'1_QUESITOS'!$D$9="Não",'1_QUESITOS'!$D$10="Não",'1_QUESITOS'!$D$11="Não"),0.5,
IF(AND(H609="11.2",OR('1_QUESITOS'!$D$8="Sim",'1_QUESITOS'!$D$9="Sim",'1_QUESITOS'!$D$10="Sim",'1_QUESITOS'!$D$11="Sim")),0.55,
0)))))))</f>
        <v>0</v>
      </c>
      <c r="J609" s="87">
        <f>'3_CAPAG'!$D$8</f>
        <v>0</v>
      </c>
      <c r="K609" s="87">
        <f>IF(OR('2_DEBITOS'!I605="Sim",'1_QUESITOS'!$D$6="Sim",'1_QUESITOS'!$D$7="Sim",'1_QUESITOS'!$D$9="Sim"),I609,
SMALL(I609:J609,1))</f>
        <v>0</v>
      </c>
      <c r="L609" s="7">
        <f>IF('2_DEBITOS'!$I$4="ERRO !!!",0,ROUNDDOWN(SUM(E609:F609)*K609,2))</f>
        <v>0</v>
      </c>
      <c r="M609" s="7">
        <f t="shared" si="36"/>
        <v>0</v>
      </c>
      <c r="N609" s="7">
        <f t="shared" si="39"/>
        <v>0</v>
      </c>
      <c r="O609" s="7">
        <f t="shared" si="37"/>
        <v>0</v>
      </c>
    </row>
    <row r="610" spans="3:15" x14ac:dyDescent="0.35">
      <c r="C610" s="18" t="str">
        <f t="shared" si="38"/>
        <v/>
      </c>
      <c r="D610" s="13" t="str">
        <f>IF('2_DEBITOS'!D606="","Não informado",'2_DEBITOS'!D606)</f>
        <v>Não informado</v>
      </c>
      <c r="E610" s="7">
        <f>IF('2_DEBITOS'!$I$4="ERRO !!!",0,SUM('2_DEBITOS'!E606))</f>
        <v>0</v>
      </c>
      <c r="F610" s="7">
        <f>IF('2_DEBITOS'!$I$4="ERRO !!!",0,SUM('2_DEBITOS'!F606,'2_DEBITOS'!G606))</f>
        <v>0</v>
      </c>
      <c r="G610" s="8" t="str">
        <f>IF('1_QUESITOS'!$D$18="ERRO !!!","",
IF(E610+F610=0,"",
IF(OR('2_DEBITOS'!I606="Sim",'1_QUESITOS'!$D$6="Sim",'1_QUESITOS'!$D$7="Sim",'1_QUESITOS'!$D$9="Sim"),"D",
IF('3_CAPAG'!$D$9="","",
'3_CAPAG'!$D$9))))</f>
        <v/>
      </c>
      <c r="H610" s="8" t="str">
        <f>IF('1_QUESITOS'!$D$18="ERRO !!!","00.0",
IF(AND(OR(G610="C",G610="D"),'1_QUESITOS'!$D$13="Sim"),"10.1",
IF(AND(OR(G610="A",G610="B"),'1_QUESITOS'!$D$14="Sim"),"10.2",
IF(AND(OR(G610="C",G610="D"),'1_QUESITOS'!$D$13="Não",'1_QUESITOS'!$D$12="Inciso I"),"11.1",
IF(AND(OR(G610="C",G610="D"),'1_QUESITOS'!$D$13="Não",'1_QUESITOS'!$D$12="Inciso II"),"11.2",
"00.0")))))</f>
        <v>00.0</v>
      </c>
      <c r="I610" s="87">
        <f>IF('1_QUESITOS'!$D$18="ERRO !!!",0,
IF(H610="10.1",0.65,
IF(H610="10.2",0,
IF(AND(H610="11.1",'1_QUESITOS'!$D$8="Não",'1_QUESITOS'!$D$9="Não",'1_QUESITOS'!$D$10="Não",'1_QUESITOS'!$D$11="Não"),0.65,
IF(AND(H610="11.1",OR('1_QUESITOS'!$D$8="Sim",'1_QUESITOS'!$D$9="Sim",'1_QUESITOS'!$D$10="Sim",'1_QUESITOS'!$D$11="Sim")),0.7,
IF(AND(H610="11.2",'1_QUESITOS'!$D$8="Não",'1_QUESITOS'!$D$9="Não",'1_QUESITOS'!$D$10="Não",'1_QUESITOS'!$D$11="Não"),0.5,
IF(AND(H610="11.2",OR('1_QUESITOS'!$D$8="Sim",'1_QUESITOS'!$D$9="Sim",'1_QUESITOS'!$D$10="Sim",'1_QUESITOS'!$D$11="Sim")),0.55,
0)))))))</f>
        <v>0</v>
      </c>
      <c r="J610" s="87">
        <f>'3_CAPAG'!$D$8</f>
        <v>0</v>
      </c>
      <c r="K610" s="87">
        <f>IF(OR('2_DEBITOS'!I606="Sim",'1_QUESITOS'!$D$6="Sim",'1_QUESITOS'!$D$7="Sim",'1_QUESITOS'!$D$9="Sim"),I610,
SMALL(I610:J610,1))</f>
        <v>0</v>
      </c>
      <c r="L610" s="7">
        <f>IF('2_DEBITOS'!$I$4="ERRO !!!",0,ROUNDDOWN(SUM(E610:F610)*K610,2))</f>
        <v>0</v>
      </c>
      <c r="M610" s="7">
        <f t="shared" si="36"/>
        <v>0</v>
      </c>
      <c r="N610" s="7">
        <f t="shared" si="39"/>
        <v>0</v>
      </c>
      <c r="O610" s="7">
        <f t="shared" si="37"/>
        <v>0</v>
      </c>
    </row>
    <row r="611" spans="3:15" x14ac:dyDescent="0.35">
      <c r="C611" s="18" t="str">
        <f t="shared" si="38"/>
        <v/>
      </c>
      <c r="D611" s="13" t="str">
        <f>IF('2_DEBITOS'!D607="","Não informado",'2_DEBITOS'!D607)</f>
        <v>Não informado</v>
      </c>
      <c r="E611" s="7">
        <f>IF('2_DEBITOS'!$I$4="ERRO !!!",0,SUM('2_DEBITOS'!E607))</f>
        <v>0</v>
      </c>
      <c r="F611" s="7">
        <f>IF('2_DEBITOS'!$I$4="ERRO !!!",0,SUM('2_DEBITOS'!F607,'2_DEBITOS'!G607))</f>
        <v>0</v>
      </c>
      <c r="G611" s="8" t="str">
        <f>IF('1_QUESITOS'!$D$18="ERRO !!!","",
IF(E611+F611=0,"",
IF(OR('2_DEBITOS'!I607="Sim",'1_QUESITOS'!$D$6="Sim",'1_QUESITOS'!$D$7="Sim",'1_QUESITOS'!$D$9="Sim"),"D",
IF('3_CAPAG'!$D$9="","",
'3_CAPAG'!$D$9))))</f>
        <v/>
      </c>
      <c r="H611" s="8" t="str">
        <f>IF('1_QUESITOS'!$D$18="ERRO !!!","00.0",
IF(AND(OR(G611="C",G611="D"),'1_QUESITOS'!$D$13="Sim"),"10.1",
IF(AND(OR(G611="A",G611="B"),'1_QUESITOS'!$D$14="Sim"),"10.2",
IF(AND(OR(G611="C",G611="D"),'1_QUESITOS'!$D$13="Não",'1_QUESITOS'!$D$12="Inciso I"),"11.1",
IF(AND(OR(G611="C",G611="D"),'1_QUESITOS'!$D$13="Não",'1_QUESITOS'!$D$12="Inciso II"),"11.2",
"00.0")))))</f>
        <v>00.0</v>
      </c>
      <c r="I611" s="87">
        <f>IF('1_QUESITOS'!$D$18="ERRO !!!",0,
IF(H611="10.1",0.65,
IF(H611="10.2",0,
IF(AND(H611="11.1",'1_QUESITOS'!$D$8="Não",'1_QUESITOS'!$D$9="Não",'1_QUESITOS'!$D$10="Não",'1_QUESITOS'!$D$11="Não"),0.65,
IF(AND(H611="11.1",OR('1_QUESITOS'!$D$8="Sim",'1_QUESITOS'!$D$9="Sim",'1_QUESITOS'!$D$10="Sim",'1_QUESITOS'!$D$11="Sim")),0.7,
IF(AND(H611="11.2",'1_QUESITOS'!$D$8="Não",'1_QUESITOS'!$D$9="Não",'1_QUESITOS'!$D$10="Não",'1_QUESITOS'!$D$11="Não"),0.5,
IF(AND(H611="11.2",OR('1_QUESITOS'!$D$8="Sim",'1_QUESITOS'!$D$9="Sim",'1_QUESITOS'!$D$10="Sim",'1_QUESITOS'!$D$11="Sim")),0.55,
0)))))))</f>
        <v>0</v>
      </c>
      <c r="J611" s="87">
        <f>'3_CAPAG'!$D$8</f>
        <v>0</v>
      </c>
      <c r="K611" s="87">
        <f>IF(OR('2_DEBITOS'!I607="Sim",'1_QUESITOS'!$D$6="Sim",'1_QUESITOS'!$D$7="Sim",'1_QUESITOS'!$D$9="Sim"),I611,
SMALL(I611:J611,1))</f>
        <v>0</v>
      </c>
      <c r="L611" s="7">
        <f>IF('2_DEBITOS'!$I$4="ERRO !!!",0,ROUNDDOWN(SUM(E611:F611)*K611,2))</f>
        <v>0</v>
      </c>
      <c r="M611" s="7">
        <f t="shared" si="36"/>
        <v>0</v>
      </c>
      <c r="N611" s="7">
        <f t="shared" si="39"/>
        <v>0</v>
      </c>
      <c r="O611" s="7">
        <f t="shared" si="37"/>
        <v>0</v>
      </c>
    </row>
    <row r="612" spans="3:15" x14ac:dyDescent="0.35">
      <c r="C612" s="18" t="str">
        <f t="shared" si="38"/>
        <v/>
      </c>
      <c r="D612" s="13" t="str">
        <f>IF('2_DEBITOS'!D608="","Não informado",'2_DEBITOS'!D608)</f>
        <v>Não informado</v>
      </c>
      <c r="E612" s="7">
        <f>IF('2_DEBITOS'!$I$4="ERRO !!!",0,SUM('2_DEBITOS'!E608))</f>
        <v>0</v>
      </c>
      <c r="F612" s="7">
        <f>IF('2_DEBITOS'!$I$4="ERRO !!!",0,SUM('2_DEBITOS'!F608,'2_DEBITOS'!G608))</f>
        <v>0</v>
      </c>
      <c r="G612" s="8" t="str">
        <f>IF('1_QUESITOS'!$D$18="ERRO !!!","",
IF(E612+F612=0,"",
IF(OR('2_DEBITOS'!I608="Sim",'1_QUESITOS'!$D$6="Sim",'1_QUESITOS'!$D$7="Sim",'1_QUESITOS'!$D$9="Sim"),"D",
IF('3_CAPAG'!$D$9="","",
'3_CAPAG'!$D$9))))</f>
        <v/>
      </c>
      <c r="H612" s="8" t="str">
        <f>IF('1_QUESITOS'!$D$18="ERRO !!!","00.0",
IF(AND(OR(G612="C",G612="D"),'1_QUESITOS'!$D$13="Sim"),"10.1",
IF(AND(OR(G612="A",G612="B"),'1_QUESITOS'!$D$14="Sim"),"10.2",
IF(AND(OR(G612="C",G612="D"),'1_QUESITOS'!$D$13="Não",'1_QUESITOS'!$D$12="Inciso I"),"11.1",
IF(AND(OR(G612="C",G612="D"),'1_QUESITOS'!$D$13="Não",'1_QUESITOS'!$D$12="Inciso II"),"11.2",
"00.0")))))</f>
        <v>00.0</v>
      </c>
      <c r="I612" s="87">
        <f>IF('1_QUESITOS'!$D$18="ERRO !!!",0,
IF(H612="10.1",0.65,
IF(H612="10.2",0,
IF(AND(H612="11.1",'1_QUESITOS'!$D$8="Não",'1_QUESITOS'!$D$9="Não",'1_QUESITOS'!$D$10="Não",'1_QUESITOS'!$D$11="Não"),0.65,
IF(AND(H612="11.1",OR('1_QUESITOS'!$D$8="Sim",'1_QUESITOS'!$D$9="Sim",'1_QUESITOS'!$D$10="Sim",'1_QUESITOS'!$D$11="Sim")),0.7,
IF(AND(H612="11.2",'1_QUESITOS'!$D$8="Não",'1_QUESITOS'!$D$9="Não",'1_QUESITOS'!$D$10="Não",'1_QUESITOS'!$D$11="Não"),0.5,
IF(AND(H612="11.2",OR('1_QUESITOS'!$D$8="Sim",'1_QUESITOS'!$D$9="Sim",'1_QUESITOS'!$D$10="Sim",'1_QUESITOS'!$D$11="Sim")),0.55,
0)))))))</f>
        <v>0</v>
      </c>
      <c r="J612" s="87">
        <f>'3_CAPAG'!$D$8</f>
        <v>0</v>
      </c>
      <c r="K612" s="87">
        <f>IF(OR('2_DEBITOS'!I608="Sim",'1_QUESITOS'!$D$6="Sim",'1_QUESITOS'!$D$7="Sim",'1_QUESITOS'!$D$9="Sim"),I612,
SMALL(I612:J612,1))</f>
        <v>0</v>
      </c>
      <c r="L612" s="7">
        <f>IF('2_DEBITOS'!$I$4="ERRO !!!",0,ROUNDDOWN(SUM(E612:F612)*K612,2))</f>
        <v>0</v>
      </c>
      <c r="M612" s="7">
        <f t="shared" si="36"/>
        <v>0</v>
      </c>
      <c r="N612" s="7">
        <f t="shared" si="39"/>
        <v>0</v>
      </c>
      <c r="O612" s="7">
        <f t="shared" si="37"/>
        <v>0</v>
      </c>
    </row>
    <row r="613" spans="3:15" x14ac:dyDescent="0.35">
      <c r="C613" s="18" t="str">
        <f t="shared" si="38"/>
        <v/>
      </c>
      <c r="D613" s="13" t="str">
        <f>IF('2_DEBITOS'!D609="","Não informado",'2_DEBITOS'!D609)</f>
        <v>Não informado</v>
      </c>
      <c r="E613" s="7">
        <f>IF('2_DEBITOS'!$I$4="ERRO !!!",0,SUM('2_DEBITOS'!E609))</f>
        <v>0</v>
      </c>
      <c r="F613" s="7">
        <f>IF('2_DEBITOS'!$I$4="ERRO !!!",0,SUM('2_DEBITOS'!F609,'2_DEBITOS'!G609))</f>
        <v>0</v>
      </c>
      <c r="G613" s="8" t="str">
        <f>IF('1_QUESITOS'!$D$18="ERRO !!!","",
IF(E613+F613=0,"",
IF(OR('2_DEBITOS'!I609="Sim",'1_QUESITOS'!$D$6="Sim",'1_QUESITOS'!$D$7="Sim",'1_QUESITOS'!$D$9="Sim"),"D",
IF('3_CAPAG'!$D$9="","",
'3_CAPAG'!$D$9))))</f>
        <v/>
      </c>
      <c r="H613" s="8" t="str">
        <f>IF('1_QUESITOS'!$D$18="ERRO !!!","00.0",
IF(AND(OR(G613="C",G613="D"),'1_QUESITOS'!$D$13="Sim"),"10.1",
IF(AND(OR(G613="A",G613="B"),'1_QUESITOS'!$D$14="Sim"),"10.2",
IF(AND(OR(G613="C",G613="D"),'1_QUESITOS'!$D$13="Não",'1_QUESITOS'!$D$12="Inciso I"),"11.1",
IF(AND(OR(G613="C",G613="D"),'1_QUESITOS'!$D$13="Não",'1_QUESITOS'!$D$12="Inciso II"),"11.2",
"00.0")))))</f>
        <v>00.0</v>
      </c>
      <c r="I613" s="87">
        <f>IF('1_QUESITOS'!$D$18="ERRO !!!",0,
IF(H613="10.1",0.65,
IF(H613="10.2",0,
IF(AND(H613="11.1",'1_QUESITOS'!$D$8="Não",'1_QUESITOS'!$D$9="Não",'1_QUESITOS'!$D$10="Não",'1_QUESITOS'!$D$11="Não"),0.65,
IF(AND(H613="11.1",OR('1_QUESITOS'!$D$8="Sim",'1_QUESITOS'!$D$9="Sim",'1_QUESITOS'!$D$10="Sim",'1_QUESITOS'!$D$11="Sim")),0.7,
IF(AND(H613="11.2",'1_QUESITOS'!$D$8="Não",'1_QUESITOS'!$D$9="Não",'1_QUESITOS'!$D$10="Não",'1_QUESITOS'!$D$11="Não"),0.5,
IF(AND(H613="11.2",OR('1_QUESITOS'!$D$8="Sim",'1_QUESITOS'!$D$9="Sim",'1_QUESITOS'!$D$10="Sim",'1_QUESITOS'!$D$11="Sim")),0.55,
0)))))))</f>
        <v>0</v>
      </c>
      <c r="J613" s="87">
        <f>'3_CAPAG'!$D$8</f>
        <v>0</v>
      </c>
      <c r="K613" s="87">
        <f>IF(OR('2_DEBITOS'!I609="Sim",'1_QUESITOS'!$D$6="Sim",'1_QUESITOS'!$D$7="Sim",'1_QUESITOS'!$D$9="Sim"),I613,
SMALL(I613:J613,1))</f>
        <v>0</v>
      </c>
      <c r="L613" s="7">
        <f>IF('2_DEBITOS'!$I$4="ERRO !!!",0,ROUNDDOWN(SUM(E613:F613)*K613,2))</f>
        <v>0</v>
      </c>
      <c r="M613" s="7">
        <f t="shared" si="36"/>
        <v>0</v>
      </c>
      <c r="N613" s="7">
        <f t="shared" si="39"/>
        <v>0</v>
      </c>
      <c r="O613" s="7">
        <f t="shared" si="37"/>
        <v>0</v>
      </c>
    </row>
    <row r="614" spans="3:15" x14ac:dyDescent="0.35">
      <c r="C614" s="18" t="str">
        <f t="shared" si="38"/>
        <v/>
      </c>
      <c r="D614" s="13" t="str">
        <f>IF('2_DEBITOS'!D610="","Não informado",'2_DEBITOS'!D610)</f>
        <v>Não informado</v>
      </c>
      <c r="E614" s="7">
        <f>IF('2_DEBITOS'!$I$4="ERRO !!!",0,SUM('2_DEBITOS'!E610))</f>
        <v>0</v>
      </c>
      <c r="F614" s="7">
        <f>IF('2_DEBITOS'!$I$4="ERRO !!!",0,SUM('2_DEBITOS'!F610,'2_DEBITOS'!G610))</f>
        <v>0</v>
      </c>
      <c r="G614" s="8" t="str">
        <f>IF('1_QUESITOS'!$D$18="ERRO !!!","",
IF(E614+F614=0,"",
IF(OR('2_DEBITOS'!I610="Sim",'1_QUESITOS'!$D$6="Sim",'1_QUESITOS'!$D$7="Sim",'1_QUESITOS'!$D$9="Sim"),"D",
IF('3_CAPAG'!$D$9="","",
'3_CAPAG'!$D$9))))</f>
        <v/>
      </c>
      <c r="H614" s="8" t="str">
        <f>IF('1_QUESITOS'!$D$18="ERRO !!!","00.0",
IF(AND(OR(G614="C",G614="D"),'1_QUESITOS'!$D$13="Sim"),"10.1",
IF(AND(OR(G614="A",G614="B"),'1_QUESITOS'!$D$14="Sim"),"10.2",
IF(AND(OR(G614="C",G614="D"),'1_QUESITOS'!$D$13="Não",'1_QUESITOS'!$D$12="Inciso I"),"11.1",
IF(AND(OR(G614="C",G614="D"),'1_QUESITOS'!$D$13="Não",'1_QUESITOS'!$D$12="Inciso II"),"11.2",
"00.0")))))</f>
        <v>00.0</v>
      </c>
      <c r="I614" s="87">
        <f>IF('1_QUESITOS'!$D$18="ERRO !!!",0,
IF(H614="10.1",0.65,
IF(H614="10.2",0,
IF(AND(H614="11.1",'1_QUESITOS'!$D$8="Não",'1_QUESITOS'!$D$9="Não",'1_QUESITOS'!$D$10="Não",'1_QUESITOS'!$D$11="Não"),0.65,
IF(AND(H614="11.1",OR('1_QUESITOS'!$D$8="Sim",'1_QUESITOS'!$D$9="Sim",'1_QUESITOS'!$D$10="Sim",'1_QUESITOS'!$D$11="Sim")),0.7,
IF(AND(H614="11.2",'1_QUESITOS'!$D$8="Não",'1_QUESITOS'!$D$9="Não",'1_QUESITOS'!$D$10="Não",'1_QUESITOS'!$D$11="Não"),0.5,
IF(AND(H614="11.2",OR('1_QUESITOS'!$D$8="Sim",'1_QUESITOS'!$D$9="Sim",'1_QUESITOS'!$D$10="Sim",'1_QUESITOS'!$D$11="Sim")),0.55,
0)))))))</f>
        <v>0</v>
      </c>
      <c r="J614" s="87">
        <f>'3_CAPAG'!$D$8</f>
        <v>0</v>
      </c>
      <c r="K614" s="87">
        <f>IF(OR('2_DEBITOS'!I610="Sim",'1_QUESITOS'!$D$6="Sim",'1_QUESITOS'!$D$7="Sim",'1_QUESITOS'!$D$9="Sim"),I614,
SMALL(I614:J614,1))</f>
        <v>0</v>
      </c>
      <c r="L614" s="7">
        <f>IF('2_DEBITOS'!$I$4="ERRO !!!",0,ROUNDDOWN(SUM(E614:F614)*K614,2))</f>
        <v>0</v>
      </c>
      <c r="M614" s="7">
        <f t="shared" si="36"/>
        <v>0</v>
      </c>
      <c r="N614" s="7">
        <f t="shared" si="39"/>
        <v>0</v>
      </c>
      <c r="O614" s="7">
        <f t="shared" si="37"/>
        <v>0</v>
      </c>
    </row>
    <row r="615" spans="3:15" x14ac:dyDescent="0.35">
      <c r="C615" s="18" t="str">
        <f t="shared" si="38"/>
        <v/>
      </c>
      <c r="D615" s="13" t="str">
        <f>IF('2_DEBITOS'!D611="","Não informado",'2_DEBITOS'!D611)</f>
        <v>Não informado</v>
      </c>
      <c r="E615" s="7">
        <f>IF('2_DEBITOS'!$I$4="ERRO !!!",0,SUM('2_DEBITOS'!E611))</f>
        <v>0</v>
      </c>
      <c r="F615" s="7">
        <f>IF('2_DEBITOS'!$I$4="ERRO !!!",0,SUM('2_DEBITOS'!F611,'2_DEBITOS'!G611))</f>
        <v>0</v>
      </c>
      <c r="G615" s="8" t="str">
        <f>IF('1_QUESITOS'!$D$18="ERRO !!!","",
IF(E615+F615=0,"",
IF(OR('2_DEBITOS'!I611="Sim",'1_QUESITOS'!$D$6="Sim",'1_QUESITOS'!$D$7="Sim",'1_QUESITOS'!$D$9="Sim"),"D",
IF('3_CAPAG'!$D$9="","",
'3_CAPAG'!$D$9))))</f>
        <v/>
      </c>
      <c r="H615" s="8" t="str">
        <f>IF('1_QUESITOS'!$D$18="ERRO !!!","00.0",
IF(AND(OR(G615="C",G615="D"),'1_QUESITOS'!$D$13="Sim"),"10.1",
IF(AND(OR(G615="A",G615="B"),'1_QUESITOS'!$D$14="Sim"),"10.2",
IF(AND(OR(G615="C",G615="D"),'1_QUESITOS'!$D$13="Não",'1_QUESITOS'!$D$12="Inciso I"),"11.1",
IF(AND(OR(G615="C",G615="D"),'1_QUESITOS'!$D$13="Não",'1_QUESITOS'!$D$12="Inciso II"),"11.2",
"00.0")))))</f>
        <v>00.0</v>
      </c>
      <c r="I615" s="87">
        <f>IF('1_QUESITOS'!$D$18="ERRO !!!",0,
IF(H615="10.1",0.65,
IF(H615="10.2",0,
IF(AND(H615="11.1",'1_QUESITOS'!$D$8="Não",'1_QUESITOS'!$D$9="Não",'1_QUESITOS'!$D$10="Não",'1_QUESITOS'!$D$11="Não"),0.65,
IF(AND(H615="11.1",OR('1_QUESITOS'!$D$8="Sim",'1_QUESITOS'!$D$9="Sim",'1_QUESITOS'!$D$10="Sim",'1_QUESITOS'!$D$11="Sim")),0.7,
IF(AND(H615="11.2",'1_QUESITOS'!$D$8="Não",'1_QUESITOS'!$D$9="Não",'1_QUESITOS'!$D$10="Não",'1_QUESITOS'!$D$11="Não"),0.5,
IF(AND(H615="11.2",OR('1_QUESITOS'!$D$8="Sim",'1_QUESITOS'!$D$9="Sim",'1_QUESITOS'!$D$10="Sim",'1_QUESITOS'!$D$11="Sim")),0.55,
0)))))))</f>
        <v>0</v>
      </c>
      <c r="J615" s="87">
        <f>'3_CAPAG'!$D$8</f>
        <v>0</v>
      </c>
      <c r="K615" s="87">
        <f>IF(OR('2_DEBITOS'!I611="Sim",'1_QUESITOS'!$D$6="Sim",'1_QUESITOS'!$D$7="Sim",'1_QUESITOS'!$D$9="Sim"),I615,
SMALL(I615:J615,1))</f>
        <v>0</v>
      </c>
      <c r="L615" s="7">
        <f>IF('2_DEBITOS'!$I$4="ERRO !!!",0,ROUNDDOWN(SUM(E615:F615)*K615,2))</f>
        <v>0</v>
      </c>
      <c r="M615" s="7">
        <f t="shared" si="36"/>
        <v>0</v>
      </c>
      <c r="N615" s="7">
        <f t="shared" si="39"/>
        <v>0</v>
      </c>
      <c r="O615" s="7">
        <f t="shared" si="37"/>
        <v>0</v>
      </c>
    </row>
    <row r="616" spans="3:15" x14ac:dyDescent="0.35">
      <c r="C616" s="18" t="str">
        <f t="shared" si="38"/>
        <v/>
      </c>
      <c r="D616" s="13" t="str">
        <f>IF('2_DEBITOS'!D612="","Não informado",'2_DEBITOS'!D612)</f>
        <v>Não informado</v>
      </c>
      <c r="E616" s="7">
        <f>IF('2_DEBITOS'!$I$4="ERRO !!!",0,SUM('2_DEBITOS'!E612))</f>
        <v>0</v>
      </c>
      <c r="F616" s="7">
        <f>IF('2_DEBITOS'!$I$4="ERRO !!!",0,SUM('2_DEBITOS'!F612,'2_DEBITOS'!G612))</f>
        <v>0</v>
      </c>
      <c r="G616" s="8" t="str">
        <f>IF('1_QUESITOS'!$D$18="ERRO !!!","",
IF(E616+F616=0,"",
IF(OR('2_DEBITOS'!I612="Sim",'1_QUESITOS'!$D$6="Sim",'1_QUESITOS'!$D$7="Sim",'1_QUESITOS'!$D$9="Sim"),"D",
IF('3_CAPAG'!$D$9="","",
'3_CAPAG'!$D$9))))</f>
        <v/>
      </c>
      <c r="H616" s="8" t="str">
        <f>IF('1_QUESITOS'!$D$18="ERRO !!!","00.0",
IF(AND(OR(G616="C",G616="D"),'1_QUESITOS'!$D$13="Sim"),"10.1",
IF(AND(OR(G616="A",G616="B"),'1_QUESITOS'!$D$14="Sim"),"10.2",
IF(AND(OR(G616="C",G616="D"),'1_QUESITOS'!$D$13="Não",'1_QUESITOS'!$D$12="Inciso I"),"11.1",
IF(AND(OR(G616="C",G616="D"),'1_QUESITOS'!$D$13="Não",'1_QUESITOS'!$D$12="Inciso II"),"11.2",
"00.0")))))</f>
        <v>00.0</v>
      </c>
      <c r="I616" s="87">
        <f>IF('1_QUESITOS'!$D$18="ERRO !!!",0,
IF(H616="10.1",0.65,
IF(H616="10.2",0,
IF(AND(H616="11.1",'1_QUESITOS'!$D$8="Não",'1_QUESITOS'!$D$9="Não",'1_QUESITOS'!$D$10="Não",'1_QUESITOS'!$D$11="Não"),0.65,
IF(AND(H616="11.1",OR('1_QUESITOS'!$D$8="Sim",'1_QUESITOS'!$D$9="Sim",'1_QUESITOS'!$D$10="Sim",'1_QUESITOS'!$D$11="Sim")),0.7,
IF(AND(H616="11.2",'1_QUESITOS'!$D$8="Não",'1_QUESITOS'!$D$9="Não",'1_QUESITOS'!$D$10="Não",'1_QUESITOS'!$D$11="Não"),0.5,
IF(AND(H616="11.2",OR('1_QUESITOS'!$D$8="Sim",'1_QUESITOS'!$D$9="Sim",'1_QUESITOS'!$D$10="Sim",'1_QUESITOS'!$D$11="Sim")),0.55,
0)))))))</f>
        <v>0</v>
      </c>
      <c r="J616" s="87">
        <f>'3_CAPAG'!$D$8</f>
        <v>0</v>
      </c>
      <c r="K616" s="87">
        <f>IF(OR('2_DEBITOS'!I612="Sim",'1_QUESITOS'!$D$6="Sim",'1_QUESITOS'!$D$7="Sim",'1_QUESITOS'!$D$9="Sim"),I616,
SMALL(I616:J616,1))</f>
        <v>0</v>
      </c>
      <c r="L616" s="7">
        <f>IF('2_DEBITOS'!$I$4="ERRO !!!",0,ROUNDDOWN(SUM(E616:F616)*K616,2))</f>
        <v>0</v>
      </c>
      <c r="M616" s="7">
        <f t="shared" si="36"/>
        <v>0</v>
      </c>
      <c r="N616" s="7">
        <f t="shared" si="39"/>
        <v>0</v>
      </c>
      <c r="O616" s="7">
        <f t="shared" si="37"/>
        <v>0</v>
      </c>
    </row>
    <row r="617" spans="3:15" x14ac:dyDescent="0.35">
      <c r="C617" s="18" t="str">
        <f t="shared" si="38"/>
        <v/>
      </c>
      <c r="D617" s="13" t="str">
        <f>IF('2_DEBITOS'!D613="","Não informado",'2_DEBITOS'!D613)</f>
        <v>Não informado</v>
      </c>
      <c r="E617" s="7">
        <f>IF('2_DEBITOS'!$I$4="ERRO !!!",0,SUM('2_DEBITOS'!E613))</f>
        <v>0</v>
      </c>
      <c r="F617" s="7">
        <f>IF('2_DEBITOS'!$I$4="ERRO !!!",0,SUM('2_DEBITOS'!F613,'2_DEBITOS'!G613))</f>
        <v>0</v>
      </c>
      <c r="G617" s="8" t="str">
        <f>IF('1_QUESITOS'!$D$18="ERRO !!!","",
IF(E617+F617=0,"",
IF(OR('2_DEBITOS'!I613="Sim",'1_QUESITOS'!$D$6="Sim",'1_QUESITOS'!$D$7="Sim",'1_QUESITOS'!$D$9="Sim"),"D",
IF('3_CAPAG'!$D$9="","",
'3_CAPAG'!$D$9))))</f>
        <v/>
      </c>
      <c r="H617" s="8" t="str">
        <f>IF('1_QUESITOS'!$D$18="ERRO !!!","00.0",
IF(AND(OR(G617="C",G617="D"),'1_QUESITOS'!$D$13="Sim"),"10.1",
IF(AND(OR(G617="A",G617="B"),'1_QUESITOS'!$D$14="Sim"),"10.2",
IF(AND(OR(G617="C",G617="D"),'1_QUESITOS'!$D$13="Não",'1_QUESITOS'!$D$12="Inciso I"),"11.1",
IF(AND(OR(G617="C",G617="D"),'1_QUESITOS'!$D$13="Não",'1_QUESITOS'!$D$12="Inciso II"),"11.2",
"00.0")))))</f>
        <v>00.0</v>
      </c>
      <c r="I617" s="87">
        <f>IF('1_QUESITOS'!$D$18="ERRO !!!",0,
IF(H617="10.1",0.65,
IF(H617="10.2",0,
IF(AND(H617="11.1",'1_QUESITOS'!$D$8="Não",'1_QUESITOS'!$D$9="Não",'1_QUESITOS'!$D$10="Não",'1_QUESITOS'!$D$11="Não"),0.65,
IF(AND(H617="11.1",OR('1_QUESITOS'!$D$8="Sim",'1_QUESITOS'!$D$9="Sim",'1_QUESITOS'!$D$10="Sim",'1_QUESITOS'!$D$11="Sim")),0.7,
IF(AND(H617="11.2",'1_QUESITOS'!$D$8="Não",'1_QUESITOS'!$D$9="Não",'1_QUESITOS'!$D$10="Não",'1_QUESITOS'!$D$11="Não"),0.5,
IF(AND(H617="11.2",OR('1_QUESITOS'!$D$8="Sim",'1_QUESITOS'!$D$9="Sim",'1_QUESITOS'!$D$10="Sim",'1_QUESITOS'!$D$11="Sim")),0.55,
0)))))))</f>
        <v>0</v>
      </c>
      <c r="J617" s="87">
        <f>'3_CAPAG'!$D$8</f>
        <v>0</v>
      </c>
      <c r="K617" s="87">
        <f>IF(OR('2_DEBITOS'!I613="Sim",'1_QUESITOS'!$D$6="Sim",'1_QUESITOS'!$D$7="Sim",'1_QUESITOS'!$D$9="Sim"),I617,
SMALL(I617:J617,1))</f>
        <v>0</v>
      </c>
      <c r="L617" s="7">
        <f>IF('2_DEBITOS'!$I$4="ERRO !!!",0,ROUNDDOWN(SUM(E617:F617)*K617,2))</f>
        <v>0</v>
      </c>
      <c r="M617" s="7">
        <f t="shared" si="36"/>
        <v>0</v>
      </c>
      <c r="N617" s="7">
        <f t="shared" si="39"/>
        <v>0</v>
      </c>
      <c r="O617" s="7">
        <f t="shared" si="37"/>
        <v>0</v>
      </c>
    </row>
    <row r="618" spans="3:15" x14ac:dyDescent="0.35">
      <c r="C618" s="18" t="str">
        <f t="shared" si="38"/>
        <v/>
      </c>
      <c r="D618" s="13" t="str">
        <f>IF('2_DEBITOS'!D614="","Não informado",'2_DEBITOS'!D614)</f>
        <v>Não informado</v>
      </c>
      <c r="E618" s="7">
        <f>IF('2_DEBITOS'!$I$4="ERRO !!!",0,SUM('2_DEBITOS'!E614))</f>
        <v>0</v>
      </c>
      <c r="F618" s="7">
        <f>IF('2_DEBITOS'!$I$4="ERRO !!!",0,SUM('2_DEBITOS'!F614,'2_DEBITOS'!G614))</f>
        <v>0</v>
      </c>
      <c r="G618" s="8" t="str">
        <f>IF('1_QUESITOS'!$D$18="ERRO !!!","",
IF(E618+F618=0,"",
IF(OR('2_DEBITOS'!I614="Sim",'1_QUESITOS'!$D$6="Sim",'1_QUESITOS'!$D$7="Sim",'1_QUESITOS'!$D$9="Sim"),"D",
IF('3_CAPAG'!$D$9="","",
'3_CAPAG'!$D$9))))</f>
        <v/>
      </c>
      <c r="H618" s="8" t="str">
        <f>IF('1_QUESITOS'!$D$18="ERRO !!!","00.0",
IF(AND(OR(G618="C",G618="D"),'1_QUESITOS'!$D$13="Sim"),"10.1",
IF(AND(OR(G618="A",G618="B"),'1_QUESITOS'!$D$14="Sim"),"10.2",
IF(AND(OR(G618="C",G618="D"),'1_QUESITOS'!$D$13="Não",'1_QUESITOS'!$D$12="Inciso I"),"11.1",
IF(AND(OR(G618="C",G618="D"),'1_QUESITOS'!$D$13="Não",'1_QUESITOS'!$D$12="Inciso II"),"11.2",
"00.0")))))</f>
        <v>00.0</v>
      </c>
      <c r="I618" s="87">
        <f>IF('1_QUESITOS'!$D$18="ERRO !!!",0,
IF(H618="10.1",0.65,
IF(H618="10.2",0,
IF(AND(H618="11.1",'1_QUESITOS'!$D$8="Não",'1_QUESITOS'!$D$9="Não",'1_QUESITOS'!$D$10="Não",'1_QUESITOS'!$D$11="Não"),0.65,
IF(AND(H618="11.1",OR('1_QUESITOS'!$D$8="Sim",'1_QUESITOS'!$D$9="Sim",'1_QUESITOS'!$D$10="Sim",'1_QUESITOS'!$D$11="Sim")),0.7,
IF(AND(H618="11.2",'1_QUESITOS'!$D$8="Não",'1_QUESITOS'!$D$9="Não",'1_QUESITOS'!$D$10="Não",'1_QUESITOS'!$D$11="Não"),0.5,
IF(AND(H618="11.2",OR('1_QUESITOS'!$D$8="Sim",'1_QUESITOS'!$D$9="Sim",'1_QUESITOS'!$D$10="Sim",'1_QUESITOS'!$D$11="Sim")),0.55,
0)))))))</f>
        <v>0</v>
      </c>
      <c r="J618" s="87">
        <f>'3_CAPAG'!$D$8</f>
        <v>0</v>
      </c>
      <c r="K618" s="87">
        <f>IF(OR('2_DEBITOS'!I614="Sim",'1_QUESITOS'!$D$6="Sim",'1_QUESITOS'!$D$7="Sim",'1_QUESITOS'!$D$9="Sim"),I618,
SMALL(I618:J618,1))</f>
        <v>0</v>
      </c>
      <c r="L618" s="7">
        <f>IF('2_DEBITOS'!$I$4="ERRO !!!",0,ROUNDDOWN(SUM(E618:F618)*K618,2))</f>
        <v>0</v>
      </c>
      <c r="M618" s="7">
        <f t="shared" si="36"/>
        <v>0</v>
      </c>
      <c r="N618" s="7">
        <f t="shared" si="39"/>
        <v>0</v>
      </c>
      <c r="O618" s="7">
        <f t="shared" si="37"/>
        <v>0</v>
      </c>
    </row>
    <row r="619" spans="3:15" x14ac:dyDescent="0.35">
      <c r="C619" s="18" t="str">
        <f t="shared" si="38"/>
        <v/>
      </c>
      <c r="D619" s="13" t="str">
        <f>IF('2_DEBITOS'!D615="","Não informado",'2_DEBITOS'!D615)</f>
        <v>Não informado</v>
      </c>
      <c r="E619" s="7">
        <f>IF('2_DEBITOS'!$I$4="ERRO !!!",0,SUM('2_DEBITOS'!E615))</f>
        <v>0</v>
      </c>
      <c r="F619" s="7">
        <f>IF('2_DEBITOS'!$I$4="ERRO !!!",0,SUM('2_DEBITOS'!F615,'2_DEBITOS'!G615))</f>
        <v>0</v>
      </c>
      <c r="G619" s="8" t="str">
        <f>IF('1_QUESITOS'!$D$18="ERRO !!!","",
IF(E619+F619=0,"",
IF(OR('2_DEBITOS'!I615="Sim",'1_QUESITOS'!$D$6="Sim",'1_QUESITOS'!$D$7="Sim",'1_QUESITOS'!$D$9="Sim"),"D",
IF('3_CAPAG'!$D$9="","",
'3_CAPAG'!$D$9))))</f>
        <v/>
      </c>
      <c r="H619" s="8" t="str">
        <f>IF('1_QUESITOS'!$D$18="ERRO !!!","00.0",
IF(AND(OR(G619="C",G619="D"),'1_QUESITOS'!$D$13="Sim"),"10.1",
IF(AND(OR(G619="A",G619="B"),'1_QUESITOS'!$D$14="Sim"),"10.2",
IF(AND(OR(G619="C",G619="D"),'1_QUESITOS'!$D$13="Não",'1_QUESITOS'!$D$12="Inciso I"),"11.1",
IF(AND(OR(G619="C",G619="D"),'1_QUESITOS'!$D$13="Não",'1_QUESITOS'!$D$12="Inciso II"),"11.2",
"00.0")))))</f>
        <v>00.0</v>
      </c>
      <c r="I619" s="87">
        <f>IF('1_QUESITOS'!$D$18="ERRO !!!",0,
IF(H619="10.1",0.65,
IF(H619="10.2",0,
IF(AND(H619="11.1",'1_QUESITOS'!$D$8="Não",'1_QUESITOS'!$D$9="Não",'1_QUESITOS'!$D$10="Não",'1_QUESITOS'!$D$11="Não"),0.65,
IF(AND(H619="11.1",OR('1_QUESITOS'!$D$8="Sim",'1_QUESITOS'!$D$9="Sim",'1_QUESITOS'!$D$10="Sim",'1_QUESITOS'!$D$11="Sim")),0.7,
IF(AND(H619="11.2",'1_QUESITOS'!$D$8="Não",'1_QUESITOS'!$D$9="Não",'1_QUESITOS'!$D$10="Não",'1_QUESITOS'!$D$11="Não"),0.5,
IF(AND(H619="11.2",OR('1_QUESITOS'!$D$8="Sim",'1_QUESITOS'!$D$9="Sim",'1_QUESITOS'!$D$10="Sim",'1_QUESITOS'!$D$11="Sim")),0.55,
0)))))))</f>
        <v>0</v>
      </c>
      <c r="J619" s="87">
        <f>'3_CAPAG'!$D$8</f>
        <v>0</v>
      </c>
      <c r="K619" s="87">
        <f>IF(OR('2_DEBITOS'!I615="Sim",'1_QUESITOS'!$D$6="Sim",'1_QUESITOS'!$D$7="Sim",'1_QUESITOS'!$D$9="Sim"),I619,
SMALL(I619:J619,1))</f>
        <v>0</v>
      </c>
      <c r="L619" s="7">
        <f>IF('2_DEBITOS'!$I$4="ERRO !!!",0,ROUNDDOWN(SUM(E619:F619)*K619,2))</f>
        <v>0</v>
      </c>
      <c r="M619" s="7">
        <f t="shared" si="36"/>
        <v>0</v>
      </c>
      <c r="N619" s="7">
        <f t="shared" si="39"/>
        <v>0</v>
      </c>
      <c r="O619" s="7">
        <f t="shared" si="37"/>
        <v>0</v>
      </c>
    </row>
    <row r="620" spans="3:15" x14ac:dyDescent="0.35">
      <c r="C620" s="18" t="str">
        <f t="shared" si="38"/>
        <v/>
      </c>
      <c r="D620" s="13" t="str">
        <f>IF('2_DEBITOS'!D616="","Não informado",'2_DEBITOS'!D616)</f>
        <v>Não informado</v>
      </c>
      <c r="E620" s="7">
        <f>IF('2_DEBITOS'!$I$4="ERRO !!!",0,SUM('2_DEBITOS'!E616))</f>
        <v>0</v>
      </c>
      <c r="F620" s="7">
        <f>IF('2_DEBITOS'!$I$4="ERRO !!!",0,SUM('2_DEBITOS'!F616,'2_DEBITOS'!G616))</f>
        <v>0</v>
      </c>
      <c r="G620" s="8" t="str">
        <f>IF('1_QUESITOS'!$D$18="ERRO !!!","",
IF(E620+F620=0,"",
IF(OR('2_DEBITOS'!I616="Sim",'1_QUESITOS'!$D$6="Sim",'1_QUESITOS'!$D$7="Sim",'1_QUESITOS'!$D$9="Sim"),"D",
IF('3_CAPAG'!$D$9="","",
'3_CAPAG'!$D$9))))</f>
        <v/>
      </c>
      <c r="H620" s="8" t="str">
        <f>IF('1_QUESITOS'!$D$18="ERRO !!!","00.0",
IF(AND(OR(G620="C",G620="D"),'1_QUESITOS'!$D$13="Sim"),"10.1",
IF(AND(OR(G620="A",G620="B"),'1_QUESITOS'!$D$14="Sim"),"10.2",
IF(AND(OR(G620="C",G620="D"),'1_QUESITOS'!$D$13="Não",'1_QUESITOS'!$D$12="Inciso I"),"11.1",
IF(AND(OR(G620="C",G620="D"),'1_QUESITOS'!$D$13="Não",'1_QUESITOS'!$D$12="Inciso II"),"11.2",
"00.0")))))</f>
        <v>00.0</v>
      </c>
      <c r="I620" s="87">
        <f>IF('1_QUESITOS'!$D$18="ERRO !!!",0,
IF(H620="10.1",0.65,
IF(H620="10.2",0,
IF(AND(H620="11.1",'1_QUESITOS'!$D$8="Não",'1_QUESITOS'!$D$9="Não",'1_QUESITOS'!$D$10="Não",'1_QUESITOS'!$D$11="Não"),0.65,
IF(AND(H620="11.1",OR('1_QUESITOS'!$D$8="Sim",'1_QUESITOS'!$D$9="Sim",'1_QUESITOS'!$D$10="Sim",'1_QUESITOS'!$D$11="Sim")),0.7,
IF(AND(H620="11.2",'1_QUESITOS'!$D$8="Não",'1_QUESITOS'!$D$9="Não",'1_QUESITOS'!$D$10="Não",'1_QUESITOS'!$D$11="Não"),0.5,
IF(AND(H620="11.2",OR('1_QUESITOS'!$D$8="Sim",'1_QUESITOS'!$D$9="Sim",'1_QUESITOS'!$D$10="Sim",'1_QUESITOS'!$D$11="Sim")),0.55,
0)))))))</f>
        <v>0</v>
      </c>
      <c r="J620" s="87">
        <f>'3_CAPAG'!$D$8</f>
        <v>0</v>
      </c>
      <c r="K620" s="87">
        <f>IF(OR('2_DEBITOS'!I616="Sim",'1_QUESITOS'!$D$6="Sim",'1_QUESITOS'!$D$7="Sim",'1_QUESITOS'!$D$9="Sim"),I620,
SMALL(I620:J620,1))</f>
        <v>0</v>
      </c>
      <c r="L620" s="7">
        <f>IF('2_DEBITOS'!$I$4="ERRO !!!",0,ROUNDDOWN(SUM(E620:F620)*K620,2))</f>
        <v>0</v>
      </c>
      <c r="M620" s="7">
        <f t="shared" si="36"/>
        <v>0</v>
      </c>
      <c r="N620" s="7">
        <f t="shared" si="39"/>
        <v>0</v>
      </c>
      <c r="O620" s="7">
        <f t="shared" si="37"/>
        <v>0</v>
      </c>
    </row>
    <row r="621" spans="3:15" x14ac:dyDescent="0.35">
      <c r="C621" s="18" t="str">
        <f t="shared" si="38"/>
        <v/>
      </c>
      <c r="D621" s="13" t="str">
        <f>IF('2_DEBITOS'!D617="","Não informado",'2_DEBITOS'!D617)</f>
        <v>Não informado</v>
      </c>
      <c r="E621" s="7">
        <f>IF('2_DEBITOS'!$I$4="ERRO !!!",0,SUM('2_DEBITOS'!E617))</f>
        <v>0</v>
      </c>
      <c r="F621" s="7">
        <f>IF('2_DEBITOS'!$I$4="ERRO !!!",0,SUM('2_DEBITOS'!F617,'2_DEBITOS'!G617))</f>
        <v>0</v>
      </c>
      <c r="G621" s="8" t="str">
        <f>IF('1_QUESITOS'!$D$18="ERRO !!!","",
IF(E621+F621=0,"",
IF(OR('2_DEBITOS'!I617="Sim",'1_QUESITOS'!$D$6="Sim",'1_QUESITOS'!$D$7="Sim",'1_QUESITOS'!$D$9="Sim"),"D",
IF('3_CAPAG'!$D$9="","",
'3_CAPAG'!$D$9))))</f>
        <v/>
      </c>
      <c r="H621" s="8" t="str">
        <f>IF('1_QUESITOS'!$D$18="ERRO !!!","00.0",
IF(AND(OR(G621="C",G621="D"),'1_QUESITOS'!$D$13="Sim"),"10.1",
IF(AND(OR(G621="A",G621="B"),'1_QUESITOS'!$D$14="Sim"),"10.2",
IF(AND(OR(G621="C",G621="D"),'1_QUESITOS'!$D$13="Não",'1_QUESITOS'!$D$12="Inciso I"),"11.1",
IF(AND(OR(G621="C",G621="D"),'1_QUESITOS'!$D$13="Não",'1_QUESITOS'!$D$12="Inciso II"),"11.2",
"00.0")))))</f>
        <v>00.0</v>
      </c>
      <c r="I621" s="87">
        <f>IF('1_QUESITOS'!$D$18="ERRO !!!",0,
IF(H621="10.1",0.65,
IF(H621="10.2",0,
IF(AND(H621="11.1",'1_QUESITOS'!$D$8="Não",'1_QUESITOS'!$D$9="Não",'1_QUESITOS'!$D$10="Não",'1_QUESITOS'!$D$11="Não"),0.65,
IF(AND(H621="11.1",OR('1_QUESITOS'!$D$8="Sim",'1_QUESITOS'!$D$9="Sim",'1_QUESITOS'!$D$10="Sim",'1_QUESITOS'!$D$11="Sim")),0.7,
IF(AND(H621="11.2",'1_QUESITOS'!$D$8="Não",'1_QUESITOS'!$D$9="Não",'1_QUESITOS'!$D$10="Não",'1_QUESITOS'!$D$11="Não"),0.5,
IF(AND(H621="11.2",OR('1_QUESITOS'!$D$8="Sim",'1_QUESITOS'!$D$9="Sim",'1_QUESITOS'!$D$10="Sim",'1_QUESITOS'!$D$11="Sim")),0.55,
0)))))))</f>
        <v>0</v>
      </c>
      <c r="J621" s="87">
        <f>'3_CAPAG'!$D$8</f>
        <v>0</v>
      </c>
      <c r="K621" s="87">
        <f>IF(OR('2_DEBITOS'!I617="Sim",'1_QUESITOS'!$D$6="Sim",'1_QUESITOS'!$D$7="Sim",'1_QUESITOS'!$D$9="Sim"),I621,
SMALL(I621:J621,1))</f>
        <v>0</v>
      </c>
      <c r="L621" s="7">
        <f>IF('2_DEBITOS'!$I$4="ERRO !!!",0,ROUNDDOWN(SUM(E621:F621)*K621,2))</f>
        <v>0</v>
      </c>
      <c r="M621" s="7">
        <f t="shared" si="36"/>
        <v>0</v>
      </c>
      <c r="N621" s="7">
        <f t="shared" si="39"/>
        <v>0</v>
      </c>
      <c r="O621" s="7">
        <f t="shared" si="37"/>
        <v>0</v>
      </c>
    </row>
    <row r="622" spans="3:15" x14ac:dyDescent="0.35">
      <c r="C622" s="18" t="str">
        <f t="shared" si="38"/>
        <v/>
      </c>
      <c r="D622" s="13" t="str">
        <f>IF('2_DEBITOS'!D618="","Não informado",'2_DEBITOS'!D618)</f>
        <v>Não informado</v>
      </c>
      <c r="E622" s="7">
        <f>IF('2_DEBITOS'!$I$4="ERRO !!!",0,SUM('2_DEBITOS'!E618))</f>
        <v>0</v>
      </c>
      <c r="F622" s="7">
        <f>IF('2_DEBITOS'!$I$4="ERRO !!!",0,SUM('2_DEBITOS'!F618,'2_DEBITOS'!G618))</f>
        <v>0</v>
      </c>
      <c r="G622" s="8" t="str">
        <f>IF('1_QUESITOS'!$D$18="ERRO !!!","",
IF(E622+F622=0,"",
IF(OR('2_DEBITOS'!I618="Sim",'1_QUESITOS'!$D$6="Sim",'1_QUESITOS'!$D$7="Sim",'1_QUESITOS'!$D$9="Sim"),"D",
IF('3_CAPAG'!$D$9="","",
'3_CAPAG'!$D$9))))</f>
        <v/>
      </c>
      <c r="H622" s="8" t="str">
        <f>IF('1_QUESITOS'!$D$18="ERRO !!!","00.0",
IF(AND(OR(G622="C",G622="D"),'1_QUESITOS'!$D$13="Sim"),"10.1",
IF(AND(OR(G622="A",G622="B"),'1_QUESITOS'!$D$14="Sim"),"10.2",
IF(AND(OR(G622="C",G622="D"),'1_QUESITOS'!$D$13="Não",'1_QUESITOS'!$D$12="Inciso I"),"11.1",
IF(AND(OR(G622="C",G622="D"),'1_QUESITOS'!$D$13="Não",'1_QUESITOS'!$D$12="Inciso II"),"11.2",
"00.0")))))</f>
        <v>00.0</v>
      </c>
      <c r="I622" s="87">
        <f>IF('1_QUESITOS'!$D$18="ERRO !!!",0,
IF(H622="10.1",0.65,
IF(H622="10.2",0,
IF(AND(H622="11.1",'1_QUESITOS'!$D$8="Não",'1_QUESITOS'!$D$9="Não",'1_QUESITOS'!$D$10="Não",'1_QUESITOS'!$D$11="Não"),0.65,
IF(AND(H622="11.1",OR('1_QUESITOS'!$D$8="Sim",'1_QUESITOS'!$D$9="Sim",'1_QUESITOS'!$D$10="Sim",'1_QUESITOS'!$D$11="Sim")),0.7,
IF(AND(H622="11.2",'1_QUESITOS'!$D$8="Não",'1_QUESITOS'!$D$9="Não",'1_QUESITOS'!$D$10="Não",'1_QUESITOS'!$D$11="Não"),0.5,
IF(AND(H622="11.2",OR('1_QUESITOS'!$D$8="Sim",'1_QUESITOS'!$D$9="Sim",'1_QUESITOS'!$D$10="Sim",'1_QUESITOS'!$D$11="Sim")),0.55,
0)))))))</f>
        <v>0</v>
      </c>
      <c r="J622" s="87">
        <f>'3_CAPAG'!$D$8</f>
        <v>0</v>
      </c>
      <c r="K622" s="87">
        <f>IF(OR('2_DEBITOS'!I618="Sim",'1_QUESITOS'!$D$6="Sim",'1_QUESITOS'!$D$7="Sim",'1_QUESITOS'!$D$9="Sim"),I622,
SMALL(I622:J622,1))</f>
        <v>0</v>
      </c>
      <c r="L622" s="7">
        <f>IF('2_DEBITOS'!$I$4="ERRO !!!",0,ROUNDDOWN(SUM(E622:F622)*K622,2))</f>
        <v>0</v>
      </c>
      <c r="M622" s="7">
        <f t="shared" si="36"/>
        <v>0</v>
      </c>
      <c r="N622" s="7">
        <f t="shared" si="39"/>
        <v>0</v>
      </c>
      <c r="O622" s="7">
        <f t="shared" si="37"/>
        <v>0</v>
      </c>
    </row>
    <row r="623" spans="3:15" x14ac:dyDescent="0.35">
      <c r="C623" s="18" t="str">
        <f t="shared" si="38"/>
        <v/>
      </c>
      <c r="D623" s="13" t="str">
        <f>IF('2_DEBITOS'!D619="","Não informado",'2_DEBITOS'!D619)</f>
        <v>Não informado</v>
      </c>
      <c r="E623" s="7">
        <f>IF('2_DEBITOS'!$I$4="ERRO !!!",0,SUM('2_DEBITOS'!E619))</f>
        <v>0</v>
      </c>
      <c r="F623" s="7">
        <f>IF('2_DEBITOS'!$I$4="ERRO !!!",0,SUM('2_DEBITOS'!F619,'2_DEBITOS'!G619))</f>
        <v>0</v>
      </c>
      <c r="G623" s="8" t="str">
        <f>IF('1_QUESITOS'!$D$18="ERRO !!!","",
IF(E623+F623=0,"",
IF(OR('2_DEBITOS'!I619="Sim",'1_QUESITOS'!$D$6="Sim",'1_QUESITOS'!$D$7="Sim",'1_QUESITOS'!$D$9="Sim"),"D",
IF('3_CAPAG'!$D$9="","",
'3_CAPAG'!$D$9))))</f>
        <v/>
      </c>
      <c r="H623" s="8" t="str">
        <f>IF('1_QUESITOS'!$D$18="ERRO !!!","00.0",
IF(AND(OR(G623="C",G623="D"),'1_QUESITOS'!$D$13="Sim"),"10.1",
IF(AND(OR(G623="A",G623="B"),'1_QUESITOS'!$D$14="Sim"),"10.2",
IF(AND(OR(G623="C",G623="D"),'1_QUESITOS'!$D$13="Não",'1_QUESITOS'!$D$12="Inciso I"),"11.1",
IF(AND(OR(G623="C",G623="D"),'1_QUESITOS'!$D$13="Não",'1_QUESITOS'!$D$12="Inciso II"),"11.2",
"00.0")))))</f>
        <v>00.0</v>
      </c>
      <c r="I623" s="87">
        <f>IF('1_QUESITOS'!$D$18="ERRO !!!",0,
IF(H623="10.1",0.65,
IF(H623="10.2",0,
IF(AND(H623="11.1",'1_QUESITOS'!$D$8="Não",'1_QUESITOS'!$D$9="Não",'1_QUESITOS'!$D$10="Não",'1_QUESITOS'!$D$11="Não"),0.65,
IF(AND(H623="11.1",OR('1_QUESITOS'!$D$8="Sim",'1_QUESITOS'!$D$9="Sim",'1_QUESITOS'!$D$10="Sim",'1_QUESITOS'!$D$11="Sim")),0.7,
IF(AND(H623="11.2",'1_QUESITOS'!$D$8="Não",'1_QUESITOS'!$D$9="Não",'1_QUESITOS'!$D$10="Não",'1_QUESITOS'!$D$11="Não"),0.5,
IF(AND(H623="11.2",OR('1_QUESITOS'!$D$8="Sim",'1_QUESITOS'!$D$9="Sim",'1_QUESITOS'!$D$10="Sim",'1_QUESITOS'!$D$11="Sim")),0.55,
0)))))))</f>
        <v>0</v>
      </c>
      <c r="J623" s="87">
        <f>'3_CAPAG'!$D$8</f>
        <v>0</v>
      </c>
      <c r="K623" s="87">
        <f>IF(OR('2_DEBITOS'!I619="Sim",'1_QUESITOS'!$D$6="Sim",'1_QUESITOS'!$D$7="Sim",'1_QUESITOS'!$D$9="Sim"),I623,
SMALL(I623:J623,1))</f>
        <v>0</v>
      </c>
      <c r="L623" s="7">
        <f>IF('2_DEBITOS'!$I$4="ERRO !!!",0,ROUNDDOWN(SUM(E623:F623)*K623,2))</f>
        <v>0</v>
      </c>
      <c r="M623" s="7">
        <f t="shared" si="36"/>
        <v>0</v>
      </c>
      <c r="N623" s="7">
        <f t="shared" si="39"/>
        <v>0</v>
      </c>
      <c r="O623" s="7">
        <f t="shared" si="37"/>
        <v>0</v>
      </c>
    </row>
    <row r="624" spans="3:15" x14ac:dyDescent="0.35">
      <c r="C624" s="18" t="str">
        <f t="shared" si="38"/>
        <v/>
      </c>
      <c r="D624" s="13" t="str">
        <f>IF('2_DEBITOS'!D620="","Não informado",'2_DEBITOS'!D620)</f>
        <v>Não informado</v>
      </c>
      <c r="E624" s="7">
        <f>IF('2_DEBITOS'!$I$4="ERRO !!!",0,SUM('2_DEBITOS'!E620))</f>
        <v>0</v>
      </c>
      <c r="F624" s="7">
        <f>IF('2_DEBITOS'!$I$4="ERRO !!!",0,SUM('2_DEBITOS'!F620,'2_DEBITOS'!G620))</f>
        <v>0</v>
      </c>
      <c r="G624" s="8" t="str">
        <f>IF('1_QUESITOS'!$D$18="ERRO !!!","",
IF(E624+F624=0,"",
IF(OR('2_DEBITOS'!I620="Sim",'1_QUESITOS'!$D$6="Sim",'1_QUESITOS'!$D$7="Sim",'1_QUESITOS'!$D$9="Sim"),"D",
IF('3_CAPAG'!$D$9="","",
'3_CAPAG'!$D$9))))</f>
        <v/>
      </c>
      <c r="H624" s="8" t="str">
        <f>IF('1_QUESITOS'!$D$18="ERRO !!!","00.0",
IF(AND(OR(G624="C",G624="D"),'1_QUESITOS'!$D$13="Sim"),"10.1",
IF(AND(OR(G624="A",G624="B"),'1_QUESITOS'!$D$14="Sim"),"10.2",
IF(AND(OR(G624="C",G624="D"),'1_QUESITOS'!$D$13="Não",'1_QUESITOS'!$D$12="Inciso I"),"11.1",
IF(AND(OR(G624="C",G624="D"),'1_QUESITOS'!$D$13="Não",'1_QUESITOS'!$D$12="Inciso II"),"11.2",
"00.0")))))</f>
        <v>00.0</v>
      </c>
      <c r="I624" s="87">
        <f>IF('1_QUESITOS'!$D$18="ERRO !!!",0,
IF(H624="10.1",0.65,
IF(H624="10.2",0,
IF(AND(H624="11.1",'1_QUESITOS'!$D$8="Não",'1_QUESITOS'!$D$9="Não",'1_QUESITOS'!$D$10="Não",'1_QUESITOS'!$D$11="Não"),0.65,
IF(AND(H624="11.1",OR('1_QUESITOS'!$D$8="Sim",'1_QUESITOS'!$D$9="Sim",'1_QUESITOS'!$D$10="Sim",'1_QUESITOS'!$D$11="Sim")),0.7,
IF(AND(H624="11.2",'1_QUESITOS'!$D$8="Não",'1_QUESITOS'!$D$9="Não",'1_QUESITOS'!$D$10="Não",'1_QUESITOS'!$D$11="Não"),0.5,
IF(AND(H624="11.2",OR('1_QUESITOS'!$D$8="Sim",'1_QUESITOS'!$D$9="Sim",'1_QUESITOS'!$D$10="Sim",'1_QUESITOS'!$D$11="Sim")),0.55,
0)))))))</f>
        <v>0</v>
      </c>
      <c r="J624" s="87">
        <f>'3_CAPAG'!$D$8</f>
        <v>0</v>
      </c>
      <c r="K624" s="87">
        <f>IF(OR('2_DEBITOS'!I620="Sim",'1_QUESITOS'!$D$6="Sim",'1_QUESITOS'!$D$7="Sim",'1_QUESITOS'!$D$9="Sim"),I624,
SMALL(I624:J624,1))</f>
        <v>0</v>
      </c>
      <c r="L624" s="7">
        <f>IF('2_DEBITOS'!$I$4="ERRO !!!",0,ROUNDDOWN(SUM(E624:F624)*K624,2))</f>
        <v>0</v>
      </c>
      <c r="M624" s="7">
        <f t="shared" si="36"/>
        <v>0</v>
      </c>
      <c r="N624" s="7">
        <f t="shared" si="39"/>
        <v>0</v>
      </c>
      <c r="O624" s="7">
        <f t="shared" si="37"/>
        <v>0</v>
      </c>
    </row>
    <row r="625" spans="3:15" x14ac:dyDescent="0.35">
      <c r="C625" s="18" t="str">
        <f t="shared" si="38"/>
        <v/>
      </c>
      <c r="D625" s="13" t="str">
        <f>IF('2_DEBITOS'!D621="","Não informado",'2_DEBITOS'!D621)</f>
        <v>Não informado</v>
      </c>
      <c r="E625" s="7">
        <f>IF('2_DEBITOS'!$I$4="ERRO !!!",0,SUM('2_DEBITOS'!E621))</f>
        <v>0</v>
      </c>
      <c r="F625" s="7">
        <f>IF('2_DEBITOS'!$I$4="ERRO !!!",0,SUM('2_DEBITOS'!F621,'2_DEBITOS'!G621))</f>
        <v>0</v>
      </c>
      <c r="G625" s="8" t="str">
        <f>IF('1_QUESITOS'!$D$18="ERRO !!!","",
IF(E625+F625=0,"",
IF(OR('2_DEBITOS'!I621="Sim",'1_QUESITOS'!$D$6="Sim",'1_QUESITOS'!$D$7="Sim",'1_QUESITOS'!$D$9="Sim"),"D",
IF('3_CAPAG'!$D$9="","",
'3_CAPAG'!$D$9))))</f>
        <v/>
      </c>
      <c r="H625" s="8" t="str">
        <f>IF('1_QUESITOS'!$D$18="ERRO !!!","00.0",
IF(AND(OR(G625="C",G625="D"),'1_QUESITOS'!$D$13="Sim"),"10.1",
IF(AND(OR(G625="A",G625="B"),'1_QUESITOS'!$D$14="Sim"),"10.2",
IF(AND(OR(G625="C",G625="D"),'1_QUESITOS'!$D$13="Não",'1_QUESITOS'!$D$12="Inciso I"),"11.1",
IF(AND(OR(G625="C",G625="D"),'1_QUESITOS'!$D$13="Não",'1_QUESITOS'!$D$12="Inciso II"),"11.2",
"00.0")))))</f>
        <v>00.0</v>
      </c>
      <c r="I625" s="87">
        <f>IF('1_QUESITOS'!$D$18="ERRO !!!",0,
IF(H625="10.1",0.65,
IF(H625="10.2",0,
IF(AND(H625="11.1",'1_QUESITOS'!$D$8="Não",'1_QUESITOS'!$D$9="Não",'1_QUESITOS'!$D$10="Não",'1_QUESITOS'!$D$11="Não"),0.65,
IF(AND(H625="11.1",OR('1_QUESITOS'!$D$8="Sim",'1_QUESITOS'!$D$9="Sim",'1_QUESITOS'!$D$10="Sim",'1_QUESITOS'!$D$11="Sim")),0.7,
IF(AND(H625="11.2",'1_QUESITOS'!$D$8="Não",'1_QUESITOS'!$D$9="Não",'1_QUESITOS'!$D$10="Não",'1_QUESITOS'!$D$11="Não"),0.5,
IF(AND(H625="11.2",OR('1_QUESITOS'!$D$8="Sim",'1_QUESITOS'!$D$9="Sim",'1_QUESITOS'!$D$10="Sim",'1_QUESITOS'!$D$11="Sim")),0.55,
0)))))))</f>
        <v>0</v>
      </c>
      <c r="J625" s="87">
        <f>'3_CAPAG'!$D$8</f>
        <v>0</v>
      </c>
      <c r="K625" s="87">
        <f>IF(OR('2_DEBITOS'!I621="Sim",'1_QUESITOS'!$D$6="Sim",'1_QUESITOS'!$D$7="Sim",'1_QUESITOS'!$D$9="Sim"),I625,
SMALL(I625:J625,1))</f>
        <v>0</v>
      </c>
      <c r="L625" s="7">
        <f>IF('2_DEBITOS'!$I$4="ERRO !!!",0,ROUNDDOWN(SUM(E625:F625)*K625,2))</f>
        <v>0</v>
      </c>
      <c r="M625" s="7">
        <f t="shared" si="36"/>
        <v>0</v>
      </c>
      <c r="N625" s="7">
        <f t="shared" si="39"/>
        <v>0</v>
      </c>
      <c r="O625" s="7">
        <f t="shared" si="37"/>
        <v>0</v>
      </c>
    </row>
    <row r="626" spans="3:15" x14ac:dyDescent="0.35">
      <c r="C626" s="18" t="str">
        <f t="shared" si="38"/>
        <v/>
      </c>
      <c r="D626" s="13" t="str">
        <f>IF('2_DEBITOS'!D622="","Não informado",'2_DEBITOS'!D622)</f>
        <v>Não informado</v>
      </c>
      <c r="E626" s="7">
        <f>IF('2_DEBITOS'!$I$4="ERRO !!!",0,SUM('2_DEBITOS'!E622))</f>
        <v>0</v>
      </c>
      <c r="F626" s="7">
        <f>IF('2_DEBITOS'!$I$4="ERRO !!!",0,SUM('2_DEBITOS'!F622,'2_DEBITOS'!G622))</f>
        <v>0</v>
      </c>
      <c r="G626" s="8" t="str">
        <f>IF('1_QUESITOS'!$D$18="ERRO !!!","",
IF(E626+F626=0,"",
IF(OR('2_DEBITOS'!I622="Sim",'1_QUESITOS'!$D$6="Sim",'1_QUESITOS'!$D$7="Sim",'1_QUESITOS'!$D$9="Sim"),"D",
IF('3_CAPAG'!$D$9="","",
'3_CAPAG'!$D$9))))</f>
        <v/>
      </c>
      <c r="H626" s="8" t="str">
        <f>IF('1_QUESITOS'!$D$18="ERRO !!!","00.0",
IF(AND(OR(G626="C",G626="D"),'1_QUESITOS'!$D$13="Sim"),"10.1",
IF(AND(OR(G626="A",G626="B"),'1_QUESITOS'!$D$14="Sim"),"10.2",
IF(AND(OR(G626="C",G626="D"),'1_QUESITOS'!$D$13="Não",'1_QUESITOS'!$D$12="Inciso I"),"11.1",
IF(AND(OR(G626="C",G626="D"),'1_QUESITOS'!$D$13="Não",'1_QUESITOS'!$D$12="Inciso II"),"11.2",
"00.0")))))</f>
        <v>00.0</v>
      </c>
      <c r="I626" s="87">
        <f>IF('1_QUESITOS'!$D$18="ERRO !!!",0,
IF(H626="10.1",0.65,
IF(H626="10.2",0,
IF(AND(H626="11.1",'1_QUESITOS'!$D$8="Não",'1_QUESITOS'!$D$9="Não",'1_QUESITOS'!$D$10="Não",'1_QUESITOS'!$D$11="Não"),0.65,
IF(AND(H626="11.1",OR('1_QUESITOS'!$D$8="Sim",'1_QUESITOS'!$D$9="Sim",'1_QUESITOS'!$D$10="Sim",'1_QUESITOS'!$D$11="Sim")),0.7,
IF(AND(H626="11.2",'1_QUESITOS'!$D$8="Não",'1_QUESITOS'!$D$9="Não",'1_QUESITOS'!$D$10="Não",'1_QUESITOS'!$D$11="Não"),0.5,
IF(AND(H626="11.2",OR('1_QUESITOS'!$D$8="Sim",'1_QUESITOS'!$D$9="Sim",'1_QUESITOS'!$D$10="Sim",'1_QUESITOS'!$D$11="Sim")),0.55,
0)))))))</f>
        <v>0</v>
      </c>
      <c r="J626" s="87">
        <f>'3_CAPAG'!$D$8</f>
        <v>0</v>
      </c>
      <c r="K626" s="87">
        <f>IF(OR('2_DEBITOS'!I622="Sim",'1_QUESITOS'!$D$6="Sim",'1_QUESITOS'!$D$7="Sim",'1_QUESITOS'!$D$9="Sim"),I626,
SMALL(I626:J626,1))</f>
        <v>0</v>
      </c>
      <c r="L626" s="7">
        <f>IF('2_DEBITOS'!$I$4="ERRO !!!",0,ROUNDDOWN(SUM(E626:F626)*K626,2))</f>
        <v>0</v>
      </c>
      <c r="M626" s="7">
        <f t="shared" si="36"/>
        <v>0</v>
      </c>
      <c r="N626" s="7">
        <f t="shared" si="39"/>
        <v>0</v>
      </c>
      <c r="O626" s="7">
        <f t="shared" si="37"/>
        <v>0</v>
      </c>
    </row>
    <row r="627" spans="3:15" x14ac:dyDescent="0.35">
      <c r="C627" s="18" t="str">
        <f t="shared" si="38"/>
        <v/>
      </c>
      <c r="D627" s="13" t="str">
        <f>IF('2_DEBITOS'!D623="","Não informado",'2_DEBITOS'!D623)</f>
        <v>Não informado</v>
      </c>
      <c r="E627" s="7">
        <f>IF('2_DEBITOS'!$I$4="ERRO !!!",0,SUM('2_DEBITOS'!E623))</f>
        <v>0</v>
      </c>
      <c r="F627" s="7">
        <f>IF('2_DEBITOS'!$I$4="ERRO !!!",0,SUM('2_DEBITOS'!F623,'2_DEBITOS'!G623))</f>
        <v>0</v>
      </c>
      <c r="G627" s="8" t="str">
        <f>IF('1_QUESITOS'!$D$18="ERRO !!!","",
IF(E627+F627=0,"",
IF(OR('2_DEBITOS'!I623="Sim",'1_QUESITOS'!$D$6="Sim",'1_QUESITOS'!$D$7="Sim",'1_QUESITOS'!$D$9="Sim"),"D",
IF('3_CAPAG'!$D$9="","",
'3_CAPAG'!$D$9))))</f>
        <v/>
      </c>
      <c r="H627" s="8" t="str">
        <f>IF('1_QUESITOS'!$D$18="ERRO !!!","00.0",
IF(AND(OR(G627="C",G627="D"),'1_QUESITOS'!$D$13="Sim"),"10.1",
IF(AND(OR(G627="A",G627="B"),'1_QUESITOS'!$D$14="Sim"),"10.2",
IF(AND(OR(G627="C",G627="D"),'1_QUESITOS'!$D$13="Não",'1_QUESITOS'!$D$12="Inciso I"),"11.1",
IF(AND(OR(G627="C",G627="D"),'1_QUESITOS'!$D$13="Não",'1_QUESITOS'!$D$12="Inciso II"),"11.2",
"00.0")))))</f>
        <v>00.0</v>
      </c>
      <c r="I627" s="87">
        <f>IF('1_QUESITOS'!$D$18="ERRO !!!",0,
IF(H627="10.1",0.65,
IF(H627="10.2",0,
IF(AND(H627="11.1",'1_QUESITOS'!$D$8="Não",'1_QUESITOS'!$D$9="Não",'1_QUESITOS'!$D$10="Não",'1_QUESITOS'!$D$11="Não"),0.65,
IF(AND(H627="11.1",OR('1_QUESITOS'!$D$8="Sim",'1_QUESITOS'!$D$9="Sim",'1_QUESITOS'!$D$10="Sim",'1_QUESITOS'!$D$11="Sim")),0.7,
IF(AND(H627="11.2",'1_QUESITOS'!$D$8="Não",'1_QUESITOS'!$D$9="Não",'1_QUESITOS'!$D$10="Não",'1_QUESITOS'!$D$11="Não"),0.5,
IF(AND(H627="11.2",OR('1_QUESITOS'!$D$8="Sim",'1_QUESITOS'!$D$9="Sim",'1_QUESITOS'!$D$10="Sim",'1_QUESITOS'!$D$11="Sim")),0.55,
0)))))))</f>
        <v>0</v>
      </c>
      <c r="J627" s="87">
        <f>'3_CAPAG'!$D$8</f>
        <v>0</v>
      </c>
      <c r="K627" s="87">
        <f>IF(OR('2_DEBITOS'!I623="Sim",'1_QUESITOS'!$D$6="Sim",'1_QUESITOS'!$D$7="Sim",'1_QUESITOS'!$D$9="Sim"),I627,
SMALL(I627:J627,1))</f>
        <v>0</v>
      </c>
      <c r="L627" s="7">
        <f>IF('2_DEBITOS'!$I$4="ERRO !!!",0,ROUNDDOWN(SUM(E627:F627)*K627,2))</f>
        <v>0</v>
      </c>
      <c r="M627" s="7">
        <f t="shared" si="36"/>
        <v>0</v>
      </c>
      <c r="N627" s="7">
        <f t="shared" si="39"/>
        <v>0</v>
      </c>
      <c r="O627" s="7">
        <f t="shared" si="37"/>
        <v>0</v>
      </c>
    </row>
    <row r="628" spans="3:15" x14ac:dyDescent="0.35">
      <c r="C628" s="18" t="str">
        <f t="shared" si="38"/>
        <v/>
      </c>
      <c r="D628" s="13" t="str">
        <f>IF('2_DEBITOS'!D624="","Não informado",'2_DEBITOS'!D624)</f>
        <v>Não informado</v>
      </c>
      <c r="E628" s="7">
        <f>IF('2_DEBITOS'!$I$4="ERRO !!!",0,SUM('2_DEBITOS'!E624))</f>
        <v>0</v>
      </c>
      <c r="F628" s="7">
        <f>IF('2_DEBITOS'!$I$4="ERRO !!!",0,SUM('2_DEBITOS'!F624,'2_DEBITOS'!G624))</f>
        <v>0</v>
      </c>
      <c r="G628" s="8" t="str">
        <f>IF('1_QUESITOS'!$D$18="ERRO !!!","",
IF(E628+F628=0,"",
IF(OR('2_DEBITOS'!I624="Sim",'1_QUESITOS'!$D$6="Sim",'1_QUESITOS'!$D$7="Sim",'1_QUESITOS'!$D$9="Sim"),"D",
IF('3_CAPAG'!$D$9="","",
'3_CAPAG'!$D$9))))</f>
        <v/>
      </c>
      <c r="H628" s="8" t="str">
        <f>IF('1_QUESITOS'!$D$18="ERRO !!!","00.0",
IF(AND(OR(G628="C",G628="D"),'1_QUESITOS'!$D$13="Sim"),"10.1",
IF(AND(OR(G628="A",G628="B"),'1_QUESITOS'!$D$14="Sim"),"10.2",
IF(AND(OR(G628="C",G628="D"),'1_QUESITOS'!$D$13="Não",'1_QUESITOS'!$D$12="Inciso I"),"11.1",
IF(AND(OR(G628="C",G628="D"),'1_QUESITOS'!$D$13="Não",'1_QUESITOS'!$D$12="Inciso II"),"11.2",
"00.0")))))</f>
        <v>00.0</v>
      </c>
      <c r="I628" s="87">
        <f>IF('1_QUESITOS'!$D$18="ERRO !!!",0,
IF(H628="10.1",0.65,
IF(H628="10.2",0,
IF(AND(H628="11.1",'1_QUESITOS'!$D$8="Não",'1_QUESITOS'!$D$9="Não",'1_QUESITOS'!$D$10="Não",'1_QUESITOS'!$D$11="Não"),0.65,
IF(AND(H628="11.1",OR('1_QUESITOS'!$D$8="Sim",'1_QUESITOS'!$D$9="Sim",'1_QUESITOS'!$D$10="Sim",'1_QUESITOS'!$D$11="Sim")),0.7,
IF(AND(H628="11.2",'1_QUESITOS'!$D$8="Não",'1_QUESITOS'!$D$9="Não",'1_QUESITOS'!$D$10="Não",'1_QUESITOS'!$D$11="Não"),0.5,
IF(AND(H628="11.2",OR('1_QUESITOS'!$D$8="Sim",'1_QUESITOS'!$D$9="Sim",'1_QUESITOS'!$D$10="Sim",'1_QUESITOS'!$D$11="Sim")),0.55,
0)))))))</f>
        <v>0</v>
      </c>
      <c r="J628" s="87">
        <f>'3_CAPAG'!$D$8</f>
        <v>0</v>
      </c>
      <c r="K628" s="87">
        <f>IF(OR('2_DEBITOS'!I624="Sim",'1_QUESITOS'!$D$6="Sim",'1_QUESITOS'!$D$7="Sim",'1_QUESITOS'!$D$9="Sim"),I628,
SMALL(I628:J628,1))</f>
        <v>0</v>
      </c>
      <c r="L628" s="7">
        <f>IF('2_DEBITOS'!$I$4="ERRO !!!",0,ROUNDDOWN(SUM(E628:F628)*K628,2))</f>
        <v>0</v>
      </c>
      <c r="M628" s="7">
        <f t="shared" si="36"/>
        <v>0</v>
      </c>
      <c r="N628" s="7">
        <f t="shared" si="39"/>
        <v>0</v>
      </c>
      <c r="O628" s="7">
        <f t="shared" si="37"/>
        <v>0</v>
      </c>
    </row>
    <row r="629" spans="3:15" x14ac:dyDescent="0.35">
      <c r="C629" s="18" t="str">
        <f t="shared" si="38"/>
        <v/>
      </c>
      <c r="D629" s="13" t="str">
        <f>IF('2_DEBITOS'!D625="","Não informado",'2_DEBITOS'!D625)</f>
        <v>Não informado</v>
      </c>
      <c r="E629" s="7">
        <f>IF('2_DEBITOS'!$I$4="ERRO !!!",0,SUM('2_DEBITOS'!E625))</f>
        <v>0</v>
      </c>
      <c r="F629" s="7">
        <f>IF('2_DEBITOS'!$I$4="ERRO !!!",0,SUM('2_DEBITOS'!F625,'2_DEBITOS'!G625))</f>
        <v>0</v>
      </c>
      <c r="G629" s="8" t="str">
        <f>IF('1_QUESITOS'!$D$18="ERRO !!!","",
IF(E629+F629=0,"",
IF(OR('2_DEBITOS'!I625="Sim",'1_QUESITOS'!$D$6="Sim",'1_QUESITOS'!$D$7="Sim",'1_QUESITOS'!$D$9="Sim"),"D",
IF('3_CAPAG'!$D$9="","",
'3_CAPAG'!$D$9))))</f>
        <v/>
      </c>
      <c r="H629" s="8" t="str">
        <f>IF('1_QUESITOS'!$D$18="ERRO !!!","00.0",
IF(AND(OR(G629="C",G629="D"),'1_QUESITOS'!$D$13="Sim"),"10.1",
IF(AND(OR(G629="A",G629="B"),'1_QUESITOS'!$D$14="Sim"),"10.2",
IF(AND(OR(G629="C",G629="D"),'1_QUESITOS'!$D$13="Não",'1_QUESITOS'!$D$12="Inciso I"),"11.1",
IF(AND(OR(G629="C",G629="D"),'1_QUESITOS'!$D$13="Não",'1_QUESITOS'!$D$12="Inciso II"),"11.2",
"00.0")))))</f>
        <v>00.0</v>
      </c>
      <c r="I629" s="87">
        <f>IF('1_QUESITOS'!$D$18="ERRO !!!",0,
IF(H629="10.1",0.65,
IF(H629="10.2",0,
IF(AND(H629="11.1",'1_QUESITOS'!$D$8="Não",'1_QUESITOS'!$D$9="Não",'1_QUESITOS'!$D$10="Não",'1_QUESITOS'!$D$11="Não"),0.65,
IF(AND(H629="11.1",OR('1_QUESITOS'!$D$8="Sim",'1_QUESITOS'!$D$9="Sim",'1_QUESITOS'!$D$10="Sim",'1_QUESITOS'!$D$11="Sim")),0.7,
IF(AND(H629="11.2",'1_QUESITOS'!$D$8="Não",'1_QUESITOS'!$D$9="Não",'1_QUESITOS'!$D$10="Não",'1_QUESITOS'!$D$11="Não"),0.5,
IF(AND(H629="11.2",OR('1_QUESITOS'!$D$8="Sim",'1_QUESITOS'!$D$9="Sim",'1_QUESITOS'!$D$10="Sim",'1_QUESITOS'!$D$11="Sim")),0.55,
0)))))))</f>
        <v>0</v>
      </c>
      <c r="J629" s="87">
        <f>'3_CAPAG'!$D$8</f>
        <v>0</v>
      </c>
      <c r="K629" s="87">
        <f>IF(OR('2_DEBITOS'!I625="Sim",'1_QUESITOS'!$D$6="Sim",'1_QUESITOS'!$D$7="Sim",'1_QUESITOS'!$D$9="Sim"),I629,
SMALL(I629:J629,1))</f>
        <v>0</v>
      </c>
      <c r="L629" s="7">
        <f>IF('2_DEBITOS'!$I$4="ERRO !!!",0,ROUNDDOWN(SUM(E629:F629)*K629,2))</f>
        <v>0</v>
      </c>
      <c r="M629" s="7">
        <f t="shared" si="36"/>
        <v>0</v>
      </c>
      <c r="N629" s="7">
        <f t="shared" si="39"/>
        <v>0</v>
      </c>
      <c r="O629" s="7">
        <f t="shared" si="37"/>
        <v>0</v>
      </c>
    </row>
    <row r="630" spans="3:15" x14ac:dyDescent="0.35">
      <c r="C630" s="18" t="str">
        <f t="shared" si="38"/>
        <v/>
      </c>
      <c r="D630" s="13" t="str">
        <f>IF('2_DEBITOS'!D626="","Não informado",'2_DEBITOS'!D626)</f>
        <v>Não informado</v>
      </c>
      <c r="E630" s="7">
        <f>IF('2_DEBITOS'!$I$4="ERRO !!!",0,SUM('2_DEBITOS'!E626))</f>
        <v>0</v>
      </c>
      <c r="F630" s="7">
        <f>IF('2_DEBITOS'!$I$4="ERRO !!!",0,SUM('2_DEBITOS'!F626,'2_DEBITOS'!G626))</f>
        <v>0</v>
      </c>
      <c r="G630" s="8" t="str">
        <f>IF('1_QUESITOS'!$D$18="ERRO !!!","",
IF(E630+F630=0,"",
IF(OR('2_DEBITOS'!I626="Sim",'1_QUESITOS'!$D$6="Sim",'1_QUESITOS'!$D$7="Sim",'1_QUESITOS'!$D$9="Sim"),"D",
IF('3_CAPAG'!$D$9="","",
'3_CAPAG'!$D$9))))</f>
        <v/>
      </c>
      <c r="H630" s="8" t="str">
        <f>IF('1_QUESITOS'!$D$18="ERRO !!!","00.0",
IF(AND(OR(G630="C",G630="D"),'1_QUESITOS'!$D$13="Sim"),"10.1",
IF(AND(OR(G630="A",G630="B"),'1_QUESITOS'!$D$14="Sim"),"10.2",
IF(AND(OR(G630="C",G630="D"),'1_QUESITOS'!$D$13="Não",'1_QUESITOS'!$D$12="Inciso I"),"11.1",
IF(AND(OR(G630="C",G630="D"),'1_QUESITOS'!$D$13="Não",'1_QUESITOS'!$D$12="Inciso II"),"11.2",
"00.0")))))</f>
        <v>00.0</v>
      </c>
      <c r="I630" s="87">
        <f>IF('1_QUESITOS'!$D$18="ERRO !!!",0,
IF(H630="10.1",0.65,
IF(H630="10.2",0,
IF(AND(H630="11.1",'1_QUESITOS'!$D$8="Não",'1_QUESITOS'!$D$9="Não",'1_QUESITOS'!$D$10="Não",'1_QUESITOS'!$D$11="Não"),0.65,
IF(AND(H630="11.1",OR('1_QUESITOS'!$D$8="Sim",'1_QUESITOS'!$D$9="Sim",'1_QUESITOS'!$D$10="Sim",'1_QUESITOS'!$D$11="Sim")),0.7,
IF(AND(H630="11.2",'1_QUESITOS'!$D$8="Não",'1_QUESITOS'!$D$9="Não",'1_QUESITOS'!$D$10="Não",'1_QUESITOS'!$D$11="Não"),0.5,
IF(AND(H630="11.2",OR('1_QUESITOS'!$D$8="Sim",'1_QUESITOS'!$D$9="Sim",'1_QUESITOS'!$D$10="Sim",'1_QUESITOS'!$D$11="Sim")),0.55,
0)))))))</f>
        <v>0</v>
      </c>
      <c r="J630" s="87">
        <f>'3_CAPAG'!$D$8</f>
        <v>0</v>
      </c>
      <c r="K630" s="87">
        <f>IF(OR('2_DEBITOS'!I626="Sim",'1_QUESITOS'!$D$6="Sim",'1_QUESITOS'!$D$7="Sim",'1_QUESITOS'!$D$9="Sim"),I630,
SMALL(I630:J630,1))</f>
        <v>0</v>
      </c>
      <c r="L630" s="7">
        <f>IF('2_DEBITOS'!$I$4="ERRO !!!",0,ROUNDDOWN(SUM(E630:F630)*K630,2))</f>
        <v>0</v>
      </c>
      <c r="M630" s="7">
        <f t="shared" si="36"/>
        <v>0</v>
      </c>
      <c r="N630" s="7">
        <f t="shared" si="39"/>
        <v>0</v>
      </c>
      <c r="O630" s="7">
        <f t="shared" si="37"/>
        <v>0</v>
      </c>
    </row>
    <row r="631" spans="3:15" x14ac:dyDescent="0.35">
      <c r="C631" s="18" t="str">
        <f t="shared" si="38"/>
        <v/>
      </c>
      <c r="D631" s="13" t="str">
        <f>IF('2_DEBITOS'!D627="","Não informado",'2_DEBITOS'!D627)</f>
        <v>Não informado</v>
      </c>
      <c r="E631" s="7">
        <f>IF('2_DEBITOS'!$I$4="ERRO !!!",0,SUM('2_DEBITOS'!E627))</f>
        <v>0</v>
      </c>
      <c r="F631" s="7">
        <f>IF('2_DEBITOS'!$I$4="ERRO !!!",0,SUM('2_DEBITOS'!F627,'2_DEBITOS'!G627))</f>
        <v>0</v>
      </c>
      <c r="G631" s="8" t="str">
        <f>IF('1_QUESITOS'!$D$18="ERRO !!!","",
IF(E631+F631=0,"",
IF(OR('2_DEBITOS'!I627="Sim",'1_QUESITOS'!$D$6="Sim",'1_QUESITOS'!$D$7="Sim",'1_QUESITOS'!$D$9="Sim"),"D",
IF('3_CAPAG'!$D$9="","",
'3_CAPAG'!$D$9))))</f>
        <v/>
      </c>
      <c r="H631" s="8" t="str">
        <f>IF('1_QUESITOS'!$D$18="ERRO !!!","00.0",
IF(AND(OR(G631="C",G631="D"),'1_QUESITOS'!$D$13="Sim"),"10.1",
IF(AND(OR(G631="A",G631="B"),'1_QUESITOS'!$D$14="Sim"),"10.2",
IF(AND(OR(G631="C",G631="D"),'1_QUESITOS'!$D$13="Não",'1_QUESITOS'!$D$12="Inciso I"),"11.1",
IF(AND(OR(G631="C",G631="D"),'1_QUESITOS'!$D$13="Não",'1_QUESITOS'!$D$12="Inciso II"),"11.2",
"00.0")))))</f>
        <v>00.0</v>
      </c>
      <c r="I631" s="87">
        <f>IF('1_QUESITOS'!$D$18="ERRO !!!",0,
IF(H631="10.1",0.65,
IF(H631="10.2",0,
IF(AND(H631="11.1",'1_QUESITOS'!$D$8="Não",'1_QUESITOS'!$D$9="Não",'1_QUESITOS'!$D$10="Não",'1_QUESITOS'!$D$11="Não"),0.65,
IF(AND(H631="11.1",OR('1_QUESITOS'!$D$8="Sim",'1_QUESITOS'!$D$9="Sim",'1_QUESITOS'!$D$10="Sim",'1_QUESITOS'!$D$11="Sim")),0.7,
IF(AND(H631="11.2",'1_QUESITOS'!$D$8="Não",'1_QUESITOS'!$D$9="Não",'1_QUESITOS'!$D$10="Não",'1_QUESITOS'!$D$11="Não"),0.5,
IF(AND(H631="11.2",OR('1_QUESITOS'!$D$8="Sim",'1_QUESITOS'!$D$9="Sim",'1_QUESITOS'!$D$10="Sim",'1_QUESITOS'!$D$11="Sim")),0.55,
0)))))))</f>
        <v>0</v>
      </c>
      <c r="J631" s="87">
        <f>'3_CAPAG'!$D$8</f>
        <v>0</v>
      </c>
      <c r="K631" s="87">
        <f>IF(OR('2_DEBITOS'!I627="Sim",'1_QUESITOS'!$D$6="Sim",'1_QUESITOS'!$D$7="Sim",'1_QUESITOS'!$D$9="Sim"),I631,
SMALL(I631:J631,1))</f>
        <v>0</v>
      </c>
      <c r="L631" s="7">
        <f>IF('2_DEBITOS'!$I$4="ERRO !!!",0,ROUNDDOWN(SUM(E631:F631)*K631,2))</f>
        <v>0</v>
      </c>
      <c r="M631" s="7">
        <f t="shared" si="36"/>
        <v>0</v>
      </c>
      <c r="N631" s="7">
        <f t="shared" si="39"/>
        <v>0</v>
      </c>
      <c r="O631" s="7">
        <f t="shared" si="37"/>
        <v>0</v>
      </c>
    </row>
    <row r="632" spans="3:15" x14ac:dyDescent="0.35">
      <c r="C632" s="18" t="str">
        <f t="shared" si="38"/>
        <v/>
      </c>
      <c r="D632" s="13" t="str">
        <f>IF('2_DEBITOS'!D628="","Não informado",'2_DEBITOS'!D628)</f>
        <v>Não informado</v>
      </c>
      <c r="E632" s="7">
        <f>IF('2_DEBITOS'!$I$4="ERRO !!!",0,SUM('2_DEBITOS'!E628))</f>
        <v>0</v>
      </c>
      <c r="F632" s="7">
        <f>IF('2_DEBITOS'!$I$4="ERRO !!!",0,SUM('2_DEBITOS'!F628,'2_DEBITOS'!G628))</f>
        <v>0</v>
      </c>
      <c r="G632" s="8" t="str">
        <f>IF('1_QUESITOS'!$D$18="ERRO !!!","",
IF(E632+F632=0,"",
IF(OR('2_DEBITOS'!I628="Sim",'1_QUESITOS'!$D$6="Sim",'1_QUESITOS'!$D$7="Sim",'1_QUESITOS'!$D$9="Sim"),"D",
IF('3_CAPAG'!$D$9="","",
'3_CAPAG'!$D$9))))</f>
        <v/>
      </c>
      <c r="H632" s="8" t="str">
        <f>IF('1_QUESITOS'!$D$18="ERRO !!!","00.0",
IF(AND(OR(G632="C",G632="D"),'1_QUESITOS'!$D$13="Sim"),"10.1",
IF(AND(OR(G632="A",G632="B"),'1_QUESITOS'!$D$14="Sim"),"10.2",
IF(AND(OR(G632="C",G632="D"),'1_QUESITOS'!$D$13="Não",'1_QUESITOS'!$D$12="Inciso I"),"11.1",
IF(AND(OR(G632="C",G632="D"),'1_QUESITOS'!$D$13="Não",'1_QUESITOS'!$D$12="Inciso II"),"11.2",
"00.0")))))</f>
        <v>00.0</v>
      </c>
      <c r="I632" s="87">
        <f>IF('1_QUESITOS'!$D$18="ERRO !!!",0,
IF(H632="10.1",0.65,
IF(H632="10.2",0,
IF(AND(H632="11.1",'1_QUESITOS'!$D$8="Não",'1_QUESITOS'!$D$9="Não",'1_QUESITOS'!$D$10="Não",'1_QUESITOS'!$D$11="Não"),0.65,
IF(AND(H632="11.1",OR('1_QUESITOS'!$D$8="Sim",'1_QUESITOS'!$D$9="Sim",'1_QUESITOS'!$D$10="Sim",'1_QUESITOS'!$D$11="Sim")),0.7,
IF(AND(H632="11.2",'1_QUESITOS'!$D$8="Não",'1_QUESITOS'!$D$9="Não",'1_QUESITOS'!$D$10="Não",'1_QUESITOS'!$D$11="Não"),0.5,
IF(AND(H632="11.2",OR('1_QUESITOS'!$D$8="Sim",'1_QUESITOS'!$D$9="Sim",'1_QUESITOS'!$D$10="Sim",'1_QUESITOS'!$D$11="Sim")),0.55,
0)))))))</f>
        <v>0</v>
      </c>
      <c r="J632" s="87">
        <f>'3_CAPAG'!$D$8</f>
        <v>0</v>
      </c>
      <c r="K632" s="87">
        <f>IF(OR('2_DEBITOS'!I628="Sim",'1_QUESITOS'!$D$6="Sim",'1_QUESITOS'!$D$7="Sim",'1_QUESITOS'!$D$9="Sim"),I632,
SMALL(I632:J632,1))</f>
        <v>0</v>
      </c>
      <c r="L632" s="7">
        <f>IF('2_DEBITOS'!$I$4="ERRO !!!",0,ROUNDDOWN(SUM(E632:F632)*K632,2))</f>
        <v>0</v>
      </c>
      <c r="M632" s="7">
        <f t="shared" si="36"/>
        <v>0</v>
      </c>
      <c r="N632" s="7">
        <f t="shared" si="39"/>
        <v>0</v>
      </c>
      <c r="O632" s="7">
        <f t="shared" si="37"/>
        <v>0</v>
      </c>
    </row>
    <row r="633" spans="3:15" x14ac:dyDescent="0.35">
      <c r="C633" s="18" t="str">
        <f t="shared" si="38"/>
        <v/>
      </c>
      <c r="D633" s="13" t="str">
        <f>IF('2_DEBITOS'!D629="","Não informado",'2_DEBITOS'!D629)</f>
        <v>Não informado</v>
      </c>
      <c r="E633" s="7">
        <f>IF('2_DEBITOS'!$I$4="ERRO !!!",0,SUM('2_DEBITOS'!E629))</f>
        <v>0</v>
      </c>
      <c r="F633" s="7">
        <f>IF('2_DEBITOS'!$I$4="ERRO !!!",0,SUM('2_DEBITOS'!F629,'2_DEBITOS'!G629))</f>
        <v>0</v>
      </c>
      <c r="G633" s="8" t="str">
        <f>IF('1_QUESITOS'!$D$18="ERRO !!!","",
IF(E633+F633=0,"",
IF(OR('2_DEBITOS'!I629="Sim",'1_QUESITOS'!$D$6="Sim",'1_QUESITOS'!$D$7="Sim",'1_QUESITOS'!$D$9="Sim"),"D",
IF('3_CAPAG'!$D$9="","",
'3_CAPAG'!$D$9))))</f>
        <v/>
      </c>
      <c r="H633" s="8" t="str">
        <f>IF('1_QUESITOS'!$D$18="ERRO !!!","00.0",
IF(AND(OR(G633="C",G633="D"),'1_QUESITOS'!$D$13="Sim"),"10.1",
IF(AND(OR(G633="A",G633="B"),'1_QUESITOS'!$D$14="Sim"),"10.2",
IF(AND(OR(G633="C",G633="D"),'1_QUESITOS'!$D$13="Não",'1_QUESITOS'!$D$12="Inciso I"),"11.1",
IF(AND(OR(G633="C",G633="D"),'1_QUESITOS'!$D$13="Não",'1_QUESITOS'!$D$12="Inciso II"),"11.2",
"00.0")))))</f>
        <v>00.0</v>
      </c>
      <c r="I633" s="87">
        <f>IF('1_QUESITOS'!$D$18="ERRO !!!",0,
IF(H633="10.1",0.65,
IF(H633="10.2",0,
IF(AND(H633="11.1",'1_QUESITOS'!$D$8="Não",'1_QUESITOS'!$D$9="Não",'1_QUESITOS'!$D$10="Não",'1_QUESITOS'!$D$11="Não"),0.65,
IF(AND(H633="11.1",OR('1_QUESITOS'!$D$8="Sim",'1_QUESITOS'!$D$9="Sim",'1_QUESITOS'!$D$10="Sim",'1_QUESITOS'!$D$11="Sim")),0.7,
IF(AND(H633="11.2",'1_QUESITOS'!$D$8="Não",'1_QUESITOS'!$D$9="Não",'1_QUESITOS'!$D$10="Não",'1_QUESITOS'!$D$11="Não"),0.5,
IF(AND(H633="11.2",OR('1_QUESITOS'!$D$8="Sim",'1_QUESITOS'!$D$9="Sim",'1_QUESITOS'!$D$10="Sim",'1_QUESITOS'!$D$11="Sim")),0.55,
0)))))))</f>
        <v>0</v>
      </c>
      <c r="J633" s="87">
        <f>'3_CAPAG'!$D$8</f>
        <v>0</v>
      </c>
      <c r="K633" s="87">
        <f>IF(OR('2_DEBITOS'!I629="Sim",'1_QUESITOS'!$D$6="Sim",'1_QUESITOS'!$D$7="Sim",'1_QUESITOS'!$D$9="Sim"),I633,
SMALL(I633:J633,1))</f>
        <v>0</v>
      </c>
      <c r="L633" s="7">
        <f>IF('2_DEBITOS'!$I$4="ERRO !!!",0,ROUNDDOWN(SUM(E633:F633)*K633,2))</f>
        <v>0</v>
      </c>
      <c r="M633" s="7">
        <f t="shared" si="36"/>
        <v>0</v>
      </c>
      <c r="N633" s="7">
        <f t="shared" si="39"/>
        <v>0</v>
      </c>
      <c r="O633" s="7">
        <f t="shared" si="37"/>
        <v>0</v>
      </c>
    </row>
    <row r="634" spans="3:15" x14ac:dyDescent="0.35">
      <c r="C634" s="18" t="str">
        <f t="shared" si="38"/>
        <v/>
      </c>
      <c r="D634" s="13" t="str">
        <f>IF('2_DEBITOS'!D630="","Não informado",'2_DEBITOS'!D630)</f>
        <v>Não informado</v>
      </c>
      <c r="E634" s="7">
        <f>IF('2_DEBITOS'!$I$4="ERRO !!!",0,SUM('2_DEBITOS'!E630))</f>
        <v>0</v>
      </c>
      <c r="F634" s="7">
        <f>IF('2_DEBITOS'!$I$4="ERRO !!!",0,SUM('2_DEBITOS'!F630,'2_DEBITOS'!G630))</f>
        <v>0</v>
      </c>
      <c r="G634" s="8" t="str">
        <f>IF('1_QUESITOS'!$D$18="ERRO !!!","",
IF(E634+F634=0,"",
IF(OR('2_DEBITOS'!I630="Sim",'1_QUESITOS'!$D$6="Sim",'1_QUESITOS'!$D$7="Sim",'1_QUESITOS'!$D$9="Sim"),"D",
IF('3_CAPAG'!$D$9="","",
'3_CAPAG'!$D$9))))</f>
        <v/>
      </c>
      <c r="H634" s="8" t="str">
        <f>IF('1_QUESITOS'!$D$18="ERRO !!!","00.0",
IF(AND(OR(G634="C",G634="D"),'1_QUESITOS'!$D$13="Sim"),"10.1",
IF(AND(OR(G634="A",G634="B"),'1_QUESITOS'!$D$14="Sim"),"10.2",
IF(AND(OR(G634="C",G634="D"),'1_QUESITOS'!$D$13="Não",'1_QUESITOS'!$D$12="Inciso I"),"11.1",
IF(AND(OR(G634="C",G634="D"),'1_QUESITOS'!$D$13="Não",'1_QUESITOS'!$D$12="Inciso II"),"11.2",
"00.0")))))</f>
        <v>00.0</v>
      </c>
      <c r="I634" s="87">
        <f>IF('1_QUESITOS'!$D$18="ERRO !!!",0,
IF(H634="10.1",0.65,
IF(H634="10.2",0,
IF(AND(H634="11.1",'1_QUESITOS'!$D$8="Não",'1_QUESITOS'!$D$9="Não",'1_QUESITOS'!$D$10="Não",'1_QUESITOS'!$D$11="Não"),0.65,
IF(AND(H634="11.1",OR('1_QUESITOS'!$D$8="Sim",'1_QUESITOS'!$D$9="Sim",'1_QUESITOS'!$D$10="Sim",'1_QUESITOS'!$D$11="Sim")),0.7,
IF(AND(H634="11.2",'1_QUESITOS'!$D$8="Não",'1_QUESITOS'!$D$9="Não",'1_QUESITOS'!$D$10="Não",'1_QUESITOS'!$D$11="Não"),0.5,
IF(AND(H634="11.2",OR('1_QUESITOS'!$D$8="Sim",'1_QUESITOS'!$D$9="Sim",'1_QUESITOS'!$D$10="Sim",'1_QUESITOS'!$D$11="Sim")),0.55,
0)))))))</f>
        <v>0</v>
      </c>
      <c r="J634" s="87">
        <f>'3_CAPAG'!$D$8</f>
        <v>0</v>
      </c>
      <c r="K634" s="87">
        <f>IF(OR('2_DEBITOS'!I630="Sim",'1_QUESITOS'!$D$6="Sim",'1_QUESITOS'!$D$7="Sim",'1_QUESITOS'!$D$9="Sim"),I634,
SMALL(I634:J634,1))</f>
        <v>0</v>
      </c>
      <c r="L634" s="7">
        <f>IF('2_DEBITOS'!$I$4="ERRO !!!",0,ROUNDDOWN(SUM(E634:F634)*K634,2))</f>
        <v>0</v>
      </c>
      <c r="M634" s="7">
        <f t="shared" si="36"/>
        <v>0</v>
      </c>
      <c r="N634" s="7">
        <f t="shared" si="39"/>
        <v>0</v>
      </c>
      <c r="O634" s="7">
        <f t="shared" si="37"/>
        <v>0</v>
      </c>
    </row>
    <row r="635" spans="3:15" x14ac:dyDescent="0.35">
      <c r="C635" s="18" t="str">
        <f t="shared" si="38"/>
        <v/>
      </c>
      <c r="D635" s="13" t="str">
        <f>IF('2_DEBITOS'!D631="","Não informado",'2_DEBITOS'!D631)</f>
        <v>Não informado</v>
      </c>
      <c r="E635" s="7">
        <f>IF('2_DEBITOS'!$I$4="ERRO !!!",0,SUM('2_DEBITOS'!E631))</f>
        <v>0</v>
      </c>
      <c r="F635" s="7">
        <f>IF('2_DEBITOS'!$I$4="ERRO !!!",0,SUM('2_DEBITOS'!F631,'2_DEBITOS'!G631))</f>
        <v>0</v>
      </c>
      <c r="G635" s="8" t="str">
        <f>IF('1_QUESITOS'!$D$18="ERRO !!!","",
IF(E635+F635=0,"",
IF(OR('2_DEBITOS'!I631="Sim",'1_QUESITOS'!$D$6="Sim",'1_QUESITOS'!$D$7="Sim",'1_QUESITOS'!$D$9="Sim"),"D",
IF('3_CAPAG'!$D$9="","",
'3_CAPAG'!$D$9))))</f>
        <v/>
      </c>
      <c r="H635" s="8" t="str">
        <f>IF('1_QUESITOS'!$D$18="ERRO !!!","00.0",
IF(AND(OR(G635="C",G635="D"),'1_QUESITOS'!$D$13="Sim"),"10.1",
IF(AND(OR(G635="A",G635="B"),'1_QUESITOS'!$D$14="Sim"),"10.2",
IF(AND(OR(G635="C",G635="D"),'1_QUESITOS'!$D$13="Não",'1_QUESITOS'!$D$12="Inciso I"),"11.1",
IF(AND(OR(G635="C",G635="D"),'1_QUESITOS'!$D$13="Não",'1_QUESITOS'!$D$12="Inciso II"),"11.2",
"00.0")))))</f>
        <v>00.0</v>
      </c>
      <c r="I635" s="87">
        <f>IF('1_QUESITOS'!$D$18="ERRO !!!",0,
IF(H635="10.1",0.65,
IF(H635="10.2",0,
IF(AND(H635="11.1",'1_QUESITOS'!$D$8="Não",'1_QUESITOS'!$D$9="Não",'1_QUESITOS'!$D$10="Não",'1_QUESITOS'!$D$11="Não"),0.65,
IF(AND(H635="11.1",OR('1_QUESITOS'!$D$8="Sim",'1_QUESITOS'!$D$9="Sim",'1_QUESITOS'!$D$10="Sim",'1_QUESITOS'!$D$11="Sim")),0.7,
IF(AND(H635="11.2",'1_QUESITOS'!$D$8="Não",'1_QUESITOS'!$D$9="Não",'1_QUESITOS'!$D$10="Não",'1_QUESITOS'!$D$11="Não"),0.5,
IF(AND(H635="11.2",OR('1_QUESITOS'!$D$8="Sim",'1_QUESITOS'!$D$9="Sim",'1_QUESITOS'!$D$10="Sim",'1_QUESITOS'!$D$11="Sim")),0.55,
0)))))))</f>
        <v>0</v>
      </c>
      <c r="J635" s="87">
        <f>'3_CAPAG'!$D$8</f>
        <v>0</v>
      </c>
      <c r="K635" s="87">
        <f>IF(OR('2_DEBITOS'!I631="Sim",'1_QUESITOS'!$D$6="Sim",'1_QUESITOS'!$D$7="Sim",'1_QUESITOS'!$D$9="Sim"),I635,
SMALL(I635:J635,1))</f>
        <v>0</v>
      </c>
      <c r="L635" s="7">
        <f>IF('2_DEBITOS'!$I$4="ERRO !!!",0,ROUNDDOWN(SUM(E635:F635)*K635,2))</f>
        <v>0</v>
      </c>
      <c r="M635" s="7">
        <f t="shared" si="36"/>
        <v>0</v>
      </c>
      <c r="N635" s="7">
        <f t="shared" si="39"/>
        <v>0</v>
      </c>
      <c r="O635" s="7">
        <f t="shared" si="37"/>
        <v>0</v>
      </c>
    </row>
    <row r="636" spans="3:15" x14ac:dyDescent="0.35">
      <c r="C636" s="18" t="str">
        <f t="shared" si="38"/>
        <v/>
      </c>
      <c r="D636" s="13" t="str">
        <f>IF('2_DEBITOS'!D632="","Não informado",'2_DEBITOS'!D632)</f>
        <v>Não informado</v>
      </c>
      <c r="E636" s="7">
        <f>IF('2_DEBITOS'!$I$4="ERRO !!!",0,SUM('2_DEBITOS'!E632))</f>
        <v>0</v>
      </c>
      <c r="F636" s="7">
        <f>IF('2_DEBITOS'!$I$4="ERRO !!!",0,SUM('2_DEBITOS'!F632,'2_DEBITOS'!G632))</f>
        <v>0</v>
      </c>
      <c r="G636" s="8" t="str">
        <f>IF('1_QUESITOS'!$D$18="ERRO !!!","",
IF(E636+F636=0,"",
IF(OR('2_DEBITOS'!I632="Sim",'1_QUESITOS'!$D$6="Sim",'1_QUESITOS'!$D$7="Sim",'1_QUESITOS'!$D$9="Sim"),"D",
IF('3_CAPAG'!$D$9="","",
'3_CAPAG'!$D$9))))</f>
        <v/>
      </c>
      <c r="H636" s="8" t="str">
        <f>IF('1_QUESITOS'!$D$18="ERRO !!!","00.0",
IF(AND(OR(G636="C",G636="D"),'1_QUESITOS'!$D$13="Sim"),"10.1",
IF(AND(OR(G636="A",G636="B"),'1_QUESITOS'!$D$14="Sim"),"10.2",
IF(AND(OR(G636="C",G636="D"),'1_QUESITOS'!$D$13="Não",'1_QUESITOS'!$D$12="Inciso I"),"11.1",
IF(AND(OR(G636="C",G636="D"),'1_QUESITOS'!$D$13="Não",'1_QUESITOS'!$D$12="Inciso II"),"11.2",
"00.0")))))</f>
        <v>00.0</v>
      </c>
      <c r="I636" s="87">
        <f>IF('1_QUESITOS'!$D$18="ERRO !!!",0,
IF(H636="10.1",0.65,
IF(H636="10.2",0,
IF(AND(H636="11.1",'1_QUESITOS'!$D$8="Não",'1_QUESITOS'!$D$9="Não",'1_QUESITOS'!$D$10="Não",'1_QUESITOS'!$D$11="Não"),0.65,
IF(AND(H636="11.1",OR('1_QUESITOS'!$D$8="Sim",'1_QUESITOS'!$D$9="Sim",'1_QUESITOS'!$D$10="Sim",'1_QUESITOS'!$D$11="Sim")),0.7,
IF(AND(H636="11.2",'1_QUESITOS'!$D$8="Não",'1_QUESITOS'!$D$9="Não",'1_QUESITOS'!$D$10="Não",'1_QUESITOS'!$D$11="Não"),0.5,
IF(AND(H636="11.2",OR('1_QUESITOS'!$D$8="Sim",'1_QUESITOS'!$D$9="Sim",'1_QUESITOS'!$D$10="Sim",'1_QUESITOS'!$D$11="Sim")),0.55,
0)))))))</f>
        <v>0</v>
      </c>
      <c r="J636" s="87">
        <f>'3_CAPAG'!$D$8</f>
        <v>0</v>
      </c>
      <c r="K636" s="87">
        <f>IF(OR('2_DEBITOS'!I632="Sim",'1_QUESITOS'!$D$6="Sim",'1_QUESITOS'!$D$7="Sim",'1_QUESITOS'!$D$9="Sim"),I636,
SMALL(I636:J636,1))</f>
        <v>0</v>
      </c>
      <c r="L636" s="7">
        <f>IF('2_DEBITOS'!$I$4="ERRO !!!",0,ROUNDDOWN(SUM(E636:F636)*K636,2))</f>
        <v>0</v>
      </c>
      <c r="M636" s="7">
        <f t="shared" si="36"/>
        <v>0</v>
      </c>
      <c r="N636" s="7">
        <f t="shared" si="39"/>
        <v>0</v>
      </c>
      <c r="O636" s="7">
        <f t="shared" si="37"/>
        <v>0</v>
      </c>
    </row>
    <row r="637" spans="3:15" x14ac:dyDescent="0.35">
      <c r="C637" s="18" t="str">
        <f t="shared" si="38"/>
        <v/>
      </c>
      <c r="D637" s="13" t="str">
        <f>IF('2_DEBITOS'!D633="","Não informado",'2_DEBITOS'!D633)</f>
        <v>Não informado</v>
      </c>
      <c r="E637" s="7">
        <f>IF('2_DEBITOS'!$I$4="ERRO !!!",0,SUM('2_DEBITOS'!E633))</f>
        <v>0</v>
      </c>
      <c r="F637" s="7">
        <f>IF('2_DEBITOS'!$I$4="ERRO !!!",0,SUM('2_DEBITOS'!F633,'2_DEBITOS'!G633))</f>
        <v>0</v>
      </c>
      <c r="G637" s="8" t="str">
        <f>IF('1_QUESITOS'!$D$18="ERRO !!!","",
IF(E637+F637=0,"",
IF(OR('2_DEBITOS'!I633="Sim",'1_QUESITOS'!$D$6="Sim",'1_QUESITOS'!$D$7="Sim",'1_QUESITOS'!$D$9="Sim"),"D",
IF('3_CAPAG'!$D$9="","",
'3_CAPAG'!$D$9))))</f>
        <v/>
      </c>
      <c r="H637" s="8" t="str">
        <f>IF('1_QUESITOS'!$D$18="ERRO !!!","00.0",
IF(AND(OR(G637="C",G637="D"),'1_QUESITOS'!$D$13="Sim"),"10.1",
IF(AND(OR(G637="A",G637="B"),'1_QUESITOS'!$D$14="Sim"),"10.2",
IF(AND(OR(G637="C",G637="D"),'1_QUESITOS'!$D$13="Não",'1_QUESITOS'!$D$12="Inciso I"),"11.1",
IF(AND(OR(G637="C",G637="D"),'1_QUESITOS'!$D$13="Não",'1_QUESITOS'!$D$12="Inciso II"),"11.2",
"00.0")))))</f>
        <v>00.0</v>
      </c>
      <c r="I637" s="87">
        <f>IF('1_QUESITOS'!$D$18="ERRO !!!",0,
IF(H637="10.1",0.65,
IF(H637="10.2",0,
IF(AND(H637="11.1",'1_QUESITOS'!$D$8="Não",'1_QUESITOS'!$D$9="Não",'1_QUESITOS'!$D$10="Não",'1_QUESITOS'!$D$11="Não"),0.65,
IF(AND(H637="11.1",OR('1_QUESITOS'!$D$8="Sim",'1_QUESITOS'!$D$9="Sim",'1_QUESITOS'!$D$10="Sim",'1_QUESITOS'!$D$11="Sim")),0.7,
IF(AND(H637="11.2",'1_QUESITOS'!$D$8="Não",'1_QUESITOS'!$D$9="Não",'1_QUESITOS'!$D$10="Não",'1_QUESITOS'!$D$11="Não"),0.5,
IF(AND(H637="11.2",OR('1_QUESITOS'!$D$8="Sim",'1_QUESITOS'!$D$9="Sim",'1_QUESITOS'!$D$10="Sim",'1_QUESITOS'!$D$11="Sim")),0.55,
0)))))))</f>
        <v>0</v>
      </c>
      <c r="J637" s="87">
        <f>'3_CAPAG'!$D$8</f>
        <v>0</v>
      </c>
      <c r="K637" s="87">
        <f>IF(OR('2_DEBITOS'!I633="Sim",'1_QUESITOS'!$D$6="Sim",'1_QUESITOS'!$D$7="Sim",'1_QUESITOS'!$D$9="Sim"),I637,
SMALL(I637:J637,1))</f>
        <v>0</v>
      </c>
      <c r="L637" s="7">
        <f>IF('2_DEBITOS'!$I$4="ERRO !!!",0,ROUNDDOWN(SUM(E637:F637)*K637,2))</f>
        <v>0</v>
      </c>
      <c r="M637" s="7">
        <f t="shared" si="36"/>
        <v>0</v>
      </c>
      <c r="N637" s="7">
        <f t="shared" si="39"/>
        <v>0</v>
      </c>
      <c r="O637" s="7">
        <f t="shared" si="37"/>
        <v>0</v>
      </c>
    </row>
    <row r="638" spans="3:15" x14ac:dyDescent="0.35">
      <c r="C638" s="18" t="str">
        <f t="shared" si="38"/>
        <v/>
      </c>
      <c r="D638" s="13" t="str">
        <f>IF('2_DEBITOS'!D634="","Não informado",'2_DEBITOS'!D634)</f>
        <v>Não informado</v>
      </c>
      <c r="E638" s="7">
        <f>IF('2_DEBITOS'!$I$4="ERRO !!!",0,SUM('2_DEBITOS'!E634))</f>
        <v>0</v>
      </c>
      <c r="F638" s="7">
        <f>IF('2_DEBITOS'!$I$4="ERRO !!!",0,SUM('2_DEBITOS'!F634,'2_DEBITOS'!G634))</f>
        <v>0</v>
      </c>
      <c r="G638" s="8" t="str">
        <f>IF('1_QUESITOS'!$D$18="ERRO !!!","",
IF(E638+F638=0,"",
IF(OR('2_DEBITOS'!I634="Sim",'1_QUESITOS'!$D$6="Sim",'1_QUESITOS'!$D$7="Sim",'1_QUESITOS'!$D$9="Sim"),"D",
IF('3_CAPAG'!$D$9="","",
'3_CAPAG'!$D$9))))</f>
        <v/>
      </c>
      <c r="H638" s="8" t="str">
        <f>IF('1_QUESITOS'!$D$18="ERRO !!!","00.0",
IF(AND(OR(G638="C",G638="D"),'1_QUESITOS'!$D$13="Sim"),"10.1",
IF(AND(OR(G638="A",G638="B"),'1_QUESITOS'!$D$14="Sim"),"10.2",
IF(AND(OR(G638="C",G638="D"),'1_QUESITOS'!$D$13="Não",'1_QUESITOS'!$D$12="Inciso I"),"11.1",
IF(AND(OR(G638="C",G638="D"),'1_QUESITOS'!$D$13="Não",'1_QUESITOS'!$D$12="Inciso II"),"11.2",
"00.0")))))</f>
        <v>00.0</v>
      </c>
      <c r="I638" s="87">
        <f>IF('1_QUESITOS'!$D$18="ERRO !!!",0,
IF(H638="10.1",0.65,
IF(H638="10.2",0,
IF(AND(H638="11.1",'1_QUESITOS'!$D$8="Não",'1_QUESITOS'!$D$9="Não",'1_QUESITOS'!$D$10="Não",'1_QUESITOS'!$D$11="Não"),0.65,
IF(AND(H638="11.1",OR('1_QUESITOS'!$D$8="Sim",'1_QUESITOS'!$D$9="Sim",'1_QUESITOS'!$D$10="Sim",'1_QUESITOS'!$D$11="Sim")),0.7,
IF(AND(H638="11.2",'1_QUESITOS'!$D$8="Não",'1_QUESITOS'!$D$9="Não",'1_QUESITOS'!$D$10="Não",'1_QUESITOS'!$D$11="Não"),0.5,
IF(AND(H638="11.2",OR('1_QUESITOS'!$D$8="Sim",'1_QUESITOS'!$D$9="Sim",'1_QUESITOS'!$D$10="Sim",'1_QUESITOS'!$D$11="Sim")),0.55,
0)))))))</f>
        <v>0</v>
      </c>
      <c r="J638" s="87">
        <f>'3_CAPAG'!$D$8</f>
        <v>0</v>
      </c>
      <c r="K638" s="87">
        <f>IF(OR('2_DEBITOS'!I634="Sim",'1_QUESITOS'!$D$6="Sim",'1_QUESITOS'!$D$7="Sim",'1_QUESITOS'!$D$9="Sim"),I638,
SMALL(I638:J638,1))</f>
        <v>0</v>
      </c>
      <c r="L638" s="7">
        <f>IF('2_DEBITOS'!$I$4="ERRO !!!",0,ROUNDDOWN(SUM(E638:F638)*K638,2))</f>
        <v>0</v>
      </c>
      <c r="M638" s="7">
        <f t="shared" si="36"/>
        <v>0</v>
      </c>
      <c r="N638" s="7">
        <f t="shared" si="39"/>
        <v>0</v>
      </c>
      <c r="O638" s="7">
        <f t="shared" si="37"/>
        <v>0</v>
      </c>
    </row>
    <row r="639" spans="3:15" x14ac:dyDescent="0.35">
      <c r="C639" s="18" t="str">
        <f t="shared" si="38"/>
        <v/>
      </c>
      <c r="D639" s="13" t="str">
        <f>IF('2_DEBITOS'!D635="","Não informado",'2_DEBITOS'!D635)</f>
        <v>Não informado</v>
      </c>
      <c r="E639" s="7">
        <f>IF('2_DEBITOS'!$I$4="ERRO !!!",0,SUM('2_DEBITOS'!E635))</f>
        <v>0</v>
      </c>
      <c r="F639" s="7">
        <f>IF('2_DEBITOS'!$I$4="ERRO !!!",0,SUM('2_DEBITOS'!F635,'2_DEBITOS'!G635))</f>
        <v>0</v>
      </c>
      <c r="G639" s="8" t="str">
        <f>IF('1_QUESITOS'!$D$18="ERRO !!!","",
IF(E639+F639=0,"",
IF(OR('2_DEBITOS'!I635="Sim",'1_QUESITOS'!$D$6="Sim",'1_QUESITOS'!$D$7="Sim",'1_QUESITOS'!$D$9="Sim"),"D",
IF('3_CAPAG'!$D$9="","",
'3_CAPAG'!$D$9))))</f>
        <v/>
      </c>
      <c r="H639" s="8" t="str">
        <f>IF('1_QUESITOS'!$D$18="ERRO !!!","00.0",
IF(AND(OR(G639="C",G639="D"),'1_QUESITOS'!$D$13="Sim"),"10.1",
IF(AND(OR(G639="A",G639="B"),'1_QUESITOS'!$D$14="Sim"),"10.2",
IF(AND(OR(G639="C",G639="D"),'1_QUESITOS'!$D$13="Não",'1_QUESITOS'!$D$12="Inciso I"),"11.1",
IF(AND(OR(G639="C",G639="D"),'1_QUESITOS'!$D$13="Não",'1_QUESITOS'!$D$12="Inciso II"),"11.2",
"00.0")))))</f>
        <v>00.0</v>
      </c>
      <c r="I639" s="87">
        <f>IF('1_QUESITOS'!$D$18="ERRO !!!",0,
IF(H639="10.1",0.65,
IF(H639="10.2",0,
IF(AND(H639="11.1",'1_QUESITOS'!$D$8="Não",'1_QUESITOS'!$D$9="Não",'1_QUESITOS'!$D$10="Não",'1_QUESITOS'!$D$11="Não"),0.65,
IF(AND(H639="11.1",OR('1_QUESITOS'!$D$8="Sim",'1_QUESITOS'!$D$9="Sim",'1_QUESITOS'!$D$10="Sim",'1_QUESITOS'!$D$11="Sim")),0.7,
IF(AND(H639="11.2",'1_QUESITOS'!$D$8="Não",'1_QUESITOS'!$D$9="Não",'1_QUESITOS'!$D$10="Não",'1_QUESITOS'!$D$11="Não"),0.5,
IF(AND(H639="11.2",OR('1_QUESITOS'!$D$8="Sim",'1_QUESITOS'!$D$9="Sim",'1_QUESITOS'!$D$10="Sim",'1_QUESITOS'!$D$11="Sim")),0.55,
0)))))))</f>
        <v>0</v>
      </c>
      <c r="J639" s="87">
        <f>'3_CAPAG'!$D$8</f>
        <v>0</v>
      </c>
      <c r="K639" s="87">
        <f>IF(OR('2_DEBITOS'!I635="Sim",'1_QUESITOS'!$D$6="Sim",'1_QUESITOS'!$D$7="Sim",'1_QUESITOS'!$D$9="Sim"),I639,
SMALL(I639:J639,1))</f>
        <v>0</v>
      </c>
      <c r="L639" s="7">
        <f>IF('2_DEBITOS'!$I$4="ERRO !!!",0,ROUNDDOWN(SUM(E639:F639)*K639,2))</f>
        <v>0</v>
      </c>
      <c r="M639" s="7">
        <f t="shared" si="36"/>
        <v>0</v>
      </c>
      <c r="N639" s="7">
        <f t="shared" si="39"/>
        <v>0</v>
      </c>
      <c r="O639" s="7">
        <f t="shared" si="37"/>
        <v>0</v>
      </c>
    </row>
    <row r="640" spans="3:15" x14ac:dyDescent="0.35">
      <c r="C640" s="18" t="str">
        <f t="shared" si="38"/>
        <v/>
      </c>
      <c r="D640" s="13" t="str">
        <f>IF('2_DEBITOS'!D636="","Não informado",'2_DEBITOS'!D636)</f>
        <v>Não informado</v>
      </c>
      <c r="E640" s="7">
        <f>IF('2_DEBITOS'!$I$4="ERRO !!!",0,SUM('2_DEBITOS'!E636))</f>
        <v>0</v>
      </c>
      <c r="F640" s="7">
        <f>IF('2_DEBITOS'!$I$4="ERRO !!!",0,SUM('2_DEBITOS'!F636,'2_DEBITOS'!G636))</f>
        <v>0</v>
      </c>
      <c r="G640" s="8" t="str">
        <f>IF('1_QUESITOS'!$D$18="ERRO !!!","",
IF(E640+F640=0,"",
IF(OR('2_DEBITOS'!I636="Sim",'1_QUESITOS'!$D$6="Sim",'1_QUESITOS'!$D$7="Sim",'1_QUESITOS'!$D$9="Sim"),"D",
IF('3_CAPAG'!$D$9="","",
'3_CAPAG'!$D$9))))</f>
        <v/>
      </c>
      <c r="H640" s="8" t="str">
        <f>IF('1_QUESITOS'!$D$18="ERRO !!!","00.0",
IF(AND(OR(G640="C",G640="D"),'1_QUESITOS'!$D$13="Sim"),"10.1",
IF(AND(OR(G640="A",G640="B"),'1_QUESITOS'!$D$14="Sim"),"10.2",
IF(AND(OR(G640="C",G640="D"),'1_QUESITOS'!$D$13="Não",'1_QUESITOS'!$D$12="Inciso I"),"11.1",
IF(AND(OR(G640="C",G640="D"),'1_QUESITOS'!$D$13="Não",'1_QUESITOS'!$D$12="Inciso II"),"11.2",
"00.0")))))</f>
        <v>00.0</v>
      </c>
      <c r="I640" s="87">
        <f>IF('1_QUESITOS'!$D$18="ERRO !!!",0,
IF(H640="10.1",0.65,
IF(H640="10.2",0,
IF(AND(H640="11.1",'1_QUESITOS'!$D$8="Não",'1_QUESITOS'!$D$9="Não",'1_QUESITOS'!$D$10="Não",'1_QUESITOS'!$D$11="Não"),0.65,
IF(AND(H640="11.1",OR('1_QUESITOS'!$D$8="Sim",'1_QUESITOS'!$D$9="Sim",'1_QUESITOS'!$D$10="Sim",'1_QUESITOS'!$D$11="Sim")),0.7,
IF(AND(H640="11.2",'1_QUESITOS'!$D$8="Não",'1_QUESITOS'!$D$9="Não",'1_QUESITOS'!$D$10="Não",'1_QUESITOS'!$D$11="Não"),0.5,
IF(AND(H640="11.2",OR('1_QUESITOS'!$D$8="Sim",'1_QUESITOS'!$D$9="Sim",'1_QUESITOS'!$D$10="Sim",'1_QUESITOS'!$D$11="Sim")),0.55,
0)))))))</f>
        <v>0</v>
      </c>
      <c r="J640" s="87">
        <f>'3_CAPAG'!$D$8</f>
        <v>0</v>
      </c>
      <c r="K640" s="87">
        <f>IF(OR('2_DEBITOS'!I636="Sim",'1_QUESITOS'!$D$6="Sim",'1_QUESITOS'!$D$7="Sim",'1_QUESITOS'!$D$9="Sim"),I640,
SMALL(I640:J640,1))</f>
        <v>0</v>
      </c>
      <c r="L640" s="7">
        <f>IF('2_DEBITOS'!$I$4="ERRO !!!",0,ROUNDDOWN(SUM(E640:F640)*K640,2))</f>
        <v>0</v>
      </c>
      <c r="M640" s="7">
        <f t="shared" si="36"/>
        <v>0</v>
      </c>
      <c r="N640" s="7">
        <f t="shared" si="39"/>
        <v>0</v>
      </c>
      <c r="O640" s="7">
        <f t="shared" si="37"/>
        <v>0</v>
      </c>
    </row>
    <row r="641" spans="3:15" x14ac:dyDescent="0.35">
      <c r="C641" s="18" t="str">
        <f t="shared" si="38"/>
        <v/>
      </c>
      <c r="D641" s="13" t="str">
        <f>IF('2_DEBITOS'!D637="","Não informado",'2_DEBITOS'!D637)</f>
        <v>Não informado</v>
      </c>
      <c r="E641" s="7">
        <f>IF('2_DEBITOS'!$I$4="ERRO !!!",0,SUM('2_DEBITOS'!E637))</f>
        <v>0</v>
      </c>
      <c r="F641" s="7">
        <f>IF('2_DEBITOS'!$I$4="ERRO !!!",0,SUM('2_DEBITOS'!F637,'2_DEBITOS'!G637))</f>
        <v>0</v>
      </c>
      <c r="G641" s="8" t="str">
        <f>IF('1_QUESITOS'!$D$18="ERRO !!!","",
IF(E641+F641=0,"",
IF(OR('2_DEBITOS'!I637="Sim",'1_QUESITOS'!$D$6="Sim",'1_QUESITOS'!$D$7="Sim",'1_QUESITOS'!$D$9="Sim"),"D",
IF('3_CAPAG'!$D$9="","",
'3_CAPAG'!$D$9))))</f>
        <v/>
      </c>
      <c r="H641" s="8" t="str">
        <f>IF('1_QUESITOS'!$D$18="ERRO !!!","00.0",
IF(AND(OR(G641="C",G641="D"),'1_QUESITOS'!$D$13="Sim"),"10.1",
IF(AND(OR(G641="A",G641="B"),'1_QUESITOS'!$D$14="Sim"),"10.2",
IF(AND(OR(G641="C",G641="D"),'1_QUESITOS'!$D$13="Não",'1_QUESITOS'!$D$12="Inciso I"),"11.1",
IF(AND(OR(G641="C",G641="D"),'1_QUESITOS'!$D$13="Não",'1_QUESITOS'!$D$12="Inciso II"),"11.2",
"00.0")))))</f>
        <v>00.0</v>
      </c>
      <c r="I641" s="87">
        <f>IF('1_QUESITOS'!$D$18="ERRO !!!",0,
IF(H641="10.1",0.65,
IF(H641="10.2",0,
IF(AND(H641="11.1",'1_QUESITOS'!$D$8="Não",'1_QUESITOS'!$D$9="Não",'1_QUESITOS'!$D$10="Não",'1_QUESITOS'!$D$11="Não"),0.65,
IF(AND(H641="11.1",OR('1_QUESITOS'!$D$8="Sim",'1_QUESITOS'!$D$9="Sim",'1_QUESITOS'!$D$10="Sim",'1_QUESITOS'!$D$11="Sim")),0.7,
IF(AND(H641="11.2",'1_QUESITOS'!$D$8="Não",'1_QUESITOS'!$D$9="Não",'1_QUESITOS'!$D$10="Não",'1_QUESITOS'!$D$11="Não"),0.5,
IF(AND(H641="11.2",OR('1_QUESITOS'!$D$8="Sim",'1_QUESITOS'!$D$9="Sim",'1_QUESITOS'!$D$10="Sim",'1_QUESITOS'!$D$11="Sim")),0.55,
0)))))))</f>
        <v>0</v>
      </c>
      <c r="J641" s="87">
        <f>'3_CAPAG'!$D$8</f>
        <v>0</v>
      </c>
      <c r="K641" s="87">
        <f>IF(OR('2_DEBITOS'!I637="Sim",'1_QUESITOS'!$D$6="Sim",'1_QUESITOS'!$D$7="Sim",'1_QUESITOS'!$D$9="Sim"),I641,
SMALL(I641:J641,1))</f>
        <v>0</v>
      </c>
      <c r="L641" s="7">
        <f>IF('2_DEBITOS'!$I$4="ERRO !!!",0,ROUNDDOWN(SUM(E641:F641)*K641,2))</f>
        <v>0</v>
      </c>
      <c r="M641" s="7">
        <f t="shared" si="36"/>
        <v>0</v>
      </c>
      <c r="N641" s="7">
        <f t="shared" si="39"/>
        <v>0</v>
      </c>
      <c r="O641" s="7">
        <f t="shared" si="37"/>
        <v>0</v>
      </c>
    </row>
    <row r="642" spans="3:15" x14ac:dyDescent="0.35">
      <c r="C642" s="18" t="str">
        <f t="shared" si="38"/>
        <v/>
      </c>
      <c r="D642" s="13" t="str">
        <f>IF('2_DEBITOS'!D638="","Não informado",'2_DEBITOS'!D638)</f>
        <v>Não informado</v>
      </c>
      <c r="E642" s="7">
        <f>IF('2_DEBITOS'!$I$4="ERRO !!!",0,SUM('2_DEBITOS'!E638))</f>
        <v>0</v>
      </c>
      <c r="F642" s="7">
        <f>IF('2_DEBITOS'!$I$4="ERRO !!!",0,SUM('2_DEBITOS'!F638,'2_DEBITOS'!G638))</f>
        <v>0</v>
      </c>
      <c r="G642" s="8" t="str">
        <f>IF('1_QUESITOS'!$D$18="ERRO !!!","",
IF(E642+F642=0,"",
IF(OR('2_DEBITOS'!I638="Sim",'1_QUESITOS'!$D$6="Sim",'1_QUESITOS'!$D$7="Sim",'1_QUESITOS'!$D$9="Sim"),"D",
IF('3_CAPAG'!$D$9="","",
'3_CAPAG'!$D$9))))</f>
        <v/>
      </c>
      <c r="H642" s="8" t="str">
        <f>IF('1_QUESITOS'!$D$18="ERRO !!!","00.0",
IF(AND(OR(G642="C",G642="D"),'1_QUESITOS'!$D$13="Sim"),"10.1",
IF(AND(OR(G642="A",G642="B"),'1_QUESITOS'!$D$14="Sim"),"10.2",
IF(AND(OR(G642="C",G642="D"),'1_QUESITOS'!$D$13="Não",'1_QUESITOS'!$D$12="Inciso I"),"11.1",
IF(AND(OR(G642="C",G642="D"),'1_QUESITOS'!$D$13="Não",'1_QUESITOS'!$D$12="Inciso II"),"11.2",
"00.0")))))</f>
        <v>00.0</v>
      </c>
      <c r="I642" s="87">
        <f>IF('1_QUESITOS'!$D$18="ERRO !!!",0,
IF(H642="10.1",0.65,
IF(H642="10.2",0,
IF(AND(H642="11.1",'1_QUESITOS'!$D$8="Não",'1_QUESITOS'!$D$9="Não",'1_QUESITOS'!$D$10="Não",'1_QUESITOS'!$D$11="Não"),0.65,
IF(AND(H642="11.1",OR('1_QUESITOS'!$D$8="Sim",'1_QUESITOS'!$D$9="Sim",'1_QUESITOS'!$D$10="Sim",'1_QUESITOS'!$D$11="Sim")),0.7,
IF(AND(H642="11.2",'1_QUESITOS'!$D$8="Não",'1_QUESITOS'!$D$9="Não",'1_QUESITOS'!$D$10="Não",'1_QUESITOS'!$D$11="Não"),0.5,
IF(AND(H642="11.2",OR('1_QUESITOS'!$D$8="Sim",'1_QUESITOS'!$D$9="Sim",'1_QUESITOS'!$D$10="Sim",'1_QUESITOS'!$D$11="Sim")),0.55,
0)))))))</f>
        <v>0</v>
      </c>
      <c r="J642" s="87">
        <f>'3_CAPAG'!$D$8</f>
        <v>0</v>
      </c>
      <c r="K642" s="87">
        <f>IF(OR('2_DEBITOS'!I638="Sim",'1_QUESITOS'!$D$6="Sim",'1_QUESITOS'!$D$7="Sim",'1_QUESITOS'!$D$9="Sim"),I642,
SMALL(I642:J642,1))</f>
        <v>0</v>
      </c>
      <c r="L642" s="7">
        <f>IF('2_DEBITOS'!$I$4="ERRO !!!",0,ROUNDDOWN(SUM(E642:F642)*K642,2))</f>
        <v>0</v>
      </c>
      <c r="M642" s="7">
        <f t="shared" si="36"/>
        <v>0</v>
      </c>
      <c r="N642" s="7">
        <f t="shared" si="39"/>
        <v>0</v>
      </c>
      <c r="O642" s="7">
        <f t="shared" si="37"/>
        <v>0</v>
      </c>
    </row>
    <row r="643" spans="3:15" x14ac:dyDescent="0.35">
      <c r="C643" s="18" t="str">
        <f t="shared" si="38"/>
        <v/>
      </c>
      <c r="D643" s="13" t="str">
        <f>IF('2_DEBITOS'!D639="","Não informado",'2_DEBITOS'!D639)</f>
        <v>Não informado</v>
      </c>
      <c r="E643" s="7">
        <f>IF('2_DEBITOS'!$I$4="ERRO !!!",0,SUM('2_DEBITOS'!E639))</f>
        <v>0</v>
      </c>
      <c r="F643" s="7">
        <f>IF('2_DEBITOS'!$I$4="ERRO !!!",0,SUM('2_DEBITOS'!F639,'2_DEBITOS'!G639))</f>
        <v>0</v>
      </c>
      <c r="G643" s="8" t="str">
        <f>IF('1_QUESITOS'!$D$18="ERRO !!!","",
IF(E643+F643=0,"",
IF(OR('2_DEBITOS'!I639="Sim",'1_QUESITOS'!$D$6="Sim",'1_QUESITOS'!$D$7="Sim",'1_QUESITOS'!$D$9="Sim"),"D",
IF('3_CAPAG'!$D$9="","",
'3_CAPAG'!$D$9))))</f>
        <v/>
      </c>
      <c r="H643" s="8" t="str">
        <f>IF('1_QUESITOS'!$D$18="ERRO !!!","00.0",
IF(AND(OR(G643="C",G643="D"),'1_QUESITOS'!$D$13="Sim"),"10.1",
IF(AND(OR(G643="A",G643="B"),'1_QUESITOS'!$D$14="Sim"),"10.2",
IF(AND(OR(G643="C",G643="D"),'1_QUESITOS'!$D$13="Não",'1_QUESITOS'!$D$12="Inciso I"),"11.1",
IF(AND(OR(G643="C",G643="D"),'1_QUESITOS'!$D$13="Não",'1_QUESITOS'!$D$12="Inciso II"),"11.2",
"00.0")))))</f>
        <v>00.0</v>
      </c>
      <c r="I643" s="87">
        <f>IF('1_QUESITOS'!$D$18="ERRO !!!",0,
IF(H643="10.1",0.65,
IF(H643="10.2",0,
IF(AND(H643="11.1",'1_QUESITOS'!$D$8="Não",'1_QUESITOS'!$D$9="Não",'1_QUESITOS'!$D$10="Não",'1_QUESITOS'!$D$11="Não"),0.65,
IF(AND(H643="11.1",OR('1_QUESITOS'!$D$8="Sim",'1_QUESITOS'!$D$9="Sim",'1_QUESITOS'!$D$10="Sim",'1_QUESITOS'!$D$11="Sim")),0.7,
IF(AND(H643="11.2",'1_QUESITOS'!$D$8="Não",'1_QUESITOS'!$D$9="Não",'1_QUESITOS'!$D$10="Não",'1_QUESITOS'!$D$11="Não"),0.5,
IF(AND(H643="11.2",OR('1_QUESITOS'!$D$8="Sim",'1_QUESITOS'!$D$9="Sim",'1_QUESITOS'!$D$10="Sim",'1_QUESITOS'!$D$11="Sim")),0.55,
0)))))))</f>
        <v>0</v>
      </c>
      <c r="J643" s="87">
        <f>'3_CAPAG'!$D$8</f>
        <v>0</v>
      </c>
      <c r="K643" s="87">
        <f>IF(OR('2_DEBITOS'!I639="Sim",'1_QUESITOS'!$D$6="Sim",'1_QUESITOS'!$D$7="Sim",'1_QUESITOS'!$D$9="Sim"),I643,
SMALL(I643:J643,1))</f>
        <v>0</v>
      </c>
      <c r="L643" s="7">
        <f>IF('2_DEBITOS'!$I$4="ERRO !!!",0,ROUNDDOWN(SUM(E643:F643)*K643,2))</f>
        <v>0</v>
      </c>
      <c r="M643" s="7">
        <f t="shared" si="36"/>
        <v>0</v>
      </c>
      <c r="N643" s="7">
        <f t="shared" si="39"/>
        <v>0</v>
      </c>
      <c r="O643" s="7">
        <f t="shared" si="37"/>
        <v>0</v>
      </c>
    </row>
    <row r="644" spans="3:15" x14ac:dyDescent="0.35">
      <c r="C644" s="18" t="str">
        <f t="shared" si="38"/>
        <v/>
      </c>
      <c r="D644" s="13" t="str">
        <f>IF('2_DEBITOS'!D640="","Não informado",'2_DEBITOS'!D640)</f>
        <v>Não informado</v>
      </c>
      <c r="E644" s="7">
        <f>IF('2_DEBITOS'!$I$4="ERRO !!!",0,SUM('2_DEBITOS'!E640))</f>
        <v>0</v>
      </c>
      <c r="F644" s="7">
        <f>IF('2_DEBITOS'!$I$4="ERRO !!!",0,SUM('2_DEBITOS'!F640,'2_DEBITOS'!G640))</f>
        <v>0</v>
      </c>
      <c r="G644" s="8" t="str">
        <f>IF('1_QUESITOS'!$D$18="ERRO !!!","",
IF(E644+F644=0,"",
IF(OR('2_DEBITOS'!I640="Sim",'1_QUESITOS'!$D$6="Sim",'1_QUESITOS'!$D$7="Sim",'1_QUESITOS'!$D$9="Sim"),"D",
IF('3_CAPAG'!$D$9="","",
'3_CAPAG'!$D$9))))</f>
        <v/>
      </c>
      <c r="H644" s="8" t="str">
        <f>IF('1_QUESITOS'!$D$18="ERRO !!!","00.0",
IF(AND(OR(G644="C",G644="D"),'1_QUESITOS'!$D$13="Sim"),"10.1",
IF(AND(OR(G644="A",G644="B"),'1_QUESITOS'!$D$14="Sim"),"10.2",
IF(AND(OR(G644="C",G644="D"),'1_QUESITOS'!$D$13="Não",'1_QUESITOS'!$D$12="Inciso I"),"11.1",
IF(AND(OR(G644="C",G644="D"),'1_QUESITOS'!$D$13="Não",'1_QUESITOS'!$D$12="Inciso II"),"11.2",
"00.0")))))</f>
        <v>00.0</v>
      </c>
      <c r="I644" s="87">
        <f>IF('1_QUESITOS'!$D$18="ERRO !!!",0,
IF(H644="10.1",0.65,
IF(H644="10.2",0,
IF(AND(H644="11.1",'1_QUESITOS'!$D$8="Não",'1_QUESITOS'!$D$9="Não",'1_QUESITOS'!$D$10="Não",'1_QUESITOS'!$D$11="Não"),0.65,
IF(AND(H644="11.1",OR('1_QUESITOS'!$D$8="Sim",'1_QUESITOS'!$D$9="Sim",'1_QUESITOS'!$D$10="Sim",'1_QUESITOS'!$D$11="Sim")),0.7,
IF(AND(H644="11.2",'1_QUESITOS'!$D$8="Não",'1_QUESITOS'!$D$9="Não",'1_QUESITOS'!$D$10="Não",'1_QUESITOS'!$D$11="Não"),0.5,
IF(AND(H644="11.2",OR('1_QUESITOS'!$D$8="Sim",'1_QUESITOS'!$D$9="Sim",'1_QUESITOS'!$D$10="Sim",'1_QUESITOS'!$D$11="Sim")),0.55,
0)))))))</f>
        <v>0</v>
      </c>
      <c r="J644" s="87">
        <f>'3_CAPAG'!$D$8</f>
        <v>0</v>
      </c>
      <c r="K644" s="87">
        <f>IF(OR('2_DEBITOS'!I640="Sim",'1_QUESITOS'!$D$6="Sim",'1_QUESITOS'!$D$7="Sim",'1_QUESITOS'!$D$9="Sim"),I644,
SMALL(I644:J644,1))</f>
        <v>0</v>
      </c>
      <c r="L644" s="7">
        <f>IF('2_DEBITOS'!$I$4="ERRO !!!",0,ROUNDDOWN(SUM(E644:F644)*K644,2))</f>
        <v>0</v>
      </c>
      <c r="M644" s="7">
        <f t="shared" si="36"/>
        <v>0</v>
      </c>
      <c r="N644" s="7">
        <f t="shared" si="39"/>
        <v>0</v>
      </c>
      <c r="O644" s="7">
        <f t="shared" si="37"/>
        <v>0</v>
      </c>
    </row>
    <row r="645" spans="3:15" x14ac:dyDescent="0.35">
      <c r="C645" s="18" t="str">
        <f t="shared" si="38"/>
        <v/>
      </c>
      <c r="D645" s="13" t="str">
        <f>IF('2_DEBITOS'!D641="","Não informado",'2_DEBITOS'!D641)</f>
        <v>Não informado</v>
      </c>
      <c r="E645" s="7">
        <f>IF('2_DEBITOS'!$I$4="ERRO !!!",0,SUM('2_DEBITOS'!E641))</f>
        <v>0</v>
      </c>
      <c r="F645" s="7">
        <f>IF('2_DEBITOS'!$I$4="ERRO !!!",0,SUM('2_DEBITOS'!F641,'2_DEBITOS'!G641))</f>
        <v>0</v>
      </c>
      <c r="G645" s="8" t="str">
        <f>IF('1_QUESITOS'!$D$18="ERRO !!!","",
IF(E645+F645=0,"",
IF(OR('2_DEBITOS'!I641="Sim",'1_QUESITOS'!$D$6="Sim",'1_QUESITOS'!$D$7="Sim",'1_QUESITOS'!$D$9="Sim"),"D",
IF('3_CAPAG'!$D$9="","",
'3_CAPAG'!$D$9))))</f>
        <v/>
      </c>
      <c r="H645" s="8" t="str">
        <f>IF('1_QUESITOS'!$D$18="ERRO !!!","00.0",
IF(AND(OR(G645="C",G645="D"),'1_QUESITOS'!$D$13="Sim"),"10.1",
IF(AND(OR(G645="A",G645="B"),'1_QUESITOS'!$D$14="Sim"),"10.2",
IF(AND(OR(G645="C",G645="D"),'1_QUESITOS'!$D$13="Não",'1_QUESITOS'!$D$12="Inciso I"),"11.1",
IF(AND(OR(G645="C",G645="D"),'1_QUESITOS'!$D$13="Não",'1_QUESITOS'!$D$12="Inciso II"),"11.2",
"00.0")))))</f>
        <v>00.0</v>
      </c>
      <c r="I645" s="87">
        <f>IF('1_QUESITOS'!$D$18="ERRO !!!",0,
IF(H645="10.1",0.65,
IF(H645="10.2",0,
IF(AND(H645="11.1",'1_QUESITOS'!$D$8="Não",'1_QUESITOS'!$D$9="Não",'1_QUESITOS'!$D$10="Não",'1_QUESITOS'!$D$11="Não"),0.65,
IF(AND(H645="11.1",OR('1_QUESITOS'!$D$8="Sim",'1_QUESITOS'!$D$9="Sim",'1_QUESITOS'!$D$10="Sim",'1_QUESITOS'!$D$11="Sim")),0.7,
IF(AND(H645="11.2",'1_QUESITOS'!$D$8="Não",'1_QUESITOS'!$D$9="Não",'1_QUESITOS'!$D$10="Não",'1_QUESITOS'!$D$11="Não"),0.5,
IF(AND(H645="11.2",OR('1_QUESITOS'!$D$8="Sim",'1_QUESITOS'!$D$9="Sim",'1_QUESITOS'!$D$10="Sim",'1_QUESITOS'!$D$11="Sim")),0.55,
0)))))))</f>
        <v>0</v>
      </c>
      <c r="J645" s="87">
        <f>'3_CAPAG'!$D$8</f>
        <v>0</v>
      </c>
      <c r="K645" s="87">
        <f>IF(OR('2_DEBITOS'!I641="Sim",'1_QUESITOS'!$D$6="Sim",'1_QUESITOS'!$D$7="Sim",'1_QUESITOS'!$D$9="Sim"),I645,
SMALL(I645:J645,1))</f>
        <v>0</v>
      </c>
      <c r="L645" s="7">
        <f>IF('2_DEBITOS'!$I$4="ERRO !!!",0,ROUNDDOWN(SUM(E645:F645)*K645,2))</f>
        <v>0</v>
      </c>
      <c r="M645" s="7">
        <f t="shared" si="36"/>
        <v>0</v>
      </c>
      <c r="N645" s="7">
        <f t="shared" si="39"/>
        <v>0</v>
      </c>
      <c r="O645" s="7">
        <f t="shared" si="37"/>
        <v>0</v>
      </c>
    </row>
    <row r="646" spans="3:15" x14ac:dyDescent="0.35">
      <c r="C646" s="18" t="str">
        <f t="shared" si="38"/>
        <v/>
      </c>
      <c r="D646" s="13" t="str">
        <f>IF('2_DEBITOS'!D642="","Não informado",'2_DEBITOS'!D642)</f>
        <v>Não informado</v>
      </c>
      <c r="E646" s="7">
        <f>IF('2_DEBITOS'!$I$4="ERRO !!!",0,SUM('2_DEBITOS'!E642))</f>
        <v>0</v>
      </c>
      <c r="F646" s="7">
        <f>IF('2_DEBITOS'!$I$4="ERRO !!!",0,SUM('2_DEBITOS'!F642,'2_DEBITOS'!G642))</f>
        <v>0</v>
      </c>
      <c r="G646" s="8" t="str">
        <f>IF('1_QUESITOS'!$D$18="ERRO !!!","",
IF(E646+F646=0,"",
IF(OR('2_DEBITOS'!I642="Sim",'1_QUESITOS'!$D$6="Sim",'1_QUESITOS'!$D$7="Sim",'1_QUESITOS'!$D$9="Sim"),"D",
IF('3_CAPAG'!$D$9="","",
'3_CAPAG'!$D$9))))</f>
        <v/>
      </c>
      <c r="H646" s="8" t="str">
        <f>IF('1_QUESITOS'!$D$18="ERRO !!!","00.0",
IF(AND(OR(G646="C",G646="D"),'1_QUESITOS'!$D$13="Sim"),"10.1",
IF(AND(OR(G646="A",G646="B"),'1_QUESITOS'!$D$14="Sim"),"10.2",
IF(AND(OR(G646="C",G646="D"),'1_QUESITOS'!$D$13="Não",'1_QUESITOS'!$D$12="Inciso I"),"11.1",
IF(AND(OR(G646="C",G646="D"),'1_QUESITOS'!$D$13="Não",'1_QUESITOS'!$D$12="Inciso II"),"11.2",
"00.0")))))</f>
        <v>00.0</v>
      </c>
      <c r="I646" s="87">
        <f>IF('1_QUESITOS'!$D$18="ERRO !!!",0,
IF(H646="10.1",0.65,
IF(H646="10.2",0,
IF(AND(H646="11.1",'1_QUESITOS'!$D$8="Não",'1_QUESITOS'!$D$9="Não",'1_QUESITOS'!$D$10="Não",'1_QUESITOS'!$D$11="Não"),0.65,
IF(AND(H646="11.1",OR('1_QUESITOS'!$D$8="Sim",'1_QUESITOS'!$D$9="Sim",'1_QUESITOS'!$D$10="Sim",'1_QUESITOS'!$D$11="Sim")),0.7,
IF(AND(H646="11.2",'1_QUESITOS'!$D$8="Não",'1_QUESITOS'!$D$9="Não",'1_QUESITOS'!$D$10="Não",'1_QUESITOS'!$D$11="Não"),0.5,
IF(AND(H646="11.2",OR('1_QUESITOS'!$D$8="Sim",'1_QUESITOS'!$D$9="Sim",'1_QUESITOS'!$D$10="Sim",'1_QUESITOS'!$D$11="Sim")),0.55,
0)))))))</f>
        <v>0</v>
      </c>
      <c r="J646" s="87">
        <f>'3_CAPAG'!$D$8</f>
        <v>0</v>
      </c>
      <c r="K646" s="87">
        <f>IF(OR('2_DEBITOS'!I642="Sim",'1_QUESITOS'!$D$6="Sim",'1_QUESITOS'!$D$7="Sim",'1_QUESITOS'!$D$9="Sim"),I646,
SMALL(I646:J646,1))</f>
        <v>0</v>
      </c>
      <c r="L646" s="7">
        <f>IF('2_DEBITOS'!$I$4="ERRO !!!",0,ROUNDDOWN(SUM(E646:F646)*K646,2))</f>
        <v>0</v>
      </c>
      <c r="M646" s="7">
        <f t="shared" si="36"/>
        <v>0</v>
      </c>
      <c r="N646" s="7">
        <f t="shared" si="39"/>
        <v>0</v>
      </c>
      <c r="O646" s="7">
        <f t="shared" si="37"/>
        <v>0</v>
      </c>
    </row>
    <row r="647" spans="3:15" x14ac:dyDescent="0.35">
      <c r="C647" s="18" t="str">
        <f t="shared" si="38"/>
        <v/>
      </c>
      <c r="D647" s="13" t="str">
        <f>IF('2_DEBITOS'!D643="","Não informado",'2_DEBITOS'!D643)</f>
        <v>Não informado</v>
      </c>
      <c r="E647" s="7">
        <f>IF('2_DEBITOS'!$I$4="ERRO !!!",0,SUM('2_DEBITOS'!E643))</f>
        <v>0</v>
      </c>
      <c r="F647" s="7">
        <f>IF('2_DEBITOS'!$I$4="ERRO !!!",0,SUM('2_DEBITOS'!F643,'2_DEBITOS'!G643))</f>
        <v>0</v>
      </c>
      <c r="G647" s="8" t="str">
        <f>IF('1_QUESITOS'!$D$18="ERRO !!!","",
IF(E647+F647=0,"",
IF(OR('2_DEBITOS'!I643="Sim",'1_QUESITOS'!$D$6="Sim",'1_QUESITOS'!$D$7="Sim",'1_QUESITOS'!$D$9="Sim"),"D",
IF('3_CAPAG'!$D$9="","",
'3_CAPAG'!$D$9))))</f>
        <v/>
      </c>
      <c r="H647" s="8" t="str">
        <f>IF('1_QUESITOS'!$D$18="ERRO !!!","00.0",
IF(AND(OR(G647="C",G647="D"),'1_QUESITOS'!$D$13="Sim"),"10.1",
IF(AND(OR(G647="A",G647="B"),'1_QUESITOS'!$D$14="Sim"),"10.2",
IF(AND(OR(G647="C",G647="D"),'1_QUESITOS'!$D$13="Não",'1_QUESITOS'!$D$12="Inciso I"),"11.1",
IF(AND(OR(G647="C",G647="D"),'1_QUESITOS'!$D$13="Não",'1_QUESITOS'!$D$12="Inciso II"),"11.2",
"00.0")))))</f>
        <v>00.0</v>
      </c>
      <c r="I647" s="87">
        <f>IF('1_QUESITOS'!$D$18="ERRO !!!",0,
IF(H647="10.1",0.65,
IF(H647="10.2",0,
IF(AND(H647="11.1",'1_QUESITOS'!$D$8="Não",'1_QUESITOS'!$D$9="Não",'1_QUESITOS'!$D$10="Não",'1_QUESITOS'!$D$11="Não"),0.65,
IF(AND(H647="11.1",OR('1_QUESITOS'!$D$8="Sim",'1_QUESITOS'!$D$9="Sim",'1_QUESITOS'!$D$10="Sim",'1_QUESITOS'!$D$11="Sim")),0.7,
IF(AND(H647="11.2",'1_QUESITOS'!$D$8="Não",'1_QUESITOS'!$D$9="Não",'1_QUESITOS'!$D$10="Não",'1_QUESITOS'!$D$11="Não"),0.5,
IF(AND(H647="11.2",OR('1_QUESITOS'!$D$8="Sim",'1_QUESITOS'!$D$9="Sim",'1_QUESITOS'!$D$10="Sim",'1_QUESITOS'!$D$11="Sim")),0.55,
0)))))))</f>
        <v>0</v>
      </c>
      <c r="J647" s="87">
        <f>'3_CAPAG'!$D$8</f>
        <v>0</v>
      </c>
      <c r="K647" s="87">
        <f>IF(OR('2_DEBITOS'!I643="Sim",'1_QUESITOS'!$D$6="Sim",'1_QUESITOS'!$D$7="Sim",'1_QUESITOS'!$D$9="Sim"),I647,
SMALL(I647:J647,1))</f>
        <v>0</v>
      </c>
      <c r="L647" s="7">
        <f>IF('2_DEBITOS'!$I$4="ERRO !!!",0,ROUNDDOWN(SUM(E647:F647)*K647,2))</f>
        <v>0</v>
      </c>
      <c r="M647" s="7">
        <f t="shared" si="36"/>
        <v>0</v>
      </c>
      <c r="N647" s="7">
        <f t="shared" si="39"/>
        <v>0</v>
      </c>
      <c r="O647" s="7">
        <f t="shared" si="37"/>
        <v>0</v>
      </c>
    </row>
    <row r="648" spans="3:15" x14ac:dyDescent="0.35">
      <c r="C648" s="18" t="str">
        <f t="shared" si="38"/>
        <v/>
      </c>
      <c r="D648" s="13" t="str">
        <f>IF('2_DEBITOS'!D644="","Não informado",'2_DEBITOS'!D644)</f>
        <v>Não informado</v>
      </c>
      <c r="E648" s="7">
        <f>IF('2_DEBITOS'!$I$4="ERRO !!!",0,SUM('2_DEBITOS'!E644))</f>
        <v>0</v>
      </c>
      <c r="F648" s="7">
        <f>IF('2_DEBITOS'!$I$4="ERRO !!!",0,SUM('2_DEBITOS'!F644,'2_DEBITOS'!G644))</f>
        <v>0</v>
      </c>
      <c r="G648" s="8" t="str">
        <f>IF('1_QUESITOS'!$D$18="ERRO !!!","",
IF(E648+F648=0,"",
IF(OR('2_DEBITOS'!I644="Sim",'1_QUESITOS'!$D$6="Sim",'1_QUESITOS'!$D$7="Sim",'1_QUESITOS'!$D$9="Sim"),"D",
IF('3_CAPAG'!$D$9="","",
'3_CAPAG'!$D$9))))</f>
        <v/>
      </c>
      <c r="H648" s="8" t="str">
        <f>IF('1_QUESITOS'!$D$18="ERRO !!!","00.0",
IF(AND(OR(G648="C",G648="D"),'1_QUESITOS'!$D$13="Sim"),"10.1",
IF(AND(OR(G648="A",G648="B"),'1_QUESITOS'!$D$14="Sim"),"10.2",
IF(AND(OR(G648="C",G648="D"),'1_QUESITOS'!$D$13="Não",'1_QUESITOS'!$D$12="Inciso I"),"11.1",
IF(AND(OR(G648="C",G648="D"),'1_QUESITOS'!$D$13="Não",'1_QUESITOS'!$D$12="Inciso II"),"11.2",
"00.0")))))</f>
        <v>00.0</v>
      </c>
      <c r="I648" s="87">
        <f>IF('1_QUESITOS'!$D$18="ERRO !!!",0,
IF(H648="10.1",0.65,
IF(H648="10.2",0,
IF(AND(H648="11.1",'1_QUESITOS'!$D$8="Não",'1_QUESITOS'!$D$9="Não",'1_QUESITOS'!$D$10="Não",'1_QUESITOS'!$D$11="Não"),0.65,
IF(AND(H648="11.1",OR('1_QUESITOS'!$D$8="Sim",'1_QUESITOS'!$D$9="Sim",'1_QUESITOS'!$D$10="Sim",'1_QUESITOS'!$D$11="Sim")),0.7,
IF(AND(H648="11.2",'1_QUESITOS'!$D$8="Não",'1_QUESITOS'!$D$9="Não",'1_QUESITOS'!$D$10="Não",'1_QUESITOS'!$D$11="Não"),0.5,
IF(AND(H648="11.2",OR('1_QUESITOS'!$D$8="Sim",'1_QUESITOS'!$D$9="Sim",'1_QUESITOS'!$D$10="Sim",'1_QUESITOS'!$D$11="Sim")),0.55,
0)))))))</f>
        <v>0</v>
      </c>
      <c r="J648" s="87">
        <f>'3_CAPAG'!$D$8</f>
        <v>0</v>
      </c>
      <c r="K648" s="87">
        <f>IF(OR('2_DEBITOS'!I644="Sim",'1_QUESITOS'!$D$6="Sim",'1_QUESITOS'!$D$7="Sim",'1_QUESITOS'!$D$9="Sim"),I648,
SMALL(I648:J648,1))</f>
        <v>0</v>
      </c>
      <c r="L648" s="7">
        <f>IF('2_DEBITOS'!$I$4="ERRO !!!",0,ROUNDDOWN(SUM(E648:F648)*K648,2))</f>
        <v>0</v>
      </c>
      <c r="M648" s="7">
        <f t="shared" si="36"/>
        <v>0</v>
      </c>
      <c r="N648" s="7">
        <f t="shared" si="39"/>
        <v>0</v>
      </c>
      <c r="O648" s="7">
        <f t="shared" si="37"/>
        <v>0</v>
      </c>
    </row>
    <row r="649" spans="3:15" x14ac:dyDescent="0.35">
      <c r="C649" s="18" t="str">
        <f t="shared" si="38"/>
        <v/>
      </c>
      <c r="D649" s="13" t="str">
        <f>IF('2_DEBITOS'!D645="","Não informado",'2_DEBITOS'!D645)</f>
        <v>Não informado</v>
      </c>
      <c r="E649" s="7">
        <f>IF('2_DEBITOS'!$I$4="ERRO !!!",0,SUM('2_DEBITOS'!E645))</f>
        <v>0</v>
      </c>
      <c r="F649" s="7">
        <f>IF('2_DEBITOS'!$I$4="ERRO !!!",0,SUM('2_DEBITOS'!F645,'2_DEBITOS'!G645))</f>
        <v>0</v>
      </c>
      <c r="G649" s="8" t="str">
        <f>IF('1_QUESITOS'!$D$18="ERRO !!!","",
IF(E649+F649=0,"",
IF(OR('2_DEBITOS'!I645="Sim",'1_QUESITOS'!$D$6="Sim",'1_QUESITOS'!$D$7="Sim",'1_QUESITOS'!$D$9="Sim"),"D",
IF('3_CAPAG'!$D$9="","",
'3_CAPAG'!$D$9))))</f>
        <v/>
      </c>
      <c r="H649" s="8" t="str">
        <f>IF('1_QUESITOS'!$D$18="ERRO !!!","00.0",
IF(AND(OR(G649="C",G649="D"),'1_QUESITOS'!$D$13="Sim"),"10.1",
IF(AND(OR(G649="A",G649="B"),'1_QUESITOS'!$D$14="Sim"),"10.2",
IF(AND(OR(G649="C",G649="D"),'1_QUESITOS'!$D$13="Não",'1_QUESITOS'!$D$12="Inciso I"),"11.1",
IF(AND(OR(G649="C",G649="D"),'1_QUESITOS'!$D$13="Não",'1_QUESITOS'!$D$12="Inciso II"),"11.2",
"00.0")))))</f>
        <v>00.0</v>
      </c>
      <c r="I649" s="87">
        <f>IF('1_QUESITOS'!$D$18="ERRO !!!",0,
IF(H649="10.1",0.65,
IF(H649="10.2",0,
IF(AND(H649="11.1",'1_QUESITOS'!$D$8="Não",'1_QUESITOS'!$D$9="Não",'1_QUESITOS'!$D$10="Não",'1_QUESITOS'!$D$11="Não"),0.65,
IF(AND(H649="11.1",OR('1_QUESITOS'!$D$8="Sim",'1_QUESITOS'!$D$9="Sim",'1_QUESITOS'!$D$10="Sim",'1_QUESITOS'!$D$11="Sim")),0.7,
IF(AND(H649="11.2",'1_QUESITOS'!$D$8="Não",'1_QUESITOS'!$D$9="Não",'1_QUESITOS'!$D$10="Não",'1_QUESITOS'!$D$11="Não"),0.5,
IF(AND(H649="11.2",OR('1_QUESITOS'!$D$8="Sim",'1_QUESITOS'!$D$9="Sim",'1_QUESITOS'!$D$10="Sim",'1_QUESITOS'!$D$11="Sim")),0.55,
0)))))))</f>
        <v>0</v>
      </c>
      <c r="J649" s="87">
        <f>'3_CAPAG'!$D$8</f>
        <v>0</v>
      </c>
      <c r="K649" s="87">
        <f>IF(OR('2_DEBITOS'!I645="Sim",'1_QUESITOS'!$D$6="Sim",'1_QUESITOS'!$D$7="Sim",'1_QUESITOS'!$D$9="Sim"),I649,
SMALL(I649:J649,1))</f>
        <v>0</v>
      </c>
      <c r="L649" s="7">
        <f>IF('2_DEBITOS'!$I$4="ERRO !!!",0,ROUNDDOWN(SUM(E649:F649)*K649,2))</f>
        <v>0</v>
      </c>
      <c r="M649" s="7">
        <f t="shared" si="36"/>
        <v>0</v>
      </c>
      <c r="N649" s="7">
        <f t="shared" si="39"/>
        <v>0</v>
      </c>
      <c r="O649" s="7">
        <f t="shared" si="37"/>
        <v>0</v>
      </c>
    </row>
    <row r="650" spans="3:15" x14ac:dyDescent="0.35">
      <c r="C650" s="18" t="str">
        <f t="shared" si="38"/>
        <v/>
      </c>
      <c r="D650" s="13" t="str">
        <f>IF('2_DEBITOS'!D646="","Não informado",'2_DEBITOS'!D646)</f>
        <v>Não informado</v>
      </c>
      <c r="E650" s="7">
        <f>IF('2_DEBITOS'!$I$4="ERRO !!!",0,SUM('2_DEBITOS'!E646))</f>
        <v>0</v>
      </c>
      <c r="F650" s="7">
        <f>IF('2_DEBITOS'!$I$4="ERRO !!!",0,SUM('2_DEBITOS'!F646,'2_DEBITOS'!G646))</f>
        <v>0</v>
      </c>
      <c r="G650" s="8" t="str">
        <f>IF('1_QUESITOS'!$D$18="ERRO !!!","",
IF(E650+F650=0,"",
IF(OR('2_DEBITOS'!I646="Sim",'1_QUESITOS'!$D$6="Sim",'1_QUESITOS'!$D$7="Sim",'1_QUESITOS'!$D$9="Sim"),"D",
IF('3_CAPAG'!$D$9="","",
'3_CAPAG'!$D$9))))</f>
        <v/>
      </c>
      <c r="H650" s="8" t="str">
        <f>IF('1_QUESITOS'!$D$18="ERRO !!!","00.0",
IF(AND(OR(G650="C",G650="D"),'1_QUESITOS'!$D$13="Sim"),"10.1",
IF(AND(OR(G650="A",G650="B"),'1_QUESITOS'!$D$14="Sim"),"10.2",
IF(AND(OR(G650="C",G650="D"),'1_QUESITOS'!$D$13="Não",'1_QUESITOS'!$D$12="Inciso I"),"11.1",
IF(AND(OR(G650="C",G650="D"),'1_QUESITOS'!$D$13="Não",'1_QUESITOS'!$D$12="Inciso II"),"11.2",
"00.0")))))</f>
        <v>00.0</v>
      </c>
      <c r="I650" s="87">
        <f>IF('1_QUESITOS'!$D$18="ERRO !!!",0,
IF(H650="10.1",0.65,
IF(H650="10.2",0,
IF(AND(H650="11.1",'1_QUESITOS'!$D$8="Não",'1_QUESITOS'!$D$9="Não",'1_QUESITOS'!$D$10="Não",'1_QUESITOS'!$D$11="Não"),0.65,
IF(AND(H650="11.1",OR('1_QUESITOS'!$D$8="Sim",'1_QUESITOS'!$D$9="Sim",'1_QUESITOS'!$D$10="Sim",'1_QUESITOS'!$D$11="Sim")),0.7,
IF(AND(H650="11.2",'1_QUESITOS'!$D$8="Não",'1_QUESITOS'!$D$9="Não",'1_QUESITOS'!$D$10="Não",'1_QUESITOS'!$D$11="Não"),0.5,
IF(AND(H650="11.2",OR('1_QUESITOS'!$D$8="Sim",'1_QUESITOS'!$D$9="Sim",'1_QUESITOS'!$D$10="Sim",'1_QUESITOS'!$D$11="Sim")),0.55,
0)))))))</f>
        <v>0</v>
      </c>
      <c r="J650" s="87">
        <f>'3_CAPAG'!$D$8</f>
        <v>0</v>
      </c>
      <c r="K650" s="87">
        <f>IF(OR('2_DEBITOS'!I646="Sim",'1_QUESITOS'!$D$6="Sim",'1_QUESITOS'!$D$7="Sim",'1_QUESITOS'!$D$9="Sim"),I650,
SMALL(I650:J650,1))</f>
        <v>0</v>
      </c>
      <c r="L650" s="7">
        <f>IF('2_DEBITOS'!$I$4="ERRO !!!",0,ROUNDDOWN(SUM(E650:F650)*K650,2))</f>
        <v>0</v>
      </c>
      <c r="M650" s="7">
        <f t="shared" si="36"/>
        <v>0</v>
      </c>
      <c r="N650" s="7">
        <f t="shared" si="39"/>
        <v>0</v>
      </c>
      <c r="O650" s="7">
        <f t="shared" si="37"/>
        <v>0</v>
      </c>
    </row>
    <row r="651" spans="3:15" x14ac:dyDescent="0.35">
      <c r="C651" s="18" t="str">
        <f t="shared" si="38"/>
        <v/>
      </c>
      <c r="D651" s="13" t="str">
        <f>IF('2_DEBITOS'!D647="","Não informado",'2_DEBITOS'!D647)</f>
        <v>Não informado</v>
      </c>
      <c r="E651" s="7">
        <f>IF('2_DEBITOS'!$I$4="ERRO !!!",0,SUM('2_DEBITOS'!E647))</f>
        <v>0</v>
      </c>
      <c r="F651" s="7">
        <f>IF('2_DEBITOS'!$I$4="ERRO !!!",0,SUM('2_DEBITOS'!F647,'2_DEBITOS'!G647))</f>
        <v>0</v>
      </c>
      <c r="G651" s="8" t="str">
        <f>IF('1_QUESITOS'!$D$18="ERRO !!!","",
IF(E651+F651=0,"",
IF(OR('2_DEBITOS'!I647="Sim",'1_QUESITOS'!$D$6="Sim",'1_QUESITOS'!$D$7="Sim",'1_QUESITOS'!$D$9="Sim"),"D",
IF('3_CAPAG'!$D$9="","",
'3_CAPAG'!$D$9))))</f>
        <v/>
      </c>
      <c r="H651" s="8" t="str">
        <f>IF('1_QUESITOS'!$D$18="ERRO !!!","00.0",
IF(AND(OR(G651="C",G651="D"),'1_QUESITOS'!$D$13="Sim"),"10.1",
IF(AND(OR(G651="A",G651="B"),'1_QUESITOS'!$D$14="Sim"),"10.2",
IF(AND(OR(G651="C",G651="D"),'1_QUESITOS'!$D$13="Não",'1_QUESITOS'!$D$12="Inciso I"),"11.1",
IF(AND(OR(G651="C",G651="D"),'1_QUESITOS'!$D$13="Não",'1_QUESITOS'!$D$12="Inciso II"),"11.2",
"00.0")))))</f>
        <v>00.0</v>
      </c>
      <c r="I651" s="87">
        <f>IF('1_QUESITOS'!$D$18="ERRO !!!",0,
IF(H651="10.1",0.65,
IF(H651="10.2",0,
IF(AND(H651="11.1",'1_QUESITOS'!$D$8="Não",'1_QUESITOS'!$D$9="Não",'1_QUESITOS'!$D$10="Não",'1_QUESITOS'!$D$11="Não"),0.65,
IF(AND(H651="11.1",OR('1_QUESITOS'!$D$8="Sim",'1_QUESITOS'!$D$9="Sim",'1_QUESITOS'!$D$10="Sim",'1_QUESITOS'!$D$11="Sim")),0.7,
IF(AND(H651="11.2",'1_QUESITOS'!$D$8="Não",'1_QUESITOS'!$D$9="Não",'1_QUESITOS'!$D$10="Não",'1_QUESITOS'!$D$11="Não"),0.5,
IF(AND(H651="11.2",OR('1_QUESITOS'!$D$8="Sim",'1_QUESITOS'!$D$9="Sim",'1_QUESITOS'!$D$10="Sim",'1_QUESITOS'!$D$11="Sim")),0.55,
0)))))))</f>
        <v>0</v>
      </c>
      <c r="J651" s="87">
        <f>'3_CAPAG'!$D$8</f>
        <v>0</v>
      </c>
      <c r="K651" s="87">
        <f>IF(OR('2_DEBITOS'!I647="Sim",'1_QUESITOS'!$D$6="Sim",'1_QUESITOS'!$D$7="Sim",'1_QUESITOS'!$D$9="Sim"),I651,
SMALL(I651:J651,1))</f>
        <v>0</v>
      </c>
      <c r="L651" s="7">
        <f>IF('2_DEBITOS'!$I$4="ERRO !!!",0,ROUNDDOWN(SUM(E651:F651)*K651,2))</f>
        <v>0</v>
      </c>
      <c r="M651" s="7">
        <f t="shared" si="36"/>
        <v>0</v>
      </c>
      <c r="N651" s="7">
        <f t="shared" si="39"/>
        <v>0</v>
      </c>
      <c r="O651" s="7">
        <f t="shared" si="37"/>
        <v>0</v>
      </c>
    </row>
    <row r="652" spans="3:15" x14ac:dyDescent="0.35">
      <c r="C652" s="18" t="str">
        <f t="shared" si="38"/>
        <v/>
      </c>
      <c r="D652" s="13" t="str">
        <f>IF('2_DEBITOS'!D648="","Não informado",'2_DEBITOS'!D648)</f>
        <v>Não informado</v>
      </c>
      <c r="E652" s="7">
        <f>IF('2_DEBITOS'!$I$4="ERRO !!!",0,SUM('2_DEBITOS'!E648))</f>
        <v>0</v>
      </c>
      <c r="F652" s="7">
        <f>IF('2_DEBITOS'!$I$4="ERRO !!!",0,SUM('2_DEBITOS'!F648,'2_DEBITOS'!G648))</f>
        <v>0</v>
      </c>
      <c r="G652" s="8" t="str">
        <f>IF('1_QUESITOS'!$D$18="ERRO !!!","",
IF(E652+F652=0,"",
IF(OR('2_DEBITOS'!I648="Sim",'1_QUESITOS'!$D$6="Sim",'1_QUESITOS'!$D$7="Sim",'1_QUESITOS'!$D$9="Sim"),"D",
IF('3_CAPAG'!$D$9="","",
'3_CAPAG'!$D$9))))</f>
        <v/>
      </c>
      <c r="H652" s="8" t="str">
        <f>IF('1_QUESITOS'!$D$18="ERRO !!!","00.0",
IF(AND(OR(G652="C",G652="D"),'1_QUESITOS'!$D$13="Sim"),"10.1",
IF(AND(OR(G652="A",G652="B"),'1_QUESITOS'!$D$14="Sim"),"10.2",
IF(AND(OR(G652="C",G652="D"),'1_QUESITOS'!$D$13="Não",'1_QUESITOS'!$D$12="Inciso I"),"11.1",
IF(AND(OR(G652="C",G652="D"),'1_QUESITOS'!$D$13="Não",'1_QUESITOS'!$D$12="Inciso II"),"11.2",
"00.0")))))</f>
        <v>00.0</v>
      </c>
      <c r="I652" s="87">
        <f>IF('1_QUESITOS'!$D$18="ERRO !!!",0,
IF(H652="10.1",0.65,
IF(H652="10.2",0,
IF(AND(H652="11.1",'1_QUESITOS'!$D$8="Não",'1_QUESITOS'!$D$9="Não",'1_QUESITOS'!$D$10="Não",'1_QUESITOS'!$D$11="Não"),0.65,
IF(AND(H652="11.1",OR('1_QUESITOS'!$D$8="Sim",'1_QUESITOS'!$D$9="Sim",'1_QUESITOS'!$D$10="Sim",'1_QUESITOS'!$D$11="Sim")),0.7,
IF(AND(H652="11.2",'1_QUESITOS'!$D$8="Não",'1_QUESITOS'!$D$9="Não",'1_QUESITOS'!$D$10="Não",'1_QUESITOS'!$D$11="Não"),0.5,
IF(AND(H652="11.2",OR('1_QUESITOS'!$D$8="Sim",'1_QUESITOS'!$D$9="Sim",'1_QUESITOS'!$D$10="Sim",'1_QUESITOS'!$D$11="Sim")),0.55,
0)))))))</f>
        <v>0</v>
      </c>
      <c r="J652" s="87">
        <f>'3_CAPAG'!$D$8</f>
        <v>0</v>
      </c>
      <c r="K652" s="87">
        <f>IF(OR('2_DEBITOS'!I648="Sim",'1_QUESITOS'!$D$6="Sim",'1_QUESITOS'!$D$7="Sim",'1_QUESITOS'!$D$9="Sim"),I652,
SMALL(I652:J652,1))</f>
        <v>0</v>
      </c>
      <c r="L652" s="7">
        <f>IF('2_DEBITOS'!$I$4="ERRO !!!",0,ROUNDDOWN(SUM(E652:F652)*K652,2))</f>
        <v>0</v>
      </c>
      <c r="M652" s="7">
        <f t="shared" si="36"/>
        <v>0</v>
      </c>
      <c r="N652" s="7">
        <f t="shared" si="39"/>
        <v>0</v>
      </c>
      <c r="O652" s="7">
        <f t="shared" si="37"/>
        <v>0</v>
      </c>
    </row>
    <row r="653" spans="3:15" x14ac:dyDescent="0.35">
      <c r="C653" s="18" t="str">
        <f t="shared" si="38"/>
        <v/>
      </c>
      <c r="D653" s="13" t="str">
        <f>IF('2_DEBITOS'!D649="","Não informado",'2_DEBITOS'!D649)</f>
        <v>Não informado</v>
      </c>
      <c r="E653" s="7">
        <f>IF('2_DEBITOS'!$I$4="ERRO !!!",0,SUM('2_DEBITOS'!E649))</f>
        <v>0</v>
      </c>
      <c r="F653" s="7">
        <f>IF('2_DEBITOS'!$I$4="ERRO !!!",0,SUM('2_DEBITOS'!F649,'2_DEBITOS'!G649))</f>
        <v>0</v>
      </c>
      <c r="G653" s="8" t="str">
        <f>IF('1_QUESITOS'!$D$18="ERRO !!!","",
IF(E653+F653=0,"",
IF(OR('2_DEBITOS'!I649="Sim",'1_QUESITOS'!$D$6="Sim",'1_QUESITOS'!$D$7="Sim",'1_QUESITOS'!$D$9="Sim"),"D",
IF('3_CAPAG'!$D$9="","",
'3_CAPAG'!$D$9))))</f>
        <v/>
      </c>
      <c r="H653" s="8" t="str">
        <f>IF('1_QUESITOS'!$D$18="ERRO !!!","00.0",
IF(AND(OR(G653="C",G653="D"),'1_QUESITOS'!$D$13="Sim"),"10.1",
IF(AND(OR(G653="A",G653="B"),'1_QUESITOS'!$D$14="Sim"),"10.2",
IF(AND(OR(G653="C",G653="D"),'1_QUESITOS'!$D$13="Não",'1_QUESITOS'!$D$12="Inciso I"),"11.1",
IF(AND(OR(G653="C",G653="D"),'1_QUESITOS'!$D$13="Não",'1_QUESITOS'!$D$12="Inciso II"),"11.2",
"00.0")))))</f>
        <v>00.0</v>
      </c>
      <c r="I653" s="87">
        <f>IF('1_QUESITOS'!$D$18="ERRO !!!",0,
IF(H653="10.1",0.65,
IF(H653="10.2",0,
IF(AND(H653="11.1",'1_QUESITOS'!$D$8="Não",'1_QUESITOS'!$D$9="Não",'1_QUESITOS'!$D$10="Não",'1_QUESITOS'!$D$11="Não"),0.65,
IF(AND(H653="11.1",OR('1_QUESITOS'!$D$8="Sim",'1_QUESITOS'!$D$9="Sim",'1_QUESITOS'!$D$10="Sim",'1_QUESITOS'!$D$11="Sim")),0.7,
IF(AND(H653="11.2",'1_QUESITOS'!$D$8="Não",'1_QUESITOS'!$D$9="Não",'1_QUESITOS'!$D$10="Não",'1_QUESITOS'!$D$11="Não"),0.5,
IF(AND(H653="11.2",OR('1_QUESITOS'!$D$8="Sim",'1_QUESITOS'!$D$9="Sim",'1_QUESITOS'!$D$10="Sim",'1_QUESITOS'!$D$11="Sim")),0.55,
0)))))))</f>
        <v>0</v>
      </c>
      <c r="J653" s="87">
        <f>'3_CAPAG'!$D$8</f>
        <v>0</v>
      </c>
      <c r="K653" s="87">
        <f>IF(OR('2_DEBITOS'!I649="Sim",'1_QUESITOS'!$D$6="Sim",'1_QUESITOS'!$D$7="Sim",'1_QUESITOS'!$D$9="Sim"),I653,
SMALL(I653:J653,1))</f>
        <v>0</v>
      </c>
      <c r="L653" s="7">
        <f>IF('2_DEBITOS'!$I$4="ERRO !!!",0,ROUNDDOWN(SUM(E653:F653)*K653,2))</f>
        <v>0</v>
      </c>
      <c r="M653" s="7">
        <f t="shared" si="36"/>
        <v>0</v>
      </c>
      <c r="N653" s="7">
        <f t="shared" si="39"/>
        <v>0</v>
      </c>
      <c r="O653" s="7">
        <f t="shared" si="37"/>
        <v>0</v>
      </c>
    </row>
    <row r="654" spans="3:15" x14ac:dyDescent="0.35">
      <c r="C654" s="18" t="str">
        <f t="shared" si="38"/>
        <v/>
      </c>
      <c r="D654" s="13" t="str">
        <f>IF('2_DEBITOS'!D650="","Não informado",'2_DEBITOS'!D650)</f>
        <v>Não informado</v>
      </c>
      <c r="E654" s="7">
        <f>IF('2_DEBITOS'!$I$4="ERRO !!!",0,SUM('2_DEBITOS'!E650))</f>
        <v>0</v>
      </c>
      <c r="F654" s="7">
        <f>IF('2_DEBITOS'!$I$4="ERRO !!!",0,SUM('2_DEBITOS'!F650,'2_DEBITOS'!G650))</f>
        <v>0</v>
      </c>
      <c r="G654" s="8" t="str">
        <f>IF('1_QUESITOS'!$D$18="ERRO !!!","",
IF(E654+F654=0,"",
IF(OR('2_DEBITOS'!I650="Sim",'1_QUESITOS'!$D$6="Sim",'1_QUESITOS'!$D$7="Sim",'1_QUESITOS'!$D$9="Sim"),"D",
IF('3_CAPAG'!$D$9="","",
'3_CAPAG'!$D$9))))</f>
        <v/>
      </c>
      <c r="H654" s="8" t="str">
        <f>IF('1_QUESITOS'!$D$18="ERRO !!!","00.0",
IF(AND(OR(G654="C",G654="D"),'1_QUESITOS'!$D$13="Sim"),"10.1",
IF(AND(OR(G654="A",G654="B"),'1_QUESITOS'!$D$14="Sim"),"10.2",
IF(AND(OR(G654="C",G654="D"),'1_QUESITOS'!$D$13="Não",'1_QUESITOS'!$D$12="Inciso I"),"11.1",
IF(AND(OR(G654="C",G654="D"),'1_QUESITOS'!$D$13="Não",'1_QUESITOS'!$D$12="Inciso II"),"11.2",
"00.0")))))</f>
        <v>00.0</v>
      </c>
      <c r="I654" s="87">
        <f>IF('1_QUESITOS'!$D$18="ERRO !!!",0,
IF(H654="10.1",0.65,
IF(H654="10.2",0,
IF(AND(H654="11.1",'1_QUESITOS'!$D$8="Não",'1_QUESITOS'!$D$9="Não",'1_QUESITOS'!$D$10="Não",'1_QUESITOS'!$D$11="Não"),0.65,
IF(AND(H654="11.1",OR('1_QUESITOS'!$D$8="Sim",'1_QUESITOS'!$D$9="Sim",'1_QUESITOS'!$D$10="Sim",'1_QUESITOS'!$D$11="Sim")),0.7,
IF(AND(H654="11.2",'1_QUESITOS'!$D$8="Não",'1_QUESITOS'!$D$9="Não",'1_QUESITOS'!$D$10="Não",'1_QUESITOS'!$D$11="Não"),0.5,
IF(AND(H654="11.2",OR('1_QUESITOS'!$D$8="Sim",'1_QUESITOS'!$D$9="Sim",'1_QUESITOS'!$D$10="Sim",'1_QUESITOS'!$D$11="Sim")),0.55,
0)))))))</f>
        <v>0</v>
      </c>
      <c r="J654" s="87">
        <f>'3_CAPAG'!$D$8</f>
        <v>0</v>
      </c>
      <c r="K654" s="87">
        <f>IF(OR('2_DEBITOS'!I650="Sim",'1_QUESITOS'!$D$6="Sim",'1_QUESITOS'!$D$7="Sim",'1_QUESITOS'!$D$9="Sim"),I654,
SMALL(I654:J654,1))</f>
        <v>0</v>
      </c>
      <c r="L654" s="7">
        <f>IF('2_DEBITOS'!$I$4="ERRO !!!",0,ROUNDDOWN(SUM(E654:F654)*K654,2))</f>
        <v>0</v>
      </c>
      <c r="M654" s="7">
        <f t="shared" ref="M654:M717" si="40">IF(OR(F654="",F654=0),0,IF(OR(H654="10.1",H654="11.1",H654="11.2"),1*F654,0))</f>
        <v>0</v>
      </c>
      <c r="N654" s="7">
        <f t="shared" si="39"/>
        <v>0</v>
      </c>
      <c r="O654" s="7">
        <f t="shared" ref="O654:O717" si="41">E654+F654-N654</f>
        <v>0</v>
      </c>
    </row>
    <row r="655" spans="3:15" x14ac:dyDescent="0.35">
      <c r="C655" s="18" t="str">
        <f t="shared" ref="C655:C718" si="42">IF(D655="Não informado","",IF(ISERROR(1+C654),1,1+C654))</f>
        <v/>
      </c>
      <c r="D655" s="13" t="str">
        <f>IF('2_DEBITOS'!D651="","Não informado",'2_DEBITOS'!D651)</f>
        <v>Não informado</v>
      </c>
      <c r="E655" s="7">
        <f>IF('2_DEBITOS'!$I$4="ERRO !!!",0,SUM('2_DEBITOS'!E651))</f>
        <v>0</v>
      </c>
      <c r="F655" s="7">
        <f>IF('2_DEBITOS'!$I$4="ERRO !!!",0,SUM('2_DEBITOS'!F651,'2_DEBITOS'!G651))</f>
        <v>0</v>
      </c>
      <c r="G655" s="8" t="str">
        <f>IF('1_QUESITOS'!$D$18="ERRO !!!","",
IF(E655+F655=0,"",
IF(OR('2_DEBITOS'!I651="Sim",'1_QUESITOS'!$D$6="Sim",'1_QUESITOS'!$D$7="Sim",'1_QUESITOS'!$D$9="Sim"),"D",
IF('3_CAPAG'!$D$9="","",
'3_CAPAG'!$D$9))))</f>
        <v/>
      </c>
      <c r="H655" s="8" t="str">
        <f>IF('1_QUESITOS'!$D$18="ERRO !!!","00.0",
IF(AND(OR(G655="C",G655="D"),'1_QUESITOS'!$D$13="Sim"),"10.1",
IF(AND(OR(G655="A",G655="B"),'1_QUESITOS'!$D$14="Sim"),"10.2",
IF(AND(OR(G655="C",G655="D"),'1_QUESITOS'!$D$13="Não",'1_QUESITOS'!$D$12="Inciso I"),"11.1",
IF(AND(OR(G655="C",G655="D"),'1_QUESITOS'!$D$13="Não",'1_QUESITOS'!$D$12="Inciso II"),"11.2",
"00.0")))))</f>
        <v>00.0</v>
      </c>
      <c r="I655" s="87">
        <f>IF('1_QUESITOS'!$D$18="ERRO !!!",0,
IF(H655="10.1",0.65,
IF(H655="10.2",0,
IF(AND(H655="11.1",'1_QUESITOS'!$D$8="Não",'1_QUESITOS'!$D$9="Não",'1_QUESITOS'!$D$10="Não",'1_QUESITOS'!$D$11="Não"),0.65,
IF(AND(H655="11.1",OR('1_QUESITOS'!$D$8="Sim",'1_QUESITOS'!$D$9="Sim",'1_QUESITOS'!$D$10="Sim",'1_QUESITOS'!$D$11="Sim")),0.7,
IF(AND(H655="11.2",'1_QUESITOS'!$D$8="Não",'1_QUESITOS'!$D$9="Não",'1_QUESITOS'!$D$10="Não",'1_QUESITOS'!$D$11="Não"),0.5,
IF(AND(H655="11.2",OR('1_QUESITOS'!$D$8="Sim",'1_QUESITOS'!$D$9="Sim",'1_QUESITOS'!$D$10="Sim",'1_QUESITOS'!$D$11="Sim")),0.55,
0)))))))</f>
        <v>0</v>
      </c>
      <c r="J655" s="87">
        <f>'3_CAPAG'!$D$8</f>
        <v>0</v>
      </c>
      <c r="K655" s="87">
        <f>IF(OR('2_DEBITOS'!I651="Sim",'1_QUESITOS'!$D$6="Sim",'1_QUESITOS'!$D$7="Sim",'1_QUESITOS'!$D$9="Sim"),I655,
SMALL(I655:J655,1))</f>
        <v>0</v>
      </c>
      <c r="L655" s="7">
        <f>IF('2_DEBITOS'!$I$4="ERRO !!!",0,ROUNDDOWN(SUM(E655:F655)*K655,2))</f>
        <v>0</v>
      </c>
      <c r="M655" s="7">
        <f t="shared" si="40"/>
        <v>0</v>
      </c>
      <c r="N655" s="7">
        <f t="shared" ref="N655:N718" si="43">SMALL(L655:M655,1)</f>
        <v>0</v>
      </c>
      <c r="O655" s="7">
        <f t="shared" si="41"/>
        <v>0</v>
      </c>
    </row>
    <row r="656" spans="3:15" x14ac:dyDescent="0.35">
      <c r="C656" s="18" t="str">
        <f t="shared" si="42"/>
        <v/>
      </c>
      <c r="D656" s="13" t="str">
        <f>IF('2_DEBITOS'!D652="","Não informado",'2_DEBITOS'!D652)</f>
        <v>Não informado</v>
      </c>
      <c r="E656" s="7">
        <f>IF('2_DEBITOS'!$I$4="ERRO !!!",0,SUM('2_DEBITOS'!E652))</f>
        <v>0</v>
      </c>
      <c r="F656" s="7">
        <f>IF('2_DEBITOS'!$I$4="ERRO !!!",0,SUM('2_DEBITOS'!F652,'2_DEBITOS'!G652))</f>
        <v>0</v>
      </c>
      <c r="G656" s="8" t="str">
        <f>IF('1_QUESITOS'!$D$18="ERRO !!!","",
IF(E656+F656=0,"",
IF(OR('2_DEBITOS'!I652="Sim",'1_QUESITOS'!$D$6="Sim",'1_QUESITOS'!$D$7="Sim",'1_QUESITOS'!$D$9="Sim"),"D",
IF('3_CAPAG'!$D$9="","",
'3_CAPAG'!$D$9))))</f>
        <v/>
      </c>
      <c r="H656" s="8" t="str">
        <f>IF('1_QUESITOS'!$D$18="ERRO !!!","00.0",
IF(AND(OR(G656="C",G656="D"),'1_QUESITOS'!$D$13="Sim"),"10.1",
IF(AND(OR(G656="A",G656="B"),'1_QUESITOS'!$D$14="Sim"),"10.2",
IF(AND(OR(G656="C",G656="D"),'1_QUESITOS'!$D$13="Não",'1_QUESITOS'!$D$12="Inciso I"),"11.1",
IF(AND(OR(G656="C",G656="D"),'1_QUESITOS'!$D$13="Não",'1_QUESITOS'!$D$12="Inciso II"),"11.2",
"00.0")))))</f>
        <v>00.0</v>
      </c>
      <c r="I656" s="87">
        <f>IF('1_QUESITOS'!$D$18="ERRO !!!",0,
IF(H656="10.1",0.65,
IF(H656="10.2",0,
IF(AND(H656="11.1",'1_QUESITOS'!$D$8="Não",'1_QUESITOS'!$D$9="Não",'1_QUESITOS'!$D$10="Não",'1_QUESITOS'!$D$11="Não"),0.65,
IF(AND(H656="11.1",OR('1_QUESITOS'!$D$8="Sim",'1_QUESITOS'!$D$9="Sim",'1_QUESITOS'!$D$10="Sim",'1_QUESITOS'!$D$11="Sim")),0.7,
IF(AND(H656="11.2",'1_QUESITOS'!$D$8="Não",'1_QUESITOS'!$D$9="Não",'1_QUESITOS'!$D$10="Não",'1_QUESITOS'!$D$11="Não"),0.5,
IF(AND(H656="11.2",OR('1_QUESITOS'!$D$8="Sim",'1_QUESITOS'!$D$9="Sim",'1_QUESITOS'!$D$10="Sim",'1_QUESITOS'!$D$11="Sim")),0.55,
0)))))))</f>
        <v>0</v>
      </c>
      <c r="J656" s="87">
        <f>'3_CAPAG'!$D$8</f>
        <v>0</v>
      </c>
      <c r="K656" s="87">
        <f>IF(OR('2_DEBITOS'!I652="Sim",'1_QUESITOS'!$D$6="Sim",'1_QUESITOS'!$D$7="Sim",'1_QUESITOS'!$D$9="Sim"),I656,
SMALL(I656:J656,1))</f>
        <v>0</v>
      </c>
      <c r="L656" s="7">
        <f>IF('2_DEBITOS'!$I$4="ERRO !!!",0,ROUNDDOWN(SUM(E656:F656)*K656,2))</f>
        <v>0</v>
      </c>
      <c r="M656" s="7">
        <f t="shared" si="40"/>
        <v>0</v>
      </c>
      <c r="N656" s="7">
        <f t="shared" si="43"/>
        <v>0</v>
      </c>
      <c r="O656" s="7">
        <f t="shared" si="41"/>
        <v>0</v>
      </c>
    </row>
    <row r="657" spans="3:15" x14ac:dyDescent="0.35">
      <c r="C657" s="18" t="str">
        <f t="shared" si="42"/>
        <v/>
      </c>
      <c r="D657" s="13" t="str">
        <f>IF('2_DEBITOS'!D653="","Não informado",'2_DEBITOS'!D653)</f>
        <v>Não informado</v>
      </c>
      <c r="E657" s="7">
        <f>IF('2_DEBITOS'!$I$4="ERRO !!!",0,SUM('2_DEBITOS'!E653))</f>
        <v>0</v>
      </c>
      <c r="F657" s="7">
        <f>IF('2_DEBITOS'!$I$4="ERRO !!!",0,SUM('2_DEBITOS'!F653,'2_DEBITOS'!G653))</f>
        <v>0</v>
      </c>
      <c r="G657" s="8" t="str">
        <f>IF('1_QUESITOS'!$D$18="ERRO !!!","",
IF(E657+F657=0,"",
IF(OR('2_DEBITOS'!I653="Sim",'1_QUESITOS'!$D$6="Sim",'1_QUESITOS'!$D$7="Sim",'1_QUESITOS'!$D$9="Sim"),"D",
IF('3_CAPAG'!$D$9="","",
'3_CAPAG'!$D$9))))</f>
        <v/>
      </c>
      <c r="H657" s="8" t="str">
        <f>IF('1_QUESITOS'!$D$18="ERRO !!!","00.0",
IF(AND(OR(G657="C",G657="D"),'1_QUESITOS'!$D$13="Sim"),"10.1",
IF(AND(OR(G657="A",G657="B"),'1_QUESITOS'!$D$14="Sim"),"10.2",
IF(AND(OR(G657="C",G657="D"),'1_QUESITOS'!$D$13="Não",'1_QUESITOS'!$D$12="Inciso I"),"11.1",
IF(AND(OR(G657="C",G657="D"),'1_QUESITOS'!$D$13="Não",'1_QUESITOS'!$D$12="Inciso II"),"11.2",
"00.0")))))</f>
        <v>00.0</v>
      </c>
      <c r="I657" s="87">
        <f>IF('1_QUESITOS'!$D$18="ERRO !!!",0,
IF(H657="10.1",0.65,
IF(H657="10.2",0,
IF(AND(H657="11.1",'1_QUESITOS'!$D$8="Não",'1_QUESITOS'!$D$9="Não",'1_QUESITOS'!$D$10="Não",'1_QUESITOS'!$D$11="Não"),0.65,
IF(AND(H657="11.1",OR('1_QUESITOS'!$D$8="Sim",'1_QUESITOS'!$D$9="Sim",'1_QUESITOS'!$D$10="Sim",'1_QUESITOS'!$D$11="Sim")),0.7,
IF(AND(H657="11.2",'1_QUESITOS'!$D$8="Não",'1_QUESITOS'!$D$9="Não",'1_QUESITOS'!$D$10="Não",'1_QUESITOS'!$D$11="Não"),0.5,
IF(AND(H657="11.2",OR('1_QUESITOS'!$D$8="Sim",'1_QUESITOS'!$D$9="Sim",'1_QUESITOS'!$D$10="Sim",'1_QUESITOS'!$D$11="Sim")),0.55,
0)))))))</f>
        <v>0</v>
      </c>
      <c r="J657" s="87">
        <f>'3_CAPAG'!$D$8</f>
        <v>0</v>
      </c>
      <c r="K657" s="87">
        <f>IF(OR('2_DEBITOS'!I653="Sim",'1_QUESITOS'!$D$6="Sim",'1_QUESITOS'!$D$7="Sim",'1_QUESITOS'!$D$9="Sim"),I657,
SMALL(I657:J657,1))</f>
        <v>0</v>
      </c>
      <c r="L657" s="7">
        <f>IF('2_DEBITOS'!$I$4="ERRO !!!",0,ROUNDDOWN(SUM(E657:F657)*K657,2))</f>
        <v>0</v>
      </c>
      <c r="M657" s="7">
        <f t="shared" si="40"/>
        <v>0</v>
      </c>
      <c r="N657" s="7">
        <f t="shared" si="43"/>
        <v>0</v>
      </c>
      <c r="O657" s="7">
        <f t="shared" si="41"/>
        <v>0</v>
      </c>
    </row>
    <row r="658" spans="3:15" x14ac:dyDescent="0.35">
      <c r="C658" s="18" t="str">
        <f t="shared" si="42"/>
        <v/>
      </c>
      <c r="D658" s="13" t="str">
        <f>IF('2_DEBITOS'!D654="","Não informado",'2_DEBITOS'!D654)</f>
        <v>Não informado</v>
      </c>
      <c r="E658" s="7">
        <f>IF('2_DEBITOS'!$I$4="ERRO !!!",0,SUM('2_DEBITOS'!E654))</f>
        <v>0</v>
      </c>
      <c r="F658" s="7">
        <f>IF('2_DEBITOS'!$I$4="ERRO !!!",0,SUM('2_DEBITOS'!F654,'2_DEBITOS'!G654))</f>
        <v>0</v>
      </c>
      <c r="G658" s="8" t="str">
        <f>IF('1_QUESITOS'!$D$18="ERRO !!!","",
IF(E658+F658=0,"",
IF(OR('2_DEBITOS'!I654="Sim",'1_QUESITOS'!$D$6="Sim",'1_QUESITOS'!$D$7="Sim",'1_QUESITOS'!$D$9="Sim"),"D",
IF('3_CAPAG'!$D$9="","",
'3_CAPAG'!$D$9))))</f>
        <v/>
      </c>
      <c r="H658" s="8" t="str">
        <f>IF('1_QUESITOS'!$D$18="ERRO !!!","00.0",
IF(AND(OR(G658="C",G658="D"),'1_QUESITOS'!$D$13="Sim"),"10.1",
IF(AND(OR(G658="A",G658="B"),'1_QUESITOS'!$D$14="Sim"),"10.2",
IF(AND(OR(G658="C",G658="D"),'1_QUESITOS'!$D$13="Não",'1_QUESITOS'!$D$12="Inciso I"),"11.1",
IF(AND(OR(G658="C",G658="D"),'1_QUESITOS'!$D$13="Não",'1_QUESITOS'!$D$12="Inciso II"),"11.2",
"00.0")))))</f>
        <v>00.0</v>
      </c>
      <c r="I658" s="87">
        <f>IF('1_QUESITOS'!$D$18="ERRO !!!",0,
IF(H658="10.1",0.65,
IF(H658="10.2",0,
IF(AND(H658="11.1",'1_QUESITOS'!$D$8="Não",'1_QUESITOS'!$D$9="Não",'1_QUESITOS'!$D$10="Não",'1_QUESITOS'!$D$11="Não"),0.65,
IF(AND(H658="11.1",OR('1_QUESITOS'!$D$8="Sim",'1_QUESITOS'!$D$9="Sim",'1_QUESITOS'!$D$10="Sim",'1_QUESITOS'!$D$11="Sim")),0.7,
IF(AND(H658="11.2",'1_QUESITOS'!$D$8="Não",'1_QUESITOS'!$D$9="Não",'1_QUESITOS'!$D$10="Não",'1_QUESITOS'!$D$11="Não"),0.5,
IF(AND(H658="11.2",OR('1_QUESITOS'!$D$8="Sim",'1_QUESITOS'!$D$9="Sim",'1_QUESITOS'!$D$10="Sim",'1_QUESITOS'!$D$11="Sim")),0.55,
0)))))))</f>
        <v>0</v>
      </c>
      <c r="J658" s="87">
        <f>'3_CAPAG'!$D$8</f>
        <v>0</v>
      </c>
      <c r="K658" s="87">
        <f>IF(OR('2_DEBITOS'!I654="Sim",'1_QUESITOS'!$D$6="Sim",'1_QUESITOS'!$D$7="Sim",'1_QUESITOS'!$D$9="Sim"),I658,
SMALL(I658:J658,1))</f>
        <v>0</v>
      </c>
      <c r="L658" s="7">
        <f>IF('2_DEBITOS'!$I$4="ERRO !!!",0,ROUNDDOWN(SUM(E658:F658)*K658,2))</f>
        <v>0</v>
      </c>
      <c r="M658" s="7">
        <f t="shared" si="40"/>
        <v>0</v>
      </c>
      <c r="N658" s="7">
        <f t="shared" si="43"/>
        <v>0</v>
      </c>
      <c r="O658" s="7">
        <f t="shared" si="41"/>
        <v>0</v>
      </c>
    </row>
    <row r="659" spans="3:15" x14ac:dyDescent="0.35">
      <c r="C659" s="18" t="str">
        <f t="shared" si="42"/>
        <v/>
      </c>
      <c r="D659" s="13" t="str">
        <f>IF('2_DEBITOS'!D655="","Não informado",'2_DEBITOS'!D655)</f>
        <v>Não informado</v>
      </c>
      <c r="E659" s="7">
        <f>IF('2_DEBITOS'!$I$4="ERRO !!!",0,SUM('2_DEBITOS'!E655))</f>
        <v>0</v>
      </c>
      <c r="F659" s="7">
        <f>IF('2_DEBITOS'!$I$4="ERRO !!!",0,SUM('2_DEBITOS'!F655,'2_DEBITOS'!G655))</f>
        <v>0</v>
      </c>
      <c r="G659" s="8" t="str">
        <f>IF('1_QUESITOS'!$D$18="ERRO !!!","",
IF(E659+F659=0,"",
IF(OR('2_DEBITOS'!I655="Sim",'1_QUESITOS'!$D$6="Sim",'1_QUESITOS'!$D$7="Sim",'1_QUESITOS'!$D$9="Sim"),"D",
IF('3_CAPAG'!$D$9="","",
'3_CAPAG'!$D$9))))</f>
        <v/>
      </c>
      <c r="H659" s="8" t="str">
        <f>IF('1_QUESITOS'!$D$18="ERRO !!!","00.0",
IF(AND(OR(G659="C",G659="D"),'1_QUESITOS'!$D$13="Sim"),"10.1",
IF(AND(OR(G659="A",G659="B"),'1_QUESITOS'!$D$14="Sim"),"10.2",
IF(AND(OR(G659="C",G659="D"),'1_QUESITOS'!$D$13="Não",'1_QUESITOS'!$D$12="Inciso I"),"11.1",
IF(AND(OR(G659="C",G659="D"),'1_QUESITOS'!$D$13="Não",'1_QUESITOS'!$D$12="Inciso II"),"11.2",
"00.0")))))</f>
        <v>00.0</v>
      </c>
      <c r="I659" s="87">
        <f>IF('1_QUESITOS'!$D$18="ERRO !!!",0,
IF(H659="10.1",0.65,
IF(H659="10.2",0,
IF(AND(H659="11.1",'1_QUESITOS'!$D$8="Não",'1_QUESITOS'!$D$9="Não",'1_QUESITOS'!$D$10="Não",'1_QUESITOS'!$D$11="Não"),0.65,
IF(AND(H659="11.1",OR('1_QUESITOS'!$D$8="Sim",'1_QUESITOS'!$D$9="Sim",'1_QUESITOS'!$D$10="Sim",'1_QUESITOS'!$D$11="Sim")),0.7,
IF(AND(H659="11.2",'1_QUESITOS'!$D$8="Não",'1_QUESITOS'!$D$9="Não",'1_QUESITOS'!$D$10="Não",'1_QUESITOS'!$D$11="Não"),0.5,
IF(AND(H659="11.2",OR('1_QUESITOS'!$D$8="Sim",'1_QUESITOS'!$D$9="Sim",'1_QUESITOS'!$D$10="Sim",'1_QUESITOS'!$D$11="Sim")),0.55,
0)))))))</f>
        <v>0</v>
      </c>
      <c r="J659" s="87">
        <f>'3_CAPAG'!$D$8</f>
        <v>0</v>
      </c>
      <c r="K659" s="87">
        <f>IF(OR('2_DEBITOS'!I655="Sim",'1_QUESITOS'!$D$6="Sim",'1_QUESITOS'!$D$7="Sim",'1_QUESITOS'!$D$9="Sim"),I659,
SMALL(I659:J659,1))</f>
        <v>0</v>
      </c>
      <c r="L659" s="7">
        <f>IF('2_DEBITOS'!$I$4="ERRO !!!",0,ROUNDDOWN(SUM(E659:F659)*K659,2))</f>
        <v>0</v>
      </c>
      <c r="M659" s="7">
        <f t="shared" si="40"/>
        <v>0</v>
      </c>
      <c r="N659" s="7">
        <f t="shared" si="43"/>
        <v>0</v>
      </c>
      <c r="O659" s="7">
        <f t="shared" si="41"/>
        <v>0</v>
      </c>
    </row>
    <row r="660" spans="3:15" x14ac:dyDescent="0.35">
      <c r="C660" s="18" t="str">
        <f t="shared" si="42"/>
        <v/>
      </c>
      <c r="D660" s="13" t="str">
        <f>IF('2_DEBITOS'!D656="","Não informado",'2_DEBITOS'!D656)</f>
        <v>Não informado</v>
      </c>
      <c r="E660" s="7">
        <f>IF('2_DEBITOS'!$I$4="ERRO !!!",0,SUM('2_DEBITOS'!E656))</f>
        <v>0</v>
      </c>
      <c r="F660" s="7">
        <f>IF('2_DEBITOS'!$I$4="ERRO !!!",0,SUM('2_DEBITOS'!F656,'2_DEBITOS'!G656))</f>
        <v>0</v>
      </c>
      <c r="G660" s="8" t="str">
        <f>IF('1_QUESITOS'!$D$18="ERRO !!!","",
IF(E660+F660=0,"",
IF(OR('2_DEBITOS'!I656="Sim",'1_QUESITOS'!$D$6="Sim",'1_QUESITOS'!$D$7="Sim",'1_QUESITOS'!$D$9="Sim"),"D",
IF('3_CAPAG'!$D$9="","",
'3_CAPAG'!$D$9))))</f>
        <v/>
      </c>
      <c r="H660" s="8" t="str">
        <f>IF('1_QUESITOS'!$D$18="ERRO !!!","00.0",
IF(AND(OR(G660="C",G660="D"),'1_QUESITOS'!$D$13="Sim"),"10.1",
IF(AND(OR(G660="A",G660="B"),'1_QUESITOS'!$D$14="Sim"),"10.2",
IF(AND(OR(G660="C",G660="D"),'1_QUESITOS'!$D$13="Não",'1_QUESITOS'!$D$12="Inciso I"),"11.1",
IF(AND(OR(G660="C",G660="D"),'1_QUESITOS'!$D$13="Não",'1_QUESITOS'!$D$12="Inciso II"),"11.2",
"00.0")))))</f>
        <v>00.0</v>
      </c>
      <c r="I660" s="87">
        <f>IF('1_QUESITOS'!$D$18="ERRO !!!",0,
IF(H660="10.1",0.65,
IF(H660="10.2",0,
IF(AND(H660="11.1",'1_QUESITOS'!$D$8="Não",'1_QUESITOS'!$D$9="Não",'1_QUESITOS'!$D$10="Não",'1_QUESITOS'!$D$11="Não"),0.65,
IF(AND(H660="11.1",OR('1_QUESITOS'!$D$8="Sim",'1_QUESITOS'!$D$9="Sim",'1_QUESITOS'!$D$10="Sim",'1_QUESITOS'!$D$11="Sim")),0.7,
IF(AND(H660="11.2",'1_QUESITOS'!$D$8="Não",'1_QUESITOS'!$D$9="Não",'1_QUESITOS'!$D$10="Não",'1_QUESITOS'!$D$11="Não"),0.5,
IF(AND(H660="11.2",OR('1_QUESITOS'!$D$8="Sim",'1_QUESITOS'!$D$9="Sim",'1_QUESITOS'!$D$10="Sim",'1_QUESITOS'!$D$11="Sim")),0.55,
0)))))))</f>
        <v>0</v>
      </c>
      <c r="J660" s="87">
        <f>'3_CAPAG'!$D$8</f>
        <v>0</v>
      </c>
      <c r="K660" s="87">
        <f>IF(OR('2_DEBITOS'!I656="Sim",'1_QUESITOS'!$D$6="Sim",'1_QUESITOS'!$D$7="Sim",'1_QUESITOS'!$D$9="Sim"),I660,
SMALL(I660:J660,1))</f>
        <v>0</v>
      </c>
      <c r="L660" s="7">
        <f>IF('2_DEBITOS'!$I$4="ERRO !!!",0,ROUNDDOWN(SUM(E660:F660)*K660,2))</f>
        <v>0</v>
      </c>
      <c r="M660" s="7">
        <f t="shared" si="40"/>
        <v>0</v>
      </c>
      <c r="N660" s="7">
        <f t="shared" si="43"/>
        <v>0</v>
      </c>
      <c r="O660" s="7">
        <f t="shared" si="41"/>
        <v>0</v>
      </c>
    </row>
    <row r="661" spans="3:15" x14ac:dyDescent="0.35">
      <c r="C661" s="18" t="str">
        <f t="shared" si="42"/>
        <v/>
      </c>
      <c r="D661" s="13" t="str">
        <f>IF('2_DEBITOS'!D657="","Não informado",'2_DEBITOS'!D657)</f>
        <v>Não informado</v>
      </c>
      <c r="E661" s="7">
        <f>IF('2_DEBITOS'!$I$4="ERRO !!!",0,SUM('2_DEBITOS'!E657))</f>
        <v>0</v>
      </c>
      <c r="F661" s="7">
        <f>IF('2_DEBITOS'!$I$4="ERRO !!!",0,SUM('2_DEBITOS'!F657,'2_DEBITOS'!G657))</f>
        <v>0</v>
      </c>
      <c r="G661" s="8" t="str">
        <f>IF('1_QUESITOS'!$D$18="ERRO !!!","",
IF(E661+F661=0,"",
IF(OR('2_DEBITOS'!I657="Sim",'1_QUESITOS'!$D$6="Sim",'1_QUESITOS'!$D$7="Sim",'1_QUESITOS'!$D$9="Sim"),"D",
IF('3_CAPAG'!$D$9="","",
'3_CAPAG'!$D$9))))</f>
        <v/>
      </c>
      <c r="H661" s="8" t="str">
        <f>IF('1_QUESITOS'!$D$18="ERRO !!!","00.0",
IF(AND(OR(G661="C",G661="D"),'1_QUESITOS'!$D$13="Sim"),"10.1",
IF(AND(OR(G661="A",G661="B"),'1_QUESITOS'!$D$14="Sim"),"10.2",
IF(AND(OR(G661="C",G661="D"),'1_QUESITOS'!$D$13="Não",'1_QUESITOS'!$D$12="Inciso I"),"11.1",
IF(AND(OR(G661="C",G661="D"),'1_QUESITOS'!$D$13="Não",'1_QUESITOS'!$D$12="Inciso II"),"11.2",
"00.0")))))</f>
        <v>00.0</v>
      </c>
      <c r="I661" s="87">
        <f>IF('1_QUESITOS'!$D$18="ERRO !!!",0,
IF(H661="10.1",0.65,
IF(H661="10.2",0,
IF(AND(H661="11.1",'1_QUESITOS'!$D$8="Não",'1_QUESITOS'!$D$9="Não",'1_QUESITOS'!$D$10="Não",'1_QUESITOS'!$D$11="Não"),0.65,
IF(AND(H661="11.1",OR('1_QUESITOS'!$D$8="Sim",'1_QUESITOS'!$D$9="Sim",'1_QUESITOS'!$D$10="Sim",'1_QUESITOS'!$D$11="Sim")),0.7,
IF(AND(H661="11.2",'1_QUESITOS'!$D$8="Não",'1_QUESITOS'!$D$9="Não",'1_QUESITOS'!$D$10="Não",'1_QUESITOS'!$D$11="Não"),0.5,
IF(AND(H661="11.2",OR('1_QUESITOS'!$D$8="Sim",'1_QUESITOS'!$D$9="Sim",'1_QUESITOS'!$D$10="Sim",'1_QUESITOS'!$D$11="Sim")),0.55,
0)))))))</f>
        <v>0</v>
      </c>
      <c r="J661" s="87">
        <f>'3_CAPAG'!$D$8</f>
        <v>0</v>
      </c>
      <c r="K661" s="87">
        <f>IF(OR('2_DEBITOS'!I657="Sim",'1_QUESITOS'!$D$6="Sim",'1_QUESITOS'!$D$7="Sim",'1_QUESITOS'!$D$9="Sim"),I661,
SMALL(I661:J661,1))</f>
        <v>0</v>
      </c>
      <c r="L661" s="7">
        <f>IF('2_DEBITOS'!$I$4="ERRO !!!",0,ROUNDDOWN(SUM(E661:F661)*K661,2))</f>
        <v>0</v>
      </c>
      <c r="M661" s="7">
        <f t="shared" si="40"/>
        <v>0</v>
      </c>
      <c r="N661" s="7">
        <f t="shared" si="43"/>
        <v>0</v>
      </c>
      <c r="O661" s="7">
        <f t="shared" si="41"/>
        <v>0</v>
      </c>
    </row>
    <row r="662" spans="3:15" x14ac:dyDescent="0.35">
      <c r="C662" s="18" t="str">
        <f t="shared" si="42"/>
        <v/>
      </c>
      <c r="D662" s="13" t="str">
        <f>IF('2_DEBITOS'!D658="","Não informado",'2_DEBITOS'!D658)</f>
        <v>Não informado</v>
      </c>
      <c r="E662" s="7">
        <f>IF('2_DEBITOS'!$I$4="ERRO !!!",0,SUM('2_DEBITOS'!E658))</f>
        <v>0</v>
      </c>
      <c r="F662" s="7">
        <f>IF('2_DEBITOS'!$I$4="ERRO !!!",0,SUM('2_DEBITOS'!F658,'2_DEBITOS'!G658))</f>
        <v>0</v>
      </c>
      <c r="G662" s="8" t="str">
        <f>IF('1_QUESITOS'!$D$18="ERRO !!!","",
IF(E662+F662=0,"",
IF(OR('2_DEBITOS'!I658="Sim",'1_QUESITOS'!$D$6="Sim",'1_QUESITOS'!$D$7="Sim",'1_QUESITOS'!$D$9="Sim"),"D",
IF('3_CAPAG'!$D$9="","",
'3_CAPAG'!$D$9))))</f>
        <v/>
      </c>
      <c r="H662" s="8" t="str">
        <f>IF('1_QUESITOS'!$D$18="ERRO !!!","00.0",
IF(AND(OR(G662="C",G662="D"),'1_QUESITOS'!$D$13="Sim"),"10.1",
IF(AND(OR(G662="A",G662="B"),'1_QUESITOS'!$D$14="Sim"),"10.2",
IF(AND(OR(G662="C",G662="D"),'1_QUESITOS'!$D$13="Não",'1_QUESITOS'!$D$12="Inciso I"),"11.1",
IF(AND(OR(G662="C",G662="D"),'1_QUESITOS'!$D$13="Não",'1_QUESITOS'!$D$12="Inciso II"),"11.2",
"00.0")))))</f>
        <v>00.0</v>
      </c>
      <c r="I662" s="87">
        <f>IF('1_QUESITOS'!$D$18="ERRO !!!",0,
IF(H662="10.1",0.65,
IF(H662="10.2",0,
IF(AND(H662="11.1",'1_QUESITOS'!$D$8="Não",'1_QUESITOS'!$D$9="Não",'1_QUESITOS'!$D$10="Não",'1_QUESITOS'!$D$11="Não"),0.65,
IF(AND(H662="11.1",OR('1_QUESITOS'!$D$8="Sim",'1_QUESITOS'!$D$9="Sim",'1_QUESITOS'!$D$10="Sim",'1_QUESITOS'!$D$11="Sim")),0.7,
IF(AND(H662="11.2",'1_QUESITOS'!$D$8="Não",'1_QUESITOS'!$D$9="Não",'1_QUESITOS'!$D$10="Não",'1_QUESITOS'!$D$11="Não"),0.5,
IF(AND(H662="11.2",OR('1_QUESITOS'!$D$8="Sim",'1_QUESITOS'!$D$9="Sim",'1_QUESITOS'!$D$10="Sim",'1_QUESITOS'!$D$11="Sim")),0.55,
0)))))))</f>
        <v>0</v>
      </c>
      <c r="J662" s="87">
        <f>'3_CAPAG'!$D$8</f>
        <v>0</v>
      </c>
      <c r="K662" s="87">
        <f>IF(OR('2_DEBITOS'!I658="Sim",'1_QUESITOS'!$D$6="Sim",'1_QUESITOS'!$D$7="Sim",'1_QUESITOS'!$D$9="Sim"),I662,
SMALL(I662:J662,1))</f>
        <v>0</v>
      </c>
      <c r="L662" s="7">
        <f>IF('2_DEBITOS'!$I$4="ERRO !!!",0,ROUNDDOWN(SUM(E662:F662)*K662,2))</f>
        <v>0</v>
      </c>
      <c r="M662" s="7">
        <f t="shared" si="40"/>
        <v>0</v>
      </c>
      <c r="N662" s="7">
        <f t="shared" si="43"/>
        <v>0</v>
      </c>
      <c r="O662" s="7">
        <f t="shared" si="41"/>
        <v>0</v>
      </c>
    </row>
    <row r="663" spans="3:15" x14ac:dyDescent="0.35">
      <c r="C663" s="18" t="str">
        <f t="shared" si="42"/>
        <v/>
      </c>
      <c r="D663" s="13" t="str">
        <f>IF('2_DEBITOS'!D659="","Não informado",'2_DEBITOS'!D659)</f>
        <v>Não informado</v>
      </c>
      <c r="E663" s="7">
        <f>IF('2_DEBITOS'!$I$4="ERRO !!!",0,SUM('2_DEBITOS'!E659))</f>
        <v>0</v>
      </c>
      <c r="F663" s="7">
        <f>IF('2_DEBITOS'!$I$4="ERRO !!!",0,SUM('2_DEBITOS'!F659,'2_DEBITOS'!G659))</f>
        <v>0</v>
      </c>
      <c r="G663" s="8" t="str">
        <f>IF('1_QUESITOS'!$D$18="ERRO !!!","",
IF(E663+F663=0,"",
IF(OR('2_DEBITOS'!I659="Sim",'1_QUESITOS'!$D$6="Sim",'1_QUESITOS'!$D$7="Sim",'1_QUESITOS'!$D$9="Sim"),"D",
IF('3_CAPAG'!$D$9="","",
'3_CAPAG'!$D$9))))</f>
        <v/>
      </c>
      <c r="H663" s="8" t="str">
        <f>IF('1_QUESITOS'!$D$18="ERRO !!!","00.0",
IF(AND(OR(G663="C",G663="D"),'1_QUESITOS'!$D$13="Sim"),"10.1",
IF(AND(OR(G663="A",G663="B"),'1_QUESITOS'!$D$14="Sim"),"10.2",
IF(AND(OR(G663="C",G663="D"),'1_QUESITOS'!$D$13="Não",'1_QUESITOS'!$D$12="Inciso I"),"11.1",
IF(AND(OR(G663="C",G663="D"),'1_QUESITOS'!$D$13="Não",'1_QUESITOS'!$D$12="Inciso II"),"11.2",
"00.0")))))</f>
        <v>00.0</v>
      </c>
      <c r="I663" s="87">
        <f>IF('1_QUESITOS'!$D$18="ERRO !!!",0,
IF(H663="10.1",0.65,
IF(H663="10.2",0,
IF(AND(H663="11.1",'1_QUESITOS'!$D$8="Não",'1_QUESITOS'!$D$9="Não",'1_QUESITOS'!$D$10="Não",'1_QUESITOS'!$D$11="Não"),0.65,
IF(AND(H663="11.1",OR('1_QUESITOS'!$D$8="Sim",'1_QUESITOS'!$D$9="Sim",'1_QUESITOS'!$D$10="Sim",'1_QUESITOS'!$D$11="Sim")),0.7,
IF(AND(H663="11.2",'1_QUESITOS'!$D$8="Não",'1_QUESITOS'!$D$9="Não",'1_QUESITOS'!$D$10="Não",'1_QUESITOS'!$D$11="Não"),0.5,
IF(AND(H663="11.2",OR('1_QUESITOS'!$D$8="Sim",'1_QUESITOS'!$D$9="Sim",'1_QUESITOS'!$D$10="Sim",'1_QUESITOS'!$D$11="Sim")),0.55,
0)))))))</f>
        <v>0</v>
      </c>
      <c r="J663" s="87">
        <f>'3_CAPAG'!$D$8</f>
        <v>0</v>
      </c>
      <c r="K663" s="87">
        <f>IF(OR('2_DEBITOS'!I659="Sim",'1_QUESITOS'!$D$6="Sim",'1_QUESITOS'!$D$7="Sim",'1_QUESITOS'!$D$9="Sim"),I663,
SMALL(I663:J663,1))</f>
        <v>0</v>
      </c>
      <c r="L663" s="7">
        <f>IF('2_DEBITOS'!$I$4="ERRO !!!",0,ROUNDDOWN(SUM(E663:F663)*K663,2))</f>
        <v>0</v>
      </c>
      <c r="M663" s="7">
        <f t="shared" si="40"/>
        <v>0</v>
      </c>
      <c r="N663" s="7">
        <f t="shared" si="43"/>
        <v>0</v>
      </c>
      <c r="O663" s="7">
        <f t="shared" si="41"/>
        <v>0</v>
      </c>
    </row>
    <row r="664" spans="3:15" x14ac:dyDescent="0.35">
      <c r="C664" s="18" t="str">
        <f t="shared" si="42"/>
        <v/>
      </c>
      <c r="D664" s="13" t="str">
        <f>IF('2_DEBITOS'!D660="","Não informado",'2_DEBITOS'!D660)</f>
        <v>Não informado</v>
      </c>
      <c r="E664" s="7">
        <f>IF('2_DEBITOS'!$I$4="ERRO !!!",0,SUM('2_DEBITOS'!E660))</f>
        <v>0</v>
      </c>
      <c r="F664" s="7">
        <f>IF('2_DEBITOS'!$I$4="ERRO !!!",0,SUM('2_DEBITOS'!F660,'2_DEBITOS'!G660))</f>
        <v>0</v>
      </c>
      <c r="G664" s="8" t="str">
        <f>IF('1_QUESITOS'!$D$18="ERRO !!!","",
IF(E664+F664=0,"",
IF(OR('2_DEBITOS'!I660="Sim",'1_QUESITOS'!$D$6="Sim",'1_QUESITOS'!$D$7="Sim",'1_QUESITOS'!$D$9="Sim"),"D",
IF('3_CAPAG'!$D$9="","",
'3_CAPAG'!$D$9))))</f>
        <v/>
      </c>
      <c r="H664" s="8" t="str">
        <f>IF('1_QUESITOS'!$D$18="ERRO !!!","00.0",
IF(AND(OR(G664="C",G664="D"),'1_QUESITOS'!$D$13="Sim"),"10.1",
IF(AND(OR(G664="A",G664="B"),'1_QUESITOS'!$D$14="Sim"),"10.2",
IF(AND(OR(G664="C",G664="D"),'1_QUESITOS'!$D$13="Não",'1_QUESITOS'!$D$12="Inciso I"),"11.1",
IF(AND(OR(G664="C",G664="D"),'1_QUESITOS'!$D$13="Não",'1_QUESITOS'!$D$12="Inciso II"),"11.2",
"00.0")))))</f>
        <v>00.0</v>
      </c>
      <c r="I664" s="87">
        <f>IF('1_QUESITOS'!$D$18="ERRO !!!",0,
IF(H664="10.1",0.65,
IF(H664="10.2",0,
IF(AND(H664="11.1",'1_QUESITOS'!$D$8="Não",'1_QUESITOS'!$D$9="Não",'1_QUESITOS'!$D$10="Não",'1_QUESITOS'!$D$11="Não"),0.65,
IF(AND(H664="11.1",OR('1_QUESITOS'!$D$8="Sim",'1_QUESITOS'!$D$9="Sim",'1_QUESITOS'!$D$10="Sim",'1_QUESITOS'!$D$11="Sim")),0.7,
IF(AND(H664="11.2",'1_QUESITOS'!$D$8="Não",'1_QUESITOS'!$D$9="Não",'1_QUESITOS'!$D$10="Não",'1_QUESITOS'!$D$11="Não"),0.5,
IF(AND(H664="11.2",OR('1_QUESITOS'!$D$8="Sim",'1_QUESITOS'!$D$9="Sim",'1_QUESITOS'!$D$10="Sim",'1_QUESITOS'!$D$11="Sim")),0.55,
0)))))))</f>
        <v>0</v>
      </c>
      <c r="J664" s="87">
        <f>'3_CAPAG'!$D$8</f>
        <v>0</v>
      </c>
      <c r="K664" s="87">
        <f>IF(OR('2_DEBITOS'!I660="Sim",'1_QUESITOS'!$D$6="Sim",'1_QUESITOS'!$D$7="Sim",'1_QUESITOS'!$D$9="Sim"),I664,
SMALL(I664:J664,1))</f>
        <v>0</v>
      </c>
      <c r="L664" s="7">
        <f>IF('2_DEBITOS'!$I$4="ERRO !!!",0,ROUNDDOWN(SUM(E664:F664)*K664,2))</f>
        <v>0</v>
      </c>
      <c r="M664" s="7">
        <f t="shared" si="40"/>
        <v>0</v>
      </c>
      <c r="N664" s="7">
        <f t="shared" si="43"/>
        <v>0</v>
      </c>
      <c r="O664" s="7">
        <f t="shared" si="41"/>
        <v>0</v>
      </c>
    </row>
    <row r="665" spans="3:15" x14ac:dyDescent="0.35">
      <c r="C665" s="18" t="str">
        <f t="shared" si="42"/>
        <v/>
      </c>
      <c r="D665" s="13" t="str">
        <f>IF('2_DEBITOS'!D661="","Não informado",'2_DEBITOS'!D661)</f>
        <v>Não informado</v>
      </c>
      <c r="E665" s="7">
        <f>IF('2_DEBITOS'!$I$4="ERRO !!!",0,SUM('2_DEBITOS'!E661))</f>
        <v>0</v>
      </c>
      <c r="F665" s="7">
        <f>IF('2_DEBITOS'!$I$4="ERRO !!!",0,SUM('2_DEBITOS'!F661,'2_DEBITOS'!G661))</f>
        <v>0</v>
      </c>
      <c r="G665" s="8" t="str">
        <f>IF('1_QUESITOS'!$D$18="ERRO !!!","",
IF(E665+F665=0,"",
IF(OR('2_DEBITOS'!I661="Sim",'1_QUESITOS'!$D$6="Sim",'1_QUESITOS'!$D$7="Sim",'1_QUESITOS'!$D$9="Sim"),"D",
IF('3_CAPAG'!$D$9="","",
'3_CAPAG'!$D$9))))</f>
        <v/>
      </c>
      <c r="H665" s="8" t="str">
        <f>IF('1_QUESITOS'!$D$18="ERRO !!!","00.0",
IF(AND(OR(G665="C",G665="D"),'1_QUESITOS'!$D$13="Sim"),"10.1",
IF(AND(OR(G665="A",G665="B"),'1_QUESITOS'!$D$14="Sim"),"10.2",
IF(AND(OR(G665="C",G665="D"),'1_QUESITOS'!$D$13="Não",'1_QUESITOS'!$D$12="Inciso I"),"11.1",
IF(AND(OR(G665="C",G665="D"),'1_QUESITOS'!$D$13="Não",'1_QUESITOS'!$D$12="Inciso II"),"11.2",
"00.0")))))</f>
        <v>00.0</v>
      </c>
      <c r="I665" s="87">
        <f>IF('1_QUESITOS'!$D$18="ERRO !!!",0,
IF(H665="10.1",0.65,
IF(H665="10.2",0,
IF(AND(H665="11.1",'1_QUESITOS'!$D$8="Não",'1_QUESITOS'!$D$9="Não",'1_QUESITOS'!$D$10="Não",'1_QUESITOS'!$D$11="Não"),0.65,
IF(AND(H665="11.1",OR('1_QUESITOS'!$D$8="Sim",'1_QUESITOS'!$D$9="Sim",'1_QUESITOS'!$D$10="Sim",'1_QUESITOS'!$D$11="Sim")),0.7,
IF(AND(H665="11.2",'1_QUESITOS'!$D$8="Não",'1_QUESITOS'!$D$9="Não",'1_QUESITOS'!$D$10="Não",'1_QUESITOS'!$D$11="Não"),0.5,
IF(AND(H665="11.2",OR('1_QUESITOS'!$D$8="Sim",'1_QUESITOS'!$D$9="Sim",'1_QUESITOS'!$D$10="Sim",'1_QUESITOS'!$D$11="Sim")),0.55,
0)))))))</f>
        <v>0</v>
      </c>
      <c r="J665" s="87">
        <f>'3_CAPAG'!$D$8</f>
        <v>0</v>
      </c>
      <c r="K665" s="87">
        <f>IF(OR('2_DEBITOS'!I661="Sim",'1_QUESITOS'!$D$6="Sim",'1_QUESITOS'!$D$7="Sim",'1_QUESITOS'!$D$9="Sim"),I665,
SMALL(I665:J665,1))</f>
        <v>0</v>
      </c>
      <c r="L665" s="7">
        <f>IF('2_DEBITOS'!$I$4="ERRO !!!",0,ROUNDDOWN(SUM(E665:F665)*K665,2))</f>
        <v>0</v>
      </c>
      <c r="M665" s="7">
        <f t="shared" si="40"/>
        <v>0</v>
      </c>
      <c r="N665" s="7">
        <f t="shared" si="43"/>
        <v>0</v>
      </c>
      <c r="O665" s="7">
        <f t="shared" si="41"/>
        <v>0</v>
      </c>
    </row>
    <row r="666" spans="3:15" x14ac:dyDescent="0.35">
      <c r="C666" s="18" t="str">
        <f t="shared" si="42"/>
        <v/>
      </c>
      <c r="D666" s="13" t="str">
        <f>IF('2_DEBITOS'!D662="","Não informado",'2_DEBITOS'!D662)</f>
        <v>Não informado</v>
      </c>
      <c r="E666" s="7">
        <f>IF('2_DEBITOS'!$I$4="ERRO !!!",0,SUM('2_DEBITOS'!E662))</f>
        <v>0</v>
      </c>
      <c r="F666" s="7">
        <f>IF('2_DEBITOS'!$I$4="ERRO !!!",0,SUM('2_DEBITOS'!F662,'2_DEBITOS'!G662))</f>
        <v>0</v>
      </c>
      <c r="G666" s="8" t="str">
        <f>IF('1_QUESITOS'!$D$18="ERRO !!!","",
IF(E666+F666=0,"",
IF(OR('2_DEBITOS'!I662="Sim",'1_QUESITOS'!$D$6="Sim",'1_QUESITOS'!$D$7="Sim",'1_QUESITOS'!$D$9="Sim"),"D",
IF('3_CAPAG'!$D$9="","",
'3_CAPAG'!$D$9))))</f>
        <v/>
      </c>
      <c r="H666" s="8" t="str">
        <f>IF('1_QUESITOS'!$D$18="ERRO !!!","00.0",
IF(AND(OR(G666="C",G666="D"),'1_QUESITOS'!$D$13="Sim"),"10.1",
IF(AND(OR(G666="A",G666="B"),'1_QUESITOS'!$D$14="Sim"),"10.2",
IF(AND(OR(G666="C",G666="D"),'1_QUESITOS'!$D$13="Não",'1_QUESITOS'!$D$12="Inciso I"),"11.1",
IF(AND(OR(G666="C",G666="D"),'1_QUESITOS'!$D$13="Não",'1_QUESITOS'!$D$12="Inciso II"),"11.2",
"00.0")))))</f>
        <v>00.0</v>
      </c>
      <c r="I666" s="87">
        <f>IF('1_QUESITOS'!$D$18="ERRO !!!",0,
IF(H666="10.1",0.65,
IF(H666="10.2",0,
IF(AND(H666="11.1",'1_QUESITOS'!$D$8="Não",'1_QUESITOS'!$D$9="Não",'1_QUESITOS'!$D$10="Não",'1_QUESITOS'!$D$11="Não"),0.65,
IF(AND(H666="11.1",OR('1_QUESITOS'!$D$8="Sim",'1_QUESITOS'!$D$9="Sim",'1_QUESITOS'!$D$10="Sim",'1_QUESITOS'!$D$11="Sim")),0.7,
IF(AND(H666="11.2",'1_QUESITOS'!$D$8="Não",'1_QUESITOS'!$D$9="Não",'1_QUESITOS'!$D$10="Não",'1_QUESITOS'!$D$11="Não"),0.5,
IF(AND(H666="11.2",OR('1_QUESITOS'!$D$8="Sim",'1_QUESITOS'!$D$9="Sim",'1_QUESITOS'!$D$10="Sim",'1_QUESITOS'!$D$11="Sim")),0.55,
0)))))))</f>
        <v>0</v>
      </c>
      <c r="J666" s="87">
        <f>'3_CAPAG'!$D$8</f>
        <v>0</v>
      </c>
      <c r="K666" s="87">
        <f>IF(OR('2_DEBITOS'!I662="Sim",'1_QUESITOS'!$D$6="Sim",'1_QUESITOS'!$D$7="Sim",'1_QUESITOS'!$D$9="Sim"),I666,
SMALL(I666:J666,1))</f>
        <v>0</v>
      </c>
      <c r="L666" s="7">
        <f>IF('2_DEBITOS'!$I$4="ERRO !!!",0,ROUNDDOWN(SUM(E666:F666)*K666,2))</f>
        <v>0</v>
      </c>
      <c r="M666" s="7">
        <f t="shared" si="40"/>
        <v>0</v>
      </c>
      <c r="N666" s="7">
        <f t="shared" si="43"/>
        <v>0</v>
      </c>
      <c r="O666" s="7">
        <f t="shared" si="41"/>
        <v>0</v>
      </c>
    </row>
    <row r="667" spans="3:15" x14ac:dyDescent="0.35">
      <c r="C667" s="18" t="str">
        <f t="shared" si="42"/>
        <v/>
      </c>
      <c r="D667" s="13" t="str">
        <f>IF('2_DEBITOS'!D663="","Não informado",'2_DEBITOS'!D663)</f>
        <v>Não informado</v>
      </c>
      <c r="E667" s="7">
        <f>IF('2_DEBITOS'!$I$4="ERRO !!!",0,SUM('2_DEBITOS'!E663))</f>
        <v>0</v>
      </c>
      <c r="F667" s="7">
        <f>IF('2_DEBITOS'!$I$4="ERRO !!!",0,SUM('2_DEBITOS'!F663,'2_DEBITOS'!G663))</f>
        <v>0</v>
      </c>
      <c r="G667" s="8" t="str">
        <f>IF('1_QUESITOS'!$D$18="ERRO !!!","",
IF(E667+F667=0,"",
IF(OR('2_DEBITOS'!I663="Sim",'1_QUESITOS'!$D$6="Sim",'1_QUESITOS'!$D$7="Sim",'1_QUESITOS'!$D$9="Sim"),"D",
IF('3_CAPAG'!$D$9="","",
'3_CAPAG'!$D$9))))</f>
        <v/>
      </c>
      <c r="H667" s="8" t="str">
        <f>IF('1_QUESITOS'!$D$18="ERRO !!!","00.0",
IF(AND(OR(G667="C",G667="D"),'1_QUESITOS'!$D$13="Sim"),"10.1",
IF(AND(OR(G667="A",G667="B"),'1_QUESITOS'!$D$14="Sim"),"10.2",
IF(AND(OR(G667="C",G667="D"),'1_QUESITOS'!$D$13="Não",'1_QUESITOS'!$D$12="Inciso I"),"11.1",
IF(AND(OR(G667="C",G667="D"),'1_QUESITOS'!$D$13="Não",'1_QUESITOS'!$D$12="Inciso II"),"11.2",
"00.0")))))</f>
        <v>00.0</v>
      </c>
      <c r="I667" s="87">
        <f>IF('1_QUESITOS'!$D$18="ERRO !!!",0,
IF(H667="10.1",0.65,
IF(H667="10.2",0,
IF(AND(H667="11.1",'1_QUESITOS'!$D$8="Não",'1_QUESITOS'!$D$9="Não",'1_QUESITOS'!$D$10="Não",'1_QUESITOS'!$D$11="Não"),0.65,
IF(AND(H667="11.1",OR('1_QUESITOS'!$D$8="Sim",'1_QUESITOS'!$D$9="Sim",'1_QUESITOS'!$D$10="Sim",'1_QUESITOS'!$D$11="Sim")),0.7,
IF(AND(H667="11.2",'1_QUESITOS'!$D$8="Não",'1_QUESITOS'!$D$9="Não",'1_QUESITOS'!$D$10="Não",'1_QUESITOS'!$D$11="Não"),0.5,
IF(AND(H667="11.2",OR('1_QUESITOS'!$D$8="Sim",'1_QUESITOS'!$D$9="Sim",'1_QUESITOS'!$D$10="Sim",'1_QUESITOS'!$D$11="Sim")),0.55,
0)))))))</f>
        <v>0</v>
      </c>
      <c r="J667" s="87">
        <f>'3_CAPAG'!$D$8</f>
        <v>0</v>
      </c>
      <c r="K667" s="87">
        <f>IF(OR('2_DEBITOS'!I663="Sim",'1_QUESITOS'!$D$6="Sim",'1_QUESITOS'!$D$7="Sim",'1_QUESITOS'!$D$9="Sim"),I667,
SMALL(I667:J667,1))</f>
        <v>0</v>
      </c>
      <c r="L667" s="7">
        <f>IF('2_DEBITOS'!$I$4="ERRO !!!",0,ROUNDDOWN(SUM(E667:F667)*K667,2))</f>
        <v>0</v>
      </c>
      <c r="M667" s="7">
        <f t="shared" si="40"/>
        <v>0</v>
      </c>
      <c r="N667" s="7">
        <f t="shared" si="43"/>
        <v>0</v>
      </c>
      <c r="O667" s="7">
        <f t="shared" si="41"/>
        <v>0</v>
      </c>
    </row>
    <row r="668" spans="3:15" x14ac:dyDescent="0.35">
      <c r="C668" s="18" t="str">
        <f t="shared" si="42"/>
        <v/>
      </c>
      <c r="D668" s="13" t="str">
        <f>IF('2_DEBITOS'!D664="","Não informado",'2_DEBITOS'!D664)</f>
        <v>Não informado</v>
      </c>
      <c r="E668" s="7">
        <f>IF('2_DEBITOS'!$I$4="ERRO !!!",0,SUM('2_DEBITOS'!E664))</f>
        <v>0</v>
      </c>
      <c r="F668" s="7">
        <f>IF('2_DEBITOS'!$I$4="ERRO !!!",0,SUM('2_DEBITOS'!F664,'2_DEBITOS'!G664))</f>
        <v>0</v>
      </c>
      <c r="G668" s="8" t="str">
        <f>IF('1_QUESITOS'!$D$18="ERRO !!!","",
IF(E668+F668=0,"",
IF(OR('2_DEBITOS'!I664="Sim",'1_QUESITOS'!$D$6="Sim",'1_QUESITOS'!$D$7="Sim",'1_QUESITOS'!$D$9="Sim"),"D",
IF('3_CAPAG'!$D$9="","",
'3_CAPAG'!$D$9))))</f>
        <v/>
      </c>
      <c r="H668" s="8" t="str">
        <f>IF('1_QUESITOS'!$D$18="ERRO !!!","00.0",
IF(AND(OR(G668="C",G668="D"),'1_QUESITOS'!$D$13="Sim"),"10.1",
IF(AND(OR(G668="A",G668="B"),'1_QUESITOS'!$D$14="Sim"),"10.2",
IF(AND(OR(G668="C",G668="D"),'1_QUESITOS'!$D$13="Não",'1_QUESITOS'!$D$12="Inciso I"),"11.1",
IF(AND(OR(G668="C",G668="D"),'1_QUESITOS'!$D$13="Não",'1_QUESITOS'!$D$12="Inciso II"),"11.2",
"00.0")))))</f>
        <v>00.0</v>
      </c>
      <c r="I668" s="87">
        <f>IF('1_QUESITOS'!$D$18="ERRO !!!",0,
IF(H668="10.1",0.65,
IF(H668="10.2",0,
IF(AND(H668="11.1",'1_QUESITOS'!$D$8="Não",'1_QUESITOS'!$D$9="Não",'1_QUESITOS'!$D$10="Não",'1_QUESITOS'!$D$11="Não"),0.65,
IF(AND(H668="11.1",OR('1_QUESITOS'!$D$8="Sim",'1_QUESITOS'!$D$9="Sim",'1_QUESITOS'!$D$10="Sim",'1_QUESITOS'!$D$11="Sim")),0.7,
IF(AND(H668="11.2",'1_QUESITOS'!$D$8="Não",'1_QUESITOS'!$D$9="Não",'1_QUESITOS'!$D$10="Não",'1_QUESITOS'!$D$11="Não"),0.5,
IF(AND(H668="11.2",OR('1_QUESITOS'!$D$8="Sim",'1_QUESITOS'!$D$9="Sim",'1_QUESITOS'!$D$10="Sim",'1_QUESITOS'!$D$11="Sim")),0.55,
0)))))))</f>
        <v>0</v>
      </c>
      <c r="J668" s="87">
        <f>'3_CAPAG'!$D$8</f>
        <v>0</v>
      </c>
      <c r="K668" s="87">
        <f>IF(OR('2_DEBITOS'!I664="Sim",'1_QUESITOS'!$D$6="Sim",'1_QUESITOS'!$D$7="Sim",'1_QUESITOS'!$D$9="Sim"),I668,
SMALL(I668:J668,1))</f>
        <v>0</v>
      </c>
      <c r="L668" s="7">
        <f>IF('2_DEBITOS'!$I$4="ERRO !!!",0,ROUNDDOWN(SUM(E668:F668)*K668,2))</f>
        <v>0</v>
      </c>
      <c r="M668" s="7">
        <f t="shared" si="40"/>
        <v>0</v>
      </c>
      <c r="N668" s="7">
        <f t="shared" si="43"/>
        <v>0</v>
      </c>
      <c r="O668" s="7">
        <f t="shared" si="41"/>
        <v>0</v>
      </c>
    </row>
    <row r="669" spans="3:15" x14ac:dyDescent="0.35">
      <c r="C669" s="18" t="str">
        <f t="shared" si="42"/>
        <v/>
      </c>
      <c r="D669" s="13" t="str">
        <f>IF('2_DEBITOS'!D665="","Não informado",'2_DEBITOS'!D665)</f>
        <v>Não informado</v>
      </c>
      <c r="E669" s="7">
        <f>IF('2_DEBITOS'!$I$4="ERRO !!!",0,SUM('2_DEBITOS'!E665))</f>
        <v>0</v>
      </c>
      <c r="F669" s="7">
        <f>IF('2_DEBITOS'!$I$4="ERRO !!!",0,SUM('2_DEBITOS'!F665,'2_DEBITOS'!G665))</f>
        <v>0</v>
      </c>
      <c r="G669" s="8" t="str">
        <f>IF('1_QUESITOS'!$D$18="ERRO !!!","",
IF(E669+F669=0,"",
IF(OR('2_DEBITOS'!I665="Sim",'1_QUESITOS'!$D$6="Sim",'1_QUESITOS'!$D$7="Sim",'1_QUESITOS'!$D$9="Sim"),"D",
IF('3_CAPAG'!$D$9="","",
'3_CAPAG'!$D$9))))</f>
        <v/>
      </c>
      <c r="H669" s="8" t="str">
        <f>IF('1_QUESITOS'!$D$18="ERRO !!!","00.0",
IF(AND(OR(G669="C",G669="D"),'1_QUESITOS'!$D$13="Sim"),"10.1",
IF(AND(OR(G669="A",G669="B"),'1_QUESITOS'!$D$14="Sim"),"10.2",
IF(AND(OR(G669="C",G669="D"),'1_QUESITOS'!$D$13="Não",'1_QUESITOS'!$D$12="Inciso I"),"11.1",
IF(AND(OR(G669="C",G669="D"),'1_QUESITOS'!$D$13="Não",'1_QUESITOS'!$D$12="Inciso II"),"11.2",
"00.0")))))</f>
        <v>00.0</v>
      </c>
      <c r="I669" s="87">
        <f>IF('1_QUESITOS'!$D$18="ERRO !!!",0,
IF(H669="10.1",0.65,
IF(H669="10.2",0,
IF(AND(H669="11.1",'1_QUESITOS'!$D$8="Não",'1_QUESITOS'!$D$9="Não",'1_QUESITOS'!$D$10="Não",'1_QUESITOS'!$D$11="Não"),0.65,
IF(AND(H669="11.1",OR('1_QUESITOS'!$D$8="Sim",'1_QUESITOS'!$D$9="Sim",'1_QUESITOS'!$D$10="Sim",'1_QUESITOS'!$D$11="Sim")),0.7,
IF(AND(H669="11.2",'1_QUESITOS'!$D$8="Não",'1_QUESITOS'!$D$9="Não",'1_QUESITOS'!$D$10="Não",'1_QUESITOS'!$D$11="Não"),0.5,
IF(AND(H669="11.2",OR('1_QUESITOS'!$D$8="Sim",'1_QUESITOS'!$D$9="Sim",'1_QUESITOS'!$D$10="Sim",'1_QUESITOS'!$D$11="Sim")),0.55,
0)))))))</f>
        <v>0</v>
      </c>
      <c r="J669" s="87">
        <f>'3_CAPAG'!$D$8</f>
        <v>0</v>
      </c>
      <c r="K669" s="87">
        <f>IF(OR('2_DEBITOS'!I665="Sim",'1_QUESITOS'!$D$6="Sim",'1_QUESITOS'!$D$7="Sim",'1_QUESITOS'!$D$9="Sim"),I669,
SMALL(I669:J669,1))</f>
        <v>0</v>
      </c>
      <c r="L669" s="7">
        <f>IF('2_DEBITOS'!$I$4="ERRO !!!",0,ROUNDDOWN(SUM(E669:F669)*K669,2))</f>
        <v>0</v>
      </c>
      <c r="M669" s="7">
        <f t="shared" si="40"/>
        <v>0</v>
      </c>
      <c r="N669" s="7">
        <f t="shared" si="43"/>
        <v>0</v>
      </c>
      <c r="O669" s="7">
        <f t="shared" si="41"/>
        <v>0</v>
      </c>
    </row>
    <row r="670" spans="3:15" x14ac:dyDescent="0.35">
      <c r="C670" s="18" t="str">
        <f t="shared" si="42"/>
        <v/>
      </c>
      <c r="D670" s="13" t="str">
        <f>IF('2_DEBITOS'!D666="","Não informado",'2_DEBITOS'!D666)</f>
        <v>Não informado</v>
      </c>
      <c r="E670" s="7">
        <f>IF('2_DEBITOS'!$I$4="ERRO !!!",0,SUM('2_DEBITOS'!E666))</f>
        <v>0</v>
      </c>
      <c r="F670" s="7">
        <f>IF('2_DEBITOS'!$I$4="ERRO !!!",0,SUM('2_DEBITOS'!F666,'2_DEBITOS'!G666))</f>
        <v>0</v>
      </c>
      <c r="G670" s="8" t="str">
        <f>IF('1_QUESITOS'!$D$18="ERRO !!!","",
IF(E670+F670=0,"",
IF(OR('2_DEBITOS'!I666="Sim",'1_QUESITOS'!$D$6="Sim",'1_QUESITOS'!$D$7="Sim",'1_QUESITOS'!$D$9="Sim"),"D",
IF('3_CAPAG'!$D$9="","",
'3_CAPAG'!$D$9))))</f>
        <v/>
      </c>
      <c r="H670" s="8" t="str">
        <f>IF('1_QUESITOS'!$D$18="ERRO !!!","00.0",
IF(AND(OR(G670="C",G670="D"),'1_QUESITOS'!$D$13="Sim"),"10.1",
IF(AND(OR(G670="A",G670="B"),'1_QUESITOS'!$D$14="Sim"),"10.2",
IF(AND(OR(G670="C",G670="D"),'1_QUESITOS'!$D$13="Não",'1_QUESITOS'!$D$12="Inciso I"),"11.1",
IF(AND(OR(G670="C",G670="D"),'1_QUESITOS'!$D$13="Não",'1_QUESITOS'!$D$12="Inciso II"),"11.2",
"00.0")))))</f>
        <v>00.0</v>
      </c>
      <c r="I670" s="87">
        <f>IF('1_QUESITOS'!$D$18="ERRO !!!",0,
IF(H670="10.1",0.65,
IF(H670="10.2",0,
IF(AND(H670="11.1",'1_QUESITOS'!$D$8="Não",'1_QUESITOS'!$D$9="Não",'1_QUESITOS'!$D$10="Não",'1_QUESITOS'!$D$11="Não"),0.65,
IF(AND(H670="11.1",OR('1_QUESITOS'!$D$8="Sim",'1_QUESITOS'!$D$9="Sim",'1_QUESITOS'!$D$10="Sim",'1_QUESITOS'!$D$11="Sim")),0.7,
IF(AND(H670="11.2",'1_QUESITOS'!$D$8="Não",'1_QUESITOS'!$D$9="Não",'1_QUESITOS'!$D$10="Não",'1_QUESITOS'!$D$11="Não"),0.5,
IF(AND(H670="11.2",OR('1_QUESITOS'!$D$8="Sim",'1_QUESITOS'!$D$9="Sim",'1_QUESITOS'!$D$10="Sim",'1_QUESITOS'!$D$11="Sim")),0.55,
0)))))))</f>
        <v>0</v>
      </c>
      <c r="J670" s="87">
        <f>'3_CAPAG'!$D$8</f>
        <v>0</v>
      </c>
      <c r="K670" s="87">
        <f>IF(OR('2_DEBITOS'!I666="Sim",'1_QUESITOS'!$D$6="Sim",'1_QUESITOS'!$D$7="Sim",'1_QUESITOS'!$D$9="Sim"),I670,
SMALL(I670:J670,1))</f>
        <v>0</v>
      </c>
      <c r="L670" s="7">
        <f>IF('2_DEBITOS'!$I$4="ERRO !!!",0,ROUNDDOWN(SUM(E670:F670)*K670,2))</f>
        <v>0</v>
      </c>
      <c r="M670" s="7">
        <f t="shared" si="40"/>
        <v>0</v>
      </c>
      <c r="N670" s="7">
        <f t="shared" si="43"/>
        <v>0</v>
      </c>
      <c r="O670" s="7">
        <f t="shared" si="41"/>
        <v>0</v>
      </c>
    </row>
    <row r="671" spans="3:15" x14ac:dyDescent="0.35">
      <c r="C671" s="18" t="str">
        <f t="shared" si="42"/>
        <v/>
      </c>
      <c r="D671" s="13" t="str">
        <f>IF('2_DEBITOS'!D667="","Não informado",'2_DEBITOS'!D667)</f>
        <v>Não informado</v>
      </c>
      <c r="E671" s="7">
        <f>IF('2_DEBITOS'!$I$4="ERRO !!!",0,SUM('2_DEBITOS'!E667))</f>
        <v>0</v>
      </c>
      <c r="F671" s="7">
        <f>IF('2_DEBITOS'!$I$4="ERRO !!!",0,SUM('2_DEBITOS'!F667,'2_DEBITOS'!G667))</f>
        <v>0</v>
      </c>
      <c r="G671" s="8" t="str">
        <f>IF('1_QUESITOS'!$D$18="ERRO !!!","",
IF(E671+F671=0,"",
IF(OR('2_DEBITOS'!I667="Sim",'1_QUESITOS'!$D$6="Sim",'1_QUESITOS'!$D$7="Sim",'1_QUESITOS'!$D$9="Sim"),"D",
IF('3_CAPAG'!$D$9="","",
'3_CAPAG'!$D$9))))</f>
        <v/>
      </c>
      <c r="H671" s="8" t="str">
        <f>IF('1_QUESITOS'!$D$18="ERRO !!!","00.0",
IF(AND(OR(G671="C",G671="D"),'1_QUESITOS'!$D$13="Sim"),"10.1",
IF(AND(OR(G671="A",G671="B"),'1_QUESITOS'!$D$14="Sim"),"10.2",
IF(AND(OR(G671="C",G671="D"),'1_QUESITOS'!$D$13="Não",'1_QUESITOS'!$D$12="Inciso I"),"11.1",
IF(AND(OR(G671="C",G671="D"),'1_QUESITOS'!$D$13="Não",'1_QUESITOS'!$D$12="Inciso II"),"11.2",
"00.0")))))</f>
        <v>00.0</v>
      </c>
      <c r="I671" s="87">
        <f>IF('1_QUESITOS'!$D$18="ERRO !!!",0,
IF(H671="10.1",0.65,
IF(H671="10.2",0,
IF(AND(H671="11.1",'1_QUESITOS'!$D$8="Não",'1_QUESITOS'!$D$9="Não",'1_QUESITOS'!$D$10="Não",'1_QUESITOS'!$D$11="Não"),0.65,
IF(AND(H671="11.1",OR('1_QUESITOS'!$D$8="Sim",'1_QUESITOS'!$D$9="Sim",'1_QUESITOS'!$D$10="Sim",'1_QUESITOS'!$D$11="Sim")),0.7,
IF(AND(H671="11.2",'1_QUESITOS'!$D$8="Não",'1_QUESITOS'!$D$9="Não",'1_QUESITOS'!$D$10="Não",'1_QUESITOS'!$D$11="Não"),0.5,
IF(AND(H671="11.2",OR('1_QUESITOS'!$D$8="Sim",'1_QUESITOS'!$D$9="Sim",'1_QUESITOS'!$D$10="Sim",'1_QUESITOS'!$D$11="Sim")),0.55,
0)))))))</f>
        <v>0</v>
      </c>
      <c r="J671" s="87">
        <f>'3_CAPAG'!$D$8</f>
        <v>0</v>
      </c>
      <c r="K671" s="87">
        <f>IF(OR('2_DEBITOS'!I667="Sim",'1_QUESITOS'!$D$6="Sim",'1_QUESITOS'!$D$7="Sim",'1_QUESITOS'!$D$9="Sim"),I671,
SMALL(I671:J671,1))</f>
        <v>0</v>
      </c>
      <c r="L671" s="7">
        <f>IF('2_DEBITOS'!$I$4="ERRO !!!",0,ROUNDDOWN(SUM(E671:F671)*K671,2))</f>
        <v>0</v>
      </c>
      <c r="M671" s="7">
        <f t="shared" si="40"/>
        <v>0</v>
      </c>
      <c r="N671" s="7">
        <f t="shared" si="43"/>
        <v>0</v>
      </c>
      <c r="O671" s="7">
        <f t="shared" si="41"/>
        <v>0</v>
      </c>
    </row>
    <row r="672" spans="3:15" x14ac:dyDescent="0.35">
      <c r="C672" s="18" t="str">
        <f t="shared" si="42"/>
        <v/>
      </c>
      <c r="D672" s="13" t="str">
        <f>IF('2_DEBITOS'!D668="","Não informado",'2_DEBITOS'!D668)</f>
        <v>Não informado</v>
      </c>
      <c r="E672" s="7">
        <f>IF('2_DEBITOS'!$I$4="ERRO !!!",0,SUM('2_DEBITOS'!E668))</f>
        <v>0</v>
      </c>
      <c r="F672" s="7">
        <f>IF('2_DEBITOS'!$I$4="ERRO !!!",0,SUM('2_DEBITOS'!F668,'2_DEBITOS'!G668))</f>
        <v>0</v>
      </c>
      <c r="G672" s="8" t="str">
        <f>IF('1_QUESITOS'!$D$18="ERRO !!!","",
IF(E672+F672=0,"",
IF(OR('2_DEBITOS'!I668="Sim",'1_QUESITOS'!$D$6="Sim",'1_QUESITOS'!$D$7="Sim",'1_QUESITOS'!$D$9="Sim"),"D",
IF('3_CAPAG'!$D$9="","",
'3_CAPAG'!$D$9))))</f>
        <v/>
      </c>
      <c r="H672" s="8" t="str">
        <f>IF('1_QUESITOS'!$D$18="ERRO !!!","00.0",
IF(AND(OR(G672="C",G672="D"),'1_QUESITOS'!$D$13="Sim"),"10.1",
IF(AND(OR(G672="A",G672="B"),'1_QUESITOS'!$D$14="Sim"),"10.2",
IF(AND(OR(G672="C",G672="D"),'1_QUESITOS'!$D$13="Não",'1_QUESITOS'!$D$12="Inciso I"),"11.1",
IF(AND(OR(G672="C",G672="D"),'1_QUESITOS'!$D$13="Não",'1_QUESITOS'!$D$12="Inciso II"),"11.2",
"00.0")))))</f>
        <v>00.0</v>
      </c>
      <c r="I672" s="87">
        <f>IF('1_QUESITOS'!$D$18="ERRO !!!",0,
IF(H672="10.1",0.65,
IF(H672="10.2",0,
IF(AND(H672="11.1",'1_QUESITOS'!$D$8="Não",'1_QUESITOS'!$D$9="Não",'1_QUESITOS'!$D$10="Não",'1_QUESITOS'!$D$11="Não"),0.65,
IF(AND(H672="11.1",OR('1_QUESITOS'!$D$8="Sim",'1_QUESITOS'!$D$9="Sim",'1_QUESITOS'!$D$10="Sim",'1_QUESITOS'!$D$11="Sim")),0.7,
IF(AND(H672="11.2",'1_QUESITOS'!$D$8="Não",'1_QUESITOS'!$D$9="Não",'1_QUESITOS'!$D$10="Não",'1_QUESITOS'!$D$11="Não"),0.5,
IF(AND(H672="11.2",OR('1_QUESITOS'!$D$8="Sim",'1_QUESITOS'!$D$9="Sim",'1_QUESITOS'!$D$10="Sim",'1_QUESITOS'!$D$11="Sim")),0.55,
0)))))))</f>
        <v>0</v>
      </c>
      <c r="J672" s="87">
        <f>'3_CAPAG'!$D$8</f>
        <v>0</v>
      </c>
      <c r="K672" s="87">
        <f>IF(OR('2_DEBITOS'!I668="Sim",'1_QUESITOS'!$D$6="Sim",'1_QUESITOS'!$D$7="Sim",'1_QUESITOS'!$D$9="Sim"),I672,
SMALL(I672:J672,1))</f>
        <v>0</v>
      </c>
      <c r="L672" s="7">
        <f>IF('2_DEBITOS'!$I$4="ERRO !!!",0,ROUNDDOWN(SUM(E672:F672)*K672,2))</f>
        <v>0</v>
      </c>
      <c r="M672" s="7">
        <f t="shared" si="40"/>
        <v>0</v>
      </c>
      <c r="N672" s="7">
        <f t="shared" si="43"/>
        <v>0</v>
      </c>
      <c r="O672" s="7">
        <f t="shared" si="41"/>
        <v>0</v>
      </c>
    </row>
    <row r="673" spans="3:15" x14ac:dyDescent="0.35">
      <c r="C673" s="18" t="str">
        <f t="shared" si="42"/>
        <v/>
      </c>
      <c r="D673" s="13" t="str">
        <f>IF('2_DEBITOS'!D669="","Não informado",'2_DEBITOS'!D669)</f>
        <v>Não informado</v>
      </c>
      <c r="E673" s="7">
        <f>IF('2_DEBITOS'!$I$4="ERRO !!!",0,SUM('2_DEBITOS'!E669))</f>
        <v>0</v>
      </c>
      <c r="F673" s="7">
        <f>IF('2_DEBITOS'!$I$4="ERRO !!!",0,SUM('2_DEBITOS'!F669,'2_DEBITOS'!G669))</f>
        <v>0</v>
      </c>
      <c r="G673" s="8" t="str">
        <f>IF('1_QUESITOS'!$D$18="ERRO !!!","",
IF(E673+F673=0,"",
IF(OR('2_DEBITOS'!I669="Sim",'1_QUESITOS'!$D$6="Sim",'1_QUESITOS'!$D$7="Sim",'1_QUESITOS'!$D$9="Sim"),"D",
IF('3_CAPAG'!$D$9="","",
'3_CAPAG'!$D$9))))</f>
        <v/>
      </c>
      <c r="H673" s="8" t="str">
        <f>IF('1_QUESITOS'!$D$18="ERRO !!!","00.0",
IF(AND(OR(G673="C",G673="D"),'1_QUESITOS'!$D$13="Sim"),"10.1",
IF(AND(OR(G673="A",G673="B"),'1_QUESITOS'!$D$14="Sim"),"10.2",
IF(AND(OR(G673="C",G673="D"),'1_QUESITOS'!$D$13="Não",'1_QUESITOS'!$D$12="Inciso I"),"11.1",
IF(AND(OR(G673="C",G673="D"),'1_QUESITOS'!$D$13="Não",'1_QUESITOS'!$D$12="Inciso II"),"11.2",
"00.0")))))</f>
        <v>00.0</v>
      </c>
      <c r="I673" s="87">
        <f>IF('1_QUESITOS'!$D$18="ERRO !!!",0,
IF(H673="10.1",0.65,
IF(H673="10.2",0,
IF(AND(H673="11.1",'1_QUESITOS'!$D$8="Não",'1_QUESITOS'!$D$9="Não",'1_QUESITOS'!$D$10="Não",'1_QUESITOS'!$D$11="Não"),0.65,
IF(AND(H673="11.1",OR('1_QUESITOS'!$D$8="Sim",'1_QUESITOS'!$D$9="Sim",'1_QUESITOS'!$D$10="Sim",'1_QUESITOS'!$D$11="Sim")),0.7,
IF(AND(H673="11.2",'1_QUESITOS'!$D$8="Não",'1_QUESITOS'!$D$9="Não",'1_QUESITOS'!$D$10="Não",'1_QUESITOS'!$D$11="Não"),0.5,
IF(AND(H673="11.2",OR('1_QUESITOS'!$D$8="Sim",'1_QUESITOS'!$D$9="Sim",'1_QUESITOS'!$D$10="Sim",'1_QUESITOS'!$D$11="Sim")),0.55,
0)))))))</f>
        <v>0</v>
      </c>
      <c r="J673" s="87">
        <f>'3_CAPAG'!$D$8</f>
        <v>0</v>
      </c>
      <c r="K673" s="87">
        <f>IF(OR('2_DEBITOS'!I669="Sim",'1_QUESITOS'!$D$6="Sim",'1_QUESITOS'!$D$7="Sim",'1_QUESITOS'!$D$9="Sim"),I673,
SMALL(I673:J673,1))</f>
        <v>0</v>
      </c>
      <c r="L673" s="7">
        <f>IF('2_DEBITOS'!$I$4="ERRO !!!",0,ROUNDDOWN(SUM(E673:F673)*K673,2))</f>
        <v>0</v>
      </c>
      <c r="M673" s="7">
        <f t="shared" si="40"/>
        <v>0</v>
      </c>
      <c r="N673" s="7">
        <f t="shared" si="43"/>
        <v>0</v>
      </c>
      <c r="O673" s="7">
        <f t="shared" si="41"/>
        <v>0</v>
      </c>
    </row>
    <row r="674" spans="3:15" x14ac:dyDescent="0.35">
      <c r="C674" s="18" t="str">
        <f t="shared" si="42"/>
        <v/>
      </c>
      <c r="D674" s="13" t="str">
        <f>IF('2_DEBITOS'!D670="","Não informado",'2_DEBITOS'!D670)</f>
        <v>Não informado</v>
      </c>
      <c r="E674" s="7">
        <f>IF('2_DEBITOS'!$I$4="ERRO !!!",0,SUM('2_DEBITOS'!E670))</f>
        <v>0</v>
      </c>
      <c r="F674" s="7">
        <f>IF('2_DEBITOS'!$I$4="ERRO !!!",0,SUM('2_DEBITOS'!F670,'2_DEBITOS'!G670))</f>
        <v>0</v>
      </c>
      <c r="G674" s="8" t="str">
        <f>IF('1_QUESITOS'!$D$18="ERRO !!!","",
IF(E674+F674=0,"",
IF(OR('2_DEBITOS'!I670="Sim",'1_QUESITOS'!$D$6="Sim",'1_QUESITOS'!$D$7="Sim",'1_QUESITOS'!$D$9="Sim"),"D",
IF('3_CAPAG'!$D$9="","",
'3_CAPAG'!$D$9))))</f>
        <v/>
      </c>
      <c r="H674" s="8" t="str">
        <f>IF('1_QUESITOS'!$D$18="ERRO !!!","00.0",
IF(AND(OR(G674="C",G674="D"),'1_QUESITOS'!$D$13="Sim"),"10.1",
IF(AND(OR(G674="A",G674="B"),'1_QUESITOS'!$D$14="Sim"),"10.2",
IF(AND(OR(G674="C",G674="D"),'1_QUESITOS'!$D$13="Não",'1_QUESITOS'!$D$12="Inciso I"),"11.1",
IF(AND(OR(G674="C",G674="D"),'1_QUESITOS'!$D$13="Não",'1_QUESITOS'!$D$12="Inciso II"),"11.2",
"00.0")))))</f>
        <v>00.0</v>
      </c>
      <c r="I674" s="87">
        <f>IF('1_QUESITOS'!$D$18="ERRO !!!",0,
IF(H674="10.1",0.65,
IF(H674="10.2",0,
IF(AND(H674="11.1",'1_QUESITOS'!$D$8="Não",'1_QUESITOS'!$D$9="Não",'1_QUESITOS'!$D$10="Não",'1_QUESITOS'!$D$11="Não"),0.65,
IF(AND(H674="11.1",OR('1_QUESITOS'!$D$8="Sim",'1_QUESITOS'!$D$9="Sim",'1_QUESITOS'!$D$10="Sim",'1_QUESITOS'!$D$11="Sim")),0.7,
IF(AND(H674="11.2",'1_QUESITOS'!$D$8="Não",'1_QUESITOS'!$D$9="Não",'1_QUESITOS'!$D$10="Não",'1_QUESITOS'!$D$11="Não"),0.5,
IF(AND(H674="11.2",OR('1_QUESITOS'!$D$8="Sim",'1_QUESITOS'!$D$9="Sim",'1_QUESITOS'!$D$10="Sim",'1_QUESITOS'!$D$11="Sim")),0.55,
0)))))))</f>
        <v>0</v>
      </c>
      <c r="J674" s="87">
        <f>'3_CAPAG'!$D$8</f>
        <v>0</v>
      </c>
      <c r="K674" s="87">
        <f>IF(OR('2_DEBITOS'!I670="Sim",'1_QUESITOS'!$D$6="Sim",'1_QUESITOS'!$D$7="Sim",'1_QUESITOS'!$D$9="Sim"),I674,
SMALL(I674:J674,1))</f>
        <v>0</v>
      </c>
      <c r="L674" s="7">
        <f>IF('2_DEBITOS'!$I$4="ERRO !!!",0,ROUNDDOWN(SUM(E674:F674)*K674,2))</f>
        <v>0</v>
      </c>
      <c r="M674" s="7">
        <f t="shared" si="40"/>
        <v>0</v>
      </c>
      <c r="N674" s="7">
        <f t="shared" si="43"/>
        <v>0</v>
      </c>
      <c r="O674" s="7">
        <f t="shared" si="41"/>
        <v>0</v>
      </c>
    </row>
    <row r="675" spans="3:15" x14ac:dyDescent="0.35">
      <c r="C675" s="18" t="str">
        <f t="shared" si="42"/>
        <v/>
      </c>
      <c r="D675" s="13" t="str">
        <f>IF('2_DEBITOS'!D671="","Não informado",'2_DEBITOS'!D671)</f>
        <v>Não informado</v>
      </c>
      <c r="E675" s="7">
        <f>IF('2_DEBITOS'!$I$4="ERRO !!!",0,SUM('2_DEBITOS'!E671))</f>
        <v>0</v>
      </c>
      <c r="F675" s="7">
        <f>IF('2_DEBITOS'!$I$4="ERRO !!!",0,SUM('2_DEBITOS'!F671,'2_DEBITOS'!G671))</f>
        <v>0</v>
      </c>
      <c r="G675" s="8" t="str">
        <f>IF('1_QUESITOS'!$D$18="ERRO !!!","",
IF(E675+F675=0,"",
IF(OR('2_DEBITOS'!I671="Sim",'1_QUESITOS'!$D$6="Sim",'1_QUESITOS'!$D$7="Sim",'1_QUESITOS'!$D$9="Sim"),"D",
IF('3_CAPAG'!$D$9="","",
'3_CAPAG'!$D$9))))</f>
        <v/>
      </c>
      <c r="H675" s="8" t="str">
        <f>IF('1_QUESITOS'!$D$18="ERRO !!!","00.0",
IF(AND(OR(G675="C",G675="D"),'1_QUESITOS'!$D$13="Sim"),"10.1",
IF(AND(OR(G675="A",G675="B"),'1_QUESITOS'!$D$14="Sim"),"10.2",
IF(AND(OR(G675="C",G675="D"),'1_QUESITOS'!$D$13="Não",'1_QUESITOS'!$D$12="Inciso I"),"11.1",
IF(AND(OR(G675="C",G675="D"),'1_QUESITOS'!$D$13="Não",'1_QUESITOS'!$D$12="Inciso II"),"11.2",
"00.0")))))</f>
        <v>00.0</v>
      </c>
      <c r="I675" s="87">
        <f>IF('1_QUESITOS'!$D$18="ERRO !!!",0,
IF(H675="10.1",0.65,
IF(H675="10.2",0,
IF(AND(H675="11.1",'1_QUESITOS'!$D$8="Não",'1_QUESITOS'!$D$9="Não",'1_QUESITOS'!$D$10="Não",'1_QUESITOS'!$D$11="Não"),0.65,
IF(AND(H675="11.1",OR('1_QUESITOS'!$D$8="Sim",'1_QUESITOS'!$D$9="Sim",'1_QUESITOS'!$D$10="Sim",'1_QUESITOS'!$D$11="Sim")),0.7,
IF(AND(H675="11.2",'1_QUESITOS'!$D$8="Não",'1_QUESITOS'!$D$9="Não",'1_QUESITOS'!$D$10="Não",'1_QUESITOS'!$D$11="Não"),0.5,
IF(AND(H675="11.2",OR('1_QUESITOS'!$D$8="Sim",'1_QUESITOS'!$D$9="Sim",'1_QUESITOS'!$D$10="Sim",'1_QUESITOS'!$D$11="Sim")),0.55,
0)))))))</f>
        <v>0</v>
      </c>
      <c r="J675" s="87">
        <f>'3_CAPAG'!$D$8</f>
        <v>0</v>
      </c>
      <c r="K675" s="87">
        <f>IF(OR('2_DEBITOS'!I671="Sim",'1_QUESITOS'!$D$6="Sim",'1_QUESITOS'!$D$7="Sim",'1_QUESITOS'!$D$9="Sim"),I675,
SMALL(I675:J675,1))</f>
        <v>0</v>
      </c>
      <c r="L675" s="7">
        <f>IF('2_DEBITOS'!$I$4="ERRO !!!",0,ROUNDDOWN(SUM(E675:F675)*K675,2))</f>
        <v>0</v>
      </c>
      <c r="M675" s="7">
        <f t="shared" si="40"/>
        <v>0</v>
      </c>
      <c r="N675" s="7">
        <f t="shared" si="43"/>
        <v>0</v>
      </c>
      <c r="O675" s="7">
        <f t="shared" si="41"/>
        <v>0</v>
      </c>
    </row>
    <row r="676" spans="3:15" x14ac:dyDescent="0.35">
      <c r="C676" s="18" t="str">
        <f t="shared" si="42"/>
        <v/>
      </c>
      <c r="D676" s="13" t="str">
        <f>IF('2_DEBITOS'!D672="","Não informado",'2_DEBITOS'!D672)</f>
        <v>Não informado</v>
      </c>
      <c r="E676" s="7">
        <f>IF('2_DEBITOS'!$I$4="ERRO !!!",0,SUM('2_DEBITOS'!E672))</f>
        <v>0</v>
      </c>
      <c r="F676" s="7">
        <f>IF('2_DEBITOS'!$I$4="ERRO !!!",0,SUM('2_DEBITOS'!F672,'2_DEBITOS'!G672))</f>
        <v>0</v>
      </c>
      <c r="G676" s="8" t="str">
        <f>IF('1_QUESITOS'!$D$18="ERRO !!!","",
IF(E676+F676=0,"",
IF(OR('2_DEBITOS'!I672="Sim",'1_QUESITOS'!$D$6="Sim",'1_QUESITOS'!$D$7="Sim",'1_QUESITOS'!$D$9="Sim"),"D",
IF('3_CAPAG'!$D$9="","",
'3_CAPAG'!$D$9))))</f>
        <v/>
      </c>
      <c r="H676" s="8" t="str">
        <f>IF('1_QUESITOS'!$D$18="ERRO !!!","00.0",
IF(AND(OR(G676="C",G676="D"),'1_QUESITOS'!$D$13="Sim"),"10.1",
IF(AND(OR(G676="A",G676="B"),'1_QUESITOS'!$D$14="Sim"),"10.2",
IF(AND(OR(G676="C",G676="D"),'1_QUESITOS'!$D$13="Não",'1_QUESITOS'!$D$12="Inciso I"),"11.1",
IF(AND(OR(G676="C",G676="D"),'1_QUESITOS'!$D$13="Não",'1_QUESITOS'!$D$12="Inciso II"),"11.2",
"00.0")))))</f>
        <v>00.0</v>
      </c>
      <c r="I676" s="87">
        <f>IF('1_QUESITOS'!$D$18="ERRO !!!",0,
IF(H676="10.1",0.65,
IF(H676="10.2",0,
IF(AND(H676="11.1",'1_QUESITOS'!$D$8="Não",'1_QUESITOS'!$D$9="Não",'1_QUESITOS'!$D$10="Não",'1_QUESITOS'!$D$11="Não"),0.65,
IF(AND(H676="11.1",OR('1_QUESITOS'!$D$8="Sim",'1_QUESITOS'!$D$9="Sim",'1_QUESITOS'!$D$10="Sim",'1_QUESITOS'!$D$11="Sim")),0.7,
IF(AND(H676="11.2",'1_QUESITOS'!$D$8="Não",'1_QUESITOS'!$D$9="Não",'1_QUESITOS'!$D$10="Não",'1_QUESITOS'!$D$11="Não"),0.5,
IF(AND(H676="11.2",OR('1_QUESITOS'!$D$8="Sim",'1_QUESITOS'!$D$9="Sim",'1_QUESITOS'!$D$10="Sim",'1_QUESITOS'!$D$11="Sim")),0.55,
0)))))))</f>
        <v>0</v>
      </c>
      <c r="J676" s="87">
        <f>'3_CAPAG'!$D$8</f>
        <v>0</v>
      </c>
      <c r="K676" s="87">
        <f>IF(OR('2_DEBITOS'!I672="Sim",'1_QUESITOS'!$D$6="Sim",'1_QUESITOS'!$D$7="Sim",'1_QUESITOS'!$D$9="Sim"),I676,
SMALL(I676:J676,1))</f>
        <v>0</v>
      </c>
      <c r="L676" s="7">
        <f>IF('2_DEBITOS'!$I$4="ERRO !!!",0,ROUNDDOWN(SUM(E676:F676)*K676,2))</f>
        <v>0</v>
      </c>
      <c r="M676" s="7">
        <f t="shared" si="40"/>
        <v>0</v>
      </c>
      <c r="N676" s="7">
        <f t="shared" si="43"/>
        <v>0</v>
      </c>
      <c r="O676" s="7">
        <f t="shared" si="41"/>
        <v>0</v>
      </c>
    </row>
    <row r="677" spans="3:15" x14ac:dyDescent="0.35">
      <c r="C677" s="18" t="str">
        <f t="shared" si="42"/>
        <v/>
      </c>
      <c r="D677" s="13" t="str">
        <f>IF('2_DEBITOS'!D673="","Não informado",'2_DEBITOS'!D673)</f>
        <v>Não informado</v>
      </c>
      <c r="E677" s="7">
        <f>IF('2_DEBITOS'!$I$4="ERRO !!!",0,SUM('2_DEBITOS'!E673))</f>
        <v>0</v>
      </c>
      <c r="F677" s="7">
        <f>IF('2_DEBITOS'!$I$4="ERRO !!!",0,SUM('2_DEBITOS'!F673,'2_DEBITOS'!G673))</f>
        <v>0</v>
      </c>
      <c r="G677" s="8" t="str">
        <f>IF('1_QUESITOS'!$D$18="ERRO !!!","",
IF(E677+F677=0,"",
IF(OR('2_DEBITOS'!I673="Sim",'1_QUESITOS'!$D$6="Sim",'1_QUESITOS'!$D$7="Sim",'1_QUESITOS'!$D$9="Sim"),"D",
IF('3_CAPAG'!$D$9="","",
'3_CAPAG'!$D$9))))</f>
        <v/>
      </c>
      <c r="H677" s="8" t="str">
        <f>IF('1_QUESITOS'!$D$18="ERRO !!!","00.0",
IF(AND(OR(G677="C",G677="D"),'1_QUESITOS'!$D$13="Sim"),"10.1",
IF(AND(OR(G677="A",G677="B"),'1_QUESITOS'!$D$14="Sim"),"10.2",
IF(AND(OR(G677="C",G677="D"),'1_QUESITOS'!$D$13="Não",'1_QUESITOS'!$D$12="Inciso I"),"11.1",
IF(AND(OR(G677="C",G677="D"),'1_QUESITOS'!$D$13="Não",'1_QUESITOS'!$D$12="Inciso II"),"11.2",
"00.0")))))</f>
        <v>00.0</v>
      </c>
      <c r="I677" s="87">
        <f>IF('1_QUESITOS'!$D$18="ERRO !!!",0,
IF(H677="10.1",0.65,
IF(H677="10.2",0,
IF(AND(H677="11.1",'1_QUESITOS'!$D$8="Não",'1_QUESITOS'!$D$9="Não",'1_QUESITOS'!$D$10="Não",'1_QUESITOS'!$D$11="Não"),0.65,
IF(AND(H677="11.1",OR('1_QUESITOS'!$D$8="Sim",'1_QUESITOS'!$D$9="Sim",'1_QUESITOS'!$D$10="Sim",'1_QUESITOS'!$D$11="Sim")),0.7,
IF(AND(H677="11.2",'1_QUESITOS'!$D$8="Não",'1_QUESITOS'!$D$9="Não",'1_QUESITOS'!$D$10="Não",'1_QUESITOS'!$D$11="Não"),0.5,
IF(AND(H677="11.2",OR('1_QUESITOS'!$D$8="Sim",'1_QUESITOS'!$D$9="Sim",'1_QUESITOS'!$D$10="Sim",'1_QUESITOS'!$D$11="Sim")),0.55,
0)))))))</f>
        <v>0</v>
      </c>
      <c r="J677" s="87">
        <f>'3_CAPAG'!$D$8</f>
        <v>0</v>
      </c>
      <c r="K677" s="87">
        <f>IF(OR('2_DEBITOS'!I673="Sim",'1_QUESITOS'!$D$6="Sim",'1_QUESITOS'!$D$7="Sim",'1_QUESITOS'!$D$9="Sim"),I677,
SMALL(I677:J677,1))</f>
        <v>0</v>
      </c>
      <c r="L677" s="7">
        <f>IF('2_DEBITOS'!$I$4="ERRO !!!",0,ROUNDDOWN(SUM(E677:F677)*K677,2))</f>
        <v>0</v>
      </c>
      <c r="M677" s="7">
        <f t="shared" si="40"/>
        <v>0</v>
      </c>
      <c r="N677" s="7">
        <f t="shared" si="43"/>
        <v>0</v>
      </c>
      <c r="O677" s="7">
        <f t="shared" si="41"/>
        <v>0</v>
      </c>
    </row>
    <row r="678" spans="3:15" x14ac:dyDescent="0.35">
      <c r="C678" s="18" t="str">
        <f t="shared" si="42"/>
        <v/>
      </c>
      <c r="D678" s="13" t="str">
        <f>IF('2_DEBITOS'!D674="","Não informado",'2_DEBITOS'!D674)</f>
        <v>Não informado</v>
      </c>
      <c r="E678" s="7">
        <f>IF('2_DEBITOS'!$I$4="ERRO !!!",0,SUM('2_DEBITOS'!E674))</f>
        <v>0</v>
      </c>
      <c r="F678" s="7">
        <f>IF('2_DEBITOS'!$I$4="ERRO !!!",0,SUM('2_DEBITOS'!F674,'2_DEBITOS'!G674))</f>
        <v>0</v>
      </c>
      <c r="G678" s="8" t="str">
        <f>IF('1_QUESITOS'!$D$18="ERRO !!!","",
IF(E678+F678=0,"",
IF(OR('2_DEBITOS'!I674="Sim",'1_QUESITOS'!$D$6="Sim",'1_QUESITOS'!$D$7="Sim",'1_QUESITOS'!$D$9="Sim"),"D",
IF('3_CAPAG'!$D$9="","",
'3_CAPAG'!$D$9))))</f>
        <v/>
      </c>
      <c r="H678" s="8" t="str">
        <f>IF('1_QUESITOS'!$D$18="ERRO !!!","00.0",
IF(AND(OR(G678="C",G678="D"),'1_QUESITOS'!$D$13="Sim"),"10.1",
IF(AND(OR(G678="A",G678="B"),'1_QUESITOS'!$D$14="Sim"),"10.2",
IF(AND(OR(G678="C",G678="D"),'1_QUESITOS'!$D$13="Não",'1_QUESITOS'!$D$12="Inciso I"),"11.1",
IF(AND(OR(G678="C",G678="D"),'1_QUESITOS'!$D$13="Não",'1_QUESITOS'!$D$12="Inciso II"),"11.2",
"00.0")))))</f>
        <v>00.0</v>
      </c>
      <c r="I678" s="87">
        <f>IF('1_QUESITOS'!$D$18="ERRO !!!",0,
IF(H678="10.1",0.65,
IF(H678="10.2",0,
IF(AND(H678="11.1",'1_QUESITOS'!$D$8="Não",'1_QUESITOS'!$D$9="Não",'1_QUESITOS'!$D$10="Não",'1_QUESITOS'!$D$11="Não"),0.65,
IF(AND(H678="11.1",OR('1_QUESITOS'!$D$8="Sim",'1_QUESITOS'!$D$9="Sim",'1_QUESITOS'!$D$10="Sim",'1_QUESITOS'!$D$11="Sim")),0.7,
IF(AND(H678="11.2",'1_QUESITOS'!$D$8="Não",'1_QUESITOS'!$D$9="Não",'1_QUESITOS'!$D$10="Não",'1_QUESITOS'!$D$11="Não"),0.5,
IF(AND(H678="11.2",OR('1_QUESITOS'!$D$8="Sim",'1_QUESITOS'!$D$9="Sim",'1_QUESITOS'!$D$10="Sim",'1_QUESITOS'!$D$11="Sim")),0.55,
0)))))))</f>
        <v>0</v>
      </c>
      <c r="J678" s="87">
        <f>'3_CAPAG'!$D$8</f>
        <v>0</v>
      </c>
      <c r="K678" s="87">
        <f>IF(OR('2_DEBITOS'!I674="Sim",'1_QUESITOS'!$D$6="Sim",'1_QUESITOS'!$D$7="Sim",'1_QUESITOS'!$D$9="Sim"),I678,
SMALL(I678:J678,1))</f>
        <v>0</v>
      </c>
      <c r="L678" s="7">
        <f>IF('2_DEBITOS'!$I$4="ERRO !!!",0,ROUNDDOWN(SUM(E678:F678)*K678,2))</f>
        <v>0</v>
      </c>
      <c r="M678" s="7">
        <f t="shared" si="40"/>
        <v>0</v>
      </c>
      <c r="N678" s="7">
        <f t="shared" si="43"/>
        <v>0</v>
      </c>
      <c r="O678" s="7">
        <f t="shared" si="41"/>
        <v>0</v>
      </c>
    </row>
    <row r="679" spans="3:15" x14ac:dyDescent="0.35">
      <c r="C679" s="18" t="str">
        <f t="shared" si="42"/>
        <v/>
      </c>
      <c r="D679" s="13" t="str">
        <f>IF('2_DEBITOS'!D675="","Não informado",'2_DEBITOS'!D675)</f>
        <v>Não informado</v>
      </c>
      <c r="E679" s="7">
        <f>IF('2_DEBITOS'!$I$4="ERRO !!!",0,SUM('2_DEBITOS'!E675))</f>
        <v>0</v>
      </c>
      <c r="F679" s="7">
        <f>IF('2_DEBITOS'!$I$4="ERRO !!!",0,SUM('2_DEBITOS'!F675,'2_DEBITOS'!G675))</f>
        <v>0</v>
      </c>
      <c r="G679" s="8" t="str">
        <f>IF('1_QUESITOS'!$D$18="ERRO !!!","",
IF(E679+F679=0,"",
IF(OR('2_DEBITOS'!I675="Sim",'1_QUESITOS'!$D$6="Sim",'1_QUESITOS'!$D$7="Sim",'1_QUESITOS'!$D$9="Sim"),"D",
IF('3_CAPAG'!$D$9="","",
'3_CAPAG'!$D$9))))</f>
        <v/>
      </c>
      <c r="H679" s="8" t="str">
        <f>IF('1_QUESITOS'!$D$18="ERRO !!!","00.0",
IF(AND(OR(G679="C",G679="D"),'1_QUESITOS'!$D$13="Sim"),"10.1",
IF(AND(OR(G679="A",G679="B"),'1_QUESITOS'!$D$14="Sim"),"10.2",
IF(AND(OR(G679="C",G679="D"),'1_QUESITOS'!$D$13="Não",'1_QUESITOS'!$D$12="Inciso I"),"11.1",
IF(AND(OR(G679="C",G679="D"),'1_QUESITOS'!$D$13="Não",'1_QUESITOS'!$D$12="Inciso II"),"11.2",
"00.0")))))</f>
        <v>00.0</v>
      </c>
      <c r="I679" s="87">
        <f>IF('1_QUESITOS'!$D$18="ERRO !!!",0,
IF(H679="10.1",0.65,
IF(H679="10.2",0,
IF(AND(H679="11.1",'1_QUESITOS'!$D$8="Não",'1_QUESITOS'!$D$9="Não",'1_QUESITOS'!$D$10="Não",'1_QUESITOS'!$D$11="Não"),0.65,
IF(AND(H679="11.1",OR('1_QUESITOS'!$D$8="Sim",'1_QUESITOS'!$D$9="Sim",'1_QUESITOS'!$D$10="Sim",'1_QUESITOS'!$D$11="Sim")),0.7,
IF(AND(H679="11.2",'1_QUESITOS'!$D$8="Não",'1_QUESITOS'!$D$9="Não",'1_QUESITOS'!$D$10="Não",'1_QUESITOS'!$D$11="Não"),0.5,
IF(AND(H679="11.2",OR('1_QUESITOS'!$D$8="Sim",'1_QUESITOS'!$D$9="Sim",'1_QUESITOS'!$D$10="Sim",'1_QUESITOS'!$D$11="Sim")),0.55,
0)))))))</f>
        <v>0</v>
      </c>
      <c r="J679" s="87">
        <f>'3_CAPAG'!$D$8</f>
        <v>0</v>
      </c>
      <c r="K679" s="87">
        <f>IF(OR('2_DEBITOS'!I675="Sim",'1_QUESITOS'!$D$6="Sim",'1_QUESITOS'!$D$7="Sim",'1_QUESITOS'!$D$9="Sim"),I679,
SMALL(I679:J679,1))</f>
        <v>0</v>
      </c>
      <c r="L679" s="7">
        <f>IF('2_DEBITOS'!$I$4="ERRO !!!",0,ROUNDDOWN(SUM(E679:F679)*K679,2))</f>
        <v>0</v>
      </c>
      <c r="M679" s="7">
        <f t="shared" si="40"/>
        <v>0</v>
      </c>
      <c r="N679" s="7">
        <f t="shared" si="43"/>
        <v>0</v>
      </c>
      <c r="O679" s="7">
        <f t="shared" si="41"/>
        <v>0</v>
      </c>
    </row>
    <row r="680" spans="3:15" x14ac:dyDescent="0.35">
      <c r="C680" s="18" t="str">
        <f t="shared" si="42"/>
        <v/>
      </c>
      <c r="D680" s="13" t="str">
        <f>IF('2_DEBITOS'!D676="","Não informado",'2_DEBITOS'!D676)</f>
        <v>Não informado</v>
      </c>
      <c r="E680" s="7">
        <f>IF('2_DEBITOS'!$I$4="ERRO !!!",0,SUM('2_DEBITOS'!E676))</f>
        <v>0</v>
      </c>
      <c r="F680" s="7">
        <f>IF('2_DEBITOS'!$I$4="ERRO !!!",0,SUM('2_DEBITOS'!F676,'2_DEBITOS'!G676))</f>
        <v>0</v>
      </c>
      <c r="G680" s="8" t="str">
        <f>IF('1_QUESITOS'!$D$18="ERRO !!!","",
IF(E680+F680=0,"",
IF(OR('2_DEBITOS'!I676="Sim",'1_QUESITOS'!$D$6="Sim",'1_QUESITOS'!$D$7="Sim",'1_QUESITOS'!$D$9="Sim"),"D",
IF('3_CAPAG'!$D$9="","",
'3_CAPAG'!$D$9))))</f>
        <v/>
      </c>
      <c r="H680" s="8" t="str">
        <f>IF('1_QUESITOS'!$D$18="ERRO !!!","00.0",
IF(AND(OR(G680="C",G680="D"),'1_QUESITOS'!$D$13="Sim"),"10.1",
IF(AND(OR(G680="A",G680="B"),'1_QUESITOS'!$D$14="Sim"),"10.2",
IF(AND(OR(G680="C",G680="D"),'1_QUESITOS'!$D$13="Não",'1_QUESITOS'!$D$12="Inciso I"),"11.1",
IF(AND(OR(G680="C",G680="D"),'1_QUESITOS'!$D$13="Não",'1_QUESITOS'!$D$12="Inciso II"),"11.2",
"00.0")))))</f>
        <v>00.0</v>
      </c>
      <c r="I680" s="87">
        <f>IF('1_QUESITOS'!$D$18="ERRO !!!",0,
IF(H680="10.1",0.65,
IF(H680="10.2",0,
IF(AND(H680="11.1",'1_QUESITOS'!$D$8="Não",'1_QUESITOS'!$D$9="Não",'1_QUESITOS'!$D$10="Não",'1_QUESITOS'!$D$11="Não"),0.65,
IF(AND(H680="11.1",OR('1_QUESITOS'!$D$8="Sim",'1_QUESITOS'!$D$9="Sim",'1_QUESITOS'!$D$10="Sim",'1_QUESITOS'!$D$11="Sim")),0.7,
IF(AND(H680="11.2",'1_QUESITOS'!$D$8="Não",'1_QUESITOS'!$D$9="Não",'1_QUESITOS'!$D$10="Não",'1_QUESITOS'!$D$11="Não"),0.5,
IF(AND(H680="11.2",OR('1_QUESITOS'!$D$8="Sim",'1_QUESITOS'!$D$9="Sim",'1_QUESITOS'!$D$10="Sim",'1_QUESITOS'!$D$11="Sim")),0.55,
0)))))))</f>
        <v>0</v>
      </c>
      <c r="J680" s="87">
        <f>'3_CAPAG'!$D$8</f>
        <v>0</v>
      </c>
      <c r="K680" s="87">
        <f>IF(OR('2_DEBITOS'!I676="Sim",'1_QUESITOS'!$D$6="Sim",'1_QUESITOS'!$D$7="Sim",'1_QUESITOS'!$D$9="Sim"),I680,
SMALL(I680:J680,1))</f>
        <v>0</v>
      </c>
      <c r="L680" s="7">
        <f>IF('2_DEBITOS'!$I$4="ERRO !!!",0,ROUNDDOWN(SUM(E680:F680)*K680,2))</f>
        <v>0</v>
      </c>
      <c r="M680" s="7">
        <f t="shared" si="40"/>
        <v>0</v>
      </c>
      <c r="N680" s="7">
        <f t="shared" si="43"/>
        <v>0</v>
      </c>
      <c r="O680" s="7">
        <f t="shared" si="41"/>
        <v>0</v>
      </c>
    </row>
    <row r="681" spans="3:15" x14ac:dyDescent="0.35">
      <c r="C681" s="18" t="str">
        <f t="shared" si="42"/>
        <v/>
      </c>
      <c r="D681" s="13" t="str">
        <f>IF('2_DEBITOS'!D677="","Não informado",'2_DEBITOS'!D677)</f>
        <v>Não informado</v>
      </c>
      <c r="E681" s="7">
        <f>IF('2_DEBITOS'!$I$4="ERRO !!!",0,SUM('2_DEBITOS'!E677))</f>
        <v>0</v>
      </c>
      <c r="F681" s="7">
        <f>IF('2_DEBITOS'!$I$4="ERRO !!!",0,SUM('2_DEBITOS'!F677,'2_DEBITOS'!G677))</f>
        <v>0</v>
      </c>
      <c r="G681" s="8" t="str">
        <f>IF('1_QUESITOS'!$D$18="ERRO !!!","",
IF(E681+F681=0,"",
IF(OR('2_DEBITOS'!I677="Sim",'1_QUESITOS'!$D$6="Sim",'1_QUESITOS'!$D$7="Sim",'1_QUESITOS'!$D$9="Sim"),"D",
IF('3_CAPAG'!$D$9="","",
'3_CAPAG'!$D$9))))</f>
        <v/>
      </c>
      <c r="H681" s="8" t="str">
        <f>IF('1_QUESITOS'!$D$18="ERRO !!!","00.0",
IF(AND(OR(G681="C",G681="D"),'1_QUESITOS'!$D$13="Sim"),"10.1",
IF(AND(OR(G681="A",G681="B"),'1_QUESITOS'!$D$14="Sim"),"10.2",
IF(AND(OR(G681="C",G681="D"),'1_QUESITOS'!$D$13="Não",'1_QUESITOS'!$D$12="Inciso I"),"11.1",
IF(AND(OR(G681="C",G681="D"),'1_QUESITOS'!$D$13="Não",'1_QUESITOS'!$D$12="Inciso II"),"11.2",
"00.0")))))</f>
        <v>00.0</v>
      </c>
      <c r="I681" s="87">
        <f>IF('1_QUESITOS'!$D$18="ERRO !!!",0,
IF(H681="10.1",0.65,
IF(H681="10.2",0,
IF(AND(H681="11.1",'1_QUESITOS'!$D$8="Não",'1_QUESITOS'!$D$9="Não",'1_QUESITOS'!$D$10="Não",'1_QUESITOS'!$D$11="Não"),0.65,
IF(AND(H681="11.1",OR('1_QUESITOS'!$D$8="Sim",'1_QUESITOS'!$D$9="Sim",'1_QUESITOS'!$D$10="Sim",'1_QUESITOS'!$D$11="Sim")),0.7,
IF(AND(H681="11.2",'1_QUESITOS'!$D$8="Não",'1_QUESITOS'!$D$9="Não",'1_QUESITOS'!$D$10="Não",'1_QUESITOS'!$D$11="Não"),0.5,
IF(AND(H681="11.2",OR('1_QUESITOS'!$D$8="Sim",'1_QUESITOS'!$D$9="Sim",'1_QUESITOS'!$D$10="Sim",'1_QUESITOS'!$D$11="Sim")),0.55,
0)))))))</f>
        <v>0</v>
      </c>
      <c r="J681" s="87">
        <f>'3_CAPAG'!$D$8</f>
        <v>0</v>
      </c>
      <c r="K681" s="87">
        <f>IF(OR('2_DEBITOS'!I677="Sim",'1_QUESITOS'!$D$6="Sim",'1_QUESITOS'!$D$7="Sim",'1_QUESITOS'!$D$9="Sim"),I681,
SMALL(I681:J681,1))</f>
        <v>0</v>
      </c>
      <c r="L681" s="7">
        <f>IF('2_DEBITOS'!$I$4="ERRO !!!",0,ROUNDDOWN(SUM(E681:F681)*K681,2))</f>
        <v>0</v>
      </c>
      <c r="M681" s="7">
        <f t="shared" si="40"/>
        <v>0</v>
      </c>
      <c r="N681" s="7">
        <f t="shared" si="43"/>
        <v>0</v>
      </c>
      <c r="O681" s="7">
        <f t="shared" si="41"/>
        <v>0</v>
      </c>
    </row>
    <row r="682" spans="3:15" x14ac:dyDescent="0.35">
      <c r="C682" s="18" t="str">
        <f t="shared" si="42"/>
        <v/>
      </c>
      <c r="D682" s="13" t="str">
        <f>IF('2_DEBITOS'!D678="","Não informado",'2_DEBITOS'!D678)</f>
        <v>Não informado</v>
      </c>
      <c r="E682" s="7">
        <f>IF('2_DEBITOS'!$I$4="ERRO !!!",0,SUM('2_DEBITOS'!E678))</f>
        <v>0</v>
      </c>
      <c r="F682" s="7">
        <f>IF('2_DEBITOS'!$I$4="ERRO !!!",0,SUM('2_DEBITOS'!F678,'2_DEBITOS'!G678))</f>
        <v>0</v>
      </c>
      <c r="G682" s="8" t="str">
        <f>IF('1_QUESITOS'!$D$18="ERRO !!!","",
IF(E682+F682=0,"",
IF(OR('2_DEBITOS'!I678="Sim",'1_QUESITOS'!$D$6="Sim",'1_QUESITOS'!$D$7="Sim",'1_QUESITOS'!$D$9="Sim"),"D",
IF('3_CAPAG'!$D$9="","",
'3_CAPAG'!$D$9))))</f>
        <v/>
      </c>
      <c r="H682" s="8" t="str">
        <f>IF('1_QUESITOS'!$D$18="ERRO !!!","00.0",
IF(AND(OR(G682="C",G682="D"),'1_QUESITOS'!$D$13="Sim"),"10.1",
IF(AND(OR(G682="A",G682="B"),'1_QUESITOS'!$D$14="Sim"),"10.2",
IF(AND(OR(G682="C",G682="D"),'1_QUESITOS'!$D$13="Não",'1_QUESITOS'!$D$12="Inciso I"),"11.1",
IF(AND(OR(G682="C",G682="D"),'1_QUESITOS'!$D$13="Não",'1_QUESITOS'!$D$12="Inciso II"),"11.2",
"00.0")))))</f>
        <v>00.0</v>
      </c>
      <c r="I682" s="87">
        <f>IF('1_QUESITOS'!$D$18="ERRO !!!",0,
IF(H682="10.1",0.65,
IF(H682="10.2",0,
IF(AND(H682="11.1",'1_QUESITOS'!$D$8="Não",'1_QUESITOS'!$D$9="Não",'1_QUESITOS'!$D$10="Não",'1_QUESITOS'!$D$11="Não"),0.65,
IF(AND(H682="11.1",OR('1_QUESITOS'!$D$8="Sim",'1_QUESITOS'!$D$9="Sim",'1_QUESITOS'!$D$10="Sim",'1_QUESITOS'!$D$11="Sim")),0.7,
IF(AND(H682="11.2",'1_QUESITOS'!$D$8="Não",'1_QUESITOS'!$D$9="Não",'1_QUESITOS'!$D$10="Não",'1_QUESITOS'!$D$11="Não"),0.5,
IF(AND(H682="11.2",OR('1_QUESITOS'!$D$8="Sim",'1_QUESITOS'!$D$9="Sim",'1_QUESITOS'!$D$10="Sim",'1_QUESITOS'!$D$11="Sim")),0.55,
0)))))))</f>
        <v>0</v>
      </c>
      <c r="J682" s="87">
        <f>'3_CAPAG'!$D$8</f>
        <v>0</v>
      </c>
      <c r="K682" s="87">
        <f>IF(OR('2_DEBITOS'!I678="Sim",'1_QUESITOS'!$D$6="Sim",'1_QUESITOS'!$D$7="Sim",'1_QUESITOS'!$D$9="Sim"),I682,
SMALL(I682:J682,1))</f>
        <v>0</v>
      </c>
      <c r="L682" s="7">
        <f>IF('2_DEBITOS'!$I$4="ERRO !!!",0,ROUNDDOWN(SUM(E682:F682)*K682,2))</f>
        <v>0</v>
      </c>
      <c r="M682" s="7">
        <f t="shared" si="40"/>
        <v>0</v>
      </c>
      <c r="N682" s="7">
        <f t="shared" si="43"/>
        <v>0</v>
      </c>
      <c r="O682" s="7">
        <f t="shared" si="41"/>
        <v>0</v>
      </c>
    </row>
    <row r="683" spans="3:15" x14ac:dyDescent="0.35">
      <c r="C683" s="18" t="str">
        <f t="shared" si="42"/>
        <v/>
      </c>
      <c r="D683" s="13" t="str">
        <f>IF('2_DEBITOS'!D679="","Não informado",'2_DEBITOS'!D679)</f>
        <v>Não informado</v>
      </c>
      <c r="E683" s="7">
        <f>IF('2_DEBITOS'!$I$4="ERRO !!!",0,SUM('2_DEBITOS'!E679))</f>
        <v>0</v>
      </c>
      <c r="F683" s="7">
        <f>IF('2_DEBITOS'!$I$4="ERRO !!!",0,SUM('2_DEBITOS'!F679,'2_DEBITOS'!G679))</f>
        <v>0</v>
      </c>
      <c r="G683" s="8" t="str">
        <f>IF('1_QUESITOS'!$D$18="ERRO !!!","",
IF(E683+F683=0,"",
IF(OR('2_DEBITOS'!I679="Sim",'1_QUESITOS'!$D$6="Sim",'1_QUESITOS'!$D$7="Sim",'1_QUESITOS'!$D$9="Sim"),"D",
IF('3_CAPAG'!$D$9="","",
'3_CAPAG'!$D$9))))</f>
        <v/>
      </c>
      <c r="H683" s="8" t="str">
        <f>IF('1_QUESITOS'!$D$18="ERRO !!!","00.0",
IF(AND(OR(G683="C",G683="D"),'1_QUESITOS'!$D$13="Sim"),"10.1",
IF(AND(OR(G683="A",G683="B"),'1_QUESITOS'!$D$14="Sim"),"10.2",
IF(AND(OR(G683="C",G683="D"),'1_QUESITOS'!$D$13="Não",'1_QUESITOS'!$D$12="Inciso I"),"11.1",
IF(AND(OR(G683="C",G683="D"),'1_QUESITOS'!$D$13="Não",'1_QUESITOS'!$D$12="Inciso II"),"11.2",
"00.0")))))</f>
        <v>00.0</v>
      </c>
      <c r="I683" s="87">
        <f>IF('1_QUESITOS'!$D$18="ERRO !!!",0,
IF(H683="10.1",0.65,
IF(H683="10.2",0,
IF(AND(H683="11.1",'1_QUESITOS'!$D$8="Não",'1_QUESITOS'!$D$9="Não",'1_QUESITOS'!$D$10="Não",'1_QUESITOS'!$D$11="Não"),0.65,
IF(AND(H683="11.1",OR('1_QUESITOS'!$D$8="Sim",'1_QUESITOS'!$D$9="Sim",'1_QUESITOS'!$D$10="Sim",'1_QUESITOS'!$D$11="Sim")),0.7,
IF(AND(H683="11.2",'1_QUESITOS'!$D$8="Não",'1_QUESITOS'!$D$9="Não",'1_QUESITOS'!$D$10="Não",'1_QUESITOS'!$D$11="Não"),0.5,
IF(AND(H683="11.2",OR('1_QUESITOS'!$D$8="Sim",'1_QUESITOS'!$D$9="Sim",'1_QUESITOS'!$D$10="Sim",'1_QUESITOS'!$D$11="Sim")),0.55,
0)))))))</f>
        <v>0</v>
      </c>
      <c r="J683" s="87">
        <f>'3_CAPAG'!$D$8</f>
        <v>0</v>
      </c>
      <c r="K683" s="87">
        <f>IF(OR('2_DEBITOS'!I679="Sim",'1_QUESITOS'!$D$6="Sim",'1_QUESITOS'!$D$7="Sim",'1_QUESITOS'!$D$9="Sim"),I683,
SMALL(I683:J683,1))</f>
        <v>0</v>
      </c>
      <c r="L683" s="7">
        <f>IF('2_DEBITOS'!$I$4="ERRO !!!",0,ROUNDDOWN(SUM(E683:F683)*K683,2))</f>
        <v>0</v>
      </c>
      <c r="M683" s="7">
        <f t="shared" si="40"/>
        <v>0</v>
      </c>
      <c r="N683" s="7">
        <f t="shared" si="43"/>
        <v>0</v>
      </c>
      <c r="O683" s="7">
        <f t="shared" si="41"/>
        <v>0</v>
      </c>
    </row>
    <row r="684" spans="3:15" x14ac:dyDescent="0.35">
      <c r="C684" s="18" t="str">
        <f t="shared" si="42"/>
        <v/>
      </c>
      <c r="D684" s="13" t="str">
        <f>IF('2_DEBITOS'!D680="","Não informado",'2_DEBITOS'!D680)</f>
        <v>Não informado</v>
      </c>
      <c r="E684" s="7">
        <f>IF('2_DEBITOS'!$I$4="ERRO !!!",0,SUM('2_DEBITOS'!E680))</f>
        <v>0</v>
      </c>
      <c r="F684" s="7">
        <f>IF('2_DEBITOS'!$I$4="ERRO !!!",0,SUM('2_DEBITOS'!F680,'2_DEBITOS'!G680))</f>
        <v>0</v>
      </c>
      <c r="G684" s="8" t="str">
        <f>IF('1_QUESITOS'!$D$18="ERRO !!!","",
IF(E684+F684=0,"",
IF(OR('2_DEBITOS'!I680="Sim",'1_QUESITOS'!$D$6="Sim",'1_QUESITOS'!$D$7="Sim",'1_QUESITOS'!$D$9="Sim"),"D",
IF('3_CAPAG'!$D$9="","",
'3_CAPAG'!$D$9))))</f>
        <v/>
      </c>
      <c r="H684" s="8" t="str">
        <f>IF('1_QUESITOS'!$D$18="ERRO !!!","00.0",
IF(AND(OR(G684="C",G684="D"),'1_QUESITOS'!$D$13="Sim"),"10.1",
IF(AND(OR(G684="A",G684="B"),'1_QUESITOS'!$D$14="Sim"),"10.2",
IF(AND(OR(G684="C",G684="D"),'1_QUESITOS'!$D$13="Não",'1_QUESITOS'!$D$12="Inciso I"),"11.1",
IF(AND(OR(G684="C",G684="D"),'1_QUESITOS'!$D$13="Não",'1_QUESITOS'!$D$12="Inciso II"),"11.2",
"00.0")))))</f>
        <v>00.0</v>
      </c>
      <c r="I684" s="87">
        <f>IF('1_QUESITOS'!$D$18="ERRO !!!",0,
IF(H684="10.1",0.65,
IF(H684="10.2",0,
IF(AND(H684="11.1",'1_QUESITOS'!$D$8="Não",'1_QUESITOS'!$D$9="Não",'1_QUESITOS'!$D$10="Não",'1_QUESITOS'!$D$11="Não"),0.65,
IF(AND(H684="11.1",OR('1_QUESITOS'!$D$8="Sim",'1_QUESITOS'!$D$9="Sim",'1_QUESITOS'!$D$10="Sim",'1_QUESITOS'!$D$11="Sim")),0.7,
IF(AND(H684="11.2",'1_QUESITOS'!$D$8="Não",'1_QUESITOS'!$D$9="Não",'1_QUESITOS'!$D$10="Não",'1_QUESITOS'!$D$11="Não"),0.5,
IF(AND(H684="11.2",OR('1_QUESITOS'!$D$8="Sim",'1_QUESITOS'!$D$9="Sim",'1_QUESITOS'!$D$10="Sim",'1_QUESITOS'!$D$11="Sim")),0.55,
0)))))))</f>
        <v>0</v>
      </c>
      <c r="J684" s="87">
        <f>'3_CAPAG'!$D$8</f>
        <v>0</v>
      </c>
      <c r="K684" s="87">
        <f>IF(OR('2_DEBITOS'!I680="Sim",'1_QUESITOS'!$D$6="Sim",'1_QUESITOS'!$D$7="Sim",'1_QUESITOS'!$D$9="Sim"),I684,
SMALL(I684:J684,1))</f>
        <v>0</v>
      </c>
      <c r="L684" s="7">
        <f>IF('2_DEBITOS'!$I$4="ERRO !!!",0,ROUNDDOWN(SUM(E684:F684)*K684,2))</f>
        <v>0</v>
      </c>
      <c r="M684" s="7">
        <f t="shared" si="40"/>
        <v>0</v>
      </c>
      <c r="N684" s="7">
        <f t="shared" si="43"/>
        <v>0</v>
      </c>
      <c r="O684" s="7">
        <f t="shared" si="41"/>
        <v>0</v>
      </c>
    </row>
    <row r="685" spans="3:15" x14ac:dyDescent="0.35">
      <c r="C685" s="18" t="str">
        <f t="shared" si="42"/>
        <v/>
      </c>
      <c r="D685" s="13" t="str">
        <f>IF('2_DEBITOS'!D681="","Não informado",'2_DEBITOS'!D681)</f>
        <v>Não informado</v>
      </c>
      <c r="E685" s="7">
        <f>IF('2_DEBITOS'!$I$4="ERRO !!!",0,SUM('2_DEBITOS'!E681))</f>
        <v>0</v>
      </c>
      <c r="F685" s="7">
        <f>IF('2_DEBITOS'!$I$4="ERRO !!!",0,SUM('2_DEBITOS'!F681,'2_DEBITOS'!G681))</f>
        <v>0</v>
      </c>
      <c r="G685" s="8" t="str">
        <f>IF('1_QUESITOS'!$D$18="ERRO !!!","",
IF(E685+F685=0,"",
IF(OR('2_DEBITOS'!I681="Sim",'1_QUESITOS'!$D$6="Sim",'1_QUESITOS'!$D$7="Sim",'1_QUESITOS'!$D$9="Sim"),"D",
IF('3_CAPAG'!$D$9="","",
'3_CAPAG'!$D$9))))</f>
        <v/>
      </c>
      <c r="H685" s="8" t="str">
        <f>IF('1_QUESITOS'!$D$18="ERRO !!!","00.0",
IF(AND(OR(G685="C",G685="D"),'1_QUESITOS'!$D$13="Sim"),"10.1",
IF(AND(OR(G685="A",G685="B"),'1_QUESITOS'!$D$14="Sim"),"10.2",
IF(AND(OR(G685="C",G685="D"),'1_QUESITOS'!$D$13="Não",'1_QUESITOS'!$D$12="Inciso I"),"11.1",
IF(AND(OR(G685="C",G685="D"),'1_QUESITOS'!$D$13="Não",'1_QUESITOS'!$D$12="Inciso II"),"11.2",
"00.0")))))</f>
        <v>00.0</v>
      </c>
      <c r="I685" s="87">
        <f>IF('1_QUESITOS'!$D$18="ERRO !!!",0,
IF(H685="10.1",0.65,
IF(H685="10.2",0,
IF(AND(H685="11.1",'1_QUESITOS'!$D$8="Não",'1_QUESITOS'!$D$9="Não",'1_QUESITOS'!$D$10="Não",'1_QUESITOS'!$D$11="Não"),0.65,
IF(AND(H685="11.1",OR('1_QUESITOS'!$D$8="Sim",'1_QUESITOS'!$D$9="Sim",'1_QUESITOS'!$D$10="Sim",'1_QUESITOS'!$D$11="Sim")),0.7,
IF(AND(H685="11.2",'1_QUESITOS'!$D$8="Não",'1_QUESITOS'!$D$9="Não",'1_QUESITOS'!$D$10="Não",'1_QUESITOS'!$D$11="Não"),0.5,
IF(AND(H685="11.2",OR('1_QUESITOS'!$D$8="Sim",'1_QUESITOS'!$D$9="Sim",'1_QUESITOS'!$D$10="Sim",'1_QUESITOS'!$D$11="Sim")),0.55,
0)))))))</f>
        <v>0</v>
      </c>
      <c r="J685" s="87">
        <f>'3_CAPAG'!$D$8</f>
        <v>0</v>
      </c>
      <c r="K685" s="87">
        <f>IF(OR('2_DEBITOS'!I681="Sim",'1_QUESITOS'!$D$6="Sim",'1_QUESITOS'!$D$7="Sim",'1_QUESITOS'!$D$9="Sim"),I685,
SMALL(I685:J685,1))</f>
        <v>0</v>
      </c>
      <c r="L685" s="7">
        <f>IF('2_DEBITOS'!$I$4="ERRO !!!",0,ROUNDDOWN(SUM(E685:F685)*K685,2))</f>
        <v>0</v>
      </c>
      <c r="M685" s="7">
        <f t="shared" si="40"/>
        <v>0</v>
      </c>
      <c r="N685" s="7">
        <f t="shared" si="43"/>
        <v>0</v>
      </c>
      <c r="O685" s="7">
        <f t="shared" si="41"/>
        <v>0</v>
      </c>
    </row>
    <row r="686" spans="3:15" x14ac:dyDescent="0.35">
      <c r="C686" s="18" t="str">
        <f t="shared" si="42"/>
        <v/>
      </c>
      <c r="D686" s="13" t="str">
        <f>IF('2_DEBITOS'!D682="","Não informado",'2_DEBITOS'!D682)</f>
        <v>Não informado</v>
      </c>
      <c r="E686" s="7">
        <f>IF('2_DEBITOS'!$I$4="ERRO !!!",0,SUM('2_DEBITOS'!E682))</f>
        <v>0</v>
      </c>
      <c r="F686" s="7">
        <f>IF('2_DEBITOS'!$I$4="ERRO !!!",0,SUM('2_DEBITOS'!F682,'2_DEBITOS'!G682))</f>
        <v>0</v>
      </c>
      <c r="G686" s="8" t="str">
        <f>IF('1_QUESITOS'!$D$18="ERRO !!!","",
IF(E686+F686=0,"",
IF(OR('2_DEBITOS'!I682="Sim",'1_QUESITOS'!$D$6="Sim",'1_QUESITOS'!$D$7="Sim",'1_QUESITOS'!$D$9="Sim"),"D",
IF('3_CAPAG'!$D$9="","",
'3_CAPAG'!$D$9))))</f>
        <v/>
      </c>
      <c r="H686" s="8" t="str">
        <f>IF('1_QUESITOS'!$D$18="ERRO !!!","00.0",
IF(AND(OR(G686="C",G686="D"),'1_QUESITOS'!$D$13="Sim"),"10.1",
IF(AND(OR(G686="A",G686="B"),'1_QUESITOS'!$D$14="Sim"),"10.2",
IF(AND(OR(G686="C",G686="D"),'1_QUESITOS'!$D$13="Não",'1_QUESITOS'!$D$12="Inciso I"),"11.1",
IF(AND(OR(G686="C",G686="D"),'1_QUESITOS'!$D$13="Não",'1_QUESITOS'!$D$12="Inciso II"),"11.2",
"00.0")))))</f>
        <v>00.0</v>
      </c>
      <c r="I686" s="87">
        <f>IF('1_QUESITOS'!$D$18="ERRO !!!",0,
IF(H686="10.1",0.65,
IF(H686="10.2",0,
IF(AND(H686="11.1",'1_QUESITOS'!$D$8="Não",'1_QUESITOS'!$D$9="Não",'1_QUESITOS'!$D$10="Não",'1_QUESITOS'!$D$11="Não"),0.65,
IF(AND(H686="11.1",OR('1_QUESITOS'!$D$8="Sim",'1_QUESITOS'!$D$9="Sim",'1_QUESITOS'!$D$10="Sim",'1_QUESITOS'!$D$11="Sim")),0.7,
IF(AND(H686="11.2",'1_QUESITOS'!$D$8="Não",'1_QUESITOS'!$D$9="Não",'1_QUESITOS'!$D$10="Não",'1_QUESITOS'!$D$11="Não"),0.5,
IF(AND(H686="11.2",OR('1_QUESITOS'!$D$8="Sim",'1_QUESITOS'!$D$9="Sim",'1_QUESITOS'!$D$10="Sim",'1_QUESITOS'!$D$11="Sim")),0.55,
0)))))))</f>
        <v>0</v>
      </c>
      <c r="J686" s="87">
        <f>'3_CAPAG'!$D$8</f>
        <v>0</v>
      </c>
      <c r="K686" s="87">
        <f>IF(OR('2_DEBITOS'!I682="Sim",'1_QUESITOS'!$D$6="Sim",'1_QUESITOS'!$D$7="Sim",'1_QUESITOS'!$D$9="Sim"),I686,
SMALL(I686:J686,1))</f>
        <v>0</v>
      </c>
      <c r="L686" s="7">
        <f>IF('2_DEBITOS'!$I$4="ERRO !!!",0,ROUNDDOWN(SUM(E686:F686)*K686,2))</f>
        <v>0</v>
      </c>
      <c r="M686" s="7">
        <f t="shared" si="40"/>
        <v>0</v>
      </c>
      <c r="N686" s="7">
        <f t="shared" si="43"/>
        <v>0</v>
      </c>
      <c r="O686" s="7">
        <f t="shared" si="41"/>
        <v>0</v>
      </c>
    </row>
    <row r="687" spans="3:15" x14ac:dyDescent="0.35">
      <c r="C687" s="18" t="str">
        <f t="shared" si="42"/>
        <v/>
      </c>
      <c r="D687" s="13" t="str">
        <f>IF('2_DEBITOS'!D683="","Não informado",'2_DEBITOS'!D683)</f>
        <v>Não informado</v>
      </c>
      <c r="E687" s="7">
        <f>IF('2_DEBITOS'!$I$4="ERRO !!!",0,SUM('2_DEBITOS'!E683))</f>
        <v>0</v>
      </c>
      <c r="F687" s="7">
        <f>IF('2_DEBITOS'!$I$4="ERRO !!!",0,SUM('2_DEBITOS'!F683,'2_DEBITOS'!G683))</f>
        <v>0</v>
      </c>
      <c r="G687" s="8" t="str">
        <f>IF('1_QUESITOS'!$D$18="ERRO !!!","",
IF(E687+F687=0,"",
IF(OR('2_DEBITOS'!I683="Sim",'1_QUESITOS'!$D$6="Sim",'1_QUESITOS'!$D$7="Sim",'1_QUESITOS'!$D$9="Sim"),"D",
IF('3_CAPAG'!$D$9="","",
'3_CAPAG'!$D$9))))</f>
        <v/>
      </c>
      <c r="H687" s="8" t="str">
        <f>IF('1_QUESITOS'!$D$18="ERRO !!!","00.0",
IF(AND(OR(G687="C",G687="D"),'1_QUESITOS'!$D$13="Sim"),"10.1",
IF(AND(OR(G687="A",G687="B"),'1_QUESITOS'!$D$14="Sim"),"10.2",
IF(AND(OR(G687="C",G687="D"),'1_QUESITOS'!$D$13="Não",'1_QUESITOS'!$D$12="Inciso I"),"11.1",
IF(AND(OR(G687="C",G687="D"),'1_QUESITOS'!$D$13="Não",'1_QUESITOS'!$D$12="Inciso II"),"11.2",
"00.0")))))</f>
        <v>00.0</v>
      </c>
      <c r="I687" s="87">
        <f>IF('1_QUESITOS'!$D$18="ERRO !!!",0,
IF(H687="10.1",0.65,
IF(H687="10.2",0,
IF(AND(H687="11.1",'1_QUESITOS'!$D$8="Não",'1_QUESITOS'!$D$9="Não",'1_QUESITOS'!$D$10="Não",'1_QUESITOS'!$D$11="Não"),0.65,
IF(AND(H687="11.1",OR('1_QUESITOS'!$D$8="Sim",'1_QUESITOS'!$D$9="Sim",'1_QUESITOS'!$D$10="Sim",'1_QUESITOS'!$D$11="Sim")),0.7,
IF(AND(H687="11.2",'1_QUESITOS'!$D$8="Não",'1_QUESITOS'!$D$9="Não",'1_QUESITOS'!$D$10="Não",'1_QUESITOS'!$D$11="Não"),0.5,
IF(AND(H687="11.2",OR('1_QUESITOS'!$D$8="Sim",'1_QUESITOS'!$D$9="Sim",'1_QUESITOS'!$D$10="Sim",'1_QUESITOS'!$D$11="Sim")),0.55,
0)))))))</f>
        <v>0</v>
      </c>
      <c r="J687" s="87">
        <f>'3_CAPAG'!$D$8</f>
        <v>0</v>
      </c>
      <c r="K687" s="87">
        <f>IF(OR('2_DEBITOS'!I683="Sim",'1_QUESITOS'!$D$6="Sim",'1_QUESITOS'!$D$7="Sim",'1_QUESITOS'!$D$9="Sim"),I687,
SMALL(I687:J687,1))</f>
        <v>0</v>
      </c>
      <c r="L687" s="7">
        <f>IF('2_DEBITOS'!$I$4="ERRO !!!",0,ROUNDDOWN(SUM(E687:F687)*K687,2))</f>
        <v>0</v>
      </c>
      <c r="M687" s="7">
        <f t="shared" si="40"/>
        <v>0</v>
      </c>
      <c r="N687" s="7">
        <f t="shared" si="43"/>
        <v>0</v>
      </c>
      <c r="O687" s="7">
        <f t="shared" si="41"/>
        <v>0</v>
      </c>
    </row>
    <row r="688" spans="3:15" x14ac:dyDescent="0.35">
      <c r="C688" s="18" t="str">
        <f t="shared" si="42"/>
        <v/>
      </c>
      <c r="D688" s="13" t="str">
        <f>IF('2_DEBITOS'!D684="","Não informado",'2_DEBITOS'!D684)</f>
        <v>Não informado</v>
      </c>
      <c r="E688" s="7">
        <f>IF('2_DEBITOS'!$I$4="ERRO !!!",0,SUM('2_DEBITOS'!E684))</f>
        <v>0</v>
      </c>
      <c r="F688" s="7">
        <f>IF('2_DEBITOS'!$I$4="ERRO !!!",0,SUM('2_DEBITOS'!F684,'2_DEBITOS'!G684))</f>
        <v>0</v>
      </c>
      <c r="G688" s="8" t="str">
        <f>IF('1_QUESITOS'!$D$18="ERRO !!!","",
IF(E688+F688=0,"",
IF(OR('2_DEBITOS'!I684="Sim",'1_QUESITOS'!$D$6="Sim",'1_QUESITOS'!$D$7="Sim",'1_QUESITOS'!$D$9="Sim"),"D",
IF('3_CAPAG'!$D$9="","",
'3_CAPAG'!$D$9))))</f>
        <v/>
      </c>
      <c r="H688" s="8" t="str">
        <f>IF('1_QUESITOS'!$D$18="ERRO !!!","00.0",
IF(AND(OR(G688="C",G688="D"),'1_QUESITOS'!$D$13="Sim"),"10.1",
IF(AND(OR(G688="A",G688="B"),'1_QUESITOS'!$D$14="Sim"),"10.2",
IF(AND(OR(G688="C",G688="D"),'1_QUESITOS'!$D$13="Não",'1_QUESITOS'!$D$12="Inciso I"),"11.1",
IF(AND(OR(G688="C",G688="D"),'1_QUESITOS'!$D$13="Não",'1_QUESITOS'!$D$12="Inciso II"),"11.2",
"00.0")))))</f>
        <v>00.0</v>
      </c>
      <c r="I688" s="87">
        <f>IF('1_QUESITOS'!$D$18="ERRO !!!",0,
IF(H688="10.1",0.65,
IF(H688="10.2",0,
IF(AND(H688="11.1",'1_QUESITOS'!$D$8="Não",'1_QUESITOS'!$D$9="Não",'1_QUESITOS'!$D$10="Não",'1_QUESITOS'!$D$11="Não"),0.65,
IF(AND(H688="11.1",OR('1_QUESITOS'!$D$8="Sim",'1_QUESITOS'!$D$9="Sim",'1_QUESITOS'!$D$10="Sim",'1_QUESITOS'!$D$11="Sim")),0.7,
IF(AND(H688="11.2",'1_QUESITOS'!$D$8="Não",'1_QUESITOS'!$D$9="Não",'1_QUESITOS'!$D$10="Não",'1_QUESITOS'!$D$11="Não"),0.5,
IF(AND(H688="11.2",OR('1_QUESITOS'!$D$8="Sim",'1_QUESITOS'!$D$9="Sim",'1_QUESITOS'!$D$10="Sim",'1_QUESITOS'!$D$11="Sim")),0.55,
0)))))))</f>
        <v>0</v>
      </c>
      <c r="J688" s="87">
        <f>'3_CAPAG'!$D$8</f>
        <v>0</v>
      </c>
      <c r="K688" s="87">
        <f>IF(OR('2_DEBITOS'!I684="Sim",'1_QUESITOS'!$D$6="Sim",'1_QUESITOS'!$D$7="Sim",'1_QUESITOS'!$D$9="Sim"),I688,
SMALL(I688:J688,1))</f>
        <v>0</v>
      </c>
      <c r="L688" s="7">
        <f>IF('2_DEBITOS'!$I$4="ERRO !!!",0,ROUNDDOWN(SUM(E688:F688)*K688,2))</f>
        <v>0</v>
      </c>
      <c r="M688" s="7">
        <f t="shared" si="40"/>
        <v>0</v>
      </c>
      <c r="N688" s="7">
        <f t="shared" si="43"/>
        <v>0</v>
      </c>
      <c r="O688" s="7">
        <f t="shared" si="41"/>
        <v>0</v>
      </c>
    </row>
    <row r="689" spans="3:15" x14ac:dyDescent="0.35">
      <c r="C689" s="18" t="str">
        <f t="shared" si="42"/>
        <v/>
      </c>
      <c r="D689" s="13" t="str">
        <f>IF('2_DEBITOS'!D685="","Não informado",'2_DEBITOS'!D685)</f>
        <v>Não informado</v>
      </c>
      <c r="E689" s="7">
        <f>IF('2_DEBITOS'!$I$4="ERRO !!!",0,SUM('2_DEBITOS'!E685))</f>
        <v>0</v>
      </c>
      <c r="F689" s="7">
        <f>IF('2_DEBITOS'!$I$4="ERRO !!!",0,SUM('2_DEBITOS'!F685,'2_DEBITOS'!G685))</f>
        <v>0</v>
      </c>
      <c r="G689" s="8" t="str">
        <f>IF('1_QUESITOS'!$D$18="ERRO !!!","",
IF(E689+F689=0,"",
IF(OR('2_DEBITOS'!I685="Sim",'1_QUESITOS'!$D$6="Sim",'1_QUESITOS'!$D$7="Sim",'1_QUESITOS'!$D$9="Sim"),"D",
IF('3_CAPAG'!$D$9="","",
'3_CAPAG'!$D$9))))</f>
        <v/>
      </c>
      <c r="H689" s="8" t="str">
        <f>IF('1_QUESITOS'!$D$18="ERRO !!!","00.0",
IF(AND(OR(G689="C",G689="D"),'1_QUESITOS'!$D$13="Sim"),"10.1",
IF(AND(OR(G689="A",G689="B"),'1_QUESITOS'!$D$14="Sim"),"10.2",
IF(AND(OR(G689="C",G689="D"),'1_QUESITOS'!$D$13="Não",'1_QUESITOS'!$D$12="Inciso I"),"11.1",
IF(AND(OR(G689="C",G689="D"),'1_QUESITOS'!$D$13="Não",'1_QUESITOS'!$D$12="Inciso II"),"11.2",
"00.0")))))</f>
        <v>00.0</v>
      </c>
      <c r="I689" s="87">
        <f>IF('1_QUESITOS'!$D$18="ERRO !!!",0,
IF(H689="10.1",0.65,
IF(H689="10.2",0,
IF(AND(H689="11.1",'1_QUESITOS'!$D$8="Não",'1_QUESITOS'!$D$9="Não",'1_QUESITOS'!$D$10="Não",'1_QUESITOS'!$D$11="Não"),0.65,
IF(AND(H689="11.1",OR('1_QUESITOS'!$D$8="Sim",'1_QUESITOS'!$D$9="Sim",'1_QUESITOS'!$D$10="Sim",'1_QUESITOS'!$D$11="Sim")),0.7,
IF(AND(H689="11.2",'1_QUESITOS'!$D$8="Não",'1_QUESITOS'!$D$9="Não",'1_QUESITOS'!$D$10="Não",'1_QUESITOS'!$D$11="Não"),0.5,
IF(AND(H689="11.2",OR('1_QUESITOS'!$D$8="Sim",'1_QUESITOS'!$D$9="Sim",'1_QUESITOS'!$D$10="Sim",'1_QUESITOS'!$D$11="Sim")),0.55,
0)))))))</f>
        <v>0</v>
      </c>
      <c r="J689" s="87">
        <f>'3_CAPAG'!$D$8</f>
        <v>0</v>
      </c>
      <c r="K689" s="87">
        <f>IF(OR('2_DEBITOS'!I685="Sim",'1_QUESITOS'!$D$6="Sim",'1_QUESITOS'!$D$7="Sim",'1_QUESITOS'!$D$9="Sim"),I689,
SMALL(I689:J689,1))</f>
        <v>0</v>
      </c>
      <c r="L689" s="7">
        <f>IF('2_DEBITOS'!$I$4="ERRO !!!",0,ROUNDDOWN(SUM(E689:F689)*K689,2))</f>
        <v>0</v>
      </c>
      <c r="M689" s="7">
        <f t="shared" si="40"/>
        <v>0</v>
      </c>
      <c r="N689" s="7">
        <f t="shared" si="43"/>
        <v>0</v>
      </c>
      <c r="O689" s="7">
        <f t="shared" si="41"/>
        <v>0</v>
      </c>
    </row>
    <row r="690" spans="3:15" x14ac:dyDescent="0.35">
      <c r="C690" s="18" t="str">
        <f t="shared" si="42"/>
        <v/>
      </c>
      <c r="D690" s="13" t="str">
        <f>IF('2_DEBITOS'!D686="","Não informado",'2_DEBITOS'!D686)</f>
        <v>Não informado</v>
      </c>
      <c r="E690" s="7">
        <f>IF('2_DEBITOS'!$I$4="ERRO !!!",0,SUM('2_DEBITOS'!E686))</f>
        <v>0</v>
      </c>
      <c r="F690" s="7">
        <f>IF('2_DEBITOS'!$I$4="ERRO !!!",0,SUM('2_DEBITOS'!F686,'2_DEBITOS'!G686))</f>
        <v>0</v>
      </c>
      <c r="G690" s="8" t="str">
        <f>IF('1_QUESITOS'!$D$18="ERRO !!!","",
IF(E690+F690=0,"",
IF(OR('2_DEBITOS'!I686="Sim",'1_QUESITOS'!$D$6="Sim",'1_QUESITOS'!$D$7="Sim",'1_QUESITOS'!$D$9="Sim"),"D",
IF('3_CAPAG'!$D$9="","",
'3_CAPAG'!$D$9))))</f>
        <v/>
      </c>
      <c r="H690" s="8" t="str">
        <f>IF('1_QUESITOS'!$D$18="ERRO !!!","00.0",
IF(AND(OR(G690="C",G690="D"),'1_QUESITOS'!$D$13="Sim"),"10.1",
IF(AND(OR(G690="A",G690="B"),'1_QUESITOS'!$D$14="Sim"),"10.2",
IF(AND(OR(G690="C",G690="D"),'1_QUESITOS'!$D$13="Não",'1_QUESITOS'!$D$12="Inciso I"),"11.1",
IF(AND(OR(G690="C",G690="D"),'1_QUESITOS'!$D$13="Não",'1_QUESITOS'!$D$12="Inciso II"),"11.2",
"00.0")))))</f>
        <v>00.0</v>
      </c>
      <c r="I690" s="87">
        <f>IF('1_QUESITOS'!$D$18="ERRO !!!",0,
IF(H690="10.1",0.65,
IF(H690="10.2",0,
IF(AND(H690="11.1",'1_QUESITOS'!$D$8="Não",'1_QUESITOS'!$D$9="Não",'1_QUESITOS'!$D$10="Não",'1_QUESITOS'!$D$11="Não"),0.65,
IF(AND(H690="11.1",OR('1_QUESITOS'!$D$8="Sim",'1_QUESITOS'!$D$9="Sim",'1_QUESITOS'!$D$10="Sim",'1_QUESITOS'!$D$11="Sim")),0.7,
IF(AND(H690="11.2",'1_QUESITOS'!$D$8="Não",'1_QUESITOS'!$D$9="Não",'1_QUESITOS'!$D$10="Não",'1_QUESITOS'!$D$11="Não"),0.5,
IF(AND(H690="11.2",OR('1_QUESITOS'!$D$8="Sim",'1_QUESITOS'!$D$9="Sim",'1_QUESITOS'!$D$10="Sim",'1_QUESITOS'!$D$11="Sim")),0.55,
0)))))))</f>
        <v>0</v>
      </c>
      <c r="J690" s="87">
        <f>'3_CAPAG'!$D$8</f>
        <v>0</v>
      </c>
      <c r="K690" s="87">
        <f>IF(OR('2_DEBITOS'!I686="Sim",'1_QUESITOS'!$D$6="Sim",'1_QUESITOS'!$D$7="Sim",'1_QUESITOS'!$D$9="Sim"),I690,
SMALL(I690:J690,1))</f>
        <v>0</v>
      </c>
      <c r="L690" s="7">
        <f>IF('2_DEBITOS'!$I$4="ERRO !!!",0,ROUNDDOWN(SUM(E690:F690)*K690,2))</f>
        <v>0</v>
      </c>
      <c r="M690" s="7">
        <f t="shared" si="40"/>
        <v>0</v>
      </c>
      <c r="N690" s="7">
        <f t="shared" si="43"/>
        <v>0</v>
      </c>
      <c r="O690" s="7">
        <f t="shared" si="41"/>
        <v>0</v>
      </c>
    </row>
    <row r="691" spans="3:15" x14ac:dyDescent="0.35">
      <c r="C691" s="18" t="str">
        <f t="shared" si="42"/>
        <v/>
      </c>
      <c r="D691" s="13" t="str">
        <f>IF('2_DEBITOS'!D687="","Não informado",'2_DEBITOS'!D687)</f>
        <v>Não informado</v>
      </c>
      <c r="E691" s="7">
        <f>IF('2_DEBITOS'!$I$4="ERRO !!!",0,SUM('2_DEBITOS'!E687))</f>
        <v>0</v>
      </c>
      <c r="F691" s="7">
        <f>IF('2_DEBITOS'!$I$4="ERRO !!!",0,SUM('2_DEBITOS'!F687,'2_DEBITOS'!G687))</f>
        <v>0</v>
      </c>
      <c r="G691" s="8" t="str">
        <f>IF('1_QUESITOS'!$D$18="ERRO !!!","",
IF(E691+F691=0,"",
IF(OR('2_DEBITOS'!I687="Sim",'1_QUESITOS'!$D$6="Sim",'1_QUESITOS'!$D$7="Sim",'1_QUESITOS'!$D$9="Sim"),"D",
IF('3_CAPAG'!$D$9="","",
'3_CAPAG'!$D$9))))</f>
        <v/>
      </c>
      <c r="H691" s="8" t="str">
        <f>IF('1_QUESITOS'!$D$18="ERRO !!!","00.0",
IF(AND(OR(G691="C",G691="D"),'1_QUESITOS'!$D$13="Sim"),"10.1",
IF(AND(OR(G691="A",G691="B"),'1_QUESITOS'!$D$14="Sim"),"10.2",
IF(AND(OR(G691="C",G691="D"),'1_QUESITOS'!$D$13="Não",'1_QUESITOS'!$D$12="Inciso I"),"11.1",
IF(AND(OR(G691="C",G691="D"),'1_QUESITOS'!$D$13="Não",'1_QUESITOS'!$D$12="Inciso II"),"11.2",
"00.0")))))</f>
        <v>00.0</v>
      </c>
      <c r="I691" s="87">
        <f>IF('1_QUESITOS'!$D$18="ERRO !!!",0,
IF(H691="10.1",0.65,
IF(H691="10.2",0,
IF(AND(H691="11.1",'1_QUESITOS'!$D$8="Não",'1_QUESITOS'!$D$9="Não",'1_QUESITOS'!$D$10="Não",'1_QUESITOS'!$D$11="Não"),0.65,
IF(AND(H691="11.1",OR('1_QUESITOS'!$D$8="Sim",'1_QUESITOS'!$D$9="Sim",'1_QUESITOS'!$D$10="Sim",'1_QUESITOS'!$D$11="Sim")),0.7,
IF(AND(H691="11.2",'1_QUESITOS'!$D$8="Não",'1_QUESITOS'!$D$9="Não",'1_QUESITOS'!$D$10="Não",'1_QUESITOS'!$D$11="Não"),0.5,
IF(AND(H691="11.2",OR('1_QUESITOS'!$D$8="Sim",'1_QUESITOS'!$D$9="Sim",'1_QUESITOS'!$D$10="Sim",'1_QUESITOS'!$D$11="Sim")),0.55,
0)))))))</f>
        <v>0</v>
      </c>
      <c r="J691" s="87">
        <f>'3_CAPAG'!$D$8</f>
        <v>0</v>
      </c>
      <c r="K691" s="87">
        <f>IF(OR('2_DEBITOS'!I687="Sim",'1_QUESITOS'!$D$6="Sim",'1_QUESITOS'!$D$7="Sim",'1_QUESITOS'!$D$9="Sim"),I691,
SMALL(I691:J691,1))</f>
        <v>0</v>
      </c>
      <c r="L691" s="7">
        <f>IF('2_DEBITOS'!$I$4="ERRO !!!",0,ROUNDDOWN(SUM(E691:F691)*K691,2))</f>
        <v>0</v>
      </c>
      <c r="M691" s="7">
        <f t="shared" si="40"/>
        <v>0</v>
      </c>
      <c r="N691" s="7">
        <f t="shared" si="43"/>
        <v>0</v>
      </c>
      <c r="O691" s="7">
        <f t="shared" si="41"/>
        <v>0</v>
      </c>
    </row>
    <row r="692" spans="3:15" x14ac:dyDescent="0.35">
      <c r="C692" s="18" t="str">
        <f t="shared" si="42"/>
        <v/>
      </c>
      <c r="D692" s="13" t="str">
        <f>IF('2_DEBITOS'!D688="","Não informado",'2_DEBITOS'!D688)</f>
        <v>Não informado</v>
      </c>
      <c r="E692" s="7">
        <f>IF('2_DEBITOS'!$I$4="ERRO !!!",0,SUM('2_DEBITOS'!E688))</f>
        <v>0</v>
      </c>
      <c r="F692" s="7">
        <f>IF('2_DEBITOS'!$I$4="ERRO !!!",0,SUM('2_DEBITOS'!F688,'2_DEBITOS'!G688))</f>
        <v>0</v>
      </c>
      <c r="G692" s="8" t="str">
        <f>IF('1_QUESITOS'!$D$18="ERRO !!!","",
IF(E692+F692=0,"",
IF(OR('2_DEBITOS'!I688="Sim",'1_QUESITOS'!$D$6="Sim",'1_QUESITOS'!$D$7="Sim",'1_QUESITOS'!$D$9="Sim"),"D",
IF('3_CAPAG'!$D$9="","",
'3_CAPAG'!$D$9))))</f>
        <v/>
      </c>
      <c r="H692" s="8" t="str">
        <f>IF('1_QUESITOS'!$D$18="ERRO !!!","00.0",
IF(AND(OR(G692="C",G692="D"),'1_QUESITOS'!$D$13="Sim"),"10.1",
IF(AND(OR(G692="A",G692="B"),'1_QUESITOS'!$D$14="Sim"),"10.2",
IF(AND(OR(G692="C",G692="D"),'1_QUESITOS'!$D$13="Não",'1_QUESITOS'!$D$12="Inciso I"),"11.1",
IF(AND(OR(G692="C",G692="D"),'1_QUESITOS'!$D$13="Não",'1_QUESITOS'!$D$12="Inciso II"),"11.2",
"00.0")))))</f>
        <v>00.0</v>
      </c>
      <c r="I692" s="87">
        <f>IF('1_QUESITOS'!$D$18="ERRO !!!",0,
IF(H692="10.1",0.65,
IF(H692="10.2",0,
IF(AND(H692="11.1",'1_QUESITOS'!$D$8="Não",'1_QUESITOS'!$D$9="Não",'1_QUESITOS'!$D$10="Não",'1_QUESITOS'!$D$11="Não"),0.65,
IF(AND(H692="11.1",OR('1_QUESITOS'!$D$8="Sim",'1_QUESITOS'!$D$9="Sim",'1_QUESITOS'!$D$10="Sim",'1_QUESITOS'!$D$11="Sim")),0.7,
IF(AND(H692="11.2",'1_QUESITOS'!$D$8="Não",'1_QUESITOS'!$D$9="Não",'1_QUESITOS'!$D$10="Não",'1_QUESITOS'!$D$11="Não"),0.5,
IF(AND(H692="11.2",OR('1_QUESITOS'!$D$8="Sim",'1_QUESITOS'!$D$9="Sim",'1_QUESITOS'!$D$10="Sim",'1_QUESITOS'!$D$11="Sim")),0.55,
0)))))))</f>
        <v>0</v>
      </c>
      <c r="J692" s="87">
        <f>'3_CAPAG'!$D$8</f>
        <v>0</v>
      </c>
      <c r="K692" s="87">
        <f>IF(OR('2_DEBITOS'!I688="Sim",'1_QUESITOS'!$D$6="Sim",'1_QUESITOS'!$D$7="Sim",'1_QUESITOS'!$D$9="Sim"),I692,
SMALL(I692:J692,1))</f>
        <v>0</v>
      </c>
      <c r="L692" s="7">
        <f>IF('2_DEBITOS'!$I$4="ERRO !!!",0,ROUNDDOWN(SUM(E692:F692)*K692,2))</f>
        <v>0</v>
      </c>
      <c r="M692" s="7">
        <f t="shared" si="40"/>
        <v>0</v>
      </c>
      <c r="N692" s="7">
        <f t="shared" si="43"/>
        <v>0</v>
      </c>
      <c r="O692" s="7">
        <f t="shared" si="41"/>
        <v>0</v>
      </c>
    </row>
    <row r="693" spans="3:15" x14ac:dyDescent="0.35">
      <c r="C693" s="18" t="str">
        <f t="shared" si="42"/>
        <v/>
      </c>
      <c r="D693" s="13" t="str">
        <f>IF('2_DEBITOS'!D689="","Não informado",'2_DEBITOS'!D689)</f>
        <v>Não informado</v>
      </c>
      <c r="E693" s="7">
        <f>IF('2_DEBITOS'!$I$4="ERRO !!!",0,SUM('2_DEBITOS'!E689))</f>
        <v>0</v>
      </c>
      <c r="F693" s="7">
        <f>IF('2_DEBITOS'!$I$4="ERRO !!!",0,SUM('2_DEBITOS'!F689,'2_DEBITOS'!G689))</f>
        <v>0</v>
      </c>
      <c r="G693" s="8" t="str">
        <f>IF('1_QUESITOS'!$D$18="ERRO !!!","",
IF(E693+F693=0,"",
IF(OR('2_DEBITOS'!I689="Sim",'1_QUESITOS'!$D$6="Sim",'1_QUESITOS'!$D$7="Sim",'1_QUESITOS'!$D$9="Sim"),"D",
IF('3_CAPAG'!$D$9="","",
'3_CAPAG'!$D$9))))</f>
        <v/>
      </c>
      <c r="H693" s="8" t="str">
        <f>IF('1_QUESITOS'!$D$18="ERRO !!!","00.0",
IF(AND(OR(G693="C",G693="D"),'1_QUESITOS'!$D$13="Sim"),"10.1",
IF(AND(OR(G693="A",G693="B"),'1_QUESITOS'!$D$14="Sim"),"10.2",
IF(AND(OR(G693="C",G693="D"),'1_QUESITOS'!$D$13="Não",'1_QUESITOS'!$D$12="Inciso I"),"11.1",
IF(AND(OR(G693="C",G693="D"),'1_QUESITOS'!$D$13="Não",'1_QUESITOS'!$D$12="Inciso II"),"11.2",
"00.0")))))</f>
        <v>00.0</v>
      </c>
      <c r="I693" s="87">
        <f>IF('1_QUESITOS'!$D$18="ERRO !!!",0,
IF(H693="10.1",0.65,
IF(H693="10.2",0,
IF(AND(H693="11.1",'1_QUESITOS'!$D$8="Não",'1_QUESITOS'!$D$9="Não",'1_QUESITOS'!$D$10="Não",'1_QUESITOS'!$D$11="Não"),0.65,
IF(AND(H693="11.1",OR('1_QUESITOS'!$D$8="Sim",'1_QUESITOS'!$D$9="Sim",'1_QUESITOS'!$D$10="Sim",'1_QUESITOS'!$D$11="Sim")),0.7,
IF(AND(H693="11.2",'1_QUESITOS'!$D$8="Não",'1_QUESITOS'!$D$9="Não",'1_QUESITOS'!$D$10="Não",'1_QUESITOS'!$D$11="Não"),0.5,
IF(AND(H693="11.2",OR('1_QUESITOS'!$D$8="Sim",'1_QUESITOS'!$D$9="Sim",'1_QUESITOS'!$D$10="Sim",'1_QUESITOS'!$D$11="Sim")),0.55,
0)))))))</f>
        <v>0</v>
      </c>
      <c r="J693" s="87">
        <f>'3_CAPAG'!$D$8</f>
        <v>0</v>
      </c>
      <c r="K693" s="87">
        <f>IF(OR('2_DEBITOS'!I689="Sim",'1_QUESITOS'!$D$6="Sim",'1_QUESITOS'!$D$7="Sim",'1_QUESITOS'!$D$9="Sim"),I693,
SMALL(I693:J693,1))</f>
        <v>0</v>
      </c>
      <c r="L693" s="7">
        <f>IF('2_DEBITOS'!$I$4="ERRO !!!",0,ROUNDDOWN(SUM(E693:F693)*K693,2))</f>
        <v>0</v>
      </c>
      <c r="M693" s="7">
        <f t="shared" si="40"/>
        <v>0</v>
      </c>
      <c r="N693" s="7">
        <f t="shared" si="43"/>
        <v>0</v>
      </c>
      <c r="O693" s="7">
        <f t="shared" si="41"/>
        <v>0</v>
      </c>
    </row>
    <row r="694" spans="3:15" x14ac:dyDescent="0.35">
      <c r="C694" s="18" t="str">
        <f t="shared" si="42"/>
        <v/>
      </c>
      <c r="D694" s="13" t="str">
        <f>IF('2_DEBITOS'!D690="","Não informado",'2_DEBITOS'!D690)</f>
        <v>Não informado</v>
      </c>
      <c r="E694" s="7">
        <f>IF('2_DEBITOS'!$I$4="ERRO !!!",0,SUM('2_DEBITOS'!E690))</f>
        <v>0</v>
      </c>
      <c r="F694" s="7">
        <f>IF('2_DEBITOS'!$I$4="ERRO !!!",0,SUM('2_DEBITOS'!F690,'2_DEBITOS'!G690))</f>
        <v>0</v>
      </c>
      <c r="G694" s="8" t="str">
        <f>IF('1_QUESITOS'!$D$18="ERRO !!!","",
IF(E694+F694=0,"",
IF(OR('2_DEBITOS'!I690="Sim",'1_QUESITOS'!$D$6="Sim",'1_QUESITOS'!$D$7="Sim",'1_QUESITOS'!$D$9="Sim"),"D",
IF('3_CAPAG'!$D$9="","",
'3_CAPAG'!$D$9))))</f>
        <v/>
      </c>
      <c r="H694" s="8" t="str">
        <f>IF('1_QUESITOS'!$D$18="ERRO !!!","00.0",
IF(AND(OR(G694="C",G694="D"),'1_QUESITOS'!$D$13="Sim"),"10.1",
IF(AND(OR(G694="A",G694="B"),'1_QUESITOS'!$D$14="Sim"),"10.2",
IF(AND(OR(G694="C",G694="D"),'1_QUESITOS'!$D$13="Não",'1_QUESITOS'!$D$12="Inciso I"),"11.1",
IF(AND(OR(G694="C",G694="D"),'1_QUESITOS'!$D$13="Não",'1_QUESITOS'!$D$12="Inciso II"),"11.2",
"00.0")))))</f>
        <v>00.0</v>
      </c>
      <c r="I694" s="87">
        <f>IF('1_QUESITOS'!$D$18="ERRO !!!",0,
IF(H694="10.1",0.65,
IF(H694="10.2",0,
IF(AND(H694="11.1",'1_QUESITOS'!$D$8="Não",'1_QUESITOS'!$D$9="Não",'1_QUESITOS'!$D$10="Não",'1_QUESITOS'!$D$11="Não"),0.65,
IF(AND(H694="11.1",OR('1_QUESITOS'!$D$8="Sim",'1_QUESITOS'!$D$9="Sim",'1_QUESITOS'!$D$10="Sim",'1_QUESITOS'!$D$11="Sim")),0.7,
IF(AND(H694="11.2",'1_QUESITOS'!$D$8="Não",'1_QUESITOS'!$D$9="Não",'1_QUESITOS'!$D$10="Não",'1_QUESITOS'!$D$11="Não"),0.5,
IF(AND(H694="11.2",OR('1_QUESITOS'!$D$8="Sim",'1_QUESITOS'!$D$9="Sim",'1_QUESITOS'!$D$10="Sim",'1_QUESITOS'!$D$11="Sim")),0.55,
0)))))))</f>
        <v>0</v>
      </c>
      <c r="J694" s="87">
        <f>'3_CAPAG'!$D$8</f>
        <v>0</v>
      </c>
      <c r="K694" s="87">
        <f>IF(OR('2_DEBITOS'!I690="Sim",'1_QUESITOS'!$D$6="Sim",'1_QUESITOS'!$D$7="Sim",'1_QUESITOS'!$D$9="Sim"),I694,
SMALL(I694:J694,1))</f>
        <v>0</v>
      </c>
      <c r="L694" s="7">
        <f>IF('2_DEBITOS'!$I$4="ERRO !!!",0,ROUNDDOWN(SUM(E694:F694)*K694,2))</f>
        <v>0</v>
      </c>
      <c r="M694" s="7">
        <f t="shared" si="40"/>
        <v>0</v>
      </c>
      <c r="N694" s="7">
        <f t="shared" si="43"/>
        <v>0</v>
      </c>
      <c r="O694" s="7">
        <f t="shared" si="41"/>
        <v>0</v>
      </c>
    </row>
    <row r="695" spans="3:15" x14ac:dyDescent="0.35">
      <c r="C695" s="18" t="str">
        <f t="shared" si="42"/>
        <v/>
      </c>
      <c r="D695" s="13" t="str">
        <f>IF('2_DEBITOS'!D691="","Não informado",'2_DEBITOS'!D691)</f>
        <v>Não informado</v>
      </c>
      <c r="E695" s="7">
        <f>IF('2_DEBITOS'!$I$4="ERRO !!!",0,SUM('2_DEBITOS'!E691))</f>
        <v>0</v>
      </c>
      <c r="F695" s="7">
        <f>IF('2_DEBITOS'!$I$4="ERRO !!!",0,SUM('2_DEBITOS'!F691,'2_DEBITOS'!G691))</f>
        <v>0</v>
      </c>
      <c r="G695" s="8" t="str">
        <f>IF('1_QUESITOS'!$D$18="ERRO !!!","",
IF(E695+F695=0,"",
IF(OR('2_DEBITOS'!I691="Sim",'1_QUESITOS'!$D$6="Sim",'1_QUESITOS'!$D$7="Sim",'1_QUESITOS'!$D$9="Sim"),"D",
IF('3_CAPAG'!$D$9="","",
'3_CAPAG'!$D$9))))</f>
        <v/>
      </c>
      <c r="H695" s="8" t="str">
        <f>IF('1_QUESITOS'!$D$18="ERRO !!!","00.0",
IF(AND(OR(G695="C",G695="D"),'1_QUESITOS'!$D$13="Sim"),"10.1",
IF(AND(OR(G695="A",G695="B"),'1_QUESITOS'!$D$14="Sim"),"10.2",
IF(AND(OR(G695="C",G695="D"),'1_QUESITOS'!$D$13="Não",'1_QUESITOS'!$D$12="Inciso I"),"11.1",
IF(AND(OR(G695="C",G695="D"),'1_QUESITOS'!$D$13="Não",'1_QUESITOS'!$D$12="Inciso II"),"11.2",
"00.0")))))</f>
        <v>00.0</v>
      </c>
      <c r="I695" s="87">
        <f>IF('1_QUESITOS'!$D$18="ERRO !!!",0,
IF(H695="10.1",0.65,
IF(H695="10.2",0,
IF(AND(H695="11.1",'1_QUESITOS'!$D$8="Não",'1_QUESITOS'!$D$9="Não",'1_QUESITOS'!$D$10="Não",'1_QUESITOS'!$D$11="Não"),0.65,
IF(AND(H695="11.1",OR('1_QUESITOS'!$D$8="Sim",'1_QUESITOS'!$D$9="Sim",'1_QUESITOS'!$D$10="Sim",'1_QUESITOS'!$D$11="Sim")),0.7,
IF(AND(H695="11.2",'1_QUESITOS'!$D$8="Não",'1_QUESITOS'!$D$9="Não",'1_QUESITOS'!$D$10="Não",'1_QUESITOS'!$D$11="Não"),0.5,
IF(AND(H695="11.2",OR('1_QUESITOS'!$D$8="Sim",'1_QUESITOS'!$D$9="Sim",'1_QUESITOS'!$D$10="Sim",'1_QUESITOS'!$D$11="Sim")),0.55,
0)))))))</f>
        <v>0</v>
      </c>
      <c r="J695" s="87">
        <f>'3_CAPAG'!$D$8</f>
        <v>0</v>
      </c>
      <c r="K695" s="87">
        <f>IF(OR('2_DEBITOS'!I691="Sim",'1_QUESITOS'!$D$6="Sim",'1_QUESITOS'!$D$7="Sim",'1_QUESITOS'!$D$9="Sim"),I695,
SMALL(I695:J695,1))</f>
        <v>0</v>
      </c>
      <c r="L695" s="7">
        <f>IF('2_DEBITOS'!$I$4="ERRO !!!",0,ROUNDDOWN(SUM(E695:F695)*K695,2))</f>
        <v>0</v>
      </c>
      <c r="M695" s="7">
        <f t="shared" si="40"/>
        <v>0</v>
      </c>
      <c r="N695" s="7">
        <f t="shared" si="43"/>
        <v>0</v>
      </c>
      <c r="O695" s="7">
        <f t="shared" si="41"/>
        <v>0</v>
      </c>
    </row>
    <row r="696" spans="3:15" x14ac:dyDescent="0.35">
      <c r="C696" s="18" t="str">
        <f t="shared" si="42"/>
        <v/>
      </c>
      <c r="D696" s="13" t="str">
        <f>IF('2_DEBITOS'!D692="","Não informado",'2_DEBITOS'!D692)</f>
        <v>Não informado</v>
      </c>
      <c r="E696" s="7">
        <f>IF('2_DEBITOS'!$I$4="ERRO !!!",0,SUM('2_DEBITOS'!E692))</f>
        <v>0</v>
      </c>
      <c r="F696" s="7">
        <f>IF('2_DEBITOS'!$I$4="ERRO !!!",0,SUM('2_DEBITOS'!F692,'2_DEBITOS'!G692))</f>
        <v>0</v>
      </c>
      <c r="G696" s="8" t="str">
        <f>IF('1_QUESITOS'!$D$18="ERRO !!!","",
IF(E696+F696=0,"",
IF(OR('2_DEBITOS'!I692="Sim",'1_QUESITOS'!$D$6="Sim",'1_QUESITOS'!$D$7="Sim",'1_QUESITOS'!$D$9="Sim"),"D",
IF('3_CAPAG'!$D$9="","",
'3_CAPAG'!$D$9))))</f>
        <v/>
      </c>
      <c r="H696" s="8" t="str">
        <f>IF('1_QUESITOS'!$D$18="ERRO !!!","00.0",
IF(AND(OR(G696="C",G696="D"),'1_QUESITOS'!$D$13="Sim"),"10.1",
IF(AND(OR(G696="A",G696="B"),'1_QUESITOS'!$D$14="Sim"),"10.2",
IF(AND(OR(G696="C",G696="D"),'1_QUESITOS'!$D$13="Não",'1_QUESITOS'!$D$12="Inciso I"),"11.1",
IF(AND(OR(G696="C",G696="D"),'1_QUESITOS'!$D$13="Não",'1_QUESITOS'!$D$12="Inciso II"),"11.2",
"00.0")))))</f>
        <v>00.0</v>
      </c>
      <c r="I696" s="87">
        <f>IF('1_QUESITOS'!$D$18="ERRO !!!",0,
IF(H696="10.1",0.65,
IF(H696="10.2",0,
IF(AND(H696="11.1",'1_QUESITOS'!$D$8="Não",'1_QUESITOS'!$D$9="Não",'1_QUESITOS'!$D$10="Não",'1_QUESITOS'!$D$11="Não"),0.65,
IF(AND(H696="11.1",OR('1_QUESITOS'!$D$8="Sim",'1_QUESITOS'!$D$9="Sim",'1_QUESITOS'!$D$10="Sim",'1_QUESITOS'!$D$11="Sim")),0.7,
IF(AND(H696="11.2",'1_QUESITOS'!$D$8="Não",'1_QUESITOS'!$D$9="Não",'1_QUESITOS'!$D$10="Não",'1_QUESITOS'!$D$11="Não"),0.5,
IF(AND(H696="11.2",OR('1_QUESITOS'!$D$8="Sim",'1_QUESITOS'!$D$9="Sim",'1_QUESITOS'!$D$10="Sim",'1_QUESITOS'!$D$11="Sim")),0.55,
0)))))))</f>
        <v>0</v>
      </c>
      <c r="J696" s="87">
        <f>'3_CAPAG'!$D$8</f>
        <v>0</v>
      </c>
      <c r="K696" s="87">
        <f>IF(OR('2_DEBITOS'!I692="Sim",'1_QUESITOS'!$D$6="Sim",'1_QUESITOS'!$D$7="Sim",'1_QUESITOS'!$D$9="Sim"),I696,
SMALL(I696:J696,1))</f>
        <v>0</v>
      </c>
      <c r="L696" s="7">
        <f>IF('2_DEBITOS'!$I$4="ERRO !!!",0,ROUNDDOWN(SUM(E696:F696)*K696,2))</f>
        <v>0</v>
      </c>
      <c r="M696" s="7">
        <f t="shared" si="40"/>
        <v>0</v>
      </c>
      <c r="N696" s="7">
        <f t="shared" si="43"/>
        <v>0</v>
      </c>
      <c r="O696" s="7">
        <f t="shared" si="41"/>
        <v>0</v>
      </c>
    </row>
    <row r="697" spans="3:15" x14ac:dyDescent="0.35">
      <c r="C697" s="18" t="str">
        <f t="shared" si="42"/>
        <v/>
      </c>
      <c r="D697" s="13" t="str">
        <f>IF('2_DEBITOS'!D693="","Não informado",'2_DEBITOS'!D693)</f>
        <v>Não informado</v>
      </c>
      <c r="E697" s="7">
        <f>IF('2_DEBITOS'!$I$4="ERRO !!!",0,SUM('2_DEBITOS'!E693))</f>
        <v>0</v>
      </c>
      <c r="F697" s="7">
        <f>IF('2_DEBITOS'!$I$4="ERRO !!!",0,SUM('2_DEBITOS'!F693,'2_DEBITOS'!G693))</f>
        <v>0</v>
      </c>
      <c r="G697" s="8" t="str">
        <f>IF('1_QUESITOS'!$D$18="ERRO !!!","",
IF(E697+F697=0,"",
IF(OR('2_DEBITOS'!I693="Sim",'1_QUESITOS'!$D$6="Sim",'1_QUESITOS'!$D$7="Sim",'1_QUESITOS'!$D$9="Sim"),"D",
IF('3_CAPAG'!$D$9="","",
'3_CAPAG'!$D$9))))</f>
        <v/>
      </c>
      <c r="H697" s="8" t="str">
        <f>IF('1_QUESITOS'!$D$18="ERRO !!!","00.0",
IF(AND(OR(G697="C",G697="D"),'1_QUESITOS'!$D$13="Sim"),"10.1",
IF(AND(OR(G697="A",G697="B"),'1_QUESITOS'!$D$14="Sim"),"10.2",
IF(AND(OR(G697="C",G697="D"),'1_QUESITOS'!$D$13="Não",'1_QUESITOS'!$D$12="Inciso I"),"11.1",
IF(AND(OR(G697="C",G697="D"),'1_QUESITOS'!$D$13="Não",'1_QUESITOS'!$D$12="Inciso II"),"11.2",
"00.0")))))</f>
        <v>00.0</v>
      </c>
      <c r="I697" s="87">
        <f>IF('1_QUESITOS'!$D$18="ERRO !!!",0,
IF(H697="10.1",0.65,
IF(H697="10.2",0,
IF(AND(H697="11.1",'1_QUESITOS'!$D$8="Não",'1_QUESITOS'!$D$9="Não",'1_QUESITOS'!$D$10="Não",'1_QUESITOS'!$D$11="Não"),0.65,
IF(AND(H697="11.1",OR('1_QUESITOS'!$D$8="Sim",'1_QUESITOS'!$D$9="Sim",'1_QUESITOS'!$D$10="Sim",'1_QUESITOS'!$D$11="Sim")),0.7,
IF(AND(H697="11.2",'1_QUESITOS'!$D$8="Não",'1_QUESITOS'!$D$9="Não",'1_QUESITOS'!$D$10="Não",'1_QUESITOS'!$D$11="Não"),0.5,
IF(AND(H697="11.2",OR('1_QUESITOS'!$D$8="Sim",'1_QUESITOS'!$D$9="Sim",'1_QUESITOS'!$D$10="Sim",'1_QUESITOS'!$D$11="Sim")),0.55,
0)))))))</f>
        <v>0</v>
      </c>
      <c r="J697" s="87">
        <f>'3_CAPAG'!$D$8</f>
        <v>0</v>
      </c>
      <c r="K697" s="87">
        <f>IF(OR('2_DEBITOS'!I693="Sim",'1_QUESITOS'!$D$6="Sim",'1_QUESITOS'!$D$7="Sim",'1_QUESITOS'!$D$9="Sim"),I697,
SMALL(I697:J697,1))</f>
        <v>0</v>
      </c>
      <c r="L697" s="7">
        <f>IF('2_DEBITOS'!$I$4="ERRO !!!",0,ROUNDDOWN(SUM(E697:F697)*K697,2))</f>
        <v>0</v>
      </c>
      <c r="M697" s="7">
        <f t="shared" si="40"/>
        <v>0</v>
      </c>
      <c r="N697" s="7">
        <f t="shared" si="43"/>
        <v>0</v>
      </c>
      <c r="O697" s="7">
        <f t="shared" si="41"/>
        <v>0</v>
      </c>
    </row>
    <row r="698" spans="3:15" x14ac:dyDescent="0.35">
      <c r="C698" s="18" t="str">
        <f t="shared" si="42"/>
        <v/>
      </c>
      <c r="D698" s="13" t="str">
        <f>IF('2_DEBITOS'!D694="","Não informado",'2_DEBITOS'!D694)</f>
        <v>Não informado</v>
      </c>
      <c r="E698" s="7">
        <f>IF('2_DEBITOS'!$I$4="ERRO !!!",0,SUM('2_DEBITOS'!E694))</f>
        <v>0</v>
      </c>
      <c r="F698" s="7">
        <f>IF('2_DEBITOS'!$I$4="ERRO !!!",0,SUM('2_DEBITOS'!F694,'2_DEBITOS'!G694))</f>
        <v>0</v>
      </c>
      <c r="G698" s="8" t="str">
        <f>IF('1_QUESITOS'!$D$18="ERRO !!!","",
IF(E698+F698=0,"",
IF(OR('2_DEBITOS'!I694="Sim",'1_QUESITOS'!$D$6="Sim",'1_QUESITOS'!$D$7="Sim",'1_QUESITOS'!$D$9="Sim"),"D",
IF('3_CAPAG'!$D$9="","",
'3_CAPAG'!$D$9))))</f>
        <v/>
      </c>
      <c r="H698" s="8" t="str">
        <f>IF('1_QUESITOS'!$D$18="ERRO !!!","00.0",
IF(AND(OR(G698="C",G698="D"),'1_QUESITOS'!$D$13="Sim"),"10.1",
IF(AND(OR(G698="A",G698="B"),'1_QUESITOS'!$D$14="Sim"),"10.2",
IF(AND(OR(G698="C",G698="D"),'1_QUESITOS'!$D$13="Não",'1_QUESITOS'!$D$12="Inciso I"),"11.1",
IF(AND(OR(G698="C",G698="D"),'1_QUESITOS'!$D$13="Não",'1_QUESITOS'!$D$12="Inciso II"),"11.2",
"00.0")))))</f>
        <v>00.0</v>
      </c>
      <c r="I698" s="87">
        <f>IF('1_QUESITOS'!$D$18="ERRO !!!",0,
IF(H698="10.1",0.65,
IF(H698="10.2",0,
IF(AND(H698="11.1",'1_QUESITOS'!$D$8="Não",'1_QUESITOS'!$D$9="Não",'1_QUESITOS'!$D$10="Não",'1_QUESITOS'!$D$11="Não"),0.65,
IF(AND(H698="11.1",OR('1_QUESITOS'!$D$8="Sim",'1_QUESITOS'!$D$9="Sim",'1_QUESITOS'!$D$10="Sim",'1_QUESITOS'!$D$11="Sim")),0.7,
IF(AND(H698="11.2",'1_QUESITOS'!$D$8="Não",'1_QUESITOS'!$D$9="Não",'1_QUESITOS'!$D$10="Não",'1_QUESITOS'!$D$11="Não"),0.5,
IF(AND(H698="11.2",OR('1_QUESITOS'!$D$8="Sim",'1_QUESITOS'!$D$9="Sim",'1_QUESITOS'!$D$10="Sim",'1_QUESITOS'!$D$11="Sim")),0.55,
0)))))))</f>
        <v>0</v>
      </c>
      <c r="J698" s="87">
        <f>'3_CAPAG'!$D$8</f>
        <v>0</v>
      </c>
      <c r="K698" s="87">
        <f>IF(OR('2_DEBITOS'!I694="Sim",'1_QUESITOS'!$D$6="Sim",'1_QUESITOS'!$D$7="Sim",'1_QUESITOS'!$D$9="Sim"),I698,
SMALL(I698:J698,1))</f>
        <v>0</v>
      </c>
      <c r="L698" s="7">
        <f>IF('2_DEBITOS'!$I$4="ERRO !!!",0,ROUNDDOWN(SUM(E698:F698)*K698,2))</f>
        <v>0</v>
      </c>
      <c r="M698" s="7">
        <f t="shared" si="40"/>
        <v>0</v>
      </c>
      <c r="N698" s="7">
        <f t="shared" si="43"/>
        <v>0</v>
      </c>
      <c r="O698" s="7">
        <f t="shared" si="41"/>
        <v>0</v>
      </c>
    </row>
    <row r="699" spans="3:15" x14ac:dyDescent="0.35">
      <c r="C699" s="18" t="str">
        <f t="shared" si="42"/>
        <v/>
      </c>
      <c r="D699" s="13" t="str">
        <f>IF('2_DEBITOS'!D695="","Não informado",'2_DEBITOS'!D695)</f>
        <v>Não informado</v>
      </c>
      <c r="E699" s="7">
        <f>IF('2_DEBITOS'!$I$4="ERRO !!!",0,SUM('2_DEBITOS'!E695))</f>
        <v>0</v>
      </c>
      <c r="F699" s="7">
        <f>IF('2_DEBITOS'!$I$4="ERRO !!!",0,SUM('2_DEBITOS'!F695,'2_DEBITOS'!G695))</f>
        <v>0</v>
      </c>
      <c r="G699" s="8" t="str">
        <f>IF('1_QUESITOS'!$D$18="ERRO !!!","",
IF(E699+F699=0,"",
IF(OR('2_DEBITOS'!I695="Sim",'1_QUESITOS'!$D$6="Sim",'1_QUESITOS'!$D$7="Sim",'1_QUESITOS'!$D$9="Sim"),"D",
IF('3_CAPAG'!$D$9="","",
'3_CAPAG'!$D$9))))</f>
        <v/>
      </c>
      <c r="H699" s="8" t="str">
        <f>IF('1_QUESITOS'!$D$18="ERRO !!!","00.0",
IF(AND(OR(G699="C",G699="D"),'1_QUESITOS'!$D$13="Sim"),"10.1",
IF(AND(OR(G699="A",G699="B"),'1_QUESITOS'!$D$14="Sim"),"10.2",
IF(AND(OR(G699="C",G699="D"),'1_QUESITOS'!$D$13="Não",'1_QUESITOS'!$D$12="Inciso I"),"11.1",
IF(AND(OR(G699="C",G699="D"),'1_QUESITOS'!$D$13="Não",'1_QUESITOS'!$D$12="Inciso II"),"11.2",
"00.0")))))</f>
        <v>00.0</v>
      </c>
      <c r="I699" s="87">
        <f>IF('1_QUESITOS'!$D$18="ERRO !!!",0,
IF(H699="10.1",0.65,
IF(H699="10.2",0,
IF(AND(H699="11.1",'1_QUESITOS'!$D$8="Não",'1_QUESITOS'!$D$9="Não",'1_QUESITOS'!$D$10="Não",'1_QUESITOS'!$D$11="Não"),0.65,
IF(AND(H699="11.1",OR('1_QUESITOS'!$D$8="Sim",'1_QUESITOS'!$D$9="Sim",'1_QUESITOS'!$D$10="Sim",'1_QUESITOS'!$D$11="Sim")),0.7,
IF(AND(H699="11.2",'1_QUESITOS'!$D$8="Não",'1_QUESITOS'!$D$9="Não",'1_QUESITOS'!$D$10="Não",'1_QUESITOS'!$D$11="Não"),0.5,
IF(AND(H699="11.2",OR('1_QUESITOS'!$D$8="Sim",'1_QUESITOS'!$D$9="Sim",'1_QUESITOS'!$D$10="Sim",'1_QUESITOS'!$D$11="Sim")),0.55,
0)))))))</f>
        <v>0</v>
      </c>
      <c r="J699" s="87">
        <f>'3_CAPAG'!$D$8</f>
        <v>0</v>
      </c>
      <c r="K699" s="87">
        <f>IF(OR('2_DEBITOS'!I695="Sim",'1_QUESITOS'!$D$6="Sim",'1_QUESITOS'!$D$7="Sim",'1_QUESITOS'!$D$9="Sim"),I699,
SMALL(I699:J699,1))</f>
        <v>0</v>
      </c>
      <c r="L699" s="7">
        <f>IF('2_DEBITOS'!$I$4="ERRO !!!",0,ROUNDDOWN(SUM(E699:F699)*K699,2))</f>
        <v>0</v>
      </c>
      <c r="M699" s="7">
        <f t="shared" si="40"/>
        <v>0</v>
      </c>
      <c r="N699" s="7">
        <f t="shared" si="43"/>
        <v>0</v>
      </c>
      <c r="O699" s="7">
        <f t="shared" si="41"/>
        <v>0</v>
      </c>
    </row>
    <row r="700" spans="3:15" x14ac:dyDescent="0.35">
      <c r="C700" s="18" t="str">
        <f t="shared" si="42"/>
        <v/>
      </c>
      <c r="D700" s="13" t="str">
        <f>IF('2_DEBITOS'!D696="","Não informado",'2_DEBITOS'!D696)</f>
        <v>Não informado</v>
      </c>
      <c r="E700" s="7">
        <f>IF('2_DEBITOS'!$I$4="ERRO !!!",0,SUM('2_DEBITOS'!E696))</f>
        <v>0</v>
      </c>
      <c r="F700" s="7">
        <f>IF('2_DEBITOS'!$I$4="ERRO !!!",0,SUM('2_DEBITOS'!F696,'2_DEBITOS'!G696))</f>
        <v>0</v>
      </c>
      <c r="G700" s="8" t="str">
        <f>IF('1_QUESITOS'!$D$18="ERRO !!!","",
IF(E700+F700=0,"",
IF(OR('2_DEBITOS'!I696="Sim",'1_QUESITOS'!$D$6="Sim",'1_QUESITOS'!$D$7="Sim",'1_QUESITOS'!$D$9="Sim"),"D",
IF('3_CAPAG'!$D$9="","",
'3_CAPAG'!$D$9))))</f>
        <v/>
      </c>
      <c r="H700" s="8" t="str">
        <f>IF('1_QUESITOS'!$D$18="ERRO !!!","00.0",
IF(AND(OR(G700="C",G700="D"),'1_QUESITOS'!$D$13="Sim"),"10.1",
IF(AND(OR(G700="A",G700="B"),'1_QUESITOS'!$D$14="Sim"),"10.2",
IF(AND(OR(G700="C",G700="D"),'1_QUESITOS'!$D$13="Não",'1_QUESITOS'!$D$12="Inciso I"),"11.1",
IF(AND(OR(G700="C",G700="D"),'1_QUESITOS'!$D$13="Não",'1_QUESITOS'!$D$12="Inciso II"),"11.2",
"00.0")))))</f>
        <v>00.0</v>
      </c>
      <c r="I700" s="87">
        <f>IF('1_QUESITOS'!$D$18="ERRO !!!",0,
IF(H700="10.1",0.65,
IF(H700="10.2",0,
IF(AND(H700="11.1",'1_QUESITOS'!$D$8="Não",'1_QUESITOS'!$D$9="Não",'1_QUESITOS'!$D$10="Não",'1_QUESITOS'!$D$11="Não"),0.65,
IF(AND(H700="11.1",OR('1_QUESITOS'!$D$8="Sim",'1_QUESITOS'!$D$9="Sim",'1_QUESITOS'!$D$10="Sim",'1_QUESITOS'!$D$11="Sim")),0.7,
IF(AND(H700="11.2",'1_QUESITOS'!$D$8="Não",'1_QUESITOS'!$D$9="Não",'1_QUESITOS'!$D$10="Não",'1_QUESITOS'!$D$11="Não"),0.5,
IF(AND(H700="11.2",OR('1_QUESITOS'!$D$8="Sim",'1_QUESITOS'!$D$9="Sim",'1_QUESITOS'!$D$10="Sim",'1_QUESITOS'!$D$11="Sim")),0.55,
0)))))))</f>
        <v>0</v>
      </c>
      <c r="J700" s="87">
        <f>'3_CAPAG'!$D$8</f>
        <v>0</v>
      </c>
      <c r="K700" s="87">
        <f>IF(OR('2_DEBITOS'!I696="Sim",'1_QUESITOS'!$D$6="Sim",'1_QUESITOS'!$D$7="Sim",'1_QUESITOS'!$D$9="Sim"),I700,
SMALL(I700:J700,1))</f>
        <v>0</v>
      </c>
      <c r="L700" s="7">
        <f>IF('2_DEBITOS'!$I$4="ERRO !!!",0,ROUNDDOWN(SUM(E700:F700)*K700,2))</f>
        <v>0</v>
      </c>
      <c r="M700" s="7">
        <f t="shared" si="40"/>
        <v>0</v>
      </c>
      <c r="N700" s="7">
        <f t="shared" si="43"/>
        <v>0</v>
      </c>
      <c r="O700" s="7">
        <f t="shared" si="41"/>
        <v>0</v>
      </c>
    </row>
    <row r="701" spans="3:15" x14ac:dyDescent="0.35">
      <c r="C701" s="18" t="str">
        <f t="shared" si="42"/>
        <v/>
      </c>
      <c r="D701" s="13" t="str">
        <f>IF('2_DEBITOS'!D697="","Não informado",'2_DEBITOS'!D697)</f>
        <v>Não informado</v>
      </c>
      <c r="E701" s="7">
        <f>IF('2_DEBITOS'!$I$4="ERRO !!!",0,SUM('2_DEBITOS'!E697))</f>
        <v>0</v>
      </c>
      <c r="F701" s="7">
        <f>IF('2_DEBITOS'!$I$4="ERRO !!!",0,SUM('2_DEBITOS'!F697,'2_DEBITOS'!G697))</f>
        <v>0</v>
      </c>
      <c r="G701" s="8" t="str">
        <f>IF('1_QUESITOS'!$D$18="ERRO !!!","",
IF(E701+F701=0,"",
IF(OR('2_DEBITOS'!I697="Sim",'1_QUESITOS'!$D$6="Sim",'1_QUESITOS'!$D$7="Sim",'1_QUESITOS'!$D$9="Sim"),"D",
IF('3_CAPAG'!$D$9="","",
'3_CAPAG'!$D$9))))</f>
        <v/>
      </c>
      <c r="H701" s="8" t="str">
        <f>IF('1_QUESITOS'!$D$18="ERRO !!!","00.0",
IF(AND(OR(G701="C",G701="D"),'1_QUESITOS'!$D$13="Sim"),"10.1",
IF(AND(OR(G701="A",G701="B"),'1_QUESITOS'!$D$14="Sim"),"10.2",
IF(AND(OR(G701="C",G701="D"),'1_QUESITOS'!$D$13="Não",'1_QUESITOS'!$D$12="Inciso I"),"11.1",
IF(AND(OR(G701="C",G701="D"),'1_QUESITOS'!$D$13="Não",'1_QUESITOS'!$D$12="Inciso II"),"11.2",
"00.0")))))</f>
        <v>00.0</v>
      </c>
      <c r="I701" s="87">
        <f>IF('1_QUESITOS'!$D$18="ERRO !!!",0,
IF(H701="10.1",0.65,
IF(H701="10.2",0,
IF(AND(H701="11.1",'1_QUESITOS'!$D$8="Não",'1_QUESITOS'!$D$9="Não",'1_QUESITOS'!$D$10="Não",'1_QUESITOS'!$D$11="Não"),0.65,
IF(AND(H701="11.1",OR('1_QUESITOS'!$D$8="Sim",'1_QUESITOS'!$D$9="Sim",'1_QUESITOS'!$D$10="Sim",'1_QUESITOS'!$D$11="Sim")),0.7,
IF(AND(H701="11.2",'1_QUESITOS'!$D$8="Não",'1_QUESITOS'!$D$9="Não",'1_QUESITOS'!$D$10="Não",'1_QUESITOS'!$D$11="Não"),0.5,
IF(AND(H701="11.2",OR('1_QUESITOS'!$D$8="Sim",'1_QUESITOS'!$D$9="Sim",'1_QUESITOS'!$D$10="Sim",'1_QUESITOS'!$D$11="Sim")),0.55,
0)))))))</f>
        <v>0</v>
      </c>
      <c r="J701" s="87">
        <f>'3_CAPAG'!$D$8</f>
        <v>0</v>
      </c>
      <c r="K701" s="87">
        <f>IF(OR('2_DEBITOS'!I697="Sim",'1_QUESITOS'!$D$6="Sim",'1_QUESITOS'!$D$7="Sim",'1_QUESITOS'!$D$9="Sim"),I701,
SMALL(I701:J701,1))</f>
        <v>0</v>
      </c>
      <c r="L701" s="7">
        <f>IF('2_DEBITOS'!$I$4="ERRO !!!",0,ROUNDDOWN(SUM(E701:F701)*K701,2))</f>
        <v>0</v>
      </c>
      <c r="M701" s="7">
        <f t="shared" si="40"/>
        <v>0</v>
      </c>
      <c r="N701" s="7">
        <f t="shared" si="43"/>
        <v>0</v>
      </c>
      <c r="O701" s="7">
        <f t="shared" si="41"/>
        <v>0</v>
      </c>
    </row>
    <row r="702" spans="3:15" x14ac:dyDescent="0.35">
      <c r="C702" s="18" t="str">
        <f t="shared" si="42"/>
        <v/>
      </c>
      <c r="D702" s="13" t="str">
        <f>IF('2_DEBITOS'!D698="","Não informado",'2_DEBITOS'!D698)</f>
        <v>Não informado</v>
      </c>
      <c r="E702" s="7">
        <f>IF('2_DEBITOS'!$I$4="ERRO !!!",0,SUM('2_DEBITOS'!E698))</f>
        <v>0</v>
      </c>
      <c r="F702" s="7">
        <f>IF('2_DEBITOS'!$I$4="ERRO !!!",0,SUM('2_DEBITOS'!F698,'2_DEBITOS'!G698))</f>
        <v>0</v>
      </c>
      <c r="G702" s="8" t="str">
        <f>IF('1_QUESITOS'!$D$18="ERRO !!!","",
IF(E702+F702=0,"",
IF(OR('2_DEBITOS'!I698="Sim",'1_QUESITOS'!$D$6="Sim",'1_QUESITOS'!$D$7="Sim",'1_QUESITOS'!$D$9="Sim"),"D",
IF('3_CAPAG'!$D$9="","",
'3_CAPAG'!$D$9))))</f>
        <v/>
      </c>
      <c r="H702" s="8" t="str">
        <f>IF('1_QUESITOS'!$D$18="ERRO !!!","00.0",
IF(AND(OR(G702="C",G702="D"),'1_QUESITOS'!$D$13="Sim"),"10.1",
IF(AND(OR(G702="A",G702="B"),'1_QUESITOS'!$D$14="Sim"),"10.2",
IF(AND(OR(G702="C",G702="D"),'1_QUESITOS'!$D$13="Não",'1_QUESITOS'!$D$12="Inciso I"),"11.1",
IF(AND(OR(G702="C",G702="D"),'1_QUESITOS'!$D$13="Não",'1_QUESITOS'!$D$12="Inciso II"),"11.2",
"00.0")))))</f>
        <v>00.0</v>
      </c>
      <c r="I702" s="87">
        <f>IF('1_QUESITOS'!$D$18="ERRO !!!",0,
IF(H702="10.1",0.65,
IF(H702="10.2",0,
IF(AND(H702="11.1",'1_QUESITOS'!$D$8="Não",'1_QUESITOS'!$D$9="Não",'1_QUESITOS'!$D$10="Não",'1_QUESITOS'!$D$11="Não"),0.65,
IF(AND(H702="11.1",OR('1_QUESITOS'!$D$8="Sim",'1_QUESITOS'!$D$9="Sim",'1_QUESITOS'!$D$10="Sim",'1_QUESITOS'!$D$11="Sim")),0.7,
IF(AND(H702="11.2",'1_QUESITOS'!$D$8="Não",'1_QUESITOS'!$D$9="Não",'1_QUESITOS'!$D$10="Não",'1_QUESITOS'!$D$11="Não"),0.5,
IF(AND(H702="11.2",OR('1_QUESITOS'!$D$8="Sim",'1_QUESITOS'!$D$9="Sim",'1_QUESITOS'!$D$10="Sim",'1_QUESITOS'!$D$11="Sim")),0.55,
0)))))))</f>
        <v>0</v>
      </c>
      <c r="J702" s="87">
        <f>'3_CAPAG'!$D$8</f>
        <v>0</v>
      </c>
      <c r="K702" s="87">
        <f>IF(OR('2_DEBITOS'!I698="Sim",'1_QUESITOS'!$D$6="Sim",'1_QUESITOS'!$D$7="Sim",'1_QUESITOS'!$D$9="Sim"),I702,
SMALL(I702:J702,1))</f>
        <v>0</v>
      </c>
      <c r="L702" s="7">
        <f>IF('2_DEBITOS'!$I$4="ERRO !!!",0,ROUNDDOWN(SUM(E702:F702)*K702,2))</f>
        <v>0</v>
      </c>
      <c r="M702" s="7">
        <f t="shared" si="40"/>
        <v>0</v>
      </c>
      <c r="N702" s="7">
        <f t="shared" si="43"/>
        <v>0</v>
      </c>
      <c r="O702" s="7">
        <f t="shared" si="41"/>
        <v>0</v>
      </c>
    </row>
    <row r="703" spans="3:15" x14ac:dyDescent="0.35">
      <c r="C703" s="18" t="str">
        <f t="shared" si="42"/>
        <v/>
      </c>
      <c r="D703" s="13" t="str">
        <f>IF('2_DEBITOS'!D699="","Não informado",'2_DEBITOS'!D699)</f>
        <v>Não informado</v>
      </c>
      <c r="E703" s="7">
        <f>IF('2_DEBITOS'!$I$4="ERRO !!!",0,SUM('2_DEBITOS'!E699))</f>
        <v>0</v>
      </c>
      <c r="F703" s="7">
        <f>IF('2_DEBITOS'!$I$4="ERRO !!!",0,SUM('2_DEBITOS'!F699,'2_DEBITOS'!G699))</f>
        <v>0</v>
      </c>
      <c r="G703" s="8" t="str">
        <f>IF('1_QUESITOS'!$D$18="ERRO !!!","",
IF(E703+F703=0,"",
IF(OR('2_DEBITOS'!I699="Sim",'1_QUESITOS'!$D$6="Sim",'1_QUESITOS'!$D$7="Sim",'1_QUESITOS'!$D$9="Sim"),"D",
IF('3_CAPAG'!$D$9="","",
'3_CAPAG'!$D$9))))</f>
        <v/>
      </c>
      <c r="H703" s="8" t="str">
        <f>IF('1_QUESITOS'!$D$18="ERRO !!!","00.0",
IF(AND(OR(G703="C",G703="D"),'1_QUESITOS'!$D$13="Sim"),"10.1",
IF(AND(OR(G703="A",G703="B"),'1_QUESITOS'!$D$14="Sim"),"10.2",
IF(AND(OR(G703="C",G703="D"),'1_QUESITOS'!$D$13="Não",'1_QUESITOS'!$D$12="Inciso I"),"11.1",
IF(AND(OR(G703="C",G703="D"),'1_QUESITOS'!$D$13="Não",'1_QUESITOS'!$D$12="Inciso II"),"11.2",
"00.0")))))</f>
        <v>00.0</v>
      </c>
      <c r="I703" s="87">
        <f>IF('1_QUESITOS'!$D$18="ERRO !!!",0,
IF(H703="10.1",0.65,
IF(H703="10.2",0,
IF(AND(H703="11.1",'1_QUESITOS'!$D$8="Não",'1_QUESITOS'!$D$9="Não",'1_QUESITOS'!$D$10="Não",'1_QUESITOS'!$D$11="Não"),0.65,
IF(AND(H703="11.1",OR('1_QUESITOS'!$D$8="Sim",'1_QUESITOS'!$D$9="Sim",'1_QUESITOS'!$D$10="Sim",'1_QUESITOS'!$D$11="Sim")),0.7,
IF(AND(H703="11.2",'1_QUESITOS'!$D$8="Não",'1_QUESITOS'!$D$9="Não",'1_QUESITOS'!$D$10="Não",'1_QUESITOS'!$D$11="Não"),0.5,
IF(AND(H703="11.2",OR('1_QUESITOS'!$D$8="Sim",'1_QUESITOS'!$D$9="Sim",'1_QUESITOS'!$D$10="Sim",'1_QUESITOS'!$D$11="Sim")),0.55,
0)))))))</f>
        <v>0</v>
      </c>
      <c r="J703" s="87">
        <f>'3_CAPAG'!$D$8</f>
        <v>0</v>
      </c>
      <c r="K703" s="87">
        <f>IF(OR('2_DEBITOS'!I699="Sim",'1_QUESITOS'!$D$6="Sim",'1_QUESITOS'!$D$7="Sim",'1_QUESITOS'!$D$9="Sim"),I703,
SMALL(I703:J703,1))</f>
        <v>0</v>
      </c>
      <c r="L703" s="7">
        <f>IF('2_DEBITOS'!$I$4="ERRO !!!",0,ROUNDDOWN(SUM(E703:F703)*K703,2))</f>
        <v>0</v>
      </c>
      <c r="M703" s="7">
        <f t="shared" si="40"/>
        <v>0</v>
      </c>
      <c r="N703" s="7">
        <f t="shared" si="43"/>
        <v>0</v>
      </c>
      <c r="O703" s="7">
        <f t="shared" si="41"/>
        <v>0</v>
      </c>
    </row>
    <row r="704" spans="3:15" x14ac:dyDescent="0.35">
      <c r="C704" s="18" t="str">
        <f t="shared" si="42"/>
        <v/>
      </c>
      <c r="D704" s="13" t="str">
        <f>IF('2_DEBITOS'!D700="","Não informado",'2_DEBITOS'!D700)</f>
        <v>Não informado</v>
      </c>
      <c r="E704" s="7">
        <f>IF('2_DEBITOS'!$I$4="ERRO !!!",0,SUM('2_DEBITOS'!E700))</f>
        <v>0</v>
      </c>
      <c r="F704" s="7">
        <f>IF('2_DEBITOS'!$I$4="ERRO !!!",0,SUM('2_DEBITOS'!F700,'2_DEBITOS'!G700))</f>
        <v>0</v>
      </c>
      <c r="G704" s="8" t="str">
        <f>IF('1_QUESITOS'!$D$18="ERRO !!!","",
IF(E704+F704=0,"",
IF(OR('2_DEBITOS'!I700="Sim",'1_QUESITOS'!$D$6="Sim",'1_QUESITOS'!$D$7="Sim",'1_QUESITOS'!$D$9="Sim"),"D",
IF('3_CAPAG'!$D$9="","",
'3_CAPAG'!$D$9))))</f>
        <v/>
      </c>
      <c r="H704" s="8" t="str">
        <f>IF('1_QUESITOS'!$D$18="ERRO !!!","00.0",
IF(AND(OR(G704="C",G704="D"),'1_QUESITOS'!$D$13="Sim"),"10.1",
IF(AND(OR(G704="A",G704="B"),'1_QUESITOS'!$D$14="Sim"),"10.2",
IF(AND(OR(G704="C",G704="D"),'1_QUESITOS'!$D$13="Não",'1_QUESITOS'!$D$12="Inciso I"),"11.1",
IF(AND(OR(G704="C",G704="D"),'1_QUESITOS'!$D$13="Não",'1_QUESITOS'!$D$12="Inciso II"),"11.2",
"00.0")))))</f>
        <v>00.0</v>
      </c>
      <c r="I704" s="87">
        <f>IF('1_QUESITOS'!$D$18="ERRO !!!",0,
IF(H704="10.1",0.65,
IF(H704="10.2",0,
IF(AND(H704="11.1",'1_QUESITOS'!$D$8="Não",'1_QUESITOS'!$D$9="Não",'1_QUESITOS'!$D$10="Não",'1_QUESITOS'!$D$11="Não"),0.65,
IF(AND(H704="11.1",OR('1_QUESITOS'!$D$8="Sim",'1_QUESITOS'!$D$9="Sim",'1_QUESITOS'!$D$10="Sim",'1_QUESITOS'!$D$11="Sim")),0.7,
IF(AND(H704="11.2",'1_QUESITOS'!$D$8="Não",'1_QUESITOS'!$D$9="Não",'1_QUESITOS'!$D$10="Não",'1_QUESITOS'!$D$11="Não"),0.5,
IF(AND(H704="11.2",OR('1_QUESITOS'!$D$8="Sim",'1_QUESITOS'!$D$9="Sim",'1_QUESITOS'!$D$10="Sim",'1_QUESITOS'!$D$11="Sim")),0.55,
0)))))))</f>
        <v>0</v>
      </c>
      <c r="J704" s="87">
        <f>'3_CAPAG'!$D$8</f>
        <v>0</v>
      </c>
      <c r="K704" s="87">
        <f>IF(OR('2_DEBITOS'!I700="Sim",'1_QUESITOS'!$D$6="Sim",'1_QUESITOS'!$D$7="Sim",'1_QUESITOS'!$D$9="Sim"),I704,
SMALL(I704:J704,1))</f>
        <v>0</v>
      </c>
      <c r="L704" s="7">
        <f>IF('2_DEBITOS'!$I$4="ERRO !!!",0,ROUNDDOWN(SUM(E704:F704)*K704,2))</f>
        <v>0</v>
      </c>
      <c r="M704" s="7">
        <f t="shared" si="40"/>
        <v>0</v>
      </c>
      <c r="N704" s="7">
        <f t="shared" si="43"/>
        <v>0</v>
      </c>
      <c r="O704" s="7">
        <f t="shared" si="41"/>
        <v>0</v>
      </c>
    </row>
    <row r="705" spans="3:15" x14ac:dyDescent="0.35">
      <c r="C705" s="18" t="str">
        <f t="shared" si="42"/>
        <v/>
      </c>
      <c r="D705" s="13" t="str">
        <f>IF('2_DEBITOS'!D701="","Não informado",'2_DEBITOS'!D701)</f>
        <v>Não informado</v>
      </c>
      <c r="E705" s="7">
        <f>IF('2_DEBITOS'!$I$4="ERRO !!!",0,SUM('2_DEBITOS'!E701))</f>
        <v>0</v>
      </c>
      <c r="F705" s="7">
        <f>IF('2_DEBITOS'!$I$4="ERRO !!!",0,SUM('2_DEBITOS'!F701,'2_DEBITOS'!G701))</f>
        <v>0</v>
      </c>
      <c r="G705" s="8" t="str">
        <f>IF('1_QUESITOS'!$D$18="ERRO !!!","",
IF(E705+F705=0,"",
IF(OR('2_DEBITOS'!I701="Sim",'1_QUESITOS'!$D$6="Sim",'1_QUESITOS'!$D$7="Sim",'1_QUESITOS'!$D$9="Sim"),"D",
IF('3_CAPAG'!$D$9="","",
'3_CAPAG'!$D$9))))</f>
        <v/>
      </c>
      <c r="H705" s="8" t="str">
        <f>IF('1_QUESITOS'!$D$18="ERRO !!!","00.0",
IF(AND(OR(G705="C",G705="D"),'1_QUESITOS'!$D$13="Sim"),"10.1",
IF(AND(OR(G705="A",G705="B"),'1_QUESITOS'!$D$14="Sim"),"10.2",
IF(AND(OR(G705="C",G705="D"),'1_QUESITOS'!$D$13="Não",'1_QUESITOS'!$D$12="Inciso I"),"11.1",
IF(AND(OR(G705="C",G705="D"),'1_QUESITOS'!$D$13="Não",'1_QUESITOS'!$D$12="Inciso II"),"11.2",
"00.0")))))</f>
        <v>00.0</v>
      </c>
      <c r="I705" s="87">
        <f>IF('1_QUESITOS'!$D$18="ERRO !!!",0,
IF(H705="10.1",0.65,
IF(H705="10.2",0,
IF(AND(H705="11.1",'1_QUESITOS'!$D$8="Não",'1_QUESITOS'!$D$9="Não",'1_QUESITOS'!$D$10="Não",'1_QUESITOS'!$D$11="Não"),0.65,
IF(AND(H705="11.1",OR('1_QUESITOS'!$D$8="Sim",'1_QUESITOS'!$D$9="Sim",'1_QUESITOS'!$D$10="Sim",'1_QUESITOS'!$D$11="Sim")),0.7,
IF(AND(H705="11.2",'1_QUESITOS'!$D$8="Não",'1_QUESITOS'!$D$9="Não",'1_QUESITOS'!$D$10="Não",'1_QUESITOS'!$D$11="Não"),0.5,
IF(AND(H705="11.2",OR('1_QUESITOS'!$D$8="Sim",'1_QUESITOS'!$D$9="Sim",'1_QUESITOS'!$D$10="Sim",'1_QUESITOS'!$D$11="Sim")),0.55,
0)))))))</f>
        <v>0</v>
      </c>
      <c r="J705" s="87">
        <f>'3_CAPAG'!$D$8</f>
        <v>0</v>
      </c>
      <c r="K705" s="87">
        <f>IF(OR('2_DEBITOS'!I701="Sim",'1_QUESITOS'!$D$6="Sim",'1_QUESITOS'!$D$7="Sim",'1_QUESITOS'!$D$9="Sim"),I705,
SMALL(I705:J705,1))</f>
        <v>0</v>
      </c>
      <c r="L705" s="7">
        <f>IF('2_DEBITOS'!$I$4="ERRO !!!",0,ROUNDDOWN(SUM(E705:F705)*K705,2))</f>
        <v>0</v>
      </c>
      <c r="M705" s="7">
        <f t="shared" si="40"/>
        <v>0</v>
      </c>
      <c r="N705" s="7">
        <f t="shared" si="43"/>
        <v>0</v>
      </c>
      <c r="O705" s="7">
        <f t="shared" si="41"/>
        <v>0</v>
      </c>
    </row>
    <row r="706" spans="3:15" x14ac:dyDescent="0.35">
      <c r="C706" s="18" t="str">
        <f t="shared" si="42"/>
        <v/>
      </c>
      <c r="D706" s="13" t="str">
        <f>IF('2_DEBITOS'!D702="","Não informado",'2_DEBITOS'!D702)</f>
        <v>Não informado</v>
      </c>
      <c r="E706" s="7">
        <f>IF('2_DEBITOS'!$I$4="ERRO !!!",0,SUM('2_DEBITOS'!E702))</f>
        <v>0</v>
      </c>
      <c r="F706" s="7">
        <f>IF('2_DEBITOS'!$I$4="ERRO !!!",0,SUM('2_DEBITOS'!F702,'2_DEBITOS'!G702))</f>
        <v>0</v>
      </c>
      <c r="G706" s="8" t="str">
        <f>IF('1_QUESITOS'!$D$18="ERRO !!!","",
IF(E706+F706=0,"",
IF(OR('2_DEBITOS'!I702="Sim",'1_QUESITOS'!$D$6="Sim",'1_QUESITOS'!$D$7="Sim",'1_QUESITOS'!$D$9="Sim"),"D",
IF('3_CAPAG'!$D$9="","",
'3_CAPAG'!$D$9))))</f>
        <v/>
      </c>
      <c r="H706" s="8" t="str">
        <f>IF('1_QUESITOS'!$D$18="ERRO !!!","00.0",
IF(AND(OR(G706="C",G706="D"),'1_QUESITOS'!$D$13="Sim"),"10.1",
IF(AND(OR(G706="A",G706="B"),'1_QUESITOS'!$D$14="Sim"),"10.2",
IF(AND(OR(G706="C",G706="D"),'1_QUESITOS'!$D$13="Não",'1_QUESITOS'!$D$12="Inciso I"),"11.1",
IF(AND(OR(G706="C",G706="D"),'1_QUESITOS'!$D$13="Não",'1_QUESITOS'!$D$12="Inciso II"),"11.2",
"00.0")))))</f>
        <v>00.0</v>
      </c>
      <c r="I706" s="87">
        <f>IF('1_QUESITOS'!$D$18="ERRO !!!",0,
IF(H706="10.1",0.65,
IF(H706="10.2",0,
IF(AND(H706="11.1",'1_QUESITOS'!$D$8="Não",'1_QUESITOS'!$D$9="Não",'1_QUESITOS'!$D$10="Não",'1_QUESITOS'!$D$11="Não"),0.65,
IF(AND(H706="11.1",OR('1_QUESITOS'!$D$8="Sim",'1_QUESITOS'!$D$9="Sim",'1_QUESITOS'!$D$10="Sim",'1_QUESITOS'!$D$11="Sim")),0.7,
IF(AND(H706="11.2",'1_QUESITOS'!$D$8="Não",'1_QUESITOS'!$D$9="Não",'1_QUESITOS'!$D$10="Não",'1_QUESITOS'!$D$11="Não"),0.5,
IF(AND(H706="11.2",OR('1_QUESITOS'!$D$8="Sim",'1_QUESITOS'!$D$9="Sim",'1_QUESITOS'!$D$10="Sim",'1_QUESITOS'!$D$11="Sim")),0.55,
0)))))))</f>
        <v>0</v>
      </c>
      <c r="J706" s="87">
        <f>'3_CAPAG'!$D$8</f>
        <v>0</v>
      </c>
      <c r="K706" s="87">
        <f>IF(OR('2_DEBITOS'!I702="Sim",'1_QUESITOS'!$D$6="Sim",'1_QUESITOS'!$D$7="Sim",'1_QUESITOS'!$D$9="Sim"),I706,
SMALL(I706:J706,1))</f>
        <v>0</v>
      </c>
      <c r="L706" s="7">
        <f>IF('2_DEBITOS'!$I$4="ERRO !!!",0,ROUNDDOWN(SUM(E706:F706)*K706,2))</f>
        <v>0</v>
      </c>
      <c r="M706" s="7">
        <f t="shared" si="40"/>
        <v>0</v>
      </c>
      <c r="N706" s="7">
        <f t="shared" si="43"/>
        <v>0</v>
      </c>
      <c r="O706" s="7">
        <f t="shared" si="41"/>
        <v>0</v>
      </c>
    </row>
    <row r="707" spans="3:15" x14ac:dyDescent="0.35">
      <c r="C707" s="18" t="str">
        <f t="shared" si="42"/>
        <v/>
      </c>
      <c r="D707" s="13" t="str">
        <f>IF('2_DEBITOS'!D703="","Não informado",'2_DEBITOS'!D703)</f>
        <v>Não informado</v>
      </c>
      <c r="E707" s="7">
        <f>IF('2_DEBITOS'!$I$4="ERRO !!!",0,SUM('2_DEBITOS'!E703))</f>
        <v>0</v>
      </c>
      <c r="F707" s="7">
        <f>IF('2_DEBITOS'!$I$4="ERRO !!!",0,SUM('2_DEBITOS'!F703,'2_DEBITOS'!G703))</f>
        <v>0</v>
      </c>
      <c r="G707" s="8" t="str">
        <f>IF('1_QUESITOS'!$D$18="ERRO !!!","",
IF(E707+F707=0,"",
IF(OR('2_DEBITOS'!I703="Sim",'1_QUESITOS'!$D$6="Sim",'1_QUESITOS'!$D$7="Sim",'1_QUESITOS'!$D$9="Sim"),"D",
IF('3_CAPAG'!$D$9="","",
'3_CAPAG'!$D$9))))</f>
        <v/>
      </c>
      <c r="H707" s="8" t="str">
        <f>IF('1_QUESITOS'!$D$18="ERRO !!!","00.0",
IF(AND(OR(G707="C",G707="D"),'1_QUESITOS'!$D$13="Sim"),"10.1",
IF(AND(OR(G707="A",G707="B"),'1_QUESITOS'!$D$14="Sim"),"10.2",
IF(AND(OR(G707="C",G707="D"),'1_QUESITOS'!$D$13="Não",'1_QUESITOS'!$D$12="Inciso I"),"11.1",
IF(AND(OR(G707="C",G707="D"),'1_QUESITOS'!$D$13="Não",'1_QUESITOS'!$D$12="Inciso II"),"11.2",
"00.0")))))</f>
        <v>00.0</v>
      </c>
      <c r="I707" s="87">
        <f>IF('1_QUESITOS'!$D$18="ERRO !!!",0,
IF(H707="10.1",0.65,
IF(H707="10.2",0,
IF(AND(H707="11.1",'1_QUESITOS'!$D$8="Não",'1_QUESITOS'!$D$9="Não",'1_QUESITOS'!$D$10="Não",'1_QUESITOS'!$D$11="Não"),0.65,
IF(AND(H707="11.1",OR('1_QUESITOS'!$D$8="Sim",'1_QUESITOS'!$D$9="Sim",'1_QUESITOS'!$D$10="Sim",'1_QUESITOS'!$D$11="Sim")),0.7,
IF(AND(H707="11.2",'1_QUESITOS'!$D$8="Não",'1_QUESITOS'!$D$9="Não",'1_QUESITOS'!$D$10="Não",'1_QUESITOS'!$D$11="Não"),0.5,
IF(AND(H707="11.2",OR('1_QUESITOS'!$D$8="Sim",'1_QUESITOS'!$D$9="Sim",'1_QUESITOS'!$D$10="Sim",'1_QUESITOS'!$D$11="Sim")),0.55,
0)))))))</f>
        <v>0</v>
      </c>
      <c r="J707" s="87">
        <f>'3_CAPAG'!$D$8</f>
        <v>0</v>
      </c>
      <c r="K707" s="87">
        <f>IF(OR('2_DEBITOS'!I703="Sim",'1_QUESITOS'!$D$6="Sim",'1_QUESITOS'!$D$7="Sim",'1_QUESITOS'!$D$9="Sim"),I707,
SMALL(I707:J707,1))</f>
        <v>0</v>
      </c>
      <c r="L707" s="7">
        <f>IF('2_DEBITOS'!$I$4="ERRO !!!",0,ROUNDDOWN(SUM(E707:F707)*K707,2))</f>
        <v>0</v>
      </c>
      <c r="M707" s="7">
        <f t="shared" si="40"/>
        <v>0</v>
      </c>
      <c r="N707" s="7">
        <f t="shared" si="43"/>
        <v>0</v>
      </c>
      <c r="O707" s="7">
        <f t="shared" si="41"/>
        <v>0</v>
      </c>
    </row>
    <row r="708" spans="3:15" x14ac:dyDescent="0.35">
      <c r="C708" s="18" t="str">
        <f t="shared" si="42"/>
        <v/>
      </c>
      <c r="D708" s="13" t="str">
        <f>IF('2_DEBITOS'!D704="","Não informado",'2_DEBITOS'!D704)</f>
        <v>Não informado</v>
      </c>
      <c r="E708" s="7">
        <f>IF('2_DEBITOS'!$I$4="ERRO !!!",0,SUM('2_DEBITOS'!E704))</f>
        <v>0</v>
      </c>
      <c r="F708" s="7">
        <f>IF('2_DEBITOS'!$I$4="ERRO !!!",0,SUM('2_DEBITOS'!F704,'2_DEBITOS'!G704))</f>
        <v>0</v>
      </c>
      <c r="G708" s="8" t="str">
        <f>IF('1_QUESITOS'!$D$18="ERRO !!!","",
IF(E708+F708=0,"",
IF(OR('2_DEBITOS'!I704="Sim",'1_QUESITOS'!$D$6="Sim",'1_QUESITOS'!$D$7="Sim",'1_QUESITOS'!$D$9="Sim"),"D",
IF('3_CAPAG'!$D$9="","",
'3_CAPAG'!$D$9))))</f>
        <v/>
      </c>
      <c r="H708" s="8" t="str">
        <f>IF('1_QUESITOS'!$D$18="ERRO !!!","00.0",
IF(AND(OR(G708="C",G708="D"),'1_QUESITOS'!$D$13="Sim"),"10.1",
IF(AND(OR(G708="A",G708="B"),'1_QUESITOS'!$D$14="Sim"),"10.2",
IF(AND(OR(G708="C",G708="D"),'1_QUESITOS'!$D$13="Não",'1_QUESITOS'!$D$12="Inciso I"),"11.1",
IF(AND(OR(G708="C",G708="D"),'1_QUESITOS'!$D$13="Não",'1_QUESITOS'!$D$12="Inciso II"),"11.2",
"00.0")))))</f>
        <v>00.0</v>
      </c>
      <c r="I708" s="87">
        <f>IF('1_QUESITOS'!$D$18="ERRO !!!",0,
IF(H708="10.1",0.65,
IF(H708="10.2",0,
IF(AND(H708="11.1",'1_QUESITOS'!$D$8="Não",'1_QUESITOS'!$D$9="Não",'1_QUESITOS'!$D$10="Não",'1_QUESITOS'!$D$11="Não"),0.65,
IF(AND(H708="11.1",OR('1_QUESITOS'!$D$8="Sim",'1_QUESITOS'!$D$9="Sim",'1_QUESITOS'!$D$10="Sim",'1_QUESITOS'!$D$11="Sim")),0.7,
IF(AND(H708="11.2",'1_QUESITOS'!$D$8="Não",'1_QUESITOS'!$D$9="Não",'1_QUESITOS'!$D$10="Não",'1_QUESITOS'!$D$11="Não"),0.5,
IF(AND(H708="11.2",OR('1_QUESITOS'!$D$8="Sim",'1_QUESITOS'!$D$9="Sim",'1_QUESITOS'!$D$10="Sim",'1_QUESITOS'!$D$11="Sim")),0.55,
0)))))))</f>
        <v>0</v>
      </c>
      <c r="J708" s="87">
        <f>'3_CAPAG'!$D$8</f>
        <v>0</v>
      </c>
      <c r="K708" s="87">
        <f>IF(OR('2_DEBITOS'!I704="Sim",'1_QUESITOS'!$D$6="Sim",'1_QUESITOS'!$D$7="Sim",'1_QUESITOS'!$D$9="Sim"),I708,
SMALL(I708:J708,1))</f>
        <v>0</v>
      </c>
      <c r="L708" s="7">
        <f>IF('2_DEBITOS'!$I$4="ERRO !!!",0,ROUNDDOWN(SUM(E708:F708)*K708,2))</f>
        <v>0</v>
      </c>
      <c r="M708" s="7">
        <f t="shared" si="40"/>
        <v>0</v>
      </c>
      <c r="N708" s="7">
        <f t="shared" si="43"/>
        <v>0</v>
      </c>
      <c r="O708" s="7">
        <f t="shared" si="41"/>
        <v>0</v>
      </c>
    </row>
    <row r="709" spans="3:15" x14ac:dyDescent="0.35">
      <c r="C709" s="18" t="str">
        <f t="shared" si="42"/>
        <v/>
      </c>
      <c r="D709" s="13" t="str">
        <f>IF('2_DEBITOS'!D705="","Não informado",'2_DEBITOS'!D705)</f>
        <v>Não informado</v>
      </c>
      <c r="E709" s="7">
        <f>IF('2_DEBITOS'!$I$4="ERRO !!!",0,SUM('2_DEBITOS'!E705))</f>
        <v>0</v>
      </c>
      <c r="F709" s="7">
        <f>IF('2_DEBITOS'!$I$4="ERRO !!!",0,SUM('2_DEBITOS'!F705,'2_DEBITOS'!G705))</f>
        <v>0</v>
      </c>
      <c r="G709" s="8" t="str">
        <f>IF('1_QUESITOS'!$D$18="ERRO !!!","",
IF(E709+F709=0,"",
IF(OR('2_DEBITOS'!I705="Sim",'1_QUESITOS'!$D$6="Sim",'1_QUESITOS'!$D$7="Sim",'1_QUESITOS'!$D$9="Sim"),"D",
IF('3_CAPAG'!$D$9="","",
'3_CAPAG'!$D$9))))</f>
        <v/>
      </c>
      <c r="H709" s="8" t="str">
        <f>IF('1_QUESITOS'!$D$18="ERRO !!!","00.0",
IF(AND(OR(G709="C",G709="D"),'1_QUESITOS'!$D$13="Sim"),"10.1",
IF(AND(OR(G709="A",G709="B"),'1_QUESITOS'!$D$14="Sim"),"10.2",
IF(AND(OR(G709="C",G709="D"),'1_QUESITOS'!$D$13="Não",'1_QUESITOS'!$D$12="Inciso I"),"11.1",
IF(AND(OR(G709="C",G709="D"),'1_QUESITOS'!$D$13="Não",'1_QUESITOS'!$D$12="Inciso II"),"11.2",
"00.0")))))</f>
        <v>00.0</v>
      </c>
      <c r="I709" s="87">
        <f>IF('1_QUESITOS'!$D$18="ERRO !!!",0,
IF(H709="10.1",0.65,
IF(H709="10.2",0,
IF(AND(H709="11.1",'1_QUESITOS'!$D$8="Não",'1_QUESITOS'!$D$9="Não",'1_QUESITOS'!$D$10="Não",'1_QUESITOS'!$D$11="Não"),0.65,
IF(AND(H709="11.1",OR('1_QUESITOS'!$D$8="Sim",'1_QUESITOS'!$D$9="Sim",'1_QUESITOS'!$D$10="Sim",'1_QUESITOS'!$D$11="Sim")),0.7,
IF(AND(H709="11.2",'1_QUESITOS'!$D$8="Não",'1_QUESITOS'!$D$9="Não",'1_QUESITOS'!$D$10="Não",'1_QUESITOS'!$D$11="Não"),0.5,
IF(AND(H709="11.2",OR('1_QUESITOS'!$D$8="Sim",'1_QUESITOS'!$D$9="Sim",'1_QUESITOS'!$D$10="Sim",'1_QUESITOS'!$D$11="Sim")),0.55,
0)))))))</f>
        <v>0</v>
      </c>
      <c r="J709" s="87">
        <f>'3_CAPAG'!$D$8</f>
        <v>0</v>
      </c>
      <c r="K709" s="87">
        <f>IF(OR('2_DEBITOS'!I705="Sim",'1_QUESITOS'!$D$6="Sim",'1_QUESITOS'!$D$7="Sim",'1_QUESITOS'!$D$9="Sim"),I709,
SMALL(I709:J709,1))</f>
        <v>0</v>
      </c>
      <c r="L709" s="7">
        <f>IF('2_DEBITOS'!$I$4="ERRO !!!",0,ROUNDDOWN(SUM(E709:F709)*K709,2))</f>
        <v>0</v>
      </c>
      <c r="M709" s="7">
        <f t="shared" si="40"/>
        <v>0</v>
      </c>
      <c r="N709" s="7">
        <f t="shared" si="43"/>
        <v>0</v>
      </c>
      <c r="O709" s="7">
        <f t="shared" si="41"/>
        <v>0</v>
      </c>
    </row>
    <row r="710" spans="3:15" x14ac:dyDescent="0.35">
      <c r="C710" s="18" t="str">
        <f t="shared" si="42"/>
        <v/>
      </c>
      <c r="D710" s="13" t="str">
        <f>IF('2_DEBITOS'!D706="","Não informado",'2_DEBITOS'!D706)</f>
        <v>Não informado</v>
      </c>
      <c r="E710" s="7">
        <f>IF('2_DEBITOS'!$I$4="ERRO !!!",0,SUM('2_DEBITOS'!E706))</f>
        <v>0</v>
      </c>
      <c r="F710" s="7">
        <f>IF('2_DEBITOS'!$I$4="ERRO !!!",0,SUM('2_DEBITOS'!F706,'2_DEBITOS'!G706))</f>
        <v>0</v>
      </c>
      <c r="G710" s="8" t="str">
        <f>IF('1_QUESITOS'!$D$18="ERRO !!!","",
IF(E710+F710=0,"",
IF(OR('2_DEBITOS'!I706="Sim",'1_QUESITOS'!$D$6="Sim",'1_QUESITOS'!$D$7="Sim",'1_QUESITOS'!$D$9="Sim"),"D",
IF('3_CAPAG'!$D$9="","",
'3_CAPAG'!$D$9))))</f>
        <v/>
      </c>
      <c r="H710" s="8" t="str">
        <f>IF('1_QUESITOS'!$D$18="ERRO !!!","00.0",
IF(AND(OR(G710="C",G710="D"),'1_QUESITOS'!$D$13="Sim"),"10.1",
IF(AND(OR(G710="A",G710="B"),'1_QUESITOS'!$D$14="Sim"),"10.2",
IF(AND(OR(G710="C",G710="D"),'1_QUESITOS'!$D$13="Não",'1_QUESITOS'!$D$12="Inciso I"),"11.1",
IF(AND(OR(G710="C",G710="D"),'1_QUESITOS'!$D$13="Não",'1_QUESITOS'!$D$12="Inciso II"),"11.2",
"00.0")))))</f>
        <v>00.0</v>
      </c>
      <c r="I710" s="87">
        <f>IF('1_QUESITOS'!$D$18="ERRO !!!",0,
IF(H710="10.1",0.65,
IF(H710="10.2",0,
IF(AND(H710="11.1",'1_QUESITOS'!$D$8="Não",'1_QUESITOS'!$D$9="Não",'1_QUESITOS'!$D$10="Não",'1_QUESITOS'!$D$11="Não"),0.65,
IF(AND(H710="11.1",OR('1_QUESITOS'!$D$8="Sim",'1_QUESITOS'!$D$9="Sim",'1_QUESITOS'!$D$10="Sim",'1_QUESITOS'!$D$11="Sim")),0.7,
IF(AND(H710="11.2",'1_QUESITOS'!$D$8="Não",'1_QUESITOS'!$D$9="Não",'1_QUESITOS'!$D$10="Não",'1_QUESITOS'!$D$11="Não"),0.5,
IF(AND(H710="11.2",OR('1_QUESITOS'!$D$8="Sim",'1_QUESITOS'!$D$9="Sim",'1_QUESITOS'!$D$10="Sim",'1_QUESITOS'!$D$11="Sim")),0.55,
0)))))))</f>
        <v>0</v>
      </c>
      <c r="J710" s="87">
        <f>'3_CAPAG'!$D$8</f>
        <v>0</v>
      </c>
      <c r="K710" s="87">
        <f>IF(OR('2_DEBITOS'!I706="Sim",'1_QUESITOS'!$D$6="Sim",'1_QUESITOS'!$D$7="Sim",'1_QUESITOS'!$D$9="Sim"),I710,
SMALL(I710:J710,1))</f>
        <v>0</v>
      </c>
      <c r="L710" s="7">
        <f>IF('2_DEBITOS'!$I$4="ERRO !!!",0,ROUNDDOWN(SUM(E710:F710)*K710,2))</f>
        <v>0</v>
      </c>
      <c r="M710" s="7">
        <f t="shared" si="40"/>
        <v>0</v>
      </c>
      <c r="N710" s="7">
        <f t="shared" si="43"/>
        <v>0</v>
      </c>
      <c r="O710" s="7">
        <f t="shared" si="41"/>
        <v>0</v>
      </c>
    </row>
    <row r="711" spans="3:15" x14ac:dyDescent="0.35">
      <c r="C711" s="18" t="str">
        <f t="shared" si="42"/>
        <v/>
      </c>
      <c r="D711" s="13" t="str">
        <f>IF('2_DEBITOS'!D707="","Não informado",'2_DEBITOS'!D707)</f>
        <v>Não informado</v>
      </c>
      <c r="E711" s="7">
        <f>IF('2_DEBITOS'!$I$4="ERRO !!!",0,SUM('2_DEBITOS'!E707))</f>
        <v>0</v>
      </c>
      <c r="F711" s="7">
        <f>IF('2_DEBITOS'!$I$4="ERRO !!!",0,SUM('2_DEBITOS'!F707,'2_DEBITOS'!G707))</f>
        <v>0</v>
      </c>
      <c r="G711" s="8" t="str">
        <f>IF('1_QUESITOS'!$D$18="ERRO !!!","",
IF(E711+F711=0,"",
IF(OR('2_DEBITOS'!I707="Sim",'1_QUESITOS'!$D$6="Sim",'1_QUESITOS'!$D$7="Sim",'1_QUESITOS'!$D$9="Sim"),"D",
IF('3_CAPAG'!$D$9="","",
'3_CAPAG'!$D$9))))</f>
        <v/>
      </c>
      <c r="H711" s="8" t="str">
        <f>IF('1_QUESITOS'!$D$18="ERRO !!!","00.0",
IF(AND(OR(G711="C",G711="D"),'1_QUESITOS'!$D$13="Sim"),"10.1",
IF(AND(OR(G711="A",G711="B"),'1_QUESITOS'!$D$14="Sim"),"10.2",
IF(AND(OR(G711="C",G711="D"),'1_QUESITOS'!$D$13="Não",'1_QUESITOS'!$D$12="Inciso I"),"11.1",
IF(AND(OR(G711="C",G711="D"),'1_QUESITOS'!$D$13="Não",'1_QUESITOS'!$D$12="Inciso II"),"11.2",
"00.0")))))</f>
        <v>00.0</v>
      </c>
      <c r="I711" s="87">
        <f>IF('1_QUESITOS'!$D$18="ERRO !!!",0,
IF(H711="10.1",0.65,
IF(H711="10.2",0,
IF(AND(H711="11.1",'1_QUESITOS'!$D$8="Não",'1_QUESITOS'!$D$9="Não",'1_QUESITOS'!$D$10="Não",'1_QUESITOS'!$D$11="Não"),0.65,
IF(AND(H711="11.1",OR('1_QUESITOS'!$D$8="Sim",'1_QUESITOS'!$D$9="Sim",'1_QUESITOS'!$D$10="Sim",'1_QUESITOS'!$D$11="Sim")),0.7,
IF(AND(H711="11.2",'1_QUESITOS'!$D$8="Não",'1_QUESITOS'!$D$9="Não",'1_QUESITOS'!$D$10="Não",'1_QUESITOS'!$D$11="Não"),0.5,
IF(AND(H711="11.2",OR('1_QUESITOS'!$D$8="Sim",'1_QUESITOS'!$D$9="Sim",'1_QUESITOS'!$D$10="Sim",'1_QUESITOS'!$D$11="Sim")),0.55,
0)))))))</f>
        <v>0</v>
      </c>
      <c r="J711" s="87">
        <f>'3_CAPAG'!$D$8</f>
        <v>0</v>
      </c>
      <c r="K711" s="87">
        <f>IF(OR('2_DEBITOS'!I707="Sim",'1_QUESITOS'!$D$6="Sim",'1_QUESITOS'!$D$7="Sim",'1_QUESITOS'!$D$9="Sim"),I711,
SMALL(I711:J711,1))</f>
        <v>0</v>
      </c>
      <c r="L711" s="7">
        <f>IF('2_DEBITOS'!$I$4="ERRO !!!",0,ROUNDDOWN(SUM(E711:F711)*K711,2))</f>
        <v>0</v>
      </c>
      <c r="M711" s="7">
        <f t="shared" si="40"/>
        <v>0</v>
      </c>
      <c r="N711" s="7">
        <f t="shared" si="43"/>
        <v>0</v>
      </c>
      <c r="O711" s="7">
        <f t="shared" si="41"/>
        <v>0</v>
      </c>
    </row>
    <row r="712" spans="3:15" x14ac:dyDescent="0.35">
      <c r="C712" s="18" t="str">
        <f t="shared" si="42"/>
        <v/>
      </c>
      <c r="D712" s="13" t="str">
        <f>IF('2_DEBITOS'!D708="","Não informado",'2_DEBITOS'!D708)</f>
        <v>Não informado</v>
      </c>
      <c r="E712" s="7">
        <f>IF('2_DEBITOS'!$I$4="ERRO !!!",0,SUM('2_DEBITOS'!E708))</f>
        <v>0</v>
      </c>
      <c r="F712" s="7">
        <f>IF('2_DEBITOS'!$I$4="ERRO !!!",0,SUM('2_DEBITOS'!F708,'2_DEBITOS'!G708))</f>
        <v>0</v>
      </c>
      <c r="G712" s="8" t="str">
        <f>IF('1_QUESITOS'!$D$18="ERRO !!!","",
IF(E712+F712=0,"",
IF(OR('2_DEBITOS'!I708="Sim",'1_QUESITOS'!$D$6="Sim",'1_QUESITOS'!$D$7="Sim",'1_QUESITOS'!$D$9="Sim"),"D",
IF('3_CAPAG'!$D$9="","",
'3_CAPAG'!$D$9))))</f>
        <v/>
      </c>
      <c r="H712" s="8" t="str">
        <f>IF('1_QUESITOS'!$D$18="ERRO !!!","00.0",
IF(AND(OR(G712="C",G712="D"),'1_QUESITOS'!$D$13="Sim"),"10.1",
IF(AND(OR(G712="A",G712="B"),'1_QUESITOS'!$D$14="Sim"),"10.2",
IF(AND(OR(G712="C",G712="D"),'1_QUESITOS'!$D$13="Não",'1_QUESITOS'!$D$12="Inciso I"),"11.1",
IF(AND(OR(G712="C",G712="D"),'1_QUESITOS'!$D$13="Não",'1_QUESITOS'!$D$12="Inciso II"),"11.2",
"00.0")))))</f>
        <v>00.0</v>
      </c>
      <c r="I712" s="87">
        <f>IF('1_QUESITOS'!$D$18="ERRO !!!",0,
IF(H712="10.1",0.65,
IF(H712="10.2",0,
IF(AND(H712="11.1",'1_QUESITOS'!$D$8="Não",'1_QUESITOS'!$D$9="Não",'1_QUESITOS'!$D$10="Não",'1_QUESITOS'!$D$11="Não"),0.65,
IF(AND(H712="11.1",OR('1_QUESITOS'!$D$8="Sim",'1_QUESITOS'!$D$9="Sim",'1_QUESITOS'!$D$10="Sim",'1_QUESITOS'!$D$11="Sim")),0.7,
IF(AND(H712="11.2",'1_QUESITOS'!$D$8="Não",'1_QUESITOS'!$D$9="Não",'1_QUESITOS'!$D$10="Não",'1_QUESITOS'!$D$11="Não"),0.5,
IF(AND(H712="11.2",OR('1_QUESITOS'!$D$8="Sim",'1_QUESITOS'!$D$9="Sim",'1_QUESITOS'!$D$10="Sim",'1_QUESITOS'!$D$11="Sim")),0.55,
0)))))))</f>
        <v>0</v>
      </c>
      <c r="J712" s="87">
        <f>'3_CAPAG'!$D$8</f>
        <v>0</v>
      </c>
      <c r="K712" s="87">
        <f>IF(OR('2_DEBITOS'!I708="Sim",'1_QUESITOS'!$D$6="Sim",'1_QUESITOS'!$D$7="Sim",'1_QUESITOS'!$D$9="Sim"),I712,
SMALL(I712:J712,1))</f>
        <v>0</v>
      </c>
      <c r="L712" s="7">
        <f>IF('2_DEBITOS'!$I$4="ERRO !!!",0,ROUNDDOWN(SUM(E712:F712)*K712,2))</f>
        <v>0</v>
      </c>
      <c r="M712" s="7">
        <f t="shared" si="40"/>
        <v>0</v>
      </c>
      <c r="N712" s="7">
        <f t="shared" si="43"/>
        <v>0</v>
      </c>
      <c r="O712" s="7">
        <f t="shared" si="41"/>
        <v>0</v>
      </c>
    </row>
    <row r="713" spans="3:15" x14ac:dyDescent="0.35">
      <c r="C713" s="18" t="str">
        <f t="shared" si="42"/>
        <v/>
      </c>
      <c r="D713" s="13" t="str">
        <f>IF('2_DEBITOS'!D709="","Não informado",'2_DEBITOS'!D709)</f>
        <v>Não informado</v>
      </c>
      <c r="E713" s="7">
        <f>IF('2_DEBITOS'!$I$4="ERRO !!!",0,SUM('2_DEBITOS'!E709))</f>
        <v>0</v>
      </c>
      <c r="F713" s="7">
        <f>IF('2_DEBITOS'!$I$4="ERRO !!!",0,SUM('2_DEBITOS'!F709,'2_DEBITOS'!G709))</f>
        <v>0</v>
      </c>
      <c r="G713" s="8" t="str">
        <f>IF('1_QUESITOS'!$D$18="ERRO !!!","",
IF(E713+F713=0,"",
IF(OR('2_DEBITOS'!I709="Sim",'1_QUESITOS'!$D$6="Sim",'1_QUESITOS'!$D$7="Sim",'1_QUESITOS'!$D$9="Sim"),"D",
IF('3_CAPAG'!$D$9="","",
'3_CAPAG'!$D$9))))</f>
        <v/>
      </c>
      <c r="H713" s="8" t="str">
        <f>IF('1_QUESITOS'!$D$18="ERRO !!!","00.0",
IF(AND(OR(G713="C",G713="D"),'1_QUESITOS'!$D$13="Sim"),"10.1",
IF(AND(OR(G713="A",G713="B"),'1_QUESITOS'!$D$14="Sim"),"10.2",
IF(AND(OR(G713="C",G713="D"),'1_QUESITOS'!$D$13="Não",'1_QUESITOS'!$D$12="Inciso I"),"11.1",
IF(AND(OR(G713="C",G713="D"),'1_QUESITOS'!$D$13="Não",'1_QUESITOS'!$D$12="Inciso II"),"11.2",
"00.0")))))</f>
        <v>00.0</v>
      </c>
      <c r="I713" s="87">
        <f>IF('1_QUESITOS'!$D$18="ERRO !!!",0,
IF(H713="10.1",0.65,
IF(H713="10.2",0,
IF(AND(H713="11.1",'1_QUESITOS'!$D$8="Não",'1_QUESITOS'!$D$9="Não",'1_QUESITOS'!$D$10="Não",'1_QUESITOS'!$D$11="Não"),0.65,
IF(AND(H713="11.1",OR('1_QUESITOS'!$D$8="Sim",'1_QUESITOS'!$D$9="Sim",'1_QUESITOS'!$D$10="Sim",'1_QUESITOS'!$D$11="Sim")),0.7,
IF(AND(H713="11.2",'1_QUESITOS'!$D$8="Não",'1_QUESITOS'!$D$9="Não",'1_QUESITOS'!$D$10="Não",'1_QUESITOS'!$D$11="Não"),0.5,
IF(AND(H713="11.2",OR('1_QUESITOS'!$D$8="Sim",'1_QUESITOS'!$D$9="Sim",'1_QUESITOS'!$D$10="Sim",'1_QUESITOS'!$D$11="Sim")),0.55,
0)))))))</f>
        <v>0</v>
      </c>
      <c r="J713" s="87">
        <f>'3_CAPAG'!$D$8</f>
        <v>0</v>
      </c>
      <c r="K713" s="87">
        <f>IF(OR('2_DEBITOS'!I709="Sim",'1_QUESITOS'!$D$6="Sim",'1_QUESITOS'!$D$7="Sim",'1_QUESITOS'!$D$9="Sim"),I713,
SMALL(I713:J713,1))</f>
        <v>0</v>
      </c>
      <c r="L713" s="7">
        <f>IF('2_DEBITOS'!$I$4="ERRO !!!",0,ROUNDDOWN(SUM(E713:F713)*K713,2))</f>
        <v>0</v>
      </c>
      <c r="M713" s="7">
        <f t="shared" si="40"/>
        <v>0</v>
      </c>
      <c r="N713" s="7">
        <f t="shared" si="43"/>
        <v>0</v>
      </c>
      <c r="O713" s="7">
        <f t="shared" si="41"/>
        <v>0</v>
      </c>
    </row>
    <row r="714" spans="3:15" x14ac:dyDescent="0.35">
      <c r="C714" s="18" t="str">
        <f t="shared" si="42"/>
        <v/>
      </c>
      <c r="D714" s="13" t="str">
        <f>IF('2_DEBITOS'!D710="","Não informado",'2_DEBITOS'!D710)</f>
        <v>Não informado</v>
      </c>
      <c r="E714" s="7">
        <f>IF('2_DEBITOS'!$I$4="ERRO !!!",0,SUM('2_DEBITOS'!E710))</f>
        <v>0</v>
      </c>
      <c r="F714" s="7">
        <f>IF('2_DEBITOS'!$I$4="ERRO !!!",0,SUM('2_DEBITOS'!F710,'2_DEBITOS'!G710))</f>
        <v>0</v>
      </c>
      <c r="G714" s="8" t="str">
        <f>IF('1_QUESITOS'!$D$18="ERRO !!!","",
IF(E714+F714=0,"",
IF(OR('2_DEBITOS'!I710="Sim",'1_QUESITOS'!$D$6="Sim",'1_QUESITOS'!$D$7="Sim",'1_QUESITOS'!$D$9="Sim"),"D",
IF('3_CAPAG'!$D$9="","",
'3_CAPAG'!$D$9))))</f>
        <v/>
      </c>
      <c r="H714" s="8" t="str">
        <f>IF('1_QUESITOS'!$D$18="ERRO !!!","00.0",
IF(AND(OR(G714="C",G714="D"),'1_QUESITOS'!$D$13="Sim"),"10.1",
IF(AND(OR(G714="A",G714="B"),'1_QUESITOS'!$D$14="Sim"),"10.2",
IF(AND(OR(G714="C",G714="D"),'1_QUESITOS'!$D$13="Não",'1_QUESITOS'!$D$12="Inciso I"),"11.1",
IF(AND(OR(G714="C",G714="D"),'1_QUESITOS'!$D$13="Não",'1_QUESITOS'!$D$12="Inciso II"),"11.2",
"00.0")))))</f>
        <v>00.0</v>
      </c>
      <c r="I714" s="87">
        <f>IF('1_QUESITOS'!$D$18="ERRO !!!",0,
IF(H714="10.1",0.65,
IF(H714="10.2",0,
IF(AND(H714="11.1",'1_QUESITOS'!$D$8="Não",'1_QUESITOS'!$D$9="Não",'1_QUESITOS'!$D$10="Não",'1_QUESITOS'!$D$11="Não"),0.65,
IF(AND(H714="11.1",OR('1_QUESITOS'!$D$8="Sim",'1_QUESITOS'!$D$9="Sim",'1_QUESITOS'!$D$10="Sim",'1_QUESITOS'!$D$11="Sim")),0.7,
IF(AND(H714="11.2",'1_QUESITOS'!$D$8="Não",'1_QUESITOS'!$D$9="Não",'1_QUESITOS'!$D$10="Não",'1_QUESITOS'!$D$11="Não"),0.5,
IF(AND(H714="11.2",OR('1_QUESITOS'!$D$8="Sim",'1_QUESITOS'!$D$9="Sim",'1_QUESITOS'!$D$10="Sim",'1_QUESITOS'!$D$11="Sim")),0.55,
0)))))))</f>
        <v>0</v>
      </c>
      <c r="J714" s="87">
        <f>'3_CAPAG'!$D$8</f>
        <v>0</v>
      </c>
      <c r="K714" s="87">
        <f>IF(OR('2_DEBITOS'!I710="Sim",'1_QUESITOS'!$D$6="Sim",'1_QUESITOS'!$D$7="Sim",'1_QUESITOS'!$D$9="Sim"),I714,
SMALL(I714:J714,1))</f>
        <v>0</v>
      </c>
      <c r="L714" s="7">
        <f>IF('2_DEBITOS'!$I$4="ERRO !!!",0,ROUNDDOWN(SUM(E714:F714)*K714,2))</f>
        <v>0</v>
      </c>
      <c r="M714" s="7">
        <f t="shared" si="40"/>
        <v>0</v>
      </c>
      <c r="N714" s="7">
        <f t="shared" si="43"/>
        <v>0</v>
      </c>
      <c r="O714" s="7">
        <f t="shared" si="41"/>
        <v>0</v>
      </c>
    </row>
    <row r="715" spans="3:15" x14ac:dyDescent="0.35">
      <c r="C715" s="18" t="str">
        <f t="shared" si="42"/>
        <v/>
      </c>
      <c r="D715" s="13" t="str">
        <f>IF('2_DEBITOS'!D711="","Não informado",'2_DEBITOS'!D711)</f>
        <v>Não informado</v>
      </c>
      <c r="E715" s="7">
        <f>IF('2_DEBITOS'!$I$4="ERRO !!!",0,SUM('2_DEBITOS'!E711))</f>
        <v>0</v>
      </c>
      <c r="F715" s="7">
        <f>IF('2_DEBITOS'!$I$4="ERRO !!!",0,SUM('2_DEBITOS'!F711,'2_DEBITOS'!G711))</f>
        <v>0</v>
      </c>
      <c r="G715" s="8" t="str">
        <f>IF('1_QUESITOS'!$D$18="ERRO !!!","",
IF(E715+F715=0,"",
IF(OR('2_DEBITOS'!I711="Sim",'1_QUESITOS'!$D$6="Sim",'1_QUESITOS'!$D$7="Sim",'1_QUESITOS'!$D$9="Sim"),"D",
IF('3_CAPAG'!$D$9="","",
'3_CAPAG'!$D$9))))</f>
        <v/>
      </c>
      <c r="H715" s="8" t="str">
        <f>IF('1_QUESITOS'!$D$18="ERRO !!!","00.0",
IF(AND(OR(G715="C",G715="D"),'1_QUESITOS'!$D$13="Sim"),"10.1",
IF(AND(OR(G715="A",G715="B"),'1_QUESITOS'!$D$14="Sim"),"10.2",
IF(AND(OR(G715="C",G715="D"),'1_QUESITOS'!$D$13="Não",'1_QUESITOS'!$D$12="Inciso I"),"11.1",
IF(AND(OR(G715="C",G715="D"),'1_QUESITOS'!$D$13="Não",'1_QUESITOS'!$D$12="Inciso II"),"11.2",
"00.0")))))</f>
        <v>00.0</v>
      </c>
      <c r="I715" s="87">
        <f>IF('1_QUESITOS'!$D$18="ERRO !!!",0,
IF(H715="10.1",0.65,
IF(H715="10.2",0,
IF(AND(H715="11.1",'1_QUESITOS'!$D$8="Não",'1_QUESITOS'!$D$9="Não",'1_QUESITOS'!$D$10="Não",'1_QUESITOS'!$D$11="Não"),0.65,
IF(AND(H715="11.1",OR('1_QUESITOS'!$D$8="Sim",'1_QUESITOS'!$D$9="Sim",'1_QUESITOS'!$D$10="Sim",'1_QUESITOS'!$D$11="Sim")),0.7,
IF(AND(H715="11.2",'1_QUESITOS'!$D$8="Não",'1_QUESITOS'!$D$9="Não",'1_QUESITOS'!$D$10="Não",'1_QUESITOS'!$D$11="Não"),0.5,
IF(AND(H715="11.2",OR('1_QUESITOS'!$D$8="Sim",'1_QUESITOS'!$D$9="Sim",'1_QUESITOS'!$D$10="Sim",'1_QUESITOS'!$D$11="Sim")),0.55,
0)))))))</f>
        <v>0</v>
      </c>
      <c r="J715" s="87">
        <f>'3_CAPAG'!$D$8</f>
        <v>0</v>
      </c>
      <c r="K715" s="87">
        <f>IF(OR('2_DEBITOS'!I711="Sim",'1_QUESITOS'!$D$6="Sim",'1_QUESITOS'!$D$7="Sim",'1_QUESITOS'!$D$9="Sim"),I715,
SMALL(I715:J715,1))</f>
        <v>0</v>
      </c>
      <c r="L715" s="7">
        <f>IF('2_DEBITOS'!$I$4="ERRO !!!",0,ROUNDDOWN(SUM(E715:F715)*K715,2))</f>
        <v>0</v>
      </c>
      <c r="M715" s="7">
        <f t="shared" si="40"/>
        <v>0</v>
      </c>
      <c r="N715" s="7">
        <f t="shared" si="43"/>
        <v>0</v>
      </c>
      <c r="O715" s="7">
        <f t="shared" si="41"/>
        <v>0</v>
      </c>
    </row>
    <row r="716" spans="3:15" x14ac:dyDescent="0.35">
      <c r="C716" s="18" t="str">
        <f t="shared" si="42"/>
        <v/>
      </c>
      <c r="D716" s="13" t="str">
        <f>IF('2_DEBITOS'!D712="","Não informado",'2_DEBITOS'!D712)</f>
        <v>Não informado</v>
      </c>
      <c r="E716" s="7">
        <f>IF('2_DEBITOS'!$I$4="ERRO !!!",0,SUM('2_DEBITOS'!E712))</f>
        <v>0</v>
      </c>
      <c r="F716" s="7">
        <f>IF('2_DEBITOS'!$I$4="ERRO !!!",0,SUM('2_DEBITOS'!F712,'2_DEBITOS'!G712))</f>
        <v>0</v>
      </c>
      <c r="G716" s="8" t="str">
        <f>IF('1_QUESITOS'!$D$18="ERRO !!!","",
IF(E716+F716=0,"",
IF(OR('2_DEBITOS'!I712="Sim",'1_QUESITOS'!$D$6="Sim",'1_QUESITOS'!$D$7="Sim",'1_QUESITOS'!$D$9="Sim"),"D",
IF('3_CAPAG'!$D$9="","",
'3_CAPAG'!$D$9))))</f>
        <v/>
      </c>
      <c r="H716" s="8" t="str">
        <f>IF('1_QUESITOS'!$D$18="ERRO !!!","00.0",
IF(AND(OR(G716="C",G716="D"),'1_QUESITOS'!$D$13="Sim"),"10.1",
IF(AND(OR(G716="A",G716="B"),'1_QUESITOS'!$D$14="Sim"),"10.2",
IF(AND(OR(G716="C",G716="D"),'1_QUESITOS'!$D$13="Não",'1_QUESITOS'!$D$12="Inciso I"),"11.1",
IF(AND(OR(G716="C",G716="D"),'1_QUESITOS'!$D$13="Não",'1_QUESITOS'!$D$12="Inciso II"),"11.2",
"00.0")))))</f>
        <v>00.0</v>
      </c>
      <c r="I716" s="87">
        <f>IF('1_QUESITOS'!$D$18="ERRO !!!",0,
IF(H716="10.1",0.65,
IF(H716="10.2",0,
IF(AND(H716="11.1",'1_QUESITOS'!$D$8="Não",'1_QUESITOS'!$D$9="Não",'1_QUESITOS'!$D$10="Não",'1_QUESITOS'!$D$11="Não"),0.65,
IF(AND(H716="11.1",OR('1_QUESITOS'!$D$8="Sim",'1_QUESITOS'!$D$9="Sim",'1_QUESITOS'!$D$10="Sim",'1_QUESITOS'!$D$11="Sim")),0.7,
IF(AND(H716="11.2",'1_QUESITOS'!$D$8="Não",'1_QUESITOS'!$D$9="Não",'1_QUESITOS'!$D$10="Não",'1_QUESITOS'!$D$11="Não"),0.5,
IF(AND(H716="11.2",OR('1_QUESITOS'!$D$8="Sim",'1_QUESITOS'!$D$9="Sim",'1_QUESITOS'!$D$10="Sim",'1_QUESITOS'!$D$11="Sim")),0.55,
0)))))))</f>
        <v>0</v>
      </c>
      <c r="J716" s="87">
        <f>'3_CAPAG'!$D$8</f>
        <v>0</v>
      </c>
      <c r="K716" s="87">
        <f>IF(OR('2_DEBITOS'!I712="Sim",'1_QUESITOS'!$D$6="Sim",'1_QUESITOS'!$D$7="Sim",'1_QUESITOS'!$D$9="Sim"),I716,
SMALL(I716:J716,1))</f>
        <v>0</v>
      </c>
      <c r="L716" s="7">
        <f>IF('2_DEBITOS'!$I$4="ERRO !!!",0,ROUNDDOWN(SUM(E716:F716)*K716,2))</f>
        <v>0</v>
      </c>
      <c r="M716" s="7">
        <f t="shared" si="40"/>
        <v>0</v>
      </c>
      <c r="N716" s="7">
        <f t="shared" si="43"/>
        <v>0</v>
      </c>
      <c r="O716" s="7">
        <f t="shared" si="41"/>
        <v>0</v>
      </c>
    </row>
    <row r="717" spans="3:15" x14ac:dyDescent="0.35">
      <c r="C717" s="18" t="str">
        <f t="shared" si="42"/>
        <v/>
      </c>
      <c r="D717" s="13" t="str">
        <f>IF('2_DEBITOS'!D713="","Não informado",'2_DEBITOS'!D713)</f>
        <v>Não informado</v>
      </c>
      <c r="E717" s="7">
        <f>IF('2_DEBITOS'!$I$4="ERRO !!!",0,SUM('2_DEBITOS'!E713))</f>
        <v>0</v>
      </c>
      <c r="F717" s="7">
        <f>IF('2_DEBITOS'!$I$4="ERRO !!!",0,SUM('2_DEBITOS'!F713,'2_DEBITOS'!G713))</f>
        <v>0</v>
      </c>
      <c r="G717" s="8" t="str">
        <f>IF('1_QUESITOS'!$D$18="ERRO !!!","",
IF(E717+F717=0,"",
IF(OR('2_DEBITOS'!I713="Sim",'1_QUESITOS'!$D$6="Sim",'1_QUESITOS'!$D$7="Sim",'1_QUESITOS'!$D$9="Sim"),"D",
IF('3_CAPAG'!$D$9="","",
'3_CAPAG'!$D$9))))</f>
        <v/>
      </c>
      <c r="H717" s="8" t="str">
        <f>IF('1_QUESITOS'!$D$18="ERRO !!!","00.0",
IF(AND(OR(G717="C",G717="D"),'1_QUESITOS'!$D$13="Sim"),"10.1",
IF(AND(OR(G717="A",G717="B"),'1_QUESITOS'!$D$14="Sim"),"10.2",
IF(AND(OR(G717="C",G717="D"),'1_QUESITOS'!$D$13="Não",'1_QUESITOS'!$D$12="Inciso I"),"11.1",
IF(AND(OR(G717="C",G717="D"),'1_QUESITOS'!$D$13="Não",'1_QUESITOS'!$D$12="Inciso II"),"11.2",
"00.0")))))</f>
        <v>00.0</v>
      </c>
      <c r="I717" s="87">
        <f>IF('1_QUESITOS'!$D$18="ERRO !!!",0,
IF(H717="10.1",0.65,
IF(H717="10.2",0,
IF(AND(H717="11.1",'1_QUESITOS'!$D$8="Não",'1_QUESITOS'!$D$9="Não",'1_QUESITOS'!$D$10="Não",'1_QUESITOS'!$D$11="Não"),0.65,
IF(AND(H717="11.1",OR('1_QUESITOS'!$D$8="Sim",'1_QUESITOS'!$D$9="Sim",'1_QUESITOS'!$D$10="Sim",'1_QUESITOS'!$D$11="Sim")),0.7,
IF(AND(H717="11.2",'1_QUESITOS'!$D$8="Não",'1_QUESITOS'!$D$9="Não",'1_QUESITOS'!$D$10="Não",'1_QUESITOS'!$D$11="Não"),0.5,
IF(AND(H717="11.2",OR('1_QUESITOS'!$D$8="Sim",'1_QUESITOS'!$D$9="Sim",'1_QUESITOS'!$D$10="Sim",'1_QUESITOS'!$D$11="Sim")),0.55,
0)))))))</f>
        <v>0</v>
      </c>
      <c r="J717" s="87">
        <f>'3_CAPAG'!$D$8</f>
        <v>0</v>
      </c>
      <c r="K717" s="87">
        <f>IF(OR('2_DEBITOS'!I713="Sim",'1_QUESITOS'!$D$6="Sim",'1_QUESITOS'!$D$7="Sim",'1_QUESITOS'!$D$9="Sim"),I717,
SMALL(I717:J717,1))</f>
        <v>0</v>
      </c>
      <c r="L717" s="7">
        <f>IF('2_DEBITOS'!$I$4="ERRO !!!",0,ROUNDDOWN(SUM(E717:F717)*K717,2))</f>
        <v>0</v>
      </c>
      <c r="M717" s="7">
        <f t="shared" si="40"/>
        <v>0</v>
      </c>
      <c r="N717" s="7">
        <f t="shared" si="43"/>
        <v>0</v>
      </c>
      <c r="O717" s="7">
        <f t="shared" si="41"/>
        <v>0</v>
      </c>
    </row>
    <row r="718" spans="3:15" x14ac:dyDescent="0.35">
      <c r="C718" s="18" t="str">
        <f t="shared" si="42"/>
        <v/>
      </c>
      <c r="D718" s="13" t="str">
        <f>IF('2_DEBITOS'!D714="","Não informado",'2_DEBITOS'!D714)</f>
        <v>Não informado</v>
      </c>
      <c r="E718" s="7">
        <f>IF('2_DEBITOS'!$I$4="ERRO !!!",0,SUM('2_DEBITOS'!E714))</f>
        <v>0</v>
      </c>
      <c r="F718" s="7">
        <f>IF('2_DEBITOS'!$I$4="ERRO !!!",0,SUM('2_DEBITOS'!F714,'2_DEBITOS'!G714))</f>
        <v>0</v>
      </c>
      <c r="G718" s="8" t="str">
        <f>IF('1_QUESITOS'!$D$18="ERRO !!!","",
IF(E718+F718=0,"",
IF(OR('2_DEBITOS'!I714="Sim",'1_QUESITOS'!$D$6="Sim",'1_QUESITOS'!$D$7="Sim",'1_QUESITOS'!$D$9="Sim"),"D",
IF('3_CAPAG'!$D$9="","",
'3_CAPAG'!$D$9))))</f>
        <v/>
      </c>
      <c r="H718" s="8" t="str">
        <f>IF('1_QUESITOS'!$D$18="ERRO !!!","00.0",
IF(AND(OR(G718="C",G718="D"),'1_QUESITOS'!$D$13="Sim"),"10.1",
IF(AND(OR(G718="A",G718="B"),'1_QUESITOS'!$D$14="Sim"),"10.2",
IF(AND(OR(G718="C",G718="D"),'1_QUESITOS'!$D$13="Não",'1_QUESITOS'!$D$12="Inciso I"),"11.1",
IF(AND(OR(G718="C",G718="D"),'1_QUESITOS'!$D$13="Não",'1_QUESITOS'!$D$12="Inciso II"),"11.2",
"00.0")))))</f>
        <v>00.0</v>
      </c>
      <c r="I718" s="87">
        <f>IF('1_QUESITOS'!$D$18="ERRO !!!",0,
IF(H718="10.1",0.65,
IF(H718="10.2",0,
IF(AND(H718="11.1",'1_QUESITOS'!$D$8="Não",'1_QUESITOS'!$D$9="Não",'1_QUESITOS'!$D$10="Não",'1_QUESITOS'!$D$11="Não"),0.65,
IF(AND(H718="11.1",OR('1_QUESITOS'!$D$8="Sim",'1_QUESITOS'!$D$9="Sim",'1_QUESITOS'!$D$10="Sim",'1_QUESITOS'!$D$11="Sim")),0.7,
IF(AND(H718="11.2",'1_QUESITOS'!$D$8="Não",'1_QUESITOS'!$D$9="Não",'1_QUESITOS'!$D$10="Não",'1_QUESITOS'!$D$11="Não"),0.5,
IF(AND(H718="11.2",OR('1_QUESITOS'!$D$8="Sim",'1_QUESITOS'!$D$9="Sim",'1_QUESITOS'!$D$10="Sim",'1_QUESITOS'!$D$11="Sim")),0.55,
0)))))))</f>
        <v>0</v>
      </c>
      <c r="J718" s="87">
        <f>'3_CAPAG'!$D$8</f>
        <v>0</v>
      </c>
      <c r="K718" s="87">
        <f>IF(OR('2_DEBITOS'!I714="Sim",'1_QUESITOS'!$D$6="Sim",'1_QUESITOS'!$D$7="Sim",'1_QUESITOS'!$D$9="Sim"),I718,
SMALL(I718:J718,1))</f>
        <v>0</v>
      </c>
      <c r="L718" s="7">
        <f>IF('2_DEBITOS'!$I$4="ERRO !!!",0,ROUNDDOWN(SUM(E718:F718)*K718,2))</f>
        <v>0</v>
      </c>
      <c r="M718" s="7">
        <f t="shared" ref="M718:M781" si="44">IF(OR(F718="",F718=0),0,IF(OR(H718="10.1",H718="11.1",H718="11.2"),1*F718,0))</f>
        <v>0</v>
      </c>
      <c r="N718" s="7">
        <f t="shared" si="43"/>
        <v>0</v>
      </c>
      <c r="O718" s="7">
        <f t="shared" ref="O718:O781" si="45">E718+F718-N718</f>
        <v>0</v>
      </c>
    </row>
    <row r="719" spans="3:15" x14ac:dyDescent="0.35">
      <c r="C719" s="18" t="str">
        <f t="shared" ref="C719:C782" si="46">IF(D719="Não informado","",IF(ISERROR(1+C718),1,1+C718))</f>
        <v/>
      </c>
      <c r="D719" s="13" t="str">
        <f>IF('2_DEBITOS'!D715="","Não informado",'2_DEBITOS'!D715)</f>
        <v>Não informado</v>
      </c>
      <c r="E719" s="7">
        <f>IF('2_DEBITOS'!$I$4="ERRO !!!",0,SUM('2_DEBITOS'!E715))</f>
        <v>0</v>
      </c>
      <c r="F719" s="7">
        <f>IF('2_DEBITOS'!$I$4="ERRO !!!",0,SUM('2_DEBITOS'!F715,'2_DEBITOS'!G715))</f>
        <v>0</v>
      </c>
      <c r="G719" s="8" t="str">
        <f>IF('1_QUESITOS'!$D$18="ERRO !!!","",
IF(E719+F719=0,"",
IF(OR('2_DEBITOS'!I715="Sim",'1_QUESITOS'!$D$6="Sim",'1_QUESITOS'!$D$7="Sim",'1_QUESITOS'!$D$9="Sim"),"D",
IF('3_CAPAG'!$D$9="","",
'3_CAPAG'!$D$9))))</f>
        <v/>
      </c>
      <c r="H719" s="8" t="str">
        <f>IF('1_QUESITOS'!$D$18="ERRO !!!","00.0",
IF(AND(OR(G719="C",G719="D"),'1_QUESITOS'!$D$13="Sim"),"10.1",
IF(AND(OR(G719="A",G719="B"),'1_QUESITOS'!$D$14="Sim"),"10.2",
IF(AND(OR(G719="C",G719="D"),'1_QUESITOS'!$D$13="Não",'1_QUESITOS'!$D$12="Inciso I"),"11.1",
IF(AND(OR(G719="C",G719="D"),'1_QUESITOS'!$D$13="Não",'1_QUESITOS'!$D$12="Inciso II"),"11.2",
"00.0")))))</f>
        <v>00.0</v>
      </c>
      <c r="I719" s="87">
        <f>IF('1_QUESITOS'!$D$18="ERRO !!!",0,
IF(H719="10.1",0.65,
IF(H719="10.2",0,
IF(AND(H719="11.1",'1_QUESITOS'!$D$8="Não",'1_QUESITOS'!$D$9="Não",'1_QUESITOS'!$D$10="Não",'1_QUESITOS'!$D$11="Não"),0.65,
IF(AND(H719="11.1",OR('1_QUESITOS'!$D$8="Sim",'1_QUESITOS'!$D$9="Sim",'1_QUESITOS'!$D$10="Sim",'1_QUESITOS'!$D$11="Sim")),0.7,
IF(AND(H719="11.2",'1_QUESITOS'!$D$8="Não",'1_QUESITOS'!$D$9="Não",'1_QUESITOS'!$D$10="Não",'1_QUESITOS'!$D$11="Não"),0.5,
IF(AND(H719="11.2",OR('1_QUESITOS'!$D$8="Sim",'1_QUESITOS'!$D$9="Sim",'1_QUESITOS'!$D$10="Sim",'1_QUESITOS'!$D$11="Sim")),0.55,
0)))))))</f>
        <v>0</v>
      </c>
      <c r="J719" s="87">
        <f>'3_CAPAG'!$D$8</f>
        <v>0</v>
      </c>
      <c r="K719" s="87">
        <f>IF(OR('2_DEBITOS'!I715="Sim",'1_QUESITOS'!$D$6="Sim",'1_QUESITOS'!$D$7="Sim",'1_QUESITOS'!$D$9="Sim"),I719,
SMALL(I719:J719,1))</f>
        <v>0</v>
      </c>
      <c r="L719" s="7">
        <f>IF('2_DEBITOS'!$I$4="ERRO !!!",0,ROUNDDOWN(SUM(E719:F719)*K719,2))</f>
        <v>0</v>
      </c>
      <c r="M719" s="7">
        <f t="shared" si="44"/>
        <v>0</v>
      </c>
      <c r="N719" s="7">
        <f t="shared" ref="N719:N782" si="47">SMALL(L719:M719,1)</f>
        <v>0</v>
      </c>
      <c r="O719" s="7">
        <f t="shared" si="45"/>
        <v>0</v>
      </c>
    </row>
    <row r="720" spans="3:15" x14ac:dyDescent="0.35">
      <c r="C720" s="18" t="str">
        <f t="shared" si="46"/>
        <v/>
      </c>
      <c r="D720" s="13" t="str">
        <f>IF('2_DEBITOS'!D716="","Não informado",'2_DEBITOS'!D716)</f>
        <v>Não informado</v>
      </c>
      <c r="E720" s="7">
        <f>IF('2_DEBITOS'!$I$4="ERRO !!!",0,SUM('2_DEBITOS'!E716))</f>
        <v>0</v>
      </c>
      <c r="F720" s="7">
        <f>IF('2_DEBITOS'!$I$4="ERRO !!!",0,SUM('2_DEBITOS'!F716,'2_DEBITOS'!G716))</f>
        <v>0</v>
      </c>
      <c r="G720" s="8" t="str">
        <f>IF('1_QUESITOS'!$D$18="ERRO !!!","",
IF(E720+F720=0,"",
IF(OR('2_DEBITOS'!I716="Sim",'1_QUESITOS'!$D$6="Sim",'1_QUESITOS'!$D$7="Sim",'1_QUESITOS'!$D$9="Sim"),"D",
IF('3_CAPAG'!$D$9="","",
'3_CAPAG'!$D$9))))</f>
        <v/>
      </c>
      <c r="H720" s="8" t="str">
        <f>IF('1_QUESITOS'!$D$18="ERRO !!!","00.0",
IF(AND(OR(G720="C",G720="D"),'1_QUESITOS'!$D$13="Sim"),"10.1",
IF(AND(OR(G720="A",G720="B"),'1_QUESITOS'!$D$14="Sim"),"10.2",
IF(AND(OR(G720="C",G720="D"),'1_QUESITOS'!$D$13="Não",'1_QUESITOS'!$D$12="Inciso I"),"11.1",
IF(AND(OR(G720="C",G720="D"),'1_QUESITOS'!$D$13="Não",'1_QUESITOS'!$D$12="Inciso II"),"11.2",
"00.0")))))</f>
        <v>00.0</v>
      </c>
      <c r="I720" s="87">
        <f>IF('1_QUESITOS'!$D$18="ERRO !!!",0,
IF(H720="10.1",0.65,
IF(H720="10.2",0,
IF(AND(H720="11.1",'1_QUESITOS'!$D$8="Não",'1_QUESITOS'!$D$9="Não",'1_QUESITOS'!$D$10="Não",'1_QUESITOS'!$D$11="Não"),0.65,
IF(AND(H720="11.1",OR('1_QUESITOS'!$D$8="Sim",'1_QUESITOS'!$D$9="Sim",'1_QUESITOS'!$D$10="Sim",'1_QUESITOS'!$D$11="Sim")),0.7,
IF(AND(H720="11.2",'1_QUESITOS'!$D$8="Não",'1_QUESITOS'!$D$9="Não",'1_QUESITOS'!$D$10="Não",'1_QUESITOS'!$D$11="Não"),0.5,
IF(AND(H720="11.2",OR('1_QUESITOS'!$D$8="Sim",'1_QUESITOS'!$D$9="Sim",'1_QUESITOS'!$D$10="Sim",'1_QUESITOS'!$D$11="Sim")),0.55,
0)))))))</f>
        <v>0</v>
      </c>
      <c r="J720" s="87">
        <f>'3_CAPAG'!$D$8</f>
        <v>0</v>
      </c>
      <c r="K720" s="87">
        <f>IF(OR('2_DEBITOS'!I716="Sim",'1_QUESITOS'!$D$6="Sim",'1_QUESITOS'!$D$7="Sim",'1_QUESITOS'!$D$9="Sim"),I720,
SMALL(I720:J720,1))</f>
        <v>0</v>
      </c>
      <c r="L720" s="7">
        <f>IF('2_DEBITOS'!$I$4="ERRO !!!",0,ROUNDDOWN(SUM(E720:F720)*K720,2))</f>
        <v>0</v>
      </c>
      <c r="M720" s="7">
        <f t="shared" si="44"/>
        <v>0</v>
      </c>
      <c r="N720" s="7">
        <f t="shared" si="47"/>
        <v>0</v>
      </c>
      <c r="O720" s="7">
        <f t="shared" si="45"/>
        <v>0</v>
      </c>
    </row>
    <row r="721" spans="3:15" x14ac:dyDescent="0.35">
      <c r="C721" s="18" t="str">
        <f t="shared" si="46"/>
        <v/>
      </c>
      <c r="D721" s="13" t="str">
        <f>IF('2_DEBITOS'!D717="","Não informado",'2_DEBITOS'!D717)</f>
        <v>Não informado</v>
      </c>
      <c r="E721" s="7">
        <f>IF('2_DEBITOS'!$I$4="ERRO !!!",0,SUM('2_DEBITOS'!E717))</f>
        <v>0</v>
      </c>
      <c r="F721" s="7">
        <f>IF('2_DEBITOS'!$I$4="ERRO !!!",0,SUM('2_DEBITOS'!F717,'2_DEBITOS'!G717))</f>
        <v>0</v>
      </c>
      <c r="G721" s="8" t="str">
        <f>IF('1_QUESITOS'!$D$18="ERRO !!!","",
IF(E721+F721=0,"",
IF(OR('2_DEBITOS'!I717="Sim",'1_QUESITOS'!$D$6="Sim",'1_QUESITOS'!$D$7="Sim",'1_QUESITOS'!$D$9="Sim"),"D",
IF('3_CAPAG'!$D$9="","",
'3_CAPAG'!$D$9))))</f>
        <v/>
      </c>
      <c r="H721" s="8" t="str">
        <f>IF('1_QUESITOS'!$D$18="ERRO !!!","00.0",
IF(AND(OR(G721="C",G721="D"),'1_QUESITOS'!$D$13="Sim"),"10.1",
IF(AND(OR(G721="A",G721="B"),'1_QUESITOS'!$D$14="Sim"),"10.2",
IF(AND(OR(G721="C",G721="D"),'1_QUESITOS'!$D$13="Não",'1_QUESITOS'!$D$12="Inciso I"),"11.1",
IF(AND(OR(G721="C",G721="D"),'1_QUESITOS'!$D$13="Não",'1_QUESITOS'!$D$12="Inciso II"),"11.2",
"00.0")))))</f>
        <v>00.0</v>
      </c>
      <c r="I721" s="87">
        <f>IF('1_QUESITOS'!$D$18="ERRO !!!",0,
IF(H721="10.1",0.65,
IF(H721="10.2",0,
IF(AND(H721="11.1",'1_QUESITOS'!$D$8="Não",'1_QUESITOS'!$D$9="Não",'1_QUESITOS'!$D$10="Não",'1_QUESITOS'!$D$11="Não"),0.65,
IF(AND(H721="11.1",OR('1_QUESITOS'!$D$8="Sim",'1_QUESITOS'!$D$9="Sim",'1_QUESITOS'!$D$10="Sim",'1_QUESITOS'!$D$11="Sim")),0.7,
IF(AND(H721="11.2",'1_QUESITOS'!$D$8="Não",'1_QUESITOS'!$D$9="Não",'1_QUESITOS'!$D$10="Não",'1_QUESITOS'!$D$11="Não"),0.5,
IF(AND(H721="11.2",OR('1_QUESITOS'!$D$8="Sim",'1_QUESITOS'!$D$9="Sim",'1_QUESITOS'!$D$10="Sim",'1_QUESITOS'!$D$11="Sim")),0.55,
0)))))))</f>
        <v>0</v>
      </c>
      <c r="J721" s="87">
        <f>'3_CAPAG'!$D$8</f>
        <v>0</v>
      </c>
      <c r="K721" s="87">
        <f>IF(OR('2_DEBITOS'!I717="Sim",'1_QUESITOS'!$D$6="Sim",'1_QUESITOS'!$D$7="Sim",'1_QUESITOS'!$D$9="Sim"),I721,
SMALL(I721:J721,1))</f>
        <v>0</v>
      </c>
      <c r="L721" s="7">
        <f>IF('2_DEBITOS'!$I$4="ERRO !!!",0,ROUNDDOWN(SUM(E721:F721)*K721,2))</f>
        <v>0</v>
      </c>
      <c r="M721" s="7">
        <f t="shared" si="44"/>
        <v>0</v>
      </c>
      <c r="N721" s="7">
        <f t="shared" si="47"/>
        <v>0</v>
      </c>
      <c r="O721" s="7">
        <f t="shared" si="45"/>
        <v>0</v>
      </c>
    </row>
    <row r="722" spans="3:15" x14ac:dyDescent="0.35">
      <c r="C722" s="18" t="str">
        <f t="shared" si="46"/>
        <v/>
      </c>
      <c r="D722" s="13" t="str">
        <f>IF('2_DEBITOS'!D718="","Não informado",'2_DEBITOS'!D718)</f>
        <v>Não informado</v>
      </c>
      <c r="E722" s="7">
        <f>IF('2_DEBITOS'!$I$4="ERRO !!!",0,SUM('2_DEBITOS'!E718))</f>
        <v>0</v>
      </c>
      <c r="F722" s="7">
        <f>IF('2_DEBITOS'!$I$4="ERRO !!!",0,SUM('2_DEBITOS'!F718,'2_DEBITOS'!G718))</f>
        <v>0</v>
      </c>
      <c r="G722" s="8" t="str">
        <f>IF('1_QUESITOS'!$D$18="ERRO !!!","",
IF(E722+F722=0,"",
IF(OR('2_DEBITOS'!I718="Sim",'1_QUESITOS'!$D$6="Sim",'1_QUESITOS'!$D$7="Sim",'1_QUESITOS'!$D$9="Sim"),"D",
IF('3_CAPAG'!$D$9="","",
'3_CAPAG'!$D$9))))</f>
        <v/>
      </c>
      <c r="H722" s="8" t="str">
        <f>IF('1_QUESITOS'!$D$18="ERRO !!!","00.0",
IF(AND(OR(G722="C",G722="D"),'1_QUESITOS'!$D$13="Sim"),"10.1",
IF(AND(OR(G722="A",G722="B"),'1_QUESITOS'!$D$14="Sim"),"10.2",
IF(AND(OR(G722="C",G722="D"),'1_QUESITOS'!$D$13="Não",'1_QUESITOS'!$D$12="Inciso I"),"11.1",
IF(AND(OR(G722="C",G722="D"),'1_QUESITOS'!$D$13="Não",'1_QUESITOS'!$D$12="Inciso II"),"11.2",
"00.0")))))</f>
        <v>00.0</v>
      </c>
      <c r="I722" s="87">
        <f>IF('1_QUESITOS'!$D$18="ERRO !!!",0,
IF(H722="10.1",0.65,
IF(H722="10.2",0,
IF(AND(H722="11.1",'1_QUESITOS'!$D$8="Não",'1_QUESITOS'!$D$9="Não",'1_QUESITOS'!$D$10="Não",'1_QUESITOS'!$D$11="Não"),0.65,
IF(AND(H722="11.1",OR('1_QUESITOS'!$D$8="Sim",'1_QUESITOS'!$D$9="Sim",'1_QUESITOS'!$D$10="Sim",'1_QUESITOS'!$D$11="Sim")),0.7,
IF(AND(H722="11.2",'1_QUESITOS'!$D$8="Não",'1_QUESITOS'!$D$9="Não",'1_QUESITOS'!$D$10="Não",'1_QUESITOS'!$D$11="Não"),0.5,
IF(AND(H722="11.2",OR('1_QUESITOS'!$D$8="Sim",'1_QUESITOS'!$D$9="Sim",'1_QUESITOS'!$D$10="Sim",'1_QUESITOS'!$D$11="Sim")),0.55,
0)))))))</f>
        <v>0</v>
      </c>
      <c r="J722" s="87">
        <f>'3_CAPAG'!$D$8</f>
        <v>0</v>
      </c>
      <c r="K722" s="87">
        <f>IF(OR('2_DEBITOS'!I718="Sim",'1_QUESITOS'!$D$6="Sim",'1_QUESITOS'!$D$7="Sim",'1_QUESITOS'!$D$9="Sim"),I722,
SMALL(I722:J722,1))</f>
        <v>0</v>
      </c>
      <c r="L722" s="7">
        <f>IF('2_DEBITOS'!$I$4="ERRO !!!",0,ROUNDDOWN(SUM(E722:F722)*K722,2))</f>
        <v>0</v>
      </c>
      <c r="M722" s="7">
        <f t="shared" si="44"/>
        <v>0</v>
      </c>
      <c r="N722" s="7">
        <f t="shared" si="47"/>
        <v>0</v>
      </c>
      <c r="O722" s="7">
        <f t="shared" si="45"/>
        <v>0</v>
      </c>
    </row>
    <row r="723" spans="3:15" x14ac:dyDescent="0.35">
      <c r="C723" s="18" t="str">
        <f t="shared" si="46"/>
        <v/>
      </c>
      <c r="D723" s="13" t="str">
        <f>IF('2_DEBITOS'!D719="","Não informado",'2_DEBITOS'!D719)</f>
        <v>Não informado</v>
      </c>
      <c r="E723" s="7">
        <f>IF('2_DEBITOS'!$I$4="ERRO !!!",0,SUM('2_DEBITOS'!E719))</f>
        <v>0</v>
      </c>
      <c r="F723" s="7">
        <f>IF('2_DEBITOS'!$I$4="ERRO !!!",0,SUM('2_DEBITOS'!F719,'2_DEBITOS'!G719))</f>
        <v>0</v>
      </c>
      <c r="G723" s="8" t="str">
        <f>IF('1_QUESITOS'!$D$18="ERRO !!!","",
IF(E723+F723=0,"",
IF(OR('2_DEBITOS'!I719="Sim",'1_QUESITOS'!$D$6="Sim",'1_QUESITOS'!$D$7="Sim",'1_QUESITOS'!$D$9="Sim"),"D",
IF('3_CAPAG'!$D$9="","",
'3_CAPAG'!$D$9))))</f>
        <v/>
      </c>
      <c r="H723" s="8" t="str">
        <f>IF('1_QUESITOS'!$D$18="ERRO !!!","00.0",
IF(AND(OR(G723="C",G723="D"),'1_QUESITOS'!$D$13="Sim"),"10.1",
IF(AND(OR(G723="A",G723="B"),'1_QUESITOS'!$D$14="Sim"),"10.2",
IF(AND(OR(G723="C",G723="D"),'1_QUESITOS'!$D$13="Não",'1_QUESITOS'!$D$12="Inciso I"),"11.1",
IF(AND(OR(G723="C",G723="D"),'1_QUESITOS'!$D$13="Não",'1_QUESITOS'!$D$12="Inciso II"),"11.2",
"00.0")))))</f>
        <v>00.0</v>
      </c>
      <c r="I723" s="87">
        <f>IF('1_QUESITOS'!$D$18="ERRO !!!",0,
IF(H723="10.1",0.65,
IF(H723="10.2",0,
IF(AND(H723="11.1",'1_QUESITOS'!$D$8="Não",'1_QUESITOS'!$D$9="Não",'1_QUESITOS'!$D$10="Não",'1_QUESITOS'!$D$11="Não"),0.65,
IF(AND(H723="11.1",OR('1_QUESITOS'!$D$8="Sim",'1_QUESITOS'!$D$9="Sim",'1_QUESITOS'!$D$10="Sim",'1_QUESITOS'!$D$11="Sim")),0.7,
IF(AND(H723="11.2",'1_QUESITOS'!$D$8="Não",'1_QUESITOS'!$D$9="Não",'1_QUESITOS'!$D$10="Não",'1_QUESITOS'!$D$11="Não"),0.5,
IF(AND(H723="11.2",OR('1_QUESITOS'!$D$8="Sim",'1_QUESITOS'!$D$9="Sim",'1_QUESITOS'!$D$10="Sim",'1_QUESITOS'!$D$11="Sim")),0.55,
0)))))))</f>
        <v>0</v>
      </c>
      <c r="J723" s="87">
        <f>'3_CAPAG'!$D$8</f>
        <v>0</v>
      </c>
      <c r="K723" s="87">
        <f>IF(OR('2_DEBITOS'!I719="Sim",'1_QUESITOS'!$D$6="Sim",'1_QUESITOS'!$D$7="Sim",'1_QUESITOS'!$D$9="Sim"),I723,
SMALL(I723:J723,1))</f>
        <v>0</v>
      </c>
      <c r="L723" s="7">
        <f>IF('2_DEBITOS'!$I$4="ERRO !!!",0,ROUNDDOWN(SUM(E723:F723)*K723,2))</f>
        <v>0</v>
      </c>
      <c r="M723" s="7">
        <f t="shared" si="44"/>
        <v>0</v>
      </c>
      <c r="N723" s="7">
        <f t="shared" si="47"/>
        <v>0</v>
      </c>
      <c r="O723" s="7">
        <f t="shared" si="45"/>
        <v>0</v>
      </c>
    </row>
    <row r="724" spans="3:15" x14ac:dyDescent="0.35">
      <c r="C724" s="18" t="str">
        <f t="shared" si="46"/>
        <v/>
      </c>
      <c r="D724" s="13" t="str">
        <f>IF('2_DEBITOS'!D720="","Não informado",'2_DEBITOS'!D720)</f>
        <v>Não informado</v>
      </c>
      <c r="E724" s="7">
        <f>IF('2_DEBITOS'!$I$4="ERRO !!!",0,SUM('2_DEBITOS'!E720))</f>
        <v>0</v>
      </c>
      <c r="F724" s="7">
        <f>IF('2_DEBITOS'!$I$4="ERRO !!!",0,SUM('2_DEBITOS'!F720,'2_DEBITOS'!G720))</f>
        <v>0</v>
      </c>
      <c r="G724" s="8" t="str">
        <f>IF('1_QUESITOS'!$D$18="ERRO !!!","",
IF(E724+F724=0,"",
IF(OR('2_DEBITOS'!I720="Sim",'1_QUESITOS'!$D$6="Sim",'1_QUESITOS'!$D$7="Sim",'1_QUESITOS'!$D$9="Sim"),"D",
IF('3_CAPAG'!$D$9="","",
'3_CAPAG'!$D$9))))</f>
        <v/>
      </c>
      <c r="H724" s="8" t="str">
        <f>IF('1_QUESITOS'!$D$18="ERRO !!!","00.0",
IF(AND(OR(G724="C",G724="D"),'1_QUESITOS'!$D$13="Sim"),"10.1",
IF(AND(OR(G724="A",G724="B"),'1_QUESITOS'!$D$14="Sim"),"10.2",
IF(AND(OR(G724="C",G724="D"),'1_QUESITOS'!$D$13="Não",'1_QUESITOS'!$D$12="Inciso I"),"11.1",
IF(AND(OR(G724="C",G724="D"),'1_QUESITOS'!$D$13="Não",'1_QUESITOS'!$D$12="Inciso II"),"11.2",
"00.0")))))</f>
        <v>00.0</v>
      </c>
      <c r="I724" s="87">
        <f>IF('1_QUESITOS'!$D$18="ERRO !!!",0,
IF(H724="10.1",0.65,
IF(H724="10.2",0,
IF(AND(H724="11.1",'1_QUESITOS'!$D$8="Não",'1_QUESITOS'!$D$9="Não",'1_QUESITOS'!$D$10="Não",'1_QUESITOS'!$D$11="Não"),0.65,
IF(AND(H724="11.1",OR('1_QUESITOS'!$D$8="Sim",'1_QUESITOS'!$D$9="Sim",'1_QUESITOS'!$D$10="Sim",'1_QUESITOS'!$D$11="Sim")),0.7,
IF(AND(H724="11.2",'1_QUESITOS'!$D$8="Não",'1_QUESITOS'!$D$9="Não",'1_QUESITOS'!$D$10="Não",'1_QUESITOS'!$D$11="Não"),0.5,
IF(AND(H724="11.2",OR('1_QUESITOS'!$D$8="Sim",'1_QUESITOS'!$D$9="Sim",'1_QUESITOS'!$D$10="Sim",'1_QUESITOS'!$D$11="Sim")),0.55,
0)))))))</f>
        <v>0</v>
      </c>
      <c r="J724" s="87">
        <f>'3_CAPAG'!$D$8</f>
        <v>0</v>
      </c>
      <c r="K724" s="87">
        <f>IF(OR('2_DEBITOS'!I720="Sim",'1_QUESITOS'!$D$6="Sim",'1_QUESITOS'!$D$7="Sim",'1_QUESITOS'!$D$9="Sim"),I724,
SMALL(I724:J724,1))</f>
        <v>0</v>
      </c>
      <c r="L724" s="7">
        <f>IF('2_DEBITOS'!$I$4="ERRO !!!",0,ROUNDDOWN(SUM(E724:F724)*K724,2))</f>
        <v>0</v>
      </c>
      <c r="M724" s="7">
        <f t="shared" si="44"/>
        <v>0</v>
      </c>
      <c r="N724" s="7">
        <f t="shared" si="47"/>
        <v>0</v>
      </c>
      <c r="O724" s="7">
        <f t="shared" si="45"/>
        <v>0</v>
      </c>
    </row>
    <row r="725" spans="3:15" x14ac:dyDescent="0.35">
      <c r="C725" s="18" t="str">
        <f t="shared" si="46"/>
        <v/>
      </c>
      <c r="D725" s="13" t="str">
        <f>IF('2_DEBITOS'!D721="","Não informado",'2_DEBITOS'!D721)</f>
        <v>Não informado</v>
      </c>
      <c r="E725" s="7">
        <f>IF('2_DEBITOS'!$I$4="ERRO !!!",0,SUM('2_DEBITOS'!E721))</f>
        <v>0</v>
      </c>
      <c r="F725" s="7">
        <f>IF('2_DEBITOS'!$I$4="ERRO !!!",0,SUM('2_DEBITOS'!F721,'2_DEBITOS'!G721))</f>
        <v>0</v>
      </c>
      <c r="G725" s="8" t="str">
        <f>IF('1_QUESITOS'!$D$18="ERRO !!!","",
IF(E725+F725=0,"",
IF(OR('2_DEBITOS'!I721="Sim",'1_QUESITOS'!$D$6="Sim",'1_QUESITOS'!$D$7="Sim",'1_QUESITOS'!$D$9="Sim"),"D",
IF('3_CAPAG'!$D$9="","",
'3_CAPAG'!$D$9))))</f>
        <v/>
      </c>
      <c r="H725" s="8" t="str">
        <f>IF('1_QUESITOS'!$D$18="ERRO !!!","00.0",
IF(AND(OR(G725="C",G725="D"),'1_QUESITOS'!$D$13="Sim"),"10.1",
IF(AND(OR(G725="A",G725="B"),'1_QUESITOS'!$D$14="Sim"),"10.2",
IF(AND(OR(G725="C",G725="D"),'1_QUESITOS'!$D$13="Não",'1_QUESITOS'!$D$12="Inciso I"),"11.1",
IF(AND(OR(G725="C",G725="D"),'1_QUESITOS'!$D$13="Não",'1_QUESITOS'!$D$12="Inciso II"),"11.2",
"00.0")))))</f>
        <v>00.0</v>
      </c>
      <c r="I725" s="87">
        <f>IF('1_QUESITOS'!$D$18="ERRO !!!",0,
IF(H725="10.1",0.65,
IF(H725="10.2",0,
IF(AND(H725="11.1",'1_QUESITOS'!$D$8="Não",'1_QUESITOS'!$D$9="Não",'1_QUESITOS'!$D$10="Não",'1_QUESITOS'!$D$11="Não"),0.65,
IF(AND(H725="11.1",OR('1_QUESITOS'!$D$8="Sim",'1_QUESITOS'!$D$9="Sim",'1_QUESITOS'!$D$10="Sim",'1_QUESITOS'!$D$11="Sim")),0.7,
IF(AND(H725="11.2",'1_QUESITOS'!$D$8="Não",'1_QUESITOS'!$D$9="Não",'1_QUESITOS'!$D$10="Não",'1_QUESITOS'!$D$11="Não"),0.5,
IF(AND(H725="11.2",OR('1_QUESITOS'!$D$8="Sim",'1_QUESITOS'!$D$9="Sim",'1_QUESITOS'!$D$10="Sim",'1_QUESITOS'!$D$11="Sim")),0.55,
0)))))))</f>
        <v>0</v>
      </c>
      <c r="J725" s="87">
        <f>'3_CAPAG'!$D$8</f>
        <v>0</v>
      </c>
      <c r="K725" s="87">
        <f>IF(OR('2_DEBITOS'!I721="Sim",'1_QUESITOS'!$D$6="Sim",'1_QUESITOS'!$D$7="Sim",'1_QUESITOS'!$D$9="Sim"),I725,
SMALL(I725:J725,1))</f>
        <v>0</v>
      </c>
      <c r="L725" s="7">
        <f>IF('2_DEBITOS'!$I$4="ERRO !!!",0,ROUNDDOWN(SUM(E725:F725)*K725,2))</f>
        <v>0</v>
      </c>
      <c r="M725" s="7">
        <f t="shared" si="44"/>
        <v>0</v>
      </c>
      <c r="N725" s="7">
        <f t="shared" si="47"/>
        <v>0</v>
      </c>
      <c r="O725" s="7">
        <f t="shared" si="45"/>
        <v>0</v>
      </c>
    </row>
    <row r="726" spans="3:15" x14ac:dyDescent="0.35">
      <c r="C726" s="18" t="str">
        <f t="shared" si="46"/>
        <v/>
      </c>
      <c r="D726" s="13" t="str">
        <f>IF('2_DEBITOS'!D722="","Não informado",'2_DEBITOS'!D722)</f>
        <v>Não informado</v>
      </c>
      <c r="E726" s="7">
        <f>IF('2_DEBITOS'!$I$4="ERRO !!!",0,SUM('2_DEBITOS'!E722))</f>
        <v>0</v>
      </c>
      <c r="F726" s="7">
        <f>IF('2_DEBITOS'!$I$4="ERRO !!!",0,SUM('2_DEBITOS'!F722,'2_DEBITOS'!G722))</f>
        <v>0</v>
      </c>
      <c r="G726" s="8" t="str">
        <f>IF('1_QUESITOS'!$D$18="ERRO !!!","",
IF(E726+F726=0,"",
IF(OR('2_DEBITOS'!I722="Sim",'1_QUESITOS'!$D$6="Sim",'1_QUESITOS'!$D$7="Sim",'1_QUESITOS'!$D$9="Sim"),"D",
IF('3_CAPAG'!$D$9="","",
'3_CAPAG'!$D$9))))</f>
        <v/>
      </c>
      <c r="H726" s="8" t="str">
        <f>IF('1_QUESITOS'!$D$18="ERRO !!!","00.0",
IF(AND(OR(G726="C",G726="D"),'1_QUESITOS'!$D$13="Sim"),"10.1",
IF(AND(OR(G726="A",G726="B"),'1_QUESITOS'!$D$14="Sim"),"10.2",
IF(AND(OR(G726="C",G726="D"),'1_QUESITOS'!$D$13="Não",'1_QUESITOS'!$D$12="Inciso I"),"11.1",
IF(AND(OR(G726="C",G726="D"),'1_QUESITOS'!$D$13="Não",'1_QUESITOS'!$D$12="Inciso II"),"11.2",
"00.0")))))</f>
        <v>00.0</v>
      </c>
      <c r="I726" s="87">
        <f>IF('1_QUESITOS'!$D$18="ERRO !!!",0,
IF(H726="10.1",0.65,
IF(H726="10.2",0,
IF(AND(H726="11.1",'1_QUESITOS'!$D$8="Não",'1_QUESITOS'!$D$9="Não",'1_QUESITOS'!$D$10="Não",'1_QUESITOS'!$D$11="Não"),0.65,
IF(AND(H726="11.1",OR('1_QUESITOS'!$D$8="Sim",'1_QUESITOS'!$D$9="Sim",'1_QUESITOS'!$D$10="Sim",'1_QUESITOS'!$D$11="Sim")),0.7,
IF(AND(H726="11.2",'1_QUESITOS'!$D$8="Não",'1_QUESITOS'!$D$9="Não",'1_QUESITOS'!$D$10="Não",'1_QUESITOS'!$D$11="Não"),0.5,
IF(AND(H726="11.2",OR('1_QUESITOS'!$D$8="Sim",'1_QUESITOS'!$D$9="Sim",'1_QUESITOS'!$D$10="Sim",'1_QUESITOS'!$D$11="Sim")),0.55,
0)))))))</f>
        <v>0</v>
      </c>
      <c r="J726" s="87">
        <f>'3_CAPAG'!$D$8</f>
        <v>0</v>
      </c>
      <c r="K726" s="87">
        <f>IF(OR('2_DEBITOS'!I722="Sim",'1_QUESITOS'!$D$6="Sim",'1_QUESITOS'!$D$7="Sim",'1_QUESITOS'!$D$9="Sim"),I726,
SMALL(I726:J726,1))</f>
        <v>0</v>
      </c>
      <c r="L726" s="7">
        <f>IF('2_DEBITOS'!$I$4="ERRO !!!",0,ROUNDDOWN(SUM(E726:F726)*K726,2))</f>
        <v>0</v>
      </c>
      <c r="M726" s="7">
        <f t="shared" si="44"/>
        <v>0</v>
      </c>
      <c r="N726" s="7">
        <f t="shared" si="47"/>
        <v>0</v>
      </c>
      <c r="O726" s="7">
        <f t="shared" si="45"/>
        <v>0</v>
      </c>
    </row>
    <row r="727" spans="3:15" x14ac:dyDescent="0.35">
      <c r="C727" s="18" t="str">
        <f t="shared" si="46"/>
        <v/>
      </c>
      <c r="D727" s="13" t="str">
        <f>IF('2_DEBITOS'!D723="","Não informado",'2_DEBITOS'!D723)</f>
        <v>Não informado</v>
      </c>
      <c r="E727" s="7">
        <f>IF('2_DEBITOS'!$I$4="ERRO !!!",0,SUM('2_DEBITOS'!E723))</f>
        <v>0</v>
      </c>
      <c r="F727" s="7">
        <f>IF('2_DEBITOS'!$I$4="ERRO !!!",0,SUM('2_DEBITOS'!F723,'2_DEBITOS'!G723))</f>
        <v>0</v>
      </c>
      <c r="G727" s="8" t="str">
        <f>IF('1_QUESITOS'!$D$18="ERRO !!!","",
IF(E727+F727=0,"",
IF(OR('2_DEBITOS'!I723="Sim",'1_QUESITOS'!$D$6="Sim",'1_QUESITOS'!$D$7="Sim",'1_QUESITOS'!$D$9="Sim"),"D",
IF('3_CAPAG'!$D$9="","",
'3_CAPAG'!$D$9))))</f>
        <v/>
      </c>
      <c r="H727" s="8" t="str">
        <f>IF('1_QUESITOS'!$D$18="ERRO !!!","00.0",
IF(AND(OR(G727="C",G727="D"),'1_QUESITOS'!$D$13="Sim"),"10.1",
IF(AND(OR(G727="A",G727="B"),'1_QUESITOS'!$D$14="Sim"),"10.2",
IF(AND(OR(G727="C",G727="D"),'1_QUESITOS'!$D$13="Não",'1_QUESITOS'!$D$12="Inciso I"),"11.1",
IF(AND(OR(G727="C",G727="D"),'1_QUESITOS'!$D$13="Não",'1_QUESITOS'!$D$12="Inciso II"),"11.2",
"00.0")))))</f>
        <v>00.0</v>
      </c>
      <c r="I727" s="87">
        <f>IF('1_QUESITOS'!$D$18="ERRO !!!",0,
IF(H727="10.1",0.65,
IF(H727="10.2",0,
IF(AND(H727="11.1",'1_QUESITOS'!$D$8="Não",'1_QUESITOS'!$D$9="Não",'1_QUESITOS'!$D$10="Não",'1_QUESITOS'!$D$11="Não"),0.65,
IF(AND(H727="11.1",OR('1_QUESITOS'!$D$8="Sim",'1_QUESITOS'!$D$9="Sim",'1_QUESITOS'!$D$10="Sim",'1_QUESITOS'!$D$11="Sim")),0.7,
IF(AND(H727="11.2",'1_QUESITOS'!$D$8="Não",'1_QUESITOS'!$D$9="Não",'1_QUESITOS'!$D$10="Não",'1_QUESITOS'!$D$11="Não"),0.5,
IF(AND(H727="11.2",OR('1_QUESITOS'!$D$8="Sim",'1_QUESITOS'!$D$9="Sim",'1_QUESITOS'!$D$10="Sim",'1_QUESITOS'!$D$11="Sim")),0.55,
0)))))))</f>
        <v>0</v>
      </c>
      <c r="J727" s="87">
        <f>'3_CAPAG'!$D$8</f>
        <v>0</v>
      </c>
      <c r="K727" s="87">
        <f>IF(OR('2_DEBITOS'!I723="Sim",'1_QUESITOS'!$D$6="Sim",'1_QUESITOS'!$D$7="Sim",'1_QUESITOS'!$D$9="Sim"),I727,
SMALL(I727:J727,1))</f>
        <v>0</v>
      </c>
      <c r="L727" s="7">
        <f>IF('2_DEBITOS'!$I$4="ERRO !!!",0,ROUNDDOWN(SUM(E727:F727)*K727,2))</f>
        <v>0</v>
      </c>
      <c r="M727" s="7">
        <f t="shared" si="44"/>
        <v>0</v>
      </c>
      <c r="N727" s="7">
        <f t="shared" si="47"/>
        <v>0</v>
      </c>
      <c r="O727" s="7">
        <f t="shared" si="45"/>
        <v>0</v>
      </c>
    </row>
    <row r="728" spans="3:15" x14ac:dyDescent="0.35">
      <c r="C728" s="18" t="str">
        <f t="shared" si="46"/>
        <v/>
      </c>
      <c r="D728" s="13" t="str">
        <f>IF('2_DEBITOS'!D724="","Não informado",'2_DEBITOS'!D724)</f>
        <v>Não informado</v>
      </c>
      <c r="E728" s="7">
        <f>IF('2_DEBITOS'!$I$4="ERRO !!!",0,SUM('2_DEBITOS'!E724))</f>
        <v>0</v>
      </c>
      <c r="F728" s="7">
        <f>IF('2_DEBITOS'!$I$4="ERRO !!!",0,SUM('2_DEBITOS'!F724,'2_DEBITOS'!G724))</f>
        <v>0</v>
      </c>
      <c r="G728" s="8" t="str">
        <f>IF('1_QUESITOS'!$D$18="ERRO !!!","",
IF(E728+F728=0,"",
IF(OR('2_DEBITOS'!I724="Sim",'1_QUESITOS'!$D$6="Sim",'1_QUESITOS'!$D$7="Sim",'1_QUESITOS'!$D$9="Sim"),"D",
IF('3_CAPAG'!$D$9="","",
'3_CAPAG'!$D$9))))</f>
        <v/>
      </c>
      <c r="H728" s="8" t="str">
        <f>IF('1_QUESITOS'!$D$18="ERRO !!!","00.0",
IF(AND(OR(G728="C",G728="D"),'1_QUESITOS'!$D$13="Sim"),"10.1",
IF(AND(OR(G728="A",G728="B"),'1_QUESITOS'!$D$14="Sim"),"10.2",
IF(AND(OR(G728="C",G728="D"),'1_QUESITOS'!$D$13="Não",'1_QUESITOS'!$D$12="Inciso I"),"11.1",
IF(AND(OR(G728="C",G728="D"),'1_QUESITOS'!$D$13="Não",'1_QUESITOS'!$D$12="Inciso II"),"11.2",
"00.0")))))</f>
        <v>00.0</v>
      </c>
      <c r="I728" s="87">
        <f>IF('1_QUESITOS'!$D$18="ERRO !!!",0,
IF(H728="10.1",0.65,
IF(H728="10.2",0,
IF(AND(H728="11.1",'1_QUESITOS'!$D$8="Não",'1_QUESITOS'!$D$9="Não",'1_QUESITOS'!$D$10="Não",'1_QUESITOS'!$D$11="Não"),0.65,
IF(AND(H728="11.1",OR('1_QUESITOS'!$D$8="Sim",'1_QUESITOS'!$D$9="Sim",'1_QUESITOS'!$D$10="Sim",'1_QUESITOS'!$D$11="Sim")),0.7,
IF(AND(H728="11.2",'1_QUESITOS'!$D$8="Não",'1_QUESITOS'!$D$9="Não",'1_QUESITOS'!$D$10="Não",'1_QUESITOS'!$D$11="Não"),0.5,
IF(AND(H728="11.2",OR('1_QUESITOS'!$D$8="Sim",'1_QUESITOS'!$D$9="Sim",'1_QUESITOS'!$D$10="Sim",'1_QUESITOS'!$D$11="Sim")),0.55,
0)))))))</f>
        <v>0</v>
      </c>
      <c r="J728" s="87">
        <f>'3_CAPAG'!$D$8</f>
        <v>0</v>
      </c>
      <c r="K728" s="87">
        <f>IF(OR('2_DEBITOS'!I724="Sim",'1_QUESITOS'!$D$6="Sim",'1_QUESITOS'!$D$7="Sim",'1_QUESITOS'!$D$9="Sim"),I728,
SMALL(I728:J728,1))</f>
        <v>0</v>
      </c>
      <c r="L728" s="7">
        <f>IF('2_DEBITOS'!$I$4="ERRO !!!",0,ROUNDDOWN(SUM(E728:F728)*K728,2))</f>
        <v>0</v>
      </c>
      <c r="M728" s="7">
        <f t="shared" si="44"/>
        <v>0</v>
      </c>
      <c r="N728" s="7">
        <f t="shared" si="47"/>
        <v>0</v>
      </c>
      <c r="O728" s="7">
        <f t="shared" si="45"/>
        <v>0</v>
      </c>
    </row>
    <row r="729" spans="3:15" x14ac:dyDescent="0.35">
      <c r="C729" s="18" t="str">
        <f t="shared" si="46"/>
        <v/>
      </c>
      <c r="D729" s="13" t="str">
        <f>IF('2_DEBITOS'!D725="","Não informado",'2_DEBITOS'!D725)</f>
        <v>Não informado</v>
      </c>
      <c r="E729" s="7">
        <f>IF('2_DEBITOS'!$I$4="ERRO !!!",0,SUM('2_DEBITOS'!E725))</f>
        <v>0</v>
      </c>
      <c r="F729" s="7">
        <f>IF('2_DEBITOS'!$I$4="ERRO !!!",0,SUM('2_DEBITOS'!F725,'2_DEBITOS'!G725))</f>
        <v>0</v>
      </c>
      <c r="G729" s="8" t="str">
        <f>IF('1_QUESITOS'!$D$18="ERRO !!!","",
IF(E729+F729=0,"",
IF(OR('2_DEBITOS'!I725="Sim",'1_QUESITOS'!$D$6="Sim",'1_QUESITOS'!$D$7="Sim",'1_QUESITOS'!$D$9="Sim"),"D",
IF('3_CAPAG'!$D$9="","",
'3_CAPAG'!$D$9))))</f>
        <v/>
      </c>
      <c r="H729" s="8" t="str">
        <f>IF('1_QUESITOS'!$D$18="ERRO !!!","00.0",
IF(AND(OR(G729="C",G729="D"),'1_QUESITOS'!$D$13="Sim"),"10.1",
IF(AND(OR(G729="A",G729="B"),'1_QUESITOS'!$D$14="Sim"),"10.2",
IF(AND(OR(G729="C",G729="D"),'1_QUESITOS'!$D$13="Não",'1_QUESITOS'!$D$12="Inciso I"),"11.1",
IF(AND(OR(G729="C",G729="D"),'1_QUESITOS'!$D$13="Não",'1_QUESITOS'!$D$12="Inciso II"),"11.2",
"00.0")))))</f>
        <v>00.0</v>
      </c>
      <c r="I729" s="87">
        <f>IF('1_QUESITOS'!$D$18="ERRO !!!",0,
IF(H729="10.1",0.65,
IF(H729="10.2",0,
IF(AND(H729="11.1",'1_QUESITOS'!$D$8="Não",'1_QUESITOS'!$D$9="Não",'1_QUESITOS'!$D$10="Não",'1_QUESITOS'!$D$11="Não"),0.65,
IF(AND(H729="11.1",OR('1_QUESITOS'!$D$8="Sim",'1_QUESITOS'!$D$9="Sim",'1_QUESITOS'!$D$10="Sim",'1_QUESITOS'!$D$11="Sim")),0.7,
IF(AND(H729="11.2",'1_QUESITOS'!$D$8="Não",'1_QUESITOS'!$D$9="Não",'1_QUESITOS'!$D$10="Não",'1_QUESITOS'!$D$11="Não"),0.5,
IF(AND(H729="11.2",OR('1_QUESITOS'!$D$8="Sim",'1_QUESITOS'!$D$9="Sim",'1_QUESITOS'!$D$10="Sim",'1_QUESITOS'!$D$11="Sim")),0.55,
0)))))))</f>
        <v>0</v>
      </c>
      <c r="J729" s="87">
        <f>'3_CAPAG'!$D$8</f>
        <v>0</v>
      </c>
      <c r="K729" s="87">
        <f>IF(OR('2_DEBITOS'!I725="Sim",'1_QUESITOS'!$D$6="Sim",'1_QUESITOS'!$D$7="Sim",'1_QUESITOS'!$D$9="Sim"),I729,
SMALL(I729:J729,1))</f>
        <v>0</v>
      </c>
      <c r="L729" s="7">
        <f>IF('2_DEBITOS'!$I$4="ERRO !!!",0,ROUNDDOWN(SUM(E729:F729)*K729,2))</f>
        <v>0</v>
      </c>
      <c r="M729" s="7">
        <f t="shared" si="44"/>
        <v>0</v>
      </c>
      <c r="N729" s="7">
        <f t="shared" si="47"/>
        <v>0</v>
      </c>
      <c r="O729" s="7">
        <f t="shared" si="45"/>
        <v>0</v>
      </c>
    </row>
    <row r="730" spans="3:15" x14ac:dyDescent="0.35">
      <c r="C730" s="18" t="str">
        <f t="shared" si="46"/>
        <v/>
      </c>
      <c r="D730" s="13" t="str">
        <f>IF('2_DEBITOS'!D726="","Não informado",'2_DEBITOS'!D726)</f>
        <v>Não informado</v>
      </c>
      <c r="E730" s="7">
        <f>IF('2_DEBITOS'!$I$4="ERRO !!!",0,SUM('2_DEBITOS'!E726))</f>
        <v>0</v>
      </c>
      <c r="F730" s="7">
        <f>IF('2_DEBITOS'!$I$4="ERRO !!!",0,SUM('2_DEBITOS'!F726,'2_DEBITOS'!G726))</f>
        <v>0</v>
      </c>
      <c r="G730" s="8" t="str">
        <f>IF('1_QUESITOS'!$D$18="ERRO !!!","",
IF(E730+F730=0,"",
IF(OR('2_DEBITOS'!I726="Sim",'1_QUESITOS'!$D$6="Sim",'1_QUESITOS'!$D$7="Sim",'1_QUESITOS'!$D$9="Sim"),"D",
IF('3_CAPAG'!$D$9="","",
'3_CAPAG'!$D$9))))</f>
        <v/>
      </c>
      <c r="H730" s="8" t="str">
        <f>IF('1_QUESITOS'!$D$18="ERRO !!!","00.0",
IF(AND(OR(G730="C",G730="D"),'1_QUESITOS'!$D$13="Sim"),"10.1",
IF(AND(OR(G730="A",G730="B"),'1_QUESITOS'!$D$14="Sim"),"10.2",
IF(AND(OR(G730="C",G730="D"),'1_QUESITOS'!$D$13="Não",'1_QUESITOS'!$D$12="Inciso I"),"11.1",
IF(AND(OR(G730="C",G730="D"),'1_QUESITOS'!$D$13="Não",'1_QUESITOS'!$D$12="Inciso II"),"11.2",
"00.0")))))</f>
        <v>00.0</v>
      </c>
      <c r="I730" s="87">
        <f>IF('1_QUESITOS'!$D$18="ERRO !!!",0,
IF(H730="10.1",0.65,
IF(H730="10.2",0,
IF(AND(H730="11.1",'1_QUESITOS'!$D$8="Não",'1_QUESITOS'!$D$9="Não",'1_QUESITOS'!$D$10="Não",'1_QUESITOS'!$D$11="Não"),0.65,
IF(AND(H730="11.1",OR('1_QUESITOS'!$D$8="Sim",'1_QUESITOS'!$D$9="Sim",'1_QUESITOS'!$D$10="Sim",'1_QUESITOS'!$D$11="Sim")),0.7,
IF(AND(H730="11.2",'1_QUESITOS'!$D$8="Não",'1_QUESITOS'!$D$9="Não",'1_QUESITOS'!$D$10="Não",'1_QUESITOS'!$D$11="Não"),0.5,
IF(AND(H730="11.2",OR('1_QUESITOS'!$D$8="Sim",'1_QUESITOS'!$D$9="Sim",'1_QUESITOS'!$D$10="Sim",'1_QUESITOS'!$D$11="Sim")),0.55,
0)))))))</f>
        <v>0</v>
      </c>
      <c r="J730" s="87">
        <f>'3_CAPAG'!$D$8</f>
        <v>0</v>
      </c>
      <c r="K730" s="87">
        <f>IF(OR('2_DEBITOS'!I726="Sim",'1_QUESITOS'!$D$6="Sim",'1_QUESITOS'!$D$7="Sim",'1_QUESITOS'!$D$9="Sim"),I730,
SMALL(I730:J730,1))</f>
        <v>0</v>
      </c>
      <c r="L730" s="7">
        <f>IF('2_DEBITOS'!$I$4="ERRO !!!",0,ROUNDDOWN(SUM(E730:F730)*K730,2))</f>
        <v>0</v>
      </c>
      <c r="M730" s="7">
        <f t="shared" si="44"/>
        <v>0</v>
      </c>
      <c r="N730" s="7">
        <f t="shared" si="47"/>
        <v>0</v>
      </c>
      <c r="O730" s="7">
        <f t="shared" si="45"/>
        <v>0</v>
      </c>
    </row>
    <row r="731" spans="3:15" x14ac:dyDescent="0.35">
      <c r="C731" s="18" t="str">
        <f t="shared" si="46"/>
        <v/>
      </c>
      <c r="D731" s="13" t="str">
        <f>IF('2_DEBITOS'!D727="","Não informado",'2_DEBITOS'!D727)</f>
        <v>Não informado</v>
      </c>
      <c r="E731" s="7">
        <f>IF('2_DEBITOS'!$I$4="ERRO !!!",0,SUM('2_DEBITOS'!E727))</f>
        <v>0</v>
      </c>
      <c r="F731" s="7">
        <f>IF('2_DEBITOS'!$I$4="ERRO !!!",0,SUM('2_DEBITOS'!F727,'2_DEBITOS'!G727))</f>
        <v>0</v>
      </c>
      <c r="G731" s="8" t="str">
        <f>IF('1_QUESITOS'!$D$18="ERRO !!!","",
IF(E731+F731=0,"",
IF(OR('2_DEBITOS'!I727="Sim",'1_QUESITOS'!$D$6="Sim",'1_QUESITOS'!$D$7="Sim",'1_QUESITOS'!$D$9="Sim"),"D",
IF('3_CAPAG'!$D$9="","",
'3_CAPAG'!$D$9))))</f>
        <v/>
      </c>
      <c r="H731" s="8" t="str">
        <f>IF('1_QUESITOS'!$D$18="ERRO !!!","00.0",
IF(AND(OR(G731="C",G731="D"),'1_QUESITOS'!$D$13="Sim"),"10.1",
IF(AND(OR(G731="A",G731="B"),'1_QUESITOS'!$D$14="Sim"),"10.2",
IF(AND(OR(G731="C",G731="D"),'1_QUESITOS'!$D$13="Não",'1_QUESITOS'!$D$12="Inciso I"),"11.1",
IF(AND(OR(G731="C",G731="D"),'1_QUESITOS'!$D$13="Não",'1_QUESITOS'!$D$12="Inciso II"),"11.2",
"00.0")))))</f>
        <v>00.0</v>
      </c>
      <c r="I731" s="87">
        <f>IF('1_QUESITOS'!$D$18="ERRO !!!",0,
IF(H731="10.1",0.65,
IF(H731="10.2",0,
IF(AND(H731="11.1",'1_QUESITOS'!$D$8="Não",'1_QUESITOS'!$D$9="Não",'1_QUESITOS'!$D$10="Não",'1_QUESITOS'!$D$11="Não"),0.65,
IF(AND(H731="11.1",OR('1_QUESITOS'!$D$8="Sim",'1_QUESITOS'!$D$9="Sim",'1_QUESITOS'!$D$10="Sim",'1_QUESITOS'!$D$11="Sim")),0.7,
IF(AND(H731="11.2",'1_QUESITOS'!$D$8="Não",'1_QUESITOS'!$D$9="Não",'1_QUESITOS'!$D$10="Não",'1_QUESITOS'!$D$11="Não"),0.5,
IF(AND(H731="11.2",OR('1_QUESITOS'!$D$8="Sim",'1_QUESITOS'!$D$9="Sim",'1_QUESITOS'!$D$10="Sim",'1_QUESITOS'!$D$11="Sim")),0.55,
0)))))))</f>
        <v>0</v>
      </c>
      <c r="J731" s="87">
        <f>'3_CAPAG'!$D$8</f>
        <v>0</v>
      </c>
      <c r="K731" s="87">
        <f>IF(OR('2_DEBITOS'!I727="Sim",'1_QUESITOS'!$D$6="Sim",'1_QUESITOS'!$D$7="Sim",'1_QUESITOS'!$D$9="Sim"),I731,
SMALL(I731:J731,1))</f>
        <v>0</v>
      </c>
      <c r="L731" s="7">
        <f>IF('2_DEBITOS'!$I$4="ERRO !!!",0,ROUNDDOWN(SUM(E731:F731)*K731,2))</f>
        <v>0</v>
      </c>
      <c r="M731" s="7">
        <f t="shared" si="44"/>
        <v>0</v>
      </c>
      <c r="N731" s="7">
        <f t="shared" si="47"/>
        <v>0</v>
      </c>
      <c r="O731" s="7">
        <f t="shared" si="45"/>
        <v>0</v>
      </c>
    </row>
    <row r="732" spans="3:15" x14ac:dyDescent="0.35">
      <c r="C732" s="18" t="str">
        <f t="shared" si="46"/>
        <v/>
      </c>
      <c r="D732" s="13" t="str">
        <f>IF('2_DEBITOS'!D728="","Não informado",'2_DEBITOS'!D728)</f>
        <v>Não informado</v>
      </c>
      <c r="E732" s="7">
        <f>IF('2_DEBITOS'!$I$4="ERRO !!!",0,SUM('2_DEBITOS'!E728))</f>
        <v>0</v>
      </c>
      <c r="F732" s="7">
        <f>IF('2_DEBITOS'!$I$4="ERRO !!!",0,SUM('2_DEBITOS'!F728,'2_DEBITOS'!G728))</f>
        <v>0</v>
      </c>
      <c r="G732" s="8" t="str">
        <f>IF('1_QUESITOS'!$D$18="ERRO !!!","",
IF(E732+F732=0,"",
IF(OR('2_DEBITOS'!I728="Sim",'1_QUESITOS'!$D$6="Sim",'1_QUESITOS'!$D$7="Sim",'1_QUESITOS'!$D$9="Sim"),"D",
IF('3_CAPAG'!$D$9="","",
'3_CAPAG'!$D$9))))</f>
        <v/>
      </c>
      <c r="H732" s="8" t="str">
        <f>IF('1_QUESITOS'!$D$18="ERRO !!!","00.0",
IF(AND(OR(G732="C",G732="D"),'1_QUESITOS'!$D$13="Sim"),"10.1",
IF(AND(OR(G732="A",G732="B"),'1_QUESITOS'!$D$14="Sim"),"10.2",
IF(AND(OR(G732="C",G732="D"),'1_QUESITOS'!$D$13="Não",'1_QUESITOS'!$D$12="Inciso I"),"11.1",
IF(AND(OR(G732="C",G732="D"),'1_QUESITOS'!$D$13="Não",'1_QUESITOS'!$D$12="Inciso II"),"11.2",
"00.0")))))</f>
        <v>00.0</v>
      </c>
      <c r="I732" s="87">
        <f>IF('1_QUESITOS'!$D$18="ERRO !!!",0,
IF(H732="10.1",0.65,
IF(H732="10.2",0,
IF(AND(H732="11.1",'1_QUESITOS'!$D$8="Não",'1_QUESITOS'!$D$9="Não",'1_QUESITOS'!$D$10="Não",'1_QUESITOS'!$D$11="Não"),0.65,
IF(AND(H732="11.1",OR('1_QUESITOS'!$D$8="Sim",'1_QUESITOS'!$D$9="Sim",'1_QUESITOS'!$D$10="Sim",'1_QUESITOS'!$D$11="Sim")),0.7,
IF(AND(H732="11.2",'1_QUESITOS'!$D$8="Não",'1_QUESITOS'!$D$9="Não",'1_QUESITOS'!$D$10="Não",'1_QUESITOS'!$D$11="Não"),0.5,
IF(AND(H732="11.2",OR('1_QUESITOS'!$D$8="Sim",'1_QUESITOS'!$D$9="Sim",'1_QUESITOS'!$D$10="Sim",'1_QUESITOS'!$D$11="Sim")),0.55,
0)))))))</f>
        <v>0</v>
      </c>
      <c r="J732" s="87">
        <f>'3_CAPAG'!$D$8</f>
        <v>0</v>
      </c>
      <c r="K732" s="87">
        <f>IF(OR('2_DEBITOS'!I728="Sim",'1_QUESITOS'!$D$6="Sim",'1_QUESITOS'!$D$7="Sim",'1_QUESITOS'!$D$9="Sim"),I732,
SMALL(I732:J732,1))</f>
        <v>0</v>
      </c>
      <c r="L732" s="7">
        <f>IF('2_DEBITOS'!$I$4="ERRO !!!",0,ROUNDDOWN(SUM(E732:F732)*K732,2))</f>
        <v>0</v>
      </c>
      <c r="M732" s="7">
        <f t="shared" si="44"/>
        <v>0</v>
      </c>
      <c r="N732" s="7">
        <f t="shared" si="47"/>
        <v>0</v>
      </c>
      <c r="O732" s="7">
        <f t="shared" si="45"/>
        <v>0</v>
      </c>
    </row>
    <row r="733" spans="3:15" x14ac:dyDescent="0.35">
      <c r="C733" s="18" t="str">
        <f t="shared" si="46"/>
        <v/>
      </c>
      <c r="D733" s="13" t="str">
        <f>IF('2_DEBITOS'!D729="","Não informado",'2_DEBITOS'!D729)</f>
        <v>Não informado</v>
      </c>
      <c r="E733" s="7">
        <f>IF('2_DEBITOS'!$I$4="ERRO !!!",0,SUM('2_DEBITOS'!E729))</f>
        <v>0</v>
      </c>
      <c r="F733" s="7">
        <f>IF('2_DEBITOS'!$I$4="ERRO !!!",0,SUM('2_DEBITOS'!F729,'2_DEBITOS'!G729))</f>
        <v>0</v>
      </c>
      <c r="G733" s="8" t="str">
        <f>IF('1_QUESITOS'!$D$18="ERRO !!!","",
IF(E733+F733=0,"",
IF(OR('2_DEBITOS'!I729="Sim",'1_QUESITOS'!$D$6="Sim",'1_QUESITOS'!$D$7="Sim",'1_QUESITOS'!$D$9="Sim"),"D",
IF('3_CAPAG'!$D$9="","",
'3_CAPAG'!$D$9))))</f>
        <v/>
      </c>
      <c r="H733" s="8" t="str">
        <f>IF('1_QUESITOS'!$D$18="ERRO !!!","00.0",
IF(AND(OR(G733="C",G733="D"),'1_QUESITOS'!$D$13="Sim"),"10.1",
IF(AND(OR(G733="A",G733="B"),'1_QUESITOS'!$D$14="Sim"),"10.2",
IF(AND(OR(G733="C",G733="D"),'1_QUESITOS'!$D$13="Não",'1_QUESITOS'!$D$12="Inciso I"),"11.1",
IF(AND(OR(G733="C",G733="D"),'1_QUESITOS'!$D$13="Não",'1_QUESITOS'!$D$12="Inciso II"),"11.2",
"00.0")))))</f>
        <v>00.0</v>
      </c>
      <c r="I733" s="87">
        <f>IF('1_QUESITOS'!$D$18="ERRO !!!",0,
IF(H733="10.1",0.65,
IF(H733="10.2",0,
IF(AND(H733="11.1",'1_QUESITOS'!$D$8="Não",'1_QUESITOS'!$D$9="Não",'1_QUESITOS'!$D$10="Não",'1_QUESITOS'!$D$11="Não"),0.65,
IF(AND(H733="11.1",OR('1_QUESITOS'!$D$8="Sim",'1_QUESITOS'!$D$9="Sim",'1_QUESITOS'!$D$10="Sim",'1_QUESITOS'!$D$11="Sim")),0.7,
IF(AND(H733="11.2",'1_QUESITOS'!$D$8="Não",'1_QUESITOS'!$D$9="Não",'1_QUESITOS'!$D$10="Não",'1_QUESITOS'!$D$11="Não"),0.5,
IF(AND(H733="11.2",OR('1_QUESITOS'!$D$8="Sim",'1_QUESITOS'!$D$9="Sim",'1_QUESITOS'!$D$10="Sim",'1_QUESITOS'!$D$11="Sim")),0.55,
0)))))))</f>
        <v>0</v>
      </c>
      <c r="J733" s="87">
        <f>'3_CAPAG'!$D$8</f>
        <v>0</v>
      </c>
      <c r="K733" s="87">
        <f>IF(OR('2_DEBITOS'!I729="Sim",'1_QUESITOS'!$D$6="Sim",'1_QUESITOS'!$D$7="Sim",'1_QUESITOS'!$D$9="Sim"),I733,
SMALL(I733:J733,1))</f>
        <v>0</v>
      </c>
      <c r="L733" s="7">
        <f>IF('2_DEBITOS'!$I$4="ERRO !!!",0,ROUNDDOWN(SUM(E733:F733)*K733,2))</f>
        <v>0</v>
      </c>
      <c r="M733" s="7">
        <f t="shared" si="44"/>
        <v>0</v>
      </c>
      <c r="N733" s="7">
        <f t="shared" si="47"/>
        <v>0</v>
      </c>
      <c r="O733" s="7">
        <f t="shared" si="45"/>
        <v>0</v>
      </c>
    </row>
    <row r="734" spans="3:15" x14ac:dyDescent="0.35">
      <c r="C734" s="18" t="str">
        <f t="shared" si="46"/>
        <v/>
      </c>
      <c r="D734" s="13" t="str">
        <f>IF('2_DEBITOS'!D730="","Não informado",'2_DEBITOS'!D730)</f>
        <v>Não informado</v>
      </c>
      <c r="E734" s="7">
        <f>IF('2_DEBITOS'!$I$4="ERRO !!!",0,SUM('2_DEBITOS'!E730))</f>
        <v>0</v>
      </c>
      <c r="F734" s="7">
        <f>IF('2_DEBITOS'!$I$4="ERRO !!!",0,SUM('2_DEBITOS'!F730,'2_DEBITOS'!G730))</f>
        <v>0</v>
      </c>
      <c r="G734" s="8" t="str">
        <f>IF('1_QUESITOS'!$D$18="ERRO !!!","",
IF(E734+F734=0,"",
IF(OR('2_DEBITOS'!I730="Sim",'1_QUESITOS'!$D$6="Sim",'1_QUESITOS'!$D$7="Sim",'1_QUESITOS'!$D$9="Sim"),"D",
IF('3_CAPAG'!$D$9="","",
'3_CAPAG'!$D$9))))</f>
        <v/>
      </c>
      <c r="H734" s="8" t="str">
        <f>IF('1_QUESITOS'!$D$18="ERRO !!!","00.0",
IF(AND(OR(G734="C",G734="D"),'1_QUESITOS'!$D$13="Sim"),"10.1",
IF(AND(OR(G734="A",G734="B"),'1_QUESITOS'!$D$14="Sim"),"10.2",
IF(AND(OR(G734="C",G734="D"),'1_QUESITOS'!$D$13="Não",'1_QUESITOS'!$D$12="Inciso I"),"11.1",
IF(AND(OR(G734="C",G734="D"),'1_QUESITOS'!$D$13="Não",'1_QUESITOS'!$D$12="Inciso II"),"11.2",
"00.0")))))</f>
        <v>00.0</v>
      </c>
      <c r="I734" s="87">
        <f>IF('1_QUESITOS'!$D$18="ERRO !!!",0,
IF(H734="10.1",0.65,
IF(H734="10.2",0,
IF(AND(H734="11.1",'1_QUESITOS'!$D$8="Não",'1_QUESITOS'!$D$9="Não",'1_QUESITOS'!$D$10="Não",'1_QUESITOS'!$D$11="Não"),0.65,
IF(AND(H734="11.1",OR('1_QUESITOS'!$D$8="Sim",'1_QUESITOS'!$D$9="Sim",'1_QUESITOS'!$D$10="Sim",'1_QUESITOS'!$D$11="Sim")),0.7,
IF(AND(H734="11.2",'1_QUESITOS'!$D$8="Não",'1_QUESITOS'!$D$9="Não",'1_QUESITOS'!$D$10="Não",'1_QUESITOS'!$D$11="Não"),0.5,
IF(AND(H734="11.2",OR('1_QUESITOS'!$D$8="Sim",'1_QUESITOS'!$D$9="Sim",'1_QUESITOS'!$D$10="Sim",'1_QUESITOS'!$D$11="Sim")),0.55,
0)))))))</f>
        <v>0</v>
      </c>
      <c r="J734" s="87">
        <f>'3_CAPAG'!$D$8</f>
        <v>0</v>
      </c>
      <c r="K734" s="87">
        <f>IF(OR('2_DEBITOS'!I730="Sim",'1_QUESITOS'!$D$6="Sim",'1_QUESITOS'!$D$7="Sim",'1_QUESITOS'!$D$9="Sim"),I734,
SMALL(I734:J734,1))</f>
        <v>0</v>
      </c>
      <c r="L734" s="7">
        <f>IF('2_DEBITOS'!$I$4="ERRO !!!",0,ROUNDDOWN(SUM(E734:F734)*K734,2))</f>
        <v>0</v>
      </c>
      <c r="M734" s="7">
        <f t="shared" si="44"/>
        <v>0</v>
      </c>
      <c r="N734" s="7">
        <f t="shared" si="47"/>
        <v>0</v>
      </c>
      <c r="O734" s="7">
        <f t="shared" si="45"/>
        <v>0</v>
      </c>
    </row>
    <row r="735" spans="3:15" x14ac:dyDescent="0.35">
      <c r="C735" s="18" t="str">
        <f t="shared" si="46"/>
        <v/>
      </c>
      <c r="D735" s="13" t="str">
        <f>IF('2_DEBITOS'!D731="","Não informado",'2_DEBITOS'!D731)</f>
        <v>Não informado</v>
      </c>
      <c r="E735" s="7">
        <f>IF('2_DEBITOS'!$I$4="ERRO !!!",0,SUM('2_DEBITOS'!E731))</f>
        <v>0</v>
      </c>
      <c r="F735" s="7">
        <f>IF('2_DEBITOS'!$I$4="ERRO !!!",0,SUM('2_DEBITOS'!F731,'2_DEBITOS'!G731))</f>
        <v>0</v>
      </c>
      <c r="G735" s="8" t="str">
        <f>IF('1_QUESITOS'!$D$18="ERRO !!!","",
IF(E735+F735=0,"",
IF(OR('2_DEBITOS'!I731="Sim",'1_QUESITOS'!$D$6="Sim",'1_QUESITOS'!$D$7="Sim",'1_QUESITOS'!$D$9="Sim"),"D",
IF('3_CAPAG'!$D$9="","",
'3_CAPAG'!$D$9))))</f>
        <v/>
      </c>
      <c r="H735" s="8" t="str">
        <f>IF('1_QUESITOS'!$D$18="ERRO !!!","00.0",
IF(AND(OR(G735="C",G735="D"),'1_QUESITOS'!$D$13="Sim"),"10.1",
IF(AND(OR(G735="A",G735="B"),'1_QUESITOS'!$D$14="Sim"),"10.2",
IF(AND(OR(G735="C",G735="D"),'1_QUESITOS'!$D$13="Não",'1_QUESITOS'!$D$12="Inciso I"),"11.1",
IF(AND(OR(G735="C",G735="D"),'1_QUESITOS'!$D$13="Não",'1_QUESITOS'!$D$12="Inciso II"),"11.2",
"00.0")))))</f>
        <v>00.0</v>
      </c>
      <c r="I735" s="87">
        <f>IF('1_QUESITOS'!$D$18="ERRO !!!",0,
IF(H735="10.1",0.65,
IF(H735="10.2",0,
IF(AND(H735="11.1",'1_QUESITOS'!$D$8="Não",'1_QUESITOS'!$D$9="Não",'1_QUESITOS'!$D$10="Não",'1_QUESITOS'!$D$11="Não"),0.65,
IF(AND(H735="11.1",OR('1_QUESITOS'!$D$8="Sim",'1_QUESITOS'!$D$9="Sim",'1_QUESITOS'!$D$10="Sim",'1_QUESITOS'!$D$11="Sim")),0.7,
IF(AND(H735="11.2",'1_QUESITOS'!$D$8="Não",'1_QUESITOS'!$D$9="Não",'1_QUESITOS'!$D$10="Não",'1_QUESITOS'!$D$11="Não"),0.5,
IF(AND(H735="11.2",OR('1_QUESITOS'!$D$8="Sim",'1_QUESITOS'!$D$9="Sim",'1_QUESITOS'!$D$10="Sim",'1_QUESITOS'!$D$11="Sim")),0.55,
0)))))))</f>
        <v>0</v>
      </c>
      <c r="J735" s="87">
        <f>'3_CAPAG'!$D$8</f>
        <v>0</v>
      </c>
      <c r="K735" s="87">
        <f>IF(OR('2_DEBITOS'!I731="Sim",'1_QUESITOS'!$D$6="Sim",'1_QUESITOS'!$D$7="Sim",'1_QUESITOS'!$D$9="Sim"),I735,
SMALL(I735:J735,1))</f>
        <v>0</v>
      </c>
      <c r="L735" s="7">
        <f>IF('2_DEBITOS'!$I$4="ERRO !!!",0,ROUNDDOWN(SUM(E735:F735)*K735,2))</f>
        <v>0</v>
      </c>
      <c r="M735" s="7">
        <f t="shared" si="44"/>
        <v>0</v>
      </c>
      <c r="N735" s="7">
        <f t="shared" si="47"/>
        <v>0</v>
      </c>
      <c r="O735" s="7">
        <f t="shared" si="45"/>
        <v>0</v>
      </c>
    </row>
    <row r="736" spans="3:15" x14ac:dyDescent="0.35">
      <c r="C736" s="18" t="str">
        <f t="shared" si="46"/>
        <v/>
      </c>
      <c r="D736" s="13" t="str">
        <f>IF('2_DEBITOS'!D732="","Não informado",'2_DEBITOS'!D732)</f>
        <v>Não informado</v>
      </c>
      <c r="E736" s="7">
        <f>IF('2_DEBITOS'!$I$4="ERRO !!!",0,SUM('2_DEBITOS'!E732))</f>
        <v>0</v>
      </c>
      <c r="F736" s="7">
        <f>IF('2_DEBITOS'!$I$4="ERRO !!!",0,SUM('2_DEBITOS'!F732,'2_DEBITOS'!G732))</f>
        <v>0</v>
      </c>
      <c r="G736" s="8" t="str">
        <f>IF('1_QUESITOS'!$D$18="ERRO !!!","",
IF(E736+F736=0,"",
IF(OR('2_DEBITOS'!I732="Sim",'1_QUESITOS'!$D$6="Sim",'1_QUESITOS'!$D$7="Sim",'1_QUESITOS'!$D$9="Sim"),"D",
IF('3_CAPAG'!$D$9="","",
'3_CAPAG'!$D$9))))</f>
        <v/>
      </c>
      <c r="H736" s="8" t="str">
        <f>IF('1_QUESITOS'!$D$18="ERRO !!!","00.0",
IF(AND(OR(G736="C",G736="D"),'1_QUESITOS'!$D$13="Sim"),"10.1",
IF(AND(OR(G736="A",G736="B"),'1_QUESITOS'!$D$14="Sim"),"10.2",
IF(AND(OR(G736="C",G736="D"),'1_QUESITOS'!$D$13="Não",'1_QUESITOS'!$D$12="Inciso I"),"11.1",
IF(AND(OR(G736="C",G736="D"),'1_QUESITOS'!$D$13="Não",'1_QUESITOS'!$D$12="Inciso II"),"11.2",
"00.0")))))</f>
        <v>00.0</v>
      </c>
      <c r="I736" s="87">
        <f>IF('1_QUESITOS'!$D$18="ERRO !!!",0,
IF(H736="10.1",0.65,
IF(H736="10.2",0,
IF(AND(H736="11.1",'1_QUESITOS'!$D$8="Não",'1_QUESITOS'!$D$9="Não",'1_QUESITOS'!$D$10="Não",'1_QUESITOS'!$D$11="Não"),0.65,
IF(AND(H736="11.1",OR('1_QUESITOS'!$D$8="Sim",'1_QUESITOS'!$D$9="Sim",'1_QUESITOS'!$D$10="Sim",'1_QUESITOS'!$D$11="Sim")),0.7,
IF(AND(H736="11.2",'1_QUESITOS'!$D$8="Não",'1_QUESITOS'!$D$9="Não",'1_QUESITOS'!$D$10="Não",'1_QUESITOS'!$D$11="Não"),0.5,
IF(AND(H736="11.2",OR('1_QUESITOS'!$D$8="Sim",'1_QUESITOS'!$D$9="Sim",'1_QUESITOS'!$D$10="Sim",'1_QUESITOS'!$D$11="Sim")),0.55,
0)))))))</f>
        <v>0</v>
      </c>
      <c r="J736" s="87">
        <f>'3_CAPAG'!$D$8</f>
        <v>0</v>
      </c>
      <c r="K736" s="87">
        <f>IF(OR('2_DEBITOS'!I732="Sim",'1_QUESITOS'!$D$6="Sim",'1_QUESITOS'!$D$7="Sim",'1_QUESITOS'!$D$9="Sim"),I736,
SMALL(I736:J736,1))</f>
        <v>0</v>
      </c>
      <c r="L736" s="7">
        <f>IF('2_DEBITOS'!$I$4="ERRO !!!",0,ROUNDDOWN(SUM(E736:F736)*K736,2))</f>
        <v>0</v>
      </c>
      <c r="M736" s="7">
        <f t="shared" si="44"/>
        <v>0</v>
      </c>
      <c r="N736" s="7">
        <f t="shared" si="47"/>
        <v>0</v>
      </c>
      <c r="O736" s="7">
        <f t="shared" si="45"/>
        <v>0</v>
      </c>
    </row>
    <row r="737" spans="3:15" x14ac:dyDescent="0.35">
      <c r="C737" s="18" t="str">
        <f t="shared" si="46"/>
        <v/>
      </c>
      <c r="D737" s="13" t="str">
        <f>IF('2_DEBITOS'!D733="","Não informado",'2_DEBITOS'!D733)</f>
        <v>Não informado</v>
      </c>
      <c r="E737" s="7">
        <f>IF('2_DEBITOS'!$I$4="ERRO !!!",0,SUM('2_DEBITOS'!E733))</f>
        <v>0</v>
      </c>
      <c r="F737" s="7">
        <f>IF('2_DEBITOS'!$I$4="ERRO !!!",0,SUM('2_DEBITOS'!F733,'2_DEBITOS'!G733))</f>
        <v>0</v>
      </c>
      <c r="G737" s="8" t="str">
        <f>IF('1_QUESITOS'!$D$18="ERRO !!!","",
IF(E737+F737=0,"",
IF(OR('2_DEBITOS'!I733="Sim",'1_QUESITOS'!$D$6="Sim",'1_QUESITOS'!$D$7="Sim",'1_QUESITOS'!$D$9="Sim"),"D",
IF('3_CAPAG'!$D$9="","",
'3_CAPAG'!$D$9))))</f>
        <v/>
      </c>
      <c r="H737" s="8" t="str">
        <f>IF('1_QUESITOS'!$D$18="ERRO !!!","00.0",
IF(AND(OR(G737="C",G737="D"),'1_QUESITOS'!$D$13="Sim"),"10.1",
IF(AND(OR(G737="A",G737="B"),'1_QUESITOS'!$D$14="Sim"),"10.2",
IF(AND(OR(G737="C",G737="D"),'1_QUESITOS'!$D$13="Não",'1_QUESITOS'!$D$12="Inciso I"),"11.1",
IF(AND(OR(G737="C",G737="D"),'1_QUESITOS'!$D$13="Não",'1_QUESITOS'!$D$12="Inciso II"),"11.2",
"00.0")))))</f>
        <v>00.0</v>
      </c>
      <c r="I737" s="87">
        <f>IF('1_QUESITOS'!$D$18="ERRO !!!",0,
IF(H737="10.1",0.65,
IF(H737="10.2",0,
IF(AND(H737="11.1",'1_QUESITOS'!$D$8="Não",'1_QUESITOS'!$D$9="Não",'1_QUESITOS'!$D$10="Não",'1_QUESITOS'!$D$11="Não"),0.65,
IF(AND(H737="11.1",OR('1_QUESITOS'!$D$8="Sim",'1_QUESITOS'!$D$9="Sim",'1_QUESITOS'!$D$10="Sim",'1_QUESITOS'!$D$11="Sim")),0.7,
IF(AND(H737="11.2",'1_QUESITOS'!$D$8="Não",'1_QUESITOS'!$D$9="Não",'1_QUESITOS'!$D$10="Não",'1_QUESITOS'!$D$11="Não"),0.5,
IF(AND(H737="11.2",OR('1_QUESITOS'!$D$8="Sim",'1_QUESITOS'!$D$9="Sim",'1_QUESITOS'!$D$10="Sim",'1_QUESITOS'!$D$11="Sim")),0.55,
0)))))))</f>
        <v>0</v>
      </c>
      <c r="J737" s="87">
        <f>'3_CAPAG'!$D$8</f>
        <v>0</v>
      </c>
      <c r="K737" s="87">
        <f>IF(OR('2_DEBITOS'!I733="Sim",'1_QUESITOS'!$D$6="Sim",'1_QUESITOS'!$D$7="Sim",'1_QUESITOS'!$D$9="Sim"),I737,
SMALL(I737:J737,1))</f>
        <v>0</v>
      </c>
      <c r="L737" s="7">
        <f>IF('2_DEBITOS'!$I$4="ERRO !!!",0,ROUNDDOWN(SUM(E737:F737)*K737,2))</f>
        <v>0</v>
      </c>
      <c r="M737" s="7">
        <f t="shared" si="44"/>
        <v>0</v>
      </c>
      <c r="N737" s="7">
        <f t="shared" si="47"/>
        <v>0</v>
      </c>
      <c r="O737" s="7">
        <f t="shared" si="45"/>
        <v>0</v>
      </c>
    </row>
    <row r="738" spans="3:15" x14ac:dyDescent="0.35">
      <c r="C738" s="18" t="str">
        <f t="shared" si="46"/>
        <v/>
      </c>
      <c r="D738" s="13" t="str">
        <f>IF('2_DEBITOS'!D734="","Não informado",'2_DEBITOS'!D734)</f>
        <v>Não informado</v>
      </c>
      <c r="E738" s="7">
        <f>IF('2_DEBITOS'!$I$4="ERRO !!!",0,SUM('2_DEBITOS'!E734))</f>
        <v>0</v>
      </c>
      <c r="F738" s="7">
        <f>IF('2_DEBITOS'!$I$4="ERRO !!!",0,SUM('2_DEBITOS'!F734,'2_DEBITOS'!G734))</f>
        <v>0</v>
      </c>
      <c r="G738" s="8" t="str">
        <f>IF('1_QUESITOS'!$D$18="ERRO !!!","",
IF(E738+F738=0,"",
IF(OR('2_DEBITOS'!I734="Sim",'1_QUESITOS'!$D$6="Sim",'1_QUESITOS'!$D$7="Sim",'1_QUESITOS'!$D$9="Sim"),"D",
IF('3_CAPAG'!$D$9="","",
'3_CAPAG'!$D$9))))</f>
        <v/>
      </c>
      <c r="H738" s="8" t="str">
        <f>IF('1_QUESITOS'!$D$18="ERRO !!!","00.0",
IF(AND(OR(G738="C",G738="D"),'1_QUESITOS'!$D$13="Sim"),"10.1",
IF(AND(OR(G738="A",G738="B"),'1_QUESITOS'!$D$14="Sim"),"10.2",
IF(AND(OR(G738="C",G738="D"),'1_QUESITOS'!$D$13="Não",'1_QUESITOS'!$D$12="Inciso I"),"11.1",
IF(AND(OR(G738="C",G738="D"),'1_QUESITOS'!$D$13="Não",'1_QUESITOS'!$D$12="Inciso II"),"11.2",
"00.0")))))</f>
        <v>00.0</v>
      </c>
      <c r="I738" s="87">
        <f>IF('1_QUESITOS'!$D$18="ERRO !!!",0,
IF(H738="10.1",0.65,
IF(H738="10.2",0,
IF(AND(H738="11.1",'1_QUESITOS'!$D$8="Não",'1_QUESITOS'!$D$9="Não",'1_QUESITOS'!$D$10="Não",'1_QUESITOS'!$D$11="Não"),0.65,
IF(AND(H738="11.1",OR('1_QUESITOS'!$D$8="Sim",'1_QUESITOS'!$D$9="Sim",'1_QUESITOS'!$D$10="Sim",'1_QUESITOS'!$D$11="Sim")),0.7,
IF(AND(H738="11.2",'1_QUESITOS'!$D$8="Não",'1_QUESITOS'!$D$9="Não",'1_QUESITOS'!$D$10="Não",'1_QUESITOS'!$D$11="Não"),0.5,
IF(AND(H738="11.2",OR('1_QUESITOS'!$D$8="Sim",'1_QUESITOS'!$D$9="Sim",'1_QUESITOS'!$D$10="Sim",'1_QUESITOS'!$D$11="Sim")),0.55,
0)))))))</f>
        <v>0</v>
      </c>
      <c r="J738" s="87">
        <f>'3_CAPAG'!$D$8</f>
        <v>0</v>
      </c>
      <c r="K738" s="87">
        <f>IF(OR('2_DEBITOS'!I734="Sim",'1_QUESITOS'!$D$6="Sim",'1_QUESITOS'!$D$7="Sim",'1_QUESITOS'!$D$9="Sim"),I738,
SMALL(I738:J738,1))</f>
        <v>0</v>
      </c>
      <c r="L738" s="7">
        <f>IF('2_DEBITOS'!$I$4="ERRO !!!",0,ROUNDDOWN(SUM(E738:F738)*K738,2))</f>
        <v>0</v>
      </c>
      <c r="M738" s="7">
        <f t="shared" si="44"/>
        <v>0</v>
      </c>
      <c r="N738" s="7">
        <f t="shared" si="47"/>
        <v>0</v>
      </c>
      <c r="O738" s="7">
        <f t="shared" si="45"/>
        <v>0</v>
      </c>
    </row>
    <row r="739" spans="3:15" x14ac:dyDescent="0.35">
      <c r="C739" s="18" t="str">
        <f t="shared" si="46"/>
        <v/>
      </c>
      <c r="D739" s="13" t="str">
        <f>IF('2_DEBITOS'!D735="","Não informado",'2_DEBITOS'!D735)</f>
        <v>Não informado</v>
      </c>
      <c r="E739" s="7">
        <f>IF('2_DEBITOS'!$I$4="ERRO !!!",0,SUM('2_DEBITOS'!E735))</f>
        <v>0</v>
      </c>
      <c r="F739" s="7">
        <f>IF('2_DEBITOS'!$I$4="ERRO !!!",0,SUM('2_DEBITOS'!F735,'2_DEBITOS'!G735))</f>
        <v>0</v>
      </c>
      <c r="G739" s="8" t="str">
        <f>IF('1_QUESITOS'!$D$18="ERRO !!!","",
IF(E739+F739=0,"",
IF(OR('2_DEBITOS'!I735="Sim",'1_QUESITOS'!$D$6="Sim",'1_QUESITOS'!$D$7="Sim",'1_QUESITOS'!$D$9="Sim"),"D",
IF('3_CAPAG'!$D$9="","",
'3_CAPAG'!$D$9))))</f>
        <v/>
      </c>
      <c r="H739" s="8" t="str">
        <f>IF('1_QUESITOS'!$D$18="ERRO !!!","00.0",
IF(AND(OR(G739="C",G739="D"),'1_QUESITOS'!$D$13="Sim"),"10.1",
IF(AND(OR(G739="A",G739="B"),'1_QUESITOS'!$D$14="Sim"),"10.2",
IF(AND(OR(G739="C",G739="D"),'1_QUESITOS'!$D$13="Não",'1_QUESITOS'!$D$12="Inciso I"),"11.1",
IF(AND(OR(G739="C",G739="D"),'1_QUESITOS'!$D$13="Não",'1_QUESITOS'!$D$12="Inciso II"),"11.2",
"00.0")))))</f>
        <v>00.0</v>
      </c>
      <c r="I739" s="87">
        <f>IF('1_QUESITOS'!$D$18="ERRO !!!",0,
IF(H739="10.1",0.65,
IF(H739="10.2",0,
IF(AND(H739="11.1",'1_QUESITOS'!$D$8="Não",'1_QUESITOS'!$D$9="Não",'1_QUESITOS'!$D$10="Não",'1_QUESITOS'!$D$11="Não"),0.65,
IF(AND(H739="11.1",OR('1_QUESITOS'!$D$8="Sim",'1_QUESITOS'!$D$9="Sim",'1_QUESITOS'!$D$10="Sim",'1_QUESITOS'!$D$11="Sim")),0.7,
IF(AND(H739="11.2",'1_QUESITOS'!$D$8="Não",'1_QUESITOS'!$D$9="Não",'1_QUESITOS'!$D$10="Não",'1_QUESITOS'!$D$11="Não"),0.5,
IF(AND(H739="11.2",OR('1_QUESITOS'!$D$8="Sim",'1_QUESITOS'!$D$9="Sim",'1_QUESITOS'!$D$10="Sim",'1_QUESITOS'!$D$11="Sim")),0.55,
0)))))))</f>
        <v>0</v>
      </c>
      <c r="J739" s="87">
        <f>'3_CAPAG'!$D$8</f>
        <v>0</v>
      </c>
      <c r="K739" s="87">
        <f>IF(OR('2_DEBITOS'!I735="Sim",'1_QUESITOS'!$D$6="Sim",'1_QUESITOS'!$D$7="Sim",'1_QUESITOS'!$D$9="Sim"),I739,
SMALL(I739:J739,1))</f>
        <v>0</v>
      </c>
      <c r="L739" s="7">
        <f>IF('2_DEBITOS'!$I$4="ERRO !!!",0,ROUNDDOWN(SUM(E739:F739)*K739,2))</f>
        <v>0</v>
      </c>
      <c r="M739" s="7">
        <f t="shared" si="44"/>
        <v>0</v>
      </c>
      <c r="N739" s="7">
        <f t="shared" si="47"/>
        <v>0</v>
      </c>
      <c r="O739" s="7">
        <f t="shared" si="45"/>
        <v>0</v>
      </c>
    </row>
    <row r="740" spans="3:15" x14ac:dyDescent="0.35">
      <c r="C740" s="18" t="str">
        <f t="shared" si="46"/>
        <v/>
      </c>
      <c r="D740" s="13" t="str">
        <f>IF('2_DEBITOS'!D736="","Não informado",'2_DEBITOS'!D736)</f>
        <v>Não informado</v>
      </c>
      <c r="E740" s="7">
        <f>IF('2_DEBITOS'!$I$4="ERRO !!!",0,SUM('2_DEBITOS'!E736))</f>
        <v>0</v>
      </c>
      <c r="F740" s="7">
        <f>IF('2_DEBITOS'!$I$4="ERRO !!!",0,SUM('2_DEBITOS'!F736,'2_DEBITOS'!G736))</f>
        <v>0</v>
      </c>
      <c r="G740" s="8" t="str">
        <f>IF('1_QUESITOS'!$D$18="ERRO !!!","",
IF(E740+F740=0,"",
IF(OR('2_DEBITOS'!I736="Sim",'1_QUESITOS'!$D$6="Sim",'1_QUESITOS'!$D$7="Sim",'1_QUESITOS'!$D$9="Sim"),"D",
IF('3_CAPAG'!$D$9="","",
'3_CAPAG'!$D$9))))</f>
        <v/>
      </c>
      <c r="H740" s="8" t="str">
        <f>IF('1_QUESITOS'!$D$18="ERRO !!!","00.0",
IF(AND(OR(G740="C",G740="D"),'1_QUESITOS'!$D$13="Sim"),"10.1",
IF(AND(OR(G740="A",G740="B"),'1_QUESITOS'!$D$14="Sim"),"10.2",
IF(AND(OR(G740="C",G740="D"),'1_QUESITOS'!$D$13="Não",'1_QUESITOS'!$D$12="Inciso I"),"11.1",
IF(AND(OR(G740="C",G740="D"),'1_QUESITOS'!$D$13="Não",'1_QUESITOS'!$D$12="Inciso II"),"11.2",
"00.0")))))</f>
        <v>00.0</v>
      </c>
      <c r="I740" s="87">
        <f>IF('1_QUESITOS'!$D$18="ERRO !!!",0,
IF(H740="10.1",0.65,
IF(H740="10.2",0,
IF(AND(H740="11.1",'1_QUESITOS'!$D$8="Não",'1_QUESITOS'!$D$9="Não",'1_QUESITOS'!$D$10="Não",'1_QUESITOS'!$D$11="Não"),0.65,
IF(AND(H740="11.1",OR('1_QUESITOS'!$D$8="Sim",'1_QUESITOS'!$D$9="Sim",'1_QUESITOS'!$D$10="Sim",'1_QUESITOS'!$D$11="Sim")),0.7,
IF(AND(H740="11.2",'1_QUESITOS'!$D$8="Não",'1_QUESITOS'!$D$9="Não",'1_QUESITOS'!$D$10="Não",'1_QUESITOS'!$D$11="Não"),0.5,
IF(AND(H740="11.2",OR('1_QUESITOS'!$D$8="Sim",'1_QUESITOS'!$D$9="Sim",'1_QUESITOS'!$D$10="Sim",'1_QUESITOS'!$D$11="Sim")),0.55,
0)))))))</f>
        <v>0</v>
      </c>
      <c r="J740" s="87">
        <f>'3_CAPAG'!$D$8</f>
        <v>0</v>
      </c>
      <c r="K740" s="87">
        <f>IF(OR('2_DEBITOS'!I736="Sim",'1_QUESITOS'!$D$6="Sim",'1_QUESITOS'!$D$7="Sim",'1_QUESITOS'!$D$9="Sim"),I740,
SMALL(I740:J740,1))</f>
        <v>0</v>
      </c>
      <c r="L740" s="7">
        <f>IF('2_DEBITOS'!$I$4="ERRO !!!",0,ROUNDDOWN(SUM(E740:F740)*K740,2))</f>
        <v>0</v>
      </c>
      <c r="M740" s="7">
        <f t="shared" si="44"/>
        <v>0</v>
      </c>
      <c r="N740" s="7">
        <f t="shared" si="47"/>
        <v>0</v>
      </c>
      <c r="O740" s="7">
        <f t="shared" si="45"/>
        <v>0</v>
      </c>
    </row>
    <row r="741" spans="3:15" x14ac:dyDescent="0.35">
      <c r="C741" s="18" t="str">
        <f t="shared" si="46"/>
        <v/>
      </c>
      <c r="D741" s="13" t="str">
        <f>IF('2_DEBITOS'!D737="","Não informado",'2_DEBITOS'!D737)</f>
        <v>Não informado</v>
      </c>
      <c r="E741" s="7">
        <f>IF('2_DEBITOS'!$I$4="ERRO !!!",0,SUM('2_DEBITOS'!E737))</f>
        <v>0</v>
      </c>
      <c r="F741" s="7">
        <f>IF('2_DEBITOS'!$I$4="ERRO !!!",0,SUM('2_DEBITOS'!F737,'2_DEBITOS'!G737))</f>
        <v>0</v>
      </c>
      <c r="G741" s="8" t="str">
        <f>IF('1_QUESITOS'!$D$18="ERRO !!!","",
IF(E741+F741=0,"",
IF(OR('2_DEBITOS'!I737="Sim",'1_QUESITOS'!$D$6="Sim",'1_QUESITOS'!$D$7="Sim",'1_QUESITOS'!$D$9="Sim"),"D",
IF('3_CAPAG'!$D$9="","",
'3_CAPAG'!$D$9))))</f>
        <v/>
      </c>
      <c r="H741" s="8" t="str">
        <f>IF('1_QUESITOS'!$D$18="ERRO !!!","00.0",
IF(AND(OR(G741="C",G741="D"),'1_QUESITOS'!$D$13="Sim"),"10.1",
IF(AND(OR(G741="A",G741="B"),'1_QUESITOS'!$D$14="Sim"),"10.2",
IF(AND(OR(G741="C",G741="D"),'1_QUESITOS'!$D$13="Não",'1_QUESITOS'!$D$12="Inciso I"),"11.1",
IF(AND(OR(G741="C",G741="D"),'1_QUESITOS'!$D$13="Não",'1_QUESITOS'!$D$12="Inciso II"),"11.2",
"00.0")))))</f>
        <v>00.0</v>
      </c>
      <c r="I741" s="87">
        <f>IF('1_QUESITOS'!$D$18="ERRO !!!",0,
IF(H741="10.1",0.65,
IF(H741="10.2",0,
IF(AND(H741="11.1",'1_QUESITOS'!$D$8="Não",'1_QUESITOS'!$D$9="Não",'1_QUESITOS'!$D$10="Não",'1_QUESITOS'!$D$11="Não"),0.65,
IF(AND(H741="11.1",OR('1_QUESITOS'!$D$8="Sim",'1_QUESITOS'!$D$9="Sim",'1_QUESITOS'!$D$10="Sim",'1_QUESITOS'!$D$11="Sim")),0.7,
IF(AND(H741="11.2",'1_QUESITOS'!$D$8="Não",'1_QUESITOS'!$D$9="Não",'1_QUESITOS'!$D$10="Não",'1_QUESITOS'!$D$11="Não"),0.5,
IF(AND(H741="11.2",OR('1_QUESITOS'!$D$8="Sim",'1_QUESITOS'!$D$9="Sim",'1_QUESITOS'!$D$10="Sim",'1_QUESITOS'!$D$11="Sim")),0.55,
0)))))))</f>
        <v>0</v>
      </c>
      <c r="J741" s="87">
        <f>'3_CAPAG'!$D$8</f>
        <v>0</v>
      </c>
      <c r="K741" s="87">
        <f>IF(OR('2_DEBITOS'!I737="Sim",'1_QUESITOS'!$D$6="Sim",'1_QUESITOS'!$D$7="Sim",'1_QUESITOS'!$D$9="Sim"),I741,
SMALL(I741:J741,1))</f>
        <v>0</v>
      </c>
      <c r="L741" s="7">
        <f>IF('2_DEBITOS'!$I$4="ERRO !!!",0,ROUNDDOWN(SUM(E741:F741)*K741,2))</f>
        <v>0</v>
      </c>
      <c r="M741" s="7">
        <f t="shared" si="44"/>
        <v>0</v>
      </c>
      <c r="N741" s="7">
        <f t="shared" si="47"/>
        <v>0</v>
      </c>
      <c r="O741" s="7">
        <f t="shared" si="45"/>
        <v>0</v>
      </c>
    </row>
    <row r="742" spans="3:15" x14ac:dyDescent="0.35">
      <c r="C742" s="18" t="str">
        <f t="shared" si="46"/>
        <v/>
      </c>
      <c r="D742" s="13" t="str">
        <f>IF('2_DEBITOS'!D738="","Não informado",'2_DEBITOS'!D738)</f>
        <v>Não informado</v>
      </c>
      <c r="E742" s="7">
        <f>IF('2_DEBITOS'!$I$4="ERRO !!!",0,SUM('2_DEBITOS'!E738))</f>
        <v>0</v>
      </c>
      <c r="F742" s="7">
        <f>IF('2_DEBITOS'!$I$4="ERRO !!!",0,SUM('2_DEBITOS'!F738,'2_DEBITOS'!G738))</f>
        <v>0</v>
      </c>
      <c r="G742" s="8" t="str">
        <f>IF('1_QUESITOS'!$D$18="ERRO !!!","",
IF(E742+F742=0,"",
IF(OR('2_DEBITOS'!I738="Sim",'1_QUESITOS'!$D$6="Sim",'1_QUESITOS'!$D$7="Sim",'1_QUESITOS'!$D$9="Sim"),"D",
IF('3_CAPAG'!$D$9="","",
'3_CAPAG'!$D$9))))</f>
        <v/>
      </c>
      <c r="H742" s="8" t="str">
        <f>IF('1_QUESITOS'!$D$18="ERRO !!!","00.0",
IF(AND(OR(G742="C",G742="D"),'1_QUESITOS'!$D$13="Sim"),"10.1",
IF(AND(OR(G742="A",G742="B"),'1_QUESITOS'!$D$14="Sim"),"10.2",
IF(AND(OR(G742="C",G742="D"),'1_QUESITOS'!$D$13="Não",'1_QUESITOS'!$D$12="Inciso I"),"11.1",
IF(AND(OR(G742="C",G742="D"),'1_QUESITOS'!$D$13="Não",'1_QUESITOS'!$D$12="Inciso II"),"11.2",
"00.0")))))</f>
        <v>00.0</v>
      </c>
      <c r="I742" s="87">
        <f>IF('1_QUESITOS'!$D$18="ERRO !!!",0,
IF(H742="10.1",0.65,
IF(H742="10.2",0,
IF(AND(H742="11.1",'1_QUESITOS'!$D$8="Não",'1_QUESITOS'!$D$9="Não",'1_QUESITOS'!$D$10="Não",'1_QUESITOS'!$D$11="Não"),0.65,
IF(AND(H742="11.1",OR('1_QUESITOS'!$D$8="Sim",'1_QUESITOS'!$D$9="Sim",'1_QUESITOS'!$D$10="Sim",'1_QUESITOS'!$D$11="Sim")),0.7,
IF(AND(H742="11.2",'1_QUESITOS'!$D$8="Não",'1_QUESITOS'!$D$9="Não",'1_QUESITOS'!$D$10="Não",'1_QUESITOS'!$D$11="Não"),0.5,
IF(AND(H742="11.2",OR('1_QUESITOS'!$D$8="Sim",'1_QUESITOS'!$D$9="Sim",'1_QUESITOS'!$D$10="Sim",'1_QUESITOS'!$D$11="Sim")),0.55,
0)))))))</f>
        <v>0</v>
      </c>
      <c r="J742" s="87">
        <f>'3_CAPAG'!$D$8</f>
        <v>0</v>
      </c>
      <c r="K742" s="87">
        <f>IF(OR('2_DEBITOS'!I738="Sim",'1_QUESITOS'!$D$6="Sim",'1_QUESITOS'!$D$7="Sim",'1_QUESITOS'!$D$9="Sim"),I742,
SMALL(I742:J742,1))</f>
        <v>0</v>
      </c>
      <c r="L742" s="7">
        <f>IF('2_DEBITOS'!$I$4="ERRO !!!",0,ROUNDDOWN(SUM(E742:F742)*K742,2))</f>
        <v>0</v>
      </c>
      <c r="M742" s="7">
        <f t="shared" si="44"/>
        <v>0</v>
      </c>
      <c r="N742" s="7">
        <f t="shared" si="47"/>
        <v>0</v>
      </c>
      <c r="O742" s="7">
        <f t="shared" si="45"/>
        <v>0</v>
      </c>
    </row>
    <row r="743" spans="3:15" x14ac:dyDescent="0.35">
      <c r="C743" s="18" t="str">
        <f t="shared" si="46"/>
        <v/>
      </c>
      <c r="D743" s="13" t="str">
        <f>IF('2_DEBITOS'!D739="","Não informado",'2_DEBITOS'!D739)</f>
        <v>Não informado</v>
      </c>
      <c r="E743" s="7">
        <f>IF('2_DEBITOS'!$I$4="ERRO !!!",0,SUM('2_DEBITOS'!E739))</f>
        <v>0</v>
      </c>
      <c r="F743" s="7">
        <f>IF('2_DEBITOS'!$I$4="ERRO !!!",0,SUM('2_DEBITOS'!F739,'2_DEBITOS'!G739))</f>
        <v>0</v>
      </c>
      <c r="G743" s="8" t="str">
        <f>IF('1_QUESITOS'!$D$18="ERRO !!!","",
IF(E743+F743=0,"",
IF(OR('2_DEBITOS'!I739="Sim",'1_QUESITOS'!$D$6="Sim",'1_QUESITOS'!$D$7="Sim",'1_QUESITOS'!$D$9="Sim"),"D",
IF('3_CAPAG'!$D$9="","",
'3_CAPAG'!$D$9))))</f>
        <v/>
      </c>
      <c r="H743" s="8" t="str">
        <f>IF('1_QUESITOS'!$D$18="ERRO !!!","00.0",
IF(AND(OR(G743="C",G743="D"),'1_QUESITOS'!$D$13="Sim"),"10.1",
IF(AND(OR(G743="A",G743="B"),'1_QUESITOS'!$D$14="Sim"),"10.2",
IF(AND(OR(G743="C",G743="D"),'1_QUESITOS'!$D$13="Não",'1_QUESITOS'!$D$12="Inciso I"),"11.1",
IF(AND(OR(G743="C",G743="D"),'1_QUESITOS'!$D$13="Não",'1_QUESITOS'!$D$12="Inciso II"),"11.2",
"00.0")))))</f>
        <v>00.0</v>
      </c>
      <c r="I743" s="87">
        <f>IF('1_QUESITOS'!$D$18="ERRO !!!",0,
IF(H743="10.1",0.65,
IF(H743="10.2",0,
IF(AND(H743="11.1",'1_QUESITOS'!$D$8="Não",'1_QUESITOS'!$D$9="Não",'1_QUESITOS'!$D$10="Não",'1_QUESITOS'!$D$11="Não"),0.65,
IF(AND(H743="11.1",OR('1_QUESITOS'!$D$8="Sim",'1_QUESITOS'!$D$9="Sim",'1_QUESITOS'!$D$10="Sim",'1_QUESITOS'!$D$11="Sim")),0.7,
IF(AND(H743="11.2",'1_QUESITOS'!$D$8="Não",'1_QUESITOS'!$D$9="Não",'1_QUESITOS'!$D$10="Não",'1_QUESITOS'!$D$11="Não"),0.5,
IF(AND(H743="11.2",OR('1_QUESITOS'!$D$8="Sim",'1_QUESITOS'!$D$9="Sim",'1_QUESITOS'!$D$10="Sim",'1_QUESITOS'!$D$11="Sim")),0.55,
0)))))))</f>
        <v>0</v>
      </c>
      <c r="J743" s="87">
        <f>'3_CAPAG'!$D$8</f>
        <v>0</v>
      </c>
      <c r="K743" s="87">
        <f>IF(OR('2_DEBITOS'!I739="Sim",'1_QUESITOS'!$D$6="Sim",'1_QUESITOS'!$D$7="Sim",'1_QUESITOS'!$D$9="Sim"),I743,
SMALL(I743:J743,1))</f>
        <v>0</v>
      </c>
      <c r="L743" s="7">
        <f>IF('2_DEBITOS'!$I$4="ERRO !!!",0,ROUNDDOWN(SUM(E743:F743)*K743,2))</f>
        <v>0</v>
      </c>
      <c r="M743" s="7">
        <f t="shared" si="44"/>
        <v>0</v>
      </c>
      <c r="N743" s="7">
        <f t="shared" si="47"/>
        <v>0</v>
      </c>
      <c r="O743" s="7">
        <f t="shared" si="45"/>
        <v>0</v>
      </c>
    </row>
    <row r="744" spans="3:15" x14ac:dyDescent="0.35">
      <c r="C744" s="18" t="str">
        <f t="shared" si="46"/>
        <v/>
      </c>
      <c r="D744" s="13" t="str">
        <f>IF('2_DEBITOS'!D740="","Não informado",'2_DEBITOS'!D740)</f>
        <v>Não informado</v>
      </c>
      <c r="E744" s="7">
        <f>IF('2_DEBITOS'!$I$4="ERRO !!!",0,SUM('2_DEBITOS'!E740))</f>
        <v>0</v>
      </c>
      <c r="F744" s="7">
        <f>IF('2_DEBITOS'!$I$4="ERRO !!!",0,SUM('2_DEBITOS'!F740,'2_DEBITOS'!G740))</f>
        <v>0</v>
      </c>
      <c r="G744" s="8" t="str">
        <f>IF('1_QUESITOS'!$D$18="ERRO !!!","",
IF(E744+F744=0,"",
IF(OR('2_DEBITOS'!I740="Sim",'1_QUESITOS'!$D$6="Sim",'1_QUESITOS'!$D$7="Sim",'1_QUESITOS'!$D$9="Sim"),"D",
IF('3_CAPAG'!$D$9="","",
'3_CAPAG'!$D$9))))</f>
        <v/>
      </c>
      <c r="H744" s="8" t="str">
        <f>IF('1_QUESITOS'!$D$18="ERRO !!!","00.0",
IF(AND(OR(G744="C",G744="D"),'1_QUESITOS'!$D$13="Sim"),"10.1",
IF(AND(OR(G744="A",G744="B"),'1_QUESITOS'!$D$14="Sim"),"10.2",
IF(AND(OR(G744="C",G744="D"),'1_QUESITOS'!$D$13="Não",'1_QUESITOS'!$D$12="Inciso I"),"11.1",
IF(AND(OR(G744="C",G744="D"),'1_QUESITOS'!$D$13="Não",'1_QUESITOS'!$D$12="Inciso II"),"11.2",
"00.0")))))</f>
        <v>00.0</v>
      </c>
      <c r="I744" s="87">
        <f>IF('1_QUESITOS'!$D$18="ERRO !!!",0,
IF(H744="10.1",0.65,
IF(H744="10.2",0,
IF(AND(H744="11.1",'1_QUESITOS'!$D$8="Não",'1_QUESITOS'!$D$9="Não",'1_QUESITOS'!$D$10="Não",'1_QUESITOS'!$D$11="Não"),0.65,
IF(AND(H744="11.1",OR('1_QUESITOS'!$D$8="Sim",'1_QUESITOS'!$D$9="Sim",'1_QUESITOS'!$D$10="Sim",'1_QUESITOS'!$D$11="Sim")),0.7,
IF(AND(H744="11.2",'1_QUESITOS'!$D$8="Não",'1_QUESITOS'!$D$9="Não",'1_QUESITOS'!$D$10="Não",'1_QUESITOS'!$D$11="Não"),0.5,
IF(AND(H744="11.2",OR('1_QUESITOS'!$D$8="Sim",'1_QUESITOS'!$D$9="Sim",'1_QUESITOS'!$D$10="Sim",'1_QUESITOS'!$D$11="Sim")),0.55,
0)))))))</f>
        <v>0</v>
      </c>
      <c r="J744" s="87">
        <f>'3_CAPAG'!$D$8</f>
        <v>0</v>
      </c>
      <c r="K744" s="87">
        <f>IF(OR('2_DEBITOS'!I740="Sim",'1_QUESITOS'!$D$6="Sim",'1_QUESITOS'!$D$7="Sim",'1_QUESITOS'!$D$9="Sim"),I744,
SMALL(I744:J744,1))</f>
        <v>0</v>
      </c>
      <c r="L744" s="7">
        <f>IF('2_DEBITOS'!$I$4="ERRO !!!",0,ROUNDDOWN(SUM(E744:F744)*K744,2))</f>
        <v>0</v>
      </c>
      <c r="M744" s="7">
        <f t="shared" si="44"/>
        <v>0</v>
      </c>
      <c r="N744" s="7">
        <f t="shared" si="47"/>
        <v>0</v>
      </c>
      <c r="O744" s="7">
        <f t="shared" si="45"/>
        <v>0</v>
      </c>
    </row>
    <row r="745" spans="3:15" x14ac:dyDescent="0.35">
      <c r="C745" s="18" t="str">
        <f t="shared" si="46"/>
        <v/>
      </c>
      <c r="D745" s="13" t="str">
        <f>IF('2_DEBITOS'!D741="","Não informado",'2_DEBITOS'!D741)</f>
        <v>Não informado</v>
      </c>
      <c r="E745" s="7">
        <f>IF('2_DEBITOS'!$I$4="ERRO !!!",0,SUM('2_DEBITOS'!E741))</f>
        <v>0</v>
      </c>
      <c r="F745" s="7">
        <f>IF('2_DEBITOS'!$I$4="ERRO !!!",0,SUM('2_DEBITOS'!F741,'2_DEBITOS'!G741))</f>
        <v>0</v>
      </c>
      <c r="G745" s="8" t="str">
        <f>IF('1_QUESITOS'!$D$18="ERRO !!!","",
IF(E745+F745=0,"",
IF(OR('2_DEBITOS'!I741="Sim",'1_QUESITOS'!$D$6="Sim",'1_QUESITOS'!$D$7="Sim",'1_QUESITOS'!$D$9="Sim"),"D",
IF('3_CAPAG'!$D$9="","",
'3_CAPAG'!$D$9))))</f>
        <v/>
      </c>
      <c r="H745" s="8" t="str">
        <f>IF('1_QUESITOS'!$D$18="ERRO !!!","00.0",
IF(AND(OR(G745="C",G745="D"),'1_QUESITOS'!$D$13="Sim"),"10.1",
IF(AND(OR(G745="A",G745="B"),'1_QUESITOS'!$D$14="Sim"),"10.2",
IF(AND(OR(G745="C",G745="D"),'1_QUESITOS'!$D$13="Não",'1_QUESITOS'!$D$12="Inciso I"),"11.1",
IF(AND(OR(G745="C",G745="D"),'1_QUESITOS'!$D$13="Não",'1_QUESITOS'!$D$12="Inciso II"),"11.2",
"00.0")))))</f>
        <v>00.0</v>
      </c>
      <c r="I745" s="87">
        <f>IF('1_QUESITOS'!$D$18="ERRO !!!",0,
IF(H745="10.1",0.65,
IF(H745="10.2",0,
IF(AND(H745="11.1",'1_QUESITOS'!$D$8="Não",'1_QUESITOS'!$D$9="Não",'1_QUESITOS'!$D$10="Não",'1_QUESITOS'!$D$11="Não"),0.65,
IF(AND(H745="11.1",OR('1_QUESITOS'!$D$8="Sim",'1_QUESITOS'!$D$9="Sim",'1_QUESITOS'!$D$10="Sim",'1_QUESITOS'!$D$11="Sim")),0.7,
IF(AND(H745="11.2",'1_QUESITOS'!$D$8="Não",'1_QUESITOS'!$D$9="Não",'1_QUESITOS'!$D$10="Não",'1_QUESITOS'!$D$11="Não"),0.5,
IF(AND(H745="11.2",OR('1_QUESITOS'!$D$8="Sim",'1_QUESITOS'!$D$9="Sim",'1_QUESITOS'!$D$10="Sim",'1_QUESITOS'!$D$11="Sim")),0.55,
0)))))))</f>
        <v>0</v>
      </c>
      <c r="J745" s="87">
        <f>'3_CAPAG'!$D$8</f>
        <v>0</v>
      </c>
      <c r="K745" s="87">
        <f>IF(OR('2_DEBITOS'!I741="Sim",'1_QUESITOS'!$D$6="Sim",'1_QUESITOS'!$D$7="Sim",'1_QUESITOS'!$D$9="Sim"),I745,
SMALL(I745:J745,1))</f>
        <v>0</v>
      </c>
      <c r="L745" s="7">
        <f>IF('2_DEBITOS'!$I$4="ERRO !!!",0,ROUNDDOWN(SUM(E745:F745)*K745,2))</f>
        <v>0</v>
      </c>
      <c r="M745" s="7">
        <f t="shared" si="44"/>
        <v>0</v>
      </c>
      <c r="N745" s="7">
        <f t="shared" si="47"/>
        <v>0</v>
      </c>
      <c r="O745" s="7">
        <f t="shared" si="45"/>
        <v>0</v>
      </c>
    </row>
    <row r="746" spans="3:15" x14ac:dyDescent="0.35">
      <c r="C746" s="18" t="str">
        <f t="shared" si="46"/>
        <v/>
      </c>
      <c r="D746" s="13" t="str">
        <f>IF('2_DEBITOS'!D742="","Não informado",'2_DEBITOS'!D742)</f>
        <v>Não informado</v>
      </c>
      <c r="E746" s="7">
        <f>IF('2_DEBITOS'!$I$4="ERRO !!!",0,SUM('2_DEBITOS'!E742))</f>
        <v>0</v>
      </c>
      <c r="F746" s="7">
        <f>IF('2_DEBITOS'!$I$4="ERRO !!!",0,SUM('2_DEBITOS'!F742,'2_DEBITOS'!G742))</f>
        <v>0</v>
      </c>
      <c r="G746" s="8" t="str">
        <f>IF('1_QUESITOS'!$D$18="ERRO !!!","",
IF(E746+F746=0,"",
IF(OR('2_DEBITOS'!I742="Sim",'1_QUESITOS'!$D$6="Sim",'1_QUESITOS'!$D$7="Sim",'1_QUESITOS'!$D$9="Sim"),"D",
IF('3_CAPAG'!$D$9="","",
'3_CAPAG'!$D$9))))</f>
        <v/>
      </c>
      <c r="H746" s="8" t="str">
        <f>IF('1_QUESITOS'!$D$18="ERRO !!!","00.0",
IF(AND(OR(G746="C",G746="D"),'1_QUESITOS'!$D$13="Sim"),"10.1",
IF(AND(OR(G746="A",G746="B"),'1_QUESITOS'!$D$14="Sim"),"10.2",
IF(AND(OR(G746="C",G746="D"),'1_QUESITOS'!$D$13="Não",'1_QUESITOS'!$D$12="Inciso I"),"11.1",
IF(AND(OR(G746="C",G746="D"),'1_QUESITOS'!$D$13="Não",'1_QUESITOS'!$D$12="Inciso II"),"11.2",
"00.0")))))</f>
        <v>00.0</v>
      </c>
      <c r="I746" s="87">
        <f>IF('1_QUESITOS'!$D$18="ERRO !!!",0,
IF(H746="10.1",0.65,
IF(H746="10.2",0,
IF(AND(H746="11.1",'1_QUESITOS'!$D$8="Não",'1_QUESITOS'!$D$9="Não",'1_QUESITOS'!$D$10="Não",'1_QUESITOS'!$D$11="Não"),0.65,
IF(AND(H746="11.1",OR('1_QUESITOS'!$D$8="Sim",'1_QUESITOS'!$D$9="Sim",'1_QUESITOS'!$D$10="Sim",'1_QUESITOS'!$D$11="Sim")),0.7,
IF(AND(H746="11.2",'1_QUESITOS'!$D$8="Não",'1_QUESITOS'!$D$9="Não",'1_QUESITOS'!$D$10="Não",'1_QUESITOS'!$D$11="Não"),0.5,
IF(AND(H746="11.2",OR('1_QUESITOS'!$D$8="Sim",'1_QUESITOS'!$D$9="Sim",'1_QUESITOS'!$D$10="Sim",'1_QUESITOS'!$D$11="Sim")),0.55,
0)))))))</f>
        <v>0</v>
      </c>
      <c r="J746" s="87">
        <f>'3_CAPAG'!$D$8</f>
        <v>0</v>
      </c>
      <c r="K746" s="87">
        <f>IF(OR('2_DEBITOS'!I742="Sim",'1_QUESITOS'!$D$6="Sim",'1_QUESITOS'!$D$7="Sim",'1_QUESITOS'!$D$9="Sim"),I746,
SMALL(I746:J746,1))</f>
        <v>0</v>
      </c>
      <c r="L746" s="7">
        <f>IF('2_DEBITOS'!$I$4="ERRO !!!",0,ROUNDDOWN(SUM(E746:F746)*K746,2))</f>
        <v>0</v>
      </c>
      <c r="M746" s="7">
        <f t="shared" si="44"/>
        <v>0</v>
      </c>
      <c r="N746" s="7">
        <f t="shared" si="47"/>
        <v>0</v>
      </c>
      <c r="O746" s="7">
        <f t="shared" si="45"/>
        <v>0</v>
      </c>
    </row>
    <row r="747" spans="3:15" x14ac:dyDescent="0.35">
      <c r="C747" s="18" t="str">
        <f t="shared" si="46"/>
        <v/>
      </c>
      <c r="D747" s="13" t="str">
        <f>IF('2_DEBITOS'!D743="","Não informado",'2_DEBITOS'!D743)</f>
        <v>Não informado</v>
      </c>
      <c r="E747" s="7">
        <f>IF('2_DEBITOS'!$I$4="ERRO !!!",0,SUM('2_DEBITOS'!E743))</f>
        <v>0</v>
      </c>
      <c r="F747" s="7">
        <f>IF('2_DEBITOS'!$I$4="ERRO !!!",0,SUM('2_DEBITOS'!F743,'2_DEBITOS'!G743))</f>
        <v>0</v>
      </c>
      <c r="G747" s="8" t="str">
        <f>IF('1_QUESITOS'!$D$18="ERRO !!!","",
IF(E747+F747=0,"",
IF(OR('2_DEBITOS'!I743="Sim",'1_QUESITOS'!$D$6="Sim",'1_QUESITOS'!$D$7="Sim",'1_QUESITOS'!$D$9="Sim"),"D",
IF('3_CAPAG'!$D$9="","",
'3_CAPAG'!$D$9))))</f>
        <v/>
      </c>
      <c r="H747" s="8" t="str">
        <f>IF('1_QUESITOS'!$D$18="ERRO !!!","00.0",
IF(AND(OR(G747="C",G747="D"),'1_QUESITOS'!$D$13="Sim"),"10.1",
IF(AND(OR(G747="A",G747="B"),'1_QUESITOS'!$D$14="Sim"),"10.2",
IF(AND(OR(G747="C",G747="D"),'1_QUESITOS'!$D$13="Não",'1_QUESITOS'!$D$12="Inciso I"),"11.1",
IF(AND(OR(G747="C",G747="D"),'1_QUESITOS'!$D$13="Não",'1_QUESITOS'!$D$12="Inciso II"),"11.2",
"00.0")))))</f>
        <v>00.0</v>
      </c>
      <c r="I747" s="87">
        <f>IF('1_QUESITOS'!$D$18="ERRO !!!",0,
IF(H747="10.1",0.65,
IF(H747="10.2",0,
IF(AND(H747="11.1",'1_QUESITOS'!$D$8="Não",'1_QUESITOS'!$D$9="Não",'1_QUESITOS'!$D$10="Não",'1_QUESITOS'!$D$11="Não"),0.65,
IF(AND(H747="11.1",OR('1_QUESITOS'!$D$8="Sim",'1_QUESITOS'!$D$9="Sim",'1_QUESITOS'!$D$10="Sim",'1_QUESITOS'!$D$11="Sim")),0.7,
IF(AND(H747="11.2",'1_QUESITOS'!$D$8="Não",'1_QUESITOS'!$D$9="Não",'1_QUESITOS'!$D$10="Não",'1_QUESITOS'!$D$11="Não"),0.5,
IF(AND(H747="11.2",OR('1_QUESITOS'!$D$8="Sim",'1_QUESITOS'!$D$9="Sim",'1_QUESITOS'!$D$10="Sim",'1_QUESITOS'!$D$11="Sim")),0.55,
0)))))))</f>
        <v>0</v>
      </c>
      <c r="J747" s="87">
        <f>'3_CAPAG'!$D$8</f>
        <v>0</v>
      </c>
      <c r="K747" s="87">
        <f>IF(OR('2_DEBITOS'!I743="Sim",'1_QUESITOS'!$D$6="Sim",'1_QUESITOS'!$D$7="Sim",'1_QUESITOS'!$D$9="Sim"),I747,
SMALL(I747:J747,1))</f>
        <v>0</v>
      </c>
      <c r="L747" s="7">
        <f>IF('2_DEBITOS'!$I$4="ERRO !!!",0,ROUNDDOWN(SUM(E747:F747)*K747,2))</f>
        <v>0</v>
      </c>
      <c r="M747" s="7">
        <f t="shared" si="44"/>
        <v>0</v>
      </c>
      <c r="N747" s="7">
        <f t="shared" si="47"/>
        <v>0</v>
      </c>
      <c r="O747" s="7">
        <f t="shared" si="45"/>
        <v>0</v>
      </c>
    </row>
    <row r="748" spans="3:15" x14ac:dyDescent="0.35">
      <c r="C748" s="18" t="str">
        <f t="shared" si="46"/>
        <v/>
      </c>
      <c r="D748" s="13" t="str">
        <f>IF('2_DEBITOS'!D744="","Não informado",'2_DEBITOS'!D744)</f>
        <v>Não informado</v>
      </c>
      <c r="E748" s="7">
        <f>IF('2_DEBITOS'!$I$4="ERRO !!!",0,SUM('2_DEBITOS'!E744))</f>
        <v>0</v>
      </c>
      <c r="F748" s="7">
        <f>IF('2_DEBITOS'!$I$4="ERRO !!!",0,SUM('2_DEBITOS'!F744,'2_DEBITOS'!G744))</f>
        <v>0</v>
      </c>
      <c r="G748" s="8" t="str">
        <f>IF('1_QUESITOS'!$D$18="ERRO !!!","",
IF(E748+F748=0,"",
IF(OR('2_DEBITOS'!I744="Sim",'1_QUESITOS'!$D$6="Sim",'1_QUESITOS'!$D$7="Sim",'1_QUESITOS'!$D$9="Sim"),"D",
IF('3_CAPAG'!$D$9="","",
'3_CAPAG'!$D$9))))</f>
        <v/>
      </c>
      <c r="H748" s="8" t="str">
        <f>IF('1_QUESITOS'!$D$18="ERRO !!!","00.0",
IF(AND(OR(G748="C",G748="D"),'1_QUESITOS'!$D$13="Sim"),"10.1",
IF(AND(OR(G748="A",G748="B"),'1_QUESITOS'!$D$14="Sim"),"10.2",
IF(AND(OR(G748="C",G748="D"),'1_QUESITOS'!$D$13="Não",'1_QUESITOS'!$D$12="Inciso I"),"11.1",
IF(AND(OR(G748="C",G748="D"),'1_QUESITOS'!$D$13="Não",'1_QUESITOS'!$D$12="Inciso II"),"11.2",
"00.0")))))</f>
        <v>00.0</v>
      </c>
      <c r="I748" s="87">
        <f>IF('1_QUESITOS'!$D$18="ERRO !!!",0,
IF(H748="10.1",0.65,
IF(H748="10.2",0,
IF(AND(H748="11.1",'1_QUESITOS'!$D$8="Não",'1_QUESITOS'!$D$9="Não",'1_QUESITOS'!$D$10="Não",'1_QUESITOS'!$D$11="Não"),0.65,
IF(AND(H748="11.1",OR('1_QUESITOS'!$D$8="Sim",'1_QUESITOS'!$D$9="Sim",'1_QUESITOS'!$D$10="Sim",'1_QUESITOS'!$D$11="Sim")),0.7,
IF(AND(H748="11.2",'1_QUESITOS'!$D$8="Não",'1_QUESITOS'!$D$9="Não",'1_QUESITOS'!$D$10="Não",'1_QUESITOS'!$D$11="Não"),0.5,
IF(AND(H748="11.2",OR('1_QUESITOS'!$D$8="Sim",'1_QUESITOS'!$D$9="Sim",'1_QUESITOS'!$D$10="Sim",'1_QUESITOS'!$D$11="Sim")),0.55,
0)))))))</f>
        <v>0</v>
      </c>
      <c r="J748" s="87">
        <f>'3_CAPAG'!$D$8</f>
        <v>0</v>
      </c>
      <c r="K748" s="87">
        <f>IF(OR('2_DEBITOS'!I744="Sim",'1_QUESITOS'!$D$6="Sim",'1_QUESITOS'!$D$7="Sim",'1_QUESITOS'!$D$9="Sim"),I748,
SMALL(I748:J748,1))</f>
        <v>0</v>
      </c>
      <c r="L748" s="7">
        <f>IF('2_DEBITOS'!$I$4="ERRO !!!",0,ROUNDDOWN(SUM(E748:F748)*K748,2))</f>
        <v>0</v>
      </c>
      <c r="M748" s="7">
        <f t="shared" si="44"/>
        <v>0</v>
      </c>
      <c r="N748" s="7">
        <f t="shared" si="47"/>
        <v>0</v>
      </c>
      <c r="O748" s="7">
        <f t="shared" si="45"/>
        <v>0</v>
      </c>
    </row>
    <row r="749" spans="3:15" x14ac:dyDescent="0.35">
      <c r="C749" s="18" t="str">
        <f t="shared" si="46"/>
        <v/>
      </c>
      <c r="D749" s="13" t="str">
        <f>IF('2_DEBITOS'!D745="","Não informado",'2_DEBITOS'!D745)</f>
        <v>Não informado</v>
      </c>
      <c r="E749" s="7">
        <f>IF('2_DEBITOS'!$I$4="ERRO !!!",0,SUM('2_DEBITOS'!E745))</f>
        <v>0</v>
      </c>
      <c r="F749" s="7">
        <f>IF('2_DEBITOS'!$I$4="ERRO !!!",0,SUM('2_DEBITOS'!F745,'2_DEBITOS'!G745))</f>
        <v>0</v>
      </c>
      <c r="G749" s="8" t="str">
        <f>IF('1_QUESITOS'!$D$18="ERRO !!!","",
IF(E749+F749=0,"",
IF(OR('2_DEBITOS'!I745="Sim",'1_QUESITOS'!$D$6="Sim",'1_QUESITOS'!$D$7="Sim",'1_QUESITOS'!$D$9="Sim"),"D",
IF('3_CAPAG'!$D$9="","",
'3_CAPAG'!$D$9))))</f>
        <v/>
      </c>
      <c r="H749" s="8" t="str">
        <f>IF('1_QUESITOS'!$D$18="ERRO !!!","00.0",
IF(AND(OR(G749="C",G749="D"),'1_QUESITOS'!$D$13="Sim"),"10.1",
IF(AND(OR(G749="A",G749="B"),'1_QUESITOS'!$D$14="Sim"),"10.2",
IF(AND(OR(G749="C",G749="D"),'1_QUESITOS'!$D$13="Não",'1_QUESITOS'!$D$12="Inciso I"),"11.1",
IF(AND(OR(G749="C",G749="D"),'1_QUESITOS'!$D$13="Não",'1_QUESITOS'!$D$12="Inciso II"),"11.2",
"00.0")))))</f>
        <v>00.0</v>
      </c>
      <c r="I749" s="87">
        <f>IF('1_QUESITOS'!$D$18="ERRO !!!",0,
IF(H749="10.1",0.65,
IF(H749="10.2",0,
IF(AND(H749="11.1",'1_QUESITOS'!$D$8="Não",'1_QUESITOS'!$D$9="Não",'1_QUESITOS'!$D$10="Não",'1_QUESITOS'!$D$11="Não"),0.65,
IF(AND(H749="11.1",OR('1_QUESITOS'!$D$8="Sim",'1_QUESITOS'!$D$9="Sim",'1_QUESITOS'!$D$10="Sim",'1_QUESITOS'!$D$11="Sim")),0.7,
IF(AND(H749="11.2",'1_QUESITOS'!$D$8="Não",'1_QUESITOS'!$D$9="Não",'1_QUESITOS'!$D$10="Não",'1_QUESITOS'!$D$11="Não"),0.5,
IF(AND(H749="11.2",OR('1_QUESITOS'!$D$8="Sim",'1_QUESITOS'!$D$9="Sim",'1_QUESITOS'!$D$10="Sim",'1_QUESITOS'!$D$11="Sim")),0.55,
0)))))))</f>
        <v>0</v>
      </c>
      <c r="J749" s="87">
        <f>'3_CAPAG'!$D$8</f>
        <v>0</v>
      </c>
      <c r="K749" s="87">
        <f>IF(OR('2_DEBITOS'!I745="Sim",'1_QUESITOS'!$D$6="Sim",'1_QUESITOS'!$D$7="Sim",'1_QUESITOS'!$D$9="Sim"),I749,
SMALL(I749:J749,1))</f>
        <v>0</v>
      </c>
      <c r="L749" s="7">
        <f>IF('2_DEBITOS'!$I$4="ERRO !!!",0,ROUNDDOWN(SUM(E749:F749)*K749,2))</f>
        <v>0</v>
      </c>
      <c r="M749" s="7">
        <f t="shared" si="44"/>
        <v>0</v>
      </c>
      <c r="N749" s="7">
        <f t="shared" si="47"/>
        <v>0</v>
      </c>
      <c r="O749" s="7">
        <f t="shared" si="45"/>
        <v>0</v>
      </c>
    </row>
    <row r="750" spans="3:15" x14ac:dyDescent="0.35">
      <c r="C750" s="18" t="str">
        <f t="shared" si="46"/>
        <v/>
      </c>
      <c r="D750" s="13" t="str">
        <f>IF('2_DEBITOS'!D746="","Não informado",'2_DEBITOS'!D746)</f>
        <v>Não informado</v>
      </c>
      <c r="E750" s="7">
        <f>IF('2_DEBITOS'!$I$4="ERRO !!!",0,SUM('2_DEBITOS'!E746))</f>
        <v>0</v>
      </c>
      <c r="F750" s="7">
        <f>IF('2_DEBITOS'!$I$4="ERRO !!!",0,SUM('2_DEBITOS'!F746,'2_DEBITOS'!G746))</f>
        <v>0</v>
      </c>
      <c r="G750" s="8" t="str">
        <f>IF('1_QUESITOS'!$D$18="ERRO !!!","",
IF(E750+F750=0,"",
IF(OR('2_DEBITOS'!I746="Sim",'1_QUESITOS'!$D$6="Sim",'1_QUESITOS'!$D$7="Sim",'1_QUESITOS'!$D$9="Sim"),"D",
IF('3_CAPAG'!$D$9="","",
'3_CAPAG'!$D$9))))</f>
        <v/>
      </c>
      <c r="H750" s="8" t="str">
        <f>IF('1_QUESITOS'!$D$18="ERRO !!!","00.0",
IF(AND(OR(G750="C",G750="D"),'1_QUESITOS'!$D$13="Sim"),"10.1",
IF(AND(OR(G750="A",G750="B"),'1_QUESITOS'!$D$14="Sim"),"10.2",
IF(AND(OR(G750="C",G750="D"),'1_QUESITOS'!$D$13="Não",'1_QUESITOS'!$D$12="Inciso I"),"11.1",
IF(AND(OR(G750="C",G750="D"),'1_QUESITOS'!$D$13="Não",'1_QUESITOS'!$D$12="Inciso II"),"11.2",
"00.0")))))</f>
        <v>00.0</v>
      </c>
      <c r="I750" s="87">
        <f>IF('1_QUESITOS'!$D$18="ERRO !!!",0,
IF(H750="10.1",0.65,
IF(H750="10.2",0,
IF(AND(H750="11.1",'1_QUESITOS'!$D$8="Não",'1_QUESITOS'!$D$9="Não",'1_QUESITOS'!$D$10="Não",'1_QUESITOS'!$D$11="Não"),0.65,
IF(AND(H750="11.1",OR('1_QUESITOS'!$D$8="Sim",'1_QUESITOS'!$D$9="Sim",'1_QUESITOS'!$D$10="Sim",'1_QUESITOS'!$D$11="Sim")),0.7,
IF(AND(H750="11.2",'1_QUESITOS'!$D$8="Não",'1_QUESITOS'!$D$9="Não",'1_QUESITOS'!$D$10="Não",'1_QUESITOS'!$D$11="Não"),0.5,
IF(AND(H750="11.2",OR('1_QUESITOS'!$D$8="Sim",'1_QUESITOS'!$D$9="Sim",'1_QUESITOS'!$D$10="Sim",'1_QUESITOS'!$D$11="Sim")),0.55,
0)))))))</f>
        <v>0</v>
      </c>
      <c r="J750" s="87">
        <f>'3_CAPAG'!$D$8</f>
        <v>0</v>
      </c>
      <c r="K750" s="87">
        <f>IF(OR('2_DEBITOS'!I746="Sim",'1_QUESITOS'!$D$6="Sim",'1_QUESITOS'!$D$7="Sim",'1_QUESITOS'!$D$9="Sim"),I750,
SMALL(I750:J750,1))</f>
        <v>0</v>
      </c>
      <c r="L750" s="7">
        <f>IF('2_DEBITOS'!$I$4="ERRO !!!",0,ROUNDDOWN(SUM(E750:F750)*K750,2))</f>
        <v>0</v>
      </c>
      <c r="M750" s="7">
        <f t="shared" si="44"/>
        <v>0</v>
      </c>
      <c r="N750" s="7">
        <f t="shared" si="47"/>
        <v>0</v>
      </c>
      <c r="O750" s="7">
        <f t="shared" si="45"/>
        <v>0</v>
      </c>
    </row>
    <row r="751" spans="3:15" x14ac:dyDescent="0.35">
      <c r="C751" s="18" t="str">
        <f t="shared" si="46"/>
        <v/>
      </c>
      <c r="D751" s="13" t="str">
        <f>IF('2_DEBITOS'!D747="","Não informado",'2_DEBITOS'!D747)</f>
        <v>Não informado</v>
      </c>
      <c r="E751" s="7">
        <f>IF('2_DEBITOS'!$I$4="ERRO !!!",0,SUM('2_DEBITOS'!E747))</f>
        <v>0</v>
      </c>
      <c r="F751" s="7">
        <f>IF('2_DEBITOS'!$I$4="ERRO !!!",0,SUM('2_DEBITOS'!F747,'2_DEBITOS'!G747))</f>
        <v>0</v>
      </c>
      <c r="G751" s="8" t="str">
        <f>IF('1_QUESITOS'!$D$18="ERRO !!!","",
IF(E751+F751=0,"",
IF(OR('2_DEBITOS'!I747="Sim",'1_QUESITOS'!$D$6="Sim",'1_QUESITOS'!$D$7="Sim",'1_QUESITOS'!$D$9="Sim"),"D",
IF('3_CAPAG'!$D$9="","",
'3_CAPAG'!$D$9))))</f>
        <v/>
      </c>
      <c r="H751" s="8" t="str">
        <f>IF('1_QUESITOS'!$D$18="ERRO !!!","00.0",
IF(AND(OR(G751="C",G751="D"),'1_QUESITOS'!$D$13="Sim"),"10.1",
IF(AND(OR(G751="A",G751="B"),'1_QUESITOS'!$D$14="Sim"),"10.2",
IF(AND(OR(G751="C",G751="D"),'1_QUESITOS'!$D$13="Não",'1_QUESITOS'!$D$12="Inciso I"),"11.1",
IF(AND(OR(G751="C",G751="D"),'1_QUESITOS'!$D$13="Não",'1_QUESITOS'!$D$12="Inciso II"),"11.2",
"00.0")))))</f>
        <v>00.0</v>
      </c>
      <c r="I751" s="87">
        <f>IF('1_QUESITOS'!$D$18="ERRO !!!",0,
IF(H751="10.1",0.65,
IF(H751="10.2",0,
IF(AND(H751="11.1",'1_QUESITOS'!$D$8="Não",'1_QUESITOS'!$D$9="Não",'1_QUESITOS'!$D$10="Não",'1_QUESITOS'!$D$11="Não"),0.65,
IF(AND(H751="11.1",OR('1_QUESITOS'!$D$8="Sim",'1_QUESITOS'!$D$9="Sim",'1_QUESITOS'!$D$10="Sim",'1_QUESITOS'!$D$11="Sim")),0.7,
IF(AND(H751="11.2",'1_QUESITOS'!$D$8="Não",'1_QUESITOS'!$D$9="Não",'1_QUESITOS'!$D$10="Não",'1_QUESITOS'!$D$11="Não"),0.5,
IF(AND(H751="11.2",OR('1_QUESITOS'!$D$8="Sim",'1_QUESITOS'!$D$9="Sim",'1_QUESITOS'!$D$10="Sim",'1_QUESITOS'!$D$11="Sim")),0.55,
0)))))))</f>
        <v>0</v>
      </c>
      <c r="J751" s="87">
        <f>'3_CAPAG'!$D$8</f>
        <v>0</v>
      </c>
      <c r="K751" s="87">
        <f>IF(OR('2_DEBITOS'!I747="Sim",'1_QUESITOS'!$D$6="Sim",'1_QUESITOS'!$D$7="Sim",'1_QUESITOS'!$D$9="Sim"),I751,
SMALL(I751:J751,1))</f>
        <v>0</v>
      </c>
      <c r="L751" s="7">
        <f>IF('2_DEBITOS'!$I$4="ERRO !!!",0,ROUNDDOWN(SUM(E751:F751)*K751,2))</f>
        <v>0</v>
      </c>
      <c r="M751" s="7">
        <f t="shared" si="44"/>
        <v>0</v>
      </c>
      <c r="N751" s="7">
        <f t="shared" si="47"/>
        <v>0</v>
      </c>
      <c r="O751" s="7">
        <f t="shared" si="45"/>
        <v>0</v>
      </c>
    </row>
    <row r="752" spans="3:15" x14ac:dyDescent="0.35">
      <c r="C752" s="18" t="str">
        <f t="shared" si="46"/>
        <v/>
      </c>
      <c r="D752" s="13" t="str">
        <f>IF('2_DEBITOS'!D748="","Não informado",'2_DEBITOS'!D748)</f>
        <v>Não informado</v>
      </c>
      <c r="E752" s="7">
        <f>IF('2_DEBITOS'!$I$4="ERRO !!!",0,SUM('2_DEBITOS'!E748))</f>
        <v>0</v>
      </c>
      <c r="F752" s="7">
        <f>IF('2_DEBITOS'!$I$4="ERRO !!!",0,SUM('2_DEBITOS'!F748,'2_DEBITOS'!G748))</f>
        <v>0</v>
      </c>
      <c r="G752" s="8" t="str">
        <f>IF('1_QUESITOS'!$D$18="ERRO !!!","",
IF(E752+F752=0,"",
IF(OR('2_DEBITOS'!I748="Sim",'1_QUESITOS'!$D$6="Sim",'1_QUESITOS'!$D$7="Sim",'1_QUESITOS'!$D$9="Sim"),"D",
IF('3_CAPAG'!$D$9="","",
'3_CAPAG'!$D$9))))</f>
        <v/>
      </c>
      <c r="H752" s="8" t="str">
        <f>IF('1_QUESITOS'!$D$18="ERRO !!!","00.0",
IF(AND(OR(G752="C",G752="D"),'1_QUESITOS'!$D$13="Sim"),"10.1",
IF(AND(OR(G752="A",G752="B"),'1_QUESITOS'!$D$14="Sim"),"10.2",
IF(AND(OR(G752="C",G752="D"),'1_QUESITOS'!$D$13="Não",'1_QUESITOS'!$D$12="Inciso I"),"11.1",
IF(AND(OR(G752="C",G752="D"),'1_QUESITOS'!$D$13="Não",'1_QUESITOS'!$D$12="Inciso II"),"11.2",
"00.0")))))</f>
        <v>00.0</v>
      </c>
      <c r="I752" s="87">
        <f>IF('1_QUESITOS'!$D$18="ERRO !!!",0,
IF(H752="10.1",0.65,
IF(H752="10.2",0,
IF(AND(H752="11.1",'1_QUESITOS'!$D$8="Não",'1_QUESITOS'!$D$9="Não",'1_QUESITOS'!$D$10="Não",'1_QUESITOS'!$D$11="Não"),0.65,
IF(AND(H752="11.1",OR('1_QUESITOS'!$D$8="Sim",'1_QUESITOS'!$D$9="Sim",'1_QUESITOS'!$D$10="Sim",'1_QUESITOS'!$D$11="Sim")),0.7,
IF(AND(H752="11.2",'1_QUESITOS'!$D$8="Não",'1_QUESITOS'!$D$9="Não",'1_QUESITOS'!$D$10="Não",'1_QUESITOS'!$D$11="Não"),0.5,
IF(AND(H752="11.2",OR('1_QUESITOS'!$D$8="Sim",'1_QUESITOS'!$D$9="Sim",'1_QUESITOS'!$D$10="Sim",'1_QUESITOS'!$D$11="Sim")),0.55,
0)))))))</f>
        <v>0</v>
      </c>
      <c r="J752" s="87">
        <f>'3_CAPAG'!$D$8</f>
        <v>0</v>
      </c>
      <c r="K752" s="87">
        <f>IF(OR('2_DEBITOS'!I748="Sim",'1_QUESITOS'!$D$6="Sim",'1_QUESITOS'!$D$7="Sim",'1_QUESITOS'!$D$9="Sim"),I752,
SMALL(I752:J752,1))</f>
        <v>0</v>
      </c>
      <c r="L752" s="7">
        <f>IF('2_DEBITOS'!$I$4="ERRO !!!",0,ROUNDDOWN(SUM(E752:F752)*K752,2))</f>
        <v>0</v>
      </c>
      <c r="M752" s="7">
        <f t="shared" si="44"/>
        <v>0</v>
      </c>
      <c r="N752" s="7">
        <f t="shared" si="47"/>
        <v>0</v>
      </c>
      <c r="O752" s="7">
        <f t="shared" si="45"/>
        <v>0</v>
      </c>
    </row>
    <row r="753" spans="3:15" x14ac:dyDescent="0.35">
      <c r="C753" s="18" t="str">
        <f t="shared" si="46"/>
        <v/>
      </c>
      <c r="D753" s="13" t="str">
        <f>IF('2_DEBITOS'!D749="","Não informado",'2_DEBITOS'!D749)</f>
        <v>Não informado</v>
      </c>
      <c r="E753" s="7">
        <f>IF('2_DEBITOS'!$I$4="ERRO !!!",0,SUM('2_DEBITOS'!E749))</f>
        <v>0</v>
      </c>
      <c r="F753" s="7">
        <f>IF('2_DEBITOS'!$I$4="ERRO !!!",0,SUM('2_DEBITOS'!F749,'2_DEBITOS'!G749))</f>
        <v>0</v>
      </c>
      <c r="G753" s="8" t="str">
        <f>IF('1_QUESITOS'!$D$18="ERRO !!!","",
IF(E753+F753=0,"",
IF(OR('2_DEBITOS'!I749="Sim",'1_QUESITOS'!$D$6="Sim",'1_QUESITOS'!$D$7="Sim",'1_QUESITOS'!$D$9="Sim"),"D",
IF('3_CAPAG'!$D$9="","",
'3_CAPAG'!$D$9))))</f>
        <v/>
      </c>
      <c r="H753" s="8" t="str">
        <f>IF('1_QUESITOS'!$D$18="ERRO !!!","00.0",
IF(AND(OR(G753="C",G753="D"),'1_QUESITOS'!$D$13="Sim"),"10.1",
IF(AND(OR(G753="A",G753="B"),'1_QUESITOS'!$D$14="Sim"),"10.2",
IF(AND(OR(G753="C",G753="D"),'1_QUESITOS'!$D$13="Não",'1_QUESITOS'!$D$12="Inciso I"),"11.1",
IF(AND(OR(G753="C",G753="D"),'1_QUESITOS'!$D$13="Não",'1_QUESITOS'!$D$12="Inciso II"),"11.2",
"00.0")))))</f>
        <v>00.0</v>
      </c>
      <c r="I753" s="87">
        <f>IF('1_QUESITOS'!$D$18="ERRO !!!",0,
IF(H753="10.1",0.65,
IF(H753="10.2",0,
IF(AND(H753="11.1",'1_QUESITOS'!$D$8="Não",'1_QUESITOS'!$D$9="Não",'1_QUESITOS'!$D$10="Não",'1_QUESITOS'!$D$11="Não"),0.65,
IF(AND(H753="11.1",OR('1_QUESITOS'!$D$8="Sim",'1_QUESITOS'!$D$9="Sim",'1_QUESITOS'!$D$10="Sim",'1_QUESITOS'!$D$11="Sim")),0.7,
IF(AND(H753="11.2",'1_QUESITOS'!$D$8="Não",'1_QUESITOS'!$D$9="Não",'1_QUESITOS'!$D$10="Não",'1_QUESITOS'!$D$11="Não"),0.5,
IF(AND(H753="11.2",OR('1_QUESITOS'!$D$8="Sim",'1_QUESITOS'!$D$9="Sim",'1_QUESITOS'!$D$10="Sim",'1_QUESITOS'!$D$11="Sim")),0.55,
0)))))))</f>
        <v>0</v>
      </c>
      <c r="J753" s="87">
        <f>'3_CAPAG'!$D$8</f>
        <v>0</v>
      </c>
      <c r="K753" s="87">
        <f>IF(OR('2_DEBITOS'!I749="Sim",'1_QUESITOS'!$D$6="Sim",'1_QUESITOS'!$D$7="Sim",'1_QUESITOS'!$D$9="Sim"),I753,
SMALL(I753:J753,1))</f>
        <v>0</v>
      </c>
      <c r="L753" s="7">
        <f>IF('2_DEBITOS'!$I$4="ERRO !!!",0,ROUNDDOWN(SUM(E753:F753)*K753,2))</f>
        <v>0</v>
      </c>
      <c r="M753" s="7">
        <f t="shared" si="44"/>
        <v>0</v>
      </c>
      <c r="N753" s="7">
        <f t="shared" si="47"/>
        <v>0</v>
      </c>
      <c r="O753" s="7">
        <f t="shared" si="45"/>
        <v>0</v>
      </c>
    </row>
    <row r="754" spans="3:15" x14ac:dyDescent="0.35">
      <c r="C754" s="18" t="str">
        <f t="shared" si="46"/>
        <v/>
      </c>
      <c r="D754" s="13" t="str">
        <f>IF('2_DEBITOS'!D750="","Não informado",'2_DEBITOS'!D750)</f>
        <v>Não informado</v>
      </c>
      <c r="E754" s="7">
        <f>IF('2_DEBITOS'!$I$4="ERRO !!!",0,SUM('2_DEBITOS'!E750))</f>
        <v>0</v>
      </c>
      <c r="F754" s="7">
        <f>IF('2_DEBITOS'!$I$4="ERRO !!!",0,SUM('2_DEBITOS'!F750,'2_DEBITOS'!G750))</f>
        <v>0</v>
      </c>
      <c r="G754" s="8" t="str">
        <f>IF('1_QUESITOS'!$D$18="ERRO !!!","",
IF(E754+F754=0,"",
IF(OR('2_DEBITOS'!I750="Sim",'1_QUESITOS'!$D$6="Sim",'1_QUESITOS'!$D$7="Sim",'1_QUESITOS'!$D$9="Sim"),"D",
IF('3_CAPAG'!$D$9="","",
'3_CAPAG'!$D$9))))</f>
        <v/>
      </c>
      <c r="H754" s="8" t="str">
        <f>IF('1_QUESITOS'!$D$18="ERRO !!!","00.0",
IF(AND(OR(G754="C",G754="D"),'1_QUESITOS'!$D$13="Sim"),"10.1",
IF(AND(OR(G754="A",G754="B"),'1_QUESITOS'!$D$14="Sim"),"10.2",
IF(AND(OR(G754="C",G754="D"),'1_QUESITOS'!$D$13="Não",'1_QUESITOS'!$D$12="Inciso I"),"11.1",
IF(AND(OR(G754="C",G754="D"),'1_QUESITOS'!$D$13="Não",'1_QUESITOS'!$D$12="Inciso II"),"11.2",
"00.0")))))</f>
        <v>00.0</v>
      </c>
      <c r="I754" s="87">
        <f>IF('1_QUESITOS'!$D$18="ERRO !!!",0,
IF(H754="10.1",0.65,
IF(H754="10.2",0,
IF(AND(H754="11.1",'1_QUESITOS'!$D$8="Não",'1_QUESITOS'!$D$9="Não",'1_QUESITOS'!$D$10="Não",'1_QUESITOS'!$D$11="Não"),0.65,
IF(AND(H754="11.1",OR('1_QUESITOS'!$D$8="Sim",'1_QUESITOS'!$D$9="Sim",'1_QUESITOS'!$D$10="Sim",'1_QUESITOS'!$D$11="Sim")),0.7,
IF(AND(H754="11.2",'1_QUESITOS'!$D$8="Não",'1_QUESITOS'!$D$9="Não",'1_QUESITOS'!$D$10="Não",'1_QUESITOS'!$D$11="Não"),0.5,
IF(AND(H754="11.2",OR('1_QUESITOS'!$D$8="Sim",'1_QUESITOS'!$D$9="Sim",'1_QUESITOS'!$D$10="Sim",'1_QUESITOS'!$D$11="Sim")),0.55,
0)))))))</f>
        <v>0</v>
      </c>
      <c r="J754" s="87">
        <f>'3_CAPAG'!$D$8</f>
        <v>0</v>
      </c>
      <c r="K754" s="87">
        <f>IF(OR('2_DEBITOS'!I750="Sim",'1_QUESITOS'!$D$6="Sim",'1_QUESITOS'!$D$7="Sim",'1_QUESITOS'!$D$9="Sim"),I754,
SMALL(I754:J754,1))</f>
        <v>0</v>
      </c>
      <c r="L754" s="7">
        <f>IF('2_DEBITOS'!$I$4="ERRO !!!",0,ROUNDDOWN(SUM(E754:F754)*K754,2))</f>
        <v>0</v>
      </c>
      <c r="M754" s="7">
        <f t="shared" si="44"/>
        <v>0</v>
      </c>
      <c r="N754" s="7">
        <f t="shared" si="47"/>
        <v>0</v>
      </c>
      <c r="O754" s="7">
        <f t="shared" si="45"/>
        <v>0</v>
      </c>
    </row>
    <row r="755" spans="3:15" x14ac:dyDescent="0.35">
      <c r="C755" s="18" t="str">
        <f t="shared" si="46"/>
        <v/>
      </c>
      <c r="D755" s="13" t="str">
        <f>IF('2_DEBITOS'!D751="","Não informado",'2_DEBITOS'!D751)</f>
        <v>Não informado</v>
      </c>
      <c r="E755" s="7">
        <f>IF('2_DEBITOS'!$I$4="ERRO !!!",0,SUM('2_DEBITOS'!E751))</f>
        <v>0</v>
      </c>
      <c r="F755" s="7">
        <f>IF('2_DEBITOS'!$I$4="ERRO !!!",0,SUM('2_DEBITOS'!F751,'2_DEBITOS'!G751))</f>
        <v>0</v>
      </c>
      <c r="G755" s="8" t="str">
        <f>IF('1_QUESITOS'!$D$18="ERRO !!!","",
IF(E755+F755=0,"",
IF(OR('2_DEBITOS'!I751="Sim",'1_QUESITOS'!$D$6="Sim",'1_QUESITOS'!$D$7="Sim",'1_QUESITOS'!$D$9="Sim"),"D",
IF('3_CAPAG'!$D$9="","",
'3_CAPAG'!$D$9))))</f>
        <v/>
      </c>
      <c r="H755" s="8" t="str">
        <f>IF('1_QUESITOS'!$D$18="ERRO !!!","00.0",
IF(AND(OR(G755="C",G755="D"),'1_QUESITOS'!$D$13="Sim"),"10.1",
IF(AND(OR(G755="A",G755="B"),'1_QUESITOS'!$D$14="Sim"),"10.2",
IF(AND(OR(G755="C",G755="D"),'1_QUESITOS'!$D$13="Não",'1_QUESITOS'!$D$12="Inciso I"),"11.1",
IF(AND(OR(G755="C",G755="D"),'1_QUESITOS'!$D$13="Não",'1_QUESITOS'!$D$12="Inciso II"),"11.2",
"00.0")))))</f>
        <v>00.0</v>
      </c>
      <c r="I755" s="87">
        <f>IF('1_QUESITOS'!$D$18="ERRO !!!",0,
IF(H755="10.1",0.65,
IF(H755="10.2",0,
IF(AND(H755="11.1",'1_QUESITOS'!$D$8="Não",'1_QUESITOS'!$D$9="Não",'1_QUESITOS'!$D$10="Não",'1_QUESITOS'!$D$11="Não"),0.65,
IF(AND(H755="11.1",OR('1_QUESITOS'!$D$8="Sim",'1_QUESITOS'!$D$9="Sim",'1_QUESITOS'!$D$10="Sim",'1_QUESITOS'!$D$11="Sim")),0.7,
IF(AND(H755="11.2",'1_QUESITOS'!$D$8="Não",'1_QUESITOS'!$D$9="Não",'1_QUESITOS'!$D$10="Não",'1_QUESITOS'!$D$11="Não"),0.5,
IF(AND(H755="11.2",OR('1_QUESITOS'!$D$8="Sim",'1_QUESITOS'!$D$9="Sim",'1_QUESITOS'!$D$10="Sim",'1_QUESITOS'!$D$11="Sim")),0.55,
0)))))))</f>
        <v>0</v>
      </c>
      <c r="J755" s="87">
        <f>'3_CAPAG'!$D$8</f>
        <v>0</v>
      </c>
      <c r="K755" s="87">
        <f>IF(OR('2_DEBITOS'!I751="Sim",'1_QUESITOS'!$D$6="Sim",'1_QUESITOS'!$D$7="Sim",'1_QUESITOS'!$D$9="Sim"),I755,
SMALL(I755:J755,1))</f>
        <v>0</v>
      </c>
      <c r="L755" s="7">
        <f>IF('2_DEBITOS'!$I$4="ERRO !!!",0,ROUNDDOWN(SUM(E755:F755)*K755,2))</f>
        <v>0</v>
      </c>
      <c r="M755" s="7">
        <f t="shared" si="44"/>
        <v>0</v>
      </c>
      <c r="N755" s="7">
        <f t="shared" si="47"/>
        <v>0</v>
      </c>
      <c r="O755" s="7">
        <f t="shared" si="45"/>
        <v>0</v>
      </c>
    </row>
    <row r="756" spans="3:15" x14ac:dyDescent="0.35">
      <c r="C756" s="18" t="str">
        <f t="shared" si="46"/>
        <v/>
      </c>
      <c r="D756" s="13" t="str">
        <f>IF('2_DEBITOS'!D752="","Não informado",'2_DEBITOS'!D752)</f>
        <v>Não informado</v>
      </c>
      <c r="E756" s="7">
        <f>IF('2_DEBITOS'!$I$4="ERRO !!!",0,SUM('2_DEBITOS'!E752))</f>
        <v>0</v>
      </c>
      <c r="F756" s="7">
        <f>IF('2_DEBITOS'!$I$4="ERRO !!!",0,SUM('2_DEBITOS'!F752,'2_DEBITOS'!G752))</f>
        <v>0</v>
      </c>
      <c r="G756" s="8" t="str">
        <f>IF('1_QUESITOS'!$D$18="ERRO !!!","",
IF(E756+F756=0,"",
IF(OR('2_DEBITOS'!I752="Sim",'1_QUESITOS'!$D$6="Sim",'1_QUESITOS'!$D$7="Sim",'1_QUESITOS'!$D$9="Sim"),"D",
IF('3_CAPAG'!$D$9="","",
'3_CAPAG'!$D$9))))</f>
        <v/>
      </c>
      <c r="H756" s="8" t="str">
        <f>IF('1_QUESITOS'!$D$18="ERRO !!!","00.0",
IF(AND(OR(G756="C",G756="D"),'1_QUESITOS'!$D$13="Sim"),"10.1",
IF(AND(OR(G756="A",G756="B"),'1_QUESITOS'!$D$14="Sim"),"10.2",
IF(AND(OR(G756="C",G756="D"),'1_QUESITOS'!$D$13="Não",'1_QUESITOS'!$D$12="Inciso I"),"11.1",
IF(AND(OR(G756="C",G756="D"),'1_QUESITOS'!$D$13="Não",'1_QUESITOS'!$D$12="Inciso II"),"11.2",
"00.0")))))</f>
        <v>00.0</v>
      </c>
      <c r="I756" s="87">
        <f>IF('1_QUESITOS'!$D$18="ERRO !!!",0,
IF(H756="10.1",0.65,
IF(H756="10.2",0,
IF(AND(H756="11.1",'1_QUESITOS'!$D$8="Não",'1_QUESITOS'!$D$9="Não",'1_QUESITOS'!$D$10="Não",'1_QUESITOS'!$D$11="Não"),0.65,
IF(AND(H756="11.1",OR('1_QUESITOS'!$D$8="Sim",'1_QUESITOS'!$D$9="Sim",'1_QUESITOS'!$D$10="Sim",'1_QUESITOS'!$D$11="Sim")),0.7,
IF(AND(H756="11.2",'1_QUESITOS'!$D$8="Não",'1_QUESITOS'!$D$9="Não",'1_QUESITOS'!$D$10="Não",'1_QUESITOS'!$D$11="Não"),0.5,
IF(AND(H756="11.2",OR('1_QUESITOS'!$D$8="Sim",'1_QUESITOS'!$D$9="Sim",'1_QUESITOS'!$D$10="Sim",'1_QUESITOS'!$D$11="Sim")),0.55,
0)))))))</f>
        <v>0</v>
      </c>
      <c r="J756" s="87">
        <f>'3_CAPAG'!$D$8</f>
        <v>0</v>
      </c>
      <c r="K756" s="87">
        <f>IF(OR('2_DEBITOS'!I752="Sim",'1_QUESITOS'!$D$6="Sim",'1_QUESITOS'!$D$7="Sim",'1_QUESITOS'!$D$9="Sim"),I756,
SMALL(I756:J756,1))</f>
        <v>0</v>
      </c>
      <c r="L756" s="7">
        <f>IF('2_DEBITOS'!$I$4="ERRO !!!",0,ROUNDDOWN(SUM(E756:F756)*K756,2))</f>
        <v>0</v>
      </c>
      <c r="M756" s="7">
        <f t="shared" si="44"/>
        <v>0</v>
      </c>
      <c r="N756" s="7">
        <f t="shared" si="47"/>
        <v>0</v>
      </c>
      <c r="O756" s="7">
        <f t="shared" si="45"/>
        <v>0</v>
      </c>
    </row>
    <row r="757" spans="3:15" x14ac:dyDescent="0.35">
      <c r="C757" s="18" t="str">
        <f t="shared" si="46"/>
        <v/>
      </c>
      <c r="D757" s="13" t="str">
        <f>IF('2_DEBITOS'!D753="","Não informado",'2_DEBITOS'!D753)</f>
        <v>Não informado</v>
      </c>
      <c r="E757" s="7">
        <f>IF('2_DEBITOS'!$I$4="ERRO !!!",0,SUM('2_DEBITOS'!E753))</f>
        <v>0</v>
      </c>
      <c r="F757" s="7">
        <f>IF('2_DEBITOS'!$I$4="ERRO !!!",0,SUM('2_DEBITOS'!F753,'2_DEBITOS'!G753))</f>
        <v>0</v>
      </c>
      <c r="G757" s="8" t="str">
        <f>IF('1_QUESITOS'!$D$18="ERRO !!!","",
IF(E757+F757=0,"",
IF(OR('2_DEBITOS'!I753="Sim",'1_QUESITOS'!$D$6="Sim",'1_QUESITOS'!$D$7="Sim",'1_QUESITOS'!$D$9="Sim"),"D",
IF('3_CAPAG'!$D$9="","",
'3_CAPAG'!$D$9))))</f>
        <v/>
      </c>
      <c r="H757" s="8" t="str">
        <f>IF('1_QUESITOS'!$D$18="ERRO !!!","00.0",
IF(AND(OR(G757="C",G757="D"),'1_QUESITOS'!$D$13="Sim"),"10.1",
IF(AND(OR(G757="A",G757="B"),'1_QUESITOS'!$D$14="Sim"),"10.2",
IF(AND(OR(G757="C",G757="D"),'1_QUESITOS'!$D$13="Não",'1_QUESITOS'!$D$12="Inciso I"),"11.1",
IF(AND(OR(G757="C",G757="D"),'1_QUESITOS'!$D$13="Não",'1_QUESITOS'!$D$12="Inciso II"),"11.2",
"00.0")))))</f>
        <v>00.0</v>
      </c>
      <c r="I757" s="87">
        <f>IF('1_QUESITOS'!$D$18="ERRO !!!",0,
IF(H757="10.1",0.65,
IF(H757="10.2",0,
IF(AND(H757="11.1",'1_QUESITOS'!$D$8="Não",'1_QUESITOS'!$D$9="Não",'1_QUESITOS'!$D$10="Não",'1_QUESITOS'!$D$11="Não"),0.65,
IF(AND(H757="11.1",OR('1_QUESITOS'!$D$8="Sim",'1_QUESITOS'!$D$9="Sim",'1_QUESITOS'!$D$10="Sim",'1_QUESITOS'!$D$11="Sim")),0.7,
IF(AND(H757="11.2",'1_QUESITOS'!$D$8="Não",'1_QUESITOS'!$D$9="Não",'1_QUESITOS'!$D$10="Não",'1_QUESITOS'!$D$11="Não"),0.5,
IF(AND(H757="11.2",OR('1_QUESITOS'!$D$8="Sim",'1_QUESITOS'!$D$9="Sim",'1_QUESITOS'!$D$10="Sim",'1_QUESITOS'!$D$11="Sim")),0.55,
0)))))))</f>
        <v>0</v>
      </c>
      <c r="J757" s="87">
        <f>'3_CAPAG'!$D$8</f>
        <v>0</v>
      </c>
      <c r="K757" s="87">
        <f>IF(OR('2_DEBITOS'!I753="Sim",'1_QUESITOS'!$D$6="Sim",'1_QUESITOS'!$D$7="Sim",'1_QUESITOS'!$D$9="Sim"),I757,
SMALL(I757:J757,1))</f>
        <v>0</v>
      </c>
      <c r="L757" s="7">
        <f>IF('2_DEBITOS'!$I$4="ERRO !!!",0,ROUNDDOWN(SUM(E757:F757)*K757,2))</f>
        <v>0</v>
      </c>
      <c r="M757" s="7">
        <f t="shared" si="44"/>
        <v>0</v>
      </c>
      <c r="N757" s="7">
        <f t="shared" si="47"/>
        <v>0</v>
      </c>
      <c r="O757" s="7">
        <f t="shared" si="45"/>
        <v>0</v>
      </c>
    </row>
    <row r="758" spans="3:15" x14ac:dyDescent="0.35">
      <c r="C758" s="18" t="str">
        <f t="shared" si="46"/>
        <v/>
      </c>
      <c r="D758" s="13" t="str">
        <f>IF('2_DEBITOS'!D754="","Não informado",'2_DEBITOS'!D754)</f>
        <v>Não informado</v>
      </c>
      <c r="E758" s="7">
        <f>IF('2_DEBITOS'!$I$4="ERRO !!!",0,SUM('2_DEBITOS'!E754))</f>
        <v>0</v>
      </c>
      <c r="F758" s="7">
        <f>IF('2_DEBITOS'!$I$4="ERRO !!!",0,SUM('2_DEBITOS'!F754,'2_DEBITOS'!G754))</f>
        <v>0</v>
      </c>
      <c r="G758" s="8" t="str">
        <f>IF('1_QUESITOS'!$D$18="ERRO !!!","",
IF(E758+F758=0,"",
IF(OR('2_DEBITOS'!I754="Sim",'1_QUESITOS'!$D$6="Sim",'1_QUESITOS'!$D$7="Sim",'1_QUESITOS'!$D$9="Sim"),"D",
IF('3_CAPAG'!$D$9="","",
'3_CAPAG'!$D$9))))</f>
        <v/>
      </c>
      <c r="H758" s="8" t="str">
        <f>IF('1_QUESITOS'!$D$18="ERRO !!!","00.0",
IF(AND(OR(G758="C",G758="D"),'1_QUESITOS'!$D$13="Sim"),"10.1",
IF(AND(OR(G758="A",G758="B"),'1_QUESITOS'!$D$14="Sim"),"10.2",
IF(AND(OR(G758="C",G758="D"),'1_QUESITOS'!$D$13="Não",'1_QUESITOS'!$D$12="Inciso I"),"11.1",
IF(AND(OR(G758="C",G758="D"),'1_QUESITOS'!$D$13="Não",'1_QUESITOS'!$D$12="Inciso II"),"11.2",
"00.0")))))</f>
        <v>00.0</v>
      </c>
      <c r="I758" s="87">
        <f>IF('1_QUESITOS'!$D$18="ERRO !!!",0,
IF(H758="10.1",0.65,
IF(H758="10.2",0,
IF(AND(H758="11.1",'1_QUESITOS'!$D$8="Não",'1_QUESITOS'!$D$9="Não",'1_QUESITOS'!$D$10="Não",'1_QUESITOS'!$D$11="Não"),0.65,
IF(AND(H758="11.1",OR('1_QUESITOS'!$D$8="Sim",'1_QUESITOS'!$D$9="Sim",'1_QUESITOS'!$D$10="Sim",'1_QUESITOS'!$D$11="Sim")),0.7,
IF(AND(H758="11.2",'1_QUESITOS'!$D$8="Não",'1_QUESITOS'!$D$9="Não",'1_QUESITOS'!$D$10="Não",'1_QUESITOS'!$D$11="Não"),0.5,
IF(AND(H758="11.2",OR('1_QUESITOS'!$D$8="Sim",'1_QUESITOS'!$D$9="Sim",'1_QUESITOS'!$D$10="Sim",'1_QUESITOS'!$D$11="Sim")),0.55,
0)))))))</f>
        <v>0</v>
      </c>
      <c r="J758" s="87">
        <f>'3_CAPAG'!$D$8</f>
        <v>0</v>
      </c>
      <c r="K758" s="87">
        <f>IF(OR('2_DEBITOS'!I754="Sim",'1_QUESITOS'!$D$6="Sim",'1_QUESITOS'!$D$7="Sim",'1_QUESITOS'!$D$9="Sim"),I758,
SMALL(I758:J758,1))</f>
        <v>0</v>
      </c>
      <c r="L758" s="7">
        <f>IF('2_DEBITOS'!$I$4="ERRO !!!",0,ROUNDDOWN(SUM(E758:F758)*K758,2))</f>
        <v>0</v>
      </c>
      <c r="M758" s="7">
        <f t="shared" si="44"/>
        <v>0</v>
      </c>
      <c r="N758" s="7">
        <f t="shared" si="47"/>
        <v>0</v>
      </c>
      <c r="O758" s="7">
        <f t="shared" si="45"/>
        <v>0</v>
      </c>
    </row>
    <row r="759" spans="3:15" x14ac:dyDescent="0.35">
      <c r="C759" s="18" t="str">
        <f t="shared" si="46"/>
        <v/>
      </c>
      <c r="D759" s="13" t="str">
        <f>IF('2_DEBITOS'!D755="","Não informado",'2_DEBITOS'!D755)</f>
        <v>Não informado</v>
      </c>
      <c r="E759" s="7">
        <f>IF('2_DEBITOS'!$I$4="ERRO !!!",0,SUM('2_DEBITOS'!E755))</f>
        <v>0</v>
      </c>
      <c r="F759" s="7">
        <f>IF('2_DEBITOS'!$I$4="ERRO !!!",0,SUM('2_DEBITOS'!F755,'2_DEBITOS'!G755))</f>
        <v>0</v>
      </c>
      <c r="G759" s="8" t="str">
        <f>IF('1_QUESITOS'!$D$18="ERRO !!!","",
IF(E759+F759=0,"",
IF(OR('2_DEBITOS'!I755="Sim",'1_QUESITOS'!$D$6="Sim",'1_QUESITOS'!$D$7="Sim",'1_QUESITOS'!$D$9="Sim"),"D",
IF('3_CAPAG'!$D$9="","",
'3_CAPAG'!$D$9))))</f>
        <v/>
      </c>
      <c r="H759" s="8" t="str">
        <f>IF('1_QUESITOS'!$D$18="ERRO !!!","00.0",
IF(AND(OR(G759="C",G759="D"),'1_QUESITOS'!$D$13="Sim"),"10.1",
IF(AND(OR(G759="A",G759="B"),'1_QUESITOS'!$D$14="Sim"),"10.2",
IF(AND(OR(G759="C",G759="D"),'1_QUESITOS'!$D$13="Não",'1_QUESITOS'!$D$12="Inciso I"),"11.1",
IF(AND(OR(G759="C",G759="D"),'1_QUESITOS'!$D$13="Não",'1_QUESITOS'!$D$12="Inciso II"),"11.2",
"00.0")))))</f>
        <v>00.0</v>
      </c>
      <c r="I759" s="87">
        <f>IF('1_QUESITOS'!$D$18="ERRO !!!",0,
IF(H759="10.1",0.65,
IF(H759="10.2",0,
IF(AND(H759="11.1",'1_QUESITOS'!$D$8="Não",'1_QUESITOS'!$D$9="Não",'1_QUESITOS'!$D$10="Não",'1_QUESITOS'!$D$11="Não"),0.65,
IF(AND(H759="11.1",OR('1_QUESITOS'!$D$8="Sim",'1_QUESITOS'!$D$9="Sim",'1_QUESITOS'!$D$10="Sim",'1_QUESITOS'!$D$11="Sim")),0.7,
IF(AND(H759="11.2",'1_QUESITOS'!$D$8="Não",'1_QUESITOS'!$D$9="Não",'1_QUESITOS'!$D$10="Não",'1_QUESITOS'!$D$11="Não"),0.5,
IF(AND(H759="11.2",OR('1_QUESITOS'!$D$8="Sim",'1_QUESITOS'!$D$9="Sim",'1_QUESITOS'!$D$10="Sim",'1_QUESITOS'!$D$11="Sim")),0.55,
0)))))))</f>
        <v>0</v>
      </c>
      <c r="J759" s="87">
        <f>'3_CAPAG'!$D$8</f>
        <v>0</v>
      </c>
      <c r="K759" s="87">
        <f>IF(OR('2_DEBITOS'!I755="Sim",'1_QUESITOS'!$D$6="Sim",'1_QUESITOS'!$D$7="Sim",'1_QUESITOS'!$D$9="Sim"),I759,
SMALL(I759:J759,1))</f>
        <v>0</v>
      </c>
      <c r="L759" s="7">
        <f>IF('2_DEBITOS'!$I$4="ERRO !!!",0,ROUNDDOWN(SUM(E759:F759)*K759,2))</f>
        <v>0</v>
      </c>
      <c r="M759" s="7">
        <f t="shared" si="44"/>
        <v>0</v>
      </c>
      <c r="N759" s="7">
        <f t="shared" si="47"/>
        <v>0</v>
      </c>
      <c r="O759" s="7">
        <f t="shared" si="45"/>
        <v>0</v>
      </c>
    </row>
    <row r="760" spans="3:15" x14ac:dyDescent="0.35">
      <c r="C760" s="18" t="str">
        <f t="shared" si="46"/>
        <v/>
      </c>
      <c r="D760" s="13" t="str">
        <f>IF('2_DEBITOS'!D756="","Não informado",'2_DEBITOS'!D756)</f>
        <v>Não informado</v>
      </c>
      <c r="E760" s="7">
        <f>IF('2_DEBITOS'!$I$4="ERRO !!!",0,SUM('2_DEBITOS'!E756))</f>
        <v>0</v>
      </c>
      <c r="F760" s="7">
        <f>IF('2_DEBITOS'!$I$4="ERRO !!!",0,SUM('2_DEBITOS'!F756,'2_DEBITOS'!G756))</f>
        <v>0</v>
      </c>
      <c r="G760" s="8" t="str">
        <f>IF('1_QUESITOS'!$D$18="ERRO !!!","",
IF(E760+F760=0,"",
IF(OR('2_DEBITOS'!I756="Sim",'1_QUESITOS'!$D$6="Sim",'1_QUESITOS'!$D$7="Sim",'1_QUESITOS'!$D$9="Sim"),"D",
IF('3_CAPAG'!$D$9="","",
'3_CAPAG'!$D$9))))</f>
        <v/>
      </c>
      <c r="H760" s="8" t="str">
        <f>IF('1_QUESITOS'!$D$18="ERRO !!!","00.0",
IF(AND(OR(G760="C",G760="D"),'1_QUESITOS'!$D$13="Sim"),"10.1",
IF(AND(OR(G760="A",G760="B"),'1_QUESITOS'!$D$14="Sim"),"10.2",
IF(AND(OR(G760="C",G760="D"),'1_QUESITOS'!$D$13="Não",'1_QUESITOS'!$D$12="Inciso I"),"11.1",
IF(AND(OR(G760="C",G760="D"),'1_QUESITOS'!$D$13="Não",'1_QUESITOS'!$D$12="Inciso II"),"11.2",
"00.0")))))</f>
        <v>00.0</v>
      </c>
      <c r="I760" s="87">
        <f>IF('1_QUESITOS'!$D$18="ERRO !!!",0,
IF(H760="10.1",0.65,
IF(H760="10.2",0,
IF(AND(H760="11.1",'1_QUESITOS'!$D$8="Não",'1_QUESITOS'!$D$9="Não",'1_QUESITOS'!$D$10="Não",'1_QUESITOS'!$D$11="Não"),0.65,
IF(AND(H760="11.1",OR('1_QUESITOS'!$D$8="Sim",'1_QUESITOS'!$D$9="Sim",'1_QUESITOS'!$D$10="Sim",'1_QUESITOS'!$D$11="Sim")),0.7,
IF(AND(H760="11.2",'1_QUESITOS'!$D$8="Não",'1_QUESITOS'!$D$9="Não",'1_QUESITOS'!$D$10="Não",'1_QUESITOS'!$D$11="Não"),0.5,
IF(AND(H760="11.2",OR('1_QUESITOS'!$D$8="Sim",'1_QUESITOS'!$D$9="Sim",'1_QUESITOS'!$D$10="Sim",'1_QUESITOS'!$D$11="Sim")),0.55,
0)))))))</f>
        <v>0</v>
      </c>
      <c r="J760" s="87">
        <f>'3_CAPAG'!$D$8</f>
        <v>0</v>
      </c>
      <c r="K760" s="87">
        <f>IF(OR('2_DEBITOS'!I756="Sim",'1_QUESITOS'!$D$6="Sim",'1_QUESITOS'!$D$7="Sim",'1_QUESITOS'!$D$9="Sim"),I760,
SMALL(I760:J760,1))</f>
        <v>0</v>
      </c>
      <c r="L760" s="7">
        <f>IF('2_DEBITOS'!$I$4="ERRO !!!",0,ROUNDDOWN(SUM(E760:F760)*K760,2))</f>
        <v>0</v>
      </c>
      <c r="M760" s="7">
        <f t="shared" si="44"/>
        <v>0</v>
      </c>
      <c r="N760" s="7">
        <f t="shared" si="47"/>
        <v>0</v>
      </c>
      <c r="O760" s="7">
        <f t="shared" si="45"/>
        <v>0</v>
      </c>
    </row>
    <row r="761" spans="3:15" x14ac:dyDescent="0.35">
      <c r="C761" s="18" t="str">
        <f t="shared" si="46"/>
        <v/>
      </c>
      <c r="D761" s="13" t="str">
        <f>IF('2_DEBITOS'!D757="","Não informado",'2_DEBITOS'!D757)</f>
        <v>Não informado</v>
      </c>
      <c r="E761" s="7">
        <f>IF('2_DEBITOS'!$I$4="ERRO !!!",0,SUM('2_DEBITOS'!E757))</f>
        <v>0</v>
      </c>
      <c r="F761" s="7">
        <f>IF('2_DEBITOS'!$I$4="ERRO !!!",0,SUM('2_DEBITOS'!F757,'2_DEBITOS'!G757))</f>
        <v>0</v>
      </c>
      <c r="G761" s="8" t="str">
        <f>IF('1_QUESITOS'!$D$18="ERRO !!!","",
IF(E761+F761=0,"",
IF(OR('2_DEBITOS'!I757="Sim",'1_QUESITOS'!$D$6="Sim",'1_QUESITOS'!$D$7="Sim",'1_QUESITOS'!$D$9="Sim"),"D",
IF('3_CAPAG'!$D$9="","",
'3_CAPAG'!$D$9))))</f>
        <v/>
      </c>
      <c r="H761" s="8" t="str">
        <f>IF('1_QUESITOS'!$D$18="ERRO !!!","00.0",
IF(AND(OR(G761="C",G761="D"),'1_QUESITOS'!$D$13="Sim"),"10.1",
IF(AND(OR(G761="A",G761="B"),'1_QUESITOS'!$D$14="Sim"),"10.2",
IF(AND(OR(G761="C",G761="D"),'1_QUESITOS'!$D$13="Não",'1_QUESITOS'!$D$12="Inciso I"),"11.1",
IF(AND(OR(G761="C",G761="D"),'1_QUESITOS'!$D$13="Não",'1_QUESITOS'!$D$12="Inciso II"),"11.2",
"00.0")))))</f>
        <v>00.0</v>
      </c>
      <c r="I761" s="87">
        <f>IF('1_QUESITOS'!$D$18="ERRO !!!",0,
IF(H761="10.1",0.65,
IF(H761="10.2",0,
IF(AND(H761="11.1",'1_QUESITOS'!$D$8="Não",'1_QUESITOS'!$D$9="Não",'1_QUESITOS'!$D$10="Não",'1_QUESITOS'!$D$11="Não"),0.65,
IF(AND(H761="11.1",OR('1_QUESITOS'!$D$8="Sim",'1_QUESITOS'!$D$9="Sim",'1_QUESITOS'!$D$10="Sim",'1_QUESITOS'!$D$11="Sim")),0.7,
IF(AND(H761="11.2",'1_QUESITOS'!$D$8="Não",'1_QUESITOS'!$D$9="Não",'1_QUESITOS'!$D$10="Não",'1_QUESITOS'!$D$11="Não"),0.5,
IF(AND(H761="11.2",OR('1_QUESITOS'!$D$8="Sim",'1_QUESITOS'!$D$9="Sim",'1_QUESITOS'!$D$10="Sim",'1_QUESITOS'!$D$11="Sim")),0.55,
0)))))))</f>
        <v>0</v>
      </c>
      <c r="J761" s="87">
        <f>'3_CAPAG'!$D$8</f>
        <v>0</v>
      </c>
      <c r="K761" s="87">
        <f>IF(OR('2_DEBITOS'!I757="Sim",'1_QUESITOS'!$D$6="Sim",'1_QUESITOS'!$D$7="Sim",'1_QUESITOS'!$D$9="Sim"),I761,
SMALL(I761:J761,1))</f>
        <v>0</v>
      </c>
      <c r="L761" s="7">
        <f>IF('2_DEBITOS'!$I$4="ERRO !!!",0,ROUNDDOWN(SUM(E761:F761)*K761,2))</f>
        <v>0</v>
      </c>
      <c r="M761" s="7">
        <f t="shared" si="44"/>
        <v>0</v>
      </c>
      <c r="N761" s="7">
        <f t="shared" si="47"/>
        <v>0</v>
      </c>
      <c r="O761" s="7">
        <f t="shared" si="45"/>
        <v>0</v>
      </c>
    </row>
    <row r="762" spans="3:15" x14ac:dyDescent="0.35">
      <c r="C762" s="18" t="str">
        <f t="shared" si="46"/>
        <v/>
      </c>
      <c r="D762" s="13" t="str">
        <f>IF('2_DEBITOS'!D758="","Não informado",'2_DEBITOS'!D758)</f>
        <v>Não informado</v>
      </c>
      <c r="E762" s="7">
        <f>IF('2_DEBITOS'!$I$4="ERRO !!!",0,SUM('2_DEBITOS'!E758))</f>
        <v>0</v>
      </c>
      <c r="F762" s="7">
        <f>IF('2_DEBITOS'!$I$4="ERRO !!!",0,SUM('2_DEBITOS'!F758,'2_DEBITOS'!G758))</f>
        <v>0</v>
      </c>
      <c r="G762" s="8" t="str">
        <f>IF('1_QUESITOS'!$D$18="ERRO !!!","",
IF(E762+F762=0,"",
IF(OR('2_DEBITOS'!I758="Sim",'1_QUESITOS'!$D$6="Sim",'1_QUESITOS'!$D$7="Sim",'1_QUESITOS'!$D$9="Sim"),"D",
IF('3_CAPAG'!$D$9="","",
'3_CAPAG'!$D$9))))</f>
        <v/>
      </c>
      <c r="H762" s="8" t="str">
        <f>IF('1_QUESITOS'!$D$18="ERRO !!!","00.0",
IF(AND(OR(G762="C",G762="D"),'1_QUESITOS'!$D$13="Sim"),"10.1",
IF(AND(OR(G762="A",G762="B"),'1_QUESITOS'!$D$14="Sim"),"10.2",
IF(AND(OR(G762="C",G762="D"),'1_QUESITOS'!$D$13="Não",'1_QUESITOS'!$D$12="Inciso I"),"11.1",
IF(AND(OR(G762="C",G762="D"),'1_QUESITOS'!$D$13="Não",'1_QUESITOS'!$D$12="Inciso II"),"11.2",
"00.0")))))</f>
        <v>00.0</v>
      </c>
      <c r="I762" s="87">
        <f>IF('1_QUESITOS'!$D$18="ERRO !!!",0,
IF(H762="10.1",0.65,
IF(H762="10.2",0,
IF(AND(H762="11.1",'1_QUESITOS'!$D$8="Não",'1_QUESITOS'!$D$9="Não",'1_QUESITOS'!$D$10="Não",'1_QUESITOS'!$D$11="Não"),0.65,
IF(AND(H762="11.1",OR('1_QUESITOS'!$D$8="Sim",'1_QUESITOS'!$D$9="Sim",'1_QUESITOS'!$D$10="Sim",'1_QUESITOS'!$D$11="Sim")),0.7,
IF(AND(H762="11.2",'1_QUESITOS'!$D$8="Não",'1_QUESITOS'!$D$9="Não",'1_QUESITOS'!$D$10="Não",'1_QUESITOS'!$D$11="Não"),0.5,
IF(AND(H762="11.2",OR('1_QUESITOS'!$D$8="Sim",'1_QUESITOS'!$D$9="Sim",'1_QUESITOS'!$D$10="Sim",'1_QUESITOS'!$D$11="Sim")),0.55,
0)))))))</f>
        <v>0</v>
      </c>
      <c r="J762" s="87">
        <f>'3_CAPAG'!$D$8</f>
        <v>0</v>
      </c>
      <c r="K762" s="87">
        <f>IF(OR('2_DEBITOS'!I758="Sim",'1_QUESITOS'!$D$6="Sim",'1_QUESITOS'!$D$7="Sim",'1_QUESITOS'!$D$9="Sim"),I762,
SMALL(I762:J762,1))</f>
        <v>0</v>
      </c>
      <c r="L762" s="7">
        <f>IF('2_DEBITOS'!$I$4="ERRO !!!",0,ROUNDDOWN(SUM(E762:F762)*K762,2))</f>
        <v>0</v>
      </c>
      <c r="M762" s="7">
        <f t="shared" si="44"/>
        <v>0</v>
      </c>
      <c r="N762" s="7">
        <f t="shared" si="47"/>
        <v>0</v>
      </c>
      <c r="O762" s="7">
        <f t="shared" si="45"/>
        <v>0</v>
      </c>
    </row>
    <row r="763" spans="3:15" x14ac:dyDescent="0.35">
      <c r="C763" s="18" t="str">
        <f t="shared" si="46"/>
        <v/>
      </c>
      <c r="D763" s="13" t="str">
        <f>IF('2_DEBITOS'!D759="","Não informado",'2_DEBITOS'!D759)</f>
        <v>Não informado</v>
      </c>
      <c r="E763" s="7">
        <f>IF('2_DEBITOS'!$I$4="ERRO !!!",0,SUM('2_DEBITOS'!E759))</f>
        <v>0</v>
      </c>
      <c r="F763" s="7">
        <f>IF('2_DEBITOS'!$I$4="ERRO !!!",0,SUM('2_DEBITOS'!F759,'2_DEBITOS'!G759))</f>
        <v>0</v>
      </c>
      <c r="G763" s="8" t="str">
        <f>IF('1_QUESITOS'!$D$18="ERRO !!!","",
IF(E763+F763=0,"",
IF(OR('2_DEBITOS'!I759="Sim",'1_QUESITOS'!$D$6="Sim",'1_QUESITOS'!$D$7="Sim",'1_QUESITOS'!$D$9="Sim"),"D",
IF('3_CAPAG'!$D$9="","",
'3_CAPAG'!$D$9))))</f>
        <v/>
      </c>
      <c r="H763" s="8" t="str">
        <f>IF('1_QUESITOS'!$D$18="ERRO !!!","00.0",
IF(AND(OR(G763="C",G763="D"),'1_QUESITOS'!$D$13="Sim"),"10.1",
IF(AND(OR(G763="A",G763="B"),'1_QUESITOS'!$D$14="Sim"),"10.2",
IF(AND(OR(G763="C",G763="D"),'1_QUESITOS'!$D$13="Não",'1_QUESITOS'!$D$12="Inciso I"),"11.1",
IF(AND(OR(G763="C",G763="D"),'1_QUESITOS'!$D$13="Não",'1_QUESITOS'!$D$12="Inciso II"),"11.2",
"00.0")))))</f>
        <v>00.0</v>
      </c>
      <c r="I763" s="87">
        <f>IF('1_QUESITOS'!$D$18="ERRO !!!",0,
IF(H763="10.1",0.65,
IF(H763="10.2",0,
IF(AND(H763="11.1",'1_QUESITOS'!$D$8="Não",'1_QUESITOS'!$D$9="Não",'1_QUESITOS'!$D$10="Não",'1_QUESITOS'!$D$11="Não"),0.65,
IF(AND(H763="11.1",OR('1_QUESITOS'!$D$8="Sim",'1_QUESITOS'!$D$9="Sim",'1_QUESITOS'!$D$10="Sim",'1_QUESITOS'!$D$11="Sim")),0.7,
IF(AND(H763="11.2",'1_QUESITOS'!$D$8="Não",'1_QUESITOS'!$D$9="Não",'1_QUESITOS'!$D$10="Não",'1_QUESITOS'!$D$11="Não"),0.5,
IF(AND(H763="11.2",OR('1_QUESITOS'!$D$8="Sim",'1_QUESITOS'!$D$9="Sim",'1_QUESITOS'!$D$10="Sim",'1_QUESITOS'!$D$11="Sim")),0.55,
0)))))))</f>
        <v>0</v>
      </c>
      <c r="J763" s="87">
        <f>'3_CAPAG'!$D$8</f>
        <v>0</v>
      </c>
      <c r="K763" s="87">
        <f>IF(OR('2_DEBITOS'!I759="Sim",'1_QUESITOS'!$D$6="Sim",'1_QUESITOS'!$D$7="Sim",'1_QUESITOS'!$D$9="Sim"),I763,
SMALL(I763:J763,1))</f>
        <v>0</v>
      </c>
      <c r="L763" s="7">
        <f>IF('2_DEBITOS'!$I$4="ERRO !!!",0,ROUNDDOWN(SUM(E763:F763)*K763,2))</f>
        <v>0</v>
      </c>
      <c r="M763" s="7">
        <f t="shared" si="44"/>
        <v>0</v>
      </c>
      <c r="N763" s="7">
        <f t="shared" si="47"/>
        <v>0</v>
      </c>
      <c r="O763" s="7">
        <f t="shared" si="45"/>
        <v>0</v>
      </c>
    </row>
    <row r="764" spans="3:15" x14ac:dyDescent="0.35">
      <c r="C764" s="18" t="str">
        <f t="shared" si="46"/>
        <v/>
      </c>
      <c r="D764" s="13" t="str">
        <f>IF('2_DEBITOS'!D760="","Não informado",'2_DEBITOS'!D760)</f>
        <v>Não informado</v>
      </c>
      <c r="E764" s="7">
        <f>IF('2_DEBITOS'!$I$4="ERRO !!!",0,SUM('2_DEBITOS'!E760))</f>
        <v>0</v>
      </c>
      <c r="F764" s="7">
        <f>IF('2_DEBITOS'!$I$4="ERRO !!!",0,SUM('2_DEBITOS'!F760,'2_DEBITOS'!G760))</f>
        <v>0</v>
      </c>
      <c r="G764" s="8" t="str">
        <f>IF('1_QUESITOS'!$D$18="ERRO !!!","",
IF(E764+F764=0,"",
IF(OR('2_DEBITOS'!I760="Sim",'1_QUESITOS'!$D$6="Sim",'1_QUESITOS'!$D$7="Sim",'1_QUESITOS'!$D$9="Sim"),"D",
IF('3_CAPAG'!$D$9="","",
'3_CAPAG'!$D$9))))</f>
        <v/>
      </c>
      <c r="H764" s="8" t="str">
        <f>IF('1_QUESITOS'!$D$18="ERRO !!!","00.0",
IF(AND(OR(G764="C",G764="D"),'1_QUESITOS'!$D$13="Sim"),"10.1",
IF(AND(OR(G764="A",G764="B"),'1_QUESITOS'!$D$14="Sim"),"10.2",
IF(AND(OR(G764="C",G764="D"),'1_QUESITOS'!$D$13="Não",'1_QUESITOS'!$D$12="Inciso I"),"11.1",
IF(AND(OR(G764="C",G764="D"),'1_QUESITOS'!$D$13="Não",'1_QUESITOS'!$D$12="Inciso II"),"11.2",
"00.0")))))</f>
        <v>00.0</v>
      </c>
      <c r="I764" s="87">
        <f>IF('1_QUESITOS'!$D$18="ERRO !!!",0,
IF(H764="10.1",0.65,
IF(H764="10.2",0,
IF(AND(H764="11.1",'1_QUESITOS'!$D$8="Não",'1_QUESITOS'!$D$9="Não",'1_QUESITOS'!$D$10="Não",'1_QUESITOS'!$D$11="Não"),0.65,
IF(AND(H764="11.1",OR('1_QUESITOS'!$D$8="Sim",'1_QUESITOS'!$D$9="Sim",'1_QUESITOS'!$D$10="Sim",'1_QUESITOS'!$D$11="Sim")),0.7,
IF(AND(H764="11.2",'1_QUESITOS'!$D$8="Não",'1_QUESITOS'!$D$9="Não",'1_QUESITOS'!$D$10="Não",'1_QUESITOS'!$D$11="Não"),0.5,
IF(AND(H764="11.2",OR('1_QUESITOS'!$D$8="Sim",'1_QUESITOS'!$D$9="Sim",'1_QUESITOS'!$D$10="Sim",'1_QUESITOS'!$D$11="Sim")),0.55,
0)))))))</f>
        <v>0</v>
      </c>
      <c r="J764" s="87">
        <f>'3_CAPAG'!$D$8</f>
        <v>0</v>
      </c>
      <c r="K764" s="87">
        <f>IF(OR('2_DEBITOS'!I760="Sim",'1_QUESITOS'!$D$6="Sim",'1_QUESITOS'!$D$7="Sim",'1_QUESITOS'!$D$9="Sim"),I764,
SMALL(I764:J764,1))</f>
        <v>0</v>
      </c>
      <c r="L764" s="7">
        <f>IF('2_DEBITOS'!$I$4="ERRO !!!",0,ROUNDDOWN(SUM(E764:F764)*K764,2))</f>
        <v>0</v>
      </c>
      <c r="M764" s="7">
        <f t="shared" si="44"/>
        <v>0</v>
      </c>
      <c r="N764" s="7">
        <f t="shared" si="47"/>
        <v>0</v>
      </c>
      <c r="O764" s="7">
        <f t="shared" si="45"/>
        <v>0</v>
      </c>
    </row>
    <row r="765" spans="3:15" x14ac:dyDescent="0.35">
      <c r="C765" s="18" t="str">
        <f t="shared" si="46"/>
        <v/>
      </c>
      <c r="D765" s="13" t="str">
        <f>IF('2_DEBITOS'!D761="","Não informado",'2_DEBITOS'!D761)</f>
        <v>Não informado</v>
      </c>
      <c r="E765" s="7">
        <f>IF('2_DEBITOS'!$I$4="ERRO !!!",0,SUM('2_DEBITOS'!E761))</f>
        <v>0</v>
      </c>
      <c r="F765" s="7">
        <f>IF('2_DEBITOS'!$I$4="ERRO !!!",0,SUM('2_DEBITOS'!F761,'2_DEBITOS'!G761))</f>
        <v>0</v>
      </c>
      <c r="G765" s="8" t="str">
        <f>IF('1_QUESITOS'!$D$18="ERRO !!!","",
IF(E765+F765=0,"",
IF(OR('2_DEBITOS'!I761="Sim",'1_QUESITOS'!$D$6="Sim",'1_QUESITOS'!$D$7="Sim",'1_QUESITOS'!$D$9="Sim"),"D",
IF('3_CAPAG'!$D$9="","",
'3_CAPAG'!$D$9))))</f>
        <v/>
      </c>
      <c r="H765" s="8" t="str">
        <f>IF('1_QUESITOS'!$D$18="ERRO !!!","00.0",
IF(AND(OR(G765="C",G765="D"),'1_QUESITOS'!$D$13="Sim"),"10.1",
IF(AND(OR(G765="A",G765="B"),'1_QUESITOS'!$D$14="Sim"),"10.2",
IF(AND(OR(G765="C",G765="D"),'1_QUESITOS'!$D$13="Não",'1_QUESITOS'!$D$12="Inciso I"),"11.1",
IF(AND(OR(G765="C",G765="D"),'1_QUESITOS'!$D$13="Não",'1_QUESITOS'!$D$12="Inciso II"),"11.2",
"00.0")))))</f>
        <v>00.0</v>
      </c>
      <c r="I765" s="87">
        <f>IF('1_QUESITOS'!$D$18="ERRO !!!",0,
IF(H765="10.1",0.65,
IF(H765="10.2",0,
IF(AND(H765="11.1",'1_QUESITOS'!$D$8="Não",'1_QUESITOS'!$D$9="Não",'1_QUESITOS'!$D$10="Não",'1_QUESITOS'!$D$11="Não"),0.65,
IF(AND(H765="11.1",OR('1_QUESITOS'!$D$8="Sim",'1_QUESITOS'!$D$9="Sim",'1_QUESITOS'!$D$10="Sim",'1_QUESITOS'!$D$11="Sim")),0.7,
IF(AND(H765="11.2",'1_QUESITOS'!$D$8="Não",'1_QUESITOS'!$D$9="Não",'1_QUESITOS'!$D$10="Não",'1_QUESITOS'!$D$11="Não"),0.5,
IF(AND(H765="11.2",OR('1_QUESITOS'!$D$8="Sim",'1_QUESITOS'!$D$9="Sim",'1_QUESITOS'!$D$10="Sim",'1_QUESITOS'!$D$11="Sim")),0.55,
0)))))))</f>
        <v>0</v>
      </c>
      <c r="J765" s="87">
        <f>'3_CAPAG'!$D$8</f>
        <v>0</v>
      </c>
      <c r="K765" s="87">
        <f>IF(OR('2_DEBITOS'!I761="Sim",'1_QUESITOS'!$D$6="Sim",'1_QUESITOS'!$D$7="Sim",'1_QUESITOS'!$D$9="Sim"),I765,
SMALL(I765:J765,1))</f>
        <v>0</v>
      </c>
      <c r="L765" s="7">
        <f>IF('2_DEBITOS'!$I$4="ERRO !!!",0,ROUNDDOWN(SUM(E765:F765)*K765,2))</f>
        <v>0</v>
      </c>
      <c r="M765" s="7">
        <f t="shared" si="44"/>
        <v>0</v>
      </c>
      <c r="N765" s="7">
        <f t="shared" si="47"/>
        <v>0</v>
      </c>
      <c r="O765" s="7">
        <f t="shared" si="45"/>
        <v>0</v>
      </c>
    </row>
    <row r="766" spans="3:15" x14ac:dyDescent="0.35">
      <c r="C766" s="18" t="str">
        <f t="shared" si="46"/>
        <v/>
      </c>
      <c r="D766" s="13" t="str">
        <f>IF('2_DEBITOS'!D762="","Não informado",'2_DEBITOS'!D762)</f>
        <v>Não informado</v>
      </c>
      <c r="E766" s="7">
        <f>IF('2_DEBITOS'!$I$4="ERRO !!!",0,SUM('2_DEBITOS'!E762))</f>
        <v>0</v>
      </c>
      <c r="F766" s="7">
        <f>IF('2_DEBITOS'!$I$4="ERRO !!!",0,SUM('2_DEBITOS'!F762,'2_DEBITOS'!G762))</f>
        <v>0</v>
      </c>
      <c r="G766" s="8" t="str">
        <f>IF('1_QUESITOS'!$D$18="ERRO !!!","",
IF(E766+F766=0,"",
IF(OR('2_DEBITOS'!I762="Sim",'1_QUESITOS'!$D$6="Sim",'1_QUESITOS'!$D$7="Sim",'1_QUESITOS'!$D$9="Sim"),"D",
IF('3_CAPAG'!$D$9="","",
'3_CAPAG'!$D$9))))</f>
        <v/>
      </c>
      <c r="H766" s="8" t="str">
        <f>IF('1_QUESITOS'!$D$18="ERRO !!!","00.0",
IF(AND(OR(G766="C",G766="D"),'1_QUESITOS'!$D$13="Sim"),"10.1",
IF(AND(OR(G766="A",G766="B"),'1_QUESITOS'!$D$14="Sim"),"10.2",
IF(AND(OR(G766="C",G766="D"),'1_QUESITOS'!$D$13="Não",'1_QUESITOS'!$D$12="Inciso I"),"11.1",
IF(AND(OR(G766="C",G766="D"),'1_QUESITOS'!$D$13="Não",'1_QUESITOS'!$D$12="Inciso II"),"11.2",
"00.0")))))</f>
        <v>00.0</v>
      </c>
      <c r="I766" s="87">
        <f>IF('1_QUESITOS'!$D$18="ERRO !!!",0,
IF(H766="10.1",0.65,
IF(H766="10.2",0,
IF(AND(H766="11.1",'1_QUESITOS'!$D$8="Não",'1_QUESITOS'!$D$9="Não",'1_QUESITOS'!$D$10="Não",'1_QUESITOS'!$D$11="Não"),0.65,
IF(AND(H766="11.1",OR('1_QUESITOS'!$D$8="Sim",'1_QUESITOS'!$D$9="Sim",'1_QUESITOS'!$D$10="Sim",'1_QUESITOS'!$D$11="Sim")),0.7,
IF(AND(H766="11.2",'1_QUESITOS'!$D$8="Não",'1_QUESITOS'!$D$9="Não",'1_QUESITOS'!$D$10="Não",'1_QUESITOS'!$D$11="Não"),0.5,
IF(AND(H766="11.2",OR('1_QUESITOS'!$D$8="Sim",'1_QUESITOS'!$D$9="Sim",'1_QUESITOS'!$D$10="Sim",'1_QUESITOS'!$D$11="Sim")),0.55,
0)))))))</f>
        <v>0</v>
      </c>
      <c r="J766" s="87">
        <f>'3_CAPAG'!$D$8</f>
        <v>0</v>
      </c>
      <c r="K766" s="87">
        <f>IF(OR('2_DEBITOS'!I762="Sim",'1_QUESITOS'!$D$6="Sim",'1_QUESITOS'!$D$7="Sim",'1_QUESITOS'!$D$9="Sim"),I766,
SMALL(I766:J766,1))</f>
        <v>0</v>
      </c>
      <c r="L766" s="7">
        <f>IF('2_DEBITOS'!$I$4="ERRO !!!",0,ROUNDDOWN(SUM(E766:F766)*K766,2))</f>
        <v>0</v>
      </c>
      <c r="M766" s="7">
        <f t="shared" si="44"/>
        <v>0</v>
      </c>
      <c r="N766" s="7">
        <f t="shared" si="47"/>
        <v>0</v>
      </c>
      <c r="O766" s="7">
        <f t="shared" si="45"/>
        <v>0</v>
      </c>
    </row>
    <row r="767" spans="3:15" x14ac:dyDescent="0.35">
      <c r="C767" s="18" t="str">
        <f t="shared" si="46"/>
        <v/>
      </c>
      <c r="D767" s="13" t="str">
        <f>IF('2_DEBITOS'!D763="","Não informado",'2_DEBITOS'!D763)</f>
        <v>Não informado</v>
      </c>
      <c r="E767" s="7">
        <f>IF('2_DEBITOS'!$I$4="ERRO !!!",0,SUM('2_DEBITOS'!E763))</f>
        <v>0</v>
      </c>
      <c r="F767" s="7">
        <f>IF('2_DEBITOS'!$I$4="ERRO !!!",0,SUM('2_DEBITOS'!F763,'2_DEBITOS'!G763))</f>
        <v>0</v>
      </c>
      <c r="G767" s="8" t="str">
        <f>IF('1_QUESITOS'!$D$18="ERRO !!!","",
IF(E767+F767=0,"",
IF(OR('2_DEBITOS'!I763="Sim",'1_QUESITOS'!$D$6="Sim",'1_QUESITOS'!$D$7="Sim",'1_QUESITOS'!$D$9="Sim"),"D",
IF('3_CAPAG'!$D$9="","",
'3_CAPAG'!$D$9))))</f>
        <v/>
      </c>
      <c r="H767" s="8" t="str">
        <f>IF('1_QUESITOS'!$D$18="ERRO !!!","00.0",
IF(AND(OR(G767="C",G767="D"),'1_QUESITOS'!$D$13="Sim"),"10.1",
IF(AND(OR(G767="A",G767="B"),'1_QUESITOS'!$D$14="Sim"),"10.2",
IF(AND(OR(G767="C",G767="D"),'1_QUESITOS'!$D$13="Não",'1_QUESITOS'!$D$12="Inciso I"),"11.1",
IF(AND(OR(G767="C",G767="D"),'1_QUESITOS'!$D$13="Não",'1_QUESITOS'!$D$12="Inciso II"),"11.2",
"00.0")))))</f>
        <v>00.0</v>
      </c>
      <c r="I767" s="87">
        <f>IF('1_QUESITOS'!$D$18="ERRO !!!",0,
IF(H767="10.1",0.65,
IF(H767="10.2",0,
IF(AND(H767="11.1",'1_QUESITOS'!$D$8="Não",'1_QUESITOS'!$D$9="Não",'1_QUESITOS'!$D$10="Não",'1_QUESITOS'!$D$11="Não"),0.65,
IF(AND(H767="11.1",OR('1_QUESITOS'!$D$8="Sim",'1_QUESITOS'!$D$9="Sim",'1_QUESITOS'!$D$10="Sim",'1_QUESITOS'!$D$11="Sim")),0.7,
IF(AND(H767="11.2",'1_QUESITOS'!$D$8="Não",'1_QUESITOS'!$D$9="Não",'1_QUESITOS'!$D$10="Não",'1_QUESITOS'!$D$11="Não"),0.5,
IF(AND(H767="11.2",OR('1_QUESITOS'!$D$8="Sim",'1_QUESITOS'!$D$9="Sim",'1_QUESITOS'!$D$10="Sim",'1_QUESITOS'!$D$11="Sim")),0.55,
0)))))))</f>
        <v>0</v>
      </c>
      <c r="J767" s="87">
        <f>'3_CAPAG'!$D$8</f>
        <v>0</v>
      </c>
      <c r="K767" s="87">
        <f>IF(OR('2_DEBITOS'!I763="Sim",'1_QUESITOS'!$D$6="Sim",'1_QUESITOS'!$D$7="Sim",'1_QUESITOS'!$D$9="Sim"),I767,
SMALL(I767:J767,1))</f>
        <v>0</v>
      </c>
      <c r="L767" s="7">
        <f>IF('2_DEBITOS'!$I$4="ERRO !!!",0,ROUNDDOWN(SUM(E767:F767)*K767,2))</f>
        <v>0</v>
      </c>
      <c r="M767" s="7">
        <f t="shared" si="44"/>
        <v>0</v>
      </c>
      <c r="N767" s="7">
        <f t="shared" si="47"/>
        <v>0</v>
      </c>
      <c r="O767" s="7">
        <f t="shared" si="45"/>
        <v>0</v>
      </c>
    </row>
    <row r="768" spans="3:15" x14ac:dyDescent="0.35">
      <c r="C768" s="18" t="str">
        <f t="shared" si="46"/>
        <v/>
      </c>
      <c r="D768" s="13" t="str">
        <f>IF('2_DEBITOS'!D764="","Não informado",'2_DEBITOS'!D764)</f>
        <v>Não informado</v>
      </c>
      <c r="E768" s="7">
        <f>IF('2_DEBITOS'!$I$4="ERRO !!!",0,SUM('2_DEBITOS'!E764))</f>
        <v>0</v>
      </c>
      <c r="F768" s="7">
        <f>IF('2_DEBITOS'!$I$4="ERRO !!!",0,SUM('2_DEBITOS'!F764,'2_DEBITOS'!G764))</f>
        <v>0</v>
      </c>
      <c r="G768" s="8" t="str">
        <f>IF('1_QUESITOS'!$D$18="ERRO !!!","",
IF(E768+F768=0,"",
IF(OR('2_DEBITOS'!I764="Sim",'1_QUESITOS'!$D$6="Sim",'1_QUESITOS'!$D$7="Sim",'1_QUESITOS'!$D$9="Sim"),"D",
IF('3_CAPAG'!$D$9="","",
'3_CAPAG'!$D$9))))</f>
        <v/>
      </c>
      <c r="H768" s="8" t="str">
        <f>IF('1_QUESITOS'!$D$18="ERRO !!!","00.0",
IF(AND(OR(G768="C",G768="D"),'1_QUESITOS'!$D$13="Sim"),"10.1",
IF(AND(OR(G768="A",G768="B"),'1_QUESITOS'!$D$14="Sim"),"10.2",
IF(AND(OR(G768="C",G768="D"),'1_QUESITOS'!$D$13="Não",'1_QUESITOS'!$D$12="Inciso I"),"11.1",
IF(AND(OR(G768="C",G768="D"),'1_QUESITOS'!$D$13="Não",'1_QUESITOS'!$D$12="Inciso II"),"11.2",
"00.0")))))</f>
        <v>00.0</v>
      </c>
      <c r="I768" s="87">
        <f>IF('1_QUESITOS'!$D$18="ERRO !!!",0,
IF(H768="10.1",0.65,
IF(H768="10.2",0,
IF(AND(H768="11.1",'1_QUESITOS'!$D$8="Não",'1_QUESITOS'!$D$9="Não",'1_QUESITOS'!$D$10="Não",'1_QUESITOS'!$D$11="Não"),0.65,
IF(AND(H768="11.1",OR('1_QUESITOS'!$D$8="Sim",'1_QUESITOS'!$D$9="Sim",'1_QUESITOS'!$D$10="Sim",'1_QUESITOS'!$D$11="Sim")),0.7,
IF(AND(H768="11.2",'1_QUESITOS'!$D$8="Não",'1_QUESITOS'!$D$9="Não",'1_QUESITOS'!$D$10="Não",'1_QUESITOS'!$D$11="Não"),0.5,
IF(AND(H768="11.2",OR('1_QUESITOS'!$D$8="Sim",'1_QUESITOS'!$D$9="Sim",'1_QUESITOS'!$D$10="Sim",'1_QUESITOS'!$D$11="Sim")),0.55,
0)))))))</f>
        <v>0</v>
      </c>
      <c r="J768" s="87">
        <f>'3_CAPAG'!$D$8</f>
        <v>0</v>
      </c>
      <c r="K768" s="87">
        <f>IF(OR('2_DEBITOS'!I764="Sim",'1_QUESITOS'!$D$6="Sim",'1_QUESITOS'!$D$7="Sim",'1_QUESITOS'!$D$9="Sim"),I768,
SMALL(I768:J768,1))</f>
        <v>0</v>
      </c>
      <c r="L768" s="7">
        <f>IF('2_DEBITOS'!$I$4="ERRO !!!",0,ROUNDDOWN(SUM(E768:F768)*K768,2))</f>
        <v>0</v>
      </c>
      <c r="M768" s="7">
        <f t="shared" si="44"/>
        <v>0</v>
      </c>
      <c r="N768" s="7">
        <f t="shared" si="47"/>
        <v>0</v>
      </c>
      <c r="O768" s="7">
        <f t="shared" si="45"/>
        <v>0</v>
      </c>
    </row>
    <row r="769" spans="3:15" x14ac:dyDescent="0.35">
      <c r="C769" s="18" t="str">
        <f t="shared" si="46"/>
        <v/>
      </c>
      <c r="D769" s="13" t="str">
        <f>IF('2_DEBITOS'!D765="","Não informado",'2_DEBITOS'!D765)</f>
        <v>Não informado</v>
      </c>
      <c r="E769" s="7">
        <f>IF('2_DEBITOS'!$I$4="ERRO !!!",0,SUM('2_DEBITOS'!E765))</f>
        <v>0</v>
      </c>
      <c r="F769" s="7">
        <f>IF('2_DEBITOS'!$I$4="ERRO !!!",0,SUM('2_DEBITOS'!F765,'2_DEBITOS'!G765))</f>
        <v>0</v>
      </c>
      <c r="G769" s="8" t="str">
        <f>IF('1_QUESITOS'!$D$18="ERRO !!!","",
IF(E769+F769=0,"",
IF(OR('2_DEBITOS'!I765="Sim",'1_QUESITOS'!$D$6="Sim",'1_QUESITOS'!$D$7="Sim",'1_QUESITOS'!$D$9="Sim"),"D",
IF('3_CAPAG'!$D$9="","",
'3_CAPAG'!$D$9))))</f>
        <v/>
      </c>
      <c r="H769" s="8" t="str">
        <f>IF('1_QUESITOS'!$D$18="ERRO !!!","00.0",
IF(AND(OR(G769="C",G769="D"),'1_QUESITOS'!$D$13="Sim"),"10.1",
IF(AND(OR(G769="A",G769="B"),'1_QUESITOS'!$D$14="Sim"),"10.2",
IF(AND(OR(G769="C",G769="D"),'1_QUESITOS'!$D$13="Não",'1_QUESITOS'!$D$12="Inciso I"),"11.1",
IF(AND(OR(G769="C",G769="D"),'1_QUESITOS'!$D$13="Não",'1_QUESITOS'!$D$12="Inciso II"),"11.2",
"00.0")))))</f>
        <v>00.0</v>
      </c>
      <c r="I769" s="87">
        <f>IF('1_QUESITOS'!$D$18="ERRO !!!",0,
IF(H769="10.1",0.65,
IF(H769="10.2",0,
IF(AND(H769="11.1",'1_QUESITOS'!$D$8="Não",'1_QUESITOS'!$D$9="Não",'1_QUESITOS'!$D$10="Não",'1_QUESITOS'!$D$11="Não"),0.65,
IF(AND(H769="11.1",OR('1_QUESITOS'!$D$8="Sim",'1_QUESITOS'!$D$9="Sim",'1_QUESITOS'!$D$10="Sim",'1_QUESITOS'!$D$11="Sim")),0.7,
IF(AND(H769="11.2",'1_QUESITOS'!$D$8="Não",'1_QUESITOS'!$D$9="Não",'1_QUESITOS'!$D$10="Não",'1_QUESITOS'!$D$11="Não"),0.5,
IF(AND(H769="11.2",OR('1_QUESITOS'!$D$8="Sim",'1_QUESITOS'!$D$9="Sim",'1_QUESITOS'!$D$10="Sim",'1_QUESITOS'!$D$11="Sim")),0.55,
0)))))))</f>
        <v>0</v>
      </c>
      <c r="J769" s="87">
        <f>'3_CAPAG'!$D$8</f>
        <v>0</v>
      </c>
      <c r="K769" s="87">
        <f>IF(OR('2_DEBITOS'!I765="Sim",'1_QUESITOS'!$D$6="Sim",'1_QUESITOS'!$D$7="Sim",'1_QUESITOS'!$D$9="Sim"),I769,
SMALL(I769:J769,1))</f>
        <v>0</v>
      </c>
      <c r="L769" s="7">
        <f>IF('2_DEBITOS'!$I$4="ERRO !!!",0,ROUNDDOWN(SUM(E769:F769)*K769,2))</f>
        <v>0</v>
      </c>
      <c r="M769" s="7">
        <f t="shared" si="44"/>
        <v>0</v>
      </c>
      <c r="N769" s="7">
        <f t="shared" si="47"/>
        <v>0</v>
      </c>
      <c r="O769" s="7">
        <f t="shared" si="45"/>
        <v>0</v>
      </c>
    </row>
    <row r="770" spans="3:15" x14ac:dyDescent="0.35">
      <c r="C770" s="18" t="str">
        <f t="shared" si="46"/>
        <v/>
      </c>
      <c r="D770" s="13" t="str">
        <f>IF('2_DEBITOS'!D766="","Não informado",'2_DEBITOS'!D766)</f>
        <v>Não informado</v>
      </c>
      <c r="E770" s="7">
        <f>IF('2_DEBITOS'!$I$4="ERRO !!!",0,SUM('2_DEBITOS'!E766))</f>
        <v>0</v>
      </c>
      <c r="F770" s="7">
        <f>IF('2_DEBITOS'!$I$4="ERRO !!!",0,SUM('2_DEBITOS'!F766,'2_DEBITOS'!G766))</f>
        <v>0</v>
      </c>
      <c r="G770" s="8" t="str">
        <f>IF('1_QUESITOS'!$D$18="ERRO !!!","",
IF(E770+F770=0,"",
IF(OR('2_DEBITOS'!I766="Sim",'1_QUESITOS'!$D$6="Sim",'1_QUESITOS'!$D$7="Sim",'1_QUESITOS'!$D$9="Sim"),"D",
IF('3_CAPAG'!$D$9="","",
'3_CAPAG'!$D$9))))</f>
        <v/>
      </c>
      <c r="H770" s="8" t="str">
        <f>IF('1_QUESITOS'!$D$18="ERRO !!!","00.0",
IF(AND(OR(G770="C",G770="D"),'1_QUESITOS'!$D$13="Sim"),"10.1",
IF(AND(OR(G770="A",G770="B"),'1_QUESITOS'!$D$14="Sim"),"10.2",
IF(AND(OR(G770="C",G770="D"),'1_QUESITOS'!$D$13="Não",'1_QUESITOS'!$D$12="Inciso I"),"11.1",
IF(AND(OR(G770="C",G770="D"),'1_QUESITOS'!$D$13="Não",'1_QUESITOS'!$D$12="Inciso II"),"11.2",
"00.0")))))</f>
        <v>00.0</v>
      </c>
      <c r="I770" s="87">
        <f>IF('1_QUESITOS'!$D$18="ERRO !!!",0,
IF(H770="10.1",0.65,
IF(H770="10.2",0,
IF(AND(H770="11.1",'1_QUESITOS'!$D$8="Não",'1_QUESITOS'!$D$9="Não",'1_QUESITOS'!$D$10="Não",'1_QUESITOS'!$D$11="Não"),0.65,
IF(AND(H770="11.1",OR('1_QUESITOS'!$D$8="Sim",'1_QUESITOS'!$D$9="Sim",'1_QUESITOS'!$D$10="Sim",'1_QUESITOS'!$D$11="Sim")),0.7,
IF(AND(H770="11.2",'1_QUESITOS'!$D$8="Não",'1_QUESITOS'!$D$9="Não",'1_QUESITOS'!$D$10="Não",'1_QUESITOS'!$D$11="Não"),0.5,
IF(AND(H770="11.2",OR('1_QUESITOS'!$D$8="Sim",'1_QUESITOS'!$D$9="Sim",'1_QUESITOS'!$D$10="Sim",'1_QUESITOS'!$D$11="Sim")),0.55,
0)))))))</f>
        <v>0</v>
      </c>
      <c r="J770" s="87">
        <f>'3_CAPAG'!$D$8</f>
        <v>0</v>
      </c>
      <c r="K770" s="87">
        <f>IF(OR('2_DEBITOS'!I766="Sim",'1_QUESITOS'!$D$6="Sim",'1_QUESITOS'!$D$7="Sim",'1_QUESITOS'!$D$9="Sim"),I770,
SMALL(I770:J770,1))</f>
        <v>0</v>
      </c>
      <c r="L770" s="7">
        <f>IF('2_DEBITOS'!$I$4="ERRO !!!",0,ROUNDDOWN(SUM(E770:F770)*K770,2))</f>
        <v>0</v>
      </c>
      <c r="M770" s="7">
        <f t="shared" si="44"/>
        <v>0</v>
      </c>
      <c r="N770" s="7">
        <f t="shared" si="47"/>
        <v>0</v>
      </c>
      <c r="O770" s="7">
        <f t="shared" si="45"/>
        <v>0</v>
      </c>
    </row>
    <row r="771" spans="3:15" x14ac:dyDescent="0.35">
      <c r="C771" s="18" t="str">
        <f t="shared" si="46"/>
        <v/>
      </c>
      <c r="D771" s="13" t="str">
        <f>IF('2_DEBITOS'!D767="","Não informado",'2_DEBITOS'!D767)</f>
        <v>Não informado</v>
      </c>
      <c r="E771" s="7">
        <f>IF('2_DEBITOS'!$I$4="ERRO !!!",0,SUM('2_DEBITOS'!E767))</f>
        <v>0</v>
      </c>
      <c r="F771" s="7">
        <f>IF('2_DEBITOS'!$I$4="ERRO !!!",0,SUM('2_DEBITOS'!F767,'2_DEBITOS'!G767))</f>
        <v>0</v>
      </c>
      <c r="G771" s="8" t="str">
        <f>IF('1_QUESITOS'!$D$18="ERRO !!!","",
IF(E771+F771=0,"",
IF(OR('2_DEBITOS'!I767="Sim",'1_QUESITOS'!$D$6="Sim",'1_QUESITOS'!$D$7="Sim",'1_QUESITOS'!$D$9="Sim"),"D",
IF('3_CAPAG'!$D$9="","",
'3_CAPAG'!$D$9))))</f>
        <v/>
      </c>
      <c r="H771" s="8" t="str">
        <f>IF('1_QUESITOS'!$D$18="ERRO !!!","00.0",
IF(AND(OR(G771="C",G771="D"),'1_QUESITOS'!$D$13="Sim"),"10.1",
IF(AND(OR(G771="A",G771="B"),'1_QUESITOS'!$D$14="Sim"),"10.2",
IF(AND(OR(G771="C",G771="D"),'1_QUESITOS'!$D$13="Não",'1_QUESITOS'!$D$12="Inciso I"),"11.1",
IF(AND(OR(G771="C",G771="D"),'1_QUESITOS'!$D$13="Não",'1_QUESITOS'!$D$12="Inciso II"),"11.2",
"00.0")))))</f>
        <v>00.0</v>
      </c>
      <c r="I771" s="87">
        <f>IF('1_QUESITOS'!$D$18="ERRO !!!",0,
IF(H771="10.1",0.65,
IF(H771="10.2",0,
IF(AND(H771="11.1",'1_QUESITOS'!$D$8="Não",'1_QUESITOS'!$D$9="Não",'1_QUESITOS'!$D$10="Não",'1_QUESITOS'!$D$11="Não"),0.65,
IF(AND(H771="11.1",OR('1_QUESITOS'!$D$8="Sim",'1_QUESITOS'!$D$9="Sim",'1_QUESITOS'!$D$10="Sim",'1_QUESITOS'!$D$11="Sim")),0.7,
IF(AND(H771="11.2",'1_QUESITOS'!$D$8="Não",'1_QUESITOS'!$D$9="Não",'1_QUESITOS'!$D$10="Não",'1_QUESITOS'!$D$11="Não"),0.5,
IF(AND(H771="11.2",OR('1_QUESITOS'!$D$8="Sim",'1_QUESITOS'!$D$9="Sim",'1_QUESITOS'!$D$10="Sim",'1_QUESITOS'!$D$11="Sim")),0.55,
0)))))))</f>
        <v>0</v>
      </c>
      <c r="J771" s="87">
        <f>'3_CAPAG'!$D$8</f>
        <v>0</v>
      </c>
      <c r="K771" s="87">
        <f>IF(OR('2_DEBITOS'!I767="Sim",'1_QUESITOS'!$D$6="Sim",'1_QUESITOS'!$D$7="Sim",'1_QUESITOS'!$D$9="Sim"),I771,
SMALL(I771:J771,1))</f>
        <v>0</v>
      </c>
      <c r="L771" s="7">
        <f>IF('2_DEBITOS'!$I$4="ERRO !!!",0,ROUNDDOWN(SUM(E771:F771)*K771,2))</f>
        <v>0</v>
      </c>
      <c r="M771" s="7">
        <f t="shared" si="44"/>
        <v>0</v>
      </c>
      <c r="N771" s="7">
        <f t="shared" si="47"/>
        <v>0</v>
      </c>
      <c r="O771" s="7">
        <f t="shared" si="45"/>
        <v>0</v>
      </c>
    </row>
    <row r="772" spans="3:15" x14ac:dyDescent="0.35">
      <c r="C772" s="18" t="str">
        <f t="shared" si="46"/>
        <v/>
      </c>
      <c r="D772" s="13" t="str">
        <f>IF('2_DEBITOS'!D768="","Não informado",'2_DEBITOS'!D768)</f>
        <v>Não informado</v>
      </c>
      <c r="E772" s="7">
        <f>IF('2_DEBITOS'!$I$4="ERRO !!!",0,SUM('2_DEBITOS'!E768))</f>
        <v>0</v>
      </c>
      <c r="F772" s="7">
        <f>IF('2_DEBITOS'!$I$4="ERRO !!!",0,SUM('2_DEBITOS'!F768,'2_DEBITOS'!G768))</f>
        <v>0</v>
      </c>
      <c r="G772" s="8" t="str">
        <f>IF('1_QUESITOS'!$D$18="ERRO !!!","",
IF(E772+F772=0,"",
IF(OR('2_DEBITOS'!I768="Sim",'1_QUESITOS'!$D$6="Sim",'1_QUESITOS'!$D$7="Sim",'1_QUESITOS'!$D$9="Sim"),"D",
IF('3_CAPAG'!$D$9="","",
'3_CAPAG'!$D$9))))</f>
        <v/>
      </c>
      <c r="H772" s="8" t="str">
        <f>IF('1_QUESITOS'!$D$18="ERRO !!!","00.0",
IF(AND(OR(G772="C",G772="D"),'1_QUESITOS'!$D$13="Sim"),"10.1",
IF(AND(OR(G772="A",G772="B"),'1_QUESITOS'!$D$14="Sim"),"10.2",
IF(AND(OR(G772="C",G772="D"),'1_QUESITOS'!$D$13="Não",'1_QUESITOS'!$D$12="Inciso I"),"11.1",
IF(AND(OR(G772="C",G772="D"),'1_QUESITOS'!$D$13="Não",'1_QUESITOS'!$D$12="Inciso II"),"11.2",
"00.0")))))</f>
        <v>00.0</v>
      </c>
      <c r="I772" s="87">
        <f>IF('1_QUESITOS'!$D$18="ERRO !!!",0,
IF(H772="10.1",0.65,
IF(H772="10.2",0,
IF(AND(H772="11.1",'1_QUESITOS'!$D$8="Não",'1_QUESITOS'!$D$9="Não",'1_QUESITOS'!$D$10="Não",'1_QUESITOS'!$D$11="Não"),0.65,
IF(AND(H772="11.1",OR('1_QUESITOS'!$D$8="Sim",'1_QUESITOS'!$D$9="Sim",'1_QUESITOS'!$D$10="Sim",'1_QUESITOS'!$D$11="Sim")),0.7,
IF(AND(H772="11.2",'1_QUESITOS'!$D$8="Não",'1_QUESITOS'!$D$9="Não",'1_QUESITOS'!$D$10="Não",'1_QUESITOS'!$D$11="Não"),0.5,
IF(AND(H772="11.2",OR('1_QUESITOS'!$D$8="Sim",'1_QUESITOS'!$D$9="Sim",'1_QUESITOS'!$D$10="Sim",'1_QUESITOS'!$D$11="Sim")),0.55,
0)))))))</f>
        <v>0</v>
      </c>
      <c r="J772" s="87">
        <f>'3_CAPAG'!$D$8</f>
        <v>0</v>
      </c>
      <c r="K772" s="87">
        <f>IF(OR('2_DEBITOS'!I768="Sim",'1_QUESITOS'!$D$6="Sim",'1_QUESITOS'!$D$7="Sim",'1_QUESITOS'!$D$9="Sim"),I772,
SMALL(I772:J772,1))</f>
        <v>0</v>
      </c>
      <c r="L772" s="7">
        <f>IF('2_DEBITOS'!$I$4="ERRO !!!",0,ROUNDDOWN(SUM(E772:F772)*K772,2))</f>
        <v>0</v>
      </c>
      <c r="M772" s="7">
        <f t="shared" si="44"/>
        <v>0</v>
      </c>
      <c r="N772" s="7">
        <f t="shared" si="47"/>
        <v>0</v>
      </c>
      <c r="O772" s="7">
        <f t="shared" si="45"/>
        <v>0</v>
      </c>
    </row>
    <row r="773" spans="3:15" x14ac:dyDescent="0.35">
      <c r="C773" s="18" t="str">
        <f t="shared" si="46"/>
        <v/>
      </c>
      <c r="D773" s="13" t="str">
        <f>IF('2_DEBITOS'!D769="","Não informado",'2_DEBITOS'!D769)</f>
        <v>Não informado</v>
      </c>
      <c r="E773" s="7">
        <f>IF('2_DEBITOS'!$I$4="ERRO !!!",0,SUM('2_DEBITOS'!E769))</f>
        <v>0</v>
      </c>
      <c r="F773" s="7">
        <f>IF('2_DEBITOS'!$I$4="ERRO !!!",0,SUM('2_DEBITOS'!F769,'2_DEBITOS'!G769))</f>
        <v>0</v>
      </c>
      <c r="G773" s="8" t="str">
        <f>IF('1_QUESITOS'!$D$18="ERRO !!!","",
IF(E773+F773=0,"",
IF(OR('2_DEBITOS'!I769="Sim",'1_QUESITOS'!$D$6="Sim",'1_QUESITOS'!$D$7="Sim",'1_QUESITOS'!$D$9="Sim"),"D",
IF('3_CAPAG'!$D$9="","",
'3_CAPAG'!$D$9))))</f>
        <v/>
      </c>
      <c r="H773" s="8" t="str">
        <f>IF('1_QUESITOS'!$D$18="ERRO !!!","00.0",
IF(AND(OR(G773="C",G773="D"),'1_QUESITOS'!$D$13="Sim"),"10.1",
IF(AND(OR(G773="A",G773="B"),'1_QUESITOS'!$D$14="Sim"),"10.2",
IF(AND(OR(G773="C",G773="D"),'1_QUESITOS'!$D$13="Não",'1_QUESITOS'!$D$12="Inciso I"),"11.1",
IF(AND(OR(G773="C",G773="D"),'1_QUESITOS'!$D$13="Não",'1_QUESITOS'!$D$12="Inciso II"),"11.2",
"00.0")))))</f>
        <v>00.0</v>
      </c>
      <c r="I773" s="87">
        <f>IF('1_QUESITOS'!$D$18="ERRO !!!",0,
IF(H773="10.1",0.65,
IF(H773="10.2",0,
IF(AND(H773="11.1",'1_QUESITOS'!$D$8="Não",'1_QUESITOS'!$D$9="Não",'1_QUESITOS'!$D$10="Não",'1_QUESITOS'!$D$11="Não"),0.65,
IF(AND(H773="11.1",OR('1_QUESITOS'!$D$8="Sim",'1_QUESITOS'!$D$9="Sim",'1_QUESITOS'!$D$10="Sim",'1_QUESITOS'!$D$11="Sim")),0.7,
IF(AND(H773="11.2",'1_QUESITOS'!$D$8="Não",'1_QUESITOS'!$D$9="Não",'1_QUESITOS'!$D$10="Não",'1_QUESITOS'!$D$11="Não"),0.5,
IF(AND(H773="11.2",OR('1_QUESITOS'!$D$8="Sim",'1_QUESITOS'!$D$9="Sim",'1_QUESITOS'!$D$10="Sim",'1_QUESITOS'!$D$11="Sim")),0.55,
0)))))))</f>
        <v>0</v>
      </c>
      <c r="J773" s="87">
        <f>'3_CAPAG'!$D$8</f>
        <v>0</v>
      </c>
      <c r="K773" s="87">
        <f>IF(OR('2_DEBITOS'!I769="Sim",'1_QUESITOS'!$D$6="Sim",'1_QUESITOS'!$D$7="Sim",'1_QUESITOS'!$D$9="Sim"),I773,
SMALL(I773:J773,1))</f>
        <v>0</v>
      </c>
      <c r="L773" s="7">
        <f>IF('2_DEBITOS'!$I$4="ERRO !!!",0,ROUNDDOWN(SUM(E773:F773)*K773,2))</f>
        <v>0</v>
      </c>
      <c r="M773" s="7">
        <f t="shared" si="44"/>
        <v>0</v>
      </c>
      <c r="N773" s="7">
        <f t="shared" si="47"/>
        <v>0</v>
      </c>
      <c r="O773" s="7">
        <f t="shared" si="45"/>
        <v>0</v>
      </c>
    </row>
    <row r="774" spans="3:15" x14ac:dyDescent="0.35">
      <c r="C774" s="18" t="str">
        <f t="shared" si="46"/>
        <v/>
      </c>
      <c r="D774" s="13" t="str">
        <f>IF('2_DEBITOS'!D770="","Não informado",'2_DEBITOS'!D770)</f>
        <v>Não informado</v>
      </c>
      <c r="E774" s="7">
        <f>IF('2_DEBITOS'!$I$4="ERRO !!!",0,SUM('2_DEBITOS'!E770))</f>
        <v>0</v>
      </c>
      <c r="F774" s="7">
        <f>IF('2_DEBITOS'!$I$4="ERRO !!!",0,SUM('2_DEBITOS'!F770,'2_DEBITOS'!G770))</f>
        <v>0</v>
      </c>
      <c r="G774" s="8" t="str">
        <f>IF('1_QUESITOS'!$D$18="ERRO !!!","",
IF(E774+F774=0,"",
IF(OR('2_DEBITOS'!I770="Sim",'1_QUESITOS'!$D$6="Sim",'1_QUESITOS'!$D$7="Sim",'1_QUESITOS'!$D$9="Sim"),"D",
IF('3_CAPAG'!$D$9="","",
'3_CAPAG'!$D$9))))</f>
        <v/>
      </c>
      <c r="H774" s="8" t="str">
        <f>IF('1_QUESITOS'!$D$18="ERRO !!!","00.0",
IF(AND(OR(G774="C",G774="D"),'1_QUESITOS'!$D$13="Sim"),"10.1",
IF(AND(OR(G774="A",G774="B"),'1_QUESITOS'!$D$14="Sim"),"10.2",
IF(AND(OR(G774="C",G774="D"),'1_QUESITOS'!$D$13="Não",'1_QUESITOS'!$D$12="Inciso I"),"11.1",
IF(AND(OR(G774="C",G774="D"),'1_QUESITOS'!$D$13="Não",'1_QUESITOS'!$D$12="Inciso II"),"11.2",
"00.0")))))</f>
        <v>00.0</v>
      </c>
      <c r="I774" s="87">
        <f>IF('1_QUESITOS'!$D$18="ERRO !!!",0,
IF(H774="10.1",0.65,
IF(H774="10.2",0,
IF(AND(H774="11.1",'1_QUESITOS'!$D$8="Não",'1_QUESITOS'!$D$9="Não",'1_QUESITOS'!$D$10="Não",'1_QUESITOS'!$D$11="Não"),0.65,
IF(AND(H774="11.1",OR('1_QUESITOS'!$D$8="Sim",'1_QUESITOS'!$D$9="Sim",'1_QUESITOS'!$D$10="Sim",'1_QUESITOS'!$D$11="Sim")),0.7,
IF(AND(H774="11.2",'1_QUESITOS'!$D$8="Não",'1_QUESITOS'!$D$9="Não",'1_QUESITOS'!$D$10="Não",'1_QUESITOS'!$D$11="Não"),0.5,
IF(AND(H774="11.2",OR('1_QUESITOS'!$D$8="Sim",'1_QUESITOS'!$D$9="Sim",'1_QUESITOS'!$D$10="Sim",'1_QUESITOS'!$D$11="Sim")),0.55,
0)))))))</f>
        <v>0</v>
      </c>
      <c r="J774" s="87">
        <f>'3_CAPAG'!$D$8</f>
        <v>0</v>
      </c>
      <c r="K774" s="87">
        <f>IF(OR('2_DEBITOS'!I770="Sim",'1_QUESITOS'!$D$6="Sim",'1_QUESITOS'!$D$7="Sim",'1_QUESITOS'!$D$9="Sim"),I774,
SMALL(I774:J774,1))</f>
        <v>0</v>
      </c>
      <c r="L774" s="7">
        <f>IF('2_DEBITOS'!$I$4="ERRO !!!",0,ROUNDDOWN(SUM(E774:F774)*K774,2))</f>
        <v>0</v>
      </c>
      <c r="M774" s="7">
        <f t="shared" si="44"/>
        <v>0</v>
      </c>
      <c r="N774" s="7">
        <f t="shared" si="47"/>
        <v>0</v>
      </c>
      <c r="O774" s="7">
        <f t="shared" si="45"/>
        <v>0</v>
      </c>
    </row>
    <row r="775" spans="3:15" x14ac:dyDescent="0.35">
      <c r="C775" s="18" t="str">
        <f t="shared" si="46"/>
        <v/>
      </c>
      <c r="D775" s="13" t="str">
        <f>IF('2_DEBITOS'!D771="","Não informado",'2_DEBITOS'!D771)</f>
        <v>Não informado</v>
      </c>
      <c r="E775" s="7">
        <f>IF('2_DEBITOS'!$I$4="ERRO !!!",0,SUM('2_DEBITOS'!E771))</f>
        <v>0</v>
      </c>
      <c r="F775" s="7">
        <f>IF('2_DEBITOS'!$I$4="ERRO !!!",0,SUM('2_DEBITOS'!F771,'2_DEBITOS'!G771))</f>
        <v>0</v>
      </c>
      <c r="G775" s="8" t="str">
        <f>IF('1_QUESITOS'!$D$18="ERRO !!!","",
IF(E775+F775=0,"",
IF(OR('2_DEBITOS'!I771="Sim",'1_QUESITOS'!$D$6="Sim",'1_QUESITOS'!$D$7="Sim",'1_QUESITOS'!$D$9="Sim"),"D",
IF('3_CAPAG'!$D$9="","",
'3_CAPAG'!$D$9))))</f>
        <v/>
      </c>
      <c r="H775" s="8" t="str">
        <f>IF('1_QUESITOS'!$D$18="ERRO !!!","00.0",
IF(AND(OR(G775="C",G775="D"),'1_QUESITOS'!$D$13="Sim"),"10.1",
IF(AND(OR(G775="A",G775="B"),'1_QUESITOS'!$D$14="Sim"),"10.2",
IF(AND(OR(G775="C",G775="D"),'1_QUESITOS'!$D$13="Não",'1_QUESITOS'!$D$12="Inciso I"),"11.1",
IF(AND(OR(G775="C",G775="D"),'1_QUESITOS'!$D$13="Não",'1_QUESITOS'!$D$12="Inciso II"),"11.2",
"00.0")))))</f>
        <v>00.0</v>
      </c>
      <c r="I775" s="87">
        <f>IF('1_QUESITOS'!$D$18="ERRO !!!",0,
IF(H775="10.1",0.65,
IF(H775="10.2",0,
IF(AND(H775="11.1",'1_QUESITOS'!$D$8="Não",'1_QUESITOS'!$D$9="Não",'1_QUESITOS'!$D$10="Não",'1_QUESITOS'!$D$11="Não"),0.65,
IF(AND(H775="11.1",OR('1_QUESITOS'!$D$8="Sim",'1_QUESITOS'!$D$9="Sim",'1_QUESITOS'!$D$10="Sim",'1_QUESITOS'!$D$11="Sim")),0.7,
IF(AND(H775="11.2",'1_QUESITOS'!$D$8="Não",'1_QUESITOS'!$D$9="Não",'1_QUESITOS'!$D$10="Não",'1_QUESITOS'!$D$11="Não"),0.5,
IF(AND(H775="11.2",OR('1_QUESITOS'!$D$8="Sim",'1_QUESITOS'!$D$9="Sim",'1_QUESITOS'!$D$10="Sim",'1_QUESITOS'!$D$11="Sim")),0.55,
0)))))))</f>
        <v>0</v>
      </c>
      <c r="J775" s="87">
        <f>'3_CAPAG'!$D$8</f>
        <v>0</v>
      </c>
      <c r="K775" s="87">
        <f>IF(OR('2_DEBITOS'!I771="Sim",'1_QUESITOS'!$D$6="Sim",'1_QUESITOS'!$D$7="Sim",'1_QUESITOS'!$D$9="Sim"),I775,
SMALL(I775:J775,1))</f>
        <v>0</v>
      </c>
      <c r="L775" s="7">
        <f>IF('2_DEBITOS'!$I$4="ERRO !!!",0,ROUNDDOWN(SUM(E775:F775)*K775,2))</f>
        <v>0</v>
      </c>
      <c r="M775" s="7">
        <f t="shared" si="44"/>
        <v>0</v>
      </c>
      <c r="N775" s="7">
        <f t="shared" si="47"/>
        <v>0</v>
      </c>
      <c r="O775" s="7">
        <f t="shared" si="45"/>
        <v>0</v>
      </c>
    </row>
    <row r="776" spans="3:15" x14ac:dyDescent="0.35">
      <c r="C776" s="18" t="str">
        <f t="shared" si="46"/>
        <v/>
      </c>
      <c r="D776" s="13" t="str">
        <f>IF('2_DEBITOS'!D772="","Não informado",'2_DEBITOS'!D772)</f>
        <v>Não informado</v>
      </c>
      <c r="E776" s="7">
        <f>IF('2_DEBITOS'!$I$4="ERRO !!!",0,SUM('2_DEBITOS'!E772))</f>
        <v>0</v>
      </c>
      <c r="F776" s="7">
        <f>IF('2_DEBITOS'!$I$4="ERRO !!!",0,SUM('2_DEBITOS'!F772,'2_DEBITOS'!G772))</f>
        <v>0</v>
      </c>
      <c r="G776" s="8" t="str">
        <f>IF('1_QUESITOS'!$D$18="ERRO !!!","",
IF(E776+F776=0,"",
IF(OR('2_DEBITOS'!I772="Sim",'1_QUESITOS'!$D$6="Sim",'1_QUESITOS'!$D$7="Sim",'1_QUESITOS'!$D$9="Sim"),"D",
IF('3_CAPAG'!$D$9="","",
'3_CAPAG'!$D$9))))</f>
        <v/>
      </c>
      <c r="H776" s="8" t="str">
        <f>IF('1_QUESITOS'!$D$18="ERRO !!!","00.0",
IF(AND(OR(G776="C",G776="D"),'1_QUESITOS'!$D$13="Sim"),"10.1",
IF(AND(OR(G776="A",G776="B"),'1_QUESITOS'!$D$14="Sim"),"10.2",
IF(AND(OR(G776="C",G776="D"),'1_QUESITOS'!$D$13="Não",'1_QUESITOS'!$D$12="Inciso I"),"11.1",
IF(AND(OR(G776="C",G776="D"),'1_QUESITOS'!$D$13="Não",'1_QUESITOS'!$D$12="Inciso II"),"11.2",
"00.0")))))</f>
        <v>00.0</v>
      </c>
      <c r="I776" s="87">
        <f>IF('1_QUESITOS'!$D$18="ERRO !!!",0,
IF(H776="10.1",0.65,
IF(H776="10.2",0,
IF(AND(H776="11.1",'1_QUESITOS'!$D$8="Não",'1_QUESITOS'!$D$9="Não",'1_QUESITOS'!$D$10="Não",'1_QUESITOS'!$D$11="Não"),0.65,
IF(AND(H776="11.1",OR('1_QUESITOS'!$D$8="Sim",'1_QUESITOS'!$D$9="Sim",'1_QUESITOS'!$D$10="Sim",'1_QUESITOS'!$D$11="Sim")),0.7,
IF(AND(H776="11.2",'1_QUESITOS'!$D$8="Não",'1_QUESITOS'!$D$9="Não",'1_QUESITOS'!$D$10="Não",'1_QUESITOS'!$D$11="Não"),0.5,
IF(AND(H776="11.2",OR('1_QUESITOS'!$D$8="Sim",'1_QUESITOS'!$D$9="Sim",'1_QUESITOS'!$D$10="Sim",'1_QUESITOS'!$D$11="Sim")),0.55,
0)))))))</f>
        <v>0</v>
      </c>
      <c r="J776" s="87">
        <f>'3_CAPAG'!$D$8</f>
        <v>0</v>
      </c>
      <c r="K776" s="87">
        <f>IF(OR('2_DEBITOS'!I772="Sim",'1_QUESITOS'!$D$6="Sim",'1_QUESITOS'!$D$7="Sim",'1_QUESITOS'!$D$9="Sim"),I776,
SMALL(I776:J776,1))</f>
        <v>0</v>
      </c>
      <c r="L776" s="7">
        <f>IF('2_DEBITOS'!$I$4="ERRO !!!",0,ROUNDDOWN(SUM(E776:F776)*K776,2))</f>
        <v>0</v>
      </c>
      <c r="M776" s="7">
        <f t="shared" si="44"/>
        <v>0</v>
      </c>
      <c r="N776" s="7">
        <f t="shared" si="47"/>
        <v>0</v>
      </c>
      <c r="O776" s="7">
        <f t="shared" si="45"/>
        <v>0</v>
      </c>
    </row>
    <row r="777" spans="3:15" x14ac:dyDescent="0.35">
      <c r="C777" s="18" t="str">
        <f t="shared" si="46"/>
        <v/>
      </c>
      <c r="D777" s="13" t="str">
        <f>IF('2_DEBITOS'!D773="","Não informado",'2_DEBITOS'!D773)</f>
        <v>Não informado</v>
      </c>
      <c r="E777" s="7">
        <f>IF('2_DEBITOS'!$I$4="ERRO !!!",0,SUM('2_DEBITOS'!E773))</f>
        <v>0</v>
      </c>
      <c r="F777" s="7">
        <f>IF('2_DEBITOS'!$I$4="ERRO !!!",0,SUM('2_DEBITOS'!F773,'2_DEBITOS'!G773))</f>
        <v>0</v>
      </c>
      <c r="G777" s="8" t="str">
        <f>IF('1_QUESITOS'!$D$18="ERRO !!!","",
IF(E777+F777=0,"",
IF(OR('2_DEBITOS'!I773="Sim",'1_QUESITOS'!$D$6="Sim",'1_QUESITOS'!$D$7="Sim",'1_QUESITOS'!$D$9="Sim"),"D",
IF('3_CAPAG'!$D$9="","",
'3_CAPAG'!$D$9))))</f>
        <v/>
      </c>
      <c r="H777" s="8" t="str">
        <f>IF('1_QUESITOS'!$D$18="ERRO !!!","00.0",
IF(AND(OR(G777="C",G777="D"),'1_QUESITOS'!$D$13="Sim"),"10.1",
IF(AND(OR(G777="A",G777="B"),'1_QUESITOS'!$D$14="Sim"),"10.2",
IF(AND(OR(G777="C",G777="D"),'1_QUESITOS'!$D$13="Não",'1_QUESITOS'!$D$12="Inciso I"),"11.1",
IF(AND(OR(G777="C",G777="D"),'1_QUESITOS'!$D$13="Não",'1_QUESITOS'!$D$12="Inciso II"),"11.2",
"00.0")))))</f>
        <v>00.0</v>
      </c>
      <c r="I777" s="87">
        <f>IF('1_QUESITOS'!$D$18="ERRO !!!",0,
IF(H777="10.1",0.65,
IF(H777="10.2",0,
IF(AND(H777="11.1",'1_QUESITOS'!$D$8="Não",'1_QUESITOS'!$D$9="Não",'1_QUESITOS'!$D$10="Não",'1_QUESITOS'!$D$11="Não"),0.65,
IF(AND(H777="11.1",OR('1_QUESITOS'!$D$8="Sim",'1_QUESITOS'!$D$9="Sim",'1_QUESITOS'!$D$10="Sim",'1_QUESITOS'!$D$11="Sim")),0.7,
IF(AND(H777="11.2",'1_QUESITOS'!$D$8="Não",'1_QUESITOS'!$D$9="Não",'1_QUESITOS'!$D$10="Não",'1_QUESITOS'!$D$11="Não"),0.5,
IF(AND(H777="11.2",OR('1_QUESITOS'!$D$8="Sim",'1_QUESITOS'!$D$9="Sim",'1_QUESITOS'!$D$10="Sim",'1_QUESITOS'!$D$11="Sim")),0.55,
0)))))))</f>
        <v>0</v>
      </c>
      <c r="J777" s="87">
        <f>'3_CAPAG'!$D$8</f>
        <v>0</v>
      </c>
      <c r="K777" s="87">
        <f>IF(OR('2_DEBITOS'!I773="Sim",'1_QUESITOS'!$D$6="Sim",'1_QUESITOS'!$D$7="Sim",'1_QUESITOS'!$D$9="Sim"),I777,
SMALL(I777:J777,1))</f>
        <v>0</v>
      </c>
      <c r="L777" s="7">
        <f>IF('2_DEBITOS'!$I$4="ERRO !!!",0,ROUNDDOWN(SUM(E777:F777)*K777,2))</f>
        <v>0</v>
      </c>
      <c r="M777" s="7">
        <f t="shared" si="44"/>
        <v>0</v>
      </c>
      <c r="N777" s="7">
        <f t="shared" si="47"/>
        <v>0</v>
      </c>
      <c r="O777" s="7">
        <f t="shared" si="45"/>
        <v>0</v>
      </c>
    </row>
    <row r="778" spans="3:15" x14ac:dyDescent="0.35">
      <c r="C778" s="18" t="str">
        <f t="shared" si="46"/>
        <v/>
      </c>
      <c r="D778" s="13" t="str">
        <f>IF('2_DEBITOS'!D774="","Não informado",'2_DEBITOS'!D774)</f>
        <v>Não informado</v>
      </c>
      <c r="E778" s="7">
        <f>IF('2_DEBITOS'!$I$4="ERRO !!!",0,SUM('2_DEBITOS'!E774))</f>
        <v>0</v>
      </c>
      <c r="F778" s="7">
        <f>IF('2_DEBITOS'!$I$4="ERRO !!!",0,SUM('2_DEBITOS'!F774,'2_DEBITOS'!G774))</f>
        <v>0</v>
      </c>
      <c r="G778" s="8" t="str">
        <f>IF('1_QUESITOS'!$D$18="ERRO !!!","",
IF(E778+F778=0,"",
IF(OR('2_DEBITOS'!I774="Sim",'1_QUESITOS'!$D$6="Sim",'1_QUESITOS'!$D$7="Sim",'1_QUESITOS'!$D$9="Sim"),"D",
IF('3_CAPAG'!$D$9="","",
'3_CAPAG'!$D$9))))</f>
        <v/>
      </c>
      <c r="H778" s="8" t="str">
        <f>IF('1_QUESITOS'!$D$18="ERRO !!!","00.0",
IF(AND(OR(G778="C",G778="D"),'1_QUESITOS'!$D$13="Sim"),"10.1",
IF(AND(OR(G778="A",G778="B"),'1_QUESITOS'!$D$14="Sim"),"10.2",
IF(AND(OR(G778="C",G778="D"),'1_QUESITOS'!$D$13="Não",'1_QUESITOS'!$D$12="Inciso I"),"11.1",
IF(AND(OR(G778="C",G778="D"),'1_QUESITOS'!$D$13="Não",'1_QUESITOS'!$D$12="Inciso II"),"11.2",
"00.0")))))</f>
        <v>00.0</v>
      </c>
      <c r="I778" s="87">
        <f>IF('1_QUESITOS'!$D$18="ERRO !!!",0,
IF(H778="10.1",0.65,
IF(H778="10.2",0,
IF(AND(H778="11.1",'1_QUESITOS'!$D$8="Não",'1_QUESITOS'!$D$9="Não",'1_QUESITOS'!$D$10="Não",'1_QUESITOS'!$D$11="Não"),0.65,
IF(AND(H778="11.1",OR('1_QUESITOS'!$D$8="Sim",'1_QUESITOS'!$D$9="Sim",'1_QUESITOS'!$D$10="Sim",'1_QUESITOS'!$D$11="Sim")),0.7,
IF(AND(H778="11.2",'1_QUESITOS'!$D$8="Não",'1_QUESITOS'!$D$9="Não",'1_QUESITOS'!$D$10="Não",'1_QUESITOS'!$D$11="Não"),0.5,
IF(AND(H778="11.2",OR('1_QUESITOS'!$D$8="Sim",'1_QUESITOS'!$D$9="Sim",'1_QUESITOS'!$D$10="Sim",'1_QUESITOS'!$D$11="Sim")),0.55,
0)))))))</f>
        <v>0</v>
      </c>
      <c r="J778" s="87">
        <f>'3_CAPAG'!$D$8</f>
        <v>0</v>
      </c>
      <c r="K778" s="87">
        <f>IF(OR('2_DEBITOS'!I774="Sim",'1_QUESITOS'!$D$6="Sim",'1_QUESITOS'!$D$7="Sim",'1_QUESITOS'!$D$9="Sim"),I778,
SMALL(I778:J778,1))</f>
        <v>0</v>
      </c>
      <c r="L778" s="7">
        <f>IF('2_DEBITOS'!$I$4="ERRO !!!",0,ROUNDDOWN(SUM(E778:F778)*K778,2))</f>
        <v>0</v>
      </c>
      <c r="M778" s="7">
        <f t="shared" si="44"/>
        <v>0</v>
      </c>
      <c r="N778" s="7">
        <f t="shared" si="47"/>
        <v>0</v>
      </c>
      <c r="O778" s="7">
        <f t="shared" si="45"/>
        <v>0</v>
      </c>
    </row>
    <row r="779" spans="3:15" x14ac:dyDescent="0.35">
      <c r="C779" s="18" t="str">
        <f t="shared" si="46"/>
        <v/>
      </c>
      <c r="D779" s="13" t="str">
        <f>IF('2_DEBITOS'!D775="","Não informado",'2_DEBITOS'!D775)</f>
        <v>Não informado</v>
      </c>
      <c r="E779" s="7">
        <f>IF('2_DEBITOS'!$I$4="ERRO !!!",0,SUM('2_DEBITOS'!E775))</f>
        <v>0</v>
      </c>
      <c r="F779" s="7">
        <f>IF('2_DEBITOS'!$I$4="ERRO !!!",0,SUM('2_DEBITOS'!F775,'2_DEBITOS'!G775))</f>
        <v>0</v>
      </c>
      <c r="G779" s="8" t="str">
        <f>IF('1_QUESITOS'!$D$18="ERRO !!!","",
IF(E779+F779=0,"",
IF(OR('2_DEBITOS'!I775="Sim",'1_QUESITOS'!$D$6="Sim",'1_QUESITOS'!$D$7="Sim",'1_QUESITOS'!$D$9="Sim"),"D",
IF('3_CAPAG'!$D$9="","",
'3_CAPAG'!$D$9))))</f>
        <v/>
      </c>
      <c r="H779" s="8" t="str">
        <f>IF('1_QUESITOS'!$D$18="ERRO !!!","00.0",
IF(AND(OR(G779="C",G779="D"),'1_QUESITOS'!$D$13="Sim"),"10.1",
IF(AND(OR(G779="A",G779="B"),'1_QUESITOS'!$D$14="Sim"),"10.2",
IF(AND(OR(G779="C",G779="D"),'1_QUESITOS'!$D$13="Não",'1_QUESITOS'!$D$12="Inciso I"),"11.1",
IF(AND(OR(G779="C",G779="D"),'1_QUESITOS'!$D$13="Não",'1_QUESITOS'!$D$12="Inciso II"),"11.2",
"00.0")))))</f>
        <v>00.0</v>
      </c>
      <c r="I779" s="87">
        <f>IF('1_QUESITOS'!$D$18="ERRO !!!",0,
IF(H779="10.1",0.65,
IF(H779="10.2",0,
IF(AND(H779="11.1",'1_QUESITOS'!$D$8="Não",'1_QUESITOS'!$D$9="Não",'1_QUESITOS'!$D$10="Não",'1_QUESITOS'!$D$11="Não"),0.65,
IF(AND(H779="11.1",OR('1_QUESITOS'!$D$8="Sim",'1_QUESITOS'!$D$9="Sim",'1_QUESITOS'!$D$10="Sim",'1_QUESITOS'!$D$11="Sim")),0.7,
IF(AND(H779="11.2",'1_QUESITOS'!$D$8="Não",'1_QUESITOS'!$D$9="Não",'1_QUESITOS'!$D$10="Não",'1_QUESITOS'!$D$11="Não"),0.5,
IF(AND(H779="11.2",OR('1_QUESITOS'!$D$8="Sim",'1_QUESITOS'!$D$9="Sim",'1_QUESITOS'!$D$10="Sim",'1_QUESITOS'!$D$11="Sim")),0.55,
0)))))))</f>
        <v>0</v>
      </c>
      <c r="J779" s="87">
        <f>'3_CAPAG'!$D$8</f>
        <v>0</v>
      </c>
      <c r="K779" s="87">
        <f>IF(OR('2_DEBITOS'!I775="Sim",'1_QUESITOS'!$D$6="Sim",'1_QUESITOS'!$D$7="Sim",'1_QUESITOS'!$D$9="Sim"),I779,
SMALL(I779:J779,1))</f>
        <v>0</v>
      </c>
      <c r="L779" s="7">
        <f>IF('2_DEBITOS'!$I$4="ERRO !!!",0,ROUNDDOWN(SUM(E779:F779)*K779,2))</f>
        <v>0</v>
      </c>
      <c r="M779" s="7">
        <f t="shared" si="44"/>
        <v>0</v>
      </c>
      <c r="N779" s="7">
        <f t="shared" si="47"/>
        <v>0</v>
      </c>
      <c r="O779" s="7">
        <f t="shared" si="45"/>
        <v>0</v>
      </c>
    </row>
    <row r="780" spans="3:15" x14ac:dyDescent="0.35">
      <c r="C780" s="18" t="str">
        <f t="shared" si="46"/>
        <v/>
      </c>
      <c r="D780" s="13" t="str">
        <f>IF('2_DEBITOS'!D776="","Não informado",'2_DEBITOS'!D776)</f>
        <v>Não informado</v>
      </c>
      <c r="E780" s="7">
        <f>IF('2_DEBITOS'!$I$4="ERRO !!!",0,SUM('2_DEBITOS'!E776))</f>
        <v>0</v>
      </c>
      <c r="F780" s="7">
        <f>IF('2_DEBITOS'!$I$4="ERRO !!!",0,SUM('2_DEBITOS'!F776,'2_DEBITOS'!G776))</f>
        <v>0</v>
      </c>
      <c r="G780" s="8" t="str">
        <f>IF('1_QUESITOS'!$D$18="ERRO !!!","",
IF(E780+F780=0,"",
IF(OR('2_DEBITOS'!I776="Sim",'1_QUESITOS'!$D$6="Sim",'1_QUESITOS'!$D$7="Sim",'1_QUESITOS'!$D$9="Sim"),"D",
IF('3_CAPAG'!$D$9="","",
'3_CAPAG'!$D$9))))</f>
        <v/>
      </c>
      <c r="H780" s="8" t="str">
        <f>IF('1_QUESITOS'!$D$18="ERRO !!!","00.0",
IF(AND(OR(G780="C",G780="D"),'1_QUESITOS'!$D$13="Sim"),"10.1",
IF(AND(OR(G780="A",G780="B"),'1_QUESITOS'!$D$14="Sim"),"10.2",
IF(AND(OR(G780="C",G780="D"),'1_QUESITOS'!$D$13="Não",'1_QUESITOS'!$D$12="Inciso I"),"11.1",
IF(AND(OR(G780="C",G780="D"),'1_QUESITOS'!$D$13="Não",'1_QUESITOS'!$D$12="Inciso II"),"11.2",
"00.0")))))</f>
        <v>00.0</v>
      </c>
      <c r="I780" s="87">
        <f>IF('1_QUESITOS'!$D$18="ERRO !!!",0,
IF(H780="10.1",0.65,
IF(H780="10.2",0,
IF(AND(H780="11.1",'1_QUESITOS'!$D$8="Não",'1_QUESITOS'!$D$9="Não",'1_QUESITOS'!$D$10="Não",'1_QUESITOS'!$D$11="Não"),0.65,
IF(AND(H780="11.1",OR('1_QUESITOS'!$D$8="Sim",'1_QUESITOS'!$D$9="Sim",'1_QUESITOS'!$D$10="Sim",'1_QUESITOS'!$D$11="Sim")),0.7,
IF(AND(H780="11.2",'1_QUESITOS'!$D$8="Não",'1_QUESITOS'!$D$9="Não",'1_QUESITOS'!$D$10="Não",'1_QUESITOS'!$D$11="Não"),0.5,
IF(AND(H780="11.2",OR('1_QUESITOS'!$D$8="Sim",'1_QUESITOS'!$D$9="Sim",'1_QUESITOS'!$D$10="Sim",'1_QUESITOS'!$D$11="Sim")),0.55,
0)))))))</f>
        <v>0</v>
      </c>
      <c r="J780" s="87">
        <f>'3_CAPAG'!$D$8</f>
        <v>0</v>
      </c>
      <c r="K780" s="87">
        <f>IF(OR('2_DEBITOS'!I776="Sim",'1_QUESITOS'!$D$6="Sim",'1_QUESITOS'!$D$7="Sim",'1_QUESITOS'!$D$9="Sim"),I780,
SMALL(I780:J780,1))</f>
        <v>0</v>
      </c>
      <c r="L780" s="7">
        <f>IF('2_DEBITOS'!$I$4="ERRO !!!",0,ROUNDDOWN(SUM(E780:F780)*K780,2))</f>
        <v>0</v>
      </c>
      <c r="M780" s="7">
        <f t="shared" si="44"/>
        <v>0</v>
      </c>
      <c r="N780" s="7">
        <f t="shared" si="47"/>
        <v>0</v>
      </c>
      <c r="O780" s="7">
        <f t="shared" si="45"/>
        <v>0</v>
      </c>
    </row>
    <row r="781" spans="3:15" x14ac:dyDescent="0.35">
      <c r="C781" s="18" t="str">
        <f t="shared" si="46"/>
        <v/>
      </c>
      <c r="D781" s="13" t="str">
        <f>IF('2_DEBITOS'!D777="","Não informado",'2_DEBITOS'!D777)</f>
        <v>Não informado</v>
      </c>
      <c r="E781" s="7">
        <f>IF('2_DEBITOS'!$I$4="ERRO !!!",0,SUM('2_DEBITOS'!E777))</f>
        <v>0</v>
      </c>
      <c r="F781" s="7">
        <f>IF('2_DEBITOS'!$I$4="ERRO !!!",0,SUM('2_DEBITOS'!F777,'2_DEBITOS'!G777))</f>
        <v>0</v>
      </c>
      <c r="G781" s="8" t="str">
        <f>IF('1_QUESITOS'!$D$18="ERRO !!!","",
IF(E781+F781=0,"",
IF(OR('2_DEBITOS'!I777="Sim",'1_QUESITOS'!$D$6="Sim",'1_QUESITOS'!$D$7="Sim",'1_QUESITOS'!$D$9="Sim"),"D",
IF('3_CAPAG'!$D$9="","",
'3_CAPAG'!$D$9))))</f>
        <v/>
      </c>
      <c r="H781" s="8" t="str">
        <f>IF('1_QUESITOS'!$D$18="ERRO !!!","00.0",
IF(AND(OR(G781="C",G781="D"),'1_QUESITOS'!$D$13="Sim"),"10.1",
IF(AND(OR(G781="A",G781="B"),'1_QUESITOS'!$D$14="Sim"),"10.2",
IF(AND(OR(G781="C",G781="D"),'1_QUESITOS'!$D$13="Não",'1_QUESITOS'!$D$12="Inciso I"),"11.1",
IF(AND(OR(G781="C",G781="D"),'1_QUESITOS'!$D$13="Não",'1_QUESITOS'!$D$12="Inciso II"),"11.2",
"00.0")))))</f>
        <v>00.0</v>
      </c>
      <c r="I781" s="87">
        <f>IF('1_QUESITOS'!$D$18="ERRO !!!",0,
IF(H781="10.1",0.65,
IF(H781="10.2",0,
IF(AND(H781="11.1",'1_QUESITOS'!$D$8="Não",'1_QUESITOS'!$D$9="Não",'1_QUESITOS'!$D$10="Não",'1_QUESITOS'!$D$11="Não"),0.65,
IF(AND(H781="11.1",OR('1_QUESITOS'!$D$8="Sim",'1_QUESITOS'!$D$9="Sim",'1_QUESITOS'!$D$10="Sim",'1_QUESITOS'!$D$11="Sim")),0.7,
IF(AND(H781="11.2",'1_QUESITOS'!$D$8="Não",'1_QUESITOS'!$D$9="Não",'1_QUESITOS'!$D$10="Não",'1_QUESITOS'!$D$11="Não"),0.5,
IF(AND(H781="11.2",OR('1_QUESITOS'!$D$8="Sim",'1_QUESITOS'!$D$9="Sim",'1_QUESITOS'!$D$10="Sim",'1_QUESITOS'!$D$11="Sim")),0.55,
0)))))))</f>
        <v>0</v>
      </c>
      <c r="J781" s="87">
        <f>'3_CAPAG'!$D$8</f>
        <v>0</v>
      </c>
      <c r="K781" s="87">
        <f>IF(OR('2_DEBITOS'!I777="Sim",'1_QUESITOS'!$D$6="Sim",'1_QUESITOS'!$D$7="Sim",'1_QUESITOS'!$D$9="Sim"),I781,
SMALL(I781:J781,1))</f>
        <v>0</v>
      </c>
      <c r="L781" s="7">
        <f>IF('2_DEBITOS'!$I$4="ERRO !!!",0,ROUNDDOWN(SUM(E781:F781)*K781,2))</f>
        <v>0</v>
      </c>
      <c r="M781" s="7">
        <f t="shared" si="44"/>
        <v>0</v>
      </c>
      <c r="N781" s="7">
        <f t="shared" si="47"/>
        <v>0</v>
      </c>
      <c r="O781" s="7">
        <f t="shared" si="45"/>
        <v>0</v>
      </c>
    </row>
    <row r="782" spans="3:15" x14ac:dyDescent="0.35">
      <c r="C782" s="18" t="str">
        <f t="shared" si="46"/>
        <v/>
      </c>
      <c r="D782" s="13" t="str">
        <f>IF('2_DEBITOS'!D778="","Não informado",'2_DEBITOS'!D778)</f>
        <v>Não informado</v>
      </c>
      <c r="E782" s="7">
        <f>IF('2_DEBITOS'!$I$4="ERRO !!!",0,SUM('2_DEBITOS'!E778))</f>
        <v>0</v>
      </c>
      <c r="F782" s="7">
        <f>IF('2_DEBITOS'!$I$4="ERRO !!!",0,SUM('2_DEBITOS'!F778,'2_DEBITOS'!G778))</f>
        <v>0</v>
      </c>
      <c r="G782" s="8" t="str">
        <f>IF('1_QUESITOS'!$D$18="ERRO !!!","",
IF(E782+F782=0,"",
IF(OR('2_DEBITOS'!I778="Sim",'1_QUESITOS'!$D$6="Sim",'1_QUESITOS'!$D$7="Sim",'1_QUESITOS'!$D$9="Sim"),"D",
IF('3_CAPAG'!$D$9="","",
'3_CAPAG'!$D$9))))</f>
        <v/>
      </c>
      <c r="H782" s="8" t="str">
        <f>IF('1_QUESITOS'!$D$18="ERRO !!!","00.0",
IF(AND(OR(G782="C",G782="D"),'1_QUESITOS'!$D$13="Sim"),"10.1",
IF(AND(OR(G782="A",G782="B"),'1_QUESITOS'!$D$14="Sim"),"10.2",
IF(AND(OR(G782="C",G782="D"),'1_QUESITOS'!$D$13="Não",'1_QUESITOS'!$D$12="Inciso I"),"11.1",
IF(AND(OR(G782="C",G782="D"),'1_QUESITOS'!$D$13="Não",'1_QUESITOS'!$D$12="Inciso II"),"11.2",
"00.0")))))</f>
        <v>00.0</v>
      </c>
      <c r="I782" s="87">
        <f>IF('1_QUESITOS'!$D$18="ERRO !!!",0,
IF(H782="10.1",0.65,
IF(H782="10.2",0,
IF(AND(H782="11.1",'1_QUESITOS'!$D$8="Não",'1_QUESITOS'!$D$9="Não",'1_QUESITOS'!$D$10="Não",'1_QUESITOS'!$D$11="Não"),0.65,
IF(AND(H782="11.1",OR('1_QUESITOS'!$D$8="Sim",'1_QUESITOS'!$D$9="Sim",'1_QUESITOS'!$D$10="Sim",'1_QUESITOS'!$D$11="Sim")),0.7,
IF(AND(H782="11.2",'1_QUESITOS'!$D$8="Não",'1_QUESITOS'!$D$9="Não",'1_QUESITOS'!$D$10="Não",'1_QUESITOS'!$D$11="Não"),0.5,
IF(AND(H782="11.2",OR('1_QUESITOS'!$D$8="Sim",'1_QUESITOS'!$D$9="Sim",'1_QUESITOS'!$D$10="Sim",'1_QUESITOS'!$D$11="Sim")),0.55,
0)))))))</f>
        <v>0</v>
      </c>
      <c r="J782" s="87">
        <f>'3_CAPAG'!$D$8</f>
        <v>0</v>
      </c>
      <c r="K782" s="87">
        <f>IF(OR('2_DEBITOS'!I778="Sim",'1_QUESITOS'!$D$6="Sim",'1_QUESITOS'!$D$7="Sim",'1_QUESITOS'!$D$9="Sim"),I782,
SMALL(I782:J782,1))</f>
        <v>0</v>
      </c>
      <c r="L782" s="7">
        <f>IF('2_DEBITOS'!$I$4="ERRO !!!",0,ROUNDDOWN(SUM(E782:F782)*K782,2))</f>
        <v>0</v>
      </c>
      <c r="M782" s="7">
        <f t="shared" ref="M782:M845" si="48">IF(OR(F782="",F782=0),0,IF(OR(H782="10.1",H782="11.1",H782="11.2"),1*F782,0))</f>
        <v>0</v>
      </c>
      <c r="N782" s="7">
        <f t="shared" si="47"/>
        <v>0</v>
      </c>
      <c r="O782" s="7">
        <f t="shared" ref="O782:O845" si="49">E782+F782-N782</f>
        <v>0</v>
      </c>
    </row>
    <row r="783" spans="3:15" x14ac:dyDescent="0.35">
      <c r="C783" s="18" t="str">
        <f t="shared" ref="C783:C846" si="50">IF(D783="Não informado","",IF(ISERROR(1+C782),1,1+C782))</f>
        <v/>
      </c>
      <c r="D783" s="13" t="str">
        <f>IF('2_DEBITOS'!D779="","Não informado",'2_DEBITOS'!D779)</f>
        <v>Não informado</v>
      </c>
      <c r="E783" s="7">
        <f>IF('2_DEBITOS'!$I$4="ERRO !!!",0,SUM('2_DEBITOS'!E779))</f>
        <v>0</v>
      </c>
      <c r="F783" s="7">
        <f>IF('2_DEBITOS'!$I$4="ERRO !!!",0,SUM('2_DEBITOS'!F779,'2_DEBITOS'!G779))</f>
        <v>0</v>
      </c>
      <c r="G783" s="8" t="str">
        <f>IF('1_QUESITOS'!$D$18="ERRO !!!","",
IF(E783+F783=0,"",
IF(OR('2_DEBITOS'!I779="Sim",'1_QUESITOS'!$D$6="Sim",'1_QUESITOS'!$D$7="Sim",'1_QUESITOS'!$D$9="Sim"),"D",
IF('3_CAPAG'!$D$9="","",
'3_CAPAG'!$D$9))))</f>
        <v/>
      </c>
      <c r="H783" s="8" t="str">
        <f>IF('1_QUESITOS'!$D$18="ERRO !!!","00.0",
IF(AND(OR(G783="C",G783="D"),'1_QUESITOS'!$D$13="Sim"),"10.1",
IF(AND(OR(G783="A",G783="B"),'1_QUESITOS'!$D$14="Sim"),"10.2",
IF(AND(OR(G783="C",G783="D"),'1_QUESITOS'!$D$13="Não",'1_QUESITOS'!$D$12="Inciso I"),"11.1",
IF(AND(OR(G783="C",G783="D"),'1_QUESITOS'!$D$13="Não",'1_QUESITOS'!$D$12="Inciso II"),"11.2",
"00.0")))))</f>
        <v>00.0</v>
      </c>
      <c r="I783" s="87">
        <f>IF('1_QUESITOS'!$D$18="ERRO !!!",0,
IF(H783="10.1",0.65,
IF(H783="10.2",0,
IF(AND(H783="11.1",'1_QUESITOS'!$D$8="Não",'1_QUESITOS'!$D$9="Não",'1_QUESITOS'!$D$10="Não",'1_QUESITOS'!$D$11="Não"),0.65,
IF(AND(H783="11.1",OR('1_QUESITOS'!$D$8="Sim",'1_QUESITOS'!$D$9="Sim",'1_QUESITOS'!$D$10="Sim",'1_QUESITOS'!$D$11="Sim")),0.7,
IF(AND(H783="11.2",'1_QUESITOS'!$D$8="Não",'1_QUESITOS'!$D$9="Não",'1_QUESITOS'!$D$10="Não",'1_QUESITOS'!$D$11="Não"),0.5,
IF(AND(H783="11.2",OR('1_QUESITOS'!$D$8="Sim",'1_QUESITOS'!$D$9="Sim",'1_QUESITOS'!$D$10="Sim",'1_QUESITOS'!$D$11="Sim")),0.55,
0)))))))</f>
        <v>0</v>
      </c>
      <c r="J783" s="87">
        <f>'3_CAPAG'!$D$8</f>
        <v>0</v>
      </c>
      <c r="K783" s="87">
        <f>IF(OR('2_DEBITOS'!I779="Sim",'1_QUESITOS'!$D$6="Sim",'1_QUESITOS'!$D$7="Sim",'1_QUESITOS'!$D$9="Sim"),I783,
SMALL(I783:J783,1))</f>
        <v>0</v>
      </c>
      <c r="L783" s="7">
        <f>IF('2_DEBITOS'!$I$4="ERRO !!!",0,ROUNDDOWN(SUM(E783:F783)*K783,2))</f>
        <v>0</v>
      </c>
      <c r="M783" s="7">
        <f t="shared" si="48"/>
        <v>0</v>
      </c>
      <c r="N783" s="7">
        <f t="shared" ref="N783:N846" si="51">SMALL(L783:M783,1)</f>
        <v>0</v>
      </c>
      <c r="O783" s="7">
        <f t="shared" si="49"/>
        <v>0</v>
      </c>
    </row>
    <row r="784" spans="3:15" x14ac:dyDescent="0.35">
      <c r="C784" s="18" t="str">
        <f t="shared" si="50"/>
        <v/>
      </c>
      <c r="D784" s="13" t="str">
        <f>IF('2_DEBITOS'!D780="","Não informado",'2_DEBITOS'!D780)</f>
        <v>Não informado</v>
      </c>
      <c r="E784" s="7">
        <f>IF('2_DEBITOS'!$I$4="ERRO !!!",0,SUM('2_DEBITOS'!E780))</f>
        <v>0</v>
      </c>
      <c r="F784" s="7">
        <f>IF('2_DEBITOS'!$I$4="ERRO !!!",0,SUM('2_DEBITOS'!F780,'2_DEBITOS'!G780))</f>
        <v>0</v>
      </c>
      <c r="G784" s="8" t="str">
        <f>IF('1_QUESITOS'!$D$18="ERRO !!!","",
IF(E784+F784=0,"",
IF(OR('2_DEBITOS'!I780="Sim",'1_QUESITOS'!$D$6="Sim",'1_QUESITOS'!$D$7="Sim",'1_QUESITOS'!$D$9="Sim"),"D",
IF('3_CAPAG'!$D$9="","",
'3_CAPAG'!$D$9))))</f>
        <v/>
      </c>
      <c r="H784" s="8" t="str">
        <f>IF('1_QUESITOS'!$D$18="ERRO !!!","00.0",
IF(AND(OR(G784="C",G784="D"),'1_QUESITOS'!$D$13="Sim"),"10.1",
IF(AND(OR(G784="A",G784="B"),'1_QUESITOS'!$D$14="Sim"),"10.2",
IF(AND(OR(G784="C",G784="D"),'1_QUESITOS'!$D$13="Não",'1_QUESITOS'!$D$12="Inciso I"),"11.1",
IF(AND(OR(G784="C",G784="D"),'1_QUESITOS'!$D$13="Não",'1_QUESITOS'!$D$12="Inciso II"),"11.2",
"00.0")))))</f>
        <v>00.0</v>
      </c>
      <c r="I784" s="87">
        <f>IF('1_QUESITOS'!$D$18="ERRO !!!",0,
IF(H784="10.1",0.65,
IF(H784="10.2",0,
IF(AND(H784="11.1",'1_QUESITOS'!$D$8="Não",'1_QUESITOS'!$D$9="Não",'1_QUESITOS'!$D$10="Não",'1_QUESITOS'!$D$11="Não"),0.65,
IF(AND(H784="11.1",OR('1_QUESITOS'!$D$8="Sim",'1_QUESITOS'!$D$9="Sim",'1_QUESITOS'!$D$10="Sim",'1_QUESITOS'!$D$11="Sim")),0.7,
IF(AND(H784="11.2",'1_QUESITOS'!$D$8="Não",'1_QUESITOS'!$D$9="Não",'1_QUESITOS'!$D$10="Não",'1_QUESITOS'!$D$11="Não"),0.5,
IF(AND(H784="11.2",OR('1_QUESITOS'!$D$8="Sim",'1_QUESITOS'!$D$9="Sim",'1_QUESITOS'!$D$10="Sim",'1_QUESITOS'!$D$11="Sim")),0.55,
0)))))))</f>
        <v>0</v>
      </c>
      <c r="J784" s="87">
        <f>'3_CAPAG'!$D$8</f>
        <v>0</v>
      </c>
      <c r="K784" s="87">
        <f>IF(OR('2_DEBITOS'!I780="Sim",'1_QUESITOS'!$D$6="Sim",'1_QUESITOS'!$D$7="Sim",'1_QUESITOS'!$D$9="Sim"),I784,
SMALL(I784:J784,1))</f>
        <v>0</v>
      </c>
      <c r="L784" s="7">
        <f>IF('2_DEBITOS'!$I$4="ERRO !!!",0,ROUNDDOWN(SUM(E784:F784)*K784,2))</f>
        <v>0</v>
      </c>
      <c r="M784" s="7">
        <f t="shared" si="48"/>
        <v>0</v>
      </c>
      <c r="N784" s="7">
        <f t="shared" si="51"/>
        <v>0</v>
      </c>
      <c r="O784" s="7">
        <f t="shared" si="49"/>
        <v>0</v>
      </c>
    </row>
    <row r="785" spans="3:15" x14ac:dyDescent="0.35">
      <c r="C785" s="18" t="str">
        <f t="shared" si="50"/>
        <v/>
      </c>
      <c r="D785" s="13" t="str">
        <f>IF('2_DEBITOS'!D781="","Não informado",'2_DEBITOS'!D781)</f>
        <v>Não informado</v>
      </c>
      <c r="E785" s="7">
        <f>IF('2_DEBITOS'!$I$4="ERRO !!!",0,SUM('2_DEBITOS'!E781))</f>
        <v>0</v>
      </c>
      <c r="F785" s="7">
        <f>IF('2_DEBITOS'!$I$4="ERRO !!!",0,SUM('2_DEBITOS'!F781,'2_DEBITOS'!G781))</f>
        <v>0</v>
      </c>
      <c r="G785" s="8" t="str">
        <f>IF('1_QUESITOS'!$D$18="ERRO !!!","",
IF(E785+F785=0,"",
IF(OR('2_DEBITOS'!I781="Sim",'1_QUESITOS'!$D$6="Sim",'1_QUESITOS'!$D$7="Sim",'1_QUESITOS'!$D$9="Sim"),"D",
IF('3_CAPAG'!$D$9="","",
'3_CAPAG'!$D$9))))</f>
        <v/>
      </c>
      <c r="H785" s="8" t="str">
        <f>IF('1_QUESITOS'!$D$18="ERRO !!!","00.0",
IF(AND(OR(G785="C",G785="D"),'1_QUESITOS'!$D$13="Sim"),"10.1",
IF(AND(OR(G785="A",G785="B"),'1_QUESITOS'!$D$14="Sim"),"10.2",
IF(AND(OR(G785="C",G785="D"),'1_QUESITOS'!$D$13="Não",'1_QUESITOS'!$D$12="Inciso I"),"11.1",
IF(AND(OR(G785="C",G785="D"),'1_QUESITOS'!$D$13="Não",'1_QUESITOS'!$D$12="Inciso II"),"11.2",
"00.0")))))</f>
        <v>00.0</v>
      </c>
      <c r="I785" s="87">
        <f>IF('1_QUESITOS'!$D$18="ERRO !!!",0,
IF(H785="10.1",0.65,
IF(H785="10.2",0,
IF(AND(H785="11.1",'1_QUESITOS'!$D$8="Não",'1_QUESITOS'!$D$9="Não",'1_QUESITOS'!$D$10="Não",'1_QUESITOS'!$D$11="Não"),0.65,
IF(AND(H785="11.1",OR('1_QUESITOS'!$D$8="Sim",'1_QUESITOS'!$D$9="Sim",'1_QUESITOS'!$D$10="Sim",'1_QUESITOS'!$D$11="Sim")),0.7,
IF(AND(H785="11.2",'1_QUESITOS'!$D$8="Não",'1_QUESITOS'!$D$9="Não",'1_QUESITOS'!$D$10="Não",'1_QUESITOS'!$D$11="Não"),0.5,
IF(AND(H785="11.2",OR('1_QUESITOS'!$D$8="Sim",'1_QUESITOS'!$D$9="Sim",'1_QUESITOS'!$D$10="Sim",'1_QUESITOS'!$D$11="Sim")),0.55,
0)))))))</f>
        <v>0</v>
      </c>
      <c r="J785" s="87">
        <f>'3_CAPAG'!$D$8</f>
        <v>0</v>
      </c>
      <c r="K785" s="87">
        <f>IF(OR('2_DEBITOS'!I781="Sim",'1_QUESITOS'!$D$6="Sim",'1_QUESITOS'!$D$7="Sim",'1_QUESITOS'!$D$9="Sim"),I785,
SMALL(I785:J785,1))</f>
        <v>0</v>
      </c>
      <c r="L785" s="7">
        <f>IF('2_DEBITOS'!$I$4="ERRO !!!",0,ROUNDDOWN(SUM(E785:F785)*K785,2))</f>
        <v>0</v>
      </c>
      <c r="M785" s="7">
        <f t="shared" si="48"/>
        <v>0</v>
      </c>
      <c r="N785" s="7">
        <f t="shared" si="51"/>
        <v>0</v>
      </c>
      <c r="O785" s="7">
        <f t="shared" si="49"/>
        <v>0</v>
      </c>
    </row>
    <row r="786" spans="3:15" x14ac:dyDescent="0.35">
      <c r="C786" s="18" t="str">
        <f t="shared" si="50"/>
        <v/>
      </c>
      <c r="D786" s="13" t="str">
        <f>IF('2_DEBITOS'!D782="","Não informado",'2_DEBITOS'!D782)</f>
        <v>Não informado</v>
      </c>
      <c r="E786" s="7">
        <f>IF('2_DEBITOS'!$I$4="ERRO !!!",0,SUM('2_DEBITOS'!E782))</f>
        <v>0</v>
      </c>
      <c r="F786" s="7">
        <f>IF('2_DEBITOS'!$I$4="ERRO !!!",0,SUM('2_DEBITOS'!F782,'2_DEBITOS'!G782))</f>
        <v>0</v>
      </c>
      <c r="G786" s="8" t="str">
        <f>IF('1_QUESITOS'!$D$18="ERRO !!!","",
IF(E786+F786=0,"",
IF(OR('2_DEBITOS'!I782="Sim",'1_QUESITOS'!$D$6="Sim",'1_QUESITOS'!$D$7="Sim",'1_QUESITOS'!$D$9="Sim"),"D",
IF('3_CAPAG'!$D$9="","",
'3_CAPAG'!$D$9))))</f>
        <v/>
      </c>
      <c r="H786" s="8" t="str">
        <f>IF('1_QUESITOS'!$D$18="ERRO !!!","00.0",
IF(AND(OR(G786="C",G786="D"),'1_QUESITOS'!$D$13="Sim"),"10.1",
IF(AND(OR(G786="A",G786="B"),'1_QUESITOS'!$D$14="Sim"),"10.2",
IF(AND(OR(G786="C",G786="D"),'1_QUESITOS'!$D$13="Não",'1_QUESITOS'!$D$12="Inciso I"),"11.1",
IF(AND(OR(G786="C",G786="D"),'1_QUESITOS'!$D$13="Não",'1_QUESITOS'!$D$12="Inciso II"),"11.2",
"00.0")))))</f>
        <v>00.0</v>
      </c>
      <c r="I786" s="87">
        <f>IF('1_QUESITOS'!$D$18="ERRO !!!",0,
IF(H786="10.1",0.65,
IF(H786="10.2",0,
IF(AND(H786="11.1",'1_QUESITOS'!$D$8="Não",'1_QUESITOS'!$D$9="Não",'1_QUESITOS'!$D$10="Não",'1_QUESITOS'!$D$11="Não"),0.65,
IF(AND(H786="11.1",OR('1_QUESITOS'!$D$8="Sim",'1_QUESITOS'!$D$9="Sim",'1_QUESITOS'!$D$10="Sim",'1_QUESITOS'!$D$11="Sim")),0.7,
IF(AND(H786="11.2",'1_QUESITOS'!$D$8="Não",'1_QUESITOS'!$D$9="Não",'1_QUESITOS'!$D$10="Não",'1_QUESITOS'!$D$11="Não"),0.5,
IF(AND(H786="11.2",OR('1_QUESITOS'!$D$8="Sim",'1_QUESITOS'!$D$9="Sim",'1_QUESITOS'!$D$10="Sim",'1_QUESITOS'!$D$11="Sim")),0.55,
0)))))))</f>
        <v>0</v>
      </c>
      <c r="J786" s="87">
        <f>'3_CAPAG'!$D$8</f>
        <v>0</v>
      </c>
      <c r="K786" s="87">
        <f>IF(OR('2_DEBITOS'!I782="Sim",'1_QUESITOS'!$D$6="Sim",'1_QUESITOS'!$D$7="Sim",'1_QUESITOS'!$D$9="Sim"),I786,
SMALL(I786:J786,1))</f>
        <v>0</v>
      </c>
      <c r="L786" s="7">
        <f>IF('2_DEBITOS'!$I$4="ERRO !!!",0,ROUNDDOWN(SUM(E786:F786)*K786,2))</f>
        <v>0</v>
      </c>
      <c r="M786" s="7">
        <f t="shared" si="48"/>
        <v>0</v>
      </c>
      <c r="N786" s="7">
        <f t="shared" si="51"/>
        <v>0</v>
      </c>
      <c r="O786" s="7">
        <f t="shared" si="49"/>
        <v>0</v>
      </c>
    </row>
    <row r="787" spans="3:15" x14ac:dyDescent="0.35">
      <c r="C787" s="18" t="str">
        <f t="shared" si="50"/>
        <v/>
      </c>
      <c r="D787" s="13" t="str">
        <f>IF('2_DEBITOS'!D783="","Não informado",'2_DEBITOS'!D783)</f>
        <v>Não informado</v>
      </c>
      <c r="E787" s="7">
        <f>IF('2_DEBITOS'!$I$4="ERRO !!!",0,SUM('2_DEBITOS'!E783))</f>
        <v>0</v>
      </c>
      <c r="F787" s="7">
        <f>IF('2_DEBITOS'!$I$4="ERRO !!!",0,SUM('2_DEBITOS'!F783,'2_DEBITOS'!G783))</f>
        <v>0</v>
      </c>
      <c r="G787" s="8" t="str">
        <f>IF('1_QUESITOS'!$D$18="ERRO !!!","",
IF(E787+F787=0,"",
IF(OR('2_DEBITOS'!I783="Sim",'1_QUESITOS'!$D$6="Sim",'1_QUESITOS'!$D$7="Sim",'1_QUESITOS'!$D$9="Sim"),"D",
IF('3_CAPAG'!$D$9="","",
'3_CAPAG'!$D$9))))</f>
        <v/>
      </c>
      <c r="H787" s="8" t="str">
        <f>IF('1_QUESITOS'!$D$18="ERRO !!!","00.0",
IF(AND(OR(G787="C",G787="D"),'1_QUESITOS'!$D$13="Sim"),"10.1",
IF(AND(OR(G787="A",G787="B"),'1_QUESITOS'!$D$14="Sim"),"10.2",
IF(AND(OR(G787="C",G787="D"),'1_QUESITOS'!$D$13="Não",'1_QUESITOS'!$D$12="Inciso I"),"11.1",
IF(AND(OR(G787="C",G787="D"),'1_QUESITOS'!$D$13="Não",'1_QUESITOS'!$D$12="Inciso II"),"11.2",
"00.0")))))</f>
        <v>00.0</v>
      </c>
      <c r="I787" s="87">
        <f>IF('1_QUESITOS'!$D$18="ERRO !!!",0,
IF(H787="10.1",0.65,
IF(H787="10.2",0,
IF(AND(H787="11.1",'1_QUESITOS'!$D$8="Não",'1_QUESITOS'!$D$9="Não",'1_QUESITOS'!$D$10="Não",'1_QUESITOS'!$D$11="Não"),0.65,
IF(AND(H787="11.1",OR('1_QUESITOS'!$D$8="Sim",'1_QUESITOS'!$D$9="Sim",'1_QUESITOS'!$D$10="Sim",'1_QUESITOS'!$D$11="Sim")),0.7,
IF(AND(H787="11.2",'1_QUESITOS'!$D$8="Não",'1_QUESITOS'!$D$9="Não",'1_QUESITOS'!$D$10="Não",'1_QUESITOS'!$D$11="Não"),0.5,
IF(AND(H787="11.2",OR('1_QUESITOS'!$D$8="Sim",'1_QUESITOS'!$D$9="Sim",'1_QUESITOS'!$D$10="Sim",'1_QUESITOS'!$D$11="Sim")),0.55,
0)))))))</f>
        <v>0</v>
      </c>
      <c r="J787" s="87">
        <f>'3_CAPAG'!$D$8</f>
        <v>0</v>
      </c>
      <c r="K787" s="87">
        <f>IF(OR('2_DEBITOS'!I783="Sim",'1_QUESITOS'!$D$6="Sim",'1_QUESITOS'!$D$7="Sim",'1_QUESITOS'!$D$9="Sim"),I787,
SMALL(I787:J787,1))</f>
        <v>0</v>
      </c>
      <c r="L787" s="7">
        <f>IF('2_DEBITOS'!$I$4="ERRO !!!",0,ROUNDDOWN(SUM(E787:F787)*K787,2))</f>
        <v>0</v>
      </c>
      <c r="M787" s="7">
        <f t="shared" si="48"/>
        <v>0</v>
      </c>
      <c r="N787" s="7">
        <f t="shared" si="51"/>
        <v>0</v>
      </c>
      <c r="O787" s="7">
        <f t="shared" si="49"/>
        <v>0</v>
      </c>
    </row>
    <row r="788" spans="3:15" x14ac:dyDescent="0.35">
      <c r="C788" s="18" t="str">
        <f t="shared" si="50"/>
        <v/>
      </c>
      <c r="D788" s="13" t="str">
        <f>IF('2_DEBITOS'!D784="","Não informado",'2_DEBITOS'!D784)</f>
        <v>Não informado</v>
      </c>
      <c r="E788" s="7">
        <f>IF('2_DEBITOS'!$I$4="ERRO !!!",0,SUM('2_DEBITOS'!E784))</f>
        <v>0</v>
      </c>
      <c r="F788" s="7">
        <f>IF('2_DEBITOS'!$I$4="ERRO !!!",0,SUM('2_DEBITOS'!F784,'2_DEBITOS'!G784))</f>
        <v>0</v>
      </c>
      <c r="G788" s="8" t="str">
        <f>IF('1_QUESITOS'!$D$18="ERRO !!!","",
IF(E788+F788=0,"",
IF(OR('2_DEBITOS'!I784="Sim",'1_QUESITOS'!$D$6="Sim",'1_QUESITOS'!$D$7="Sim",'1_QUESITOS'!$D$9="Sim"),"D",
IF('3_CAPAG'!$D$9="","",
'3_CAPAG'!$D$9))))</f>
        <v/>
      </c>
      <c r="H788" s="8" t="str">
        <f>IF('1_QUESITOS'!$D$18="ERRO !!!","00.0",
IF(AND(OR(G788="C",G788="D"),'1_QUESITOS'!$D$13="Sim"),"10.1",
IF(AND(OR(G788="A",G788="B"),'1_QUESITOS'!$D$14="Sim"),"10.2",
IF(AND(OR(G788="C",G788="D"),'1_QUESITOS'!$D$13="Não",'1_QUESITOS'!$D$12="Inciso I"),"11.1",
IF(AND(OR(G788="C",G788="D"),'1_QUESITOS'!$D$13="Não",'1_QUESITOS'!$D$12="Inciso II"),"11.2",
"00.0")))))</f>
        <v>00.0</v>
      </c>
      <c r="I788" s="87">
        <f>IF('1_QUESITOS'!$D$18="ERRO !!!",0,
IF(H788="10.1",0.65,
IF(H788="10.2",0,
IF(AND(H788="11.1",'1_QUESITOS'!$D$8="Não",'1_QUESITOS'!$D$9="Não",'1_QUESITOS'!$D$10="Não",'1_QUESITOS'!$D$11="Não"),0.65,
IF(AND(H788="11.1",OR('1_QUESITOS'!$D$8="Sim",'1_QUESITOS'!$D$9="Sim",'1_QUESITOS'!$D$10="Sim",'1_QUESITOS'!$D$11="Sim")),0.7,
IF(AND(H788="11.2",'1_QUESITOS'!$D$8="Não",'1_QUESITOS'!$D$9="Não",'1_QUESITOS'!$D$10="Não",'1_QUESITOS'!$D$11="Não"),0.5,
IF(AND(H788="11.2",OR('1_QUESITOS'!$D$8="Sim",'1_QUESITOS'!$D$9="Sim",'1_QUESITOS'!$D$10="Sim",'1_QUESITOS'!$D$11="Sim")),0.55,
0)))))))</f>
        <v>0</v>
      </c>
      <c r="J788" s="87">
        <f>'3_CAPAG'!$D$8</f>
        <v>0</v>
      </c>
      <c r="K788" s="87">
        <f>IF(OR('2_DEBITOS'!I784="Sim",'1_QUESITOS'!$D$6="Sim",'1_QUESITOS'!$D$7="Sim",'1_QUESITOS'!$D$9="Sim"),I788,
SMALL(I788:J788,1))</f>
        <v>0</v>
      </c>
      <c r="L788" s="7">
        <f>IF('2_DEBITOS'!$I$4="ERRO !!!",0,ROUNDDOWN(SUM(E788:F788)*K788,2))</f>
        <v>0</v>
      </c>
      <c r="M788" s="7">
        <f t="shared" si="48"/>
        <v>0</v>
      </c>
      <c r="N788" s="7">
        <f t="shared" si="51"/>
        <v>0</v>
      </c>
      <c r="O788" s="7">
        <f t="shared" si="49"/>
        <v>0</v>
      </c>
    </row>
    <row r="789" spans="3:15" x14ac:dyDescent="0.35">
      <c r="C789" s="18" t="str">
        <f t="shared" si="50"/>
        <v/>
      </c>
      <c r="D789" s="13" t="str">
        <f>IF('2_DEBITOS'!D785="","Não informado",'2_DEBITOS'!D785)</f>
        <v>Não informado</v>
      </c>
      <c r="E789" s="7">
        <f>IF('2_DEBITOS'!$I$4="ERRO !!!",0,SUM('2_DEBITOS'!E785))</f>
        <v>0</v>
      </c>
      <c r="F789" s="7">
        <f>IF('2_DEBITOS'!$I$4="ERRO !!!",0,SUM('2_DEBITOS'!F785,'2_DEBITOS'!G785))</f>
        <v>0</v>
      </c>
      <c r="G789" s="8" t="str">
        <f>IF('1_QUESITOS'!$D$18="ERRO !!!","",
IF(E789+F789=0,"",
IF(OR('2_DEBITOS'!I785="Sim",'1_QUESITOS'!$D$6="Sim",'1_QUESITOS'!$D$7="Sim",'1_QUESITOS'!$D$9="Sim"),"D",
IF('3_CAPAG'!$D$9="","",
'3_CAPAG'!$D$9))))</f>
        <v/>
      </c>
      <c r="H789" s="8" t="str">
        <f>IF('1_QUESITOS'!$D$18="ERRO !!!","00.0",
IF(AND(OR(G789="C",G789="D"),'1_QUESITOS'!$D$13="Sim"),"10.1",
IF(AND(OR(G789="A",G789="B"),'1_QUESITOS'!$D$14="Sim"),"10.2",
IF(AND(OR(G789="C",G789="D"),'1_QUESITOS'!$D$13="Não",'1_QUESITOS'!$D$12="Inciso I"),"11.1",
IF(AND(OR(G789="C",G789="D"),'1_QUESITOS'!$D$13="Não",'1_QUESITOS'!$D$12="Inciso II"),"11.2",
"00.0")))))</f>
        <v>00.0</v>
      </c>
      <c r="I789" s="87">
        <f>IF('1_QUESITOS'!$D$18="ERRO !!!",0,
IF(H789="10.1",0.65,
IF(H789="10.2",0,
IF(AND(H789="11.1",'1_QUESITOS'!$D$8="Não",'1_QUESITOS'!$D$9="Não",'1_QUESITOS'!$D$10="Não",'1_QUESITOS'!$D$11="Não"),0.65,
IF(AND(H789="11.1",OR('1_QUESITOS'!$D$8="Sim",'1_QUESITOS'!$D$9="Sim",'1_QUESITOS'!$D$10="Sim",'1_QUESITOS'!$D$11="Sim")),0.7,
IF(AND(H789="11.2",'1_QUESITOS'!$D$8="Não",'1_QUESITOS'!$D$9="Não",'1_QUESITOS'!$D$10="Não",'1_QUESITOS'!$D$11="Não"),0.5,
IF(AND(H789="11.2",OR('1_QUESITOS'!$D$8="Sim",'1_QUESITOS'!$D$9="Sim",'1_QUESITOS'!$D$10="Sim",'1_QUESITOS'!$D$11="Sim")),0.55,
0)))))))</f>
        <v>0</v>
      </c>
      <c r="J789" s="87">
        <f>'3_CAPAG'!$D$8</f>
        <v>0</v>
      </c>
      <c r="K789" s="87">
        <f>IF(OR('2_DEBITOS'!I785="Sim",'1_QUESITOS'!$D$6="Sim",'1_QUESITOS'!$D$7="Sim",'1_QUESITOS'!$D$9="Sim"),I789,
SMALL(I789:J789,1))</f>
        <v>0</v>
      </c>
      <c r="L789" s="7">
        <f>IF('2_DEBITOS'!$I$4="ERRO !!!",0,ROUNDDOWN(SUM(E789:F789)*K789,2))</f>
        <v>0</v>
      </c>
      <c r="M789" s="7">
        <f t="shared" si="48"/>
        <v>0</v>
      </c>
      <c r="N789" s="7">
        <f t="shared" si="51"/>
        <v>0</v>
      </c>
      <c r="O789" s="7">
        <f t="shared" si="49"/>
        <v>0</v>
      </c>
    </row>
    <row r="790" spans="3:15" x14ac:dyDescent="0.35">
      <c r="C790" s="18" t="str">
        <f t="shared" si="50"/>
        <v/>
      </c>
      <c r="D790" s="13" t="str">
        <f>IF('2_DEBITOS'!D786="","Não informado",'2_DEBITOS'!D786)</f>
        <v>Não informado</v>
      </c>
      <c r="E790" s="7">
        <f>IF('2_DEBITOS'!$I$4="ERRO !!!",0,SUM('2_DEBITOS'!E786))</f>
        <v>0</v>
      </c>
      <c r="F790" s="7">
        <f>IF('2_DEBITOS'!$I$4="ERRO !!!",0,SUM('2_DEBITOS'!F786,'2_DEBITOS'!G786))</f>
        <v>0</v>
      </c>
      <c r="G790" s="8" t="str">
        <f>IF('1_QUESITOS'!$D$18="ERRO !!!","",
IF(E790+F790=0,"",
IF(OR('2_DEBITOS'!I786="Sim",'1_QUESITOS'!$D$6="Sim",'1_QUESITOS'!$D$7="Sim",'1_QUESITOS'!$D$9="Sim"),"D",
IF('3_CAPAG'!$D$9="","",
'3_CAPAG'!$D$9))))</f>
        <v/>
      </c>
      <c r="H790" s="8" t="str">
        <f>IF('1_QUESITOS'!$D$18="ERRO !!!","00.0",
IF(AND(OR(G790="C",G790="D"),'1_QUESITOS'!$D$13="Sim"),"10.1",
IF(AND(OR(G790="A",G790="B"),'1_QUESITOS'!$D$14="Sim"),"10.2",
IF(AND(OR(G790="C",G790="D"),'1_QUESITOS'!$D$13="Não",'1_QUESITOS'!$D$12="Inciso I"),"11.1",
IF(AND(OR(G790="C",G790="D"),'1_QUESITOS'!$D$13="Não",'1_QUESITOS'!$D$12="Inciso II"),"11.2",
"00.0")))))</f>
        <v>00.0</v>
      </c>
      <c r="I790" s="87">
        <f>IF('1_QUESITOS'!$D$18="ERRO !!!",0,
IF(H790="10.1",0.65,
IF(H790="10.2",0,
IF(AND(H790="11.1",'1_QUESITOS'!$D$8="Não",'1_QUESITOS'!$D$9="Não",'1_QUESITOS'!$D$10="Não",'1_QUESITOS'!$D$11="Não"),0.65,
IF(AND(H790="11.1",OR('1_QUESITOS'!$D$8="Sim",'1_QUESITOS'!$D$9="Sim",'1_QUESITOS'!$D$10="Sim",'1_QUESITOS'!$D$11="Sim")),0.7,
IF(AND(H790="11.2",'1_QUESITOS'!$D$8="Não",'1_QUESITOS'!$D$9="Não",'1_QUESITOS'!$D$10="Não",'1_QUESITOS'!$D$11="Não"),0.5,
IF(AND(H790="11.2",OR('1_QUESITOS'!$D$8="Sim",'1_QUESITOS'!$D$9="Sim",'1_QUESITOS'!$D$10="Sim",'1_QUESITOS'!$D$11="Sim")),0.55,
0)))))))</f>
        <v>0</v>
      </c>
      <c r="J790" s="87">
        <f>'3_CAPAG'!$D$8</f>
        <v>0</v>
      </c>
      <c r="K790" s="87">
        <f>IF(OR('2_DEBITOS'!I786="Sim",'1_QUESITOS'!$D$6="Sim",'1_QUESITOS'!$D$7="Sim",'1_QUESITOS'!$D$9="Sim"),I790,
SMALL(I790:J790,1))</f>
        <v>0</v>
      </c>
      <c r="L790" s="7">
        <f>IF('2_DEBITOS'!$I$4="ERRO !!!",0,ROUNDDOWN(SUM(E790:F790)*K790,2))</f>
        <v>0</v>
      </c>
      <c r="M790" s="7">
        <f t="shared" si="48"/>
        <v>0</v>
      </c>
      <c r="N790" s="7">
        <f t="shared" si="51"/>
        <v>0</v>
      </c>
      <c r="O790" s="7">
        <f t="shared" si="49"/>
        <v>0</v>
      </c>
    </row>
    <row r="791" spans="3:15" x14ac:dyDescent="0.35">
      <c r="C791" s="18" t="str">
        <f t="shared" si="50"/>
        <v/>
      </c>
      <c r="D791" s="13" t="str">
        <f>IF('2_DEBITOS'!D787="","Não informado",'2_DEBITOS'!D787)</f>
        <v>Não informado</v>
      </c>
      <c r="E791" s="7">
        <f>IF('2_DEBITOS'!$I$4="ERRO !!!",0,SUM('2_DEBITOS'!E787))</f>
        <v>0</v>
      </c>
      <c r="F791" s="7">
        <f>IF('2_DEBITOS'!$I$4="ERRO !!!",0,SUM('2_DEBITOS'!F787,'2_DEBITOS'!G787))</f>
        <v>0</v>
      </c>
      <c r="G791" s="8" t="str">
        <f>IF('1_QUESITOS'!$D$18="ERRO !!!","",
IF(E791+F791=0,"",
IF(OR('2_DEBITOS'!I787="Sim",'1_QUESITOS'!$D$6="Sim",'1_QUESITOS'!$D$7="Sim",'1_QUESITOS'!$D$9="Sim"),"D",
IF('3_CAPAG'!$D$9="","",
'3_CAPAG'!$D$9))))</f>
        <v/>
      </c>
      <c r="H791" s="8" t="str">
        <f>IF('1_QUESITOS'!$D$18="ERRO !!!","00.0",
IF(AND(OR(G791="C",G791="D"),'1_QUESITOS'!$D$13="Sim"),"10.1",
IF(AND(OR(G791="A",G791="B"),'1_QUESITOS'!$D$14="Sim"),"10.2",
IF(AND(OR(G791="C",G791="D"),'1_QUESITOS'!$D$13="Não",'1_QUESITOS'!$D$12="Inciso I"),"11.1",
IF(AND(OR(G791="C",G791="D"),'1_QUESITOS'!$D$13="Não",'1_QUESITOS'!$D$12="Inciso II"),"11.2",
"00.0")))))</f>
        <v>00.0</v>
      </c>
      <c r="I791" s="87">
        <f>IF('1_QUESITOS'!$D$18="ERRO !!!",0,
IF(H791="10.1",0.65,
IF(H791="10.2",0,
IF(AND(H791="11.1",'1_QUESITOS'!$D$8="Não",'1_QUESITOS'!$D$9="Não",'1_QUESITOS'!$D$10="Não",'1_QUESITOS'!$D$11="Não"),0.65,
IF(AND(H791="11.1",OR('1_QUESITOS'!$D$8="Sim",'1_QUESITOS'!$D$9="Sim",'1_QUESITOS'!$D$10="Sim",'1_QUESITOS'!$D$11="Sim")),0.7,
IF(AND(H791="11.2",'1_QUESITOS'!$D$8="Não",'1_QUESITOS'!$D$9="Não",'1_QUESITOS'!$D$10="Não",'1_QUESITOS'!$D$11="Não"),0.5,
IF(AND(H791="11.2",OR('1_QUESITOS'!$D$8="Sim",'1_QUESITOS'!$D$9="Sim",'1_QUESITOS'!$D$10="Sim",'1_QUESITOS'!$D$11="Sim")),0.55,
0)))))))</f>
        <v>0</v>
      </c>
      <c r="J791" s="87">
        <f>'3_CAPAG'!$D$8</f>
        <v>0</v>
      </c>
      <c r="K791" s="87">
        <f>IF(OR('2_DEBITOS'!I787="Sim",'1_QUESITOS'!$D$6="Sim",'1_QUESITOS'!$D$7="Sim",'1_QUESITOS'!$D$9="Sim"),I791,
SMALL(I791:J791,1))</f>
        <v>0</v>
      </c>
      <c r="L791" s="7">
        <f>IF('2_DEBITOS'!$I$4="ERRO !!!",0,ROUNDDOWN(SUM(E791:F791)*K791,2))</f>
        <v>0</v>
      </c>
      <c r="M791" s="7">
        <f t="shared" si="48"/>
        <v>0</v>
      </c>
      <c r="N791" s="7">
        <f t="shared" si="51"/>
        <v>0</v>
      </c>
      <c r="O791" s="7">
        <f t="shared" si="49"/>
        <v>0</v>
      </c>
    </row>
    <row r="792" spans="3:15" x14ac:dyDescent="0.35">
      <c r="C792" s="18" t="str">
        <f t="shared" si="50"/>
        <v/>
      </c>
      <c r="D792" s="13" t="str">
        <f>IF('2_DEBITOS'!D788="","Não informado",'2_DEBITOS'!D788)</f>
        <v>Não informado</v>
      </c>
      <c r="E792" s="7">
        <f>IF('2_DEBITOS'!$I$4="ERRO !!!",0,SUM('2_DEBITOS'!E788))</f>
        <v>0</v>
      </c>
      <c r="F792" s="7">
        <f>IF('2_DEBITOS'!$I$4="ERRO !!!",0,SUM('2_DEBITOS'!F788,'2_DEBITOS'!G788))</f>
        <v>0</v>
      </c>
      <c r="G792" s="8" t="str">
        <f>IF('1_QUESITOS'!$D$18="ERRO !!!","",
IF(E792+F792=0,"",
IF(OR('2_DEBITOS'!I788="Sim",'1_QUESITOS'!$D$6="Sim",'1_QUESITOS'!$D$7="Sim",'1_QUESITOS'!$D$9="Sim"),"D",
IF('3_CAPAG'!$D$9="","",
'3_CAPAG'!$D$9))))</f>
        <v/>
      </c>
      <c r="H792" s="8" t="str">
        <f>IF('1_QUESITOS'!$D$18="ERRO !!!","00.0",
IF(AND(OR(G792="C",G792="D"),'1_QUESITOS'!$D$13="Sim"),"10.1",
IF(AND(OR(G792="A",G792="B"),'1_QUESITOS'!$D$14="Sim"),"10.2",
IF(AND(OR(G792="C",G792="D"),'1_QUESITOS'!$D$13="Não",'1_QUESITOS'!$D$12="Inciso I"),"11.1",
IF(AND(OR(G792="C",G792="D"),'1_QUESITOS'!$D$13="Não",'1_QUESITOS'!$D$12="Inciso II"),"11.2",
"00.0")))))</f>
        <v>00.0</v>
      </c>
      <c r="I792" s="87">
        <f>IF('1_QUESITOS'!$D$18="ERRO !!!",0,
IF(H792="10.1",0.65,
IF(H792="10.2",0,
IF(AND(H792="11.1",'1_QUESITOS'!$D$8="Não",'1_QUESITOS'!$D$9="Não",'1_QUESITOS'!$D$10="Não",'1_QUESITOS'!$D$11="Não"),0.65,
IF(AND(H792="11.1",OR('1_QUESITOS'!$D$8="Sim",'1_QUESITOS'!$D$9="Sim",'1_QUESITOS'!$D$10="Sim",'1_QUESITOS'!$D$11="Sim")),0.7,
IF(AND(H792="11.2",'1_QUESITOS'!$D$8="Não",'1_QUESITOS'!$D$9="Não",'1_QUESITOS'!$D$10="Não",'1_QUESITOS'!$D$11="Não"),0.5,
IF(AND(H792="11.2",OR('1_QUESITOS'!$D$8="Sim",'1_QUESITOS'!$D$9="Sim",'1_QUESITOS'!$D$10="Sim",'1_QUESITOS'!$D$11="Sim")),0.55,
0)))))))</f>
        <v>0</v>
      </c>
      <c r="J792" s="87">
        <f>'3_CAPAG'!$D$8</f>
        <v>0</v>
      </c>
      <c r="K792" s="87">
        <f>IF(OR('2_DEBITOS'!I788="Sim",'1_QUESITOS'!$D$6="Sim",'1_QUESITOS'!$D$7="Sim",'1_QUESITOS'!$D$9="Sim"),I792,
SMALL(I792:J792,1))</f>
        <v>0</v>
      </c>
      <c r="L792" s="7">
        <f>IF('2_DEBITOS'!$I$4="ERRO !!!",0,ROUNDDOWN(SUM(E792:F792)*K792,2))</f>
        <v>0</v>
      </c>
      <c r="M792" s="7">
        <f t="shared" si="48"/>
        <v>0</v>
      </c>
      <c r="N792" s="7">
        <f t="shared" si="51"/>
        <v>0</v>
      </c>
      <c r="O792" s="7">
        <f t="shared" si="49"/>
        <v>0</v>
      </c>
    </row>
    <row r="793" spans="3:15" x14ac:dyDescent="0.35">
      <c r="C793" s="18" t="str">
        <f t="shared" si="50"/>
        <v/>
      </c>
      <c r="D793" s="13" t="str">
        <f>IF('2_DEBITOS'!D789="","Não informado",'2_DEBITOS'!D789)</f>
        <v>Não informado</v>
      </c>
      <c r="E793" s="7">
        <f>IF('2_DEBITOS'!$I$4="ERRO !!!",0,SUM('2_DEBITOS'!E789))</f>
        <v>0</v>
      </c>
      <c r="F793" s="7">
        <f>IF('2_DEBITOS'!$I$4="ERRO !!!",0,SUM('2_DEBITOS'!F789,'2_DEBITOS'!G789))</f>
        <v>0</v>
      </c>
      <c r="G793" s="8" t="str">
        <f>IF('1_QUESITOS'!$D$18="ERRO !!!","",
IF(E793+F793=0,"",
IF(OR('2_DEBITOS'!I789="Sim",'1_QUESITOS'!$D$6="Sim",'1_QUESITOS'!$D$7="Sim",'1_QUESITOS'!$D$9="Sim"),"D",
IF('3_CAPAG'!$D$9="","",
'3_CAPAG'!$D$9))))</f>
        <v/>
      </c>
      <c r="H793" s="8" t="str">
        <f>IF('1_QUESITOS'!$D$18="ERRO !!!","00.0",
IF(AND(OR(G793="C",G793="D"),'1_QUESITOS'!$D$13="Sim"),"10.1",
IF(AND(OR(G793="A",G793="B"),'1_QUESITOS'!$D$14="Sim"),"10.2",
IF(AND(OR(G793="C",G793="D"),'1_QUESITOS'!$D$13="Não",'1_QUESITOS'!$D$12="Inciso I"),"11.1",
IF(AND(OR(G793="C",G793="D"),'1_QUESITOS'!$D$13="Não",'1_QUESITOS'!$D$12="Inciso II"),"11.2",
"00.0")))))</f>
        <v>00.0</v>
      </c>
      <c r="I793" s="87">
        <f>IF('1_QUESITOS'!$D$18="ERRO !!!",0,
IF(H793="10.1",0.65,
IF(H793="10.2",0,
IF(AND(H793="11.1",'1_QUESITOS'!$D$8="Não",'1_QUESITOS'!$D$9="Não",'1_QUESITOS'!$D$10="Não",'1_QUESITOS'!$D$11="Não"),0.65,
IF(AND(H793="11.1",OR('1_QUESITOS'!$D$8="Sim",'1_QUESITOS'!$D$9="Sim",'1_QUESITOS'!$D$10="Sim",'1_QUESITOS'!$D$11="Sim")),0.7,
IF(AND(H793="11.2",'1_QUESITOS'!$D$8="Não",'1_QUESITOS'!$D$9="Não",'1_QUESITOS'!$D$10="Não",'1_QUESITOS'!$D$11="Não"),0.5,
IF(AND(H793="11.2",OR('1_QUESITOS'!$D$8="Sim",'1_QUESITOS'!$D$9="Sim",'1_QUESITOS'!$D$10="Sim",'1_QUESITOS'!$D$11="Sim")),0.55,
0)))))))</f>
        <v>0</v>
      </c>
      <c r="J793" s="87">
        <f>'3_CAPAG'!$D$8</f>
        <v>0</v>
      </c>
      <c r="K793" s="87">
        <f>IF(OR('2_DEBITOS'!I789="Sim",'1_QUESITOS'!$D$6="Sim",'1_QUESITOS'!$D$7="Sim",'1_QUESITOS'!$D$9="Sim"),I793,
SMALL(I793:J793,1))</f>
        <v>0</v>
      </c>
      <c r="L793" s="7">
        <f>IF('2_DEBITOS'!$I$4="ERRO !!!",0,ROUNDDOWN(SUM(E793:F793)*K793,2))</f>
        <v>0</v>
      </c>
      <c r="M793" s="7">
        <f t="shared" si="48"/>
        <v>0</v>
      </c>
      <c r="N793" s="7">
        <f t="shared" si="51"/>
        <v>0</v>
      </c>
      <c r="O793" s="7">
        <f t="shared" si="49"/>
        <v>0</v>
      </c>
    </row>
    <row r="794" spans="3:15" x14ac:dyDescent="0.35">
      <c r="C794" s="18" t="str">
        <f t="shared" si="50"/>
        <v/>
      </c>
      <c r="D794" s="13" t="str">
        <f>IF('2_DEBITOS'!D790="","Não informado",'2_DEBITOS'!D790)</f>
        <v>Não informado</v>
      </c>
      <c r="E794" s="7">
        <f>IF('2_DEBITOS'!$I$4="ERRO !!!",0,SUM('2_DEBITOS'!E790))</f>
        <v>0</v>
      </c>
      <c r="F794" s="7">
        <f>IF('2_DEBITOS'!$I$4="ERRO !!!",0,SUM('2_DEBITOS'!F790,'2_DEBITOS'!G790))</f>
        <v>0</v>
      </c>
      <c r="G794" s="8" t="str">
        <f>IF('1_QUESITOS'!$D$18="ERRO !!!","",
IF(E794+F794=0,"",
IF(OR('2_DEBITOS'!I790="Sim",'1_QUESITOS'!$D$6="Sim",'1_QUESITOS'!$D$7="Sim",'1_QUESITOS'!$D$9="Sim"),"D",
IF('3_CAPAG'!$D$9="","",
'3_CAPAG'!$D$9))))</f>
        <v/>
      </c>
      <c r="H794" s="8" t="str">
        <f>IF('1_QUESITOS'!$D$18="ERRO !!!","00.0",
IF(AND(OR(G794="C",G794="D"),'1_QUESITOS'!$D$13="Sim"),"10.1",
IF(AND(OR(G794="A",G794="B"),'1_QUESITOS'!$D$14="Sim"),"10.2",
IF(AND(OR(G794="C",G794="D"),'1_QUESITOS'!$D$13="Não",'1_QUESITOS'!$D$12="Inciso I"),"11.1",
IF(AND(OR(G794="C",G794="D"),'1_QUESITOS'!$D$13="Não",'1_QUESITOS'!$D$12="Inciso II"),"11.2",
"00.0")))))</f>
        <v>00.0</v>
      </c>
      <c r="I794" s="87">
        <f>IF('1_QUESITOS'!$D$18="ERRO !!!",0,
IF(H794="10.1",0.65,
IF(H794="10.2",0,
IF(AND(H794="11.1",'1_QUESITOS'!$D$8="Não",'1_QUESITOS'!$D$9="Não",'1_QUESITOS'!$D$10="Não",'1_QUESITOS'!$D$11="Não"),0.65,
IF(AND(H794="11.1",OR('1_QUESITOS'!$D$8="Sim",'1_QUESITOS'!$D$9="Sim",'1_QUESITOS'!$D$10="Sim",'1_QUESITOS'!$D$11="Sim")),0.7,
IF(AND(H794="11.2",'1_QUESITOS'!$D$8="Não",'1_QUESITOS'!$D$9="Não",'1_QUESITOS'!$D$10="Não",'1_QUESITOS'!$D$11="Não"),0.5,
IF(AND(H794="11.2",OR('1_QUESITOS'!$D$8="Sim",'1_QUESITOS'!$D$9="Sim",'1_QUESITOS'!$D$10="Sim",'1_QUESITOS'!$D$11="Sim")),0.55,
0)))))))</f>
        <v>0</v>
      </c>
      <c r="J794" s="87">
        <f>'3_CAPAG'!$D$8</f>
        <v>0</v>
      </c>
      <c r="K794" s="87">
        <f>IF(OR('2_DEBITOS'!I790="Sim",'1_QUESITOS'!$D$6="Sim",'1_QUESITOS'!$D$7="Sim",'1_QUESITOS'!$D$9="Sim"),I794,
SMALL(I794:J794,1))</f>
        <v>0</v>
      </c>
      <c r="L794" s="7">
        <f>IF('2_DEBITOS'!$I$4="ERRO !!!",0,ROUNDDOWN(SUM(E794:F794)*K794,2))</f>
        <v>0</v>
      </c>
      <c r="M794" s="7">
        <f t="shared" si="48"/>
        <v>0</v>
      </c>
      <c r="N794" s="7">
        <f t="shared" si="51"/>
        <v>0</v>
      </c>
      <c r="O794" s="7">
        <f t="shared" si="49"/>
        <v>0</v>
      </c>
    </row>
    <row r="795" spans="3:15" x14ac:dyDescent="0.35">
      <c r="C795" s="18" t="str">
        <f t="shared" si="50"/>
        <v/>
      </c>
      <c r="D795" s="13" t="str">
        <f>IF('2_DEBITOS'!D791="","Não informado",'2_DEBITOS'!D791)</f>
        <v>Não informado</v>
      </c>
      <c r="E795" s="7">
        <f>IF('2_DEBITOS'!$I$4="ERRO !!!",0,SUM('2_DEBITOS'!E791))</f>
        <v>0</v>
      </c>
      <c r="F795" s="7">
        <f>IF('2_DEBITOS'!$I$4="ERRO !!!",0,SUM('2_DEBITOS'!F791,'2_DEBITOS'!G791))</f>
        <v>0</v>
      </c>
      <c r="G795" s="8" t="str">
        <f>IF('1_QUESITOS'!$D$18="ERRO !!!","",
IF(E795+F795=0,"",
IF(OR('2_DEBITOS'!I791="Sim",'1_QUESITOS'!$D$6="Sim",'1_QUESITOS'!$D$7="Sim",'1_QUESITOS'!$D$9="Sim"),"D",
IF('3_CAPAG'!$D$9="","",
'3_CAPAG'!$D$9))))</f>
        <v/>
      </c>
      <c r="H795" s="8" t="str">
        <f>IF('1_QUESITOS'!$D$18="ERRO !!!","00.0",
IF(AND(OR(G795="C",G795="D"),'1_QUESITOS'!$D$13="Sim"),"10.1",
IF(AND(OR(G795="A",G795="B"),'1_QUESITOS'!$D$14="Sim"),"10.2",
IF(AND(OR(G795="C",G795="D"),'1_QUESITOS'!$D$13="Não",'1_QUESITOS'!$D$12="Inciso I"),"11.1",
IF(AND(OR(G795="C",G795="D"),'1_QUESITOS'!$D$13="Não",'1_QUESITOS'!$D$12="Inciso II"),"11.2",
"00.0")))))</f>
        <v>00.0</v>
      </c>
      <c r="I795" s="87">
        <f>IF('1_QUESITOS'!$D$18="ERRO !!!",0,
IF(H795="10.1",0.65,
IF(H795="10.2",0,
IF(AND(H795="11.1",'1_QUESITOS'!$D$8="Não",'1_QUESITOS'!$D$9="Não",'1_QUESITOS'!$D$10="Não",'1_QUESITOS'!$D$11="Não"),0.65,
IF(AND(H795="11.1",OR('1_QUESITOS'!$D$8="Sim",'1_QUESITOS'!$D$9="Sim",'1_QUESITOS'!$D$10="Sim",'1_QUESITOS'!$D$11="Sim")),0.7,
IF(AND(H795="11.2",'1_QUESITOS'!$D$8="Não",'1_QUESITOS'!$D$9="Não",'1_QUESITOS'!$D$10="Não",'1_QUESITOS'!$D$11="Não"),0.5,
IF(AND(H795="11.2",OR('1_QUESITOS'!$D$8="Sim",'1_QUESITOS'!$D$9="Sim",'1_QUESITOS'!$D$10="Sim",'1_QUESITOS'!$D$11="Sim")),0.55,
0)))))))</f>
        <v>0</v>
      </c>
      <c r="J795" s="87">
        <f>'3_CAPAG'!$D$8</f>
        <v>0</v>
      </c>
      <c r="K795" s="87">
        <f>IF(OR('2_DEBITOS'!I791="Sim",'1_QUESITOS'!$D$6="Sim",'1_QUESITOS'!$D$7="Sim",'1_QUESITOS'!$D$9="Sim"),I795,
SMALL(I795:J795,1))</f>
        <v>0</v>
      </c>
      <c r="L795" s="7">
        <f>IF('2_DEBITOS'!$I$4="ERRO !!!",0,ROUNDDOWN(SUM(E795:F795)*K795,2))</f>
        <v>0</v>
      </c>
      <c r="M795" s="7">
        <f t="shared" si="48"/>
        <v>0</v>
      </c>
      <c r="N795" s="7">
        <f t="shared" si="51"/>
        <v>0</v>
      </c>
      <c r="O795" s="7">
        <f t="shared" si="49"/>
        <v>0</v>
      </c>
    </row>
    <row r="796" spans="3:15" x14ac:dyDescent="0.35">
      <c r="C796" s="18" t="str">
        <f t="shared" si="50"/>
        <v/>
      </c>
      <c r="D796" s="13" t="str">
        <f>IF('2_DEBITOS'!D792="","Não informado",'2_DEBITOS'!D792)</f>
        <v>Não informado</v>
      </c>
      <c r="E796" s="7">
        <f>IF('2_DEBITOS'!$I$4="ERRO !!!",0,SUM('2_DEBITOS'!E792))</f>
        <v>0</v>
      </c>
      <c r="F796" s="7">
        <f>IF('2_DEBITOS'!$I$4="ERRO !!!",0,SUM('2_DEBITOS'!F792,'2_DEBITOS'!G792))</f>
        <v>0</v>
      </c>
      <c r="G796" s="8" t="str">
        <f>IF('1_QUESITOS'!$D$18="ERRO !!!","",
IF(E796+F796=0,"",
IF(OR('2_DEBITOS'!I792="Sim",'1_QUESITOS'!$D$6="Sim",'1_QUESITOS'!$D$7="Sim",'1_QUESITOS'!$D$9="Sim"),"D",
IF('3_CAPAG'!$D$9="","",
'3_CAPAG'!$D$9))))</f>
        <v/>
      </c>
      <c r="H796" s="8" t="str">
        <f>IF('1_QUESITOS'!$D$18="ERRO !!!","00.0",
IF(AND(OR(G796="C",G796="D"),'1_QUESITOS'!$D$13="Sim"),"10.1",
IF(AND(OR(G796="A",G796="B"),'1_QUESITOS'!$D$14="Sim"),"10.2",
IF(AND(OR(G796="C",G796="D"),'1_QUESITOS'!$D$13="Não",'1_QUESITOS'!$D$12="Inciso I"),"11.1",
IF(AND(OR(G796="C",G796="D"),'1_QUESITOS'!$D$13="Não",'1_QUESITOS'!$D$12="Inciso II"),"11.2",
"00.0")))))</f>
        <v>00.0</v>
      </c>
      <c r="I796" s="87">
        <f>IF('1_QUESITOS'!$D$18="ERRO !!!",0,
IF(H796="10.1",0.65,
IF(H796="10.2",0,
IF(AND(H796="11.1",'1_QUESITOS'!$D$8="Não",'1_QUESITOS'!$D$9="Não",'1_QUESITOS'!$D$10="Não",'1_QUESITOS'!$D$11="Não"),0.65,
IF(AND(H796="11.1",OR('1_QUESITOS'!$D$8="Sim",'1_QUESITOS'!$D$9="Sim",'1_QUESITOS'!$D$10="Sim",'1_QUESITOS'!$D$11="Sim")),0.7,
IF(AND(H796="11.2",'1_QUESITOS'!$D$8="Não",'1_QUESITOS'!$D$9="Não",'1_QUESITOS'!$D$10="Não",'1_QUESITOS'!$D$11="Não"),0.5,
IF(AND(H796="11.2",OR('1_QUESITOS'!$D$8="Sim",'1_QUESITOS'!$D$9="Sim",'1_QUESITOS'!$D$10="Sim",'1_QUESITOS'!$D$11="Sim")),0.55,
0)))))))</f>
        <v>0</v>
      </c>
      <c r="J796" s="87">
        <f>'3_CAPAG'!$D$8</f>
        <v>0</v>
      </c>
      <c r="K796" s="87">
        <f>IF(OR('2_DEBITOS'!I792="Sim",'1_QUESITOS'!$D$6="Sim",'1_QUESITOS'!$D$7="Sim",'1_QUESITOS'!$D$9="Sim"),I796,
SMALL(I796:J796,1))</f>
        <v>0</v>
      </c>
      <c r="L796" s="7">
        <f>IF('2_DEBITOS'!$I$4="ERRO !!!",0,ROUNDDOWN(SUM(E796:F796)*K796,2))</f>
        <v>0</v>
      </c>
      <c r="M796" s="7">
        <f t="shared" si="48"/>
        <v>0</v>
      </c>
      <c r="N796" s="7">
        <f t="shared" si="51"/>
        <v>0</v>
      </c>
      <c r="O796" s="7">
        <f t="shared" si="49"/>
        <v>0</v>
      </c>
    </row>
    <row r="797" spans="3:15" x14ac:dyDescent="0.35">
      <c r="C797" s="18" t="str">
        <f t="shared" si="50"/>
        <v/>
      </c>
      <c r="D797" s="13" t="str">
        <f>IF('2_DEBITOS'!D793="","Não informado",'2_DEBITOS'!D793)</f>
        <v>Não informado</v>
      </c>
      <c r="E797" s="7">
        <f>IF('2_DEBITOS'!$I$4="ERRO !!!",0,SUM('2_DEBITOS'!E793))</f>
        <v>0</v>
      </c>
      <c r="F797" s="7">
        <f>IF('2_DEBITOS'!$I$4="ERRO !!!",0,SUM('2_DEBITOS'!F793,'2_DEBITOS'!G793))</f>
        <v>0</v>
      </c>
      <c r="G797" s="8" t="str">
        <f>IF('1_QUESITOS'!$D$18="ERRO !!!","",
IF(E797+F797=0,"",
IF(OR('2_DEBITOS'!I793="Sim",'1_QUESITOS'!$D$6="Sim",'1_QUESITOS'!$D$7="Sim",'1_QUESITOS'!$D$9="Sim"),"D",
IF('3_CAPAG'!$D$9="","",
'3_CAPAG'!$D$9))))</f>
        <v/>
      </c>
      <c r="H797" s="8" t="str">
        <f>IF('1_QUESITOS'!$D$18="ERRO !!!","00.0",
IF(AND(OR(G797="C",G797="D"),'1_QUESITOS'!$D$13="Sim"),"10.1",
IF(AND(OR(G797="A",G797="B"),'1_QUESITOS'!$D$14="Sim"),"10.2",
IF(AND(OR(G797="C",G797="D"),'1_QUESITOS'!$D$13="Não",'1_QUESITOS'!$D$12="Inciso I"),"11.1",
IF(AND(OR(G797="C",G797="D"),'1_QUESITOS'!$D$13="Não",'1_QUESITOS'!$D$12="Inciso II"),"11.2",
"00.0")))))</f>
        <v>00.0</v>
      </c>
      <c r="I797" s="87">
        <f>IF('1_QUESITOS'!$D$18="ERRO !!!",0,
IF(H797="10.1",0.65,
IF(H797="10.2",0,
IF(AND(H797="11.1",'1_QUESITOS'!$D$8="Não",'1_QUESITOS'!$D$9="Não",'1_QUESITOS'!$D$10="Não",'1_QUESITOS'!$D$11="Não"),0.65,
IF(AND(H797="11.1",OR('1_QUESITOS'!$D$8="Sim",'1_QUESITOS'!$D$9="Sim",'1_QUESITOS'!$D$10="Sim",'1_QUESITOS'!$D$11="Sim")),0.7,
IF(AND(H797="11.2",'1_QUESITOS'!$D$8="Não",'1_QUESITOS'!$D$9="Não",'1_QUESITOS'!$D$10="Não",'1_QUESITOS'!$D$11="Não"),0.5,
IF(AND(H797="11.2",OR('1_QUESITOS'!$D$8="Sim",'1_QUESITOS'!$D$9="Sim",'1_QUESITOS'!$D$10="Sim",'1_QUESITOS'!$D$11="Sim")),0.55,
0)))))))</f>
        <v>0</v>
      </c>
      <c r="J797" s="87">
        <f>'3_CAPAG'!$D$8</f>
        <v>0</v>
      </c>
      <c r="K797" s="87">
        <f>IF(OR('2_DEBITOS'!I793="Sim",'1_QUESITOS'!$D$6="Sim",'1_QUESITOS'!$D$7="Sim",'1_QUESITOS'!$D$9="Sim"),I797,
SMALL(I797:J797,1))</f>
        <v>0</v>
      </c>
      <c r="L797" s="7">
        <f>IF('2_DEBITOS'!$I$4="ERRO !!!",0,ROUNDDOWN(SUM(E797:F797)*K797,2))</f>
        <v>0</v>
      </c>
      <c r="M797" s="7">
        <f t="shared" si="48"/>
        <v>0</v>
      </c>
      <c r="N797" s="7">
        <f t="shared" si="51"/>
        <v>0</v>
      </c>
      <c r="O797" s="7">
        <f t="shared" si="49"/>
        <v>0</v>
      </c>
    </row>
    <row r="798" spans="3:15" x14ac:dyDescent="0.35">
      <c r="C798" s="18" t="str">
        <f t="shared" si="50"/>
        <v/>
      </c>
      <c r="D798" s="13" t="str">
        <f>IF('2_DEBITOS'!D794="","Não informado",'2_DEBITOS'!D794)</f>
        <v>Não informado</v>
      </c>
      <c r="E798" s="7">
        <f>IF('2_DEBITOS'!$I$4="ERRO !!!",0,SUM('2_DEBITOS'!E794))</f>
        <v>0</v>
      </c>
      <c r="F798" s="7">
        <f>IF('2_DEBITOS'!$I$4="ERRO !!!",0,SUM('2_DEBITOS'!F794,'2_DEBITOS'!G794))</f>
        <v>0</v>
      </c>
      <c r="G798" s="8" t="str">
        <f>IF('1_QUESITOS'!$D$18="ERRO !!!","",
IF(E798+F798=0,"",
IF(OR('2_DEBITOS'!I794="Sim",'1_QUESITOS'!$D$6="Sim",'1_QUESITOS'!$D$7="Sim",'1_QUESITOS'!$D$9="Sim"),"D",
IF('3_CAPAG'!$D$9="","",
'3_CAPAG'!$D$9))))</f>
        <v/>
      </c>
      <c r="H798" s="8" t="str">
        <f>IF('1_QUESITOS'!$D$18="ERRO !!!","00.0",
IF(AND(OR(G798="C",G798="D"),'1_QUESITOS'!$D$13="Sim"),"10.1",
IF(AND(OR(G798="A",G798="B"),'1_QUESITOS'!$D$14="Sim"),"10.2",
IF(AND(OR(G798="C",G798="D"),'1_QUESITOS'!$D$13="Não",'1_QUESITOS'!$D$12="Inciso I"),"11.1",
IF(AND(OR(G798="C",G798="D"),'1_QUESITOS'!$D$13="Não",'1_QUESITOS'!$D$12="Inciso II"),"11.2",
"00.0")))))</f>
        <v>00.0</v>
      </c>
      <c r="I798" s="87">
        <f>IF('1_QUESITOS'!$D$18="ERRO !!!",0,
IF(H798="10.1",0.65,
IF(H798="10.2",0,
IF(AND(H798="11.1",'1_QUESITOS'!$D$8="Não",'1_QUESITOS'!$D$9="Não",'1_QUESITOS'!$D$10="Não",'1_QUESITOS'!$D$11="Não"),0.65,
IF(AND(H798="11.1",OR('1_QUESITOS'!$D$8="Sim",'1_QUESITOS'!$D$9="Sim",'1_QUESITOS'!$D$10="Sim",'1_QUESITOS'!$D$11="Sim")),0.7,
IF(AND(H798="11.2",'1_QUESITOS'!$D$8="Não",'1_QUESITOS'!$D$9="Não",'1_QUESITOS'!$D$10="Não",'1_QUESITOS'!$D$11="Não"),0.5,
IF(AND(H798="11.2",OR('1_QUESITOS'!$D$8="Sim",'1_QUESITOS'!$D$9="Sim",'1_QUESITOS'!$D$10="Sim",'1_QUESITOS'!$D$11="Sim")),0.55,
0)))))))</f>
        <v>0</v>
      </c>
      <c r="J798" s="87">
        <f>'3_CAPAG'!$D$8</f>
        <v>0</v>
      </c>
      <c r="K798" s="87">
        <f>IF(OR('2_DEBITOS'!I794="Sim",'1_QUESITOS'!$D$6="Sim",'1_QUESITOS'!$D$7="Sim",'1_QUESITOS'!$D$9="Sim"),I798,
SMALL(I798:J798,1))</f>
        <v>0</v>
      </c>
      <c r="L798" s="7">
        <f>IF('2_DEBITOS'!$I$4="ERRO !!!",0,ROUNDDOWN(SUM(E798:F798)*K798,2))</f>
        <v>0</v>
      </c>
      <c r="M798" s="7">
        <f t="shared" si="48"/>
        <v>0</v>
      </c>
      <c r="N798" s="7">
        <f t="shared" si="51"/>
        <v>0</v>
      </c>
      <c r="O798" s="7">
        <f t="shared" si="49"/>
        <v>0</v>
      </c>
    </row>
    <row r="799" spans="3:15" x14ac:dyDescent="0.35">
      <c r="C799" s="18" t="str">
        <f t="shared" si="50"/>
        <v/>
      </c>
      <c r="D799" s="13" t="str">
        <f>IF('2_DEBITOS'!D795="","Não informado",'2_DEBITOS'!D795)</f>
        <v>Não informado</v>
      </c>
      <c r="E799" s="7">
        <f>IF('2_DEBITOS'!$I$4="ERRO !!!",0,SUM('2_DEBITOS'!E795))</f>
        <v>0</v>
      </c>
      <c r="F799" s="7">
        <f>IF('2_DEBITOS'!$I$4="ERRO !!!",0,SUM('2_DEBITOS'!F795,'2_DEBITOS'!G795))</f>
        <v>0</v>
      </c>
      <c r="G799" s="8" t="str">
        <f>IF('1_QUESITOS'!$D$18="ERRO !!!","",
IF(E799+F799=0,"",
IF(OR('2_DEBITOS'!I795="Sim",'1_QUESITOS'!$D$6="Sim",'1_QUESITOS'!$D$7="Sim",'1_QUESITOS'!$D$9="Sim"),"D",
IF('3_CAPAG'!$D$9="","",
'3_CAPAG'!$D$9))))</f>
        <v/>
      </c>
      <c r="H799" s="8" t="str">
        <f>IF('1_QUESITOS'!$D$18="ERRO !!!","00.0",
IF(AND(OR(G799="C",G799="D"),'1_QUESITOS'!$D$13="Sim"),"10.1",
IF(AND(OR(G799="A",G799="B"),'1_QUESITOS'!$D$14="Sim"),"10.2",
IF(AND(OR(G799="C",G799="D"),'1_QUESITOS'!$D$13="Não",'1_QUESITOS'!$D$12="Inciso I"),"11.1",
IF(AND(OR(G799="C",G799="D"),'1_QUESITOS'!$D$13="Não",'1_QUESITOS'!$D$12="Inciso II"),"11.2",
"00.0")))))</f>
        <v>00.0</v>
      </c>
      <c r="I799" s="87">
        <f>IF('1_QUESITOS'!$D$18="ERRO !!!",0,
IF(H799="10.1",0.65,
IF(H799="10.2",0,
IF(AND(H799="11.1",'1_QUESITOS'!$D$8="Não",'1_QUESITOS'!$D$9="Não",'1_QUESITOS'!$D$10="Não",'1_QUESITOS'!$D$11="Não"),0.65,
IF(AND(H799="11.1",OR('1_QUESITOS'!$D$8="Sim",'1_QUESITOS'!$D$9="Sim",'1_QUESITOS'!$D$10="Sim",'1_QUESITOS'!$D$11="Sim")),0.7,
IF(AND(H799="11.2",'1_QUESITOS'!$D$8="Não",'1_QUESITOS'!$D$9="Não",'1_QUESITOS'!$D$10="Não",'1_QUESITOS'!$D$11="Não"),0.5,
IF(AND(H799="11.2",OR('1_QUESITOS'!$D$8="Sim",'1_QUESITOS'!$D$9="Sim",'1_QUESITOS'!$D$10="Sim",'1_QUESITOS'!$D$11="Sim")),0.55,
0)))))))</f>
        <v>0</v>
      </c>
      <c r="J799" s="87">
        <f>'3_CAPAG'!$D$8</f>
        <v>0</v>
      </c>
      <c r="K799" s="87">
        <f>IF(OR('2_DEBITOS'!I795="Sim",'1_QUESITOS'!$D$6="Sim",'1_QUESITOS'!$D$7="Sim",'1_QUESITOS'!$D$9="Sim"),I799,
SMALL(I799:J799,1))</f>
        <v>0</v>
      </c>
      <c r="L799" s="7">
        <f>IF('2_DEBITOS'!$I$4="ERRO !!!",0,ROUNDDOWN(SUM(E799:F799)*K799,2))</f>
        <v>0</v>
      </c>
      <c r="M799" s="7">
        <f t="shared" si="48"/>
        <v>0</v>
      </c>
      <c r="N799" s="7">
        <f t="shared" si="51"/>
        <v>0</v>
      </c>
      <c r="O799" s="7">
        <f t="shared" si="49"/>
        <v>0</v>
      </c>
    </row>
    <row r="800" spans="3:15" x14ac:dyDescent="0.35">
      <c r="C800" s="18" t="str">
        <f t="shared" si="50"/>
        <v/>
      </c>
      <c r="D800" s="13" t="str">
        <f>IF('2_DEBITOS'!D796="","Não informado",'2_DEBITOS'!D796)</f>
        <v>Não informado</v>
      </c>
      <c r="E800" s="7">
        <f>IF('2_DEBITOS'!$I$4="ERRO !!!",0,SUM('2_DEBITOS'!E796))</f>
        <v>0</v>
      </c>
      <c r="F800" s="7">
        <f>IF('2_DEBITOS'!$I$4="ERRO !!!",0,SUM('2_DEBITOS'!F796,'2_DEBITOS'!G796))</f>
        <v>0</v>
      </c>
      <c r="G800" s="8" t="str">
        <f>IF('1_QUESITOS'!$D$18="ERRO !!!","",
IF(E800+F800=0,"",
IF(OR('2_DEBITOS'!I796="Sim",'1_QUESITOS'!$D$6="Sim",'1_QUESITOS'!$D$7="Sim",'1_QUESITOS'!$D$9="Sim"),"D",
IF('3_CAPAG'!$D$9="","",
'3_CAPAG'!$D$9))))</f>
        <v/>
      </c>
      <c r="H800" s="8" t="str">
        <f>IF('1_QUESITOS'!$D$18="ERRO !!!","00.0",
IF(AND(OR(G800="C",G800="D"),'1_QUESITOS'!$D$13="Sim"),"10.1",
IF(AND(OR(G800="A",G800="B"),'1_QUESITOS'!$D$14="Sim"),"10.2",
IF(AND(OR(G800="C",G800="D"),'1_QUESITOS'!$D$13="Não",'1_QUESITOS'!$D$12="Inciso I"),"11.1",
IF(AND(OR(G800="C",G800="D"),'1_QUESITOS'!$D$13="Não",'1_QUESITOS'!$D$12="Inciso II"),"11.2",
"00.0")))))</f>
        <v>00.0</v>
      </c>
      <c r="I800" s="87">
        <f>IF('1_QUESITOS'!$D$18="ERRO !!!",0,
IF(H800="10.1",0.65,
IF(H800="10.2",0,
IF(AND(H800="11.1",'1_QUESITOS'!$D$8="Não",'1_QUESITOS'!$D$9="Não",'1_QUESITOS'!$D$10="Não",'1_QUESITOS'!$D$11="Não"),0.65,
IF(AND(H800="11.1",OR('1_QUESITOS'!$D$8="Sim",'1_QUESITOS'!$D$9="Sim",'1_QUESITOS'!$D$10="Sim",'1_QUESITOS'!$D$11="Sim")),0.7,
IF(AND(H800="11.2",'1_QUESITOS'!$D$8="Não",'1_QUESITOS'!$D$9="Não",'1_QUESITOS'!$D$10="Não",'1_QUESITOS'!$D$11="Não"),0.5,
IF(AND(H800="11.2",OR('1_QUESITOS'!$D$8="Sim",'1_QUESITOS'!$D$9="Sim",'1_QUESITOS'!$D$10="Sim",'1_QUESITOS'!$D$11="Sim")),0.55,
0)))))))</f>
        <v>0</v>
      </c>
      <c r="J800" s="87">
        <f>'3_CAPAG'!$D$8</f>
        <v>0</v>
      </c>
      <c r="K800" s="87">
        <f>IF(OR('2_DEBITOS'!I796="Sim",'1_QUESITOS'!$D$6="Sim",'1_QUESITOS'!$D$7="Sim",'1_QUESITOS'!$D$9="Sim"),I800,
SMALL(I800:J800,1))</f>
        <v>0</v>
      </c>
      <c r="L800" s="7">
        <f>IF('2_DEBITOS'!$I$4="ERRO !!!",0,ROUNDDOWN(SUM(E800:F800)*K800,2))</f>
        <v>0</v>
      </c>
      <c r="M800" s="7">
        <f t="shared" si="48"/>
        <v>0</v>
      </c>
      <c r="N800" s="7">
        <f t="shared" si="51"/>
        <v>0</v>
      </c>
      <c r="O800" s="7">
        <f t="shared" si="49"/>
        <v>0</v>
      </c>
    </row>
    <row r="801" spans="3:15" x14ac:dyDescent="0.35">
      <c r="C801" s="18" t="str">
        <f t="shared" si="50"/>
        <v/>
      </c>
      <c r="D801" s="13" t="str">
        <f>IF('2_DEBITOS'!D797="","Não informado",'2_DEBITOS'!D797)</f>
        <v>Não informado</v>
      </c>
      <c r="E801" s="7">
        <f>IF('2_DEBITOS'!$I$4="ERRO !!!",0,SUM('2_DEBITOS'!E797))</f>
        <v>0</v>
      </c>
      <c r="F801" s="7">
        <f>IF('2_DEBITOS'!$I$4="ERRO !!!",0,SUM('2_DEBITOS'!F797,'2_DEBITOS'!G797))</f>
        <v>0</v>
      </c>
      <c r="G801" s="8" t="str">
        <f>IF('1_QUESITOS'!$D$18="ERRO !!!","",
IF(E801+F801=0,"",
IF(OR('2_DEBITOS'!I797="Sim",'1_QUESITOS'!$D$6="Sim",'1_QUESITOS'!$D$7="Sim",'1_QUESITOS'!$D$9="Sim"),"D",
IF('3_CAPAG'!$D$9="","",
'3_CAPAG'!$D$9))))</f>
        <v/>
      </c>
      <c r="H801" s="8" t="str">
        <f>IF('1_QUESITOS'!$D$18="ERRO !!!","00.0",
IF(AND(OR(G801="C",G801="D"),'1_QUESITOS'!$D$13="Sim"),"10.1",
IF(AND(OR(G801="A",G801="B"),'1_QUESITOS'!$D$14="Sim"),"10.2",
IF(AND(OR(G801="C",G801="D"),'1_QUESITOS'!$D$13="Não",'1_QUESITOS'!$D$12="Inciso I"),"11.1",
IF(AND(OR(G801="C",G801="D"),'1_QUESITOS'!$D$13="Não",'1_QUESITOS'!$D$12="Inciso II"),"11.2",
"00.0")))))</f>
        <v>00.0</v>
      </c>
      <c r="I801" s="87">
        <f>IF('1_QUESITOS'!$D$18="ERRO !!!",0,
IF(H801="10.1",0.65,
IF(H801="10.2",0,
IF(AND(H801="11.1",'1_QUESITOS'!$D$8="Não",'1_QUESITOS'!$D$9="Não",'1_QUESITOS'!$D$10="Não",'1_QUESITOS'!$D$11="Não"),0.65,
IF(AND(H801="11.1",OR('1_QUESITOS'!$D$8="Sim",'1_QUESITOS'!$D$9="Sim",'1_QUESITOS'!$D$10="Sim",'1_QUESITOS'!$D$11="Sim")),0.7,
IF(AND(H801="11.2",'1_QUESITOS'!$D$8="Não",'1_QUESITOS'!$D$9="Não",'1_QUESITOS'!$D$10="Não",'1_QUESITOS'!$D$11="Não"),0.5,
IF(AND(H801="11.2",OR('1_QUESITOS'!$D$8="Sim",'1_QUESITOS'!$D$9="Sim",'1_QUESITOS'!$D$10="Sim",'1_QUESITOS'!$D$11="Sim")),0.55,
0)))))))</f>
        <v>0</v>
      </c>
      <c r="J801" s="87">
        <f>'3_CAPAG'!$D$8</f>
        <v>0</v>
      </c>
      <c r="K801" s="87">
        <f>IF(OR('2_DEBITOS'!I797="Sim",'1_QUESITOS'!$D$6="Sim",'1_QUESITOS'!$D$7="Sim",'1_QUESITOS'!$D$9="Sim"),I801,
SMALL(I801:J801,1))</f>
        <v>0</v>
      </c>
      <c r="L801" s="7">
        <f>IF('2_DEBITOS'!$I$4="ERRO !!!",0,ROUNDDOWN(SUM(E801:F801)*K801,2))</f>
        <v>0</v>
      </c>
      <c r="M801" s="7">
        <f t="shared" si="48"/>
        <v>0</v>
      </c>
      <c r="N801" s="7">
        <f t="shared" si="51"/>
        <v>0</v>
      </c>
      <c r="O801" s="7">
        <f t="shared" si="49"/>
        <v>0</v>
      </c>
    </row>
    <row r="802" spans="3:15" x14ac:dyDescent="0.35">
      <c r="C802" s="18" t="str">
        <f t="shared" si="50"/>
        <v/>
      </c>
      <c r="D802" s="13" t="str">
        <f>IF('2_DEBITOS'!D798="","Não informado",'2_DEBITOS'!D798)</f>
        <v>Não informado</v>
      </c>
      <c r="E802" s="7">
        <f>IF('2_DEBITOS'!$I$4="ERRO !!!",0,SUM('2_DEBITOS'!E798))</f>
        <v>0</v>
      </c>
      <c r="F802" s="7">
        <f>IF('2_DEBITOS'!$I$4="ERRO !!!",0,SUM('2_DEBITOS'!F798,'2_DEBITOS'!G798))</f>
        <v>0</v>
      </c>
      <c r="G802" s="8" t="str">
        <f>IF('1_QUESITOS'!$D$18="ERRO !!!","",
IF(E802+F802=0,"",
IF(OR('2_DEBITOS'!I798="Sim",'1_QUESITOS'!$D$6="Sim",'1_QUESITOS'!$D$7="Sim",'1_QUESITOS'!$D$9="Sim"),"D",
IF('3_CAPAG'!$D$9="","",
'3_CAPAG'!$D$9))))</f>
        <v/>
      </c>
      <c r="H802" s="8" t="str">
        <f>IF('1_QUESITOS'!$D$18="ERRO !!!","00.0",
IF(AND(OR(G802="C",G802="D"),'1_QUESITOS'!$D$13="Sim"),"10.1",
IF(AND(OR(G802="A",G802="B"),'1_QUESITOS'!$D$14="Sim"),"10.2",
IF(AND(OR(G802="C",G802="D"),'1_QUESITOS'!$D$13="Não",'1_QUESITOS'!$D$12="Inciso I"),"11.1",
IF(AND(OR(G802="C",G802="D"),'1_QUESITOS'!$D$13="Não",'1_QUESITOS'!$D$12="Inciso II"),"11.2",
"00.0")))))</f>
        <v>00.0</v>
      </c>
      <c r="I802" s="87">
        <f>IF('1_QUESITOS'!$D$18="ERRO !!!",0,
IF(H802="10.1",0.65,
IF(H802="10.2",0,
IF(AND(H802="11.1",'1_QUESITOS'!$D$8="Não",'1_QUESITOS'!$D$9="Não",'1_QUESITOS'!$D$10="Não",'1_QUESITOS'!$D$11="Não"),0.65,
IF(AND(H802="11.1",OR('1_QUESITOS'!$D$8="Sim",'1_QUESITOS'!$D$9="Sim",'1_QUESITOS'!$D$10="Sim",'1_QUESITOS'!$D$11="Sim")),0.7,
IF(AND(H802="11.2",'1_QUESITOS'!$D$8="Não",'1_QUESITOS'!$D$9="Não",'1_QUESITOS'!$D$10="Não",'1_QUESITOS'!$D$11="Não"),0.5,
IF(AND(H802="11.2",OR('1_QUESITOS'!$D$8="Sim",'1_QUESITOS'!$D$9="Sim",'1_QUESITOS'!$D$10="Sim",'1_QUESITOS'!$D$11="Sim")),0.55,
0)))))))</f>
        <v>0</v>
      </c>
      <c r="J802" s="87">
        <f>'3_CAPAG'!$D$8</f>
        <v>0</v>
      </c>
      <c r="K802" s="87">
        <f>IF(OR('2_DEBITOS'!I798="Sim",'1_QUESITOS'!$D$6="Sim",'1_QUESITOS'!$D$7="Sim",'1_QUESITOS'!$D$9="Sim"),I802,
SMALL(I802:J802,1))</f>
        <v>0</v>
      </c>
      <c r="L802" s="7">
        <f>IF('2_DEBITOS'!$I$4="ERRO !!!",0,ROUNDDOWN(SUM(E802:F802)*K802,2))</f>
        <v>0</v>
      </c>
      <c r="M802" s="7">
        <f t="shared" si="48"/>
        <v>0</v>
      </c>
      <c r="N802" s="7">
        <f t="shared" si="51"/>
        <v>0</v>
      </c>
      <c r="O802" s="7">
        <f t="shared" si="49"/>
        <v>0</v>
      </c>
    </row>
    <row r="803" spans="3:15" x14ac:dyDescent="0.35">
      <c r="C803" s="18" t="str">
        <f t="shared" si="50"/>
        <v/>
      </c>
      <c r="D803" s="13" t="str">
        <f>IF('2_DEBITOS'!D799="","Não informado",'2_DEBITOS'!D799)</f>
        <v>Não informado</v>
      </c>
      <c r="E803" s="7">
        <f>IF('2_DEBITOS'!$I$4="ERRO !!!",0,SUM('2_DEBITOS'!E799))</f>
        <v>0</v>
      </c>
      <c r="F803" s="7">
        <f>IF('2_DEBITOS'!$I$4="ERRO !!!",0,SUM('2_DEBITOS'!F799,'2_DEBITOS'!G799))</f>
        <v>0</v>
      </c>
      <c r="G803" s="8" t="str">
        <f>IF('1_QUESITOS'!$D$18="ERRO !!!","",
IF(E803+F803=0,"",
IF(OR('2_DEBITOS'!I799="Sim",'1_QUESITOS'!$D$6="Sim",'1_QUESITOS'!$D$7="Sim",'1_QUESITOS'!$D$9="Sim"),"D",
IF('3_CAPAG'!$D$9="","",
'3_CAPAG'!$D$9))))</f>
        <v/>
      </c>
      <c r="H803" s="8" t="str">
        <f>IF('1_QUESITOS'!$D$18="ERRO !!!","00.0",
IF(AND(OR(G803="C",G803="D"),'1_QUESITOS'!$D$13="Sim"),"10.1",
IF(AND(OR(G803="A",G803="B"),'1_QUESITOS'!$D$14="Sim"),"10.2",
IF(AND(OR(G803="C",G803="D"),'1_QUESITOS'!$D$13="Não",'1_QUESITOS'!$D$12="Inciso I"),"11.1",
IF(AND(OR(G803="C",G803="D"),'1_QUESITOS'!$D$13="Não",'1_QUESITOS'!$D$12="Inciso II"),"11.2",
"00.0")))))</f>
        <v>00.0</v>
      </c>
      <c r="I803" s="87">
        <f>IF('1_QUESITOS'!$D$18="ERRO !!!",0,
IF(H803="10.1",0.65,
IF(H803="10.2",0,
IF(AND(H803="11.1",'1_QUESITOS'!$D$8="Não",'1_QUESITOS'!$D$9="Não",'1_QUESITOS'!$D$10="Não",'1_QUESITOS'!$D$11="Não"),0.65,
IF(AND(H803="11.1",OR('1_QUESITOS'!$D$8="Sim",'1_QUESITOS'!$D$9="Sim",'1_QUESITOS'!$D$10="Sim",'1_QUESITOS'!$D$11="Sim")),0.7,
IF(AND(H803="11.2",'1_QUESITOS'!$D$8="Não",'1_QUESITOS'!$D$9="Não",'1_QUESITOS'!$D$10="Não",'1_QUESITOS'!$D$11="Não"),0.5,
IF(AND(H803="11.2",OR('1_QUESITOS'!$D$8="Sim",'1_QUESITOS'!$D$9="Sim",'1_QUESITOS'!$D$10="Sim",'1_QUESITOS'!$D$11="Sim")),0.55,
0)))))))</f>
        <v>0</v>
      </c>
      <c r="J803" s="87">
        <f>'3_CAPAG'!$D$8</f>
        <v>0</v>
      </c>
      <c r="K803" s="87">
        <f>IF(OR('2_DEBITOS'!I799="Sim",'1_QUESITOS'!$D$6="Sim",'1_QUESITOS'!$D$7="Sim",'1_QUESITOS'!$D$9="Sim"),I803,
SMALL(I803:J803,1))</f>
        <v>0</v>
      </c>
      <c r="L803" s="7">
        <f>IF('2_DEBITOS'!$I$4="ERRO !!!",0,ROUNDDOWN(SUM(E803:F803)*K803,2))</f>
        <v>0</v>
      </c>
      <c r="M803" s="7">
        <f t="shared" si="48"/>
        <v>0</v>
      </c>
      <c r="N803" s="7">
        <f t="shared" si="51"/>
        <v>0</v>
      </c>
      <c r="O803" s="7">
        <f t="shared" si="49"/>
        <v>0</v>
      </c>
    </row>
    <row r="804" spans="3:15" x14ac:dyDescent="0.35">
      <c r="C804" s="18" t="str">
        <f t="shared" si="50"/>
        <v/>
      </c>
      <c r="D804" s="13" t="str">
        <f>IF('2_DEBITOS'!D800="","Não informado",'2_DEBITOS'!D800)</f>
        <v>Não informado</v>
      </c>
      <c r="E804" s="7">
        <f>IF('2_DEBITOS'!$I$4="ERRO !!!",0,SUM('2_DEBITOS'!E800))</f>
        <v>0</v>
      </c>
      <c r="F804" s="7">
        <f>IF('2_DEBITOS'!$I$4="ERRO !!!",0,SUM('2_DEBITOS'!F800,'2_DEBITOS'!G800))</f>
        <v>0</v>
      </c>
      <c r="G804" s="8" t="str">
        <f>IF('1_QUESITOS'!$D$18="ERRO !!!","",
IF(E804+F804=0,"",
IF(OR('2_DEBITOS'!I800="Sim",'1_QUESITOS'!$D$6="Sim",'1_QUESITOS'!$D$7="Sim",'1_QUESITOS'!$D$9="Sim"),"D",
IF('3_CAPAG'!$D$9="","",
'3_CAPAG'!$D$9))))</f>
        <v/>
      </c>
      <c r="H804" s="8" t="str">
        <f>IF('1_QUESITOS'!$D$18="ERRO !!!","00.0",
IF(AND(OR(G804="C",G804="D"),'1_QUESITOS'!$D$13="Sim"),"10.1",
IF(AND(OR(G804="A",G804="B"),'1_QUESITOS'!$D$14="Sim"),"10.2",
IF(AND(OR(G804="C",G804="D"),'1_QUESITOS'!$D$13="Não",'1_QUESITOS'!$D$12="Inciso I"),"11.1",
IF(AND(OR(G804="C",G804="D"),'1_QUESITOS'!$D$13="Não",'1_QUESITOS'!$D$12="Inciso II"),"11.2",
"00.0")))))</f>
        <v>00.0</v>
      </c>
      <c r="I804" s="87">
        <f>IF('1_QUESITOS'!$D$18="ERRO !!!",0,
IF(H804="10.1",0.65,
IF(H804="10.2",0,
IF(AND(H804="11.1",'1_QUESITOS'!$D$8="Não",'1_QUESITOS'!$D$9="Não",'1_QUESITOS'!$D$10="Não",'1_QUESITOS'!$D$11="Não"),0.65,
IF(AND(H804="11.1",OR('1_QUESITOS'!$D$8="Sim",'1_QUESITOS'!$D$9="Sim",'1_QUESITOS'!$D$10="Sim",'1_QUESITOS'!$D$11="Sim")),0.7,
IF(AND(H804="11.2",'1_QUESITOS'!$D$8="Não",'1_QUESITOS'!$D$9="Não",'1_QUESITOS'!$D$10="Não",'1_QUESITOS'!$D$11="Não"),0.5,
IF(AND(H804="11.2",OR('1_QUESITOS'!$D$8="Sim",'1_QUESITOS'!$D$9="Sim",'1_QUESITOS'!$D$10="Sim",'1_QUESITOS'!$D$11="Sim")),0.55,
0)))))))</f>
        <v>0</v>
      </c>
      <c r="J804" s="87">
        <f>'3_CAPAG'!$D$8</f>
        <v>0</v>
      </c>
      <c r="K804" s="87">
        <f>IF(OR('2_DEBITOS'!I800="Sim",'1_QUESITOS'!$D$6="Sim",'1_QUESITOS'!$D$7="Sim",'1_QUESITOS'!$D$9="Sim"),I804,
SMALL(I804:J804,1))</f>
        <v>0</v>
      </c>
      <c r="L804" s="7">
        <f>IF('2_DEBITOS'!$I$4="ERRO !!!",0,ROUNDDOWN(SUM(E804:F804)*K804,2))</f>
        <v>0</v>
      </c>
      <c r="M804" s="7">
        <f t="shared" si="48"/>
        <v>0</v>
      </c>
      <c r="N804" s="7">
        <f t="shared" si="51"/>
        <v>0</v>
      </c>
      <c r="O804" s="7">
        <f t="shared" si="49"/>
        <v>0</v>
      </c>
    </row>
    <row r="805" spans="3:15" x14ac:dyDescent="0.35">
      <c r="C805" s="18" t="str">
        <f t="shared" si="50"/>
        <v/>
      </c>
      <c r="D805" s="13" t="str">
        <f>IF('2_DEBITOS'!D801="","Não informado",'2_DEBITOS'!D801)</f>
        <v>Não informado</v>
      </c>
      <c r="E805" s="7">
        <f>IF('2_DEBITOS'!$I$4="ERRO !!!",0,SUM('2_DEBITOS'!E801))</f>
        <v>0</v>
      </c>
      <c r="F805" s="7">
        <f>IF('2_DEBITOS'!$I$4="ERRO !!!",0,SUM('2_DEBITOS'!F801,'2_DEBITOS'!G801))</f>
        <v>0</v>
      </c>
      <c r="G805" s="8" t="str">
        <f>IF('1_QUESITOS'!$D$18="ERRO !!!","",
IF(E805+F805=0,"",
IF(OR('2_DEBITOS'!I801="Sim",'1_QUESITOS'!$D$6="Sim",'1_QUESITOS'!$D$7="Sim",'1_QUESITOS'!$D$9="Sim"),"D",
IF('3_CAPAG'!$D$9="","",
'3_CAPAG'!$D$9))))</f>
        <v/>
      </c>
      <c r="H805" s="8" t="str">
        <f>IF('1_QUESITOS'!$D$18="ERRO !!!","00.0",
IF(AND(OR(G805="C",G805="D"),'1_QUESITOS'!$D$13="Sim"),"10.1",
IF(AND(OR(G805="A",G805="B"),'1_QUESITOS'!$D$14="Sim"),"10.2",
IF(AND(OR(G805="C",G805="D"),'1_QUESITOS'!$D$13="Não",'1_QUESITOS'!$D$12="Inciso I"),"11.1",
IF(AND(OR(G805="C",G805="D"),'1_QUESITOS'!$D$13="Não",'1_QUESITOS'!$D$12="Inciso II"),"11.2",
"00.0")))))</f>
        <v>00.0</v>
      </c>
      <c r="I805" s="87">
        <f>IF('1_QUESITOS'!$D$18="ERRO !!!",0,
IF(H805="10.1",0.65,
IF(H805="10.2",0,
IF(AND(H805="11.1",'1_QUESITOS'!$D$8="Não",'1_QUESITOS'!$D$9="Não",'1_QUESITOS'!$D$10="Não",'1_QUESITOS'!$D$11="Não"),0.65,
IF(AND(H805="11.1",OR('1_QUESITOS'!$D$8="Sim",'1_QUESITOS'!$D$9="Sim",'1_QUESITOS'!$D$10="Sim",'1_QUESITOS'!$D$11="Sim")),0.7,
IF(AND(H805="11.2",'1_QUESITOS'!$D$8="Não",'1_QUESITOS'!$D$9="Não",'1_QUESITOS'!$D$10="Não",'1_QUESITOS'!$D$11="Não"),0.5,
IF(AND(H805="11.2",OR('1_QUESITOS'!$D$8="Sim",'1_QUESITOS'!$D$9="Sim",'1_QUESITOS'!$D$10="Sim",'1_QUESITOS'!$D$11="Sim")),0.55,
0)))))))</f>
        <v>0</v>
      </c>
      <c r="J805" s="87">
        <f>'3_CAPAG'!$D$8</f>
        <v>0</v>
      </c>
      <c r="K805" s="87">
        <f>IF(OR('2_DEBITOS'!I801="Sim",'1_QUESITOS'!$D$6="Sim",'1_QUESITOS'!$D$7="Sim",'1_QUESITOS'!$D$9="Sim"),I805,
SMALL(I805:J805,1))</f>
        <v>0</v>
      </c>
      <c r="L805" s="7">
        <f>IF('2_DEBITOS'!$I$4="ERRO !!!",0,ROUNDDOWN(SUM(E805:F805)*K805,2))</f>
        <v>0</v>
      </c>
      <c r="M805" s="7">
        <f t="shared" si="48"/>
        <v>0</v>
      </c>
      <c r="N805" s="7">
        <f t="shared" si="51"/>
        <v>0</v>
      </c>
      <c r="O805" s="7">
        <f t="shared" si="49"/>
        <v>0</v>
      </c>
    </row>
    <row r="806" spans="3:15" x14ac:dyDescent="0.35">
      <c r="C806" s="18" t="str">
        <f t="shared" si="50"/>
        <v/>
      </c>
      <c r="D806" s="13" t="str">
        <f>IF('2_DEBITOS'!D802="","Não informado",'2_DEBITOS'!D802)</f>
        <v>Não informado</v>
      </c>
      <c r="E806" s="7">
        <f>IF('2_DEBITOS'!$I$4="ERRO !!!",0,SUM('2_DEBITOS'!E802))</f>
        <v>0</v>
      </c>
      <c r="F806" s="7">
        <f>IF('2_DEBITOS'!$I$4="ERRO !!!",0,SUM('2_DEBITOS'!F802,'2_DEBITOS'!G802))</f>
        <v>0</v>
      </c>
      <c r="G806" s="8" t="str">
        <f>IF('1_QUESITOS'!$D$18="ERRO !!!","",
IF(E806+F806=0,"",
IF(OR('2_DEBITOS'!I802="Sim",'1_QUESITOS'!$D$6="Sim",'1_QUESITOS'!$D$7="Sim",'1_QUESITOS'!$D$9="Sim"),"D",
IF('3_CAPAG'!$D$9="","",
'3_CAPAG'!$D$9))))</f>
        <v/>
      </c>
      <c r="H806" s="8" t="str">
        <f>IF('1_QUESITOS'!$D$18="ERRO !!!","00.0",
IF(AND(OR(G806="C",G806="D"),'1_QUESITOS'!$D$13="Sim"),"10.1",
IF(AND(OR(G806="A",G806="B"),'1_QUESITOS'!$D$14="Sim"),"10.2",
IF(AND(OR(G806="C",G806="D"),'1_QUESITOS'!$D$13="Não",'1_QUESITOS'!$D$12="Inciso I"),"11.1",
IF(AND(OR(G806="C",G806="D"),'1_QUESITOS'!$D$13="Não",'1_QUESITOS'!$D$12="Inciso II"),"11.2",
"00.0")))))</f>
        <v>00.0</v>
      </c>
      <c r="I806" s="87">
        <f>IF('1_QUESITOS'!$D$18="ERRO !!!",0,
IF(H806="10.1",0.65,
IF(H806="10.2",0,
IF(AND(H806="11.1",'1_QUESITOS'!$D$8="Não",'1_QUESITOS'!$D$9="Não",'1_QUESITOS'!$D$10="Não",'1_QUESITOS'!$D$11="Não"),0.65,
IF(AND(H806="11.1",OR('1_QUESITOS'!$D$8="Sim",'1_QUESITOS'!$D$9="Sim",'1_QUESITOS'!$D$10="Sim",'1_QUESITOS'!$D$11="Sim")),0.7,
IF(AND(H806="11.2",'1_QUESITOS'!$D$8="Não",'1_QUESITOS'!$D$9="Não",'1_QUESITOS'!$D$10="Não",'1_QUESITOS'!$D$11="Não"),0.5,
IF(AND(H806="11.2",OR('1_QUESITOS'!$D$8="Sim",'1_QUESITOS'!$D$9="Sim",'1_QUESITOS'!$D$10="Sim",'1_QUESITOS'!$D$11="Sim")),0.55,
0)))))))</f>
        <v>0</v>
      </c>
      <c r="J806" s="87">
        <f>'3_CAPAG'!$D$8</f>
        <v>0</v>
      </c>
      <c r="K806" s="87">
        <f>IF(OR('2_DEBITOS'!I802="Sim",'1_QUESITOS'!$D$6="Sim",'1_QUESITOS'!$D$7="Sim",'1_QUESITOS'!$D$9="Sim"),I806,
SMALL(I806:J806,1))</f>
        <v>0</v>
      </c>
      <c r="L806" s="7">
        <f>IF('2_DEBITOS'!$I$4="ERRO !!!",0,ROUNDDOWN(SUM(E806:F806)*K806,2))</f>
        <v>0</v>
      </c>
      <c r="M806" s="7">
        <f t="shared" si="48"/>
        <v>0</v>
      </c>
      <c r="N806" s="7">
        <f t="shared" si="51"/>
        <v>0</v>
      </c>
      <c r="O806" s="7">
        <f t="shared" si="49"/>
        <v>0</v>
      </c>
    </row>
    <row r="807" spans="3:15" x14ac:dyDescent="0.35">
      <c r="C807" s="18" t="str">
        <f t="shared" si="50"/>
        <v/>
      </c>
      <c r="D807" s="13" t="str">
        <f>IF('2_DEBITOS'!D803="","Não informado",'2_DEBITOS'!D803)</f>
        <v>Não informado</v>
      </c>
      <c r="E807" s="7">
        <f>IF('2_DEBITOS'!$I$4="ERRO !!!",0,SUM('2_DEBITOS'!E803))</f>
        <v>0</v>
      </c>
      <c r="F807" s="7">
        <f>IF('2_DEBITOS'!$I$4="ERRO !!!",0,SUM('2_DEBITOS'!F803,'2_DEBITOS'!G803))</f>
        <v>0</v>
      </c>
      <c r="G807" s="8" t="str">
        <f>IF('1_QUESITOS'!$D$18="ERRO !!!","",
IF(E807+F807=0,"",
IF(OR('2_DEBITOS'!I803="Sim",'1_QUESITOS'!$D$6="Sim",'1_QUESITOS'!$D$7="Sim",'1_QUESITOS'!$D$9="Sim"),"D",
IF('3_CAPAG'!$D$9="","",
'3_CAPAG'!$D$9))))</f>
        <v/>
      </c>
      <c r="H807" s="8" t="str">
        <f>IF('1_QUESITOS'!$D$18="ERRO !!!","00.0",
IF(AND(OR(G807="C",G807="D"),'1_QUESITOS'!$D$13="Sim"),"10.1",
IF(AND(OR(G807="A",G807="B"),'1_QUESITOS'!$D$14="Sim"),"10.2",
IF(AND(OR(G807="C",G807="D"),'1_QUESITOS'!$D$13="Não",'1_QUESITOS'!$D$12="Inciso I"),"11.1",
IF(AND(OR(G807="C",G807="D"),'1_QUESITOS'!$D$13="Não",'1_QUESITOS'!$D$12="Inciso II"),"11.2",
"00.0")))))</f>
        <v>00.0</v>
      </c>
      <c r="I807" s="87">
        <f>IF('1_QUESITOS'!$D$18="ERRO !!!",0,
IF(H807="10.1",0.65,
IF(H807="10.2",0,
IF(AND(H807="11.1",'1_QUESITOS'!$D$8="Não",'1_QUESITOS'!$D$9="Não",'1_QUESITOS'!$D$10="Não",'1_QUESITOS'!$D$11="Não"),0.65,
IF(AND(H807="11.1",OR('1_QUESITOS'!$D$8="Sim",'1_QUESITOS'!$D$9="Sim",'1_QUESITOS'!$D$10="Sim",'1_QUESITOS'!$D$11="Sim")),0.7,
IF(AND(H807="11.2",'1_QUESITOS'!$D$8="Não",'1_QUESITOS'!$D$9="Não",'1_QUESITOS'!$D$10="Não",'1_QUESITOS'!$D$11="Não"),0.5,
IF(AND(H807="11.2",OR('1_QUESITOS'!$D$8="Sim",'1_QUESITOS'!$D$9="Sim",'1_QUESITOS'!$D$10="Sim",'1_QUESITOS'!$D$11="Sim")),0.55,
0)))))))</f>
        <v>0</v>
      </c>
      <c r="J807" s="87">
        <f>'3_CAPAG'!$D$8</f>
        <v>0</v>
      </c>
      <c r="K807" s="87">
        <f>IF(OR('2_DEBITOS'!I803="Sim",'1_QUESITOS'!$D$6="Sim",'1_QUESITOS'!$D$7="Sim",'1_QUESITOS'!$D$9="Sim"),I807,
SMALL(I807:J807,1))</f>
        <v>0</v>
      </c>
      <c r="L807" s="7">
        <f>IF('2_DEBITOS'!$I$4="ERRO !!!",0,ROUNDDOWN(SUM(E807:F807)*K807,2))</f>
        <v>0</v>
      </c>
      <c r="M807" s="7">
        <f t="shared" si="48"/>
        <v>0</v>
      </c>
      <c r="N807" s="7">
        <f t="shared" si="51"/>
        <v>0</v>
      </c>
      <c r="O807" s="7">
        <f t="shared" si="49"/>
        <v>0</v>
      </c>
    </row>
    <row r="808" spans="3:15" x14ac:dyDescent="0.35">
      <c r="C808" s="18" t="str">
        <f t="shared" si="50"/>
        <v/>
      </c>
      <c r="D808" s="13" t="str">
        <f>IF('2_DEBITOS'!D804="","Não informado",'2_DEBITOS'!D804)</f>
        <v>Não informado</v>
      </c>
      <c r="E808" s="7">
        <f>IF('2_DEBITOS'!$I$4="ERRO !!!",0,SUM('2_DEBITOS'!E804))</f>
        <v>0</v>
      </c>
      <c r="F808" s="7">
        <f>IF('2_DEBITOS'!$I$4="ERRO !!!",0,SUM('2_DEBITOS'!F804,'2_DEBITOS'!G804))</f>
        <v>0</v>
      </c>
      <c r="G808" s="8" t="str">
        <f>IF('1_QUESITOS'!$D$18="ERRO !!!","",
IF(E808+F808=0,"",
IF(OR('2_DEBITOS'!I804="Sim",'1_QUESITOS'!$D$6="Sim",'1_QUESITOS'!$D$7="Sim",'1_QUESITOS'!$D$9="Sim"),"D",
IF('3_CAPAG'!$D$9="","",
'3_CAPAG'!$D$9))))</f>
        <v/>
      </c>
      <c r="H808" s="8" t="str">
        <f>IF('1_QUESITOS'!$D$18="ERRO !!!","00.0",
IF(AND(OR(G808="C",G808="D"),'1_QUESITOS'!$D$13="Sim"),"10.1",
IF(AND(OR(G808="A",G808="B"),'1_QUESITOS'!$D$14="Sim"),"10.2",
IF(AND(OR(G808="C",G808="D"),'1_QUESITOS'!$D$13="Não",'1_QUESITOS'!$D$12="Inciso I"),"11.1",
IF(AND(OR(G808="C",G808="D"),'1_QUESITOS'!$D$13="Não",'1_QUESITOS'!$D$12="Inciso II"),"11.2",
"00.0")))))</f>
        <v>00.0</v>
      </c>
      <c r="I808" s="87">
        <f>IF('1_QUESITOS'!$D$18="ERRO !!!",0,
IF(H808="10.1",0.65,
IF(H808="10.2",0,
IF(AND(H808="11.1",'1_QUESITOS'!$D$8="Não",'1_QUESITOS'!$D$9="Não",'1_QUESITOS'!$D$10="Não",'1_QUESITOS'!$D$11="Não"),0.65,
IF(AND(H808="11.1",OR('1_QUESITOS'!$D$8="Sim",'1_QUESITOS'!$D$9="Sim",'1_QUESITOS'!$D$10="Sim",'1_QUESITOS'!$D$11="Sim")),0.7,
IF(AND(H808="11.2",'1_QUESITOS'!$D$8="Não",'1_QUESITOS'!$D$9="Não",'1_QUESITOS'!$D$10="Não",'1_QUESITOS'!$D$11="Não"),0.5,
IF(AND(H808="11.2",OR('1_QUESITOS'!$D$8="Sim",'1_QUESITOS'!$D$9="Sim",'1_QUESITOS'!$D$10="Sim",'1_QUESITOS'!$D$11="Sim")),0.55,
0)))))))</f>
        <v>0</v>
      </c>
      <c r="J808" s="87">
        <f>'3_CAPAG'!$D$8</f>
        <v>0</v>
      </c>
      <c r="K808" s="87">
        <f>IF(OR('2_DEBITOS'!I804="Sim",'1_QUESITOS'!$D$6="Sim",'1_QUESITOS'!$D$7="Sim",'1_QUESITOS'!$D$9="Sim"),I808,
SMALL(I808:J808,1))</f>
        <v>0</v>
      </c>
      <c r="L808" s="7">
        <f>IF('2_DEBITOS'!$I$4="ERRO !!!",0,ROUNDDOWN(SUM(E808:F808)*K808,2))</f>
        <v>0</v>
      </c>
      <c r="M808" s="7">
        <f t="shared" si="48"/>
        <v>0</v>
      </c>
      <c r="N808" s="7">
        <f t="shared" si="51"/>
        <v>0</v>
      </c>
      <c r="O808" s="7">
        <f t="shared" si="49"/>
        <v>0</v>
      </c>
    </row>
    <row r="809" spans="3:15" x14ac:dyDescent="0.35">
      <c r="C809" s="18" t="str">
        <f t="shared" si="50"/>
        <v/>
      </c>
      <c r="D809" s="13" t="str">
        <f>IF('2_DEBITOS'!D805="","Não informado",'2_DEBITOS'!D805)</f>
        <v>Não informado</v>
      </c>
      <c r="E809" s="7">
        <f>IF('2_DEBITOS'!$I$4="ERRO !!!",0,SUM('2_DEBITOS'!E805))</f>
        <v>0</v>
      </c>
      <c r="F809" s="7">
        <f>IF('2_DEBITOS'!$I$4="ERRO !!!",0,SUM('2_DEBITOS'!F805,'2_DEBITOS'!G805))</f>
        <v>0</v>
      </c>
      <c r="G809" s="8" t="str">
        <f>IF('1_QUESITOS'!$D$18="ERRO !!!","",
IF(E809+F809=0,"",
IF(OR('2_DEBITOS'!I805="Sim",'1_QUESITOS'!$D$6="Sim",'1_QUESITOS'!$D$7="Sim",'1_QUESITOS'!$D$9="Sim"),"D",
IF('3_CAPAG'!$D$9="","",
'3_CAPAG'!$D$9))))</f>
        <v/>
      </c>
      <c r="H809" s="8" t="str">
        <f>IF('1_QUESITOS'!$D$18="ERRO !!!","00.0",
IF(AND(OR(G809="C",G809="D"),'1_QUESITOS'!$D$13="Sim"),"10.1",
IF(AND(OR(G809="A",G809="B"),'1_QUESITOS'!$D$14="Sim"),"10.2",
IF(AND(OR(G809="C",G809="D"),'1_QUESITOS'!$D$13="Não",'1_QUESITOS'!$D$12="Inciso I"),"11.1",
IF(AND(OR(G809="C",G809="D"),'1_QUESITOS'!$D$13="Não",'1_QUESITOS'!$D$12="Inciso II"),"11.2",
"00.0")))))</f>
        <v>00.0</v>
      </c>
      <c r="I809" s="87">
        <f>IF('1_QUESITOS'!$D$18="ERRO !!!",0,
IF(H809="10.1",0.65,
IF(H809="10.2",0,
IF(AND(H809="11.1",'1_QUESITOS'!$D$8="Não",'1_QUESITOS'!$D$9="Não",'1_QUESITOS'!$D$10="Não",'1_QUESITOS'!$D$11="Não"),0.65,
IF(AND(H809="11.1",OR('1_QUESITOS'!$D$8="Sim",'1_QUESITOS'!$D$9="Sim",'1_QUESITOS'!$D$10="Sim",'1_QUESITOS'!$D$11="Sim")),0.7,
IF(AND(H809="11.2",'1_QUESITOS'!$D$8="Não",'1_QUESITOS'!$D$9="Não",'1_QUESITOS'!$D$10="Não",'1_QUESITOS'!$D$11="Não"),0.5,
IF(AND(H809="11.2",OR('1_QUESITOS'!$D$8="Sim",'1_QUESITOS'!$D$9="Sim",'1_QUESITOS'!$D$10="Sim",'1_QUESITOS'!$D$11="Sim")),0.55,
0)))))))</f>
        <v>0</v>
      </c>
      <c r="J809" s="87">
        <f>'3_CAPAG'!$D$8</f>
        <v>0</v>
      </c>
      <c r="K809" s="87">
        <f>IF(OR('2_DEBITOS'!I805="Sim",'1_QUESITOS'!$D$6="Sim",'1_QUESITOS'!$D$7="Sim",'1_QUESITOS'!$D$9="Sim"),I809,
SMALL(I809:J809,1))</f>
        <v>0</v>
      </c>
      <c r="L809" s="7">
        <f>IF('2_DEBITOS'!$I$4="ERRO !!!",0,ROUNDDOWN(SUM(E809:F809)*K809,2))</f>
        <v>0</v>
      </c>
      <c r="M809" s="7">
        <f t="shared" si="48"/>
        <v>0</v>
      </c>
      <c r="N809" s="7">
        <f t="shared" si="51"/>
        <v>0</v>
      </c>
      <c r="O809" s="7">
        <f t="shared" si="49"/>
        <v>0</v>
      </c>
    </row>
    <row r="810" spans="3:15" x14ac:dyDescent="0.35">
      <c r="C810" s="18" t="str">
        <f t="shared" si="50"/>
        <v/>
      </c>
      <c r="D810" s="13" t="str">
        <f>IF('2_DEBITOS'!D806="","Não informado",'2_DEBITOS'!D806)</f>
        <v>Não informado</v>
      </c>
      <c r="E810" s="7">
        <f>IF('2_DEBITOS'!$I$4="ERRO !!!",0,SUM('2_DEBITOS'!E806))</f>
        <v>0</v>
      </c>
      <c r="F810" s="7">
        <f>IF('2_DEBITOS'!$I$4="ERRO !!!",0,SUM('2_DEBITOS'!F806,'2_DEBITOS'!G806))</f>
        <v>0</v>
      </c>
      <c r="G810" s="8" t="str">
        <f>IF('1_QUESITOS'!$D$18="ERRO !!!","",
IF(E810+F810=0,"",
IF(OR('2_DEBITOS'!I806="Sim",'1_QUESITOS'!$D$6="Sim",'1_QUESITOS'!$D$7="Sim",'1_QUESITOS'!$D$9="Sim"),"D",
IF('3_CAPAG'!$D$9="","",
'3_CAPAG'!$D$9))))</f>
        <v/>
      </c>
      <c r="H810" s="8" t="str">
        <f>IF('1_QUESITOS'!$D$18="ERRO !!!","00.0",
IF(AND(OR(G810="C",G810="D"),'1_QUESITOS'!$D$13="Sim"),"10.1",
IF(AND(OR(G810="A",G810="B"),'1_QUESITOS'!$D$14="Sim"),"10.2",
IF(AND(OR(G810="C",G810="D"),'1_QUESITOS'!$D$13="Não",'1_QUESITOS'!$D$12="Inciso I"),"11.1",
IF(AND(OR(G810="C",G810="D"),'1_QUESITOS'!$D$13="Não",'1_QUESITOS'!$D$12="Inciso II"),"11.2",
"00.0")))))</f>
        <v>00.0</v>
      </c>
      <c r="I810" s="87">
        <f>IF('1_QUESITOS'!$D$18="ERRO !!!",0,
IF(H810="10.1",0.65,
IF(H810="10.2",0,
IF(AND(H810="11.1",'1_QUESITOS'!$D$8="Não",'1_QUESITOS'!$D$9="Não",'1_QUESITOS'!$D$10="Não",'1_QUESITOS'!$D$11="Não"),0.65,
IF(AND(H810="11.1",OR('1_QUESITOS'!$D$8="Sim",'1_QUESITOS'!$D$9="Sim",'1_QUESITOS'!$D$10="Sim",'1_QUESITOS'!$D$11="Sim")),0.7,
IF(AND(H810="11.2",'1_QUESITOS'!$D$8="Não",'1_QUESITOS'!$D$9="Não",'1_QUESITOS'!$D$10="Não",'1_QUESITOS'!$D$11="Não"),0.5,
IF(AND(H810="11.2",OR('1_QUESITOS'!$D$8="Sim",'1_QUESITOS'!$D$9="Sim",'1_QUESITOS'!$D$10="Sim",'1_QUESITOS'!$D$11="Sim")),0.55,
0)))))))</f>
        <v>0</v>
      </c>
      <c r="J810" s="87">
        <f>'3_CAPAG'!$D$8</f>
        <v>0</v>
      </c>
      <c r="K810" s="87">
        <f>IF(OR('2_DEBITOS'!I806="Sim",'1_QUESITOS'!$D$6="Sim",'1_QUESITOS'!$D$7="Sim",'1_QUESITOS'!$D$9="Sim"),I810,
SMALL(I810:J810,1))</f>
        <v>0</v>
      </c>
      <c r="L810" s="7">
        <f>IF('2_DEBITOS'!$I$4="ERRO !!!",0,ROUNDDOWN(SUM(E810:F810)*K810,2))</f>
        <v>0</v>
      </c>
      <c r="M810" s="7">
        <f t="shared" si="48"/>
        <v>0</v>
      </c>
      <c r="N810" s="7">
        <f t="shared" si="51"/>
        <v>0</v>
      </c>
      <c r="O810" s="7">
        <f t="shared" si="49"/>
        <v>0</v>
      </c>
    </row>
    <row r="811" spans="3:15" x14ac:dyDescent="0.35">
      <c r="C811" s="18" t="str">
        <f t="shared" si="50"/>
        <v/>
      </c>
      <c r="D811" s="13" t="str">
        <f>IF('2_DEBITOS'!D807="","Não informado",'2_DEBITOS'!D807)</f>
        <v>Não informado</v>
      </c>
      <c r="E811" s="7">
        <f>IF('2_DEBITOS'!$I$4="ERRO !!!",0,SUM('2_DEBITOS'!E807))</f>
        <v>0</v>
      </c>
      <c r="F811" s="7">
        <f>IF('2_DEBITOS'!$I$4="ERRO !!!",0,SUM('2_DEBITOS'!F807,'2_DEBITOS'!G807))</f>
        <v>0</v>
      </c>
      <c r="G811" s="8" t="str">
        <f>IF('1_QUESITOS'!$D$18="ERRO !!!","",
IF(E811+F811=0,"",
IF(OR('2_DEBITOS'!I807="Sim",'1_QUESITOS'!$D$6="Sim",'1_QUESITOS'!$D$7="Sim",'1_QUESITOS'!$D$9="Sim"),"D",
IF('3_CAPAG'!$D$9="","",
'3_CAPAG'!$D$9))))</f>
        <v/>
      </c>
      <c r="H811" s="8" t="str">
        <f>IF('1_QUESITOS'!$D$18="ERRO !!!","00.0",
IF(AND(OR(G811="C",G811="D"),'1_QUESITOS'!$D$13="Sim"),"10.1",
IF(AND(OR(G811="A",G811="B"),'1_QUESITOS'!$D$14="Sim"),"10.2",
IF(AND(OR(G811="C",G811="D"),'1_QUESITOS'!$D$13="Não",'1_QUESITOS'!$D$12="Inciso I"),"11.1",
IF(AND(OR(G811="C",G811="D"),'1_QUESITOS'!$D$13="Não",'1_QUESITOS'!$D$12="Inciso II"),"11.2",
"00.0")))))</f>
        <v>00.0</v>
      </c>
      <c r="I811" s="87">
        <f>IF('1_QUESITOS'!$D$18="ERRO !!!",0,
IF(H811="10.1",0.65,
IF(H811="10.2",0,
IF(AND(H811="11.1",'1_QUESITOS'!$D$8="Não",'1_QUESITOS'!$D$9="Não",'1_QUESITOS'!$D$10="Não",'1_QUESITOS'!$D$11="Não"),0.65,
IF(AND(H811="11.1",OR('1_QUESITOS'!$D$8="Sim",'1_QUESITOS'!$D$9="Sim",'1_QUESITOS'!$D$10="Sim",'1_QUESITOS'!$D$11="Sim")),0.7,
IF(AND(H811="11.2",'1_QUESITOS'!$D$8="Não",'1_QUESITOS'!$D$9="Não",'1_QUESITOS'!$D$10="Não",'1_QUESITOS'!$D$11="Não"),0.5,
IF(AND(H811="11.2",OR('1_QUESITOS'!$D$8="Sim",'1_QUESITOS'!$D$9="Sim",'1_QUESITOS'!$D$10="Sim",'1_QUESITOS'!$D$11="Sim")),0.55,
0)))))))</f>
        <v>0</v>
      </c>
      <c r="J811" s="87">
        <f>'3_CAPAG'!$D$8</f>
        <v>0</v>
      </c>
      <c r="K811" s="87">
        <f>IF(OR('2_DEBITOS'!I807="Sim",'1_QUESITOS'!$D$6="Sim",'1_QUESITOS'!$D$7="Sim",'1_QUESITOS'!$D$9="Sim"),I811,
SMALL(I811:J811,1))</f>
        <v>0</v>
      </c>
      <c r="L811" s="7">
        <f>IF('2_DEBITOS'!$I$4="ERRO !!!",0,ROUNDDOWN(SUM(E811:F811)*K811,2))</f>
        <v>0</v>
      </c>
      <c r="M811" s="7">
        <f t="shared" si="48"/>
        <v>0</v>
      </c>
      <c r="N811" s="7">
        <f t="shared" si="51"/>
        <v>0</v>
      </c>
      <c r="O811" s="7">
        <f t="shared" si="49"/>
        <v>0</v>
      </c>
    </row>
    <row r="812" spans="3:15" x14ac:dyDescent="0.35">
      <c r="C812" s="18" t="str">
        <f t="shared" si="50"/>
        <v/>
      </c>
      <c r="D812" s="13" t="str">
        <f>IF('2_DEBITOS'!D808="","Não informado",'2_DEBITOS'!D808)</f>
        <v>Não informado</v>
      </c>
      <c r="E812" s="7">
        <f>IF('2_DEBITOS'!$I$4="ERRO !!!",0,SUM('2_DEBITOS'!E808))</f>
        <v>0</v>
      </c>
      <c r="F812" s="7">
        <f>IF('2_DEBITOS'!$I$4="ERRO !!!",0,SUM('2_DEBITOS'!F808,'2_DEBITOS'!G808))</f>
        <v>0</v>
      </c>
      <c r="G812" s="8" t="str">
        <f>IF('1_QUESITOS'!$D$18="ERRO !!!","",
IF(E812+F812=0,"",
IF(OR('2_DEBITOS'!I808="Sim",'1_QUESITOS'!$D$6="Sim",'1_QUESITOS'!$D$7="Sim",'1_QUESITOS'!$D$9="Sim"),"D",
IF('3_CAPAG'!$D$9="","",
'3_CAPAG'!$D$9))))</f>
        <v/>
      </c>
      <c r="H812" s="8" t="str">
        <f>IF('1_QUESITOS'!$D$18="ERRO !!!","00.0",
IF(AND(OR(G812="C",G812="D"),'1_QUESITOS'!$D$13="Sim"),"10.1",
IF(AND(OR(G812="A",G812="B"),'1_QUESITOS'!$D$14="Sim"),"10.2",
IF(AND(OR(G812="C",G812="D"),'1_QUESITOS'!$D$13="Não",'1_QUESITOS'!$D$12="Inciso I"),"11.1",
IF(AND(OR(G812="C",G812="D"),'1_QUESITOS'!$D$13="Não",'1_QUESITOS'!$D$12="Inciso II"),"11.2",
"00.0")))))</f>
        <v>00.0</v>
      </c>
      <c r="I812" s="87">
        <f>IF('1_QUESITOS'!$D$18="ERRO !!!",0,
IF(H812="10.1",0.65,
IF(H812="10.2",0,
IF(AND(H812="11.1",'1_QUESITOS'!$D$8="Não",'1_QUESITOS'!$D$9="Não",'1_QUESITOS'!$D$10="Não",'1_QUESITOS'!$D$11="Não"),0.65,
IF(AND(H812="11.1",OR('1_QUESITOS'!$D$8="Sim",'1_QUESITOS'!$D$9="Sim",'1_QUESITOS'!$D$10="Sim",'1_QUESITOS'!$D$11="Sim")),0.7,
IF(AND(H812="11.2",'1_QUESITOS'!$D$8="Não",'1_QUESITOS'!$D$9="Não",'1_QUESITOS'!$D$10="Não",'1_QUESITOS'!$D$11="Não"),0.5,
IF(AND(H812="11.2",OR('1_QUESITOS'!$D$8="Sim",'1_QUESITOS'!$D$9="Sim",'1_QUESITOS'!$D$10="Sim",'1_QUESITOS'!$D$11="Sim")),0.55,
0)))))))</f>
        <v>0</v>
      </c>
      <c r="J812" s="87">
        <f>'3_CAPAG'!$D$8</f>
        <v>0</v>
      </c>
      <c r="K812" s="87">
        <f>IF(OR('2_DEBITOS'!I808="Sim",'1_QUESITOS'!$D$6="Sim",'1_QUESITOS'!$D$7="Sim",'1_QUESITOS'!$D$9="Sim"),I812,
SMALL(I812:J812,1))</f>
        <v>0</v>
      </c>
      <c r="L812" s="7">
        <f>IF('2_DEBITOS'!$I$4="ERRO !!!",0,ROUNDDOWN(SUM(E812:F812)*K812,2))</f>
        <v>0</v>
      </c>
      <c r="M812" s="7">
        <f t="shared" si="48"/>
        <v>0</v>
      </c>
      <c r="N812" s="7">
        <f t="shared" si="51"/>
        <v>0</v>
      </c>
      <c r="O812" s="7">
        <f t="shared" si="49"/>
        <v>0</v>
      </c>
    </row>
    <row r="813" spans="3:15" x14ac:dyDescent="0.35">
      <c r="C813" s="18" t="str">
        <f t="shared" si="50"/>
        <v/>
      </c>
      <c r="D813" s="13" t="str">
        <f>IF('2_DEBITOS'!D809="","Não informado",'2_DEBITOS'!D809)</f>
        <v>Não informado</v>
      </c>
      <c r="E813" s="7">
        <f>IF('2_DEBITOS'!$I$4="ERRO !!!",0,SUM('2_DEBITOS'!E809))</f>
        <v>0</v>
      </c>
      <c r="F813" s="7">
        <f>IF('2_DEBITOS'!$I$4="ERRO !!!",0,SUM('2_DEBITOS'!F809,'2_DEBITOS'!G809))</f>
        <v>0</v>
      </c>
      <c r="G813" s="8" t="str">
        <f>IF('1_QUESITOS'!$D$18="ERRO !!!","",
IF(E813+F813=0,"",
IF(OR('2_DEBITOS'!I809="Sim",'1_QUESITOS'!$D$6="Sim",'1_QUESITOS'!$D$7="Sim",'1_QUESITOS'!$D$9="Sim"),"D",
IF('3_CAPAG'!$D$9="","",
'3_CAPAG'!$D$9))))</f>
        <v/>
      </c>
      <c r="H813" s="8" t="str">
        <f>IF('1_QUESITOS'!$D$18="ERRO !!!","00.0",
IF(AND(OR(G813="C",G813="D"),'1_QUESITOS'!$D$13="Sim"),"10.1",
IF(AND(OR(G813="A",G813="B"),'1_QUESITOS'!$D$14="Sim"),"10.2",
IF(AND(OR(G813="C",G813="D"),'1_QUESITOS'!$D$13="Não",'1_QUESITOS'!$D$12="Inciso I"),"11.1",
IF(AND(OR(G813="C",G813="D"),'1_QUESITOS'!$D$13="Não",'1_QUESITOS'!$D$12="Inciso II"),"11.2",
"00.0")))))</f>
        <v>00.0</v>
      </c>
      <c r="I813" s="87">
        <f>IF('1_QUESITOS'!$D$18="ERRO !!!",0,
IF(H813="10.1",0.65,
IF(H813="10.2",0,
IF(AND(H813="11.1",'1_QUESITOS'!$D$8="Não",'1_QUESITOS'!$D$9="Não",'1_QUESITOS'!$D$10="Não",'1_QUESITOS'!$D$11="Não"),0.65,
IF(AND(H813="11.1",OR('1_QUESITOS'!$D$8="Sim",'1_QUESITOS'!$D$9="Sim",'1_QUESITOS'!$D$10="Sim",'1_QUESITOS'!$D$11="Sim")),0.7,
IF(AND(H813="11.2",'1_QUESITOS'!$D$8="Não",'1_QUESITOS'!$D$9="Não",'1_QUESITOS'!$D$10="Não",'1_QUESITOS'!$D$11="Não"),0.5,
IF(AND(H813="11.2",OR('1_QUESITOS'!$D$8="Sim",'1_QUESITOS'!$D$9="Sim",'1_QUESITOS'!$D$10="Sim",'1_QUESITOS'!$D$11="Sim")),0.55,
0)))))))</f>
        <v>0</v>
      </c>
      <c r="J813" s="87">
        <f>'3_CAPAG'!$D$8</f>
        <v>0</v>
      </c>
      <c r="K813" s="87">
        <f>IF(OR('2_DEBITOS'!I809="Sim",'1_QUESITOS'!$D$6="Sim",'1_QUESITOS'!$D$7="Sim",'1_QUESITOS'!$D$9="Sim"),I813,
SMALL(I813:J813,1))</f>
        <v>0</v>
      </c>
      <c r="L813" s="7">
        <f>IF('2_DEBITOS'!$I$4="ERRO !!!",0,ROUNDDOWN(SUM(E813:F813)*K813,2))</f>
        <v>0</v>
      </c>
      <c r="M813" s="7">
        <f t="shared" si="48"/>
        <v>0</v>
      </c>
      <c r="N813" s="7">
        <f t="shared" si="51"/>
        <v>0</v>
      </c>
      <c r="O813" s="7">
        <f t="shared" si="49"/>
        <v>0</v>
      </c>
    </row>
    <row r="814" spans="3:15" x14ac:dyDescent="0.35">
      <c r="C814" s="18" t="str">
        <f t="shared" si="50"/>
        <v/>
      </c>
      <c r="D814" s="13" t="str">
        <f>IF('2_DEBITOS'!D810="","Não informado",'2_DEBITOS'!D810)</f>
        <v>Não informado</v>
      </c>
      <c r="E814" s="7">
        <f>IF('2_DEBITOS'!$I$4="ERRO !!!",0,SUM('2_DEBITOS'!E810))</f>
        <v>0</v>
      </c>
      <c r="F814" s="7">
        <f>IF('2_DEBITOS'!$I$4="ERRO !!!",0,SUM('2_DEBITOS'!F810,'2_DEBITOS'!G810))</f>
        <v>0</v>
      </c>
      <c r="G814" s="8" t="str">
        <f>IF('1_QUESITOS'!$D$18="ERRO !!!","",
IF(E814+F814=0,"",
IF(OR('2_DEBITOS'!I810="Sim",'1_QUESITOS'!$D$6="Sim",'1_QUESITOS'!$D$7="Sim",'1_QUESITOS'!$D$9="Sim"),"D",
IF('3_CAPAG'!$D$9="","",
'3_CAPAG'!$D$9))))</f>
        <v/>
      </c>
      <c r="H814" s="8" t="str">
        <f>IF('1_QUESITOS'!$D$18="ERRO !!!","00.0",
IF(AND(OR(G814="C",G814="D"),'1_QUESITOS'!$D$13="Sim"),"10.1",
IF(AND(OR(G814="A",G814="B"),'1_QUESITOS'!$D$14="Sim"),"10.2",
IF(AND(OR(G814="C",G814="D"),'1_QUESITOS'!$D$13="Não",'1_QUESITOS'!$D$12="Inciso I"),"11.1",
IF(AND(OR(G814="C",G814="D"),'1_QUESITOS'!$D$13="Não",'1_QUESITOS'!$D$12="Inciso II"),"11.2",
"00.0")))))</f>
        <v>00.0</v>
      </c>
      <c r="I814" s="87">
        <f>IF('1_QUESITOS'!$D$18="ERRO !!!",0,
IF(H814="10.1",0.65,
IF(H814="10.2",0,
IF(AND(H814="11.1",'1_QUESITOS'!$D$8="Não",'1_QUESITOS'!$D$9="Não",'1_QUESITOS'!$D$10="Não",'1_QUESITOS'!$D$11="Não"),0.65,
IF(AND(H814="11.1",OR('1_QUESITOS'!$D$8="Sim",'1_QUESITOS'!$D$9="Sim",'1_QUESITOS'!$D$10="Sim",'1_QUESITOS'!$D$11="Sim")),0.7,
IF(AND(H814="11.2",'1_QUESITOS'!$D$8="Não",'1_QUESITOS'!$D$9="Não",'1_QUESITOS'!$D$10="Não",'1_QUESITOS'!$D$11="Não"),0.5,
IF(AND(H814="11.2",OR('1_QUESITOS'!$D$8="Sim",'1_QUESITOS'!$D$9="Sim",'1_QUESITOS'!$D$10="Sim",'1_QUESITOS'!$D$11="Sim")),0.55,
0)))))))</f>
        <v>0</v>
      </c>
      <c r="J814" s="87">
        <f>'3_CAPAG'!$D$8</f>
        <v>0</v>
      </c>
      <c r="K814" s="87">
        <f>IF(OR('2_DEBITOS'!I810="Sim",'1_QUESITOS'!$D$6="Sim",'1_QUESITOS'!$D$7="Sim",'1_QUESITOS'!$D$9="Sim"),I814,
SMALL(I814:J814,1))</f>
        <v>0</v>
      </c>
      <c r="L814" s="7">
        <f>IF('2_DEBITOS'!$I$4="ERRO !!!",0,ROUNDDOWN(SUM(E814:F814)*K814,2))</f>
        <v>0</v>
      </c>
      <c r="M814" s="7">
        <f t="shared" si="48"/>
        <v>0</v>
      </c>
      <c r="N814" s="7">
        <f t="shared" si="51"/>
        <v>0</v>
      </c>
      <c r="O814" s="7">
        <f t="shared" si="49"/>
        <v>0</v>
      </c>
    </row>
    <row r="815" spans="3:15" x14ac:dyDescent="0.35">
      <c r="C815" s="18" t="str">
        <f t="shared" si="50"/>
        <v/>
      </c>
      <c r="D815" s="13" t="str">
        <f>IF('2_DEBITOS'!D811="","Não informado",'2_DEBITOS'!D811)</f>
        <v>Não informado</v>
      </c>
      <c r="E815" s="7">
        <f>IF('2_DEBITOS'!$I$4="ERRO !!!",0,SUM('2_DEBITOS'!E811))</f>
        <v>0</v>
      </c>
      <c r="F815" s="7">
        <f>IF('2_DEBITOS'!$I$4="ERRO !!!",0,SUM('2_DEBITOS'!F811,'2_DEBITOS'!G811))</f>
        <v>0</v>
      </c>
      <c r="G815" s="8" t="str">
        <f>IF('1_QUESITOS'!$D$18="ERRO !!!","",
IF(E815+F815=0,"",
IF(OR('2_DEBITOS'!I811="Sim",'1_QUESITOS'!$D$6="Sim",'1_QUESITOS'!$D$7="Sim",'1_QUESITOS'!$D$9="Sim"),"D",
IF('3_CAPAG'!$D$9="","",
'3_CAPAG'!$D$9))))</f>
        <v/>
      </c>
      <c r="H815" s="8" t="str">
        <f>IF('1_QUESITOS'!$D$18="ERRO !!!","00.0",
IF(AND(OR(G815="C",G815="D"),'1_QUESITOS'!$D$13="Sim"),"10.1",
IF(AND(OR(G815="A",G815="B"),'1_QUESITOS'!$D$14="Sim"),"10.2",
IF(AND(OR(G815="C",G815="D"),'1_QUESITOS'!$D$13="Não",'1_QUESITOS'!$D$12="Inciso I"),"11.1",
IF(AND(OR(G815="C",G815="D"),'1_QUESITOS'!$D$13="Não",'1_QUESITOS'!$D$12="Inciso II"),"11.2",
"00.0")))))</f>
        <v>00.0</v>
      </c>
      <c r="I815" s="87">
        <f>IF('1_QUESITOS'!$D$18="ERRO !!!",0,
IF(H815="10.1",0.65,
IF(H815="10.2",0,
IF(AND(H815="11.1",'1_QUESITOS'!$D$8="Não",'1_QUESITOS'!$D$9="Não",'1_QUESITOS'!$D$10="Não",'1_QUESITOS'!$D$11="Não"),0.65,
IF(AND(H815="11.1",OR('1_QUESITOS'!$D$8="Sim",'1_QUESITOS'!$D$9="Sim",'1_QUESITOS'!$D$10="Sim",'1_QUESITOS'!$D$11="Sim")),0.7,
IF(AND(H815="11.2",'1_QUESITOS'!$D$8="Não",'1_QUESITOS'!$D$9="Não",'1_QUESITOS'!$D$10="Não",'1_QUESITOS'!$D$11="Não"),0.5,
IF(AND(H815="11.2",OR('1_QUESITOS'!$D$8="Sim",'1_QUESITOS'!$D$9="Sim",'1_QUESITOS'!$D$10="Sim",'1_QUESITOS'!$D$11="Sim")),0.55,
0)))))))</f>
        <v>0</v>
      </c>
      <c r="J815" s="87">
        <f>'3_CAPAG'!$D$8</f>
        <v>0</v>
      </c>
      <c r="K815" s="87">
        <f>IF(OR('2_DEBITOS'!I811="Sim",'1_QUESITOS'!$D$6="Sim",'1_QUESITOS'!$D$7="Sim",'1_QUESITOS'!$D$9="Sim"),I815,
SMALL(I815:J815,1))</f>
        <v>0</v>
      </c>
      <c r="L815" s="7">
        <f>IF('2_DEBITOS'!$I$4="ERRO !!!",0,ROUNDDOWN(SUM(E815:F815)*K815,2))</f>
        <v>0</v>
      </c>
      <c r="M815" s="7">
        <f t="shared" si="48"/>
        <v>0</v>
      </c>
      <c r="N815" s="7">
        <f t="shared" si="51"/>
        <v>0</v>
      </c>
      <c r="O815" s="7">
        <f t="shared" si="49"/>
        <v>0</v>
      </c>
    </row>
    <row r="816" spans="3:15" x14ac:dyDescent="0.35">
      <c r="C816" s="18" t="str">
        <f t="shared" si="50"/>
        <v/>
      </c>
      <c r="D816" s="13" t="str">
        <f>IF('2_DEBITOS'!D812="","Não informado",'2_DEBITOS'!D812)</f>
        <v>Não informado</v>
      </c>
      <c r="E816" s="7">
        <f>IF('2_DEBITOS'!$I$4="ERRO !!!",0,SUM('2_DEBITOS'!E812))</f>
        <v>0</v>
      </c>
      <c r="F816" s="7">
        <f>IF('2_DEBITOS'!$I$4="ERRO !!!",0,SUM('2_DEBITOS'!F812,'2_DEBITOS'!G812))</f>
        <v>0</v>
      </c>
      <c r="G816" s="8" t="str">
        <f>IF('1_QUESITOS'!$D$18="ERRO !!!","",
IF(E816+F816=0,"",
IF(OR('2_DEBITOS'!I812="Sim",'1_QUESITOS'!$D$6="Sim",'1_QUESITOS'!$D$7="Sim",'1_QUESITOS'!$D$9="Sim"),"D",
IF('3_CAPAG'!$D$9="","",
'3_CAPAG'!$D$9))))</f>
        <v/>
      </c>
      <c r="H816" s="8" t="str">
        <f>IF('1_QUESITOS'!$D$18="ERRO !!!","00.0",
IF(AND(OR(G816="C",G816="D"),'1_QUESITOS'!$D$13="Sim"),"10.1",
IF(AND(OR(G816="A",G816="B"),'1_QUESITOS'!$D$14="Sim"),"10.2",
IF(AND(OR(G816="C",G816="D"),'1_QUESITOS'!$D$13="Não",'1_QUESITOS'!$D$12="Inciso I"),"11.1",
IF(AND(OR(G816="C",G816="D"),'1_QUESITOS'!$D$13="Não",'1_QUESITOS'!$D$12="Inciso II"),"11.2",
"00.0")))))</f>
        <v>00.0</v>
      </c>
      <c r="I816" s="87">
        <f>IF('1_QUESITOS'!$D$18="ERRO !!!",0,
IF(H816="10.1",0.65,
IF(H816="10.2",0,
IF(AND(H816="11.1",'1_QUESITOS'!$D$8="Não",'1_QUESITOS'!$D$9="Não",'1_QUESITOS'!$D$10="Não",'1_QUESITOS'!$D$11="Não"),0.65,
IF(AND(H816="11.1",OR('1_QUESITOS'!$D$8="Sim",'1_QUESITOS'!$D$9="Sim",'1_QUESITOS'!$D$10="Sim",'1_QUESITOS'!$D$11="Sim")),0.7,
IF(AND(H816="11.2",'1_QUESITOS'!$D$8="Não",'1_QUESITOS'!$D$9="Não",'1_QUESITOS'!$D$10="Não",'1_QUESITOS'!$D$11="Não"),0.5,
IF(AND(H816="11.2",OR('1_QUESITOS'!$D$8="Sim",'1_QUESITOS'!$D$9="Sim",'1_QUESITOS'!$D$10="Sim",'1_QUESITOS'!$D$11="Sim")),0.55,
0)))))))</f>
        <v>0</v>
      </c>
      <c r="J816" s="87">
        <f>'3_CAPAG'!$D$8</f>
        <v>0</v>
      </c>
      <c r="K816" s="87">
        <f>IF(OR('2_DEBITOS'!I812="Sim",'1_QUESITOS'!$D$6="Sim",'1_QUESITOS'!$D$7="Sim",'1_QUESITOS'!$D$9="Sim"),I816,
SMALL(I816:J816,1))</f>
        <v>0</v>
      </c>
      <c r="L816" s="7">
        <f>IF('2_DEBITOS'!$I$4="ERRO !!!",0,ROUNDDOWN(SUM(E816:F816)*K816,2))</f>
        <v>0</v>
      </c>
      <c r="M816" s="7">
        <f t="shared" si="48"/>
        <v>0</v>
      </c>
      <c r="N816" s="7">
        <f t="shared" si="51"/>
        <v>0</v>
      </c>
      <c r="O816" s="7">
        <f t="shared" si="49"/>
        <v>0</v>
      </c>
    </row>
    <row r="817" spans="3:15" x14ac:dyDescent="0.35">
      <c r="C817" s="18" t="str">
        <f t="shared" si="50"/>
        <v/>
      </c>
      <c r="D817" s="13" t="str">
        <f>IF('2_DEBITOS'!D813="","Não informado",'2_DEBITOS'!D813)</f>
        <v>Não informado</v>
      </c>
      <c r="E817" s="7">
        <f>IF('2_DEBITOS'!$I$4="ERRO !!!",0,SUM('2_DEBITOS'!E813))</f>
        <v>0</v>
      </c>
      <c r="F817" s="7">
        <f>IF('2_DEBITOS'!$I$4="ERRO !!!",0,SUM('2_DEBITOS'!F813,'2_DEBITOS'!G813))</f>
        <v>0</v>
      </c>
      <c r="G817" s="8" t="str">
        <f>IF('1_QUESITOS'!$D$18="ERRO !!!","",
IF(E817+F817=0,"",
IF(OR('2_DEBITOS'!I813="Sim",'1_QUESITOS'!$D$6="Sim",'1_QUESITOS'!$D$7="Sim",'1_QUESITOS'!$D$9="Sim"),"D",
IF('3_CAPAG'!$D$9="","",
'3_CAPAG'!$D$9))))</f>
        <v/>
      </c>
      <c r="H817" s="8" t="str">
        <f>IF('1_QUESITOS'!$D$18="ERRO !!!","00.0",
IF(AND(OR(G817="C",G817="D"),'1_QUESITOS'!$D$13="Sim"),"10.1",
IF(AND(OR(G817="A",G817="B"),'1_QUESITOS'!$D$14="Sim"),"10.2",
IF(AND(OR(G817="C",G817="D"),'1_QUESITOS'!$D$13="Não",'1_QUESITOS'!$D$12="Inciso I"),"11.1",
IF(AND(OR(G817="C",G817="D"),'1_QUESITOS'!$D$13="Não",'1_QUESITOS'!$D$12="Inciso II"),"11.2",
"00.0")))))</f>
        <v>00.0</v>
      </c>
      <c r="I817" s="87">
        <f>IF('1_QUESITOS'!$D$18="ERRO !!!",0,
IF(H817="10.1",0.65,
IF(H817="10.2",0,
IF(AND(H817="11.1",'1_QUESITOS'!$D$8="Não",'1_QUESITOS'!$D$9="Não",'1_QUESITOS'!$D$10="Não",'1_QUESITOS'!$D$11="Não"),0.65,
IF(AND(H817="11.1",OR('1_QUESITOS'!$D$8="Sim",'1_QUESITOS'!$D$9="Sim",'1_QUESITOS'!$D$10="Sim",'1_QUESITOS'!$D$11="Sim")),0.7,
IF(AND(H817="11.2",'1_QUESITOS'!$D$8="Não",'1_QUESITOS'!$D$9="Não",'1_QUESITOS'!$D$10="Não",'1_QUESITOS'!$D$11="Não"),0.5,
IF(AND(H817="11.2",OR('1_QUESITOS'!$D$8="Sim",'1_QUESITOS'!$D$9="Sim",'1_QUESITOS'!$D$10="Sim",'1_QUESITOS'!$D$11="Sim")),0.55,
0)))))))</f>
        <v>0</v>
      </c>
      <c r="J817" s="87">
        <f>'3_CAPAG'!$D$8</f>
        <v>0</v>
      </c>
      <c r="K817" s="87">
        <f>IF(OR('2_DEBITOS'!I813="Sim",'1_QUESITOS'!$D$6="Sim",'1_QUESITOS'!$D$7="Sim",'1_QUESITOS'!$D$9="Sim"),I817,
SMALL(I817:J817,1))</f>
        <v>0</v>
      </c>
      <c r="L817" s="7">
        <f>IF('2_DEBITOS'!$I$4="ERRO !!!",0,ROUNDDOWN(SUM(E817:F817)*K817,2))</f>
        <v>0</v>
      </c>
      <c r="M817" s="7">
        <f t="shared" si="48"/>
        <v>0</v>
      </c>
      <c r="N817" s="7">
        <f t="shared" si="51"/>
        <v>0</v>
      </c>
      <c r="O817" s="7">
        <f t="shared" si="49"/>
        <v>0</v>
      </c>
    </row>
    <row r="818" spans="3:15" x14ac:dyDescent="0.35">
      <c r="C818" s="18" t="str">
        <f t="shared" si="50"/>
        <v/>
      </c>
      <c r="D818" s="13" t="str">
        <f>IF('2_DEBITOS'!D814="","Não informado",'2_DEBITOS'!D814)</f>
        <v>Não informado</v>
      </c>
      <c r="E818" s="7">
        <f>IF('2_DEBITOS'!$I$4="ERRO !!!",0,SUM('2_DEBITOS'!E814))</f>
        <v>0</v>
      </c>
      <c r="F818" s="7">
        <f>IF('2_DEBITOS'!$I$4="ERRO !!!",0,SUM('2_DEBITOS'!F814,'2_DEBITOS'!G814))</f>
        <v>0</v>
      </c>
      <c r="G818" s="8" t="str">
        <f>IF('1_QUESITOS'!$D$18="ERRO !!!","",
IF(E818+F818=0,"",
IF(OR('2_DEBITOS'!I814="Sim",'1_QUESITOS'!$D$6="Sim",'1_QUESITOS'!$D$7="Sim",'1_QUESITOS'!$D$9="Sim"),"D",
IF('3_CAPAG'!$D$9="","",
'3_CAPAG'!$D$9))))</f>
        <v/>
      </c>
      <c r="H818" s="8" t="str">
        <f>IF('1_QUESITOS'!$D$18="ERRO !!!","00.0",
IF(AND(OR(G818="C",G818="D"),'1_QUESITOS'!$D$13="Sim"),"10.1",
IF(AND(OR(G818="A",G818="B"),'1_QUESITOS'!$D$14="Sim"),"10.2",
IF(AND(OR(G818="C",G818="D"),'1_QUESITOS'!$D$13="Não",'1_QUESITOS'!$D$12="Inciso I"),"11.1",
IF(AND(OR(G818="C",G818="D"),'1_QUESITOS'!$D$13="Não",'1_QUESITOS'!$D$12="Inciso II"),"11.2",
"00.0")))))</f>
        <v>00.0</v>
      </c>
      <c r="I818" s="87">
        <f>IF('1_QUESITOS'!$D$18="ERRO !!!",0,
IF(H818="10.1",0.65,
IF(H818="10.2",0,
IF(AND(H818="11.1",'1_QUESITOS'!$D$8="Não",'1_QUESITOS'!$D$9="Não",'1_QUESITOS'!$D$10="Não",'1_QUESITOS'!$D$11="Não"),0.65,
IF(AND(H818="11.1",OR('1_QUESITOS'!$D$8="Sim",'1_QUESITOS'!$D$9="Sim",'1_QUESITOS'!$D$10="Sim",'1_QUESITOS'!$D$11="Sim")),0.7,
IF(AND(H818="11.2",'1_QUESITOS'!$D$8="Não",'1_QUESITOS'!$D$9="Não",'1_QUESITOS'!$D$10="Não",'1_QUESITOS'!$D$11="Não"),0.5,
IF(AND(H818="11.2",OR('1_QUESITOS'!$D$8="Sim",'1_QUESITOS'!$D$9="Sim",'1_QUESITOS'!$D$10="Sim",'1_QUESITOS'!$D$11="Sim")),0.55,
0)))))))</f>
        <v>0</v>
      </c>
      <c r="J818" s="87">
        <f>'3_CAPAG'!$D$8</f>
        <v>0</v>
      </c>
      <c r="K818" s="87">
        <f>IF(OR('2_DEBITOS'!I814="Sim",'1_QUESITOS'!$D$6="Sim",'1_QUESITOS'!$D$7="Sim",'1_QUESITOS'!$D$9="Sim"),I818,
SMALL(I818:J818,1))</f>
        <v>0</v>
      </c>
      <c r="L818" s="7">
        <f>IF('2_DEBITOS'!$I$4="ERRO !!!",0,ROUNDDOWN(SUM(E818:F818)*K818,2))</f>
        <v>0</v>
      </c>
      <c r="M818" s="7">
        <f t="shared" si="48"/>
        <v>0</v>
      </c>
      <c r="N818" s="7">
        <f t="shared" si="51"/>
        <v>0</v>
      </c>
      <c r="O818" s="7">
        <f t="shared" si="49"/>
        <v>0</v>
      </c>
    </row>
    <row r="819" spans="3:15" x14ac:dyDescent="0.35">
      <c r="C819" s="18" t="str">
        <f t="shared" si="50"/>
        <v/>
      </c>
      <c r="D819" s="13" t="str">
        <f>IF('2_DEBITOS'!D815="","Não informado",'2_DEBITOS'!D815)</f>
        <v>Não informado</v>
      </c>
      <c r="E819" s="7">
        <f>IF('2_DEBITOS'!$I$4="ERRO !!!",0,SUM('2_DEBITOS'!E815))</f>
        <v>0</v>
      </c>
      <c r="F819" s="7">
        <f>IF('2_DEBITOS'!$I$4="ERRO !!!",0,SUM('2_DEBITOS'!F815,'2_DEBITOS'!G815))</f>
        <v>0</v>
      </c>
      <c r="G819" s="8" t="str">
        <f>IF('1_QUESITOS'!$D$18="ERRO !!!","",
IF(E819+F819=0,"",
IF(OR('2_DEBITOS'!I815="Sim",'1_QUESITOS'!$D$6="Sim",'1_QUESITOS'!$D$7="Sim",'1_QUESITOS'!$D$9="Sim"),"D",
IF('3_CAPAG'!$D$9="","",
'3_CAPAG'!$D$9))))</f>
        <v/>
      </c>
      <c r="H819" s="8" t="str">
        <f>IF('1_QUESITOS'!$D$18="ERRO !!!","00.0",
IF(AND(OR(G819="C",G819="D"),'1_QUESITOS'!$D$13="Sim"),"10.1",
IF(AND(OR(G819="A",G819="B"),'1_QUESITOS'!$D$14="Sim"),"10.2",
IF(AND(OR(G819="C",G819="D"),'1_QUESITOS'!$D$13="Não",'1_QUESITOS'!$D$12="Inciso I"),"11.1",
IF(AND(OR(G819="C",G819="D"),'1_QUESITOS'!$D$13="Não",'1_QUESITOS'!$D$12="Inciso II"),"11.2",
"00.0")))))</f>
        <v>00.0</v>
      </c>
      <c r="I819" s="87">
        <f>IF('1_QUESITOS'!$D$18="ERRO !!!",0,
IF(H819="10.1",0.65,
IF(H819="10.2",0,
IF(AND(H819="11.1",'1_QUESITOS'!$D$8="Não",'1_QUESITOS'!$D$9="Não",'1_QUESITOS'!$D$10="Não",'1_QUESITOS'!$D$11="Não"),0.65,
IF(AND(H819="11.1",OR('1_QUESITOS'!$D$8="Sim",'1_QUESITOS'!$D$9="Sim",'1_QUESITOS'!$D$10="Sim",'1_QUESITOS'!$D$11="Sim")),0.7,
IF(AND(H819="11.2",'1_QUESITOS'!$D$8="Não",'1_QUESITOS'!$D$9="Não",'1_QUESITOS'!$D$10="Não",'1_QUESITOS'!$D$11="Não"),0.5,
IF(AND(H819="11.2",OR('1_QUESITOS'!$D$8="Sim",'1_QUESITOS'!$D$9="Sim",'1_QUESITOS'!$D$10="Sim",'1_QUESITOS'!$D$11="Sim")),0.55,
0)))))))</f>
        <v>0</v>
      </c>
      <c r="J819" s="87">
        <f>'3_CAPAG'!$D$8</f>
        <v>0</v>
      </c>
      <c r="K819" s="87">
        <f>IF(OR('2_DEBITOS'!I815="Sim",'1_QUESITOS'!$D$6="Sim",'1_QUESITOS'!$D$7="Sim",'1_QUESITOS'!$D$9="Sim"),I819,
SMALL(I819:J819,1))</f>
        <v>0</v>
      </c>
      <c r="L819" s="7">
        <f>IF('2_DEBITOS'!$I$4="ERRO !!!",0,ROUNDDOWN(SUM(E819:F819)*K819,2))</f>
        <v>0</v>
      </c>
      <c r="M819" s="7">
        <f t="shared" si="48"/>
        <v>0</v>
      </c>
      <c r="N819" s="7">
        <f t="shared" si="51"/>
        <v>0</v>
      </c>
      <c r="O819" s="7">
        <f t="shared" si="49"/>
        <v>0</v>
      </c>
    </row>
    <row r="820" spans="3:15" x14ac:dyDescent="0.35">
      <c r="C820" s="18" t="str">
        <f t="shared" si="50"/>
        <v/>
      </c>
      <c r="D820" s="13" t="str">
        <f>IF('2_DEBITOS'!D816="","Não informado",'2_DEBITOS'!D816)</f>
        <v>Não informado</v>
      </c>
      <c r="E820" s="7">
        <f>IF('2_DEBITOS'!$I$4="ERRO !!!",0,SUM('2_DEBITOS'!E816))</f>
        <v>0</v>
      </c>
      <c r="F820" s="7">
        <f>IF('2_DEBITOS'!$I$4="ERRO !!!",0,SUM('2_DEBITOS'!F816,'2_DEBITOS'!G816))</f>
        <v>0</v>
      </c>
      <c r="G820" s="8" t="str">
        <f>IF('1_QUESITOS'!$D$18="ERRO !!!","",
IF(E820+F820=0,"",
IF(OR('2_DEBITOS'!I816="Sim",'1_QUESITOS'!$D$6="Sim",'1_QUESITOS'!$D$7="Sim",'1_QUESITOS'!$D$9="Sim"),"D",
IF('3_CAPAG'!$D$9="","",
'3_CAPAG'!$D$9))))</f>
        <v/>
      </c>
      <c r="H820" s="8" t="str">
        <f>IF('1_QUESITOS'!$D$18="ERRO !!!","00.0",
IF(AND(OR(G820="C",G820="D"),'1_QUESITOS'!$D$13="Sim"),"10.1",
IF(AND(OR(G820="A",G820="B"),'1_QUESITOS'!$D$14="Sim"),"10.2",
IF(AND(OR(G820="C",G820="D"),'1_QUESITOS'!$D$13="Não",'1_QUESITOS'!$D$12="Inciso I"),"11.1",
IF(AND(OR(G820="C",G820="D"),'1_QUESITOS'!$D$13="Não",'1_QUESITOS'!$D$12="Inciso II"),"11.2",
"00.0")))))</f>
        <v>00.0</v>
      </c>
      <c r="I820" s="87">
        <f>IF('1_QUESITOS'!$D$18="ERRO !!!",0,
IF(H820="10.1",0.65,
IF(H820="10.2",0,
IF(AND(H820="11.1",'1_QUESITOS'!$D$8="Não",'1_QUESITOS'!$D$9="Não",'1_QUESITOS'!$D$10="Não",'1_QUESITOS'!$D$11="Não"),0.65,
IF(AND(H820="11.1",OR('1_QUESITOS'!$D$8="Sim",'1_QUESITOS'!$D$9="Sim",'1_QUESITOS'!$D$10="Sim",'1_QUESITOS'!$D$11="Sim")),0.7,
IF(AND(H820="11.2",'1_QUESITOS'!$D$8="Não",'1_QUESITOS'!$D$9="Não",'1_QUESITOS'!$D$10="Não",'1_QUESITOS'!$D$11="Não"),0.5,
IF(AND(H820="11.2",OR('1_QUESITOS'!$D$8="Sim",'1_QUESITOS'!$D$9="Sim",'1_QUESITOS'!$D$10="Sim",'1_QUESITOS'!$D$11="Sim")),0.55,
0)))))))</f>
        <v>0</v>
      </c>
      <c r="J820" s="87">
        <f>'3_CAPAG'!$D$8</f>
        <v>0</v>
      </c>
      <c r="K820" s="87">
        <f>IF(OR('2_DEBITOS'!I816="Sim",'1_QUESITOS'!$D$6="Sim",'1_QUESITOS'!$D$7="Sim",'1_QUESITOS'!$D$9="Sim"),I820,
SMALL(I820:J820,1))</f>
        <v>0</v>
      </c>
      <c r="L820" s="7">
        <f>IF('2_DEBITOS'!$I$4="ERRO !!!",0,ROUNDDOWN(SUM(E820:F820)*K820,2))</f>
        <v>0</v>
      </c>
      <c r="M820" s="7">
        <f t="shared" si="48"/>
        <v>0</v>
      </c>
      <c r="N820" s="7">
        <f t="shared" si="51"/>
        <v>0</v>
      </c>
      <c r="O820" s="7">
        <f t="shared" si="49"/>
        <v>0</v>
      </c>
    </row>
    <row r="821" spans="3:15" x14ac:dyDescent="0.35">
      <c r="C821" s="18" t="str">
        <f t="shared" si="50"/>
        <v/>
      </c>
      <c r="D821" s="13" t="str">
        <f>IF('2_DEBITOS'!D817="","Não informado",'2_DEBITOS'!D817)</f>
        <v>Não informado</v>
      </c>
      <c r="E821" s="7">
        <f>IF('2_DEBITOS'!$I$4="ERRO !!!",0,SUM('2_DEBITOS'!E817))</f>
        <v>0</v>
      </c>
      <c r="F821" s="7">
        <f>IF('2_DEBITOS'!$I$4="ERRO !!!",0,SUM('2_DEBITOS'!F817,'2_DEBITOS'!G817))</f>
        <v>0</v>
      </c>
      <c r="G821" s="8" t="str">
        <f>IF('1_QUESITOS'!$D$18="ERRO !!!","",
IF(E821+F821=0,"",
IF(OR('2_DEBITOS'!I817="Sim",'1_QUESITOS'!$D$6="Sim",'1_QUESITOS'!$D$7="Sim",'1_QUESITOS'!$D$9="Sim"),"D",
IF('3_CAPAG'!$D$9="","",
'3_CAPAG'!$D$9))))</f>
        <v/>
      </c>
      <c r="H821" s="8" t="str">
        <f>IF('1_QUESITOS'!$D$18="ERRO !!!","00.0",
IF(AND(OR(G821="C",G821="D"),'1_QUESITOS'!$D$13="Sim"),"10.1",
IF(AND(OR(G821="A",G821="B"),'1_QUESITOS'!$D$14="Sim"),"10.2",
IF(AND(OR(G821="C",G821="D"),'1_QUESITOS'!$D$13="Não",'1_QUESITOS'!$D$12="Inciso I"),"11.1",
IF(AND(OR(G821="C",G821="D"),'1_QUESITOS'!$D$13="Não",'1_QUESITOS'!$D$12="Inciso II"),"11.2",
"00.0")))))</f>
        <v>00.0</v>
      </c>
      <c r="I821" s="87">
        <f>IF('1_QUESITOS'!$D$18="ERRO !!!",0,
IF(H821="10.1",0.65,
IF(H821="10.2",0,
IF(AND(H821="11.1",'1_QUESITOS'!$D$8="Não",'1_QUESITOS'!$D$9="Não",'1_QUESITOS'!$D$10="Não",'1_QUESITOS'!$D$11="Não"),0.65,
IF(AND(H821="11.1",OR('1_QUESITOS'!$D$8="Sim",'1_QUESITOS'!$D$9="Sim",'1_QUESITOS'!$D$10="Sim",'1_QUESITOS'!$D$11="Sim")),0.7,
IF(AND(H821="11.2",'1_QUESITOS'!$D$8="Não",'1_QUESITOS'!$D$9="Não",'1_QUESITOS'!$D$10="Não",'1_QUESITOS'!$D$11="Não"),0.5,
IF(AND(H821="11.2",OR('1_QUESITOS'!$D$8="Sim",'1_QUESITOS'!$D$9="Sim",'1_QUESITOS'!$D$10="Sim",'1_QUESITOS'!$D$11="Sim")),0.55,
0)))))))</f>
        <v>0</v>
      </c>
      <c r="J821" s="87">
        <f>'3_CAPAG'!$D$8</f>
        <v>0</v>
      </c>
      <c r="K821" s="87">
        <f>IF(OR('2_DEBITOS'!I817="Sim",'1_QUESITOS'!$D$6="Sim",'1_QUESITOS'!$D$7="Sim",'1_QUESITOS'!$D$9="Sim"),I821,
SMALL(I821:J821,1))</f>
        <v>0</v>
      </c>
      <c r="L821" s="7">
        <f>IF('2_DEBITOS'!$I$4="ERRO !!!",0,ROUNDDOWN(SUM(E821:F821)*K821,2))</f>
        <v>0</v>
      </c>
      <c r="M821" s="7">
        <f t="shared" si="48"/>
        <v>0</v>
      </c>
      <c r="N821" s="7">
        <f t="shared" si="51"/>
        <v>0</v>
      </c>
      <c r="O821" s="7">
        <f t="shared" si="49"/>
        <v>0</v>
      </c>
    </row>
    <row r="822" spans="3:15" x14ac:dyDescent="0.35">
      <c r="C822" s="18" t="str">
        <f t="shared" si="50"/>
        <v/>
      </c>
      <c r="D822" s="13" t="str">
        <f>IF('2_DEBITOS'!D818="","Não informado",'2_DEBITOS'!D818)</f>
        <v>Não informado</v>
      </c>
      <c r="E822" s="7">
        <f>IF('2_DEBITOS'!$I$4="ERRO !!!",0,SUM('2_DEBITOS'!E818))</f>
        <v>0</v>
      </c>
      <c r="F822" s="7">
        <f>IF('2_DEBITOS'!$I$4="ERRO !!!",0,SUM('2_DEBITOS'!F818,'2_DEBITOS'!G818))</f>
        <v>0</v>
      </c>
      <c r="G822" s="8" t="str">
        <f>IF('1_QUESITOS'!$D$18="ERRO !!!","",
IF(E822+F822=0,"",
IF(OR('2_DEBITOS'!I818="Sim",'1_QUESITOS'!$D$6="Sim",'1_QUESITOS'!$D$7="Sim",'1_QUESITOS'!$D$9="Sim"),"D",
IF('3_CAPAG'!$D$9="","",
'3_CAPAG'!$D$9))))</f>
        <v/>
      </c>
      <c r="H822" s="8" t="str">
        <f>IF('1_QUESITOS'!$D$18="ERRO !!!","00.0",
IF(AND(OR(G822="C",G822="D"),'1_QUESITOS'!$D$13="Sim"),"10.1",
IF(AND(OR(G822="A",G822="B"),'1_QUESITOS'!$D$14="Sim"),"10.2",
IF(AND(OR(G822="C",G822="D"),'1_QUESITOS'!$D$13="Não",'1_QUESITOS'!$D$12="Inciso I"),"11.1",
IF(AND(OR(G822="C",G822="D"),'1_QUESITOS'!$D$13="Não",'1_QUESITOS'!$D$12="Inciso II"),"11.2",
"00.0")))))</f>
        <v>00.0</v>
      </c>
      <c r="I822" s="87">
        <f>IF('1_QUESITOS'!$D$18="ERRO !!!",0,
IF(H822="10.1",0.65,
IF(H822="10.2",0,
IF(AND(H822="11.1",'1_QUESITOS'!$D$8="Não",'1_QUESITOS'!$D$9="Não",'1_QUESITOS'!$D$10="Não",'1_QUESITOS'!$D$11="Não"),0.65,
IF(AND(H822="11.1",OR('1_QUESITOS'!$D$8="Sim",'1_QUESITOS'!$D$9="Sim",'1_QUESITOS'!$D$10="Sim",'1_QUESITOS'!$D$11="Sim")),0.7,
IF(AND(H822="11.2",'1_QUESITOS'!$D$8="Não",'1_QUESITOS'!$D$9="Não",'1_QUESITOS'!$D$10="Não",'1_QUESITOS'!$D$11="Não"),0.5,
IF(AND(H822="11.2",OR('1_QUESITOS'!$D$8="Sim",'1_QUESITOS'!$D$9="Sim",'1_QUESITOS'!$D$10="Sim",'1_QUESITOS'!$D$11="Sim")),0.55,
0)))))))</f>
        <v>0</v>
      </c>
      <c r="J822" s="87">
        <f>'3_CAPAG'!$D$8</f>
        <v>0</v>
      </c>
      <c r="K822" s="87">
        <f>IF(OR('2_DEBITOS'!I818="Sim",'1_QUESITOS'!$D$6="Sim",'1_QUESITOS'!$D$7="Sim",'1_QUESITOS'!$D$9="Sim"),I822,
SMALL(I822:J822,1))</f>
        <v>0</v>
      </c>
      <c r="L822" s="7">
        <f>IF('2_DEBITOS'!$I$4="ERRO !!!",0,ROUNDDOWN(SUM(E822:F822)*K822,2))</f>
        <v>0</v>
      </c>
      <c r="M822" s="7">
        <f t="shared" si="48"/>
        <v>0</v>
      </c>
      <c r="N822" s="7">
        <f t="shared" si="51"/>
        <v>0</v>
      </c>
      <c r="O822" s="7">
        <f t="shared" si="49"/>
        <v>0</v>
      </c>
    </row>
    <row r="823" spans="3:15" x14ac:dyDescent="0.35">
      <c r="C823" s="18" t="str">
        <f t="shared" si="50"/>
        <v/>
      </c>
      <c r="D823" s="13" t="str">
        <f>IF('2_DEBITOS'!D819="","Não informado",'2_DEBITOS'!D819)</f>
        <v>Não informado</v>
      </c>
      <c r="E823" s="7">
        <f>IF('2_DEBITOS'!$I$4="ERRO !!!",0,SUM('2_DEBITOS'!E819))</f>
        <v>0</v>
      </c>
      <c r="F823" s="7">
        <f>IF('2_DEBITOS'!$I$4="ERRO !!!",0,SUM('2_DEBITOS'!F819,'2_DEBITOS'!G819))</f>
        <v>0</v>
      </c>
      <c r="G823" s="8" t="str">
        <f>IF('1_QUESITOS'!$D$18="ERRO !!!","",
IF(E823+F823=0,"",
IF(OR('2_DEBITOS'!I819="Sim",'1_QUESITOS'!$D$6="Sim",'1_QUESITOS'!$D$7="Sim",'1_QUESITOS'!$D$9="Sim"),"D",
IF('3_CAPAG'!$D$9="","",
'3_CAPAG'!$D$9))))</f>
        <v/>
      </c>
      <c r="H823" s="8" t="str">
        <f>IF('1_QUESITOS'!$D$18="ERRO !!!","00.0",
IF(AND(OR(G823="C",G823="D"),'1_QUESITOS'!$D$13="Sim"),"10.1",
IF(AND(OR(G823="A",G823="B"),'1_QUESITOS'!$D$14="Sim"),"10.2",
IF(AND(OR(G823="C",G823="D"),'1_QUESITOS'!$D$13="Não",'1_QUESITOS'!$D$12="Inciso I"),"11.1",
IF(AND(OR(G823="C",G823="D"),'1_QUESITOS'!$D$13="Não",'1_QUESITOS'!$D$12="Inciso II"),"11.2",
"00.0")))))</f>
        <v>00.0</v>
      </c>
      <c r="I823" s="87">
        <f>IF('1_QUESITOS'!$D$18="ERRO !!!",0,
IF(H823="10.1",0.65,
IF(H823="10.2",0,
IF(AND(H823="11.1",'1_QUESITOS'!$D$8="Não",'1_QUESITOS'!$D$9="Não",'1_QUESITOS'!$D$10="Não",'1_QUESITOS'!$D$11="Não"),0.65,
IF(AND(H823="11.1",OR('1_QUESITOS'!$D$8="Sim",'1_QUESITOS'!$D$9="Sim",'1_QUESITOS'!$D$10="Sim",'1_QUESITOS'!$D$11="Sim")),0.7,
IF(AND(H823="11.2",'1_QUESITOS'!$D$8="Não",'1_QUESITOS'!$D$9="Não",'1_QUESITOS'!$D$10="Não",'1_QUESITOS'!$D$11="Não"),0.5,
IF(AND(H823="11.2",OR('1_QUESITOS'!$D$8="Sim",'1_QUESITOS'!$D$9="Sim",'1_QUESITOS'!$D$10="Sim",'1_QUESITOS'!$D$11="Sim")),0.55,
0)))))))</f>
        <v>0</v>
      </c>
      <c r="J823" s="87">
        <f>'3_CAPAG'!$D$8</f>
        <v>0</v>
      </c>
      <c r="K823" s="87">
        <f>IF(OR('2_DEBITOS'!I819="Sim",'1_QUESITOS'!$D$6="Sim",'1_QUESITOS'!$D$7="Sim",'1_QUESITOS'!$D$9="Sim"),I823,
SMALL(I823:J823,1))</f>
        <v>0</v>
      </c>
      <c r="L823" s="7">
        <f>IF('2_DEBITOS'!$I$4="ERRO !!!",0,ROUNDDOWN(SUM(E823:F823)*K823,2))</f>
        <v>0</v>
      </c>
      <c r="M823" s="7">
        <f t="shared" si="48"/>
        <v>0</v>
      </c>
      <c r="N823" s="7">
        <f t="shared" si="51"/>
        <v>0</v>
      </c>
      <c r="O823" s="7">
        <f t="shared" si="49"/>
        <v>0</v>
      </c>
    </row>
    <row r="824" spans="3:15" x14ac:dyDescent="0.35">
      <c r="C824" s="18" t="str">
        <f t="shared" si="50"/>
        <v/>
      </c>
      <c r="D824" s="13" t="str">
        <f>IF('2_DEBITOS'!D820="","Não informado",'2_DEBITOS'!D820)</f>
        <v>Não informado</v>
      </c>
      <c r="E824" s="7">
        <f>IF('2_DEBITOS'!$I$4="ERRO !!!",0,SUM('2_DEBITOS'!E820))</f>
        <v>0</v>
      </c>
      <c r="F824" s="7">
        <f>IF('2_DEBITOS'!$I$4="ERRO !!!",0,SUM('2_DEBITOS'!F820,'2_DEBITOS'!G820))</f>
        <v>0</v>
      </c>
      <c r="G824" s="8" t="str">
        <f>IF('1_QUESITOS'!$D$18="ERRO !!!","",
IF(E824+F824=0,"",
IF(OR('2_DEBITOS'!I820="Sim",'1_QUESITOS'!$D$6="Sim",'1_QUESITOS'!$D$7="Sim",'1_QUESITOS'!$D$9="Sim"),"D",
IF('3_CAPAG'!$D$9="","",
'3_CAPAG'!$D$9))))</f>
        <v/>
      </c>
      <c r="H824" s="8" t="str">
        <f>IF('1_QUESITOS'!$D$18="ERRO !!!","00.0",
IF(AND(OR(G824="C",G824="D"),'1_QUESITOS'!$D$13="Sim"),"10.1",
IF(AND(OR(G824="A",G824="B"),'1_QUESITOS'!$D$14="Sim"),"10.2",
IF(AND(OR(G824="C",G824="D"),'1_QUESITOS'!$D$13="Não",'1_QUESITOS'!$D$12="Inciso I"),"11.1",
IF(AND(OR(G824="C",G824="D"),'1_QUESITOS'!$D$13="Não",'1_QUESITOS'!$D$12="Inciso II"),"11.2",
"00.0")))))</f>
        <v>00.0</v>
      </c>
      <c r="I824" s="87">
        <f>IF('1_QUESITOS'!$D$18="ERRO !!!",0,
IF(H824="10.1",0.65,
IF(H824="10.2",0,
IF(AND(H824="11.1",'1_QUESITOS'!$D$8="Não",'1_QUESITOS'!$D$9="Não",'1_QUESITOS'!$D$10="Não",'1_QUESITOS'!$D$11="Não"),0.65,
IF(AND(H824="11.1",OR('1_QUESITOS'!$D$8="Sim",'1_QUESITOS'!$D$9="Sim",'1_QUESITOS'!$D$10="Sim",'1_QUESITOS'!$D$11="Sim")),0.7,
IF(AND(H824="11.2",'1_QUESITOS'!$D$8="Não",'1_QUESITOS'!$D$9="Não",'1_QUESITOS'!$D$10="Não",'1_QUESITOS'!$D$11="Não"),0.5,
IF(AND(H824="11.2",OR('1_QUESITOS'!$D$8="Sim",'1_QUESITOS'!$D$9="Sim",'1_QUESITOS'!$D$10="Sim",'1_QUESITOS'!$D$11="Sim")),0.55,
0)))))))</f>
        <v>0</v>
      </c>
      <c r="J824" s="87">
        <f>'3_CAPAG'!$D$8</f>
        <v>0</v>
      </c>
      <c r="K824" s="87">
        <f>IF(OR('2_DEBITOS'!I820="Sim",'1_QUESITOS'!$D$6="Sim",'1_QUESITOS'!$D$7="Sim",'1_QUESITOS'!$D$9="Sim"),I824,
SMALL(I824:J824,1))</f>
        <v>0</v>
      </c>
      <c r="L824" s="7">
        <f>IF('2_DEBITOS'!$I$4="ERRO !!!",0,ROUNDDOWN(SUM(E824:F824)*K824,2))</f>
        <v>0</v>
      </c>
      <c r="M824" s="7">
        <f t="shared" si="48"/>
        <v>0</v>
      </c>
      <c r="N824" s="7">
        <f t="shared" si="51"/>
        <v>0</v>
      </c>
      <c r="O824" s="7">
        <f t="shared" si="49"/>
        <v>0</v>
      </c>
    </row>
    <row r="825" spans="3:15" x14ac:dyDescent="0.35">
      <c r="C825" s="18" t="str">
        <f t="shared" si="50"/>
        <v/>
      </c>
      <c r="D825" s="13" t="str">
        <f>IF('2_DEBITOS'!D821="","Não informado",'2_DEBITOS'!D821)</f>
        <v>Não informado</v>
      </c>
      <c r="E825" s="7">
        <f>IF('2_DEBITOS'!$I$4="ERRO !!!",0,SUM('2_DEBITOS'!E821))</f>
        <v>0</v>
      </c>
      <c r="F825" s="7">
        <f>IF('2_DEBITOS'!$I$4="ERRO !!!",0,SUM('2_DEBITOS'!F821,'2_DEBITOS'!G821))</f>
        <v>0</v>
      </c>
      <c r="G825" s="8" t="str">
        <f>IF('1_QUESITOS'!$D$18="ERRO !!!","",
IF(E825+F825=0,"",
IF(OR('2_DEBITOS'!I821="Sim",'1_QUESITOS'!$D$6="Sim",'1_QUESITOS'!$D$7="Sim",'1_QUESITOS'!$D$9="Sim"),"D",
IF('3_CAPAG'!$D$9="","",
'3_CAPAG'!$D$9))))</f>
        <v/>
      </c>
      <c r="H825" s="8" t="str">
        <f>IF('1_QUESITOS'!$D$18="ERRO !!!","00.0",
IF(AND(OR(G825="C",G825="D"),'1_QUESITOS'!$D$13="Sim"),"10.1",
IF(AND(OR(G825="A",G825="B"),'1_QUESITOS'!$D$14="Sim"),"10.2",
IF(AND(OR(G825="C",G825="D"),'1_QUESITOS'!$D$13="Não",'1_QUESITOS'!$D$12="Inciso I"),"11.1",
IF(AND(OR(G825="C",G825="D"),'1_QUESITOS'!$D$13="Não",'1_QUESITOS'!$D$12="Inciso II"),"11.2",
"00.0")))))</f>
        <v>00.0</v>
      </c>
      <c r="I825" s="87">
        <f>IF('1_QUESITOS'!$D$18="ERRO !!!",0,
IF(H825="10.1",0.65,
IF(H825="10.2",0,
IF(AND(H825="11.1",'1_QUESITOS'!$D$8="Não",'1_QUESITOS'!$D$9="Não",'1_QUESITOS'!$D$10="Não",'1_QUESITOS'!$D$11="Não"),0.65,
IF(AND(H825="11.1",OR('1_QUESITOS'!$D$8="Sim",'1_QUESITOS'!$D$9="Sim",'1_QUESITOS'!$D$10="Sim",'1_QUESITOS'!$D$11="Sim")),0.7,
IF(AND(H825="11.2",'1_QUESITOS'!$D$8="Não",'1_QUESITOS'!$D$9="Não",'1_QUESITOS'!$D$10="Não",'1_QUESITOS'!$D$11="Não"),0.5,
IF(AND(H825="11.2",OR('1_QUESITOS'!$D$8="Sim",'1_QUESITOS'!$D$9="Sim",'1_QUESITOS'!$D$10="Sim",'1_QUESITOS'!$D$11="Sim")),0.55,
0)))))))</f>
        <v>0</v>
      </c>
      <c r="J825" s="87">
        <f>'3_CAPAG'!$D$8</f>
        <v>0</v>
      </c>
      <c r="K825" s="87">
        <f>IF(OR('2_DEBITOS'!I821="Sim",'1_QUESITOS'!$D$6="Sim",'1_QUESITOS'!$D$7="Sim",'1_QUESITOS'!$D$9="Sim"),I825,
SMALL(I825:J825,1))</f>
        <v>0</v>
      </c>
      <c r="L825" s="7">
        <f>IF('2_DEBITOS'!$I$4="ERRO !!!",0,ROUNDDOWN(SUM(E825:F825)*K825,2))</f>
        <v>0</v>
      </c>
      <c r="M825" s="7">
        <f t="shared" si="48"/>
        <v>0</v>
      </c>
      <c r="N825" s="7">
        <f t="shared" si="51"/>
        <v>0</v>
      </c>
      <c r="O825" s="7">
        <f t="shared" si="49"/>
        <v>0</v>
      </c>
    </row>
    <row r="826" spans="3:15" x14ac:dyDescent="0.35">
      <c r="C826" s="18" t="str">
        <f t="shared" si="50"/>
        <v/>
      </c>
      <c r="D826" s="13" t="str">
        <f>IF('2_DEBITOS'!D822="","Não informado",'2_DEBITOS'!D822)</f>
        <v>Não informado</v>
      </c>
      <c r="E826" s="7">
        <f>IF('2_DEBITOS'!$I$4="ERRO !!!",0,SUM('2_DEBITOS'!E822))</f>
        <v>0</v>
      </c>
      <c r="F826" s="7">
        <f>IF('2_DEBITOS'!$I$4="ERRO !!!",0,SUM('2_DEBITOS'!F822,'2_DEBITOS'!G822))</f>
        <v>0</v>
      </c>
      <c r="G826" s="8" t="str">
        <f>IF('1_QUESITOS'!$D$18="ERRO !!!","",
IF(E826+F826=0,"",
IF(OR('2_DEBITOS'!I822="Sim",'1_QUESITOS'!$D$6="Sim",'1_QUESITOS'!$D$7="Sim",'1_QUESITOS'!$D$9="Sim"),"D",
IF('3_CAPAG'!$D$9="","",
'3_CAPAG'!$D$9))))</f>
        <v/>
      </c>
      <c r="H826" s="8" t="str">
        <f>IF('1_QUESITOS'!$D$18="ERRO !!!","00.0",
IF(AND(OR(G826="C",G826="D"),'1_QUESITOS'!$D$13="Sim"),"10.1",
IF(AND(OR(G826="A",G826="B"),'1_QUESITOS'!$D$14="Sim"),"10.2",
IF(AND(OR(G826="C",G826="D"),'1_QUESITOS'!$D$13="Não",'1_QUESITOS'!$D$12="Inciso I"),"11.1",
IF(AND(OR(G826="C",G826="D"),'1_QUESITOS'!$D$13="Não",'1_QUESITOS'!$D$12="Inciso II"),"11.2",
"00.0")))))</f>
        <v>00.0</v>
      </c>
      <c r="I826" s="87">
        <f>IF('1_QUESITOS'!$D$18="ERRO !!!",0,
IF(H826="10.1",0.65,
IF(H826="10.2",0,
IF(AND(H826="11.1",'1_QUESITOS'!$D$8="Não",'1_QUESITOS'!$D$9="Não",'1_QUESITOS'!$D$10="Não",'1_QUESITOS'!$D$11="Não"),0.65,
IF(AND(H826="11.1",OR('1_QUESITOS'!$D$8="Sim",'1_QUESITOS'!$D$9="Sim",'1_QUESITOS'!$D$10="Sim",'1_QUESITOS'!$D$11="Sim")),0.7,
IF(AND(H826="11.2",'1_QUESITOS'!$D$8="Não",'1_QUESITOS'!$D$9="Não",'1_QUESITOS'!$D$10="Não",'1_QUESITOS'!$D$11="Não"),0.5,
IF(AND(H826="11.2",OR('1_QUESITOS'!$D$8="Sim",'1_QUESITOS'!$D$9="Sim",'1_QUESITOS'!$D$10="Sim",'1_QUESITOS'!$D$11="Sim")),0.55,
0)))))))</f>
        <v>0</v>
      </c>
      <c r="J826" s="87">
        <f>'3_CAPAG'!$D$8</f>
        <v>0</v>
      </c>
      <c r="K826" s="87">
        <f>IF(OR('2_DEBITOS'!I822="Sim",'1_QUESITOS'!$D$6="Sim",'1_QUESITOS'!$D$7="Sim",'1_QUESITOS'!$D$9="Sim"),I826,
SMALL(I826:J826,1))</f>
        <v>0</v>
      </c>
      <c r="L826" s="7">
        <f>IF('2_DEBITOS'!$I$4="ERRO !!!",0,ROUNDDOWN(SUM(E826:F826)*K826,2))</f>
        <v>0</v>
      </c>
      <c r="M826" s="7">
        <f t="shared" si="48"/>
        <v>0</v>
      </c>
      <c r="N826" s="7">
        <f t="shared" si="51"/>
        <v>0</v>
      </c>
      <c r="O826" s="7">
        <f t="shared" si="49"/>
        <v>0</v>
      </c>
    </row>
    <row r="827" spans="3:15" x14ac:dyDescent="0.35">
      <c r="C827" s="18" t="str">
        <f t="shared" si="50"/>
        <v/>
      </c>
      <c r="D827" s="13" t="str">
        <f>IF('2_DEBITOS'!D823="","Não informado",'2_DEBITOS'!D823)</f>
        <v>Não informado</v>
      </c>
      <c r="E827" s="7">
        <f>IF('2_DEBITOS'!$I$4="ERRO !!!",0,SUM('2_DEBITOS'!E823))</f>
        <v>0</v>
      </c>
      <c r="F827" s="7">
        <f>IF('2_DEBITOS'!$I$4="ERRO !!!",0,SUM('2_DEBITOS'!F823,'2_DEBITOS'!G823))</f>
        <v>0</v>
      </c>
      <c r="G827" s="8" t="str">
        <f>IF('1_QUESITOS'!$D$18="ERRO !!!","",
IF(E827+F827=0,"",
IF(OR('2_DEBITOS'!I823="Sim",'1_QUESITOS'!$D$6="Sim",'1_QUESITOS'!$D$7="Sim",'1_QUESITOS'!$D$9="Sim"),"D",
IF('3_CAPAG'!$D$9="","",
'3_CAPAG'!$D$9))))</f>
        <v/>
      </c>
      <c r="H827" s="8" t="str">
        <f>IF('1_QUESITOS'!$D$18="ERRO !!!","00.0",
IF(AND(OR(G827="C",G827="D"),'1_QUESITOS'!$D$13="Sim"),"10.1",
IF(AND(OR(G827="A",G827="B"),'1_QUESITOS'!$D$14="Sim"),"10.2",
IF(AND(OR(G827="C",G827="D"),'1_QUESITOS'!$D$13="Não",'1_QUESITOS'!$D$12="Inciso I"),"11.1",
IF(AND(OR(G827="C",G827="D"),'1_QUESITOS'!$D$13="Não",'1_QUESITOS'!$D$12="Inciso II"),"11.2",
"00.0")))))</f>
        <v>00.0</v>
      </c>
      <c r="I827" s="87">
        <f>IF('1_QUESITOS'!$D$18="ERRO !!!",0,
IF(H827="10.1",0.65,
IF(H827="10.2",0,
IF(AND(H827="11.1",'1_QUESITOS'!$D$8="Não",'1_QUESITOS'!$D$9="Não",'1_QUESITOS'!$D$10="Não",'1_QUESITOS'!$D$11="Não"),0.65,
IF(AND(H827="11.1",OR('1_QUESITOS'!$D$8="Sim",'1_QUESITOS'!$D$9="Sim",'1_QUESITOS'!$D$10="Sim",'1_QUESITOS'!$D$11="Sim")),0.7,
IF(AND(H827="11.2",'1_QUESITOS'!$D$8="Não",'1_QUESITOS'!$D$9="Não",'1_QUESITOS'!$D$10="Não",'1_QUESITOS'!$D$11="Não"),0.5,
IF(AND(H827="11.2",OR('1_QUESITOS'!$D$8="Sim",'1_QUESITOS'!$D$9="Sim",'1_QUESITOS'!$D$10="Sim",'1_QUESITOS'!$D$11="Sim")),0.55,
0)))))))</f>
        <v>0</v>
      </c>
      <c r="J827" s="87">
        <f>'3_CAPAG'!$D$8</f>
        <v>0</v>
      </c>
      <c r="K827" s="87">
        <f>IF(OR('2_DEBITOS'!I823="Sim",'1_QUESITOS'!$D$6="Sim",'1_QUESITOS'!$D$7="Sim",'1_QUESITOS'!$D$9="Sim"),I827,
SMALL(I827:J827,1))</f>
        <v>0</v>
      </c>
      <c r="L827" s="7">
        <f>IF('2_DEBITOS'!$I$4="ERRO !!!",0,ROUNDDOWN(SUM(E827:F827)*K827,2))</f>
        <v>0</v>
      </c>
      <c r="M827" s="7">
        <f t="shared" si="48"/>
        <v>0</v>
      </c>
      <c r="N827" s="7">
        <f t="shared" si="51"/>
        <v>0</v>
      </c>
      <c r="O827" s="7">
        <f t="shared" si="49"/>
        <v>0</v>
      </c>
    </row>
    <row r="828" spans="3:15" x14ac:dyDescent="0.35">
      <c r="C828" s="18" t="str">
        <f t="shared" si="50"/>
        <v/>
      </c>
      <c r="D828" s="13" t="str">
        <f>IF('2_DEBITOS'!D824="","Não informado",'2_DEBITOS'!D824)</f>
        <v>Não informado</v>
      </c>
      <c r="E828" s="7">
        <f>IF('2_DEBITOS'!$I$4="ERRO !!!",0,SUM('2_DEBITOS'!E824))</f>
        <v>0</v>
      </c>
      <c r="F828" s="7">
        <f>IF('2_DEBITOS'!$I$4="ERRO !!!",0,SUM('2_DEBITOS'!F824,'2_DEBITOS'!G824))</f>
        <v>0</v>
      </c>
      <c r="G828" s="8" t="str">
        <f>IF('1_QUESITOS'!$D$18="ERRO !!!","",
IF(E828+F828=0,"",
IF(OR('2_DEBITOS'!I824="Sim",'1_QUESITOS'!$D$6="Sim",'1_QUESITOS'!$D$7="Sim",'1_QUESITOS'!$D$9="Sim"),"D",
IF('3_CAPAG'!$D$9="","",
'3_CAPAG'!$D$9))))</f>
        <v/>
      </c>
      <c r="H828" s="8" t="str">
        <f>IF('1_QUESITOS'!$D$18="ERRO !!!","00.0",
IF(AND(OR(G828="C",G828="D"),'1_QUESITOS'!$D$13="Sim"),"10.1",
IF(AND(OR(G828="A",G828="B"),'1_QUESITOS'!$D$14="Sim"),"10.2",
IF(AND(OR(G828="C",G828="D"),'1_QUESITOS'!$D$13="Não",'1_QUESITOS'!$D$12="Inciso I"),"11.1",
IF(AND(OR(G828="C",G828="D"),'1_QUESITOS'!$D$13="Não",'1_QUESITOS'!$D$12="Inciso II"),"11.2",
"00.0")))))</f>
        <v>00.0</v>
      </c>
      <c r="I828" s="87">
        <f>IF('1_QUESITOS'!$D$18="ERRO !!!",0,
IF(H828="10.1",0.65,
IF(H828="10.2",0,
IF(AND(H828="11.1",'1_QUESITOS'!$D$8="Não",'1_QUESITOS'!$D$9="Não",'1_QUESITOS'!$D$10="Não",'1_QUESITOS'!$D$11="Não"),0.65,
IF(AND(H828="11.1",OR('1_QUESITOS'!$D$8="Sim",'1_QUESITOS'!$D$9="Sim",'1_QUESITOS'!$D$10="Sim",'1_QUESITOS'!$D$11="Sim")),0.7,
IF(AND(H828="11.2",'1_QUESITOS'!$D$8="Não",'1_QUESITOS'!$D$9="Não",'1_QUESITOS'!$D$10="Não",'1_QUESITOS'!$D$11="Não"),0.5,
IF(AND(H828="11.2",OR('1_QUESITOS'!$D$8="Sim",'1_QUESITOS'!$D$9="Sim",'1_QUESITOS'!$D$10="Sim",'1_QUESITOS'!$D$11="Sim")),0.55,
0)))))))</f>
        <v>0</v>
      </c>
      <c r="J828" s="87">
        <f>'3_CAPAG'!$D$8</f>
        <v>0</v>
      </c>
      <c r="K828" s="87">
        <f>IF(OR('2_DEBITOS'!I824="Sim",'1_QUESITOS'!$D$6="Sim",'1_QUESITOS'!$D$7="Sim",'1_QUESITOS'!$D$9="Sim"),I828,
SMALL(I828:J828,1))</f>
        <v>0</v>
      </c>
      <c r="L828" s="7">
        <f>IF('2_DEBITOS'!$I$4="ERRO !!!",0,ROUNDDOWN(SUM(E828:F828)*K828,2))</f>
        <v>0</v>
      </c>
      <c r="M828" s="7">
        <f t="shared" si="48"/>
        <v>0</v>
      </c>
      <c r="N828" s="7">
        <f t="shared" si="51"/>
        <v>0</v>
      </c>
      <c r="O828" s="7">
        <f t="shared" si="49"/>
        <v>0</v>
      </c>
    </row>
    <row r="829" spans="3:15" x14ac:dyDescent="0.35">
      <c r="C829" s="18" t="str">
        <f t="shared" si="50"/>
        <v/>
      </c>
      <c r="D829" s="13" t="str">
        <f>IF('2_DEBITOS'!D825="","Não informado",'2_DEBITOS'!D825)</f>
        <v>Não informado</v>
      </c>
      <c r="E829" s="7">
        <f>IF('2_DEBITOS'!$I$4="ERRO !!!",0,SUM('2_DEBITOS'!E825))</f>
        <v>0</v>
      </c>
      <c r="F829" s="7">
        <f>IF('2_DEBITOS'!$I$4="ERRO !!!",0,SUM('2_DEBITOS'!F825,'2_DEBITOS'!G825))</f>
        <v>0</v>
      </c>
      <c r="G829" s="8" t="str">
        <f>IF('1_QUESITOS'!$D$18="ERRO !!!","",
IF(E829+F829=0,"",
IF(OR('2_DEBITOS'!I825="Sim",'1_QUESITOS'!$D$6="Sim",'1_QUESITOS'!$D$7="Sim",'1_QUESITOS'!$D$9="Sim"),"D",
IF('3_CAPAG'!$D$9="","",
'3_CAPAG'!$D$9))))</f>
        <v/>
      </c>
      <c r="H829" s="8" t="str">
        <f>IF('1_QUESITOS'!$D$18="ERRO !!!","00.0",
IF(AND(OR(G829="C",G829="D"),'1_QUESITOS'!$D$13="Sim"),"10.1",
IF(AND(OR(G829="A",G829="B"),'1_QUESITOS'!$D$14="Sim"),"10.2",
IF(AND(OR(G829="C",G829="D"),'1_QUESITOS'!$D$13="Não",'1_QUESITOS'!$D$12="Inciso I"),"11.1",
IF(AND(OR(G829="C",G829="D"),'1_QUESITOS'!$D$13="Não",'1_QUESITOS'!$D$12="Inciso II"),"11.2",
"00.0")))))</f>
        <v>00.0</v>
      </c>
      <c r="I829" s="87">
        <f>IF('1_QUESITOS'!$D$18="ERRO !!!",0,
IF(H829="10.1",0.65,
IF(H829="10.2",0,
IF(AND(H829="11.1",'1_QUESITOS'!$D$8="Não",'1_QUESITOS'!$D$9="Não",'1_QUESITOS'!$D$10="Não",'1_QUESITOS'!$D$11="Não"),0.65,
IF(AND(H829="11.1",OR('1_QUESITOS'!$D$8="Sim",'1_QUESITOS'!$D$9="Sim",'1_QUESITOS'!$D$10="Sim",'1_QUESITOS'!$D$11="Sim")),0.7,
IF(AND(H829="11.2",'1_QUESITOS'!$D$8="Não",'1_QUESITOS'!$D$9="Não",'1_QUESITOS'!$D$10="Não",'1_QUESITOS'!$D$11="Não"),0.5,
IF(AND(H829="11.2",OR('1_QUESITOS'!$D$8="Sim",'1_QUESITOS'!$D$9="Sim",'1_QUESITOS'!$D$10="Sim",'1_QUESITOS'!$D$11="Sim")),0.55,
0)))))))</f>
        <v>0</v>
      </c>
      <c r="J829" s="87">
        <f>'3_CAPAG'!$D$8</f>
        <v>0</v>
      </c>
      <c r="K829" s="87">
        <f>IF(OR('2_DEBITOS'!I825="Sim",'1_QUESITOS'!$D$6="Sim",'1_QUESITOS'!$D$7="Sim",'1_QUESITOS'!$D$9="Sim"),I829,
SMALL(I829:J829,1))</f>
        <v>0</v>
      </c>
      <c r="L829" s="7">
        <f>IF('2_DEBITOS'!$I$4="ERRO !!!",0,ROUNDDOWN(SUM(E829:F829)*K829,2))</f>
        <v>0</v>
      </c>
      <c r="M829" s="7">
        <f t="shared" si="48"/>
        <v>0</v>
      </c>
      <c r="N829" s="7">
        <f t="shared" si="51"/>
        <v>0</v>
      </c>
      <c r="O829" s="7">
        <f t="shared" si="49"/>
        <v>0</v>
      </c>
    </row>
    <row r="830" spans="3:15" x14ac:dyDescent="0.35">
      <c r="C830" s="18" t="str">
        <f t="shared" si="50"/>
        <v/>
      </c>
      <c r="D830" s="13" t="str">
        <f>IF('2_DEBITOS'!D826="","Não informado",'2_DEBITOS'!D826)</f>
        <v>Não informado</v>
      </c>
      <c r="E830" s="7">
        <f>IF('2_DEBITOS'!$I$4="ERRO !!!",0,SUM('2_DEBITOS'!E826))</f>
        <v>0</v>
      </c>
      <c r="F830" s="7">
        <f>IF('2_DEBITOS'!$I$4="ERRO !!!",0,SUM('2_DEBITOS'!F826,'2_DEBITOS'!G826))</f>
        <v>0</v>
      </c>
      <c r="G830" s="8" t="str">
        <f>IF('1_QUESITOS'!$D$18="ERRO !!!","",
IF(E830+F830=0,"",
IF(OR('2_DEBITOS'!I826="Sim",'1_QUESITOS'!$D$6="Sim",'1_QUESITOS'!$D$7="Sim",'1_QUESITOS'!$D$9="Sim"),"D",
IF('3_CAPAG'!$D$9="","",
'3_CAPAG'!$D$9))))</f>
        <v/>
      </c>
      <c r="H830" s="8" t="str">
        <f>IF('1_QUESITOS'!$D$18="ERRO !!!","00.0",
IF(AND(OR(G830="C",G830="D"),'1_QUESITOS'!$D$13="Sim"),"10.1",
IF(AND(OR(G830="A",G830="B"),'1_QUESITOS'!$D$14="Sim"),"10.2",
IF(AND(OR(G830="C",G830="D"),'1_QUESITOS'!$D$13="Não",'1_QUESITOS'!$D$12="Inciso I"),"11.1",
IF(AND(OR(G830="C",G830="D"),'1_QUESITOS'!$D$13="Não",'1_QUESITOS'!$D$12="Inciso II"),"11.2",
"00.0")))))</f>
        <v>00.0</v>
      </c>
      <c r="I830" s="87">
        <f>IF('1_QUESITOS'!$D$18="ERRO !!!",0,
IF(H830="10.1",0.65,
IF(H830="10.2",0,
IF(AND(H830="11.1",'1_QUESITOS'!$D$8="Não",'1_QUESITOS'!$D$9="Não",'1_QUESITOS'!$D$10="Não",'1_QUESITOS'!$D$11="Não"),0.65,
IF(AND(H830="11.1",OR('1_QUESITOS'!$D$8="Sim",'1_QUESITOS'!$D$9="Sim",'1_QUESITOS'!$D$10="Sim",'1_QUESITOS'!$D$11="Sim")),0.7,
IF(AND(H830="11.2",'1_QUESITOS'!$D$8="Não",'1_QUESITOS'!$D$9="Não",'1_QUESITOS'!$D$10="Não",'1_QUESITOS'!$D$11="Não"),0.5,
IF(AND(H830="11.2",OR('1_QUESITOS'!$D$8="Sim",'1_QUESITOS'!$D$9="Sim",'1_QUESITOS'!$D$10="Sim",'1_QUESITOS'!$D$11="Sim")),0.55,
0)))))))</f>
        <v>0</v>
      </c>
      <c r="J830" s="87">
        <f>'3_CAPAG'!$D$8</f>
        <v>0</v>
      </c>
      <c r="K830" s="87">
        <f>IF(OR('2_DEBITOS'!I826="Sim",'1_QUESITOS'!$D$6="Sim",'1_QUESITOS'!$D$7="Sim",'1_QUESITOS'!$D$9="Sim"),I830,
SMALL(I830:J830,1))</f>
        <v>0</v>
      </c>
      <c r="L830" s="7">
        <f>IF('2_DEBITOS'!$I$4="ERRO !!!",0,ROUNDDOWN(SUM(E830:F830)*K830,2))</f>
        <v>0</v>
      </c>
      <c r="M830" s="7">
        <f t="shared" si="48"/>
        <v>0</v>
      </c>
      <c r="N830" s="7">
        <f t="shared" si="51"/>
        <v>0</v>
      </c>
      <c r="O830" s="7">
        <f t="shared" si="49"/>
        <v>0</v>
      </c>
    </row>
    <row r="831" spans="3:15" x14ac:dyDescent="0.35">
      <c r="C831" s="18" t="str">
        <f t="shared" si="50"/>
        <v/>
      </c>
      <c r="D831" s="13" t="str">
        <f>IF('2_DEBITOS'!D827="","Não informado",'2_DEBITOS'!D827)</f>
        <v>Não informado</v>
      </c>
      <c r="E831" s="7">
        <f>IF('2_DEBITOS'!$I$4="ERRO !!!",0,SUM('2_DEBITOS'!E827))</f>
        <v>0</v>
      </c>
      <c r="F831" s="7">
        <f>IF('2_DEBITOS'!$I$4="ERRO !!!",0,SUM('2_DEBITOS'!F827,'2_DEBITOS'!G827))</f>
        <v>0</v>
      </c>
      <c r="G831" s="8" t="str">
        <f>IF('1_QUESITOS'!$D$18="ERRO !!!","",
IF(E831+F831=0,"",
IF(OR('2_DEBITOS'!I827="Sim",'1_QUESITOS'!$D$6="Sim",'1_QUESITOS'!$D$7="Sim",'1_QUESITOS'!$D$9="Sim"),"D",
IF('3_CAPAG'!$D$9="","",
'3_CAPAG'!$D$9))))</f>
        <v/>
      </c>
      <c r="H831" s="8" t="str">
        <f>IF('1_QUESITOS'!$D$18="ERRO !!!","00.0",
IF(AND(OR(G831="C",G831="D"),'1_QUESITOS'!$D$13="Sim"),"10.1",
IF(AND(OR(G831="A",G831="B"),'1_QUESITOS'!$D$14="Sim"),"10.2",
IF(AND(OR(G831="C",G831="D"),'1_QUESITOS'!$D$13="Não",'1_QUESITOS'!$D$12="Inciso I"),"11.1",
IF(AND(OR(G831="C",G831="D"),'1_QUESITOS'!$D$13="Não",'1_QUESITOS'!$D$12="Inciso II"),"11.2",
"00.0")))))</f>
        <v>00.0</v>
      </c>
      <c r="I831" s="87">
        <f>IF('1_QUESITOS'!$D$18="ERRO !!!",0,
IF(H831="10.1",0.65,
IF(H831="10.2",0,
IF(AND(H831="11.1",'1_QUESITOS'!$D$8="Não",'1_QUESITOS'!$D$9="Não",'1_QUESITOS'!$D$10="Não",'1_QUESITOS'!$D$11="Não"),0.65,
IF(AND(H831="11.1",OR('1_QUESITOS'!$D$8="Sim",'1_QUESITOS'!$D$9="Sim",'1_QUESITOS'!$D$10="Sim",'1_QUESITOS'!$D$11="Sim")),0.7,
IF(AND(H831="11.2",'1_QUESITOS'!$D$8="Não",'1_QUESITOS'!$D$9="Não",'1_QUESITOS'!$D$10="Não",'1_QUESITOS'!$D$11="Não"),0.5,
IF(AND(H831="11.2",OR('1_QUESITOS'!$D$8="Sim",'1_QUESITOS'!$D$9="Sim",'1_QUESITOS'!$D$10="Sim",'1_QUESITOS'!$D$11="Sim")),0.55,
0)))))))</f>
        <v>0</v>
      </c>
      <c r="J831" s="87">
        <f>'3_CAPAG'!$D$8</f>
        <v>0</v>
      </c>
      <c r="K831" s="87">
        <f>IF(OR('2_DEBITOS'!I827="Sim",'1_QUESITOS'!$D$6="Sim",'1_QUESITOS'!$D$7="Sim",'1_QUESITOS'!$D$9="Sim"),I831,
SMALL(I831:J831,1))</f>
        <v>0</v>
      </c>
      <c r="L831" s="7">
        <f>IF('2_DEBITOS'!$I$4="ERRO !!!",0,ROUNDDOWN(SUM(E831:F831)*K831,2))</f>
        <v>0</v>
      </c>
      <c r="M831" s="7">
        <f t="shared" si="48"/>
        <v>0</v>
      </c>
      <c r="N831" s="7">
        <f t="shared" si="51"/>
        <v>0</v>
      </c>
      <c r="O831" s="7">
        <f t="shared" si="49"/>
        <v>0</v>
      </c>
    </row>
    <row r="832" spans="3:15" x14ac:dyDescent="0.35">
      <c r="C832" s="18" t="str">
        <f t="shared" si="50"/>
        <v/>
      </c>
      <c r="D832" s="13" t="str">
        <f>IF('2_DEBITOS'!D828="","Não informado",'2_DEBITOS'!D828)</f>
        <v>Não informado</v>
      </c>
      <c r="E832" s="7">
        <f>IF('2_DEBITOS'!$I$4="ERRO !!!",0,SUM('2_DEBITOS'!E828))</f>
        <v>0</v>
      </c>
      <c r="F832" s="7">
        <f>IF('2_DEBITOS'!$I$4="ERRO !!!",0,SUM('2_DEBITOS'!F828,'2_DEBITOS'!G828))</f>
        <v>0</v>
      </c>
      <c r="G832" s="8" t="str">
        <f>IF('1_QUESITOS'!$D$18="ERRO !!!","",
IF(E832+F832=0,"",
IF(OR('2_DEBITOS'!I828="Sim",'1_QUESITOS'!$D$6="Sim",'1_QUESITOS'!$D$7="Sim",'1_QUESITOS'!$D$9="Sim"),"D",
IF('3_CAPAG'!$D$9="","",
'3_CAPAG'!$D$9))))</f>
        <v/>
      </c>
      <c r="H832" s="8" t="str">
        <f>IF('1_QUESITOS'!$D$18="ERRO !!!","00.0",
IF(AND(OR(G832="C",G832="D"),'1_QUESITOS'!$D$13="Sim"),"10.1",
IF(AND(OR(G832="A",G832="B"),'1_QUESITOS'!$D$14="Sim"),"10.2",
IF(AND(OR(G832="C",G832="D"),'1_QUESITOS'!$D$13="Não",'1_QUESITOS'!$D$12="Inciso I"),"11.1",
IF(AND(OR(G832="C",G832="D"),'1_QUESITOS'!$D$13="Não",'1_QUESITOS'!$D$12="Inciso II"),"11.2",
"00.0")))))</f>
        <v>00.0</v>
      </c>
      <c r="I832" s="87">
        <f>IF('1_QUESITOS'!$D$18="ERRO !!!",0,
IF(H832="10.1",0.65,
IF(H832="10.2",0,
IF(AND(H832="11.1",'1_QUESITOS'!$D$8="Não",'1_QUESITOS'!$D$9="Não",'1_QUESITOS'!$D$10="Não",'1_QUESITOS'!$D$11="Não"),0.65,
IF(AND(H832="11.1",OR('1_QUESITOS'!$D$8="Sim",'1_QUESITOS'!$D$9="Sim",'1_QUESITOS'!$D$10="Sim",'1_QUESITOS'!$D$11="Sim")),0.7,
IF(AND(H832="11.2",'1_QUESITOS'!$D$8="Não",'1_QUESITOS'!$D$9="Não",'1_QUESITOS'!$D$10="Não",'1_QUESITOS'!$D$11="Não"),0.5,
IF(AND(H832="11.2",OR('1_QUESITOS'!$D$8="Sim",'1_QUESITOS'!$D$9="Sim",'1_QUESITOS'!$D$10="Sim",'1_QUESITOS'!$D$11="Sim")),0.55,
0)))))))</f>
        <v>0</v>
      </c>
      <c r="J832" s="87">
        <f>'3_CAPAG'!$D$8</f>
        <v>0</v>
      </c>
      <c r="K832" s="87">
        <f>IF(OR('2_DEBITOS'!I828="Sim",'1_QUESITOS'!$D$6="Sim",'1_QUESITOS'!$D$7="Sim",'1_QUESITOS'!$D$9="Sim"),I832,
SMALL(I832:J832,1))</f>
        <v>0</v>
      </c>
      <c r="L832" s="7">
        <f>IF('2_DEBITOS'!$I$4="ERRO !!!",0,ROUNDDOWN(SUM(E832:F832)*K832,2))</f>
        <v>0</v>
      </c>
      <c r="M832" s="7">
        <f t="shared" si="48"/>
        <v>0</v>
      </c>
      <c r="N832" s="7">
        <f t="shared" si="51"/>
        <v>0</v>
      </c>
      <c r="O832" s="7">
        <f t="shared" si="49"/>
        <v>0</v>
      </c>
    </row>
    <row r="833" spans="3:15" x14ac:dyDescent="0.35">
      <c r="C833" s="18" t="str">
        <f t="shared" si="50"/>
        <v/>
      </c>
      <c r="D833" s="13" t="str">
        <f>IF('2_DEBITOS'!D829="","Não informado",'2_DEBITOS'!D829)</f>
        <v>Não informado</v>
      </c>
      <c r="E833" s="7">
        <f>IF('2_DEBITOS'!$I$4="ERRO !!!",0,SUM('2_DEBITOS'!E829))</f>
        <v>0</v>
      </c>
      <c r="F833" s="7">
        <f>IF('2_DEBITOS'!$I$4="ERRO !!!",0,SUM('2_DEBITOS'!F829,'2_DEBITOS'!G829))</f>
        <v>0</v>
      </c>
      <c r="G833" s="8" t="str">
        <f>IF('1_QUESITOS'!$D$18="ERRO !!!","",
IF(E833+F833=0,"",
IF(OR('2_DEBITOS'!I829="Sim",'1_QUESITOS'!$D$6="Sim",'1_QUESITOS'!$D$7="Sim",'1_QUESITOS'!$D$9="Sim"),"D",
IF('3_CAPAG'!$D$9="","",
'3_CAPAG'!$D$9))))</f>
        <v/>
      </c>
      <c r="H833" s="8" t="str">
        <f>IF('1_QUESITOS'!$D$18="ERRO !!!","00.0",
IF(AND(OR(G833="C",G833="D"),'1_QUESITOS'!$D$13="Sim"),"10.1",
IF(AND(OR(G833="A",G833="B"),'1_QUESITOS'!$D$14="Sim"),"10.2",
IF(AND(OR(G833="C",G833="D"),'1_QUESITOS'!$D$13="Não",'1_QUESITOS'!$D$12="Inciso I"),"11.1",
IF(AND(OR(G833="C",G833="D"),'1_QUESITOS'!$D$13="Não",'1_QUESITOS'!$D$12="Inciso II"),"11.2",
"00.0")))))</f>
        <v>00.0</v>
      </c>
      <c r="I833" s="87">
        <f>IF('1_QUESITOS'!$D$18="ERRO !!!",0,
IF(H833="10.1",0.65,
IF(H833="10.2",0,
IF(AND(H833="11.1",'1_QUESITOS'!$D$8="Não",'1_QUESITOS'!$D$9="Não",'1_QUESITOS'!$D$10="Não",'1_QUESITOS'!$D$11="Não"),0.65,
IF(AND(H833="11.1",OR('1_QUESITOS'!$D$8="Sim",'1_QUESITOS'!$D$9="Sim",'1_QUESITOS'!$D$10="Sim",'1_QUESITOS'!$D$11="Sim")),0.7,
IF(AND(H833="11.2",'1_QUESITOS'!$D$8="Não",'1_QUESITOS'!$D$9="Não",'1_QUESITOS'!$D$10="Não",'1_QUESITOS'!$D$11="Não"),0.5,
IF(AND(H833="11.2",OR('1_QUESITOS'!$D$8="Sim",'1_QUESITOS'!$D$9="Sim",'1_QUESITOS'!$D$10="Sim",'1_QUESITOS'!$D$11="Sim")),0.55,
0)))))))</f>
        <v>0</v>
      </c>
      <c r="J833" s="87">
        <f>'3_CAPAG'!$D$8</f>
        <v>0</v>
      </c>
      <c r="K833" s="87">
        <f>IF(OR('2_DEBITOS'!I829="Sim",'1_QUESITOS'!$D$6="Sim",'1_QUESITOS'!$D$7="Sim",'1_QUESITOS'!$D$9="Sim"),I833,
SMALL(I833:J833,1))</f>
        <v>0</v>
      </c>
      <c r="L833" s="7">
        <f>IF('2_DEBITOS'!$I$4="ERRO !!!",0,ROUNDDOWN(SUM(E833:F833)*K833,2))</f>
        <v>0</v>
      </c>
      <c r="M833" s="7">
        <f t="shared" si="48"/>
        <v>0</v>
      </c>
      <c r="N833" s="7">
        <f t="shared" si="51"/>
        <v>0</v>
      </c>
      <c r="O833" s="7">
        <f t="shared" si="49"/>
        <v>0</v>
      </c>
    </row>
    <row r="834" spans="3:15" x14ac:dyDescent="0.35">
      <c r="C834" s="18" t="str">
        <f t="shared" si="50"/>
        <v/>
      </c>
      <c r="D834" s="13" t="str">
        <f>IF('2_DEBITOS'!D830="","Não informado",'2_DEBITOS'!D830)</f>
        <v>Não informado</v>
      </c>
      <c r="E834" s="7">
        <f>IF('2_DEBITOS'!$I$4="ERRO !!!",0,SUM('2_DEBITOS'!E830))</f>
        <v>0</v>
      </c>
      <c r="F834" s="7">
        <f>IF('2_DEBITOS'!$I$4="ERRO !!!",0,SUM('2_DEBITOS'!F830,'2_DEBITOS'!G830))</f>
        <v>0</v>
      </c>
      <c r="G834" s="8" t="str">
        <f>IF('1_QUESITOS'!$D$18="ERRO !!!","",
IF(E834+F834=0,"",
IF(OR('2_DEBITOS'!I830="Sim",'1_QUESITOS'!$D$6="Sim",'1_QUESITOS'!$D$7="Sim",'1_QUESITOS'!$D$9="Sim"),"D",
IF('3_CAPAG'!$D$9="","",
'3_CAPAG'!$D$9))))</f>
        <v/>
      </c>
      <c r="H834" s="8" t="str">
        <f>IF('1_QUESITOS'!$D$18="ERRO !!!","00.0",
IF(AND(OR(G834="C",G834="D"),'1_QUESITOS'!$D$13="Sim"),"10.1",
IF(AND(OR(G834="A",G834="B"),'1_QUESITOS'!$D$14="Sim"),"10.2",
IF(AND(OR(G834="C",G834="D"),'1_QUESITOS'!$D$13="Não",'1_QUESITOS'!$D$12="Inciso I"),"11.1",
IF(AND(OR(G834="C",G834="D"),'1_QUESITOS'!$D$13="Não",'1_QUESITOS'!$D$12="Inciso II"),"11.2",
"00.0")))))</f>
        <v>00.0</v>
      </c>
      <c r="I834" s="87">
        <f>IF('1_QUESITOS'!$D$18="ERRO !!!",0,
IF(H834="10.1",0.65,
IF(H834="10.2",0,
IF(AND(H834="11.1",'1_QUESITOS'!$D$8="Não",'1_QUESITOS'!$D$9="Não",'1_QUESITOS'!$D$10="Não",'1_QUESITOS'!$D$11="Não"),0.65,
IF(AND(H834="11.1",OR('1_QUESITOS'!$D$8="Sim",'1_QUESITOS'!$D$9="Sim",'1_QUESITOS'!$D$10="Sim",'1_QUESITOS'!$D$11="Sim")),0.7,
IF(AND(H834="11.2",'1_QUESITOS'!$D$8="Não",'1_QUESITOS'!$D$9="Não",'1_QUESITOS'!$D$10="Não",'1_QUESITOS'!$D$11="Não"),0.5,
IF(AND(H834="11.2",OR('1_QUESITOS'!$D$8="Sim",'1_QUESITOS'!$D$9="Sim",'1_QUESITOS'!$D$10="Sim",'1_QUESITOS'!$D$11="Sim")),0.55,
0)))))))</f>
        <v>0</v>
      </c>
      <c r="J834" s="87">
        <f>'3_CAPAG'!$D$8</f>
        <v>0</v>
      </c>
      <c r="K834" s="87">
        <f>IF(OR('2_DEBITOS'!I830="Sim",'1_QUESITOS'!$D$6="Sim",'1_QUESITOS'!$D$7="Sim",'1_QUESITOS'!$D$9="Sim"),I834,
SMALL(I834:J834,1))</f>
        <v>0</v>
      </c>
      <c r="L834" s="7">
        <f>IF('2_DEBITOS'!$I$4="ERRO !!!",0,ROUNDDOWN(SUM(E834:F834)*K834,2))</f>
        <v>0</v>
      </c>
      <c r="M834" s="7">
        <f t="shared" si="48"/>
        <v>0</v>
      </c>
      <c r="N834" s="7">
        <f t="shared" si="51"/>
        <v>0</v>
      </c>
      <c r="O834" s="7">
        <f t="shared" si="49"/>
        <v>0</v>
      </c>
    </row>
    <row r="835" spans="3:15" x14ac:dyDescent="0.35">
      <c r="C835" s="18" t="str">
        <f t="shared" si="50"/>
        <v/>
      </c>
      <c r="D835" s="13" t="str">
        <f>IF('2_DEBITOS'!D831="","Não informado",'2_DEBITOS'!D831)</f>
        <v>Não informado</v>
      </c>
      <c r="E835" s="7">
        <f>IF('2_DEBITOS'!$I$4="ERRO !!!",0,SUM('2_DEBITOS'!E831))</f>
        <v>0</v>
      </c>
      <c r="F835" s="7">
        <f>IF('2_DEBITOS'!$I$4="ERRO !!!",0,SUM('2_DEBITOS'!F831,'2_DEBITOS'!G831))</f>
        <v>0</v>
      </c>
      <c r="G835" s="8" t="str">
        <f>IF('1_QUESITOS'!$D$18="ERRO !!!","",
IF(E835+F835=0,"",
IF(OR('2_DEBITOS'!I831="Sim",'1_QUESITOS'!$D$6="Sim",'1_QUESITOS'!$D$7="Sim",'1_QUESITOS'!$D$9="Sim"),"D",
IF('3_CAPAG'!$D$9="","",
'3_CAPAG'!$D$9))))</f>
        <v/>
      </c>
      <c r="H835" s="8" t="str">
        <f>IF('1_QUESITOS'!$D$18="ERRO !!!","00.0",
IF(AND(OR(G835="C",G835="D"),'1_QUESITOS'!$D$13="Sim"),"10.1",
IF(AND(OR(G835="A",G835="B"),'1_QUESITOS'!$D$14="Sim"),"10.2",
IF(AND(OR(G835="C",G835="D"),'1_QUESITOS'!$D$13="Não",'1_QUESITOS'!$D$12="Inciso I"),"11.1",
IF(AND(OR(G835="C",G835="D"),'1_QUESITOS'!$D$13="Não",'1_QUESITOS'!$D$12="Inciso II"),"11.2",
"00.0")))))</f>
        <v>00.0</v>
      </c>
      <c r="I835" s="87">
        <f>IF('1_QUESITOS'!$D$18="ERRO !!!",0,
IF(H835="10.1",0.65,
IF(H835="10.2",0,
IF(AND(H835="11.1",'1_QUESITOS'!$D$8="Não",'1_QUESITOS'!$D$9="Não",'1_QUESITOS'!$D$10="Não",'1_QUESITOS'!$D$11="Não"),0.65,
IF(AND(H835="11.1",OR('1_QUESITOS'!$D$8="Sim",'1_QUESITOS'!$D$9="Sim",'1_QUESITOS'!$D$10="Sim",'1_QUESITOS'!$D$11="Sim")),0.7,
IF(AND(H835="11.2",'1_QUESITOS'!$D$8="Não",'1_QUESITOS'!$D$9="Não",'1_QUESITOS'!$D$10="Não",'1_QUESITOS'!$D$11="Não"),0.5,
IF(AND(H835="11.2",OR('1_QUESITOS'!$D$8="Sim",'1_QUESITOS'!$D$9="Sim",'1_QUESITOS'!$D$10="Sim",'1_QUESITOS'!$D$11="Sim")),0.55,
0)))))))</f>
        <v>0</v>
      </c>
      <c r="J835" s="87">
        <f>'3_CAPAG'!$D$8</f>
        <v>0</v>
      </c>
      <c r="K835" s="87">
        <f>IF(OR('2_DEBITOS'!I831="Sim",'1_QUESITOS'!$D$6="Sim",'1_QUESITOS'!$D$7="Sim",'1_QUESITOS'!$D$9="Sim"),I835,
SMALL(I835:J835,1))</f>
        <v>0</v>
      </c>
      <c r="L835" s="7">
        <f>IF('2_DEBITOS'!$I$4="ERRO !!!",0,ROUNDDOWN(SUM(E835:F835)*K835,2))</f>
        <v>0</v>
      </c>
      <c r="M835" s="7">
        <f t="shared" si="48"/>
        <v>0</v>
      </c>
      <c r="N835" s="7">
        <f t="shared" si="51"/>
        <v>0</v>
      </c>
      <c r="O835" s="7">
        <f t="shared" si="49"/>
        <v>0</v>
      </c>
    </row>
    <row r="836" spans="3:15" x14ac:dyDescent="0.35">
      <c r="C836" s="18" t="str">
        <f t="shared" si="50"/>
        <v/>
      </c>
      <c r="D836" s="13" t="str">
        <f>IF('2_DEBITOS'!D832="","Não informado",'2_DEBITOS'!D832)</f>
        <v>Não informado</v>
      </c>
      <c r="E836" s="7">
        <f>IF('2_DEBITOS'!$I$4="ERRO !!!",0,SUM('2_DEBITOS'!E832))</f>
        <v>0</v>
      </c>
      <c r="F836" s="7">
        <f>IF('2_DEBITOS'!$I$4="ERRO !!!",0,SUM('2_DEBITOS'!F832,'2_DEBITOS'!G832))</f>
        <v>0</v>
      </c>
      <c r="G836" s="8" t="str">
        <f>IF('1_QUESITOS'!$D$18="ERRO !!!","",
IF(E836+F836=0,"",
IF(OR('2_DEBITOS'!I832="Sim",'1_QUESITOS'!$D$6="Sim",'1_QUESITOS'!$D$7="Sim",'1_QUESITOS'!$D$9="Sim"),"D",
IF('3_CAPAG'!$D$9="","",
'3_CAPAG'!$D$9))))</f>
        <v/>
      </c>
      <c r="H836" s="8" t="str">
        <f>IF('1_QUESITOS'!$D$18="ERRO !!!","00.0",
IF(AND(OR(G836="C",G836="D"),'1_QUESITOS'!$D$13="Sim"),"10.1",
IF(AND(OR(G836="A",G836="B"),'1_QUESITOS'!$D$14="Sim"),"10.2",
IF(AND(OR(G836="C",G836="D"),'1_QUESITOS'!$D$13="Não",'1_QUESITOS'!$D$12="Inciso I"),"11.1",
IF(AND(OR(G836="C",G836="D"),'1_QUESITOS'!$D$13="Não",'1_QUESITOS'!$D$12="Inciso II"),"11.2",
"00.0")))))</f>
        <v>00.0</v>
      </c>
      <c r="I836" s="87">
        <f>IF('1_QUESITOS'!$D$18="ERRO !!!",0,
IF(H836="10.1",0.65,
IF(H836="10.2",0,
IF(AND(H836="11.1",'1_QUESITOS'!$D$8="Não",'1_QUESITOS'!$D$9="Não",'1_QUESITOS'!$D$10="Não",'1_QUESITOS'!$D$11="Não"),0.65,
IF(AND(H836="11.1",OR('1_QUESITOS'!$D$8="Sim",'1_QUESITOS'!$D$9="Sim",'1_QUESITOS'!$D$10="Sim",'1_QUESITOS'!$D$11="Sim")),0.7,
IF(AND(H836="11.2",'1_QUESITOS'!$D$8="Não",'1_QUESITOS'!$D$9="Não",'1_QUESITOS'!$D$10="Não",'1_QUESITOS'!$D$11="Não"),0.5,
IF(AND(H836="11.2",OR('1_QUESITOS'!$D$8="Sim",'1_QUESITOS'!$D$9="Sim",'1_QUESITOS'!$D$10="Sim",'1_QUESITOS'!$D$11="Sim")),0.55,
0)))))))</f>
        <v>0</v>
      </c>
      <c r="J836" s="87">
        <f>'3_CAPAG'!$D$8</f>
        <v>0</v>
      </c>
      <c r="K836" s="87">
        <f>IF(OR('2_DEBITOS'!I832="Sim",'1_QUESITOS'!$D$6="Sim",'1_QUESITOS'!$D$7="Sim",'1_QUESITOS'!$D$9="Sim"),I836,
SMALL(I836:J836,1))</f>
        <v>0</v>
      </c>
      <c r="L836" s="7">
        <f>IF('2_DEBITOS'!$I$4="ERRO !!!",0,ROUNDDOWN(SUM(E836:F836)*K836,2))</f>
        <v>0</v>
      </c>
      <c r="M836" s="7">
        <f t="shared" si="48"/>
        <v>0</v>
      </c>
      <c r="N836" s="7">
        <f t="shared" si="51"/>
        <v>0</v>
      </c>
      <c r="O836" s="7">
        <f t="shared" si="49"/>
        <v>0</v>
      </c>
    </row>
    <row r="837" spans="3:15" x14ac:dyDescent="0.35">
      <c r="C837" s="18" t="str">
        <f t="shared" si="50"/>
        <v/>
      </c>
      <c r="D837" s="13" t="str">
        <f>IF('2_DEBITOS'!D833="","Não informado",'2_DEBITOS'!D833)</f>
        <v>Não informado</v>
      </c>
      <c r="E837" s="7">
        <f>IF('2_DEBITOS'!$I$4="ERRO !!!",0,SUM('2_DEBITOS'!E833))</f>
        <v>0</v>
      </c>
      <c r="F837" s="7">
        <f>IF('2_DEBITOS'!$I$4="ERRO !!!",0,SUM('2_DEBITOS'!F833,'2_DEBITOS'!G833))</f>
        <v>0</v>
      </c>
      <c r="G837" s="8" t="str">
        <f>IF('1_QUESITOS'!$D$18="ERRO !!!","",
IF(E837+F837=0,"",
IF(OR('2_DEBITOS'!I833="Sim",'1_QUESITOS'!$D$6="Sim",'1_QUESITOS'!$D$7="Sim",'1_QUESITOS'!$D$9="Sim"),"D",
IF('3_CAPAG'!$D$9="","",
'3_CAPAG'!$D$9))))</f>
        <v/>
      </c>
      <c r="H837" s="8" t="str">
        <f>IF('1_QUESITOS'!$D$18="ERRO !!!","00.0",
IF(AND(OR(G837="C",G837="D"),'1_QUESITOS'!$D$13="Sim"),"10.1",
IF(AND(OR(G837="A",G837="B"),'1_QUESITOS'!$D$14="Sim"),"10.2",
IF(AND(OR(G837="C",G837="D"),'1_QUESITOS'!$D$13="Não",'1_QUESITOS'!$D$12="Inciso I"),"11.1",
IF(AND(OR(G837="C",G837="D"),'1_QUESITOS'!$D$13="Não",'1_QUESITOS'!$D$12="Inciso II"),"11.2",
"00.0")))))</f>
        <v>00.0</v>
      </c>
      <c r="I837" s="87">
        <f>IF('1_QUESITOS'!$D$18="ERRO !!!",0,
IF(H837="10.1",0.65,
IF(H837="10.2",0,
IF(AND(H837="11.1",'1_QUESITOS'!$D$8="Não",'1_QUESITOS'!$D$9="Não",'1_QUESITOS'!$D$10="Não",'1_QUESITOS'!$D$11="Não"),0.65,
IF(AND(H837="11.1",OR('1_QUESITOS'!$D$8="Sim",'1_QUESITOS'!$D$9="Sim",'1_QUESITOS'!$D$10="Sim",'1_QUESITOS'!$D$11="Sim")),0.7,
IF(AND(H837="11.2",'1_QUESITOS'!$D$8="Não",'1_QUESITOS'!$D$9="Não",'1_QUESITOS'!$D$10="Não",'1_QUESITOS'!$D$11="Não"),0.5,
IF(AND(H837="11.2",OR('1_QUESITOS'!$D$8="Sim",'1_QUESITOS'!$D$9="Sim",'1_QUESITOS'!$D$10="Sim",'1_QUESITOS'!$D$11="Sim")),0.55,
0)))))))</f>
        <v>0</v>
      </c>
      <c r="J837" s="87">
        <f>'3_CAPAG'!$D$8</f>
        <v>0</v>
      </c>
      <c r="K837" s="87">
        <f>IF(OR('2_DEBITOS'!I833="Sim",'1_QUESITOS'!$D$6="Sim",'1_QUESITOS'!$D$7="Sim",'1_QUESITOS'!$D$9="Sim"),I837,
SMALL(I837:J837,1))</f>
        <v>0</v>
      </c>
      <c r="L837" s="7">
        <f>IF('2_DEBITOS'!$I$4="ERRO !!!",0,ROUNDDOWN(SUM(E837:F837)*K837,2))</f>
        <v>0</v>
      </c>
      <c r="M837" s="7">
        <f t="shared" si="48"/>
        <v>0</v>
      </c>
      <c r="N837" s="7">
        <f t="shared" si="51"/>
        <v>0</v>
      </c>
      <c r="O837" s="7">
        <f t="shared" si="49"/>
        <v>0</v>
      </c>
    </row>
    <row r="838" spans="3:15" x14ac:dyDescent="0.35">
      <c r="C838" s="18" t="str">
        <f t="shared" si="50"/>
        <v/>
      </c>
      <c r="D838" s="13" t="str">
        <f>IF('2_DEBITOS'!D834="","Não informado",'2_DEBITOS'!D834)</f>
        <v>Não informado</v>
      </c>
      <c r="E838" s="7">
        <f>IF('2_DEBITOS'!$I$4="ERRO !!!",0,SUM('2_DEBITOS'!E834))</f>
        <v>0</v>
      </c>
      <c r="F838" s="7">
        <f>IF('2_DEBITOS'!$I$4="ERRO !!!",0,SUM('2_DEBITOS'!F834,'2_DEBITOS'!G834))</f>
        <v>0</v>
      </c>
      <c r="G838" s="8" t="str">
        <f>IF('1_QUESITOS'!$D$18="ERRO !!!","",
IF(E838+F838=0,"",
IF(OR('2_DEBITOS'!I834="Sim",'1_QUESITOS'!$D$6="Sim",'1_QUESITOS'!$D$7="Sim",'1_QUESITOS'!$D$9="Sim"),"D",
IF('3_CAPAG'!$D$9="","",
'3_CAPAG'!$D$9))))</f>
        <v/>
      </c>
      <c r="H838" s="8" t="str">
        <f>IF('1_QUESITOS'!$D$18="ERRO !!!","00.0",
IF(AND(OR(G838="C",G838="D"),'1_QUESITOS'!$D$13="Sim"),"10.1",
IF(AND(OR(G838="A",G838="B"),'1_QUESITOS'!$D$14="Sim"),"10.2",
IF(AND(OR(G838="C",G838="D"),'1_QUESITOS'!$D$13="Não",'1_QUESITOS'!$D$12="Inciso I"),"11.1",
IF(AND(OR(G838="C",G838="D"),'1_QUESITOS'!$D$13="Não",'1_QUESITOS'!$D$12="Inciso II"),"11.2",
"00.0")))))</f>
        <v>00.0</v>
      </c>
      <c r="I838" s="87">
        <f>IF('1_QUESITOS'!$D$18="ERRO !!!",0,
IF(H838="10.1",0.65,
IF(H838="10.2",0,
IF(AND(H838="11.1",'1_QUESITOS'!$D$8="Não",'1_QUESITOS'!$D$9="Não",'1_QUESITOS'!$D$10="Não",'1_QUESITOS'!$D$11="Não"),0.65,
IF(AND(H838="11.1",OR('1_QUESITOS'!$D$8="Sim",'1_QUESITOS'!$D$9="Sim",'1_QUESITOS'!$D$10="Sim",'1_QUESITOS'!$D$11="Sim")),0.7,
IF(AND(H838="11.2",'1_QUESITOS'!$D$8="Não",'1_QUESITOS'!$D$9="Não",'1_QUESITOS'!$D$10="Não",'1_QUESITOS'!$D$11="Não"),0.5,
IF(AND(H838="11.2",OR('1_QUESITOS'!$D$8="Sim",'1_QUESITOS'!$D$9="Sim",'1_QUESITOS'!$D$10="Sim",'1_QUESITOS'!$D$11="Sim")),0.55,
0)))))))</f>
        <v>0</v>
      </c>
      <c r="J838" s="87">
        <f>'3_CAPAG'!$D$8</f>
        <v>0</v>
      </c>
      <c r="K838" s="87">
        <f>IF(OR('2_DEBITOS'!I834="Sim",'1_QUESITOS'!$D$6="Sim",'1_QUESITOS'!$D$7="Sim",'1_QUESITOS'!$D$9="Sim"),I838,
SMALL(I838:J838,1))</f>
        <v>0</v>
      </c>
      <c r="L838" s="7">
        <f>IF('2_DEBITOS'!$I$4="ERRO !!!",0,ROUNDDOWN(SUM(E838:F838)*K838,2))</f>
        <v>0</v>
      </c>
      <c r="M838" s="7">
        <f t="shared" si="48"/>
        <v>0</v>
      </c>
      <c r="N838" s="7">
        <f t="shared" si="51"/>
        <v>0</v>
      </c>
      <c r="O838" s="7">
        <f t="shared" si="49"/>
        <v>0</v>
      </c>
    </row>
    <row r="839" spans="3:15" x14ac:dyDescent="0.35">
      <c r="C839" s="18" t="str">
        <f t="shared" si="50"/>
        <v/>
      </c>
      <c r="D839" s="13" t="str">
        <f>IF('2_DEBITOS'!D835="","Não informado",'2_DEBITOS'!D835)</f>
        <v>Não informado</v>
      </c>
      <c r="E839" s="7">
        <f>IF('2_DEBITOS'!$I$4="ERRO !!!",0,SUM('2_DEBITOS'!E835))</f>
        <v>0</v>
      </c>
      <c r="F839" s="7">
        <f>IF('2_DEBITOS'!$I$4="ERRO !!!",0,SUM('2_DEBITOS'!F835,'2_DEBITOS'!G835))</f>
        <v>0</v>
      </c>
      <c r="G839" s="8" t="str">
        <f>IF('1_QUESITOS'!$D$18="ERRO !!!","",
IF(E839+F839=0,"",
IF(OR('2_DEBITOS'!I835="Sim",'1_QUESITOS'!$D$6="Sim",'1_QUESITOS'!$D$7="Sim",'1_QUESITOS'!$D$9="Sim"),"D",
IF('3_CAPAG'!$D$9="","",
'3_CAPAG'!$D$9))))</f>
        <v/>
      </c>
      <c r="H839" s="8" t="str">
        <f>IF('1_QUESITOS'!$D$18="ERRO !!!","00.0",
IF(AND(OR(G839="C",G839="D"),'1_QUESITOS'!$D$13="Sim"),"10.1",
IF(AND(OR(G839="A",G839="B"),'1_QUESITOS'!$D$14="Sim"),"10.2",
IF(AND(OR(G839="C",G839="D"),'1_QUESITOS'!$D$13="Não",'1_QUESITOS'!$D$12="Inciso I"),"11.1",
IF(AND(OR(G839="C",G839="D"),'1_QUESITOS'!$D$13="Não",'1_QUESITOS'!$D$12="Inciso II"),"11.2",
"00.0")))))</f>
        <v>00.0</v>
      </c>
      <c r="I839" s="87">
        <f>IF('1_QUESITOS'!$D$18="ERRO !!!",0,
IF(H839="10.1",0.65,
IF(H839="10.2",0,
IF(AND(H839="11.1",'1_QUESITOS'!$D$8="Não",'1_QUESITOS'!$D$9="Não",'1_QUESITOS'!$D$10="Não",'1_QUESITOS'!$D$11="Não"),0.65,
IF(AND(H839="11.1",OR('1_QUESITOS'!$D$8="Sim",'1_QUESITOS'!$D$9="Sim",'1_QUESITOS'!$D$10="Sim",'1_QUESITOS'!$D$11="Sim")),0.7,
IF(AND(H839="11.2",'1_QUESITOS'!$D$8="Não",'1_QUESITOS'!$D$9="Não",'1_QUESITOS'!$D$10="Não",'1_QUESITOS'!$D$11="Não"),0.5,
IF(AND(H839="11.2",OR('1_QUESITOS'!$D$8="Sim",'1_QUESITOS'!$D$9="Sim",'1_QUESITOS'!$D$10="Sim",'1_QUESITOS'!$D$11="Sim")),0.55,
0)))))))</f>
        <v>0</v>
      </c>
      <c r="J839" s="87">
        <f>'3_CAPAG'!$D$8</f>
        <v>0</v>
      </c>
      <c r="K839" s="87">
        <f>IF(OR('2_DEBITOS'!I835="Sim",'1_QUESITOS'!$D$6="Sim",'1_QUESITOS'!$D$7="Sim",'1_QUESITOS'!$D$9="Sim"),I839,
SMALL(I839:J839,1))</f>
        <v>0</v>
      </c>
      <c r="L839" s="7">
        <f>IF('2_DEBITOS'!$I$4="ERRO !!!",0,ROUNDDOWN(SUM(E839:F839)*K839,2))</f>
        <v>0</v>
      </c>
      <c r="M839" s="7">
        <f t="shared" si="48"/>
        <v>0</v>
      </c>
      <c r="N839" s="7">
        <f t="shared" si="51"/>
        <v>0</v>
      </c>
      <c r="O839" s="7">
        <f t="shared" si="49"/>
        <v>0</v>
      </c>
    </row>
    <row r="840" spans="3:15" x14ac:dyDescent="0.35">
      <c r="C840" s="18" t="str">
        <f t="shared" si="50"/>
        <v/>
      </c>
      <c r="D840" s="13" t="str">
        <f>IF('2_DEBITOS'!D836="","Não informado",'2_DEBITOS'!D836)</f>
        <v>Não informado</v>
      </c>
      <c r="E840" s="7">
        <f>IF('2_DEBITOS'!$I$4="ERRO !!!",0,SUM('2_DEBITOS'!E836))</f>
        <v>0</v>
      </c>
      <c r="F840" s="7">
        <f>IF('2_DEBITOS'!$I$4="ERRO !!!",0,SUM('2_DEBITOS'!F836,'2_DEBITOS'!G836))</f>
        <v>0</v>
      </c>
      <c r="G840" s="8" t="str">
        <f>IF('1_QUESITOS'!$D$18="ERRO !!!","",
IF(E840+F840=0,"",
IF(OR('2_DEBITOS'!I836="Sim",'1_QUESITOS'!$D$6="Sim",'1_QUESITOS'!$D$7="Sim",'1_QUESITOS'!$D$9="Sim"),"D",
IF('3_CAPAG'!$D$9="","",
'3_CAPAG'!$D$9))))</f>
        <v/>
      </c>
      <c r="H840" s="8" t="str">
        <f>IF('1_QUESITOS'!$D$18="ERRO !!!","00.0",
IF(AND(OR(G840="C",G840="D"),'1_QUESITOS'!$D$13="Sim"),"10.1",
IF(AND(OR(G840="A",G840="B"),'1_QUESITOS'!$D$14="Sim"),"10.2",
IF(AND(OR(G840="C",G840="D"),'1_QUESITOS'!$D$13="Não",'1_QUESITOS'!$D$12="Inciso I"),"11.1",
IF(AND(OR(G840="C",G840="D"),'1_QUESITOS'!$D$13="Não",'1_QUESITOS'!$D$12="Inciso II"),"11.2",
"00.0")))))</f>
        <v>00.0</v>
      </c>
      <c r="I840" s="87">
        <f>IF('1_QUESITOS'!$D$18="ERRO !!!",0,
IF(H840="10.1",0.65,
IF(H840="10.2",0,
IF(AND(H840="11.1",'1_QUESITOS'!$D$8="Não",'1_QUESITOS'!$D$9="Não",'1_QUESITOS'!$D$10="Não",'1_QUESITOS'!$D$11="Não"),0.65,
IF(AND(H840="11.1",OR('1_QUESITOS'!$D$8="Sim",'1_QUESITOS'!$D$9="Sim",'1_QUESITOS'!$D$10="Sim",'1_QUESITOS'!$D$11="Sim")),0.7,
IF(AND(H840="11.2",'1_QUESITOS'!$D$8="Não",'1_QUESITOS'!$D$9="Não",'1_QUESITOS'!$D$10="Não",'1_QUESITOS'!$D$11="Não"),0.5,
IF(AND(H840="11.2",OR('1_QUESITOS'!$D$8="Sim",'1_QUESITOS'!$D$9="Sim",'1_QUESITOS'!$D$10="Sim",'1_QUESITOS'!$D$11="Sim")),0.55,
0)))))))</f>
        <v>0</v>
      </c>
      <c r="J840" s="87">
        <f>'3_CAPAG'!$D$8</f>
        <v>0</v>
      </c>
      <c r="K840" s="87">
        <f>IF(OR('2_DEBITOS'!I836="Sim",'1_QUESITOS'!$D$6="Sim",'1_QUESITOS'!$D$7="Sim",'1_QUESITOS'!$D$9="Sim"),I840,
SMALL(I840:J840,1))</f>
        <v>0</v>
      </c>
      <c r="L840" s="7">
        <f>IF('2_DEBITOS'!$I$4="ERRO !!!",0,ROUNDDOWN(SUM(E840:F840)*K840,2))</f>
        <v>0</v>
      </c>
      <c r="M840" s="7">
        <f t="shared" si="48"/>
        <v>0</v>
      </c>
      <c r="N840" s="7">
        <f t="shared" si="51"/>
        <v>0</v>
      </c>
      <c r="O840" s="7">
        <f t="shared" si="49"/>
        <v>0</v>
      </c>
    </row>
    <row r="841" spans="3:15" x14ac:dyDescent="0.35">
      <c r="C841" s="18" t="str">
        <f t="shared" si="50"/>
        <v/>
      </c>
      <c r="D841" s="13" t="str">
        <f>IF('2_DEBITOS'!D837="","Não informado",'2_DEBITOS'!D837)</f>
        <v>Não informado</v>
      </c>
      <c r="E841" s="7">
        <f>IF('2_DEBITOS'!$I$4="ERRO !!!",0,SUM('2_DEBITOS'!E837))</f>
        <v>0</v>
      </c>
      <c r="F841" s="7">
        <f>IF('2_DEBITOS'!$I$4="ERRO !!!",0,SUM('2_DEBITOS'!F837,'2_DEBITOS'!G837))</f>
        <v>0</v>
      </c>
      <c r="G841" s="8" t="str">
        <f>IF('1_QUESITOS'!$D$18="ERRO !!!","",
IF(E841+F841=0,"",
IF(OR('2_DEBITOS'!I837="Sim",'1_QUESITOS'!$D$6="Sim",'1_QUESITOS'!$D$7="Sim",'1_QUESITOS'!$D$9="Sim"),"D",
IF('3_CAPAG'!$D$9="","",
'3_CAPAG'!$D$9))))</f>
        <v/>
      </c>
      <c r="H841" s="8" t="str">
        <f>IF('1_QUESITOS'!$D$18="ERRO !!!","00.0",
IF(AND(OR(G841="C",G841="D"),'1_QUESITOS'!$D$13="Sim"),"10.1",
IF(AND(OR(G841="A",G841="B"),'1_QUESITOS'!$D$14="Sim"),"10.2",
IF(AND(OR(G841="C",G841="D"),'1_QUESITOS'!$D$13="Não",'1_QUESITOS'!$D$12="Inciso I"),"11.1",
IF(AND(OR(G841="C",G841="D"),'1_QUESITOS'!$D$13="Não",'1_QUESITOS'!$D$12="Inciso II"),"11.2",
"00.0")))))</f>
        <v>00.0</v>
      </c>
      <c r="I841" s="87">
        <f>IF('1_QUESITOS'!$D$18="ERRO !!!",0,
IF(H841="10.1",0.65,
IF(H841="10.2",0,
IF(AND(H841="11.1",'1_QUESITOS'!$D$8="Não",'1_QUESITOS'!$D$9="Não",'1_QUESITOS'!$D$10="Não",'1_QUESITOS'!$D$11="Não"),0.65,
IF(AND(H841="11.1",OR('1_QUESITOS'!$D$8="Sim",'1_QUESITOS'!$D$9="Sim",'1_QUESITOS'!$D$10="Sim",'1_QUESITOS'!$D$11="Sim")),0.7,
IF(AND(H841="11.2",'1_QUESITOS'!$D$8="Não",'1_QUESITOS'!$D$9="Não",'1_QUESITOS'!$D$10="Não",'1_QUESITOS'!$D$11="Não"),0.5,
IF(AND(H841="11.2",OR('1_QUESITOS'!$D$8="Sim",'1_QUESITOS'!$D$9="Sim",'1_QUESITOS'!$D$10="Sim",'1_QUESITOS'!$D$11="Sim")),0.55,
0)))))))</f>
        <v>0</v>
      </c>
      <c r="J841" s="87">
        <f>'3_CAPAG'!$D$8</f>
        <v>0</v>
      </c>
      <c r="K841" s="87">
        <f>IF(OR('2_DEBITOS'!I837="Sim",'1_QUESITOS'!$D$6="Sim",'1_QUESITOS'!$D$7="Sim",'1_QUESITOS'!$D$9="Sim"),I841,
SMALL(I841:J841,1))</f>
        <v>0</v>
      </c>
      <c r="L841" s="7">
        <f>IF('2_DEBITOS'!$I$4="ERRO !!!",0,ROUNDDOWN(SUM(E841:F841)*K841,2))</f>
        <v>0</v>
      </c>
      <c r="M841" s="7">
        <f t="shared" si="48"/>
        <v>0</v>
      </c>
      <c r="N841" s="7">
        <f t="shared" si="51"/>
        <v>0</v>
      </c>
      <c r="O841" s="7">
        <f t="shared" si="49"/>
        <v>0</v>
      </c>
    </row>
    <row r="842" spans="3:15" x14ac:dyDescent="0.35">
      <c r="C842" s="18" t="str">
        <f t="shared" si="50"/>
        <v/>
      </c>
      <c r="D842" s="13" t="str">
        <f>IF('2_DEBITOS'!D838="","Não informado",'2_DEBITOS'!D838)</f>
        <v>Não informado</v>
      </c>
      <c r="E842" s="7">
        <f>IF('2_DEBITOS'!$I$4="ERRO !!!",0,SUM('2_DEBITOS'!E838))</f>
        <v>0</v>
      </c>
      <c r="F842" s="7">
        <f>IF('2_DEBITOS'!$I$4="ERRO !!!",0,SUM('2_DEBITOS'!F838,'2_DEBITOS'!G838))</f>
        <v>0</v>
      </c>
      <c r="G842" s="8" t="str">
        <f>IF('1_QUESITOS'!$D$18="ERRO !!!","",
IF(E842+F842=0,"",
IF(OR('2_DEBITOS'!I838="Sim",'1_QUESITOS'!$D$6="Sim",'1_QUESITOS'!$D$7="Sim",'1_QUESITOS'!$D$9="Sim"),"D",
IF('3_CAPAG'!$D$9="","",
'3_CAPAG'!$D$9))))</f>
        <v/>
      </c>
      <c r="H842" s="8" t="str">
        <f>IF('1_QUESITOS'!$D$18="ERRO !!!","00.0",
IF(AND(OR(G842="C",G842="D"),'1_QUESITOS'!$D$13="Sim"),"10.1",
IF(AND(OR(G842="A",G842="B"),'1_QUESITOS'!$D$14="Sim"),"10.2",
IF(AND(OR(G842="C",G842="D"),'1_QUESITOS'!$D$13="Não",'1_QUESITOS'!$D$12="Inciso I"),"11.1",
IF(AND(OR(G842="C",G842="D"),'1_QUESITOS'!$D$13="Não",'1_QUESITOS'!$D$12="Inciso II"),"11.2",
"00.0")))))</f>
        <v>00.0</v>
      </c>
      <c r="I842" s="87">
        <f>IF('1_QUESITOS'!$D$18="ERRO !!!",0,
IF(H842="10.1",0.65,
IF(H842="10.2",0,
IF(AND(H842="11.1",'1_QUESITOS'!$D$8="Não",'1_QUESITOS'!$D$9="Não",'1_QUESITOS'!$D$10="Não",'1_QUESITOS'!$D$11="Não"),0.65,
IF(AND(H842="11.1",OR('1_QUESITOS'!$D$8="Sim",'1_QUESITOS'!$D$9="Sim",'1_QUESITOS'!$D$10="Sim",'1_QUESITOS'!$D$11="Sim")),0.7,
IF(AND(H842="11.2",'1_QUESITOS'!$D$8="Não",'1_QUESITOS'!$D$9="Não",'1_QUESITOS'!$D$10="Não",'1_QUESITOS'!$D$11="Não"),0.5,
IF(AND(H842="11.2",OR('1_QUESITOS'!$D$8="Sim",'1_QUESITOS'!$D$9="Sim",'1_QUESITOS'!$D$10="Sim",'1_QUESITOS'!$D$11="Sim")),0.55,
0)))))))</f>
        <v>0</v>
      </c>
      <c r="J842" s="87">
        <f>'3_CAPAG'!$D$8</f>
        <v>0</v>
      </c>
      <c r="K842" s="87">
        <f>IF(OR('2_DEBITOS'!I838="Sim",'1_QUESITOS'!$D$6="Sim",'1_QUESITOS'!$D$7="Sim",'1_QUESITOS'!$D$9="Sim"),I842,
SMALL(I842:J842,1))</f>
        <v>0</v>
      </c>
      <c r="L842" s="7">
        <f>IF('2_DEBITOS'!$I$4="ERRO !!!",0,ROUNDDOWN(SUM(E842:F842)*K842,2))</f>
        <v>0</v>
      </c>
      <c r="M842" s="7">
        <f t="shared" si="48"/>
        <v>0</v>
      </c>
      <c r="N842" s="7">
        <f t="shared" si="51"/>
        <v>0</v>
      </c>
      <c r="O842" s="7">
        <f t="shared" si="49"/>
        <v>0</v>
      </c>
    </row>
    <row r="843" spans="3:15" x14ac:dyDescent="0.35">
      <c r="C843" s="18" t="str">
        <f t="shared" si="50"/>
        <v/>
      </c>
      <c r="D843" s="13" t="str">
        <f>IF('2_DEBITOS'!D839="","Não informado",'2_DEBITOS'!D839)</f>
        <v>Não informado</v>
      </c>
      <c r="E843" s="7">
        <f>IF('2_DEBITOS'!$I$4="ERRO !!!",0,SUM('2_DEBITOS'!E839))</f>
        <v>0</v>
      </c>
      <c r="F843" s="7">
        <f>IF('2_DEBITOS'!$I$4="ERRO !!!",0,SUM('2_DEBITOS'!F839,'2_DEBITOS'!G839))</f>
        <v>0</v>
      </c>
      <c r="G843" s="8" t="str">
        <f>IF('1_QUESITOS'!$D$18="ERRO !!!","",
IF(E843+F843=0,"",
IF(OR('2_DEBITOS'!I839="Sim",'1_QUESITOS'!$D$6="Sim",'1_QUESITOS'!$D$7="Sim",'1_QUESITOS'!$D$9="Sim"),"D",
IF('3_CAPAG'!$D$9="","",
'3_CAPAG'!$D$9))))</f>
        <v/>
      </c>
      <c r="H843" s="8" t="str">
        <f>IF('1_QUESITOS'!$D$18="ERRO !!!","00.0",
IF(AND(OR(G843="C",G843="D"),'1_QUESITOS'!$D$13="Sim"),"10.1",
IF(AND(OR(G843="A",G843="B"),'1_QUESITOS'!$D$14="Sim"),"10.2",
IF(AND(OR(G843="C",G843="D"),'1_QUESITOS'!$D$13="Não",'1_QUESITOS'!$D$12="Inciso I"),"11.1",
IF(AND(OR(G843="C",G843="D"),'1_QUESITOS'!$D$13="Não",'1_QUESITOS'!$D$12="Inciso II"),"11.2",
"00.0")))))</f>
        <v>00.0</v>
      </c>
      <c r="I843" s="87">
        <f>IF('1_QUESITOS'!$D$18="ERRO !!!",0,
IF(H843="10.1",0.65,
IF(H843="10.2",0,
IF(AND(H843="11.1",'1_QUESITOS'!$D$8="Não",'1_QUESITOS'!$D$9="Não",'1_QUESITOS'!$D$10="Não",'1_QUESITOS'!$D$11="Não"),0.65,
IF(AND(H843="11.1",OR('1_QUESITOS'!$D$8="Sim",'1_QUESITOS'!$D$9="Sim",'1_QUESITOS'!$D$10="Sim",'1_QUESITOS'!$D$11="Sim")),0.7,
IF(AND(H843="11.2",'1_QUESITOS'!$D$8="Não",'1_QUESITOS'!$D$9="Não",'1_QUESITOS'!$D$10="Não",'1_QUESITOS'!$D$11="Não"),0.5,
IF(AND(H843="11.2",OR('1_QUESITOS'!$D$8="Sim",'1_QUESITOS'!$D$9="Sim",'1_QUESITOS'!$D$10="Sim",'1_QUESITOS'!$D$11="Sim")),0.55,
0)))))))</f>
        <v>0</v>
      </c>
      <c r="J843" s="87">
        <f>'3_CAPAG'!$D$8</f>
        <v>0</v>
      </c>
      <c r="K843" s="87">
        <f>IF(OR('2_DEBITOS'!I839="Sim",'1_QUESITOS'!$D$6="Sim",'1_QUESITOS'!$D$7="Sim",'1_QUESITOS'!$D$9="Sim"),I843,
SMALL(I843:J843,1))</f>
        <v>0</v>
      </c>
      <c r="L843" s="7">
        <f>IF('2_DEBITOS'!$I$4="ERRO !!!",0,ROUNDDOWN(SUM(E843:F843)*K843,2))</f>
        <v>0</v>
      </c>
      <c r="M843" s="7">
        <f t="shared" si="48"/>
        <v>0</v>
      </c>
      <c r="N843" s="7">
        <f t="shared" si="51"/>
        <v>0</v>
      </c>
      <c r="O843" s="7">
        <f t="shared" si="49"/>
        <v>0</v>
      </c>
    </row>
    <row r="844" spans="3:15" x14ac:dyDescent="0.35">
      <c r="C844" s="18" t="str">
        <f t="shared" si="50"/>
        <v/>
      </c>
      <c r="D844" s="13" t="str">
        <f>IF('2_DEBITOS'!D840="","Não informado",'2_DEBITOS'!D840)</f>
        <v>Não informado</v>
      </c>
      <c r="E844" s="7">
        <f>IF('2_DEBITOS'!$I$4="ERRO !!!",0,SUM('2_DEBITOS'!E840))</f>
        <v>0</v>
      </c>
      <c r="F844" s="7">
        <f>IF('2_DEBITOS'!$I$4="ERRO !!!",0,SUM('2_DEBITOS'!F840,'2_DEBITOS'!G840))</f>
        <v>0</v>
      </c>
      <c r="G844" s="8" t="str">
        <f>IF('1_QUESITOS'!$D$18="ERRO !!!","",
IF(E844+F844=0,"",
IF(OR('2_DEBITOS'!I840="Sim",'1_QUESITOS'!$D$6="Sim",'1_QUESITOS'!$D$7="Sim",'1_QUESITOS'!$D$9="Sim"),"D",
IF('3_CAPAG'!$D$9="","",
'3_CAPAG'!$D$9))))</f>
        <v/>
      </c>
      <c r="H844" s="8" t="str">
        <f>IF('1_QUESITOS'!$D$18="ERRO !!!","00.0",
IF(AND(OR(G844="C",G844="D"),'1_QUESITOS'!$D$13="Sim"),"10.1",
IF(AND(OR(G844="A",G844="B"),'1_QUESITOS'!$D$14="Sim"),"10.2",
IF(AND(OR(G844="C",G844="D"),'1_QUESITOS'!$D$13="Não",'1_QUESITOS'!$D$12="Inciso I"),"11.1",
IF(AND(OR(G844="C",G844="D"),'1_QUESITOS'!$D$13="Não",'1_QUESITOS'!$D$12="Inciso II"),"11.2",
"00.0")))))</f>
        <v>00.0</v>
      </c>
      <c r="I844" s="87">
        <f>IF('1_QUESITOS'!$D$18="ERRO !!!",0,
IF(H844="10.1",0.65,
IF(H844="10.2",0,
IF(AND(H844="11.1",'1_QUESITOS'!$D$8="Não",'1_QUESITOS'!$D$9="Não",'1_QUESITOS'!$D$10="Não",'1_QUESITOS'!$D$11="Não"),0.65,
IF(AND(H844="11.1",OR('1_QUESITOS'!$D$8="Sim",'1_QUESITOS'!$D$9="Sim",'1_QUESITOS'!$D$10="Sim",'1_QUESITOS'!$D$11="Sim")),0.7,
IF(AND(H844="11.2",'1_QUESITOS'!$D$8="Não",'1_QUESITOS'!$D$9="Não",'1_QUESITOS'!$D$10="Não",'1_QUESITOS'!$D$11="Não"),0.5,
IF(AND(H844="11.2",OR('1_QUESITOS'!$D$8="Sim",'1_QUESITOS'!$D$9="Sim",'1_QUESITOS'!$D$10="Sim",'1_QUESITOS'!$D$11="Sim")),0.55,
0)))))))</f>
        <v>0</v>
      </c>
      <c r="J844" s="87">
        <f>'3_CAPAG'!$D$8</f>
        <v>0</v>
      </c>
      <c r="K844" s="87">
        <f>IF(OR('2_DEBITOS'!I840="Sim",'1_QUESITOS'!$D$6="Sim",'1_QUESITOS'!$D$7="Sim",'1_QUESITOS'!$D$9="Sim"),I844,
SMALL(I844:J844,1))</f>
        <v>0</v>
      </c>
      <c r="L844" s="7">
        <f>IF('2_DEBITOS'!$I$4="ERRO !!!",0,ROUNDDOWN(SUM(E844:F844)*K844,2))</f>
        <v>0</v>
      </c>
      <c r="M844" s="7">
        <f t="shared" si="48"/>
        <v>0</v>
      </c>
      <c r="N844" s="7">
        <f t="shared" si="51"/>
        <v>0</v>
      </c>
      <c r="O844" s="7">
        <f t="shared" si="49"/>
        <v>0</v>
      </c>
    </row>
    <row r="845" spans="3:15" x14ac:dyDescent="0.35">
      <c r="C845" s="18" t="str">
        <f t="shared" si="50"/>
        <v/>
      </c>
      <c r="D845" s="13" t="str">
        <f>IF('2_DEBITOS'!D841="","Não informado",'2_DEBITOS'!D841)</f>
        <v>Não informado</v>
      </c>
      <c r="E845" s="7">
        <f>IF('2_DEBITOS'!$I$4="ERRO !!!",0,SUM('2_DEBITOS'!E841))</f>
        <v>0</v>
      </c>
      <c r="F845" s="7">
        <f>IF('2_DEBITOS'!$I$4="ERRO !!!",0,SUM('2_DEBITOS'!F841,'2_DEBITOS'!G841))</f>
        <v>0</v>
      </c>
      <c r="G845" s="8" t="str">
        <f>IF('1_QUESITOS'!$D$18="ERRO !!!","",
IF(E845+F845=0,"",
IF(OR('2_DEBITOS'!I841="Sim",'1_QUESITOS'!$D$6="Sim",'1_QUESITOS'!$D$7="Sim",'1_QUESITOS'!$D$9="Sim"),"D",
IF('3_CAPAG'!$D$9="","",
'3_CAPAG'!$D$9))))</f>
        <v/>
      </c>
      <c r="H845" s="8" t="str">
        <f>IF('1_QUESITOS'!$D$18="ERRO !!!","00.0",
IF(AND(OR(G845="C",G845="D"),'1_QUESITOS'!$D$13="Sim"),"10.1",
IF(AND(OR(G845="A",G845="B"),'1_QUESITOS'!$D$14="Sim"),"10.2",
IF(AND(OR(G845="C",G845="D"),'1_QUESITOS'!$D$13="Não",'1_QUESITOS'!$D$12="Inciso I"),"11.1",
IF(AND(OR(G845="C",G845="D"),'1_QUESITOS'!$D$13="Não",'1_QUESITOS'!$D$12="Inciso II"),"11.2",
"00.0")))))</f>
        <v>00.0</v>
      </c>
      <c r="I845" s="87">
        <f>IF('1_QUESITOS'!$D$18="ERRO !!!",0,
IF(H845="10.1",0.65,
IF(H845="10.2",0,
IF(AND(H845="11.1",'1_QUESITOS'!$D$8="Não",'1_QUESITOS'!$D$9="Não",'1_QUESITOS'!$D$10="Não",'1_QUESITOS'!$D$11="Não"),0.65,
IF(AND(H845="11.1",OR('1_QUESITOS'!$D$8="Sim",'1_QUESITOS'!$D$9="Sim",'1_QUESITOS'!$D$10="Sim",'1_QUESITOS'!$D$11="Sim")),0.7,
IF(AND(H845="11.2",'1_QUESITOS'!$D$8="Não",'1_QUESITOS'!$D$9="Não",'1_QUESITOS'!$D$10="Não",'1_QUESITOS'!$D$11="Não"),0.5,
IF(AND(H845="11.2",OR('1_QUESITOS'!$D$8="Sim",'1_QUESITOS'!$D$9="Sim",'1_QUESITOS'!$D$10="Sim",'1_QUESITOS'!$D$11="Sim")),0.55,
0)))))))</f>
        <v>0</v>
      </c>
      <c r="J845" s="87">
        <f>'3_CAPAG'!$D$8</f>
        <v>0</v>
      </c>
      <c r="K845" s="87">
        <f>IF(OR('2_DEBITOS'!I841="Sim",'1_QUESITOS'!$D$6="Sim",'1_QUESITOS'!$D$7="Sim",'1_QUESITOS'!$D$9="Sim"),I845,
SMALL(I845:J845,1))</f>
        <v>0</v>
      </c>
      <c r="L845" s="7">
        <f>IF('2_DEBITOS'!$I$4="ERRO !!!",0,ROUNDDOWN(SUM(E845:F845)*K845,2))</f>
        <v>0</v>
      </c>
      <c r="M845" s="7">
        <f t="shared" si="48"/>
        <v>0</v>
      </c>
      <c r="N845" s="7">
        <f t="shared" si="51"/>
        <v>0</v>
      </c>
      <c r="O845" s="7">
        <f t="shared" si="49"/>
        <v>0</v>
      </c>
    </row>
    <row r="846" spans="3:15" x14ac:dyDescent="0.35">
      <c r="C846" s="18" t="str">
        <f t="shared" si="50"/>
        <v/>
      </c>
      <c r="D846" s="13" t="str">
        <f>IF('2_DEBITOS'!D842="","Não informado",'2_DEBITOS'!D842)</f>
        <v>Não informado</v>
      </c>
      <c r="E846" s="7">
        <f>IF('2_DEBITOS'!$I$4="ERRO !!!",0,SUM('2_DEBITOS'!E842))</f>
        <v>0</v>
      </c>
      <c r="F846" s="7">
        <f>IF('2_DEBITOS'!$I$4="ERRO !!!",0,SUM('2_DEBITOS'!F842,'2_DEBITOS'!G842))</f>
        <v>0</v>
      </c>
      <c r="G846" s="8" t="str">
        <f>IF('1_QUESITOS'!$D$18="ERRO !!!","",
IF(E846+F846=0,"",
IF(OR('2_DEBITOS'!I842="Sim",'1_QUESITOS'!$D$6="Sim",'1_QUESITOS'!$D$7="Sim",'1_QUESITOS'!$D$9="Sim"),"D",
IF('3_CAPAG'!$D$9="","",
'3_CAPAG'!$D$9))))</f>
        <v/>
      </c>
      <c r="H846" s="8" t="str">
        <f>IF('1_QUESITOS'!$D$18="ERRO !!!","00.0",
IF(AND(OR(G846="C",G846="D"),'1_QUESITOS'!$D$13="Sim"),"10.1",
IF(AND(OR(G846="A",G846="B"),'1_QUESITOS'!$D$14="Sim"),"10.2",
IF(AND(OR(G846="C",G846="D"),'1_QUESITOS'!$D$13="Não",'1_QUESITOS'!$D$12="Inciso I"),"11.1",
IF(AND(OR(G846="C",G846="D"),'1_QUESITOS'!$D$13="Não",'1_QUESITOS'!$D$12="Inciso II"),"11.2",
"00.0")))))</f>
        <v>00.0</v>
      </c>
      <c r="I846" s="87">
        <f>IF('1_QUESITOS'!$D$18="ERRO !!!",0,
IF(H846="10.1",0.65,
IF(H846="10.2",0,
IF(AND(H846="11.1",'1_QUESITOS'!$D$8="Não",'1_QUESITOS'!$D$9="Não",'1_QUESITOS'!$D$10="Não",'1_QUESITOS'!$D$11="Não"),0.65,
IF(AND(H846="11.1",OR('1_QUESITOS'!$D$8="Sim",'1_QUESITOS'!$D$9="Sim",'1_QUESITOS'!$D$10="Sim",'1_QUESITOS'!$D$11="Sim")),0.7,
IF(AND(H846="11.2",'1_QUESITOS'!$D$8="Não",'1_QUESITOS'!$D$9="Não",'1_QUESITOS'!$D$10="Não",'1_QUESITOS'!$D$11="Não"),0.5,
IF(AND(H846="11.2",OR('1_QUESITOS'!$D$8="Sim",'1_QUESITOS'!$D$9="Sim",'1_QUESITOS'!$D$10="Sim",'1_QUESITOS'!$D$11="Sim")),0.55,
0)))))))</f>
        <v>0</v>
      </c>
      <c r="J846" s="87">
        <f>'3_CAPAG'!$D$8</f>
        <v>0</v>
      </c>
      <c r="K846" s="87">
        <f>IF(OR('2_DEBITOS'!I842="Sim",'1_QUESITOS'!$D$6="Sim",'1_QUESITOS'!$D$7="Sim",'1_QUESITOS'!$D$9="Sim"),I846,
SMALL(I846:J846,1))</f>
        <v>0</v>
      </c>
      <c r="L846" s="7">
        <f>IF('2_DEBITOS'!$I$4="ERRO !!!",0,ROUNDDOWN(SUM(E846:F846)*K846,2))</f>
        <v>0</v>
      </c>
      <c r="M846" s="7">
        <f t="shared" ref="M846:M909" si="52">IF(OR(F846="",F846=0),0,IF(OR(H846="10.1",H846="11.1",H846="11.2"),1*F846,0))</f>
        <v>0</v>
      </c>
      <c r="N846" s="7">
        <f t="shared" si="51"/>
        <v>0</v>
      </c>
      <c r="O846" s="7">
        <f t="shared" ref="O846:O909" si="53">E846+F846-N846</f>
        <v>0</v>
      </c>
    </row>
    <row r="847" spans="3:15" x14ac:dyDescent="0.35">
      <c r="C847" s="18" t="str">
        <f t="shared" ref="C847:C910" si="54">IF(D847="Não informado","",IF(ISERROR(1+C846),1,1+C846))</f>
        <v/>
      </c>
      <c r="D847" s="13" t="str">
        <f>IF('2_DEBITOS'!D843="","Não informado",'2_DEBITOS'!D843)</f>
        <v>Não informado</v>
      </c>
      <c r="E847" s="7">
        <f>IF('2_DEBITOS'!$I$4="ERRO !!!",0,SUM('2_DEBITOS'!E843))</f>
        <v>0</v>
      </c>
      <c r="F847" s="7">
        <f>IF('2_DEBITOS'!$I$4="ERRO !!!",0,SUM('2_DEBITOS'!F843,'2_DEBITOS'!G843))</f>
        <v>0</v>
      </c>
      <c r="G847" s="8" t="str">
        <f>IF('1_QUESITOS'!$D$18="ERRO !!!","",
IF(E847+F847=0,"",
IF(OR('2_DEBITOS'!I843="Sim",'1_QUESITOS'!$D$6="Sim",'1_QUESITOS'!$D$7="Sim",'1_QUESITOS'!$D$9="Sim"),"D",
IF('3_CAPAG'!$D$9="","",
'3_CAPAG'!$D$9))))</f>
        <v/>
      </c>
      <c r="H847" s="8" t="str">
        <f>IF('1_QUESITOS'!$D$18="ERRO !!!","00.0",
IF(AND(OR(G847="C",G847="D"),'1_QUESITOS'!$D$13="Sim"),"10.1",
IF(AND(OR(G847="A",G847="B"),'1_QUESITOS'!$D$14="Sim"),"10.2",
IF(AND(OR(G847="C",G847="D"),'1_QUESITOS'!$D$13="Não",'1_QUESITOS'!$D$12="Inciso I"),"11.1",
IF(AND(OR(G847="C",G847="D"),'1_QUESITOS'!$D$13="Não",'1_QUESITOS'!$D$12="Inciso II"),"11.2",
"00.0")))))</f>
        <v>00.0</v>
      </c>
      <c r="I847" s="87">
        <f>IF('1_QUESITOS'!$D$18="ERRO !!!",0,
IF(H847="10.1",0.65,
IF(H847="10.2",0,
IF(AND(H847="11.1",'1_QUESITOS'!$D$8="Não",'1_QUESITOS'!$D$9="Não",'1_QUESITOS'!$D$10="Não",'1_QUESITOS'!$D$11="Não"),0.65,
IF(AND(H847="11.1",OR('1_QUESITOS'!$D$8="Sim",'1_QUESITOS'!$D$9="Sim",'1_QUESITOS'!$D$10="Sim",'1_QUESITOS'!$D$11="Sim")),0.7,
IF(AND(H847="11.2",'1_QUESITOS'!$D$8="Não",'1_QUESITOS'!$D$9="Não",'1_QUESITOS'!$D$10="Não",'1_QUESITOS'!$D$11="Não"),0.5,
IF(AND(H847="11.2",OR('1_QUESITOS'!$D$8="Sim",'1_QUESITOS'!$D$9="Sim",'1_QUESITOS'!$D$10="Sim",'1_QUESITOS'!$D$11="Sim")),0.55,
0)))))))</f>
        <v>0</v>
      </c>
      <c r="J847" s="87">
        <f>'3_CAPAG'!$D$8</f>
        <v>0</v>
      </c>
      <c r="K847" s="87">
        <f>IF(OR('2_DEBITOS'!I843="Sim",'1_QUESITOS'!$D$6="Sim",'1_QUESITOS'!$D$7="Sim",'1_QUESITOS'!$D$9="Sim"),I847,
SMALL(I847:J847,1))</f>
        <v>0</v>
      </c>
      <c r="L847" s="7">
        <f>IF('2_DEBITOS'!$I$4="ERRO !!!",0,ROUNDDOWN(SUM(E847:F847)*K847,2))</f>
        <v>0</v>
      </c>
      <c r="M847" s="7">
        <f t="shared" si="52"/>
        <v>0</v>
      </c>
      <c r="N847" s="7">
        <f t="shared" ref="N847:N910" si="55">SMALL(L847:M847,1)</f>
        <v>0</v>
      </c>
      <c r="O847" s="7">
        <f t="shared" si="53"/>
        <v>0</v>
      </c>
    </row>
    <row r="848" spans="3:15" x14ac:dyDescent="0.35">
      <c r="C848" s="18" t="str">
        <f t="shared" si="54"/>
        <v/>
      </c>
      <c r="D848" s="13" t="str">
        <f>IF('2_DEBITOS'!D844="","Não informado",'2_DEBITOS'!D844)</f>
        <v>Não informado</v>
      </c>
      <c r="E848" s="7">
        <f>IF('2_DEBITOS'!$I$4="ERRO !!!",0,SUM('2_DEBITOS'!E844))</f>
        <v>0</v>
      </c>
      <c r="F848" s="7">
        <f>IF('2_DEBITOS'!$I$4="ERRO !!!",0,SUM('2_DEBITOS'!F844,'2_DEBITOS'!G844))</f>
        <v>0</v>
      </c>
      <c r="G848" s="8" t="str">
        <f>IF('1_QUESITOS'!$D$18="ERRO !!!","",
IF(E848+F848=0,"",
IF(OR('2_DEBITOS'!I844="Sim",'1_QUESITOS'!$D$6="Sim",'1_QUESITOS'!$D$7="Sim",'1_QUESITOS'!$D$9="Sim"),"D",
IF('3_CAPAG'!$D$9="","",
'3_CAPAG'!$D$9))))</f>
        <v/>
      </c>
      <c r="H848" s="8" t="str">
        <f>IF('1_QUESITOS'!$D$18="ERRO !!!","00.0",
IF(AND(OR(G848="C",G848="D"),'1_QUESITOS'!$D$13="Sim"),"10.1",
IF(AND(OR(G848="A",G848="B"),'1_QUESITOS'!$D$14="Sim"),"10.2",
IF(AND(OR(G848="C",G848="D"),'1_QUESITOS'!$D$13="Não",'1_QUESITOS'!$D$12="Inciso I"),"11.1",
IF(AND(OR(G848="C",G848="D"),'1_QUESITOS'!$D$13="Não",'1_QUESITOS'!$D$12="Inciso II"),"11.2",
"00.0")))))</f>
        <v>00.0</v>
      </c>
      <c r="I848" s="87">
        <f>IF('1_QUESITOS'!$D$18="ERRO !!!",0,
IF(H848="10.1",0.65,
IF(H848="10.2",0,
IF(AND(H848="11.1",'1_QUESITOS'!$D$8="Não",'1_QUESITOS'!$D$9="Não",'1_QUESITOS'!$D$10="Não",'1_QUESITOS'!$D$11="Não"),0.65,
IF(AND(H848="11.1",OR('1_QUESITOS'!$D$8="Sim",'1_QUESITOS'!$D$9="Sim",'1_QUESITOS'!$D$10="Sim",'1_QUESITOS'!$D$11="Sim")),0.7,
IF(AND(H848="11.2",'1_QUESITOS'!$D$8="Não",'1_QUESITOS'!$D$9="Não",'1_QUESITOS'!$D$10="Não",'1_QUESITOS'!$D$11="Não"),0.5,
IF(AND(H848="11.2",OR('1_QUESITOS'!$D$8="Sim",'1_QUESITOS'!$D$9="Sim",'1_QUESITOS'!$D$10="Sim",'1_QUESITOS'!$D$11="Sim")),0.55,
0)))))))</f>
        <v>0</v>
      </c>
      <c r="J848" s="87">
        <f>'3_CAPAG'!$D$8</f>
        <v>0</v>
      </c>
      <c r="K848" s="87">
        <f>IF(OR('2_DEBITOS'!I844="Sim",'1_QUESITOS'!$D$6="Sim",'1_QUESITOS'!$D$7="Sim",'1_QUESITOS'!$D$9="Sim"),I848,
SMALL(I848:J848,1))</f>
        <v>0</v>
      </c>
      <c r="L848" s="7">
        <f>IF('2_DEBITOS'!$I$4="ERRO !!!",0,ROUNDDOWN(SUM(E848:F848)*K848,2))</f>
        <v>0</v>
      </c>
      <c r="M848" s="7">
        <f t="shared" si="52"/>
        <v>0</v>
      </c>
      <c r="N848" s="7">
        <f t="shared" si="55"/>
        <v>0</v>
      </c>
      <c r="O848" s="7">
        <f t="shared" si="53"/>
        <v>0</v>
      </c>
    </row>
    <row r="849" spans="3:15" x14ac:dyDescent="0.35">
      <c r="C849" s="18" t="str">
        <f t="shared" si="54"/>
        <v/>
      </c>
      <c r="D849" s="13" t="str">
        <f>IF('2_DEBITOS'!D845="","Não informado",'2_DEBITOS'!D845)</f>
        <v>Não informado</v>
      </c>
      <c r="E849" s="7">
        <f>IF('2_DEBITOS'!$I$4="ERRO !!!",0,SUM('2_DEBITOS'!E845))</f>
        <v>0</v>
      </c>
      <c r="F849" s="7">
        <f>IF('2_DEBITOS'!$I$4="ERRO !!!",0,SUM('2_DEBITOS'!F845,'2_DEBITOS'!G845))</f>
        <v>0</v>
      </c>
      <c r="G849" s="8" t="str">
        <f>IF('1_QUESITOS'!$D$18="ERRO !!!","",
IF(E849+F849=0,"",
IF(OR('2_DEBITOS'!I845="Sim",'1_QUESITOS'!$D$6="Sim",'1_QUESITOS'!$D$7="Sim",'1_QUESITOS'!$D$9="Sim"),"D",
IF('3_CAPAG'!$D$9="","",
'3_CAPAG'!$D$9))))</f>
        <v/>
      </c>
      <c r="H849" s="8" t="str">
        <f>IF('1_QUESITOS'!$D$18="ERRO !!!","00.0",
IF(AND(OR(G849="C",G849="D"),'1_QUESITOS'!$D$13="Sim"),"10.1",
IF(AND(OR(G849="A",G849="B"),'1_QUESITOS'!$D$14="Sim"),"10.2",
IF(AND(OR(G849="C",G849="D"),'1_QUESITOS'!$D$13="Não",'1_QUESITOS'!$D$12="Inciso I"),"11.1",
IF(AND(OR(G849="C",G849="D"),'1_QUESITOS'!$D$13="Não",'1_QUESITOS'!$D$12="Inciso II"),"11.2",
"00.0")))))</f>
        <v>00.0</v>
      </c>
      <c r="I849" s="87">
        <f>IF('1_QUESITOS'!$D$18="ERRO !!!",0,
IF(H849="10.1",0.65,
IF(H849="10.2",0,
IF(AND(H849="11.1",'1_QUESITOS'!$D$8="Não",'1_QUESITOS'!$D$9="Não",'1_QUESITOS'!$D$10="Não",'1_QUESITOS'!$D$11="Não"),0.65,
IF(AND(H849="11.1",OR('1_QUESITOS'!$D$8="Sim",'1_QUESITOS'!$D$9="Sim",'1_QUESITOS'!$D$10="Sim",'1_QUESITOS'!$D$11="Sim")),0.7,
IF(AND(H849="11.2",'1_QUESITOS'!$D$8="Não",'1_QUESITOS'!$D$9="Não",'1_QUESITOS'!$D$10="Não",'1_QUESITOS'!$D$11="Não"),0.5,
IF(AND(H849="11.2",OR('1_QUESITOS'!$D$8="Sim",'1_QUESITOS'!$D$9="Sim",'1_QUESITOS'!$D$10="Sim",'1_QUESITOS'!$D$11="Sim")),0.55,
0)))))))</f>
        <v>0</v>
      </c>
      <c r="J849" s="87">
        <f>'3_CAPAG'!$D$8</f>
        <v>0</v>
      </c>
      <c r="K849" s="87">
        <f>IF(OR('2_DEBITOS'!I845="Sim",'1_QUESITOS'!$D$6="Sim",'1_QUESITOS'!$D$7="Sim",'1_QUESITOS'!$D$9="Sim"),I849,
SMALL(I849:J849,1))</f>
        <v>0</v>
      </c>
      <c r="L849" s="7">
        <f>IF('2_DEBITOS'!$I$4="ERRO !!!",0,ROUNDDOWN(SUM(E849:F849)*K849,2))</f>
        <v>0</v>
      </c>
      <c r="M849" s="7">
        <f t="shared" si="52"/>
        <v>0</v>
      </c>
      <c r="N849" s="7">
        <f t="shared" si="55"/>
        <v>0</v>
      </c>
      <c r="O849" s="7">
        <f t="shared" si="53"/>
        <v>0</v>
      </c>
    </row>
    <row r="850" spans="3:15" x14ac:dyDescent="0.35">
      <c r="C850" s="18" t="str">
        <f t="shared" si="54"/>
        <v/>
      </c>
      <c r="D850" s="13" t="str">
        <f>IF('2_DEBITOS'!D846="","Não informado",'2_DEBITOS'!D846)</f>
        <v>Não informado</v>
      </c>
      <c r="E850" s="7">
        <f>IF('2_DEBITOS'!$I$4="ERRO !!!",0,SUM('2_DEBITOS'!E846))</f>
        <v>0</v>
      </c>
      <c r="F850" s="7">
        <f>IF('2_DEBITOS'!$I$4="ERRO !!!",0,SUM('2_DEBITOS'!F846,'2_DEBITOS'!G846))</f>
        <v>0</v>
      </c>
      <c r="G850" s="8" t="str">
        <f>IF('1_QUESITOS'!$D$18="ERRO !!!","",
IF(E850+F850=0,"",
IF(OR('2_DEBITOS'!I846="Sim",'1_QUESITOS'!$D$6="Sim",'1_QUESITOS'!$D$7="Sim",'1_QUESITOS'!$D$9="Sim"),"D",
IF('3_CAPAG'!$D$9="","",
'3_CAPAG'!$D$9))))</f>
        <v/>
      </c>
      <c r="H850" s="8" t="str">
        <f>IF('1_QUESITOS'!$D$18="ERRO !!!","00.0",
IF(AND(OR(G850="C",G850="D"),'1_QUESITOS'!$D$13="Sim"),"10.1",
IF(AND(OR(G850="A",G850="B"),'1_QUESITOS'!$D$14="Sim"),"10.2",
IF(AND(OR(G850="C",G850="D"),'1_QUESITOS'!$D$13="Não",'1_QUESITOS'!$D$12="Inciso I"),"11.1",
IF(AND(OR(G850="C",G850="D"),'1_QUESITOS'!$D$13="Não",'1_QUESITOS'!$D$12="Inciso II"),"11.2",
"00.0")))))</f>
        <v>00.0</v>
      </c>
      <c r="I850" s="87">
        <f>IF('1_QUESITOS'!$D$18="ERRO !!!",0,
IF(H850="10.1",0.65,
IF(H850="10.2",0,
IF(AND(H850="11.1",'1_QUESITOS'!$D$8="Não",'1_QUESITOS'!$D$9="Não",'1_QUESITOS'!$D$10="Não",'1_QUESITOS'!$D$11="Não"),0.65,
IF(AND(H850="11.1",OR('1_QUESITOS'!$D$8="Sim",'1_QUESITOS'!$D$9="Sim",'1_QUESITOS'!$D$10="Sim",'1_QUESITOS'!$D$11="Sim")),0.7,
IF(AND(H850="11.2",'1_QUESITOS'!$D$8="Não",'1_QUESITOS'!$D$9="Não",'1_QUESITOS'!$D$10="Não",'1_QUESITOS'!$D$11="Não"),0.5,
IF(AND(H850="11.2",OR('1_QUESITOS'!$D$8="Sim",'1_QUESITOS'!$D$9="Sim",'1_QUESITOS'!$D$10="Sim",'1_QUESITOS'!$D$11="Sim")),0.55,
0)))))))</f>
        <v>0</v>
      </c>
      <c r="J850" s="87">
        <f>'3_CAPAG'!$D$8</f>
        <v>0</v>
      </c>
      <c r="K850" s="87">
        <f>IF(OR('2_DEBITOS'!I846="Sim",'1_QUESITOS'!$D$6="Sim",'1_QUESITOS'!$D$7="Sim",'1_QUESITOS'!$D$9="Sim"),I850,
SMALL(I850:J850,1))</f>
        <v>0</v>
      </c>
      <c r="L850" s="7">
        <f>IF('2_DEBITOS'!$I$4="ERRO !!!",0,ROUNDDOWN(SUM(E850:F850)*K850,2))</f>
        <v>0</v>
      </c>
      <c r="M850" s="7">
        <f t="shared" si="52"/>
        <v>0</v>
      </c>
      <c r="N850" s="7">
        <f t="shared" si="55"/>
        <v>0</v>
      </c>
      <c r="O850" s="7">
        <f t="shared" si="53"/>
        <v>0</v>
      </c>
    </row>
    <row r="851" spans="3:15" x14ac:dyDescent="0.35">
      <c r="C851" s="18" t="str">
        <f t="shared" si="54"/>
        <v/>
      </c>
      <c r="D851" s="13" t="str">
        <f>IF('2_DEBITOS'!D847="","Não informado",'2_DEBITOS'!D847)</f>
        <v>Não informado</v>
      </c>
      <c r="E851" s="7">
        <f>IF('2_DEBITOS'!$I$4="ERRO !!!",0,SUM('2_DEBITOS'!E847))</f>
        <v>0</v>
      </c>
      <c r="F851" s="7">
        <f>IF('2_DEBITOS'!$I$4="ERRO !!!",0,SUM('2_DEBITOS'!F847,'2_DEBITOS'!G847))</f>
        <v>0</v>
      </c>
      <c r="G851" s="8" t="str">
        <f>IF('1_QUESITOS'!$D$18="ERRO !!!","",
IF(E851+F851=0,"",
IF(OR('2_DEBITOS'!I847="Sim",'1_QUESITOS'!$D$6="Sim",'1_QUESITOS'!$D$7="Sim",'1_QUESITOS'!$D$9="Sim"),"D",
IF('3_CAPAG'!$D$9="","",
'3_CAPAG'!$D$9))))</f>
        <v/>
      </c>
      <c r="H851" s="8" t="str">
        <f>IF('1_QUESITOS'!$D$18="ERRO !!!","00.0",
IF(AND(OR(G851="C",G851="D"),'1_QUESITOS'!$D$13="Sim"),"10.1",
IF(AND(OR(G851="A",G851="B"),'1_QUESITOS'!$D$14="Sim"),"10.2",
IF(AND(OR(G851="C",G851="D"),'1_QUESITOS'!$D$13="Não",'1_QUESITOS'!$D$12="Inciso I"),"11.1",
IF(AND(OR(G851="C",G851="D"),'1_QUESITOS'!$D$13="Não",'1_QUESITOS'!$D$12="Inciso II"),"11.2",
"00.0")))))</f>
        <v>00.0</v>
      </c>
      <c r="I851" s="87">
        <f>IF('1_QUESITOS'!$D$18="ERRO !!!",0,
IF(H851="10.1",0.65,
IF(H851="10.2",0,
IF(AND(H851="11.1",'1_QUESITOS'!$D$8="Não",'1_QUESITOS'!$D$9="Não",'1_QUESITOS'!$D$10="Não",'1_QUESITOS'!$D$11="Não"),0.65,
IF(AND(H851="11.1",OR('1_QUESITOS'!$D$8="Sim",'1_QUESITOS'!$D$9="Sim",'1_QUESITOS'!$D$10="Sim",'1_QUESITOS'!$D$11="Sim")),0.7,
IF(AND(H851="11.2",'1_QUESITOS'!$D$8="Não",'1_QUESITOS'!$D$9="Não",'1_QUESITOS'!$D$10="Não",'1_QUESITOS'!$D$11="Não"),0.5,
IF(AND(H851="11.2",OR('1_QUESITOS'!$D$8="Sim",'1_QUESITOS'!$D$9="Sim",'1_QUESITOS'!$D$10="Sim",'1_QUESITOS'!$D$11="Sim")),0.55,
0)))))))</f>
        <v>0</v>
      </c>
      <c r="J851" s="87">
        <f>'3_CAPAG'!$D$8</f>
        <v>0</v>
      </c>
      <c r="K851" s="87">
        <f>IF(OR('2_DEBITOS'!I847="Sim",'1_QUESITOS'!$D$6="Sim",'1_QUESITOS'!$D$7="Sim",'1_QUESITOS'!$D$9="Sim"),I851,
SMALL(I851:J851,1))</f>
        <v>0</v>
      </c>
      <c r="L851" s="7">
        <f>IF('2_DEBITOS'!$I$4="ERRO !!!",0,ROUNDDOWN(SUM(E851:F851)*K851,2))</f>
        <v>0</v>
      </c>
      <c r="M851" s="7">
        <f t="shared" si="52"/>
        <v>0</v>
      </c>
      <c r="N851" s="7">
        <f t="shared" si="55"/>
        <v>0</v>
      </c>
      <c r="O851" s="7">
        <f t="shared" si="53"/>
        <v>0</v>
      </c>
    </row>
    <row r="852" spans="3:15" x14ac:dyDescent="0.35">
      <c r="C852" s="18" t="str">
        <f t="shared" si="54"/>
        <v/>
      </c>
      <c r="D852" s="13" t="str">
        <f>IF('2_DEBITOS'!D848="","Não informado",'2_DEBITOS'!D848)</f>
        <v>Não informado</v>
      </c>
      <c r="E852" s="7">
        <f>IF('2_DEBITOS'!$I$4="ERRO !!!",0,SUM('2_DEBITOS'!E848))</f>
        <v>0</v>
      </c>
      <c r="F852" s="7">
        <f>IF('2_DEBITOS'!$I$4="ERRO !!!",0,SUM('2_DEBITOS'!F848,'2_DEBITOS'!G848))</f>
        <v>0</v>
      </c>
      <c r="G852" s="8" t="str">
        <f>IF('1_QUESITOS'!$D$18="ERRO !!!","",
IF(E852+F852=0,"",
IF(OR('2_DEBITOS'!I848="Sim",'1_QUESITOS'!$D$6="Sim",'1_QUESITOS'!$D$7="Sim",'1_QUESITOS'!$D$9="Sim"),"D",
IF('3_CAPAG'!$D$9="","",
'3_CAPAG'!$D$9))))</f>
        <v/>
      </c>
      <c r="H852" s="8" t="str">
        <f>IF('1_QUESITOS'!$D$18="ERRO !!!","00.0",
IF(AND(OR(G852="C",G852="D"),'1_QUESITOS'!$D$13="Sim"),"10.1",
IF(AND(OR(G852="A",G852="B"),'1_QUESITOS'!$D$14="Sim"),"10.2",
IF(AND(OR(G852="C",G852="D"),'1_QUESITOS'!$D$13="Não",'1_QUESITOS'!$D$12="Inciso I"),"11.1",
IF(AND(OR(G852="C",G852="D"),'1_QUESITOS'!$D$13="Não",'1_QUESITOS'!$D$12="Inciso II"),"11.2",
"00.0")))))</f>
        <v>00.0</v>
      </c>
      <c r="I852" s="87">
        <f>IF('1_QUESITOS'!$D$18="ERRO !!!",0,
IF(H852="10.1",0.65,
IF(H852="10.2",0,
IF(AND(H852="11.1",'1_QUESITOS'!$D$8="Não",'1_QUESITOS'!$D$9="Não",'1_QUESITOS'!$D$10="Não",'1_QUESITOS'!$D$11="Não"),0.65,
IF(AND(H852="11.1",OR('1_QUESITOS'!$D$8="Sim",'1_QUESITOS'!$D$9="Sim",'1_QUESITOS'!$D$10="Sim",'1_QUESITOS'!$D$11="Sim")),0.7,
IF(AND(H852="11.2",'1_QUESITOS'!$D$8="Não",'1_QUESITOS'!$D$9="Não",'1_QUESITOS'!$D$10="Não",'1_QUESITOS'!$D$11="Não"),0.5,
IF(AND(H852="11.2",OR('1_QUESITOS'!$D$8="Sim",'1_QUESITOS'!$D$9="Sim",'1_QUESITOS'!$D$10="Sim",'1_QUESITOS'!$D$11="Sim")),0.55,
0)))))))</f>
        <v>0</v>
      </c>
      <c r="J852" s="87">
        <f>'3_CAPAG'!$D$8</f>
        <v>0</v>
      </c>
      <c r="K852" s="87">
        <f>IF(OR('2_DEBITOS'!I848="Sim",'1_QUESITOS'!$D$6="Sim",'1_QUESITOS'!$D$7="Sim",'1_QUESITOS'!$D$9="Sim"),I852,
SMALL(I852:J852,1))</f>
        <v>0</v>
      </c>
      <c r="L852" s="7">
        <f>IF('2_DEBITOS'!$I$4="ERRO !!!",0,ROUNDDOWN(SUM(E852:F852)*K852,2))</f>
        <v>0</v>
      </c>
      <c r="M852" s="7">
        <f t="shared" si="52"/>
        <v>0</v>
      </c>
      <c r="N852" s="7">
        <f t="shared" si="55"/>
        <v>0</v>
      </c>
      <c r="O852" s="7">
        <f t="shared" si="53"/>
        <v>0</v>
      </c>
    </row>
    <row r="853" spans="3:15" x14ac:dyDescent="0.35">
      <c r="C853" s="18" t="str">
        <f t="shared" si="54"/>
        <v/>
      </c>
      <c r="D853" s="13" t="str">
        <f>IF('2_DEBITOS'!D849="","Não informado",'2_DEBITOS'!D849)</f>
        <v>Não informado</v>
      </c>
      <c r="E853" s="7">
        <f>IF('2_DEBITOS'!$I$4="ERRO !!!",0,SUM('2_DEBITOS'!E849))</f>
        <v>0</v>
      </c>
      <c r="F853" s="7">
        <f>IF('2_DEBITOS'!$I$4="ERRO !!!",0,SUM('2_DEBITOS'!F849,'2_DEBITOS'!G849))</f>
        <v>0</v>
      </c>
      <c r="G853" s="8" t="str">
        <f>IF('1_QUESITOS'!$D$18="ERRO !!!","",
IF(E853+F853=0,"",
IF(OR('2_DEBITOS'!I849="Sim",'1_QUESITOS'!$D$6="Sim",'1_QUESITOS'!$D$7="Sim",'1_QUESITOS'!$D$9="Sim"),"D",
IF('3_CAPAG'!$D$9="","",
'3_CAPAG'!$D$9))))</f>
        <v/>
      </c>
      <c r="H853" s="8" t="str">
        <f>IF('1_QUESITOS'!$D$18="ERRO !!!","00.0",
IF(AND(OR(G853="C",G853="D"),'1_QUESITOS'!$D$13="Sim"),"10.1",
IF(AND(OR(G853="A",G853="B"),'1_QUESITOS'!$D$14="Sim"),"10.2",
IF(AND(OR(G853="C",G853="D"),'1_QUESITOS'!$D$13="Não",'1_QUESITOS'!$D$12="Inciso I"),"11.1",
IF(AND(OR(G853="C",G853="D"),'1_QUESITOS'!$D$13="Não",'1_QUESITOS'!$D$12="Inciso II"),"11.2",
"00.0")))))</f>
        <v>00.0</v>
      </c>
      <c r="I853" s="87">
        <f>IF('1_QUESITOS'!$D$18="ERRO !!!",0,
IF(H853="10.1",0.65,
IF(H853="10.2",0,
IF(AND(H853="11.1",'1_QUESITOS'!$D$8="Não",'1_QUESITOS'!$D$9="Não",'1_QUESITOS'!$D$10="Não",'1_QUESITOS'!$D$11="Não"),0.65,
IF(AND(H853="11.1",OR('1_QUESITOS'!$D$8="Sim",'1_QUESITOS'!$D$9="Sim",'1_QUESITOS'!$D$10="Sim",'1_QUESITOS'!$D$11="Sim")),0.7,
IF(AND(H853="11.2",'1_QUESITOS'!$D$8="Não",'1_QUESITOS'!$D$9="Não",'1_QUESITOS'!$D$10="Não",'1_QUESITOS'!$D$11="Não"),0.5,
IF(AND(H853="11.2",OR('1_QUESITOS'!$D$8="Sim",'1_QUESITOS'!$D$9="Sim",'1_QUESITOS'!$D$10="Sim",'1_QUESITOS'!$D$11="Sim")),0.55,
0)))))))</f>
        <v>0</v>
      </c>
      <c r="J853" s="87">
        <f>'3_CAPAG'!$D$8</f>
        <v>0</v>
      </c>
      <c r="K853" s="87">
        <f>IF(OR('2_DEBITOS'!I849="Sim",'1_QUESITOS'!$D$6="Sim",'1_QUESITOS'!$D$7="Sim",'1_QUESITOS'!$D$9="Sim"),I853,
SMALL(I853:J853,1))</f>
        <v>0</v>
      </c>
      <c r="L853" s="7">
        <f>IF('2_DEBITOS'!$I$4="ERRO !!!",0,ROUNDDOWN(SUM(E853:F853)*K853,2))</f>
        <v>0</v>
      </c>
      <c r="M853" s="7">
        <f t="shared" si="52"/>
        <v>0</v>
      </c>
      <c r="N853" s="7">
        <f t="shared" si="55"/>
        <v>0</v>
      </c>
      <c r="O853" s="7">
        <f t="shared" si="53"/>
        <v>0</v>
      </c>
    </row>
    <row r="854" spans="3:15" x14ac:dyDescent="0.35">
      <c r="C854" s="18" t="str">
        <f t="shared" si="54"/>
        <v/>
      </c>
      <c r="D854" s="13" t="str">
        <f>IF('2_DEBITOS'!D850="","Não informado",'2_DEBITOS'!D850)</f>
        <v>Não informado</v>
      </c>
      <c r="E854" s="7">
        <f>IF('2_DEBITOS'!$I$4="ERRO !!!",0,SUM('2_DEBITOS'!E850))</f>
        <v>0</v>
      </c>
      <c r="F854" s="7">
        <f>IF('2_DEBITOS'!$I$4="ERRO !!!",0,SUM('2_DEBITOS'!F850,'2_DEBITOS'!G850))</f>
        <v>0</v>
      </c>
      <c r="G854" s="8" t="str">
        <f>IF('1_QUESITOS'!$D$18="ERRO !!!","",
IF(E854+F854=0,"",
IF(OR('2_DEBITOS'!I850="Sim",'1_QUESITOS'!$D$6="Sim",'1_QUESITOS'!$D$7="Sim",'1_QUESITOS'!$D$9="Sim"),"D",
IF('3_CAPAG'!$D$9="","",
'3_CAPAG'!$D$9))))</f>
        <v/>
      </c>
      <c r="H854" s="8" t="str">
        <f>IF('1_QUESITOS'!$D$18="ERRO !!!","00.0",
IF(AND(OR(G854="C",G854="D"),'1_QUESITOS'!$D$13="Sim"),"10.1",
IF(AND(OR(G854="A",G854="B"),'1_QUESITOS'!$D$14="Sim"),"10.2",
IF(AND(OR(G854="C",G854="D"),'1_QUESITOS'!$D$13="Não",'1_QUESITOS'!$D$12="Inciso I"),"11.1",
IF(AND(OR(G854="C",G854="D"),'1_QUESITOS'!$D$13="Não",'1_QUESITOS'!$D$12="Inciso II"),"11.2",
"00.0")))))</f>
        <v>00.0</v>
      </c>
      <c r="I854" s="87">
        <f>IF('1_QUESITOS'!$D$18="ERRO !!!",0,
IF(H854="10.1",0.65,
IF(H854="10.2",0,
IF(AND(H854="11.1",'1_QUESITOS'!$D$8="Não",'1_QUESITOS'!$D$9="Não",'1_QUESITOS'!$D$10="Não",'1_QUESITOS'!$D$11="Não"),0.65,
IF(AND(H854="11.1",OR('1_QUESITOS'!$D$8="Sim",'1_QUESITOS'!$D$9="Sim",'1_QUESITOS'!$D$10="Sim",'1_QUESITOS'!$D$11="Sim")),0.7,
IF(AND(H854="11.2",'1_QUESITOS'!$D$8="Não",'1_QUESITOS'!$D$9="Não",'1_QUESITOS'!$D$10="Não",'1_QUESITOS'!$D$11="Não"),0.5,
IF(AND(H854="11.2",OR('1_QUESITOS'!$D$8="Sim",'1_QUESITOS'!$D$9="Sim",'1_QUESITOS'!$D$10="Sim",'1_QUESITOS'!$D$11="Sim")),0.55,
0)))))))</f>
        <v>0</v>
      </c>
      <c r="J854" s="87">
        <f>'3_CAPAG'!$D$8</f>
        <v>0</v>
      </c>
      <c r="K854" s="87">
        <f>IF(OR('2_DEBITOS'!I850="Sim",'1_QUESITOS'!$D$6="Sim",'1_QUESITOS'!$D$7="Sim",'1_QUESITOS'!$D$9="Sim"),I854,
SMALL(I854:J854,1))</f>
        <v>0</v>
      </c>
      <c r="L854" s="7">
        <f>IF('2_DEBITOS'!$I$4="ERRO !!!",0,ROUNDDOWN(SUM(E854:F854)*K854,2))</f>
        <v>0</v>
      </c>
      <c r="M854" s="7">
        <f t="shared" si="52"/>
        <v>0</v>
      </c>
      <c r="N854" s="7">
        <f t="shared" si="55"/>
        <v>0</v>
      </c>
      <c r="O854" s="7">
        <f t="shared" si="53"/>
        <v>0</v>
      </c>
    </row>
    <row r="855" spans="3:15" x14ac:dyDescent="0.35">
      <c r="C855" s="18" t="str">
        <f t="shared" si="54"/>
        <v/>
      </c>
      <c r="D855" s="13" t="str">
        <f>IF('2_DEBITOS'!D851="","Não informado",'2_DEBITOS'!D851)</f>
        <v>Não informado</v>
      </c>
      <c r="E855" s="7">
        <f>IF('2_DEBITOS'!$I$4="ERRO !!!",0,SUM('2_DEBITOS'!E851))</f>
        <v>0</v>
      </c>
      <c r="F855" s="7">
        <f>IF('2_DEBITOS'!$I$4="ERRO !!!",0,SUM('2_DEBITOS'!F851,'2_DEBITOS'!G851))</f>
        <v>0</v>
      </c>
      <c r="G855" s="8" t="str">
        <f>IF('1_QUESITOS'!$D$18="ERRO !!!","",
IF(E855+F855=0,"",
IF(OR('2_DEBITOS'!I851="Sim",'1_QUESITOS'!$D$6="Sim",'1_QUESITOS'!$D$7="Sim",'1_QUESITOS'!$D$9="Sim"),"D",
IF('3_CAPAG'!$D$9="","",
'3_CAPAG'!$D$9))))</f>
        <v/>
      </c>
      <c r="H855" s="8" t="str">
        <f>IF('1_QUESITOS'!$D$18="ERRO !!!","00.0",
IF(AND(OR(G855="C",G855="D"),'1_QUESITOS'!$D$13="Sim"),"10.1",
IF(AND(OR(G855="A",G855="B"),'1_QUESITOS'!$D$14="Sim"),"10.2",
IF(AND(OR(G855="C",G855="D"),'1_QUESITOS'!$D$13="Não",'1_QUESITOS'!$D$12="Inciso I"),"11.1",
IF(AND(OR(G855="C",G855="D"),'1_QUESITOS'!$D$13="Não",'1_QUESITOS'!$D$12="Inciso II"),"11.2",
"00.0")))))</f>
        <v>00.0</v>
      </c>
      <c r="I855" s="87">
        <f>IF('1_QUESITOS'!$D$18="ERRO !!!",0,
IF(H855="10.1",0.65,
IF(H855="10.2",0,
IF(AND(H855="11.1",'1_QUESITOS'!$D$8="Não",'1_QUESITOS'!$D$9="Não",'1_QUESITOS'!$D$10="Não",'1_QUESITOS'!$D$11="Não"),0.65,
IF(AND(H855="11.1",OR('1_QUESITOS'!$D$8="Sim",'1_QUESITOS'!$D$9="Sim",'1_QUESITOS'!$D$10="Sim",'1_QUESITOS'!$D$11="Sim")),0.7,
IF(AND(H855="11.2",'1_QUESITOS'!$D$8="Não",'1_QUESITOS'!$D$9="Não",'1_QUESITOS'!$D$10="Não",'1_QUESITOS'!$D$11="Não"),0.5,
IF(AND(H855="11.2",OR('1_QUESITOS'!$D$8="Sim",'1_QUESITOS'!$D$9="Sim",'1_QUESITOS'!$D$10="Sim",'1_QUESITOS'!$D$11="Sim")),0.55,
0)))))))</f>
        <v>0</v>
      </c>
      <c r="J855" s="87">
        <f>'3_CAPAG'!$D$8</f>
        <v>0</v>
      </c>
      <c r="K855" s="87">
        <f>IF(OR('2_DEBITOS'!I851="Sim",'1_QUESITOS'!$D$6="Sim",'1_QUESITOS'!$D$7="Sim",'1_QUESITOS'!$D$9="Sim"),I855,
SMALL(I855:J855,1))</f>
        <v>0</v>
      </c>
      <c r="L855" s="7">
        <f>IF('2_DEBITOS'!$I$4="ERRO !!!",0,ROUNDDOWN(SUM(E855:F855)*K855,2))</f>
        <v>0</v>
      </c>
      <c r="M855" s="7">
        <f t="shared" si="52"/>
        <v>0</v>
      </c>
      <c r="N855" s="7">
        <f t="shared" si="55"/>
        <v>0</v>
      </c>
      <c r="O855" s="7">
        <f t="shared" si="53"/>
        <v>0</v>
      </c>
    </row>
    <row r="856" spans="3:15" x14ac:dyDescent="0.35">
      <c r="C856" s="18" t="str">
        <f t="shared" si="54"/>
        <v/>
      </c>
      <c r="D856" s="13" t="str">
        <f>IF('2_DEBITOS'!D852="","Não informado",'2_DEBITOS'!D852)</f>
        <v>Não informado</v>
      </c>
      <c r="E856" s="7">
        <f>IF('2_DEBITOS'!$I$4="ERRO !!!",0,SUM('2_DEBITOS'!E852))</f>
        <v>0</v>
      </c>
      <c r="F856" s="7">
        <f>IF('2_DEBITOS'!$I$4="ERRO !!!",0,SUM('2_DEBITOS'!F852,'2_DEBITOS'!G852))</f>
        <v>0</v>
      </c>
      <c r="G856" s="8" t="str">
        <f>IF('1_QUESITOS'!$D$18="ERRO !!!","",
IF(E856+F856=0,"",
IF(OR('2_DEBITOS'!I852="Sim",'1_QUESITOS'!$D$6="Sim",'1_QUESITOS'!$D$7="Sim",'1_QUESITOS'!$D$9="Sim"),"D",
IF('3_CAPAG'!$D$9="","",
'3_CAPAG'!$D$9))))</f>
        <v/>
      </c>
      <c r="H856" s="8" t="str">
        <f>IF('1_QUESITOS'!$D$18="ERRO !!!","00.0",
IF(AND(OR(G856="C",G856="D"),'1_QUESITOS'!$D$13="Sim"),"10.1",
IF(AND(OR(G856="A",G856="B"),'1_QUESITOS'!$D$14="Sim"),"10.2",
IF(AND(OR(G856="C",G856="D"),'1_QUESITOS'!$D$13="Não",'1_QUESITOS'!$D$12="Inciso I"),"11.1",
IF(AND(OR(G856="C",G856="D"),'1_QUESITOS'!$D$13="Não",'1_QUESITOS'!$D$12="Inciso II"),"11.2",
"00.0")))))</f>
        <v>00.0</v>
      </c>
      <c r="I856" s="87">
        <f>IF('1_QUESITOS'!$D$18="ERRO !!!",0,
IF(H856="10.1",0.65,
IF(H856="10.2",0,
IF(AND(H856="11.1",'1_QUESITOS'!$D$8="Não",'1_QUESITOS'!$D$9="Não",'1_QUESITOS'!$D$10="Não",'1_QUESITOS'!$D$11="Não"),0.65,
IF(AND(H856="11.1",OR('1_QUESITOS'!$D$8="Sim",'1_QUESITOS'!$D$9="Sim",'1_QUESITOS'!$D$10="Sim",'1_QUESITOS'!$D$11="Sim")),0.7,
IF(AND(H856="11.2",'1_QUESITOS'!$D$8="Não",'1_QUESITOS'!$D$9="Não",'1_QUESITOS'!$D$10="Não",'1_QUESITOS'!$D$11="Não"),0.5,
IF(AND(H856="11.2",OR('1_QUESITOS'!$D$8="Sim",'1_QUESITOS'!$D$9="Sim",'1_QUESITOS'!$D$10="Sim",'1_QUESITOS'!$D$11="Sim")),0.55,
0)))))))</f>
        <v>0</v>
      </c>
      <c r="J856" s="87">
        <f>'3_CAPAG'!$D$8</f>
        <v>0</v>
      </c>
      <c r="K856" s="87">
        <f>IF(OR('2_DEBITOS'!I852="Sim",'1_QUESITOS'!$D$6="Sim",'1_QUESITOS'!$D$7="Sim",'1_QUESITOS'!$D$9="Sim"),I856,
SMALL(I856:J856,1))</f>
        <v>0</v>
      </c>
      <c r="L856" s="7">
        <f>IF('2_DEBITOS'!$I$4="ERRO !!!",0,ROUNDDOWN(SUM(E856:F856)*K856,2))</f>
        <v>0</v>
      </c>
      <c r="M856" s="7">
        <f t="shared" si="52"/>
        <v>0</v>
      </c>
      <c r="N856" s="7">
        <f t="shared" si="55"/>
        <v>0</v>
      </c>
      <c r="O856" s="7">
        <f t="shared" si="53"/>
        <v>0</v>
      </c>
    </row>
    <row r="857" spans="3:15" x14ac:dyDescent="0.35">
      <c r="C857" s="18" t="str">
        <f t="shared" si="54"/>
        <v/>
      </c>
      <c r="D857" s="13" t="str">
        <f>IF('2_DEBITOS'!D853="","Não informado",'2_DEBITOS'!D853)</f>
        <v>Não informado</v>
      </c>
      <c r="E857" s="7">
        <f>IF('2_DEBITOS'!$I$4="ERRO !!!",0,SUM('2_DEBITOS'!E853))</f>
        <v>0</v>
      </c>
      <c r="F857" s="7">
        <f>IF('2_DEBITOS'!$I$4="ERRO !!!",0,SUM('2_DEBITOS'!F853,'2_DEBITOS'!G853))</f>
        <v>0</v>
      </c>
      <c r="G857" s="8" t="str">
        <f>IF('1_QUESITOS'!$D$18="ERRO !!!","",
IF(E857+F857=0,"",
IF(OR('2_DEBITOS'!I853="Sim",'1_QUESITOS'!$D$6="Sim",'1_QUESITOS'!$D$7="Sim",'1_QUESITOS'!$D$9="Sim"),"D",
IF('3_CAPAG'!$D$9="","",
'3_CAPAG'!$D$9))))</f>
        <v/>
      </c>
      <c r="H857" s="8" t="str">
        <f>IF('1_QUESITOS'!$D$18="ERRO !!!","00.0",
IF(AND(OR(G857="C",G857="D"),'1_QUESITOS'!$D$13="Sim"),"10.1",
IF(AND(OR(G857="A",G857="B"),'1_QUESITOS'!$D$14="Sim"),"10.2",
IF(AND(OR(G857="C",G857="D"),'1_QUESITOS'!$D$13="Não",'1_QUESITOS'!$D$12="Inciso I"),"11.1",
IF(AND(OR(G857="C",G857="D"),'1_QUESITOS'!$D$13="Não",'1_QUESITOS'!$D$12="Inciso II"),"11.2",
"00.0")))))</f>
        <v>00.0</v>
      </c>
      <c r="I857" s="87">
        <f>IF('1_QUESITOS'!$D$18="ERRO !!!",0,
IF(H857="10.1",0.65,
IF(H857="10.2",0,
IF(AND(H857="11.1",'1_QUESITOS'!$D$8="Não",'1_QUESITOS'!$D$9="Não",'1_QUESITOS'!$D$10="Não",'1_QUESITOS'!$D$11="Não"),0.65,
IF(AND(H857="11.1",OR('1_QUESITOS'!$D$8="Sim",'1_QUESITOS'!$D$9="Sim",'1_QUESITOS'!$D$10="Sim",'1_QUESITOS'!$D$11="Sim")),0.7,
IF(AND(H857="11.2",'1_QUESITOS'!$D$8="Não",'1_QUESITOS'!$D$9="Não",'1_QUESITOS'!$D$10="Não",'1_QUESITOS'!$D$11="Não"),0.5,
IF(AND(H857="11.2",OR('1_QUESITOS'!$D$8="Sim",'1_QUESITOS'!$D$9="Sim",'1_QUESITOS'!$D$10="Sim",'1_QUESITOS'!$D$11="Sim")),0.55,
0)))))))</f>
        <v>0</v>
      </c>
      <c r="J857" s="87">
        <f>'3_CAPAG'!$D$8</f>
        <v>0</v>
      </c>
      <c r="K857" s="87">
        <f>IF(OR('2_DEBITOS'!I853="Sim",'1_QUESITOS'!$D$6="Sim",'1_QUESITOS'!$D$7="Sim",'1_QUESITOS'!$D$9="Sim"),I857,
SMALL(I857:J857,1))</f>
        <v>0</v>
      </c>
      <c r="L857" s="7">
        <f>IF('2_DEBITOS'!$I$4="ERRO !!!",0,ROUNDDOWN(SUM(E857:F857)*K857,2))</f>
        <v>0</v>
      </c>
      <c r="M857" s="7">
        <f t="shared" si="52"/>
        <v>0</v>
      </c>
      <c r="N857" s="7">
        <f t="shared" si="55"/>
        <v>0</v>
      </c>
      <c r="O857" s="7">
        <f t="shared" si="53"/>
        <v>0</v>
      </c>
    </row>
    <row r="858" spans="3:15" x14ac:dyDescent="0.35">
      <c r="C858" s="18" t="str">
        <f t="shared" si="54"/>
        <v/>
      </c>
      <c r="D858" s="13" t="str">
        <f>IF('2_DEBITOS'!D854="","Não informado",'2_DEBITOS'!D854)</f>
        <v>Não informado</v>
      </c>
      <c r="E858" s="7">
        <f>IF('2_DEBITOS'!$I$4="ERRO !!!",0,SUM('2_DEBITOS'!E854))</f>
        <v>0</v>
      </c>
      <c r="F858" s="7">
        <f>IF('2_DEBITOS'!$I$4="ERRO !!!",0,SUM('2_DEBITOS'!F854,'2_DEBITOS'!G854))</f>
        <v>0</v>
      </c>
      <c r="G858" s="8" t="str">
        <f>IF('1_QUESITOS'!$D$18="ERRO !!!","",
IF(E858+F858=0,"",
IF(OR('2_DEBITOS'!I854="Sim",'1_QUESITOS'!$D$6="Sim",'1_QUESITOS'!$D$7="Sim",'1_QUESITOS'!$D$9="Sim"),"D",
IF('3_CAPAG'!$D$9="","",
'3_CAPAG'!$D$9))))</f>
        <v/>
      </c>
      <c r="H858" s="8" t="str">
        <f>IF('1_QUESITOS'!$D$18="ERRO !!!","00.0",
IF(AND(OR(G858="C",G858="D"),'1_QUESITOS'!$D$13="Sim"),"10.1",
IF(AND(OR(G858="A",G858="B"),'1_QUESITOS'!$D$14="Sim"),"10.2",
IF(AND(OR(G858="C",G858="D"),'1_QUESITOS'!$D$13="Não",'1_QUESITOS'!$D$12="Inciso I"),"11.1",
IF(AND(OR(G858="C",G858="D"),'1_QUESITOS'!$D$13="Não",'1_QUESITOS'!$D$12="Inciso II"),"11.2",
"00.0")))))</f>
        <v>00.0</v>
      </c>
      <c r="I858" s="87">
        <f>IF('1_QUESITOS'!$D$18="ERRO !!!",0,
IF(H858="10.1",0.65,
IF(H858="10.2",0,
IF(AND(H858="11.1",'1_QUESITOS'!$D$8="Não",'1_QUESITOS'!$D$9="Não",'1_QUESITOS'!$D$10="Não",'1_QUESITOS'!$D$11="Não"),0.65,
IF(AND(H858="11.1",OR('1_QUESITOS'!$D$8="Sim",'1_QUESITOS'!$D$9="Sim",'1_QUESITOS'!$D$10="Sim",'1_QUESITOS'!$D$11="Sim")),0.7,
IF(AND(H858="11.2",'1_QUESITOS'!$D$8="Não",'1_QUESITOS'!$D$9="Não",'1_QUESITOS'!$D$10="Não",'1_QUESITOS'!$D$11="Não"),0.5,
IF(AND(H858="11.2",OR('1_QUESITOS'!$D$8="Sim",'1_QUESITOS'!$D$9="Sim",'1_QUESITOS'!$D$10="Sim",'1_QUESITOS'!$D$11="Sim")),0.55,
0)))))))</f>
        <v>0</v>
      </c>
      <c r="J858" s="87">
        <f>'3_CAPAG'!$D$8</f>
        <v>0</v>
      </c>
      <c r="K858" s="87">
        <f>IF(OR('2_DEBITOS'!I854="Sim",'1_QUESITOS'!$D$6="Sim",'1_QUESITOS'!$D$7="Sim",'1_QUESITOS'!$D$9="Sim"),I858,
SMALL(I858:J858,1))</f>
        <v>0</v>
      </c>
      <c r="L858" s="7">
        <f>IF('2_DEBITOS'!$I$4="ERRO !!!",0,ROUNDDOWN(SUM(E858:F858)*K858,2))</f>
        <v>0</v>
      </c>
      <c r="M858" s="7">
        <f t="shared" si="52"/>
        <v>0</v>
      </c>
      <c r="N858" s="7">
        <f t="shared" si="55"/>
        <v>0</v>
      </c>
      <c r="O858" s="7">
        <f t="shared" si="53"/>
        <v>0</v>
      </c>
    </row>
    <row r="859" spans="3:15" x14ac:dyDescent="0.35">
      <c r="C859" s="18" t="str">
        <f t="shared" si="54"/>
        <v/>
      </c>
      <c r="D859" s="13" t="str">
        <f>IF('2_DEBITOS'!D855="","Não informado",'2_DEBITOS'!D855)</f>
        <v>Não informado</v>
      </c>
      <c r="E859" s="7">
        <f>IF('2_DEBITOS'!$I$4="ERRO !!!",0,SUM('2_DEBITOS'!E855))</f>
        <v>0</v>
      </c>
      <c r="F859" s="7">
        <f>IF('2_DEBITOS'!$I$4="ERRO !!!",0,SUM('2_DEBITOS'!F855,'2_DEBITOS'!G855))</f>
        <v>0</v>
      </c>
      <c r="G859" s="8" t="str">
        <f>IF('1_QUESITOS'!$D$18="ERRO !!!","",
IF(E859+F859=0,"",
IF(OR('2_DEBITOS'!I855="Sim",'1_QUESITOS'!$D$6="Sim",'1_QUESITOS'!$D$7="Sim",'1_QUESITOS'!$D$9="Sim"),"D",
IF('3_CAPAG'!$D$9="","",
'3_CAPAG'!$D$9))))</f>
        <v/>
      </c>
      <c r="H859" s="8" t="str">
        <f>IF('1_QUESITOS'!$D$18="ERRO !!!","00.0",
IF(AND(OR(G859="C",G859="D"),'1_QUESITOS'!$D$13="Sim"),"10.1",
IF(AND(OR(G859="A",G859="B"),'1_QUESITOS'!$D$14="Sim"),"10.2",
IF(AND(OR(G859="C",G859="D"),'1_QUESITOS'!$D$13="Não",'1_QUESITOS'!$D$12="Inciso I"),"11.1",
IF(AND(OR(G859="C",G859="D"),'1_QUESITOS'!$D$13="Não",'1_QUESITOS'!$D$12="Inciso II"),"11.2",
"00.0")))))</f>
        <v>00.0</v>
      </c>
      <c r="I859" s="87">
        <f>IF('1_QUESITOS'!$D$18="ERRO !!!",0,
IF(H859="10.1",0.65,
IF(H859="10.2",0,
IF(AND(H859="11.1",'1_QUESITOS'!$D$8="Não",'1_QUESITOS'!$D$9="Não",'1_QUESITOS'!$D$10="Não",'1_QUESITOS'!$D$11="Não"),0.65,
IF(AND(H859="11.1",OR('1_QUESITOS'!$D$8="Sim",'1_QUESITOS'!$D$9="Sim",'1_QUESITOS'!$D$10="Sim",'1_QUESITOS'!$D$11="Sim")),0.7,
IF(AND(H859="11.2",'1_QUESITOS'!$D$8="Não",'1_QUESITOS'!$D$9="Não",'1_QUESITOS'!$D$10="Não",'1_QUESITOS'!$D$11="Não"),0.5,
IF(AND(H859="11.2",OR('1_QUESITOS'!$D$8="Sim",'1_QUESITOS'!$D$9="Sim",'1_QUESITOS'!$D$10="Sim",'1_QUESITOS'!$D$11="Sim")),0.55,
0)))))))</f>
        <v>0</v>
      </c>
      <c r="J859" s="87">
        <f>'3_CAPAG'!$D$8</f>
        <v>0</v>
      </c>
      <c r="K859" s="87">
        <f>IF(OR('2_DEBITOS'!I855="Sim",'1_QUESITOS'!$D$6="Sim",'1_QUESITOS'!$D$7="Sim",'1_QUESITOS'!$D$9="Sim"),I859,
SMALL(I859:J859,1))</f>
        <v>0</v>
      </c>
      <c r="L859" s="7">
        <f>IF('2_DEBITOS'!$I$4="ERRO !!!",0,ROUNDDOWN(SUM(E859:F859)*K859,2))</f>
        <v>0</v>
      </c>
      <c r="M859" s="7">
        <f t="shared" si="52"/>
        <v>0</v>
      </c>
      <c r="N859" s="7">
        <f t="shared" si="55"/>
        <v>0</v>
      </c>
      <c r="O859" s="7">
        <f t="shared" si="53"/>
        <v>0</v>
      </c>
    </row>
    <row r="860" spans="3:15" x14ac:dyDescent="0.35">
      <c r="C860" s="18" t="str">
        <f t="shared" si="54"/>
        <v/>
      </c>
      <c r="D860" s="13" t="str">
        <f>IF('2_DEBITOS'!D856="","Não informado",'2_DEBITOS'!D856)</f>
        <v>Não informado</v>
      </c>
      <c r="E860" s="7">
        <f>IF('2_DEBITOS'!$I$4="ERRO !!!",0,SUM('2_DEBITOS'!E856))</f>
        <v>0</v>
      </c>
      <c r="F860" s="7">
        <f>IF('2_DEBITOS'!$I$4="ERRO !!!",0,SUM('2_DEBITOS'!F856,'2_DEBITOS'!G856))</f>
        <v>0</v>
      </c>
      <c r="G860" s="8" t="str">
        <f>IF('1_QUESITOS'!$D$18="ERRO !!!","",
IF(E860+F860=0,"",
IF(OR('2_DEBITOS'!I856="Sim",'1_QUESITOS'!$D$6="Sim",'1_QUESITOS'!$D$7="Sim",'1_QUESITOS'!$D$9="Sim"),"D",
IF('3_CAPAG'!$D$9="","",
'3_CAPAG'!$D$9))))</f>
        <v/>
      </c>
      <c r="H860" s="8" t="str">
        <f>IF('1_QUESITOS'!$D$18="ERRO !!!","00.0",
IF(AND(OR(G860="C",G860="D"),'1_QUESITOS'!$D$13="Sim"),"10.1",
IF(AND(OR(G860="A",G860="B"),'1_QUESITOS'!$D$14="Sim"),"10.2",
IF(AND(OR(G860="C",G860="D"),'1_QUESITOS'!$D$13="Não",'1_QUESITOS'!$D$12="Inciso I"),"11.1",
IF(AND(OR(G860="C",G860="D"),'1_QUESITOS'!$D$13="Não",'1_QUESITOS'!$D$12="Inciso II"),"11.2",
"00.0")))))</f>
        <v>00.0</v>
      </c>
      <c r="I860" s="87">
        <f>IF('1_QUESITOS'!$D$18="ERRO !!!",0,
IF(H860="10.1",0.65,
IF(H860="10.2",0,
IF(AND(H860="11.1",'1_QUESITOS'!$D$8="Não",'1_QUESITOS'!$D$9="Não",'1_QUESITOS'!$D$10="Não",'1_QUESITOS'!$D$11="Não"),0.65,
IF(AND(H860="11.1",OR('1_QUESITOS'!$D$8="Sim",'1_QUESITOS'!$D$9="Sim",'1_QUESITOS'!$D$10="Sim",'1_QUESITOS'!$D$11="Sim")),0.7,
IF(AND(H860="11.2",'1_QUESITOS'!$D$8="Não",'1_QUESITOS'!$D$9="Não",'1_QUESITOS'!$D$10="Não",'1_QUESITOS'!$D$11="Não"),0.5,
IF(AND(H860="11.2",OR('1_QUESITOS'!$D$8="Sim",'1_QUESITOS'!$D$9="Sim",'1_QUESITOS'!$D$10="Sim",'1_QUESITOS'!$D$11="Sim")),0.55,
0)))))))</f>
        <v>0</v>
      </c>
      <c r="J860" s="87">
        <f>'3_CAPAG'!$D$8</f>
        <v>0</v>
      </c>
      <c r="K860" s="87">
        <f>IF(OR('2_DEBITOS'!I856="Sim",'1_QUESITOS'!$D$6="Sim",'1_QUESITOS'!$D$7="Sim",'1_QUESITOS'!$D$9="Sim"),I860,
SMALL(I860:J860,1))</f>
        <v>0</v>
      </c>
      <c r="L860" s="7">
        <f>IF('2_DEBITOS'!$I$4="ERRO !!!",0,ROUNDDOWN(SUM(E860:F860)*K860,2))</f>
        <v>0</v>
      </c>
      <c r="M860" s="7">
        <f t="shared" si="52"/>
        <v>0</v>
      </c>
      <c r="N860" s="7">
        <f t="shared" si="55"/>
        <v>0</v>
      </c>
      <c r="O860" s="7">
        <f t="shared" si="53"/>
        <v>0</v>
      </c>
    </row>
    <row r="861" spans="3:15" x14ac:dyDescent="0.35">
      <c r="C861" s="18" t="str">
        <f t="shared" si="54"/>
        <v/>
      </c>
      <c r="D861" s="13" t="str">
        <f>IF('2_DEBITOS'!D857="","Não informado",'2_DEBITOS'!D857)</f>
        <v>Não informado</v>
      </c>
      <c r="E861" s="7">
        <f>IF('2_DEBITOS'!$I$4="ERRO !!!",0,SUM('2_DEBITOS'!E857))</f>
        <v>0</v>
      </c>
      <c r="F861" s="7">
        <f>IF('2_DEBITOS'!$I$4="ERRO !!!",0,SUM('2_DEBITOS'!F857,'2_DEBITOS'!G857))</f>
        <v>0</v>
      </c>
      <c r="G861" s="8" t="str">
        <f>IF('1_QUESITOS'!$D$18="ERRO !!!","",
IF(E861+F861=0,"",
IF(OR('2_DEBITOS'!I857="Sim",'1_QUESITOS'!$D$6="Sim",'1_QUESITOS'!$D$7="Sim",'1_QUESITOS'!$D$9="Sim"),"D",
IF('3_CAPAG'!$D$9="","",
'3_CAPAG'!$D$9))))</f>
        <v/>
      </c>
      <c r="H861" s="8" t="str">
        <f>IF('1_QUESITOS'!$D$18="ERRO !!!","00.0",
IF(AND(OR(G861="C",G861="D"),'1_QUESITOS'!$D$13="Sim"),"10.1",
IF(AND(OR(G861="A",G861="B"),'1_QUESITOS'!$D$14="Sim"),"10.2",
IF(AND(OR(G861="C",G861="D"),'1_QUESITOS'!$D$13="Não",'1_QUESITOS'!$D$12="Inciso I"),"11.1",
IF(AND(OR(G861="C",G861="D"),'1_QUESITOS'!$D$13="Não",'1_QUESITOS'!$D$12="Inciso II"),"11.2",
"00.0")))))</f>
        <v>00.0</v>
      </c>
      <c r="I861" s="87">
        <f>IF('1_QUESITOS'!$D$18="ERRO !!!",0,
IF(H861="10.1",0.65,
IF(H861="10.2",0,
IF(AND(H861="11.1",'1_QUESITOS'!$D$8="Não",'1_QUESITOS'!$D$9="Não",'1_QUESITOS'!$D$10="Não",'1_QUESITOS'!$D$11="Não"),0.65,
IF(AND(H861="11.1",OR('1_QUESITOS'!$D$8="Sim",'1_QUESITOS'!$D$9="Sim",'1_QUESITOS'!$D$10="Sim",'1_QUESITOS'!$D$11="Sim")),0.7,
IF(AND(H861="11.2",'1_QUESITOS'!$D$8="Não",'1_QUESITOS'!$D$9="Não",'1_QUESITOS'!$D$10="Não",'1_QUESITOS'!$D$11="Não"),0.5,
IF(AND(H861="11.2",OR('1_QUESITOS'!$D$8="Sim",'1_QUESITOS'!$D$9="Sim",'1_QUESITOS'!$D$10="Sim",'1_QUESITOS'!$D$11="Sim")),0.55,
0)))))))</f>
        <v>0</v>
      </c>
      <c r="J861" s="87">
        <f>'3_CAPAG'!$D$8</f>
        <v>0</v>
      </c>
      <c r="K861" s="87">
        <f>IF(OR('2_DEBITOS'!I857="Sim",'1_QUESITOS'!$D$6="Sim",'1_QUESITOS'!$D$7="Sim",'1_QUESITOS'!$D$9="Sim"),I861,
SMALL(I861:J861,1))</f>
        <v>0</v>
      </c>
      <c r="L861" s="7">
        <f>IF('2_DEBITOS'!$I$4="ERRO !!!",0,ROUNDDOWN(SUM(E861:F861)*K861,2))</f>
        <v>0</v>
      </c>
      <c r="M861" s="7">
        <f t="shared" si="52"/>
        <v>0</v>
      </c>
      <c r="N861" s="7">
        <f t="shared" si="55"/>
        <v>0</v>
      </c>
      <c r="O861" s="7">
        <f t="shared" si="53"/>
        <v>0</v>
      </c>
    </row>
    <row r="862" spans="3:15" x14ac:dyDescent="0.35">
      <c r="C862" s="18" t="str">
        <f t="shared" si="54"/>
        <v/>
      </c>
      <c r="D862" s="13" t="str">
        <f>IF('2_DEBITOS'!D858="","Não informado",'2_DEBITOS'!D858)</f>
        <v>Não informado</v>
      </c>
      <c r="E862" s="7">
        <f>IF('2_DEBITOS'!$I$4="ERRO !!!",0,SUM('2_DEBITOS'!E858))</f>
        <v>0</v>
      </c>
      <c r="F862" s="7">
        <f>IF('2_DEBITOS'!$I$4="ERRO !!!",0,SUM('2_DEBITOS'!F858,'2_DEBITOS'!G858))</f>
        <v>0</v>
      </c>
      <c r="G862" s="8" t="str">
        <f>IF('1_QUESITOS'!$D$18="ERRO !!!","",
IF(E862+F862=0,"",
IF(OR('2_DEBITOS'!I858="Sim",'1_QUESITOS'!$D$6="Sim",'1_QUESITOS'!$D$7="Sim",'1_QUESITOS'!$D$9="Sim"),"D",
IF('3_CAPAG'!$D$9="","",
'3_CAPAG'!$D$9))))</f>
        <v/>
      </c>
      <c r="H862" s="8" t="str">
        <f>IF('1_QUESITOS'!$D$18="ERRO !!!","00.0",
IF(AND(OR(G862="C",G862="D"),'1_QUESITOS'!$D$13="Sim"),"10.1",
IF(AND(OR(G862="A",G862="B"),'1_QUESITOS'!$D$14="Sim"),"10.2",
IF(AND(OR(G862="C",G862="D"),'1_QUESITOS'!$D$13="Não",'1_QUESITOS'!$D$12="Inciso I"),"11.1",
IF(AND(OR(G862="C",G862="D"),'1_QUESITOS'!$D$13="Não",'1_QUESITOS'!$D$12="Inciso II"),"11.2",
"00.0")))))</f>
        <v>00.0</v>
      </c>
      <c r="I862" s="87">
        <f>IF('1_QUESITOS'!$D$18="ERRO !!!",0,
IF(H862="10.1",0.65,
IF(H862="10.2",0,
IF(AND(H862="11.1",'1_QUESITOS'!$D$8="Não",'1_QUESITOS'!$D$9="Não",'1_QUESITOS'!$D$10="Não",'1_QUESITOS'!$D$11="Não"),0.65,
IF(AND(H862="11.1",OR('1_QUESITOS'!$D$8="Sim",'1_QUESITOS'!$D$9="Sim",'1_QUESITOS'!$D$10="Sim",'1_QUESITOS'!$D$11="Sim")),0.7,
IF(AND(H862="11.2",'1_QUESITOS'!$D$8="Não",'1_QUESITOS'!$D$9="Não",'1_QUESITOS'!$D$10="Não",'1_QUESITOS'!$D$11="Não"),0.5,
IF(AND(H862="11.2",OR('1_QUESITOS'!$D$8="Sim",'1_QUESITOS'!$D$9="Sim",'1_QUESITOS'!$D$10="Sim",'1_QUESITOS'!$D$11="Sim")),0.55,
0)))))))</f>
        <v>0</v>
      </c>
      <c r="J862" s="87">
        <f>'3_CAPAG'!$D$8</f>
        <v>0</v>
      </c>
      <c r="K862" s="87">
        <f>IF(OR('2_DEBITOS'!I858="Sim",'1_QUESITOS'!$D$6="Sim",'1_QUESITOS'!$D$7="Sim",'1_QUESITOS'!$D$9="Sim"),I862,
SMALL(I862:J862,1))</f>
        <v>0</v>
      </c>
      <c r="L862" s="7">
        <f>IF('2_DEBITOS'!$I$4="ERRO !!!",0,ROUNDDOWN(SUM(E862:F862)*K862,2))</f>
        <v>0</v>
      </c>
      <c r="M862" s="7">
        <f t="shared" si="52"/>
        <v>0</v>
      </c>
      <c r="N862" s="7">
        <f t="shared" si="55"/>
        <v>0</v>
      </c>
      <c r="O862" s="7">
        <f t="shared" si="53"/>
        <v>0</v>
      </c>
    </row>
    <row r="863" spans="3:15" x14ac:dyDescent="0.35">
      <c r="C863" s="18" t="str">
        <f t="shared" si="54"/>
        <v/>
      </c>
      <c r="D863" s="13" t="str">
        <f>IF('2_DEBITOS'!D859="","Não informado",'2_DEBITOS'!D859)</f>
        <v>Não informado</v>
      </c>
      <c r="E863" s="7">
        <f>IF('2_DEBITOS'!$I$4="ERRO !!!",0,SUM('2_DEBITOS'!E859))</f>
        <v>0</v>
      </c>
      <c r="F863" s="7">
        <f>IF('2_DEBITOS'!$I$4="ERRO !!!",0,SUM('2_DEBITOS'!F859,'2_DEBITOS'!G859))</f>
        <v>0</v>
      </c>
      <c r="G863" s="8" t="str">
        <f>IF('1_QUESITOS'!$D$18="ERRO !!!","",
IF(E863+F863=0,"",
IF(OR('2_DEBITOS'!I859="Sim",'1_QUESITOS'!$D$6="Sim",'1_QUESITOS'!$D$7="Sim",'1_QUESITOS'!$D$9="Sim"),"D",
IF('3_CAPAG'!$D$9="","",
'3_CAPAG'!$D$9))))</f>
        <v/>
      </c>
      <c r="H863" s="8" t="str">
        <f>IF('1_QUESITOS'!$D$18="ERRO !!!","00.0",
IF(AND(OR(G863="C",G863="D"),'1_QUESITOS'!$D$13="Sim"),"10.1",
IF(AND(OR(G863="A",G863="B"),'1_QUESITOS'!$D$14="Sim"),"10.2",
IF(AND(OR(G863="C",G863="D"),'1_QUESITOS'!$D$13="Não",'1_QUESITOS'!$D$12="Inciso I"),"11.1",
IF(AND(OR(G863="C",G863="D"),'1_QUESITOS'!$D$13="Não",'1_QUESITOS'!$D$12="Inciso II"),"11.2",
"00.0")))))</f>
        <v>00.0</v>
      </c>
      <c r="I863" s="87">
        <f>IF('1_QUESITOS'!$D$18="ERRO !!!",0,
IF(H863="10.1",0.65,
IF(H863="10.2",0,
IF(AND(H863="11.1",'1_QUESITOS'!$D$8="Não",'1_QUESITOS'!$D$9="Não",'1_QUESITOS'!$D$10="Não",'1_QUESITOS'!$D$11="Não"),0.65,
IF(AND(H863="11.1",OR('1_QUESITOS'!$D$8="Sim",'1_QUESITOS'!$D$9="Sim",'1_QUESITOS'!$D$10="Sim",'1_QUESITOS'!$D$11="Sim")),0.7,
IF(AND(H863="11.2",'1_QUESITOS'!$D$8="Não",'1_QUESITOS'!$D$9="Não",'1_QUESITOS'!$D$10="Não",'1_QUESITOS'!$D$11="Não"),0.5,
IF(AND(H863="11.2",OR('1_QUESITOS'!$D$8="Sim",'1_QUESITOS'!$D$9="Sim",'1_QUESITOS'!$D$10="Sim",'1_QUESITOS'!$D$11="Sim")),0.55,
0)))))))</f>
        <v>0</v>
      </c>
      <c r="J863" s="87">
        <f>'3_CAPAG'!$D$8</f>
        <v>0</v>
      </c>
      <c r="K863" s="87">
        <f>IF(OR('2_DEBITOS'!I859="Sim",'1_QUESITOS'!$D$6="Sim",'1_QUESITOS'!$D$7="Sim",'1_QUESITOS'!$D$9="Sim"),I863,
SMALL(I863:J863,1))</f>
        <v>0</v>
      </c>
      <c r="L863" s="7">
        <f>IF('2_DEBITOS'!$I$4="ERRO !!!",0,ROUNDDOWN(SUM(E863:F863)*K863,2))</f>
        <v>0</v>
      </c>
      <c r="M863" s="7">
        <f t="shared" si="52"/>
        <v>0</v>
      </c>
      <c r="N863" s="7">
        <f t="shared" si="55"/>
        <v>0</v>
      </c>
      <c r="O863" s="7">
        <f t="shared" si="53"/>
        <v>0</v>
      </c>
    </row>
    <row r="864" spans="3:15" x14ac:dyDescent="0.35">
      <c r="C864" s="18" t="str">
        <f t="shared" si="54"/>
        <v/>
      </c>
      <c r="D864" s="13" t="str">
        <f>IF('2_DEBITOS'!D860="","Não informado",'2_DEBITOS'!D860)</f>
        <v>Não informado</v>
      </c>
      <c r="E864" s="7">
        <f>IF('2_DEBITOS'!$I$4="ERRO !!!",0,SUM('2_DEBITOS'!E860))</f>
        <v>0</v>
      </c>
      <c r="F864" s="7">
        <f>IF('2_DEBITOS'!$I$4="ERRO !!!",0,SUM('2_DEBITOS'!F860,'2_DEBITOS'!G860))</f>
        <v>0</v>
      </c>
      <c r="G864" s="8" t="str">
        <f>IF('1_QUESITOS'!$D$18="ERRO !!!","",
IF(E864+F864=0,"",
IF(OR('2_DEBITOS'!I860="Sim",'1_QUESITOS'!$D$6="Sim",'1_QUESITOS'!$D$7="Sim",'1_QUESITOS'!$D$9="Sim"),"D",
IF('3_CAPAG'!$D$9="","",
'3_CAPAG'!$D$9))))</f>
        <v/>
      </c>
      <c r="H864" s="8" t="str">
        <f>IF('1_QUESITOS'!$D$18="ERRO !!!","00.0",
IF(AND(OR(G864="C",G864="D"),'1_QUESITOS'!$D$13="Sim"),"10.1",
IF(AND(OR(G864="A",G864="B"),'1_QUESITOS'!$D$14="Sim"),"10.2",
IF(AND(OR(G864="C",G864="D"),'1_QUESITOS'!$D$13="Não",'1_QUESITOS'!$D$12="Inciso I"),"11.1",
IF(AND(OR(G864="C",G864="D"),'1_QUESITOS'!$D$13="Não",'1_QUESITOS'!$D$12="Inciso II"),"11.2",
"00.0")))))</f>
        <v>00.0</v>
      </c>
      <c r="I864" s="87">
        <f>IF('1_QUESITOS'!$D$18="ERRO !!!",0,
IF(H864="10.1",0.65,
IF(H864="10.2",0,
IF(AND(H864="11.1",'1_QUESITOS'!$D$8="Não",'1_QUESITOS'!$D$9="Não",'1_QUESITOS'!$D$10="Não",'1_QUESITOS'!$D$11="Não"),0.65,
IF(AND(H864="11.1",OR('1_QUESITOS'!$D$8="Sim",'1_QUESITOS'!$D$9="Sim",'1_QUESITOS'!$D$10="Sim",'1_QUESITOS'!$D$11="Sim")),0.7,
IF(AND(H864="11.2",'1_QUESITOS'!$D$8="Não",'1_QUESITOS'!$D$9="Não",'1_QUESITOS'!$D$10="Não",'1_QUESITOS'!$D$11="Não"),0.5,
IF(AND(H864="11.2",OR('1_QUESITOS'!$D$8="Sim",'1_QUESITOS'!$D$9="Sim",'1_QUESITOS'!$D$10="Sim",'1_QUESITOS'!$D$11="Sim")),0.55,
0)))))))</f>
        <v>0</v>
      </c>
      <c r="J864" s="87">
        <f>'3_CAPAG'!$D$8</f>
        <v>0</v>
      </c>
      <c r="K864" s="87">
        <f>IF(OR('2_DEBITOS'!I860="Sim",'1_QUESITOS'!$D$6="Sim",'1_QUESITOS'!$D$7="Sim",'1_QUESITOS'!$D$9="Sim"),I864,
SMALL(I864:J864,1))</f>
        <v>0</v>
      </c>
      <c r="L864" s="7">
        <f>IF('2_DEBITOS'!$I$4="ERRO !!!",0,ROUNDDOWN(SUM(E864:F864)*K864,2))</f>
        <v>0</v>
      </c>
      <c r="M864" s="7">
        <f t="shared" si="52"/>
        <v>0</v>
      </c>
      <c r="N864" s="7">
        <f t="shared" si="55"/>
        <v>0</v>
      </c>
      <c r="O864" s="7">
        <f t="shared" si="53"/>
        <v>0</v>
      </c>
    </row>
    <row r="865" spans="3:15" x14ac:dyDescent="0.35">
      <c r="C865" s="18" t="str">
        <f t="shared" si="54"/>
        <v/>
      </c>
      <c r="D865" s="13" t="str">
        <f>IF('2_DEBITOS'!D861="","Não informado",'2_DEBITOS'!D861)</f>
        <v>Não informado</v>
      </c>
      <c r="E865" s="7">
        <f>IF('2_DEBITOS'!$I$4="ERRO !!!",0,SUM('2_DEBITOS'!E861))</f>
        <v>0</v>
      </c>
      <c r="F865" s="7">
        <f>IF('2_DEBITOS'!$I$4="ERRO !!!",0,SUM('2_DEBITOS'!F861,'2_DEBITOS'!G861))</f>
        <v>0</v>
      </c>
      <c r="G865" s="8" t="str">
        <f>IF('1_QUESITOS'!$D$18="ERRO !!!","",
IF(E865+F865=0,"",
IF(OR('2_DEBITOS'!I861="Sim",'1_QUESITOS'!$D$6="Sim",'1_QUESITOS'!$D$7="Sim",'1_QUESITOS'!$D$9="Sim"),"D",
IF('3_CAPAG'!$D$9="","",
'3_CAPAG'!$D$9))))</f>
        <v/>
      </c>
      <c r="H865" s="8" t="str">
        <f>IF('1_QUESITOS'!$D$18="ERRO !!!","00.0",
IF(AND(OR(G865="C",G865="D"),'1_QUESITOS'!$D$13="Sim"),"10.1",
IF(AND(OR(G865="A",G865="B"),'1_QUESITOS'!$D$14="Sim"),"10.2",
IF(AND(OR(G865="C",G865="D"),'1_QUESITOS'!$D$13="Não",'1_QUESITOS'!$D$12="Inciso I"),"11.1",
IF(AND(OR(G865="C",G865="D"),'1_QUESITOS'!$D$13="Não",'1_QUESITOS'!$D$12="Inciso II"),"11.2",
"00.0")))))</f>
        <v>00.0</v>
      </c>
      <c r="I865" s="87">
        <f>IF('1_QUESITOS'!$D$18="ERRO !!!",0,
IF(H865="10.1",0.65,
IF(H865="10.2",0,
IF(AND(H865="11.1",'1_QUESITOS'!$D$8="Não",'1_QUESITOS'!$D$9="Não",'1_QUESITOS'!$D$10="Não",'1_QUESITOS'!$D$11="Não"),0.65,
IF(AND(H865="11.1",OR('1_QUESITOS'!$D$8="Sim",'1_QUESITOS'!$D$9="Sim",'1_QUESITOS'!$D$10="Sim",'1_QUESITOS'!$D$11="Sim")),0.7,
IF(AND(H865="11.2",'1_QUESITOS'!$D$8="Não",'1_QUESITOS'!$D$9="Não",'1_QUESITOS'!$D$10="Não",'1_QUESITOS'!$D$11="Não"),0.5,
IF(AND(H865="11.2",OR('1_QUESITOS'!$D$8="Sim",'1_QUESITOS'!$D$9="Sim",'1_QUESITOS'!$D$10="Sim",'1_QUESITOS'!$D$11="Sim")),0.55,
0)))))))</f>
        <v>0</v>
      </c>
      <c r="J865" s="87">
        <f>'3_CAPAG'!$D$8</f>
        <v>0</v>
      </c>
      <c r="K865" s="87">
        <f>IF(OR('2_DEBITOS'!I861="Sim",'1_QUESITOS'!$D$6="Sim",'1_QUESITOS'!$D$7="Sim",'1_QUESITOS'!$D$9="Sim"),I865,
SMALL(I865:J865,1))</f>
        <v>0</v>
      </c>
      <c r="L865" s="7">
        <f>IF('2_DEBITOS'!$I$4="ERRO !!!",0,ROUNDDOWN(SUM(E865:F865)*K865,2))</f>
        <v>0</v>
      </c>
      <c r="M865" s="7">
        <f t="shared" si="52"/>
        <v>0</v>
      </c>
      <c r="N865" s="7">
        <f t="shared" si="55"/>
        <v>0</v>
      </c>
      <c r="O865" s="7">
        <f t="shared" si="53"/>
        <v>0</v>
      </c>
    </row>
    <row r="866" spans="3:15" x14ac:dyDescent="0.35">
      <c r="C866" s="18" t="str">
        <f t="shared" si="54"/>
        <v/>
      </c>
      <c r="D866" s="13" t="str">
        <f>IF('2_DEBITOS'!D862="","Não informado",'2_DEBITOS'!D862)</f>
        <v>Não informado</v>
      </c>
      <c r="E866" s="7">
        <f>IF('2_DEBITOS'!$I$4="ERRO !!!",0,SUM('2_DEBITOS'!E862))</f>
        <v>0</v>
      </c>
      <c r="F866" s="7">
        <f>IF('2_DEBITOS'!$I$4="ERRO !!!",0,SUM('2_DEBITOS'!F862,'2_DEBITOS'!G862))</f>
        <v>0</v>
      </c>
      <c r="G866" s="8" t="str">
        <f>IF('1_QUESITOS'!$D$18="ERRO !!!","",
IF(E866+F866=0,"",
IF(OR('2_DEBITOS'!I862="Sim",'1_QUESITOS'!$D$6="Sim",'1_QUESITOS'!$D$7="Sim",'1_QUESITOS'!$D$9="Sim"),"D",
IF('3_CAPAG'!$D$9="","",
'3_CAPAG'!$D$9))))</f>
        <v/>
      </c>
      <c r="H866" s="8" t="str">
        <f>IF('1_QUESITOS'!$D$18="ERRO !!!","00.0",
IF(AND(OR(G866="C",G866="D"),'1_QUESITOS'!$D$13="Sim"),"10.1",
IF(AND(OR(G866="A",G866="B"),'1_QUESITOS'!$D$14="Sim"),"10.2",
IF(AND(OR(G866="C",G866="D"),'1_QUESITOS'!$D$13="Não",'1_QUESITOS'!$D$12="Inciso I"),"11.1",
IF(AND(OR(G866="C",G866="D"),'1_QUESITOS'!$D$13="Não",'1_QUESITOS'!$D$12="Inciso II"),"11.2",
"00.0")))))</f>
        <v>00.0</v>
      </c>
      <c r="I866" s="87">
        <f>IF('1_QUESITOS'!$D$18="ERRO !!!",0,
IF(H866="10.1",0.65,
IF(H866="10.2",0,
IF(AND(H866="11.1",'1_QUESITOS'!$D$8="Não",'1_QUESITOS'!$D$9="Não",'1_QUESITOS'!$D$10="Não",'1_QUESITOS'!$D$11="Não"),0.65,
IF(AND(H866="11.1",OR('1_QUESITOS'!$D$8="Sim",'1_QUESITOS'!$D$9="Sim",'1_QUESITOS'!$D$10="Sim",'1_QUESITOS'!$D$11="Sim")),0.7,
IF(AND(H866="11.2",'1_QUESITOS'!$D$8="Não",'1_QUESITOS'!$D$9="Não",'1_QUESITOS'!$D$10="Não",'1_QUESITOS'!$D$11="Não"),0.5,
IF(AND(H866="11.2",OR('1_QUESITOS'!$D$8="Sim",'1_QUESITOS'!$D$9="Sim",'1_QUESITOS'!$D$10="Sim",'1_QUESITOS'!$D$11="Sim")),0.55,
0)))))))</f>
        <v>0</v>
      </c>
      <c r="J866" s="87">
        <f>'3_CAPAG'!$D$8</f>
        <v>0</v>
      </c>
      <c r="K866" s="87">
        <f>IF(OR('2_DEBITOS'!I862="Sim",'1_QUESITOS'!$D$6="Sim",'1_QUESITOS'!$D$7="Sim",'1_QUESITOS'!$D$9="Sim"),I866,
SMALL(I866:J866,1))</f>
        <v>0</v>
      </c>
      <c r="L866" s="7">
        <f>IF('2_DEBITOS'!$I$4="ERRO !!!",0,ROUNDDOWN(SUM(E866:F866)*K866,2))</f>
        <v>0</v>
      </c>
      <c r="M866" s="7">
        <f t="shared" si="52"/>
        <v>0</v>
      </c>
      <c r="N866" s="7">
        <f t="shared" si="55"/>
        <v>0</v>
      </c>
      <c r="O866" s="7">
        <f t="shared" si="53"/>
        <v>0</v>
      </c>
    </row>
    <row r="867" spans="3:15" x14ac:dyDescent="0.35">
      <c r="C867" s="18" t="str">
        <f t="shared" si="54"/>
        <v/>
      </c>
      <c r="D867" s="13" t="str">
        <f>IF('2_DEBITOS'!D863="","Não informado",'2_DEBITOS'!D863)</f>
        <v>Não informado</v>
      </c>
      <c r="E867" s="7">
        <f>IF('2_DEBITOS'!$I$4="ERRO !!!",0,SUM('2_DEBITOS'!E863))</f>
        <v>0</v>
      </c>
      <c r="F867" s="7">
        <f>IF('2_DEBITOS'!$I$4="ERRO !!!",0,SUM('2_DEBITOS'!F863,'2_DEBITOS'!G863))</f>
        <v>0</v>
      </c>
      <c r="G867" s="8" t="str">
        <f>IF('1_QUESITOS'!$D$18="ERRO !!!","",
IF(E867+F867=0,"",
IF(OR('2_DEBITOS'!I863="Sim",'1_QUESITOS'!$D$6="Sim",'1_QUESITOS'!$D$7="Sim",'1_QUESITOS'!$D$9="Sim"),"D",
IF('3_CAPAG'!$D$9="","",
'3_CAPAG'!$D$9))))</f>
        <v/>
      </c>
      <c r="H867" s="8" t="str">
        <f>IF('1_QUESITOS'!$D$18="ERRO !!!","00.0",
IF(AND(OR(G867="C",G867="D"),'1_QUESITOS'!$D$13="Sim"),"10.1",
IF(AND(OR(G867="A",G867="B"),'1_QUESITOS'!$D$14="Sim"),"10.2",
IF(AND(OR(G867="C",G867="D"),'1_QUESITOS'!$D$13="Não",'1_QUESITOS'!$D$12="Inciso I"),"11.1",
IF(AND(OR(G867="C",G867="D"),'1_QUESITOS'!$D$13="Não",'1_QUESITOS'!$D$12="Inciso II"),"11.2",
"00.0")))))</f>
        <v>00.0</v>
      </c>
      <c r="I867" s="87">
        <f>IF('1_QUESITOS'!$D$18="ERRO !!!",0,
IF(H867="10.1",0.65,
IF(H867="10.2",0,
IF(AND(H867="11.1",'1_QUESITOS'!$D$8="Não",'1_QUESITOS'!$D$9="Não",'1_QUESITOS'!$D$10="Não",'1_QUESITOS'!$D$11="Não"),0.65,
IF(AND(H867="11.1",OR('1_QUESITOS'!$D$8="Sim",'1_QUESITOS'!$D$9="Sim",'1_QUESITOS'!$D$10="Sim",'1_QUESITOS'!$D$11="Sim")),0.7,
IF(AND(H867="11.2",'1_QUESITOS'!$D$8="Não",'1_QUESITOS'!$D$9="Não",'1_QUESITOS'!$D$10="Não",'1_QUESITOS'!$D$11="Não"),0.5,
IF(AND(H867="11.2",OR('1_QUESITOS'!$D$8="Sim",'1_QUESITOS'!$D$9="Sim",'1_QUESITOS'!$D$10="Sim",'1_QUESITOS'!$D$11="Sim")),0.55,
0)))))))</f>
        <v>0</v>
      </c>
      <c r="J867" s="87">
        <f>'3_CAPAG'!$D$8</f>
        <v>0</v>
      </c>
      <c r="K867" s="87">
        <f>IF(OR('2_DEBITOS'!I863="Sim",'1_QUESITOS'!$D$6="Sim",'1_QUESITOS'!$D$7="Sim",'1_QUESITOS'!$D$9="Sim"),I867,
SMALL(I867:J867,1))</f>
        <v>0</v>
      </c>
      <c r="L867" s="7">
        <f>IF('2_DEBITOS'!$I$4="ERRO !!!",0,ROUNDDOWN(SUM(E867:F867)*K867,2))</f>
        <v>0</v>
      </c>
      <c r="M867" s="7">
        <f t="shared" si="52"/>
        <v>0</v>
      </c>
      <c r="N867" s="7">
        <f t="shared" si="55"/>
        <v>0</v>
      </c>
      <c r="O867" s="7">
        <f t="shared" si="53"/>
        <v>0</v>
      </c>
    </row>
    <row r="868" spans="3:15" x14ac:dyDescent="0.35">
      <c r="C868" s="18" t="str">
        <f t="shared" si="54"/>
        <v/>
      </c>
      <c r="D868" s="13" t="str">
        <f>IF('2_DEBITOS'!D864="","Não informado",'2_DEBITOS'!D864)</f>
        <v>Não informado</v>
      </c>
      <c r="E868" s="7">
        <f>IF('2_DEBITOS'!$I$4="ERRO !!!",0,SUM('2_DEBITOS'!E864))</f>
        <v>0</v>
      </c>
      <c r="F868" s="7">
        <f>IF('2_DEBITOS'!$I$4="ERRO !!!",0,SUM('2_DEBITOS'!F864,'2_DEBITOS'!G864))</f>
        <v>0</v>
      </c>
      <c r="G868" s="8" t="str">
        <f>IF('1_QUESITOS'!$D$18="ERRO !!!","",
IF(E868+F868=0,"",
IF(OR('2_DEBITOS'!I864="Sim",'1_QUESITOS'!$D$6="Sim",'1_QUESITOS'!$D$7="Sim",'1_QUESITOS'!$D$9="Sim"),"D",
IF('3_CAPAG'!$D$9="","",
'3_CAPAG'!$D$9))))</f>
        <v/>
      </c>
      <c r="H868" s="8" t="str">
        <f>IF('1_QUESITOS'!$D$18="ERRO !!!","00.0",
IF(AND(OR(G868="C",G868="D"),'1_QUESITOS'!$D$13="Sim"),"10.1",
IF(AND(OR(G868="A",G868="B"),'1_QUESITOS'!$D$14="Sim"),"10.2",
IF(AND(OR(G868="C",G868="D"),'1_QUESITOS'!$D$13="Não",'1_QUESITOS'!$D$12="Inciso I"),"11.1",
IF(AND(OR(G868="C",G868="D"),'1_QUESITOS'!$D$13="Não",'1_QUESITOS'!$D$12="Inciso II"),"11.2",
"00.0")))))</f>
        <v>00.0</v>
      </c>
      <c r="I868" s="87">
        <f>IF('1_QUESITOS'!$D$18="ERRO !!!",0,
IF(H868="10.1",0.65,
IF(H868="10.2",0,
IF(AND(H868="11.1",'1_QUESITOS'!$D$8="Não",'1_QUESITOS'!$D$9="Não",'1_QUESITOS'!$D$10="Não",'1_QUESITOS'!$D$11="Não"),0.65,
IF(AND(H868="11.1",OR('1_QUESITOS'!$D$8="Sim",'1_QUESITOS'!$D$9="Sim",'1_QUESITOS'!$D$10="Sim",'1_QUESITOS'!$D$11="Sim")),0.7,
IF(AND(H868="11.2",'1_QUESITOS'!$D$8="Não",'1_QUESITOS'!$D$9="Não",'1_QUESITOS'!$D$10="Não",'1_QUESITOS'!$D$11="Não"),0.5,
IF(AND(H868="11.2",OR('1_QUESITOS'!$D$8="Sim",'1_QUESITOS'!$D$9="Sim",'1_QUESITOS'!$D$10="Sim",'1_QUESITOS'!$D$11="Sim")),0.55,
0)))))))</f>
        <v>0</v>
      </c>
      <c r="J868" s="87">
        <f>'3_CAPAG'!$D$8</f>
        <v>0</v>
      </c>
      <c r="K868" s="87">
        <f>IF(OR('2_DEBITOS'!I864="Sim",'1_QUESITOS'!$D$6="Sim",'1_QUESITOS'!$D$7="Sim",'1_QUESITOS'!$D$9="Sim"),I868,
SMALL(I868:J868,1))</f>
        <v>0</v>
      </c>
      <c r="L868" s="7">
        <f>IF('2_DEBITOS'!$I$4="ERRO !!!",0,ROUNDDOWN(SUM(E868:F868)*K868,2))</f>
        <v>0</v>
      </c>
      <c r="M868" s="7">
        <f t="shared" si="52"/>
        <v>0</v>
      </c>
      <c r="N868" s="7">
        <f t="shared" si="55"/>
        <v>0</v>
      </c>
      <c r="O868" s="7">
        <f t="shared" si="53"/>
        <v>0</v>
      </c>
    </row>
    <row r="869" spans="3:15" x14ac:dyDescent="0.35">
      <c r="C869" s="18" t="str">
        <f t="shared" si="54"/>
        <v/>
      </c>
      <c r="D869" s="13" t="str">
        <f>IF('2_DEBITOS'!D865="","Não informado",'2_DEBITOS'!D865)</f>
        <v>Não informado</v>
      </c>
      <c r="E869" s="7">
        <f>IF('2_DEBITOS'!$I$4="ERRO !!!",0,SUM('2_DEBITOS'!E865))</f>
        <v>0</v>
      </c>
      <c r="F869" s="7">
        <f>IF('2_DEBITOS'!$I$4="ERRO !!!",0,SUM('2_DEBITOS'!F865,'2_DEBITOS'!G865))</f>
        <v>0</v>
      </c>
      <c r="G869" s="8" t="str">
        <f>IF('1_QUESITOS'!$D$18="ERRO !!!","",
IF(E869+F869=0,"",
IF(OR('2_DEBITOS'!I865="Sim",'1_QUESITOS'!$D$6="Sim",'1_QUESITOS'!$D$7="Sim",'1_QUESITOS'!$D$9="Sim"),"D",
IF('3_CAPAG'!$D$9="","",
'3_CAPAG'!$D$9))))</f>
        <v/>
      </c>
      <c r="H869" s="8" t="str">
        <f>IF('1_QUESITOS'!$D$18="ERRO !!!","00.0",
IF(AND(OR(G869="C",G869="D"),'1_QUESITOS'!$D$13="Sim"),"10.1",
IF(AND(OR(G869="A",G869="B"),'1_QUESITOS'!$D$14="Sim"),"10.2",
IF(AND(OR(G869="C",G869="D"),'1_QUESITOS'!$D$13="Não",'1_QUESITOS'!$D$12="Inciso I"),"11.1",
IF(AND(OR(G869="C",G869="D"),'1_QUESITOS'!$D$13="Não",'1_QUESITOS'!$D$12="Inciso II"),"11.2",
"00.0")))))</f>
        <v>00.0</v>
      </c>
      <c r="I869" s="87">
        <f>IF('1_QUESITOS'!$D$18="ERRO !!!",0,
IF(H869="10.1",0.65,
IF(H869="10.2",0,
IF(AND(H869="11.1",'1_QUESITOS'!$D$8="Não",'1_QUESITOS'!$D$9="Não",'1_QUESITOS'!$D$10="Não",'1_QUESITOS'!$D$11="Não"),0.65,
IF(AND(H869="11.1",OR('1_QUESITOS'!$D$8="Sim",'1_QUESITOS'!$D$9="Sim",'1_QUESITOS'!$D$10="Sim",'1_QUESITOS'!$D$11="Sim")),0.7,
IF(AND(H869="11.2",'1_QUESITOS'!$D$8="Não",'1_QUESITOS'!$D$9="Não",'1_QUESITOS'!$D$10="Não",'1_QUESITOS'!$D$11="Não"),0.5,
IF(AND(H869="11.2",OR('1_QUESITOS'!$D$8="Sim",'1_QUESITOS'!$D$9="Sim",'1_QUESITOS'!$D$10="Sim",'1_QUESITOS'!$D$11="Sim")),0.55,
0)))))))</f>
        <v>0</v>
      </c>
      <c r="J869" s="87">
        <f>'3_CAPAG'!$D$8</f>
        <v>0</v>
      </c>
      <c r="K869" s="87">
        <f>IF(OR('2_DEBITOS'!I865="Sim",'1_QUESITOS'!$D$6="Sim",'1_QUESITOS'!$D$7="Sim",'1_QUESITOS'!$D$9="Sim"),I869,
SMALL(I869:J869,1))</f>
        <v>0</v>
      </c>
      <c r="L869" s="7">
        <f>IF('2_DEBITOS'!$I$4="ERRO !!!",0,ROUNDDOWN(SUM(E869:F869)*K869,2))</f>
        <v>0</v>
      </c>
      <c r="M869" s="7">
        <f t="shared" si="52"/>
        <v>0</v>
      </c>
      <c r="N869" s="7">
        <f t="shared" si="55"/>
        <v>0</v>
      </c>
      <c r="O869" s="7">
        <f t="shared" si="53"/>
        <v>0</v>
      </c>
    </row>
    <row r="870" spans="3:15" x14ac:dyDescent="0.35">
      <c r="C870" s="18" t="str">
        <f t="shared" si="54"/>
        <v/>
      </c>
      <c r="D870" s="13" t="str">
        <f>IF('2_DEBITOS'!D866="","Não informado",'2_DEBITOS'!D866)</f>
        <v>Não informado</v>
      </c>
      <c r="E870" s="7">
        <f>IF('2_DEBITOS'!$I$4="ERRO !!!",0,SUM('2_DEBITOS'!E866))</f>
        <v>0</v>
      </c>
      <c r="F870" s="7">
        <f>IF('2_DEBITOS'!$I$4="ERRO !!!",0,SUM('2_DEBITOS'!F866,'2_DEBITOS'!G866))</f>
        <v>0</v>
      </c>
      <c r="G870" s="8" t="str">
        <f>IF('1_QUESITOS'!$D$18="ERRO !!!","",
IF(E870+F870=0,"",
IF(OR('2_DEBITOS'!I866="Sim",'1_QUESITOS'!$D$6="Sim",'1_QUESITOS'!$D$7="Sim",'1_QUESITOS'!$D$9="Sim"),"D",
IF('3_CAPAG'!$D$9="","",
'3_CAPAG'!$D$9))))</f>
        <v/>
      </c>
      <c r="H870" s="8" t="str">
        <f>IF('1_QUESITOS'!$D$18="ERRO !!!","00.0",
IF(AND(OR(G870="C",G870="D"),'1_QUESITOS'!$D$13="Sim"),"10.1",
IF(AND(OR(G870="A",G870="B"),'1_QUESITOS'!$D$14="Sim"),"10.2",
IF(AND(OR(G870="C",G870="D"),'1_QUESITOS'!$D$13="Não",'1_QUESITOS'!$D$12="Inciso I"),"11.1",
IF(AND(OR(G870="C",G870="D"),'1_QUESITOS'!$D$13="Não",'1_QUESITOS'!$D$12="Inciso II"),"11.2",
"00.0")))))</f>
        <v>00.0</v>
      </c>
      <c r="I870" s="87">
        <f>IF('1_QUESITOS'!$D$18="ERRO !!!",0,
IF(H870="10.1",0.65,
IF(H870="10.2",0,
IF(AND(H870="11.1",'1_QUESITOS'!$D$8="Não",'1_QUESITOS'!$D$9="Não",'1_QUESITOS'!$D$10="Não",'1_QUESITOS'!$D$11="Não"),0.65,
IF(AND(H870="11.1",OR('1_QUESITOS'!$D$8="Sim",'1_QUESITOS'!$D$9="Sim",'1_QUESITOS'!$D$10="Sim",'1_QUESITOS'!$D$11="Sim")),0.7,
IF(AND(H870="11.2",'1_QUESITOS'!$D$8="Não",'1_QUESITOS'!$D$9="Não",'1_QUESITOS'!$D$10="Não",'1_QUESITOS'!$D$11="Não"),0.5,
IF(AND(H870="11.2",OR('1_QUESITOS'!$D$8="Sim",'1_QUESITOS'!$D$9="Sim",'1_QUESITOS'!$D$10="Sim",'1_QUESITOS'!$D$11="Sim")),0.55,
0)))))))</f>
        <v>0</v>
      </c>
      <c r="J870" s="87">
        <f>'3_CAPAG'!$D$8</f>
        <v>0</v>
      </c>
      <c r="K870" s="87">
        <f>IF(OR('2_DEBITOS'!I866="Sim",'1_QUESITOS'!$D$6="Sim",'1_QUESITOS'!$D$7="Sim",'1_QUESITOS'!$D$9="Sim"),I870,
SMALL(I870:J870,1))</f>
        <v>0</v>
      </c>
      <c r="L870" s="7">
        <f>IF('2_DEBITOS'!$I$4="ERRO !!!",0,ROUNDDOWN(SUM(E870:F870)*K870,2))</f>
        <v>0</v>
      </c>
      <c r="M870" s="7">
        <f t="shared" si="52"/>
        <v>0</v>
      </c>
      <c r="N870" s="7">
        <f t="shared" si="55"/>
        <v>0</v>
      </c>
      <c r="O870" s="7">
        <f t="shared" si="53"/>
        <v>0</v>
      </c>
    </row>
    <row r="871" spans="3:15" x14ac:dyDescent="0.35">
      <c r="C871" s="18" t="str">
        <f t="shared" si="54"/>
        <v/>
      </c>
      <c r="D871" s="13" t="str">
        <f>IF('2_DEBITOS'!D867="","Não informado",'2_DEBITOS'!D867)</f>
        <v>Não informado</v>
      </c>
      <c r="E871" s="7">
        <f>IF('2_DEBITOS'!$I$4="ERRO !!!",0,SUM('2_DEBITOS'!E867))</f>
        <v>0</v>
      </c>
      <c r="F871" s="7">
        <f>IF('2_DEBITOS'!$I$4="ERRO !!!",0,SUM('2_DEBITOS'!F867,'2_DEBITOS'!G867))</f>
        <v>0</v>
      </c>
      <c r="G871" s="8" t="str">
        <f>IF('1_QUESITOS'!$D$18="ERRO !!!","",
IF(E871+F871=0,"",
IF(OR('2_DEBITOS'!I867="Sim",'1_QUESITOS'!$D$6="Sim",'1_QUESITOS'!$D$7="Sim",'1_QUESITOS'!$D$9="Sim"),"D",
IF('3_CAPAG'!$D$9="","",
'3_CAPAG'!$D$9))))</f>
        <v/>
      </c>
      <c r="H871" s="8" t="str">
        <f>IF('1_QUESITOS'!$D$18="ERRO !!!","00.0",
IF(AND(OR(G871="C",G871="D"),'1_QUESITOS'!$D$13="Sim"),"10.1",
IF(AND(OR(G871="A",G871="B"),'1_QUESITOS'!$D$14="Sim"),"10.2",
IF(AND(OR(G871="C",G871="D"),'1_QUESITOS'!$D$13="Não",'1_QUESITOS'!$D$12="Inciso I"),"11.1",
IF(AND(OR(G871="C",G871="D"),'1_QUESITOS'!$D$13="Não",'1_QUESITOS'!$D$12="Inciso II"),"11.2",
"00.0")))))</f>
        <v>00.0</v>
      </c>
      <c r="I871" s="87">
        <f>IF('1_QUESITOS'!$D$18="ERRO !!!",0,
IF(H871="10.1",0.65,
IF(H871="10.2",0,
IF(AND(H871="11.1",'1_QUESITOS'!$D$8="Não",'1_QUESITOS'!$D$9="Não",'1_QUESITOS'!$D$10="Não",'1_QUESITOS'!$D$11="Não"),0.65,
IF(AND(H871="11.1",OR('1_QUESITOS'!$D$8="Sim",'1_QUESITOS'!$D$9="Sim",'1_QUESITOS'!$D$10="Sim",'1_QUESITOS'!$D$11="Sim")),0.7,
IF(AND(H871="11.2",'1_QUESITOS'!$D$8="Não",'1_QUESITOS'!$D$9="Não",'1_QUESITOS'!$D$10="Não",'1_QUESITOS'!$D$11="Não"),0.5,
IF(AND(H871="11.2",OR('1_QUESITOS'!$D$8="Sim",'1_QUESITOS'!$D$9="Sim",'1_QUESITOS'!$D$10="Sim",'1_QUESITOS'!$D$11="Sim")),0.55,
0)))))))</f>
        <v>0</v>
      </c>
      <c r="J871" s="87">
        <f>'3_CAPAG'!$D$8</f>
        <v>0</v>
      </c>
      <c r="K871" s="87">
        <f>IF(OR('2_DEBITOS'!I867="Sim",'1_QUESITOS'!$D$6="Sim",'1_QUESITOS'!$D$7="Sim",'1_QUESITOS'!$D$9="Sim"),I871,
SMALL(I871:J871,1))</f>
        <v>0</v>
      </c>
      <c r="L871" s="7">
        <f>IF('2_DEBITOS'!$I$4="ERRO !!!",0,ROUNDDOWN(SUM(E871:F871)*K871,2))</f>
        <v>0</v>
      </c>
      <c r="M871" s="7">
        <f t="shared" si="52"/>
        <v>0</v>
      </c>
      <c r="N871" s="7">
        <f t="shared" si="55"/>
        <v>0</v>
      </c>
      <c r="O871" s="7">
        <f t="shared" si="53"/>
        <v>0</v>
      </c>
    </row>
    <row r="872" spans="3:15" x14ac:dyDescent="0.35">
      <c r="C872" s="18" t="str">
        <f t="shared" si="54"/>
        <v/>
      </c>
      <c r="D872" s="13" t="str">
        <f>IF('2_DEBITOS'!D868="","Não informado",'2_DEBITOS'!D868)</f>
        <v>Não informado</v>
      </c>
      <c r="E872" s="7">
        <f>IF('2_DEBITOS'!$I$4="ERRO !!!",0,SUM('2_DEBITOS'!E868))</f>
        <v>0</v>
      </c>
      <c r="F872" s="7">
        <f>IF('2_DEBITOS'!$I$4="ERRO !!!",0,SUM('2_DEBITOS'!F868,'2_DEBITOS'!G868))</f>
        <v>0</v>
      </c>
      <c r="G872" s="8" t="str">
        <f>IF('1_QUESITOS'!$D$18="ERRO !!!","",
IF(E872+F872=0,"",
IF(OR('2_DEBITOS'!I868="Sim",'1_QUESITOS'!$D$6="Sim",'1_QUESITOS'!$D$7="Sim",'1_QUESITOS'!$D$9="Sim"),"D",
IF('3_CAPAG'!$D$9="","",
'3_CAPAG'!$D$9))))</f>
        <v/>
      </c>
      <c r="H872" s="8" t="str">
        <f>IF('1_QUESITOS'!$D$18="ERRO !!!","00.0",
IF(AND(OR(G872="C",G872="D"),'1_QUESITOS'!$D$13="Sim"),"10.1",
IF(AND(OR(G872="A",G872="B"),'1_QUESITOS'!$D$14="Sim"),"10.2",
IF(AND(OR(G872="C",G872="D"),'1_QUESITOS'!$D$13="Não",'1_QUESITOS'!$D$12="Inciso I"),"11.1",
IF(AND(OR(G872="C",G872="D"),'1_QUESITOS'!$D$13="Não",'1_QUESITOS'!$D$12="Inciso II"),"11.2",
"00.0")))))</f>
        <v>00.0</v>
      </c>
      <c r="I872" s="87">
        <f>IF('1_QUESITOS'!$D$18="ERRO !!!",0,
IF(H872="10.1",0.65,
IF(H872="10.2",0,
IF(AND(H872="11.1",'1_QUESITOS'!$D$8="Não",'1_QUESITOS'!$D$9="Não",'1_QUESITOS'!$D$10="Não",'1_QUESITOS'!$D$11="Não"),0.65,
IF(AND(H872="11.1",OR('1_QUESITOS'!$D$8="Sim",'1_QUESITOS'!$D$9="Sim",'1_QUESITOS'!$D$10="Sim",'1_QUESITOS'!$D$11="Sim")),0.7,
IF(AND(H872="11.2",'1_QUESITOS'!$D$8="Não",'1_QUESITOS'!$D$9="Não",'1_QUESITOS'!$D$10="Não",'1_QUESITOS'!$D$11="Não"),0.5,
IF(AND(H872="11.2",OR('1_QUESITOS'!$D$8="Sim",'1_QUESITOS'!$D$9="Sim",'1_QUESITOS'!$D$10="Sim",'1_QUESITOS'!$D$11="Sim")),0.55,
0)))))))</f>
        <v>0</v>
      </c>
      <c r="J872" s="87">
        <f>'3_CAPAG'!$D$8</f>
        <v>0</v>
      </c>
      <c r="K872" s="87">
        <f>IF(OR('2_DEBITOS'!I868="Sim",'1_QUESITOS'!$D$6="Sim",'1_QUESITOS'!$D$7="Sim",'1_QUESITOS'!$D$9="Sim"),I872,
SMALL(I872:J872,1))</f>
        <v>0</v>
      </c>
      <c r="L872" s="7">
        <f>IF('2_DEBITOS'!$I$4="ERRO !!!",0,ROUNDDOWN(SUM(E872:F872)*K872,2))</f>
        <v>0</v>
      </c>
      <c r="M872" s="7">
        <f t="shared" si="52"/>
        <v>0</v>
      </c>
      <c r="N872" s="7">
        <f t="shared" si="55"/>
        <v>0</v>
      </c>
      <c r="O872" s="7">
        <f t="shared" si="53"/>
        <v>0</v>
      </c>
    </row>
    <row r="873" spans="3:15" x14ac:dyDescent="0.35">
      <c r="C873" s="18" t="str">
        <f t="shared" si="54"/>
        <v/>
      </c>
      <c r="D873" s="13" t="str">
        <f>IF('2_DEBITOS'!D869="","Não informado",'2_DEBITOS'!D869)</f>
        <v>Não informado</v>
      </c>
      <c r="E873" s="7">
        <f>IF('2_DEBITOS'!$I$4="ERRO !!!",0,SUM('2_DEBITOS'!E869))</f>
        <v>0</v>
      </c>
      <c r="F873" s="7">
        <f>IF('2_DEBITOS'!$I$4="ERRO !!!",0,SUM('2_DEBITOS'!F869,'2_DEBITOS'!G869))</f>
        <v>0</v>
      </c>
      <c r="G873" s="8" t="str">
        <f>IF('1_QUESITOS'!$D$18="ERRO !!!","",
IF(E873+F873=0,"",
IF(OR('2_DEBITOS'!I869="Sim",'1_QUESITOS'!$D$6="Sim",'1_QUESITOS'!$D$7="Sim",'1_QUESITOS'!$D$9="Sim"),"D",
IF('3_CAPAG'!$D$9="","",
'3_CAPAG'!$D$9))))</f>
        <v/>
      </c>
      <c r="H873" s="8" t="str">
        <f>IF('1_QUESITOS'!$D$18="ERRO !!!","00.0",
IF(AND(OR(G873="C",G873="D"),'1_QUESITOS'!$D$13="Sim"),"10.1",
IF(AND(OR(G873="A",G873="B"),'1_QUESITOS'!$D$14="Sim"),"10.2",
IF(AND(OR(G873="C",G873="D"),'1_QUESITOS'!$D$13="Não",'1_QUESITOS'!$D$12="Inciso I"),"11.1",
IF(AND(OR(G873="C",G873="D"),'1_QUESITOS'!$D$13="Não",'1_QUESITOS'!$D$12="Inciso II"),"11.2",
"00.0")))))</f>
        <v>00.0</v>
      </c>
      <c r="I873" s="87">
        <f>IF('1_QUESITOS'!$D$18="ERRO !!!",0,
IF(H873="10.1",0.65,
IF(H873="10.2",0,
IF(AND(H873="11.1",'1_QUESITOS'!$D$8="Não",'1_QUESITOS'!$D$9="Não",'1_QUESITOS'!$D$10="Não",'1_QUESITOS'!$D$11="Não"),0.65,
IF(AND(H873="11.1",OR('1_QUESITOS'!$D$8="Sim",'1_QUESITOS'!$D$9="Sim",'1_QUESITOS'!$D$10="Sim",'1_QUESITOS'!$D$11="Sim")),0.7,
IF(AND(H873="11.2",'1_QUESITOS'!$D$8="Não",'1_QUESITOS'!$D$9="Não",'1_QUESITOS'!$D$10="Não",'1_QUESITOS'!$D$11="Não"),0.5,
IF(AND(H873="11.2",OR('1_QUESITOS'!$D$8="Sim",'1_QUESITOS'!$D$9="Sim",'1_QUESITOS'!$D$10="Sim",'1_QUESITOS'!$D$11="Sim")),0.55,
0)))))))</f>
        <v>0</v>
      </c>
      <c r="J873" s="87">
        <f>'3_CAPAG'!$D$8</f>
        <v>0</v>
      </c>
      <c r="K873" s="87">
        <f>IF(OR('2_DEBITOS'!I869="Sim",'1_QUESITOS'!$D$6="Sim",'1_QUESITOS'!$D$7="Sim",'1_QUESITOS'!$D$9="Sim"),I873,
SMALL(I873:J873,1))</f>
        <v>0</v>
      </c>
      <c r="L873" s="7">
        <f>IF('2_DEBITOS'!$I$4="ERRO !!!",0,ROUNDDOWN(SUM(E873:F873)*K873,2))</f>
        <v>0</v>
      </c>
      <c r="M873" s="7">
        <f t="shared" si="52"/>
        <v>0</v>
      </c>
      <c r="N873" s="7">
        <f t="shared" si="55"/>
        <v>0</v>
      </c>
      <c r="O873" s="7">
        <f t="shared" si="53"/>
        <v>0</v>
      </c>
    </row>
    <row r="874" spans="3:15" x14ac:dyDescent="0.35">
      <c r="C874" s="18" t="str">
        <f t="shared" si="54"/>
        <v/>
      </c>
      <c r="D874" s="13" t="str">
        <f>IF('2_DEBITOS'!D870="","Não informado",'2_DEBITOS'!D870)</f>
        <v>Não informado</v>
      </c>
      <c r="E874" s="7">
        <f>IF('2_DEBITOS'!$I$4="ERRO !!!",0,SUM('2_DEBITOS'!E870))</f>
        <v>0</v>
      </c>
      <c r="F874" s="7">
        <f>IF('2_DEBITOS'!$I$4="ERRO !!!",0,SUM('2_DEBITOS'!F870,'2_DEBITOS'!G870))</f>
        <v>0</v>
      </c>
      <c r="G874" s="8" t="str">
        <f>IF('1_QUESITOS'!$D$18="ERRO !!!","",
IF(E874+F874=0,"",
IF(OR('2_DEBITOS'!I870="Sim",'1_QUESITOS'!$D$6="Sim",'1_QUESITOS'!$D$7="Sim",'1_QUESITOS'!$D$9="Sim"),"D",
IF('3_CAPAG'!$D$9="","",
'3_CAPAG'!$D$9))))</f>
        <v/>
      </c>
      <c r="H874" s="8" t="str">
        <f>IF('1_QUESITOS'!$D$18="ERRO !!!","00.0",
IF(AND(OR(G874="C",G874="D"),'1_QUESITOS'!$D$13="Sim"),"10.1",
IF(AND(OR(G874="A",G874="B"),'1_QUESITOS'!$D$14="Sim"),"10.2",
IF(AND(OR(G874="C",G874="D"),'1_QUESITOS'!$D$13="Não",'1_QUESITOS'!$D$12="Inciso I"),"11.1",
IF(AND(OR(G874="C",G874="D"),'1_QUESITOS'!$D$13="Não",'1_QUESITOS'!$D$12="Inciso II"),"11.2",
"00.0")))))</f>
        <v>00.0</v>
      </c>
      <c r="I874" s="87">
        <f>IF('1_QUESITOS'!$D$18="ERRO !!!",0,
IF(H874="10.1",0.65,
IF(H874="10.2",0,
IF(AND(H874="11.1",'1_QUESITOS'!$D$8="Não",'1_QUESITOS'!$D$9="Não",'1_QUESITOS'!$D$10="Não",'1_QUESITOS'!$D$11="Não"),0.65,
IF(AND(H874="11.1",OR('1_QUESITOS'!$D$8="Sim",'1_QUESITOS'!$D$9="Sim",'1_QUESITOS'!$D$10="Sim",'1_QUESITOS'!$D$11="Sim")),0.7,
IF(AND(H874="11.2",'1_QUESITOS'!$D$8="Não",'1_QUESITOS'!$D$9="Não",'1_QUESITOS'!$D$10="Não",'1_QUESITOS'!$D$11="Não"),0.5,
IF(AND(H874="11.2",OR('1_QUESITOS'!$D$8="Sim",'1_QUESITOS'!$D$9="Sim",'1_QUESITOS'!$D$10="Sim",'1_QUESITOS'!$D$11="Sim")),0.55,
0)))))))</f>
        <v>0</v>
      </c>
      <c r="J874" s="87">
        <f>'3_CAPAG'!$D$8</f>
        <v>0</v>
      </c>
      <c r="K874" s="87">
        <f>IF(OR('2_DEBITOS'!I870="Sim",'1_QUESITOS'!$D$6="Sim",'1_QUESITOS'!$D$7="Sim",'1_QUESITOS'!$D$9="Sim"),I874,
SMALL(I874:J874,1))</f>
        <v>0</v>
      </c>
      <c r="L874" s="7">
        <f>IF('2_DEBITOS'!$I$4="ERRO !!!",0,ROUNDDOWN(SUM(E874:F874)*K874,2))</f>
        <v>0</v>
      </c>
      <c r="M874" s="7">
        <f t="shared" si="52"/>
        <v>0</v>
      </c>
      <c r="N874" s="7">
        <f t="shared" si="55"/>
        <v>0</v>
      </c>
      <c r="O874" s="7">
        <f t="shared" si="53"/>
        <v>0</v>
      </c>
    </row>
    <row r="875" spans="3:15" x14ac:dyDescent="0.35">
      <c r="C875" s="18" t="str">
        <f t="shared" si="54"/>
        <v/>
      </c>
      <c r="D875" s="13" t="str">
        <f>IF('2_DEBITOS'!D871="","Não informado",'2_DEBITOS'!D871)</f>
        <v>Não informado</v>
      </c>
      <c r="E875" s="7">
        <f>IF('2_DEBITOS'!$I$4="ERRO !!!",0,SUM('2_DEBITOS'!E871))</f>
        <v>0</v>
      </c>
      <c r="F875" s="7">
        <f>IF('2_DEBITOS'!$I$4="ERRO !!!",0,SUM('2_DEBITOS'!F871,'2_DEBITOS'!G871))</f>
        <v>0</v>
      </c>
      <c r="G875" s="8" t="str">
        <f>IF('1_QUESITOS'!$D$18="ERRO !!!","",
IF(E875+F875=0,"",
IF(OR('2_DEBITOS'!I871="Sim",'1_QUESITOS'!$D$6="Sim",'1_QUESITOS'!$D$7="Sim",'1_QUESITOS'!$D$9="Sim"),"D",
IF('3_CAPAG'!$D$9="","",
'3_CAPAG'!$D$9))))</f>
        <v/>
      </c>
      <c r="H875" s="8" t="str">
        <f>IF('1_QUESITOS'!$D$18="ERRO !!!","00.0",
IF(AND(OR(G875="C",G875="D"),'1_QUESITOS'!$D$13="Sim"),"10.1",
IF(AND(OR(G875="A",G875="B"),'1_QUESITOS'!$D$14="Sim"),"10.2",
IF(AND(OR(G875="C",G875="D"),'1_QUESITOS'!$D$13="Não",'1_QUESITOS'!$D$12="Inciso I"),"11.1",
IF(AND(OR(G875="C",G875="D"),'1_QUESITOS'!$D$13="Não",'1_QUESITOS'!$D$12="Inciso II"),"11.2",
"00.0")))))</f>
        <v>00.0</v>
      </c>
      <c r="I875" s="87">
        <f>IF('1_QUESITOS'!$D$18="ERRO !!!",0,
IF(H875="10.1",0.65,
IF(H875="10.2",0,
IF(AND(H875="11.1",'1_QUESITOS'!$D$8="Não",'1_QUESITOS'!$D$9="Não",'1_QUESITOS'!$D$10="Não",'1_QUESITOS'!$D$11="Não"),0.65,
IF(AND(H875="11.1",OR('1_QUESITOS'!$D$8="Sim",'1_QUESITOS'!$D$9="Sim",'1_QUESITOS'!$D$10="Sim",'1_QUESITOS'!$D$11="Sim")),0.7,
IF(AND(H875="11.2",'1_QUESITOS'!$D$8="Não",'1_QUESITOS'!$D$9="Não",'1_QUESITOS'!$D$10="Não",'1_QUESITOS'!$D$11="Não"),0.5,
IF(AND(H875="11.2",OR('1_QUESITOS'!$D$8="Sim",'1_QUESITOS'!$D$9="Sim",'1_QUESITOS'!$D$10="Sim",'1_QUESITOS'!$D$11="Sim")),0.55,
0)))))))</f>
        <v>0</v>
      </c>
      <c r="J875" s="87">
        <f>'3_CAPAG'!$D$8</f>
        <v>0</v>
      </c>
      <c r="K875" s="87">
        <f>IF(OR('2_DEBITOS'!I871="Sim",'1_QUESITOS'!$D$6="Sim",'1_QUESITOS'!$D$7="Sim",'1_QUESITOS'!$D$9="Sim"),I875,
SMALL(I875:J875,1))</f>
        <v>0</v>
      </c>
      <c r="L875" s="7">
        <f>IF('2_DEBITOS'!$I$4="ERRO !!!",0,ROUNDDOWN(SUM(E875:F875)*K875,2))</f>
        <v>0</v>
      </c>
      <c r="M875" s="7">
        <f t="shared" si="52"/>
        <v>0</v>
      </c>
      <c r="N875" s="7">
        <f t="shared" si="55"/>
        <v>0</v>
      </c>
      <c r="O875" s="7">
        <f t="shared" si="53"/>
        <v>0</v>
      </c>
    </row>
    <row r="876" spans="3:15" x14ac:dyDescent="0.35">
      <c r="C876" s="18" t="str">
        <f t="shared" si="54"/>
        <v/>
      </c>
      <c r="D876" s="13" t="str">
        <f>IF('2_DEBITOS'!D872="","Não informado",'2_DEBITOS'!D872)</f>
        <v>Não informado</v>
      </c>
      <c r="E876" s="7">
        <f>IF('2_DEBITOS'!$I$4="ERRO !!!",0,SUM('2_DEBITOS'!E872))</f>
        <v>0</v>
      </c>
      <c r="F876" s="7">
        <f>IF('2_DEBITOS'!$I$4="ERRO !!!",0,SUM('2_DEBITOS'!F872,'2_DEBITOS'!G872))</f>
        <v>0</v>
      </c>
      <c r="G876" s="8" t="str">
        <f>IF('1_QUESITOS'!$D$18="ERRO !!!","",
IF(E876+F876=0,"",
IF(OR('2_DEBITOS'!I872="Sim",'1_QUESITOS'!$D$6="Sim",'1_QUESITOS'!$D$7="Sim",'1_QUESITOS'!$D$9="Sim"),"D",
IF('3_CAPAG'!$D$9="","",
'3_CAPAG'!$D$9))))</f>
        <v/>
      </c>
      <c r="H876" s="8" t="str">
        <f>IF('1_QUESITOS'!$D$18="ERRO !!!","00.0",
IF(AND(OR(G876="C",G876="D"),'1_QUESITOS'!$D$13="Sim"),"10.1",
IF(AND(OR(G876="A",G876="B"),'1_QUESITOS'!$D$14="Sim"),"10.2",
IF(AND(OR(G876="C",G876="D"),'1_QUESITOS'!$D$13="Não",'1_QUESITOS'!$D$12="Inciso I"),"11.1",
IF(AND(OR(G876="C",G876="D"),'1_QUESITOS'!$D$13="Não",'1_QUESITOS'!$D$12="Inciso II"),"11.2",
"00.0")))))</f>
        <v>00.0</v>
      </c>
      <c r="I876" s="87">
        <f>IF('1_QUESITOS'!$D$18="ERRO !!!",0,
IF(H876="10.1",0.65,
IF(H876="10.2",0,
IF(AND(H876="11.1",'1_QUESITOS'!$D$8="Não",'1_QUESITOS'!$D$9="Não",'1_QUESITOS'!$D$10="Não",'1_QUESITOS'!$D$11="Não"),0.65,
IF(AND(H876="11.1",OR('1_QUESITOS'!$D$8="Sim",'1_QUESITOS'!$D$9="Sim",'1_QUESITOS'!$D$10="Sim",'1_QUESITOS'!$D$11="Sim")),0.7,
IF(AND(H876="11.2",'1_QUESITOS'!$D$8="Não",'1_QUESITOS'!$D$9="Não",'1_QUESITOS'!$D$10="Não",'1_QUESITOS'!$D$11="Não"),0.5,
IF(AND(H876="11.2",OR('1_QUESITOS'!$D$8="Sim",'1_QUESITOS'!$D$9="Sim",'1_QUESITOS'!$D$10="Sim",'1_QUESITOS'!$D$11="Sim")),0.55,
0)))))))</f>
        <v>0</v>
      </c>
      <c r="J876" s="87">
        <f>'3_CAPAG'!$D$8</f>
        <v>0</v>
      </c>
      <c r="K876" s="87">
        <f>IF(OR('2_DEBITOS'!I872="Sim",'1_QUESITOS'!$D$6="Sim",'1_QUESITOS'!$D$7="Sim",'1_QUESITOS'!$D$9="Sim"),I876,
SMALL(I876:J876,1))</f>
        <v>0</v>
      </c>
      <c r="L876" s="7">
        <f>IF('2_DEBITOS'!$I$4="ERRO !!!",0,ROUNDDOWN(SUM(E876:F876)*K876,2))</f>
        <v>0</v>
      </c>
      <c r="M876" s="7">
        <f t="shared" si="52"/>
        <v>0</v>
      </c>
      <c r="N876" s="7">
        <f t="shared" si="55"/>
        <v>0</v>
      </c>
      <c r="O876" s="7">
        <f t="shared" si="53"/>
        <v>0</v>
      </c>
    </row>
    <row r="877" spans="3:15" x14ac:dyDescent="0.35">
      <c r="C877" s="18" t="str">
        <f t="shared" si="54"/>
        <v/>
      </c>
      <c r="D877" s="13" t="str">
        <f>IF('2_DEBITOS'!D873="","Não informado",'2_DEBITOS'!D873)</f>
        <v>Não informado</v>
      </c>
      <c r="E877" s="7">
        <f>IF('2_DEBITOS'!$I$4="ERRO !!!",0,SUM('2_DEBITOS'!E873))</f>
        <v>0</v>
      </c>
      <c r="F877" s="7">
        <f>IF('2_DEBITOS'!$I$4="ERRO !!!",0,SUM('2_DEBITOS'!F873,'2_DEBITOS'!G873))</f>
        <v>0</v>
      </c>
      <c r="G877" s="8" t="str">
        <f>IF('1_QUESITOS'!$D$18="ERRO !!!","",
IF(E877+F877=0,"",
IF(OR('2_DEBITOS'!I873="Sim",'1_QUESITOS'!$D$6="Sim",'1_QUESITOS'!$D$7="Sim",'1_QUESITOS'!$D$9="Sim"),"D",
IF('3_CAPAG'!$D$9="","",
'3_CAPAG'!$D$9))))</f>
        <v/>
      </c>
      <c r="H877" s="8" t="str">
        <f>IF('1_QUESITOS'!$D$18="ERRO !!!","00.0",
IF(AND(OR(G877="C",G877="D"),'1_QUESITOS'!$D$13="Sim"),"10.1",
IF(AND(OR(G877="A",G877="B"),'1_QUESITOS'!$D$14="Sim"),"10.2",
IF(AND(OR(G877="C",G877="D"),'1_QUESITOS'!$D$13="Não",'1_QUESITOS'!$D$12="Inciso I"),"11.1",
IF(AND(OR(G877="C",G877="D"),'1_QUESITOS'!$D$13="Não",'1_QUESITOS'!$D$12="Inciso II"),"11.2",
"00.0")))))</f>
        <v>00.0</v>
      </c>
      <c r="I877" s="87">
        <f>IF('1_QUESITOS'!$D$18="ERRO !!!",0,
IF(H877="10.1",0.65,
IF(H877="10.2",0,
IF(AND(H877="11.1",'1_QUESITOS'!$D$8="Não",'1_QUESITOS'!$D$9="Não",'1_QUESITOS'!$D$10="Não",'1_QUESITOS'!$D$11="Não"),0.65,
IF(AND(H877="11.1",OR('1_QUESITOS'!$D$8="Sim",'1_QUESITOS'!$D$9="Sim",'1_QUESITOS'!$D$10="Sim",'1_QUESITOS'!$D$11="Sim")),0.7,
IF(AND(H877="11.2",'1_QUESITOS'!$D$8="Não",'1_QUESITOS'!$D$9="Não",'1_QUESITOS'!$D$10="Não",'1_QUESITOS'!$D$11="Não"),0.5,
IF(AND(H877="11.2",OR('1_QUESITOS'!$D$8="Sim",'1_QUESITOS'!$D$9="Sim",'1_QUESITOS'!$D$10="Sim",'1_QUESITOS'!$D$11="Sim")),0.55,
0)))))))</f>
        <v>0</v>
      </c>
      <c r="J877" s="87">
        <f>'3_CAPAG'!$D$8</f>
        <v>0</v>
      </c>
      <c r="K877" s="87">
        <f>IF(OR('2_DEBITOS'!I873="Sim",'1_QUESITOS'!$D$6="Sim",'1_QUESITOS'!$D$7="Sim",'1_QUESITOS'!$D$9="Sim"),I877,
SMALL(I877:J877,1))</f>
        <v>0</v>
      </c>
      <c r="L877" s="7">
        <f>IF('2_DEBITOS'!$I$4="ERRO !!!",0,ROUNDDOWN(SUM(E877:F877)*K877,2))</f>
        <v>0</v>
      </c>
      <c r="M877" s="7">
        <f t="shared" si="52"/>
        <v>0</v>
      </c>
      <c r="N877" s="7">
        <f t="shared" si="55"/>
        <v>0</v>
      </c>
      <c r="O877" s="7">
        <f t="shared" si="53"/>
        <v>0</v>
      </c>
    </row>
    <row r="878" spans="3:15" x14ac:dyDescent="0.35">
      <c r="C878" s="18" t="str">
        <f t="shared" si="54"/>
        <v/>
      </c>
      <c r="D878" s="13" t="str">
        <f>IF('2_DEBITOS'!D874="","Não informado",'2_DEBITOS'!D874)</f>
        <v>Não informado</v>
      </c>
      <c r="E878" s="7">
        <f>IF('2_DEBITOS'!$I$4="ERRO !!!",0,SUM('2_DEBITOS'!E874))</f>
        <v>0</v>
      </c>
      <c r="F878" s="7">
        <f>IF('2_DEBITOS'!$I$4="ERRO !!!",0,SUM('2_DEBITOS'!F874,'2_DEBITOS'!G874))</f>
        <v>0</v>
      </c>
      <c r="G878" s="8" t="str">
        <f>IF('1_QUESITOS'!$D$18="ERRO !!!","",
IF(E878+F878=0,"",
IF(OR('2_DEBITOS'!I874="Sim",'1_QUESITOS'!$D$6="Sim",'1_QUESITOS'!$D$7="Sim",'1_QUESITOS'!$D$9="Sim"),"D",
IF('3_CAPAG'!$D$9="","",
'3_CAPAG'!$D$9))))</f>
        <v/>
      </c>
      <c r="H878" s="8" t="str">
        <f>IF('1_QUESITOS'!$D$18="ERRO !!!","00.0",
IF(AND(OR(G878="C",G878="D"),'1_QUESITOS'!$D$13="Sim"),"10.1",
IF(AND(OR(G878="A",G878="B"),'1_QUESITOS'!$D$14="Sim"),"10.2",
IF(AND(OR(G878="C",G878="D"),'1_QUESITOS'!$D$13="Não",'1_QUESITOS'!$D$12="Inciso I"),"11.1",
IF(AND(OR(G878="C",G878="D"),'1_QUESITOS'!$D$13="Não",'1_QUESITOS'!$D$12="Inciso II"),"11.2",
"00.0")))))</f>
        <v>00.0</v>
      </c>
      <c r="I878" s="87">
        <f>IF('1_QUESITOS'!$D$18="ERRO !!!",0,
IF(H878="10.1",0.65,
IF(H878="10.2",0,
IF(AND(H878="11.1",'1_QUESITOS'!$D$8="Não",'1_QUESITOS'!$D$9="Não",'1_QUESITOS'!$D$10="Não",'1_QUESITOS'!$D$11="Não"),0.65,
IF(AND(H878="11.1",OR('1_QUESITOS'!$D$8="Sim",'1_QUESITOS'!$D$9="Sim",'1_QUESITOS'!$D$10="Sim",'1_QUESITOS'!$D$11="Sim")),0.7,
IF(AND(H878="11.2",'1_QUESITOS'!$D$8="Não",'1_QUESITOS'!$D$9="Não",'1_QUESITOS'!$D$10="Não",'1_QUESITOS'!$D$11="Não"),0.5,
IF(AND(H878="11.2",OR('1_QUESITOS'!$D$8="Sim",'1_QUESITOS'!$D$9="Sim",'1_QUESITOS'!$D$10="Sim",'1_QUESITOS'!$D$11="Sim")),0.55,
0)))))))</f>
        <v>0</v>
      </c>
      <c r="J878" s="87">
        <f>'3_CAPAG'!$D$8</f>
        <v>0</v>
      </c>
      <c r="K878" s="87">
        <f>IF(OR('2_DEBITOS'!I874="Sim",'1_QUESITOS'!$D$6="Sim",'1_QUESITOS'!$D$7="Sim",'1_QUESITOS'!$D$9="Sim"),I878,
SMALL(I878:J878,1))</f>
        <v>0</v>
      </c>
      <c r="L878" s="7">
        <f>IF('2_DEBITOS'!$I$4="ERRO !!!",0,ROUNDDOWN(SUM(E878:F878)*K878,2))</f>
        <v>0</v>
      </c>
      <c r="M878" s="7">
        <f t="shared" si="52"/>
        <v>0</v>
      </c>
      <c r="N878" s="7">
        <f t="shared" si="55"/>
        <v>0</v>
      </c>
      <c r="O878" s="7">
        <f t="shared" si="53"/>
        <v>0</v>
      </c>
    </row>
    <row r="879" spans="3:15" x14ac:dyDescent="0.35">
      <c r="C879" s="18" t="str">
        <f t="shared" si="54"/>
        <v/>
      </c>
      <c r="D879" s="13" t="str">
        <f>IF('2_DEBITOS'!D875="","Não informado",'2_DEBITOS'!D875)</f>
        <v>Não informado</v>
      </c>
      <c r="E879" s="7">
        <f>IF('2_DEBITOS'!$I$4="ERRO !!!",0,SUM('2_DEBITOS'!E875))</f>
        <v>0</v>
      </c>
      <c r="F879" s="7">
        <f>IF('2_DEBITOS'!$I$4="ERRO !!!",0,SUM('2_DEBITOS'!F875,'2_DEBITOS'!G875))</f>
        <v>0</v>
      </c>
      <c r="G879" s="8" t="str">
        <f>IF('1_QUESITOS'!$D$18="ERRO !!!","",
IF(E879+F879=0,"",
IF(OR('2_DEBITOS'!I875="Sim",'1_QUESITOS'!$D$6="Sim",'1_QUESITOS'!$D$7="Sim",'1_QUESITOS'!$D$9="Sim"),"D",
IF('3_CAPAG'!$D$9="","",
'3_CAPAG'!$D$9))))</f>
        <v/>
      </c>
      <c r="H879" s="8" t="str">
        <f>IF('1_QUESITOS'!$D$18="ERRO !!!","00.0",
IF(AND(OR(G879="C",G879="D"),'1_QUESITOS'!$D$13="Sim"),"10.1",
IF(AND(OR(G879="A",G879="B"),'1_QUESITOS'!$D$14="Sim"),"10.2",
IF(AND(OR(G879="C",G879="D"),'1_QUESITOS'!$D$13="Não",'1_QUESITOS'!$D$12="Inciso I"),"11.1",
IF(AND(OR(G879="C",G879="D"),'1_QUESITOS'!$D$13="Não",'1_QUESITOS'!$D$12="Inciso II"),"11.2",
"00.0")))))</f>
        <v>00.0</v>
      </c>
      <c r="I879" s="87">
        <f>IF('1_QUESITOS'!$D$18="ERRO !!!",0,
IF(H879="10.1",0.65,
IF(H879="10.2",0,
IF(AND(H879="11.1",'1_QUESITOS'!$D$8="Não",'1_QUESITOS'!$D$9="Não",'1_QUESITOS'!$D$10="Não",'1_QUESITOS'!$D$11="Não"),0.65,
IF(AND(H879="11.1",OR('1_QUESITOS'!$D$8="Sim",'1_QUESITOS'!$D$9="Sim",'1_QUESITOS'!$D$10="Sim",'1_QUESITOS'!$D$11="Sim")),0.7,
IF(AND(H879="11.2",'1_QUESITOS'!$D$8="Não",'1_QUESITOS'!$D$9="Não",'1_QUESITOS'!$D$10="Não",'1_QUESITOS'!$D$11="Não"),0.5,
IF(AND(H879="11.2",OR('1_QUESITOS'!$D$8="Sim",'1_QUESITOS'!$D$9="Sim",'1_QUESITOS'!$D$10="Sim",'1_QUESITOS'!$D$11="Sim")),0.55,
0)))))))</f>
        <v>0</v>
      </c>
      <c r="J879" s="87">
        <f>'3_CAPAG'!$D$8</f>
        <v>0</v>
      </c>
      <c r="K879" s="87">
        <f>IF(OR('2_DEBITOS'!I875="Sim",'1_QUESITOS'!$D$6="Sim",'1_QUESITOS'!$D$7="Sim",'1_QUESITOS'!$D$9="Sim"),I879,
SMALL(I879:J879,1))</f>
        <v>0</v>
      </c>
      <c r="L879" s="7">
        <f>IF('2_DEBITOS'!$I$4="ERRO !!!",0,ROUNDDOWN(SUM(E879:F879)*K879,2))</f>
        <v>0</v>
      </c>
      <c r="M879" s="7">
        <f t="shared" si="52"/>
        <v>0</v>
      </c>
      <c r="N879" s="7">
        <f t="shared" si="55"/>
        <v>0</v>
      </c>
      <c r="O879" s="7">
        <f t="shared" si="53"/>
        <v>0</v>
      </c>
    </row>
    <row r="880" spans="3:15" x14ac:dyDescent="0.35">
      <c r="C880" s="18" t="str">
        <f t="shared" si="54"/>
        <v/>
      </c>
      <c r="D880" s="13" t="str">
        <f>IF('2_DEBITOS'!D876="","Não informado",'2_DEBITOS'!D876)</f>
        <v>Não informado</v>
      </c>
      <c r="E880" s="7">
        <f>IF('2_DEBITOS'!$I$4="ERRO !!!",0,SUM('2_DEBITOS'!E876))</f>
        <v>0</v>
      </c>
      <c r="F880" s="7">
        <f>IF('2_DEBITOS'!$I$4="ERRO !!!",0,SUM('2_DEBITOS'!F876,'2_DEBITOS'!G876))</f>
        <v>0</v>
      </c>
      <c r="G880" s="8" t="str">
        <f>IF('1_QUESITOS'!$D$18="ERRO !!!","",
IF(E880+F880=0,"",
IF(OR('2_DEBITOS'!I876="Sim",'1_QUESITOS'!$D$6="Sim",'1_QUESITOS'!$D$7="Sim",'1_QUESITOS'!$D$9="Sim"),"D",
IF('3_CAPAG'!$D$9="","",
'3_CAPAG'!$D$9))))</f>
        <v/>
      </c>
      <c r="H880" s="8" t="str">
        <f>IF('1_QUESITOS'!$D$18="ERRO !!!","00.0",
IF(AND(OR(G880="C",G880="D"),'1_QUESITOS'!$D$13="Sim"),"10.1",
IF(AND(OR(G880="A",G880="B"),'1_QUESITOS'!$D$14="Sim"),"10.2",
IF(AND(OR(G880="C",G880="D"),'1_QUESITOS'!$D$13="Não",'1_QUESITOS'!$D$12="Inciso I"),"11.1",
IF(AND(OR(G880="C",G880="D"),'1_QUESITOS'!$D$13="Não",'1_QUESITOS'!$D$12="Inciso II"),"11.2",
"00.0")))))</f>
        <v>00.0</v>
      </c>
      <c r="I880" s="87">
        <f>IF('1_QUESITOS'!$D$18="ERRO !!!",0,
IF(H880="10.1",0.65,
IF(H880="10.2",0,
IF(AND(H880="11.1",'1_QUESITOS'!$D$8="Não",'1_QUESITOS'!$D$9="Não",'1_QUESITOS'!$D$10="Não",'1_QUESITOS'!$D$11="Não"),0.65,
IF(AND(H880="11.1",OR('1_QUESITOS'!$D$8="Sim",'1_QUESITOS'!$D$9="Sim",'1_QUESITOS'!$D$10="Sim",'1_QUESITOS'!$D$11="Sim")),0.7,
IF(AND(H880="11.2",'1_QUESITOS'!$D$8="Não",'1_QUESITOS'!$D$9="Não",'1_QUESITOS'!$D$10="Não",'1_QUESITOS'!$D$11="Não"),0.5,
IF(AND(H880="11.2",OR('1_QUESITOS'!$D$8="Sim",'1_QUESITOS'!$D$9="Sim",'1_QUESITOS'!$D$10="Sim",'1_QUESITOS'!$D$11="Sim")),0.55,
0)))))))</f>
        <v>0</v>
      </c>
      <c r="J880" s="87">
        <f>'3_CAPAG'!$D$8</f>
        <v>0</v>
      </c>
      <c r="K880" s="87">
        <f>IF(OR('2_DEBITOS'!I876="Sim",'1_QUESITOS'!$D$6="Sim",'1_QUESITOS'!$D$7="Sim",'1_QUESITOS'!$D$9="Sim"),I880,
SMALL(I880:J880,1))</f>
        <v>0</v>
      </c>
      <c r="L880" s="7">
        <f>IF('2_DEBITOS'!$I$4="ERRO !!!",0,ROUNDDOWN(SUM(E880:F880)*K880,2))</f>
        <v>0</v>
      </c>
      <c r="M880" s="7">
        <f t="shared" si="52"/>
        <v>0</v>
      </c>
      <c r="N880" s="7">
        <f t="shared" si="55"/>
        <v>0</v>
      </c>
      <c r="O880" s="7">
        <f t="shared" si="53"/>
        <v>0</v>
      </c>
    </row>
    <row r="881" spans="3:15" x14ac:dyDescent="0.35">
      <c r="C881" s="18" t="str">
        <f t="shared" si="54"/>
        <v/>
      </c>
      <c r="D881" s="13" t="str">
        <f>IF('2_DEBITOS'!D877="","Não informado",'2_DEBITOS'!D877)</f>
        <v>Não informado</v>
      </c>
      <c r="E881" s="7">
        <f>IF('2_DEBITOS'!$I$4="ERRO !!!",0,SUM('2_DEBITOS'!E877))</f>
        <v>0</v>
      </c>
      <c r="F881" s="7">
        <f>IF('2_DEBITOS'!$I$4="ERRO !!!",0,SUM('2_DEBITOS'!F877,'2_DEBITOS'!G877))</f>
        <v>0</v>
      </c>
      <c r="G881" s="8" t="str">
        <f>IF('1_QUESITOS'!$D$18="ERRO !!!","",
IF(E881+F881=0,"",
IF(OR('2_DEBITOS'!I877="Sim",'1_QUESITOS'!$D$6="Sim",'1_QUESITOS'!$D$7="Sim",'1_QUESITOS'!$D$9="Sim"),"D",
IF('3_CAPAG'!$D$9="","",
'3_CAPAG'!$D$9))))</f>
        <v/>
      </c>
      <c r="H881" s="8" t="str">
        <f>IF('1_QUESITOS'!$D$18="ERRO !!!","00.0",
IF(AND(OR(G881="C",G881="D"),'1_QUESITOS'!$D$13="Sim"),"10.1",
IF(AND(OR(G881="A",G881="B"),'1_QUESITOS'!$D$14="Sim"),"10.2",
IF(AND(OR(G881="C",G881="D"),'1_QUESITOS'!$D$13="Não",'1_QUESITOS'!$D$12="Inciso I"),"11.1",
IF(AND(OR(G881="C",G881="D"),'1_QUESITOS'!$D$13="Não",'1_QUESITOS'!$D$12="Inciso II"),"11.2",
"00.0")))))</f>
        <v>00.0</v>
      </c>
      <c r="I881" s="87">
        <f>IF('1_QUESITOS'!$D$18="ERRO !!!",0,
IF(H881="10.1",0.65,
IF(H881="10.2",0,
IF(AND(H881="11.1",'1_QUESITOS'!$D$8="Não",'1_QUESITOS'!$D$9="Não",'1_QUESITOS'!$D$10="Não",'1_QUESITOS'!$D$11="Não"),0.65,
IF(AND(H881="11.1",OR('1_QUESITOS'!$D$8="Sim",'1_QUESITOS'!$D$9="Sim",'1_QUESITOS'!$D$10="Sim",'1_QUESITOS'!$D$11="Sim")),0.7,
IF(AND(H881="11.2",'1_QUESITOS'!$D$8="Não",'1_QUESITOS'!$D$9="Não",'1_QUESITOS'!$D$10="Não",'1_QUESITOS'!$D$11="Não"),0.5,
IF(AND(H881="11.2",OR('1_QUESITOS'!$D$8="Sim",'1_QUESITOS'!$D$9="Sim",'1_QUESITOS'!$D$10="Sim",'1_QUESITOS'!$D$11="Sim")),0.55,
0)))))))</f>
        <v>0</v>
      </c>
      <c r="J881" s="87">
        <f>'3_CAPAG'!$D$8</f>
        <v>0</v>
      </c>
      <c r="K881" s="87">
        <f>IF(OR('2_DEBITOS'!I877="Sim",'1_QUESITOS'!$D$6="Sim",'1_QUESITOS'!$D$7="Sim",'1_QUESITOS'!$D$9="Sim"),I881,
SMALL(I881:J881,1))</f>
        <v>0</v>
      </c>
      <c r="L881" s="7">
        <f>IF('2_DEBITOS'!$I$4="ERRO !!!",0,ROUNDDOWN(SUM(E881:F881)*K881,2))</f>
        <v>0</v>
      </c>
      <c r="M881" s="7">
        <f t="shared" si="52"/>
        <v>0</v>
      </c>
      <c r="N881" s="7">
        <f t="shared" si="55"/>
        <v>0</v>
      </c>
      <c r="O881" s="7">
        <f t="shared" si="53"/>
        <v>0</v>
      </c>
    </row>
    <row r="882" spans="3:15" x14ac:dyDescent="0.35">
      <c r="C882" s="18" t="str">
        <f t="shared" si="54"/>
        <v/>
      </c>
      <c r="D882" s="13" t="str">
        <f>IF('2_DEBITOS'!D878="","Não informado",'2_DEBITOS'!D878)</f>
        <v>Não informado</v>
      </c>
      <c r="E882" s="7">
        <f>IF('2_DEBITOS'!$I$4="ERRO !!!",0,SUM('2_DEBITOS'!E878))</f>
        <v>0</v>
      </c>
      <c r="F882" s="7">
        <f>IF('2_DEBITOS'!$I$4="ERRO !!!",0,SUM('2_DEBITOS'!F878,'2_DEBITOS'!G878))</f>
        <v>0</v>
      </c>
      <c r="G882" s="8" t="str">
        <f>IF('1_QUESITOS'!$D$18="ERRO !!!","",
IF(E882+F882=0,"",
IF(OR('2_DEBITOS'!I878="Sim",'1_QUESITOS'!$D$6="Sim",'1_QUESITOS'!$D$7="Sim",'1_QUESITOS'!$D$9="Sim"),"D",
IF('3_CAPAG'!$D$9="","",
'3_CAPAG'!$D$9))))</f>
        <v/>
      </c>
      <c r="H882" s="8" t="str">
        <f>IF('1_QUESITOS'!$D$18="ERRO !!!","00.0",
IF(AND(OR(G882="C",G882="D"),'1_QUESITOS'!$D$13="Sim"),"10.1",
IF(AND(OR(G882="A",G882="B"),'1_QUESITOS'!$D$14="Sim"),"10.2",
IF(AND(OR(G882="C",G882="D"),'1_QUESITOS'!$D$13="Não",'1_QUESITOS'!$D$12="Inciso I"),"11.1",
IF(AND(OR(G882="C",G882="D"),'1_QUESITOS'!$D$13="Não",'1_QUESITOS'!$D$12="Inciso II"),"11.2",
"00.0")))))</f>
        <v>00.0</v>
      </c>
      <c r="I882" s="87">
        <f>IF('1_QUESITOS'!$D$18="ERRO !!!",0,
IF(H882="10.1",0.65,
IF(H882="10.2",0,
IF(AND(H882="11.1",'1_QUESITOS'!$D$8="Não",'1_QUESITOS'!$D$9="Não",'1_QUESITOS'!$D$10="Não",'1_QUESITOS'!$D$11="Não"),0.65,
IF(AND(H882="11.1",OR('1_QUESITOS'!$D$8="Sim",'1_QUESITOS'!$D$9="Sim",'1_QUESITOS'!$D$10="Sim",'1_QUESITOS'!$D$11="Sim")),0.7,
IF(AND(H882="11.2",'1_QUESITOS'!$D$8="Não",'1_QUESITOS'!$D$9="Não",'1_QUESITOS'!$D$10="Não",'1_QUESITOS'!$D$11="Não"),0.5,
IF(AND(H882="11.2",OR('1_QUESITOS'!$D$8="Sim",'1_QUESITOS'!$D$9="Sim",'1_QUESITOS'!$D$10="Sim",'1_QUESITOS'!$D$11="Sim")),0.55,
0)))))))</f>
        <v>0</v>
      </c>
      <c r="J882" s="87">
        <f>'3_CAPAG'!$D$8</f>
        <v>0</v>
      </c>
      <c r="K882" s="87">
        <f>IF(OR('2_DEBITOS'!I878="Sim",'1_QUESITOS'!$D$6="Sim",'1_QUESITOS'!$D$7="Sim",'1_QUESITOS'!$D$9="Sim"),I882,
SMALL(I882:J882,1))</f>
        <v>0</v>
      </c>
      <c r="L882" s="7">
        <f>IF('2_DEBITOS'!$I$4="ERRO !!!",0,ROUNDDOWN(SUM(E882:F882)*K882,2))</f>
        <v>0</v>
      </c>
      <c r="M882" s="7">
        <f t="shared" si="52"/>
        <v>0</v>
      </c>
      <c r="N882" s="7">
        <f t="shared" si="55"/>
        <v>0</v>
      </c>
      <c r="O882" s="7">
        <f t="shared" si="53"/>
        <v>0</v>
      </c>
    </row>
    <row r="883" spans="3:15" x14ac:dyDescent="0.35">
      <c r="C883" s="18" t="str">
        <f t="shared" si="54"/>
        <v/>
      </c>
      <c r="D883" s="13" t="str">
        <f>IF('2_DEBITOS'!D879="","Não informado",'2_DEBITOS'!D879)</f>
        <v>Não informado</v>
      </c>
      <c r="E883" s="7">
        <f>IF('2_DEBITOS'!$I$4="ERRO !!!",0,SUM('2_DEBITOS'!E879))</f>
        <v>0</v>
      </c>
      <c r="F883" s="7">
        <f>IF('2_DEBITOS'!$I$4="ERRO !!!",0,SUM('2_DEBITOS'!F879,'2_DEBITOS'!G879))</f>
        <v>0</v>
      </c>
      <c r="G883" s="8" t="str">
        <f>IF('1_QUESITOS'!$D$18="ERRO !!!","",
IF(E883+F883=0,"",
IF(OR('2_DEBITOS'!I879="Sim",'1_QUESITOS'!$D$6="Sim",'1_QUESITOS'!$D$7="Sim",'1_QUESITOS'!$D$9="Sim"),"D",
IF('3_CAPAG'!$D$9="","",
'3_CAPAG'!$D$9))))</f>
        <v/>
      </c>
      <c r="H883" s="8" t="str">
        <f>IF('1_QUESITOS'!$D$18="ERRO !!!","00.0",
IF(AND(OR(G883="C",G883="D"),'1_QUESITOS'!$D$13="Sim"),"10.1",
IF(AND(OR(G883="A",G883="B"),'1_QUESITOS'!$D$14="Sim"),"10.2",
IF(AND(OR(G883="C",G883="D"),'1_QUESITOS'!$D$13="Não",'1_QUESITOS'!$D$12="Inciso I"),"11.1",
IF(AND(OR(G883="C",G883="D"),'1_QUESITOS'!$D$13="Não",'1_QUESITOS'!$D$12="Inciso II"),"11.2",
"00.0")))))</f>
        <v>00.0</v>
      </c>
      <c r="I883" s="87">
        <f>IF('1_QUESITOS'!$D$18="ERRO !!!",0,
IF(H883="10.1",0.65,
IF(H883="10.2",0,
IF(AND(H883="11.1",'1_QUESITOS'!$D$8="Não",'1_QUESITOS'!$D$9="Não",'1_QUESITOS'!$D$10="Não",'1_QUESITOS'!$D$11="Não"),0.65,
IF(AND(H883="11.1",OR('1_QUESITOS'!$D$8="Sim",'1_QUESITOS'!$D$9="Sim",'1_QUESITOS'!$D$10="Sim",'1_QUESITOS'!$D$11="Sim")),0.7,
IF(AND(H883="11.2",'1_QUESITOS'!$D$8="Não",'1_QUESITOS'!$D$9="Não",'1_QUESITOS'!$D$10="Não",'1_QUESITOS'!$D$11="Não"),0.5,
IF(AND(H883="11.2",OR('1_QUESITOS'!$D$8="Sim",'1_QUESITOS'!$D$9="Sim",'1_QUESITOS'!$D$10="Sim",'1_QUESITOS'!$D$11="Sim")),0.55,
0)))))))</f>
        <v>0</v>
      </c>
      <c r="J883" s="87">
        <f>'3_CAPAG'!$D$8</f>
        <v>0</v>
      </c>
      <c r="K883" s="87">
        <f>IF(OR('2_DEBITOS'!I879="Sim",'1_QUESITOS'!$D$6="Sim",'1_QUESITOS'!$D$7="Sim",'1_QUESITOS'!$D$9="Sim"),I883,
SMALL(I883:J883,1))</f>
        <v>0</v>
      </c>
      <c r="L883" s="7">
        <f>IF('2_DEBITOS'!$I$4="ERRO !!!",0,ROUNDDOWN(SUM(E883:F883)*K883,2))</f>
        <v>0</v>
      </c>
      <c r="M883" s="7">
        <f t="shared" si="52"/>
        <v>0</v>
      </c>
      <c r="N883" s="7">
        <f t="shared" si="55"/>
        <v>0</v>
      </c>
      <c r="O883" s="7">
        <f t="shared" si="53"/>
        <v>0</v>
      </c>
    </row>
    <row r="884" spans="3:15" x14ac:dyDescent="0.35">
      <c r="C884" s="18" t="str">
        <f t="shared" si="54"/>
        <v/>
      </c>
      <c r="D884" s="13" t="str">
        <f>IF('2_DEBITOS'!D880="","Não informado",'2_DEBITOS'!D880)</f>
        <v>Não informado</v>
      </c>
      <c r="E884" s="7">
        <f>IF('2_DEBITOS'!$I$4="ERRO !!!",0,SUM('2_DEBITOS'!E880))</f>
        <v>0</v>
      </c>
      <c r="F884" s="7">
        <f>IF('2_DEBITOS'!$I$4="ERRO !!!",0,SUM('2_DEBITOS'!F880,'2_DEBITOS'!G880))</f>
        <v>0</v>
      </c>
      <c r="G884" s="8" t="str">
        <f>IF('1_QUESITOS'!$D$18="ERRO !!!","",
IF(E884+F884=0,"",
IF(OR('2_DEBITOS'!I880="Sim",'1_QUESITOS'!$D$6="Sim",'1_QUESITOS'!$D$7="Sim",'1_QUESITOS'!$D$9="Sim"),"D",
IF('3_CAPAG'!$D$9="","",
'3_CAPAG'!$D$9))))</f>
        <v/>
      </c>
      <c r="H884" s="8" t="str">
        <f>IF('1_QUESITOS'!$D$18="ERRO !!!","00.0",
IF(AND(OR(G884="C",G884="D"),'1_QUESITOS'!$D$13="Sim"),"10.1",
IF(AND(OR(G884="A",G884="B"),'1_QUESITOS'!$D$14="Sim"),"10.2",
IF(AND(OR(G884="C",G884="D"),'1_QUESITOS'!$D$13="Não",'1_QUESITOS'!$D$12="Inciso I"),"11.1",
IF(AND(OR(G884="C",G884="D"),'1_QUESITOS'!$D$13="Não",'1_QUESITOS'!$D$12="Inciso II"),"11.2",
"00.0")))))</f>
        <v>00.0</v>
      </c>
      <c r="I884" s="87">
        <f>IF('1_QUESITOS'!$D$18="ERRO !!!",0,
IF(H884="10.1",0.65,
IF(H884="10.2",0,
IF(AND(H884="11.1",'1_QUESITOS'!$D$8="Não",'1_QUESITOS'!$D$9="Não",'1_QUESITOS'!$D$10="Não",'1_QUESITOS'!$D$11="Não"),0.65,
IF(AND(H884="11.1",OR('1_QUESITOS'!$D$8="Sim",'1_QUESITOS'!$D$9="Sim",'1_QUESITOS'!$D$10="Sim",'1_QUESITOS'!$D$11="Sim")),0.7,
IF(AND(H884="11.2",'1_QUESITOS'!$D$8="Não",'1_QUESITOS'!$D$9="Não",'1_QUESITOS'!$D$10="Não",'1_QUESITOS'!$D$11="Não"),0.5,
IF(AND(H884="11.2",OR('1_QUESITOS'!$D$8="Sim",'1_QUESITOS'!$D$9="Sim",'1_QUESITOS'!$D$10="Sim",'1_QUESITOS'!$D$11="Sim")),0.55,
0)))))))</f>
        <v>0</v>
      </c>
      <c r="J884" s="87">
        <f>'3_CAPAG'!$D$8</f>
        <v>0</v>
      </c>
      <c r="K884" s="87">
        <f>IF(OR('2_DEBITOS'!I880="Sim",'1_QUESITOS'!$D$6="Sim",'1_QUESITOS'!$D$7="Sim",'1_QUESITOS'!$D$9="Sim"),I884,
SMALL(I884:J884,1))</f>
        <v>0</v>
      </c>
      <c r="L884" s="7">
        <f>IF('2_DEBITOS'!$I$4="ERRO !!!",0,ROUNDDOWN(SUM(E884:F884)*K884,2))</f>
        <v>0</v>
      </c>
      <c r="M884" s="7">
        <f t="shared" si="52"/>
        <v>0</v>
      </c>
      <c r="N884" s="7">
        <f t="shared" si="55"/>
        <v>0</v>
      </c>
      <c r="O884" s="7">
        <f t="shared" si="53"/>
        <v>0</v>
      </c>
    </row>
    <row r="885" spans="3:15" x14ac:dyDescent="0.35">
      <c r="C885" s="18" t="str">
        <f t="shared" si="54"/>
        <v/>
      </c>
      <c r="D885" s="13" t="str">
        <f>IF('2_DEBITOS'!D881="","Não informado",'2_DEBITOS'!D881)</f>
        <v>Não informado</v>
      </c>
      <c r="E885" s="7">
        <f>IF('2_DEBITOS'!$I$4="ERRO !!!",0,SUM('2_DEBITOS'!E881))</f>
        <v>0</v>
      </c>
      <c r="F885" s="7">
        <f>IF('2_DEBITOS'!$I$4="ERRO !!!",0,SUM('2_DEBITOS'!F881,'2_DEBITOS'!G881))</f>
        <v>0</v>
      </c>
      <c r="G885" s="8" t="str">
        <f>IF('1_QUESITOS'!$D$18="ERRO !!!","",
IF(E885+F885=0,"",
IF(OR('2_DEBITOS'!I881="Sim",'1_QUESITOS'!$D$6="Sim",'1_QUESITOS'!$D$7="Sim",'1_QUESITOS'!$D$9="Sim"),"D",
IF('3_CAPAG'!$D$9="","",
'3_CAPAG'!$D$9))))</f>
        <v/>
      </c>
      <c r="H885" s="8" t="str">
        <f>IF('1_QUESITOS'!$D$18="ERRO !!!","00.0",
IF(AND(OR(G885="C",G885="D"),'1_QUESITOS'!$D$13="Sim"),"10.1",
IF(AND(OR(G885="A",G885="B"),'1_QUESITOS'!$D$14="Sim"),"10.2",
IF(AND(OR(G885="C",G885="D"),'1_QUESITOS'!$D$13="Não",'1_QUESITOS'!$D$12="Inciso I"),"11.1",
IF(AND(OR(G885="C",G885="D"),'1_QUESITOS'!$D$13="Não",'1_QUESITOS'!$D$12="Inciso II"),"11.2",
"00.0")))))</f>
        <v>00.0</v>
      </c>
      <c r="I885" s="87">
        <f>IF('1_QUESITOS'!$D$18="ERRO !!!",0,
IF(H885="10.1",0.65,
IF(H885="10.2",0,
IF(AND(H885="11.1",'1_QUESITOS'!$D$8="Não",'1_QUESITOS'!$D$9="Não",'1_QUESITOS'!$D$10="Não",'1_QUESITOS'!$D$11="Não"),0.65,
IF(AND(H885="11.1",OR('1_QUESITOS'!$D$8="Sim",'1_QUESITOS'!$D$9="Sim",'1_QUESITOS'!$D$10="Sim",'1_QUESITOS'!$D$11="Sim")),0.7,
IF(AND(H885="11.2",'1_QUESITOS'!$D$8="Não",'1_QUESITOS'!$D$9="Não",'1_QUESITOS'!$D$10="Não",'1_QUESITOS'!$D$11="Não"),0.5,
IF(AND(H885="11.2",OR('1_QUESITOS'!$D$8="Sim",'1_QUESITOS'!$D$9="Sim",'1_QUESITOS'!$D$10="Sim",'1_QUESITOS'!$D$11="Sim")),0.55,
0)))))))</f>
        <v>0</v>
      </c>
      <c r="J885" s="87">
        <f>'3_CAPAG'!$D$8</f>
        <v>0</v>
      </c>
      <c r="K885" s="87">
        <f>IF(OR('2_DEBITOS'!I881="Sim",'1_QUESITOS'!$D$6="Sim",'1_QUESITOS'!$D$7="Sim",'1_QUESITOS'!$D$9="Sim"),I885,
SMALL(I885:J885,1))</f>
        <v>0</v>
      </c>
      <c r="L885" s="7">
        <f>IF('2_DEBITOS'!$I$4="ERRO !!!",0,ROUNDDOWN(SUM(E885:F885)*K885,2))</f>
        <v>0</v>
      </c>
      <c r="M885" s="7">
        <f t="shared" si="52"/>
        <v>0</v>
      </c>
      <c r="N885" s="7">
        <f t="shared" si="55"/>
        <v>0</v>
      </c>
      <c r="O885" s="7">
        <f t="shared" si="53"/>
        <v>0</v>
      </c>
    </row>
    <row r="886" spans="3:15" x14ac:dyDescent="0.35">
      <c r="C886" s="18" t="str">
        <f t="shared" si="54"/>
        <v/>
      </c>
      <c r="D886" s="13" t="str">
        <f>IF('2_DEBITOS'!D882="","Não informado",'2_DEBITOS'!D882)</f>
        <v>Não informado</v>
      </c>
      <c r="E886" s="7">
        <f>IF('2_DEBITOS'!$I$4="ERRO !!!",0,SUM('2_DEBITOS'!E882))</f>
        <v>0</v>
      </c>
      <c r="F886" s="7">
        <f>IF('2_DEBITOS'!$I$4="ERRO !!!",0,SUM('2_DEBITOS'!F882,'2_DEBITOS'!G882))</f>
        <v>0</v>
      </c>
      <c r="G886" s="8" t="str">
        <f>IF('1_QUESITOS'!$D$18="ERRO !!!","",
IF(E886+F886=0,"",
IF(OR('2_DEBITOS'!I882="Sim",'1_QUESITOS'!$D$6="Sim",'1_QUESITOS'!$D$7="Sim",'1_QUESITOS'!$D$9="Sim"),"D",
IF('3_CAPAG'!$D$9="","",
'3_CAPAG'!$D$9))))</f>
        <v/>
      </c>
      <c r="H886" s="8" t="str">
        <f>IF('1_QUESITOS'!$D$18="ERRO !!!","00.0",
IF(AND(OR(G886="C",G886="D"),'1_QUESITOS'!$D$13="Sim"),"10.1",
IF(AND(OR(G886="A",G886="B"),'1_QUESITOS'!$D$14="Sim"),"10.2",
IF(AND(OR(G886="C",G886="D"),'1_QUESITOS'!$D$13="Não",'1_QUESITOS'!$D$12="Inciso I"),"11.1",
IF(AND(OR(G886="C",G886="D"),'1_QUESITOS'!$D$13="Não",'1_QUESITOS'!$D$12="Inciso II"),"11.2",
"00.0")))))</f>
        <v>00.0</v>
      </c>
      <c r="I886" s="87">
        <f>IF('1_QUESITOS'!$D$18="ERRO !!!",0,
IF(H886="10.1",0.65,
IF(H886="10.2",0,
IF(AND(H886="11.1",'1_QUESITOS'!$D$8="Não",'1_QUESITOS'!$D$9="Não",'1_QUESITOS'!$D$10="Não",'1_QUESITOS'!$D$11="Não"),0.65,
IF(AND(H886="11.1",OR('1_QUESITOS'!$D$8="Sim",'1_QUESITOS'!$D$9="Sim",'1_QUESITOS'!$D$10="Sim",'1_QUESITOS'!$D$11="Sim")),0.7,
IF(AND(H886="11.2",'1_QUESITOS'!$D$8="Não",'1_QUESITOS'!$D$9="Não",'1_QUESITOS'!$D$10="Não",'1_QUESITOS'!$D$11="Não"),0.5,
IF(AND(H886="11.2",OR('1_QUESITOS'!$D$8="Sim",'1_QUESITOS'!$D$9="Sim",'1_QUESITOS'!$D$10="Sim",'1_QUESITOS'!$D$11="Sim")),0.55,
0)))))))</f>
        <v>0</v>
      </c>
      <c r="J886" s="87">
        <f>'3_CAPAG'!$D$8</f>
        <v>0</v>
      </c>
      <c r="K886" s="87">
        <f>IF(OR('2_DEBITOS'!I882="Sim",'1_QUESITOS'!$D$6="Sim",'1_QUESITOS'!$D$7="Sim",'1_QUESITOS'!$D$9="Sim"),I886,
SMALL(I886:J886,1))</f>
        <v>0</v>
      </c>
      <c r="L886" s="7">
        <f>IF('2_DEBITOS'!$I$4="ERRO !!!",0,ROUNDDOWN(SUM(E886:F886)*K886,2))</f>
        <v>0</v>
      </c>
      <c r="M886" s="7">
        <f t="shared" si="52"/>
        <v>0</v>
      </c>
      <c r="N886" s="7">
        <f t="shared" si="55"/>
        <v>0</v>
      </c>
      <c r="O886" s="7">
        <f t="shared" si="53"/>
        <v>0</v>
      </c>
    </row>
    <row r="887" spans="3:15" x14ac:dyDescent="0.35">
      <c r="C887" s="18" t="str">
        <f t="shared" si="54"/>
        <v/>
      </c>
      <c r="D887" s="13" t="str">
        <f>IF('2_DEBITOS'!D883="","Não informado",'2_DEBITOS'!D883)</f>
        <v>Não informado</v>
      </c>
      <c r="E887" s="7">
        <f>IF('2_DEBITOS'!$I$4="ERRO !!!",0,SUM('2_DEBITOS'!E883))</f>
        <v>0</v>
      </c>
      <c r="F887" s="7">
        <f>IF('2_DEBITOS'!$I$4="ERRO !!!",0,SUM('2_DEBITOS'!F883,'2_DEBITOS'!G883))</f>
        <v>0</v>
      </c>
      <c r="G887" s="8" t="str">
        <f>IF('1_QUESITOS'!$D$18="ERRO !!!","",
IF(E887+F887=0,"",
IF(OR('2_DEBITOS'!I883="Sim",'1_QUESITOS'!$D$6="Sim",'1_QUESITOS'!$D$7="Sim",'1_QUESITOS'!$D$9="Sim"),"D",
IF('3_CAPAG'!$D$9="","",
'3_CAPAG'!$D$9))))</f>
        <v/>
      </c>
      <c r="H887" s="8" t="str">
        <f>IF('1_QUESITOS'!$D$18="ERRO !!!","00.0",
IF(AND(OR(G887="C",G887="D"),'1_QUESITOS'!$D$13="Sim"),"10.1",
IF(AND(OR(G887="A",G887="B"),'1_QUESITOS'!$D$14="Sim"),"10.2",
IF(AND(OR(G887="C",G887="D"),'1_QUESITOS'!$D$13="Não",'1_QUESITOS'!$D$12="Inciso I"),"11.1",
IF(AND(OR(G887="C",G887="D"),'1_QUESITOS'!$D$13="Não",'1_QUESITOS'!$D$12="Inciso II"),"11.2",
"00.0")))))</f>
        <v>00.0</v>
      </c>
      <c r="I887" s="87">
        <f>IF('1_QUESITOS'!$D$18="ERRO !!!",0,
IF(H887="10.1",0.65,
IF(H887="10.2",0,
IF(AND(H887="11.1",'1_QUESITOS'!$D$8="Não",'1_QUESITOS'!$D$9="Não",'1_QUESITOS'!$D$10="Não",'1_QUESITOS'!$D$11="Não"),0.65,
IF(AND(H887="11.1",OR('1_QUESITOS'!$D$8="Sim",'1_QUESITOS'!$D$9="Sim",'1_QUESITOS'!$D$10="Sim",'1_QUESITOS'!$D$11="Sim")),0.7,
IF(AND(H887="11.2",'1_QUESITOS'!$D$8="Não",'1_QUESITOS'!$D$9="Não",'1_QUESITOS'!$D$10="Não",'1_QUESITOS'!$D$11="Não"),0.5,
IF(AND(H887="11.2",OR('1_QUESITOS'!$D$8="Sim",'1_QUESITOS'!$D$9="Sim",'1_QUESITOS'!$D$10="Sim",'1_QUESITOS'!$D$11="Sim")),0.55,
0)))))))</f>
        <v>0</v>
      </c>
      <c r="J887" s="87">
        <f>'3_CAPAG'!$D$8</f>
        <v>0</v>
      </c>
      <c r="K887" s="87">
        <f>IF(OR('2_DEBITOS'!I883="Sim",'1_QUESITOS'!$D$6="Sim",'1_QUESITOS'!$D$7="Sim",'1_QUESITOS'!$D$9="Sim"),I887,
SMALL(I887:J887,1))</f>
        <v>0</v>
      </c>
      <c r="L887" s="7">
        <f>IF('2_DEBITOS'!$I$4="ERRO !!!",0,ROUNDDOWN(SUM(E887:F887)*K887,2))</f>
        <v>0</v>
      </c>
      <c r="M887" s="7">
        <f t="shared" si="52"/>
        <v>0</v>
      </c>
      <c r="N887" s="7">
        <f t="shared" si="55"/>
        <v>0</v>
      </c>
      <c r="O887" s="7">
        <f t="shared" si="53"/>
        <v>0</v>
      </c>
    </row>
    <row r="888" spans="3:15" x14ac:dyDescent="0.35">
      <c r="C888" s="18" t="str">
        <f t="shared" si="54"/>
        <v/>
      </c>
      <c r="D888" s="13" t="str">
        <f>IF('2_DEBITOS'!D884="","Não informado",'2_DEBITOS'!D884)</f>
        <v>Não informado</v>
      </c>
      <c r="E888" s="7">
        <f>IF('2_DEBITOS'!$I$4="ERRO !!!",0,SUM('2_DEBITOS'!E884))</f>
        <v>0</v>
      </c>
      <c r="F888" s="7">
        <f>IF('2_DEBITOS'!$I$4="ERRO !!!",0,SUM('2_DEBITOS'!F884,'2_DEBITOS'!G884))</f>
        <v>0</v>
      </c>
      <c r="G888" s="8" t="str">
        <f>IF('1_QUESITOS'!$D$18="ERRO !!!","",
IF(E888+F888=0,"",
IF(OR('2_DEBITOS'!I884="Sim",'1_QUESITOS'!$D$6="Sim",'1_QUESITOS'!$D$7="Sim",'1_QUESITOS'!$D$9="Sim"),"D",
IF('3_CAPAG'!$D$9="","",
'3_CAPAG'!$D$9))))</f>
        <v/>
      </c>
      <c r="H888" s="8" t="str">
        <f>IF('1_QUESITOS'!$D$18="ERRO !!!","00.0",
IF(AND(OR(G888="C",G888="D"),'1_QUESITOS'!$D$13="Sim"),"10.1",
IF(AND(OR(G888="A",G888="B"),'1_QUESITOS'!$D$14="Sim"),"10.2",
IF(AND(OR(G888="C",G888="D"),'1_QUESITOS'!$D$13="Não",'1_QUESITOS'!$D$12="Inciso I"),"11.1",
IF(AND(OR(G888="C",G888="D"),'1_QUESITOS'!$D$13="Não",'1_QUESITOS'!$D$12="Inciso II"),"11.2",
"00.0")))))</f>
        <v>00.0</v>
      </c>
      <c r="I888" s="87">
        <f>IF('1_QUESITOS'!$D$18="ERRO !!!",0,
IF(H888="10.1",0.65,
IF(H888="10.2",0,
IF(AND(H888="11.1",'1_QUESITOS'!$D$8="Não",'1_QUESITOS'!$D$9="Não",'1_QUESITOS'!$D$10="Não",'1_QUESITOS'!$D$11="Não"),0.65,
IF(AND(H888="11.1",OR('1_QUESITOS'!$D$8="Sim",'1_QUESITOS'!$D$9="Sim",'1_QUESITOS'!$D$10="Sim",'1_QUESITOS'!$D$11="Sim")),0.7,
IF(AND(H888="11.2",'1_QUESITOS'!$D$8="Não",'1_QUESITOS'!$D$9="Não",'1_QUESITOS'!$D$10="Não",'1_QUESITOS'!$D$11="Não"),0.5,
IF(AND(H888="11.2",OR('1_QUESITOS'!$D$8="Sim",'1_QUESITOS'!$D$9="Sim",'1_QUESITOS'!$D$10="Sim",'1_QUESITOS'!$D$11="Sim")),0.55,
0)))))))</f>
        <v>0</v>
      </c>
      <c r="J888" s="87">
        <f>'3_CAPAG'!$D$8</f>
        <v>0</v>
      </c>
      <c r="K888" s="87">
        <f>IF(OR('2_DEBITOS'!I884="Sim",'1_QUESITOS'!$D$6="Sim",'1_QUESITOS'!$D$7="Sim",'1_QUESITOS'!$D$9="Sim"),I888,
SMALL(I888:J888,1))</f>
        <v>0</v>
      </c>
      <c r="L888" s="7">
        <f>IF('2_DEBITOS'!$I$4="ERRO !!!",0,ROUNDDOWN(SUM(E888:F888)*K888,2))</f>
        <v>0</v>
      </c>
      <c r="M888" s="7">
        <f t="shared" si="52"/>
        <v>0</v>
      </c>
      <c r="N888" s="7">
        <f t="shared" si="55"/>
        <v>0</v>
      </c>
      <c r="O888" s="7">
        <f t="shared" si="53"/>
        <v>0</v>
      </c>
    </row>
    <row r="889" spans="3:15" x14ac:dyDescent="0.35">
      <c r="C889" s="18" t="str">
        <f t="shared" si="54"/>
        <v/>
      </c>
      <c r="D889" s="13" t="str">
        <f>IF('2_DEBITOS'!D885="","Não informado",'2_DEBITOS'!D885)</f>
        <v>Não informado</v>
      </c>
      <c r="E889" s="7">
        <f>IF('2_DEBITOS'!$I$4="ERRO !!!",0,SUM('2_DEBITOS'!E885))</f>
        <v>0</v>
      </c>
      <c r="F889" s="7">
        <f>IF('2_DEBITOS'!$I$4="ERRO !!!",0,SUM('2_DEBITOS'!F885,'2_DEBITOS'!G885))</f>
        <v>0</v>
      </c>
      <c r="G889" s="8" t="str">
        <f>IF('1_QUESITOS'!$D$18="ERRO !!!","",
IF(E889+F889=0,"",
IF(OR('2_DEBITOS'!I885="Sim",'1_QUESITOS'!$D$6="Sim",'1_QUESITOS'!$D$7="Sim",'1_QUESITOS'!$D$9="Sim"),"D",
IF('3_CAPAG'!$D$9="","",
'3_CAPAG'!$D$9))))</f>
        <v/>
      </c>
      <c r="H889" s="8" t="str">
        <f>IF('1_QUESITOS'!$D$18="ERRO !!!","00.0",
IF(AND(OR(G889="C",G889="D"),'1_QUESITOS'!$D$13="Sim"),"10.1",
IF(AND(OR(G889="A",G889="B"),'1_QUESITOS'!$D$14="Sim"),"10.2",
IF(AND(OR(G889="C",G889="D"),'1_QUESITOS'!$D$13="Não",'1_QUESITOS'!$D$12="Inciso I"),"11.1",
IF(AND(OR(G889="C",G889="D"),'1_QUESITOS'!$D$13="Não",'1_QUESITOS'!$D$12="Inciso II"),"11.2",
"00.0")))))</f>
        <v>00.0</v>
      </c>
      <c r="I889" s="87">
        <f>IF('1_QUESITOS'!$D$18="ERRO !!!",0,
IF(H889="10.1",0.65,
IF(H889="10.2",0,
IF(AND(H889="11.1",'1_QUESITOS'!$D$8="Não",'1_QUESITOS'!$D$9="Não",'1_QUESITOS'!$D$10="Não",'1_QUESITOS'!$D$11="Não"),0.65,
IF(AND(H889="11.1",OR('1_QUESITOS'!$D$8="Sim",'1_QUESITOS'!$D$9="Sim",'1_QUESITOS'!$D$10="Sim",'1_QUESITOS'!$D$11="Sim")),0.7,
IF(AND(H889="11.2",'1_QUESITOS'!$D$8="Não",'1_QUESITOS'!$D$9="Não",'1_QUESITOS'!$D$10="Não",'1_QUESITOS'!$D$11="Não"),0.5,
IF(AND(H889="11.2",OR('1_QUESITOS'!$D$8="Sim",'1_QUESITOS'!$D$9="Sim",'1_QUESITOS'!$D$10="Sim",'1_QUESITOS'!$D$11="Sim")),0.55,
0)))))))</f>
        <v>0</v>
      </c>
      <c r="J889" s="87">
        <f>'3_CAPAG'!$D$8</f>
        <v>0</v>
      </c>
      <c r="K889" s="87">
        <f>IF(OR('2_DEBITOS'!I885="Sim",'1_QUESITOS'!$D$6="Sim",'1_QUESITOS'!$D$7="Sim",'1_QUESITOS'!$D$9="Sim"),I889,
SMALL(I889:J889,1))</f>
        <v>0</v>
      </c>
      <c r="L889" s="7">
        <f>IF('2_DEBITOS'!$I$4="ERRO !!!",0,ROUNDDOWN(SUM(E889:F889)*K889,2))</f>
        <v>0</v>
      </c>
      <c r="M889" s="7">
        <f t="shared" si="52"/>
        <v>0</v>
      </c>
      <c r="N889" s="7">
        <f t="shared" si="55"/>
        <v>0</v>
      </c>
      <c r="O889" s="7">
        <f t="shared" si="53"/>
        <v>0</v>
      </c>
    </row>
    <row r="890" spans="3:15" x14ac:dyDescent="0.35">
      <c r="C890" s="18" t="str">
        <f t="shared" si="54"/>
        <v/>
      </c>
      <c r="D890" s="13" t="str">
        <f>IF('2_DEBITOS'!D886="","Não informado",'2_DEBITOS'!D886)</f>
        <v>Não informado</v>
      </c>
      <c r="E890" s="7">
        <f>IF('2_DEBITOS'!$I$4="ERRO !!!",0,SUM('2_DEBITOS'!E886))</f>
        <v>0</v>
      </c>
      <c r="F890" s="7">
        <f>IF('2_DEBITOS'!$I$4="ERRO !!!",0,SUM('2_DEBITOS'!F886,'2_DEBITOS'!G886))</f>
        <v>0</v>
      </c>
      <c r="G890" s="8" t="str">
        <f>IF('1_QUESITOS'!$D$18="ERRO !!!","",
IF(E890+F890=0,"",
IF(OR('2_DEBITOS'!I886="Sim",'1_QUESITOS'!$D$6="Sim",'1_QUESITOS'!$D$7="Sim",'1_QUESITOS'!$D$9="Sim"),"D",
IF('3_CAPAG'!$D$9="","",
'3_CAPAG'!$D$9))))</f>
        <v/>
      </c>
      <c r="H890" s="8" t="str">
        <f>IF('1_QUESITOS'!$D$18="ERRO !!!","00.0",
IF(AND(OR(G890="C",G890="D"),'1_QUESITOS'!$D$13="Sim"),"10.1",
IF(AND(OR(G890="A",G890="B"),'1_QUESITOS'!$D$14="Sim"),"10.2",
IF(AND(OR(G890="C",G890="D"),'1_QUESITOS'!$D$13="Não",'1_QUESITOS'!$D$12="Inciso I"),"11.1",
IF(AND(OR(G890="C",G890="D"),'1_QUESITOS'!$D$13="Não",'1_QUESITOS'!$D$12="Inciso II"),"11.2",
"00.0")))))</f>
        <v>00.0</v>
      </c>
      <c r="I890" s="87">
        <f>IF('1_QUESITOS'!$D$18="ERRO !!!",0,
IF(H890="10.1",0.65,
IF(H890="10.2",0,
IF(AND(H890="11.1",'1_QUESITOS'!$D$8="Não",'1_QUESITOS'!$D$9="Não",'1_QUESITOS'!$D$10="Não",'1_QUESITOS'!$D$11="Não"),0.65,
IF(AND(H890="11.1",OR('1_QUESITOS'!$D$8="Sim",'1_QUESITOS'!$D$9="Sim",'1_QUESITOS'!$D$10="Sim",'1_QUESITOS'!$D$11="Sim")),0.7,
IF(AND(H890="11.2",'1_QUESITOS'!$D$8="Não",'1_QUESITOS'!$D$9="Não",'1_QUESITOS'!$D$10="Não",'1_QUESITOS'!$D$11="Não"),0.5,
IF(AND(H890="11.2",OR('1_QUESITOS'!$D$8="Sim",'1_QUESITOS'!$D$9="Sim",'1_QUESITOS'!$D$10="Sim",'1_QUESITOS'!$D$11="Sim")),0.55,
0)))))))</f>
        <v>0</v>
      </c>
      <c r="J890" s="87">
        <f>'3_CAPAG'!$D$8</f>
        <v>0</v>
      </c>
      <c r="K890" s="87">
        <f>IF(OR('2_DEBITOS'!I886="Sim",'1_QUESITOS'!$D$6="Sim",'1_QUESITOS'!$D$7="Sim",'1_QUESITOS'!$D$9="Sim"),I890,
SMALL(I890:J890,1))</f>
        <v>0</v>
      </c>
      <c r="L890" s="7">
        <f>IF('2_DEBITOS'!$I$4="ERRO !!!",0,ROUNDDOWN(SUM(E890:F890)*K890,2))</f>
        <v>0</v>
      </c>
      <c r="M890" s="7">
        <f t="shared" si="52"/>
        <v>0</v>
      </c>
      <c r="N890" s="7">
        <f t="shared" si="55"/>
        <v>0</v>
      </c>
      <c r="O890" s="7">
        <f t="shared" si="53"/>
        <v>0</v>
      </c>
    </row>
    <row r="891" spans="3:15" x14ac:dyDescent="0.35">
      <c r="C891" s="18" t="str">
        <f t="shared" si="54"/>
        <v/>
      </c>
      <c r="D891" s="13" t="str">
        <f>IF('2_DEBITOS'!D887="","Não informado",'2_DEBITOS'!D887)</f>
        <v>Não informado</v>
      </c>
      <c r="E891" s="7">
        <f>IF('2_DEBITOS'!$I$4="ERRO !!!",0,SUM('2_DEBITOS'!E887))</f>
        <v>0</v>
      </c>
      <c r="F891" s="7">
        <f>IF('2_DEBITOS'!$I$4="ERRO !!!",0,SUM('2_DEBITOS'!F887,'2_DEBITOS'!G887))</f>
        <v>0</v>
      </c>
      <c r="G891" s="8" t="str">
        <f>IF('1_QUESITOS'!$D$18="ERRO !!!","",
IF(E891+F891=0,"",
IF(OR('2_DEBITOS'!I887="Sim",'1_QUESITOS'!$D$6="Sim",'1_QUESITOS'!$D$7="Sim",'1_QUESITOS'!$D$9="Sim"),"D",
IF('3_CAPAG'!$D$9="","",
'3_CAPAG'!$D$9))))</f>
        <v/>
      </c>
      <c r="H891" s="8" t="str">
        <f>IF('1_QUESITOS'!$D$18="ERRO !!!","00.0",
IF(AND(OR(G891="C",G891="D"),'1_QUESITOS'!$D$13="Sim"),"10.1",
IF(AND(OR(G891="A",G891="B"),'1_QUESITOS'!$D$14="Sim"),"10.2",
IF(AND(OR(G891="C",G891="D"),'1_QUESITOS'!$D$13="Não",'1_QUESITOS'!$D$12="Inciso I"),"11.1",
IF(AND(OR(G891="C",G891="D"),'1_QUESITOS'!$D$13="Não",'1_QUESITOS'!$D$12="Inciso II"),"11.2",
"00.0")))))</f>
        <v>00.0</v>
      </c>
      <c r="I891" s="87">
        <f>IF('1_QUESITOS'!$D$18="ERRO !!!",0,
IF(H891="10.1",0.65,
IF(H891="10.2",0,
IF(AND(H891="11.1",'1_QUESITOS'!$D$8="Não",'1_QUESITOS'!$D$9="Não",'1_QUESITOS'!$D$10="Não",'1_QUESITOS'!$D$11="Não"),0.65,
IF(AND(H891="11.1",OR('1_QUESITOS'!$D$8="Sim",'1_QUESITOS'!$D$9="Sim",'1_QUESITOS'!$D$10="Sim",'1_QUESITOS'!$D$11="Sim")),0.7,
IF(AND(H891="11.2",'1_QUESITOS'!$D$8="Não",'1_QUESITOS'!$D$9="Não",'1_QUESITOS'!$D$10="Não",'1_QUESITOS'!$D$11="Não"),0.5,
IF(AND(H891="11.2",OR('1_QUESITOS'!$D$8="Sim",'1_QUESITOS'!$D$9="Sim",'1_QUESITOS'!$D$10="Sim",'1_QUESITOS'!$D$11="Sim")),0.55,
0)))))))</f>
        <v>0</v>
      </c>
      <c r="J891" s="87">
        <f>'3_CAPAG'!$D$8</f>
        <v>0</v>
      </c>
      <c r="K891" s="87">
        <f>IF(OR('2_DEBITOS'!I887="Sim",'1_QUESITOS'!$D$6="Sim",'1_QUESITOS'!$D$7="Sim",'1_QUESITOS'!$D$9="Sim"),I891,
SMALL(I891:J891,1))</f>
        <v>0</v>
      </c>
      <c r="L891" s="7">
        <f>IF('2_DEBITOS'!$I$4="ERRO !!!",0,ROUNDDOWN(SUM(E891:F891)*K891,2))</f>
        <v>0</v>
      </c>
      <c r="M891" s="7">
        <f t="shared" si="52"/>
        <v>0</v>
      </c>
      <c r="N891" s="7">
        <f t="shared" si="55"/>
        <v>0</v>
      </c>
      <c r="O891" s="7">
        <f t="shared" si="53"/>
        <v>0</v>
      </c>
    </row>
    <row r="892" spans="3:15" x14ac:dyDescent="0.35">
      <c r="C892" s="18" t="str">
        <f t="shared" si="54"/>
        <v/>
      </c>
      <c r="D892" s="13" t="str">
        <f>IF('2_DEBITOS'!D888="","Não informado",'2_DEBITOS'!D888)</f>
        <v>Não informado</v>
      </c>
      <c r="E892" s="7">
        <f>IF('2_DEBITOS'!$I$4="ERRO !!!",0,SUM('2_DEBITOS'!E888))</f>
        <v>0</v>
      </c>
      <c r="F892" s="7">
        <f>IF('2_DEBITOS'!$I$4="ERRO !!!",0,SUM('2_DEBITOS'!F888,'2_DEBITOS'!G888))</f>
        <v>0</v>
      </c>
      <c r="G892" s="8" t="str">
        <f>IF('1_QUESITOS'!$D$18="ERRO !!!","",
IF(E892+F892=0,"",
IF(OR('2_DEBITOS'!I888="Sim",'1_QUESITOS'!$D$6="Sim",'1_QUESITOS'!$D$7="Sim",'1_QUESITOS'!$D$9="Sim"),"D",
IF('3_CAPAG'!$D$9="","",
'3_CAPAG'!$D$9))))</f>
        <v/>
      </c>
      <c r="H892" s="8" t="str">
        <f>IF('1_QUESITOS'!$D$18="ERRO !!!","00.0",
IF(AND(OR(G892="C",G892="D"),'1_QUESITOS'!$D$13="Sim"),"10.1",
IF(AND(OR(G892="A",G892="B"),'1_QUESITOS'!$D$14="Sim"),"10.2",
IF(AND(OR(G892="C",G892="D"),'1_QUESITOS'!$D$13="Não",'1_QUESITOS'!$D$12="Inciso I"),"11.1",
IF(AND(OR(G892="C",G892="D"),'1_QUESITOS'!$D$13="Não",'1_QUESITOS'!$D$12="Inciso II"),"11.2",
"00.0")))))</f>
        <v>00.0</v>
      </c>
      <c r="I892" s="87">
        <f>IF('1_QUESITOS'!$D$18="ERRO !!!",0,
IF(H892="10.1",0.65,
IF(H892="10.2",0,
IF(AND(H892="11.1",'1_QUESITOS'!$D$8="Não",'1_QUESITOS'!$D$9="Não",'1_QUESITOS'!$D$10="Não",'1_QUESITOS'!$D$11="Não"),0.65,
IF(AND(H892="11.1",OR('1_QUESITOS'!$D$8="Sim",'1_QUESITOS'!$D$9="Sim",'1_QUESITOS'!$D$10="Sim",'1_QUESITOS'!$D$11="Sim")),0.7,
IF(AND(H892="11.2",'1_QUESITOS'!$D$8="Não",'1_QUESITOS'!$D$9="Não",'1_QUESITOS'!$D$10="Não",'1_QUESITOS'!$D$11="Não"),0.5,
IF(AND(H892="11.2",OR('1_QUESITOS'!$D$8="Sim",'1_QUESITOS'!$D$9="Sim",'1_QUESITOS'!$D$10="Sim",'1_QUESITOS'!$D$11="Sim")),0.55,
0)))))))</f>
        <v>0</v>
      </c>
      <c r="J892" s="87">
        <f>'3_CAPAG'!$D$8</f>
        <v>0</v>
      </c>
      <c r="K892" s="87">
        <f>IF(OR('2_DEBITOS'!I888="Sim",'1_QUESITOS'!$D$6="Sim",'1_QUESITOS'!$D$7="Sim",'1_QUESITOS'!$D$9="Sim"),I892,
SMALL(I892:J892,1))</f>
        <v>0</v>
      </c>
      <c r="L892" s="7">
        <f>IF('2_DEBITOS'!$I$4="ERRO !!!",0,ROUNDDOWN(SUM(E892:F892)*K892,2))</f>
        <v>0</v>
      </c>
      <c r="M892" s="7">
        <f t="shared" si="52"/>
        <v>0</v>
      </c>
      <c r="N892" s="7">
        <f t="shared" si="55"/>
        <v>0</v>
      </c>
      <c r="O892" s="7">
        <f t="shared" si="53"/>
        <v>0</v>
      </c>
    </row>
    <row r="893" spans="3:15" x14ac:dyDescent="0.35">
      <c r="C893" s="18" t="str">
        <f t="shared" si="54"/>
        <v/>
      </c>
      <c r="D893" s="13" t="str">
        <f>IF('2_DEBITOS'!D889="","Não informado",'2_DEBITOS'!D889)</f>
        <v>Não informado</v>
      </c>
      <c r="E893" s="7">
        <f>IF('2_DEBITOS'!$I$4="ERRO !!!",0,SUM('2_DEBITOS'!E889))</f>
        <v>0</v>
      </c>
      <c r="F893" s="7">
        <f>IF('2_DEBITOS'!$I$4="ERRO !!!",0,SUM('2_DEBITOS'!F889,'2_DEBITOS'!G889))</f>
        <v>0</v>
      </c>
      <c r="G893" s="8" t="str">
        <f>IF('1_QUESITOS'!$D$18="ERRO !!!","",
IF(E893+F893=0,"",
IF(OR('2_DEBITOS'!I889="Sim",'1_QUESITOS'!$D$6="Sim",'1_QUESITOS'!$D$7="Sim",'1_QUESITOS'!$D$9="Sim"),"D",
IF('3_CAPAG'!$D$9="","",
'3_CAPAG'!$D$9))))</f>
        <v/>
      </c>
      <c r="H893" s="8" t="str">
        <f>IF('1_QUESITOS'!$D$18="ERRO !!!","00.0",
IF(AND(OR(G893="C",G893="D"),'1_QUESITOS'!$D$13="Sim"),"10.1",
IF(AND(OR(G893="A",G893="B"),'1_QUESITOS'!$D$14="Sim"),"10.2",
IF(AND(OR(G893="C",G893="D"),'1_QUESITOS'!$D$13="Não",'1_QUESITOS'!$D$12="Inciso I"),"11.1",
IF(AND(OR(G893="C",G893="D"),'1_QUESITOS'!$D$13="Não",'1_QUESITOS'!$D$12="Inciso II"),"11.2",
"00.0")))))</f>
        <v>00.0</v>
      </c>
      <c r="I893" s="87">
        <f>IF('1_QUESITOS'!$D$18="ERRO !!!",0,
IF(H893="10.1",0.65,
IF(H893="10.2",0,
IF(AND(H893="11.1",'1_QUESITOS'!$D$8="Não",'1_QUESITOS'!$D$9="Não",'1_QUESITOS'!$D$10="Não",'1_QUESITOS'!$D$11="Não"),0.65,
IF(AND(H893="11.1",OR('1_QUESITOS'!$D$8="Sim",'1_QUESITOS'!$D$9="Sim",'1_QUESITOS'!$D$10="Sim",'1_QUESITOS'!$D$11="Sim")),0.7,
IF(AND(H893="11.2",'1_QUESITOS'!$D$8="Não",'1_QUESITOS'!$D$9="Não",'1_QUESITOS'!$D$10="Não",'1_QUESITOS'!$D$11="Não"),0.5,
IF(AND(H893="11.2",OR('1_QUESITOS'!$D$8="Sim",'1_QUESITOS'!$D$9="Sim",'1_QUESITOS'!$D$10="Sim",'1_QUESITOS'!$D$11="Sim")),0.55,
0)))))))</f>
        <v>0</v>
      </c>
      <c r="J893" s="87">
        <f>'3_CAPAG'!$D$8</f>
        <v>0</v>
      </c>
      <c r="K893" s="87">
        <f>IF(OR('2_DEBITOS'!I889="Sim",'1_QUESITOS'!$D$6="Sim",'1_QUESITOS'!$D$7="Sim",'1_QUESITOS'!$D$9="Sim"),I893,
SMALL(I893:J893,1))</f>
        <v>0</v>
      </c>
      <c r="L893" s="7">
        <f>IF('2_DEBITOS'!$I$4="ERRO !!!",0,ROUNDDOWN(SUM(E893:F893)*K893,2))</f>
        <v>0</v>
      </c>
      <c r="M893" s="7">
        <f t="shared" si="52"/>
        <v>0</v>
      </c>
      <c r="N893" s="7">
        <f t="shared" si="55"/>
        <v>0</v>
      </c>
      <c r="O893" s="7">
        <f t="shared" si="53"/>
        <v>0</v>
      </c>
    </row>
    <row r="894" spans="3:15" x14ac:dyDescent="0.35">
      <c r="C894" s="18" t="str">
        <f t="shared" si="54"/>
        <v/>
      </c>
      <c r="D894" s="13" t="str">
        <f>IF('2_DEBITOS'!D890="","Não informado",'2_DEBITOS'!D890)</f>
        <v>Não informado</v>
      </c>
      <c r="E894" s="7">
        <f>IF('2_DEBITOS'!$I$4="ERRO !!!",0,SUM('2_DEBITOS'!E890))</f>
        <v>0</v>
      </c>
      <c r="F894" s="7">
        <f>IF('2_DEBITOS'!$I$4="ERRO !!!",0,SUM('2_DEBITOS'!F890,'2_DEBITOS'!G890))</f>
        <v>0</v>
      </c>
      <c r="G894" s="8" t="str">
        <f>IF('1_QUESITOS'!$D$18="ERRO !!!","",
IF(E894+F894=0,"",
IF(OR('2_DEBITOS'!I890="Sim",'1_QUESITOS'!$D$6="Sim",'1_QUESITOS'!$D$7="Sim",'1_QUESITOS'!$D$9="Sim"),"D",
IF('3_CAPAG'!$D$9="","",
'3_CAPAG'!$D$9))))</f>
        <v/>
      </c>
      <c r="H894" s="8" t="str">
        <f>IF('1_QUESITOS'!$D$18="ERRO !!!","00.0",
IF(AND(OR(G894="C",G894="D"),'1_QUESITOS'!$D$13="Sim"),"10.1",
IF(AND(OR(G894="A",G894="B"),'1_QUESITOS'!$D$14="Sim"),"10.2",
IF(AND(OR(G894="C",G894="D"),'1_QUESITOS'!$D$13="Não",'1_QUESITOS'!$D$12="Inciso I"),"11.1",
IF(AND(OR(G894="C",G894="D"),'1_QUESITOS'!$D$13="Não",'1_QUESITOS'!$D$12="Inciso II"),"11.2",
"00.0")))))</f>
        <v>00.0</v>
      </c>
      <c r="I894" s="87">
        <f>IF('1_QUESITOS'!$D$18="ERRO !!!",0,
IF(H894="10.1",0.65,
IF(H894="10.2",0,
IF(AND(H894="11.1",'1_QUESITOS'!$D$8="Não",'1_QUESITOS'!$D$9="Não",'1_QUESITOS'!$D$10="Não",'1_QUESITOS'!$D$11="Não"),0.65,
IF(AND(H894="11.1",OR('1_QUESITOS'!$D$8="Sim",'1_QUESITOS'!$D$9="Sim",'1_QUESITOS'!$D$10="Sim",'1_QUESITOS'!$D$11="Sim")),0.7,
IF(AND(H894="11.2",'1_QUESITOS'!$D$8="Não",'1_QUESITOS'!$D$9="Não",'1_QUESITOS'!$D$10="Não",'1_QUESITOS'!$D$11="Não"),0.5,
IF(AND(H894="11.2",OR('1_QUESITOS'!$D$8="Sim",'1_QUESITOS'!$D$9="Sim",'1_QUESITOS'!$D$10="Sim",'1_QUESITOS'!$D$11="Sim")),0.55,
0)))))))</f>
        <v>0</v>
      </c>
      <c r="J894" s="87">
        <f>'3_CAPAG'!$D$8</f>
        <v>0</v>
      </c>
      <c r="K894" s="87">
        <f>IF(OR('2_DEBITOS'!I890="Sim",'1_QUESITOS'!$D$6="Sim",'1_QUESITOS'!$D$7="Sim",'1_QUESITOS'!$D$9="Sim"),I894,
SMALL(I894:J894,1))</f>
        <v>0</v>
      </c>
      <c r="L894" s="7">
        <f>IF('2_DEBITOS'!$I$4="ERRO !!!",0,ROUNDDOWN(SUM(E894:F894)*K894,2))</f>
        <v>0</v>
      </c>
      <c r="M894" s="7">
        <f t="shared" si="52"/>
        <v>0</v>
      </c>
      <c r="N894" s="7">
        <f t="shared" si="55"/>
        <v>0</v>
      </c>
      <c r="O894" s="7">
        <f t="shared" si="53"/>
        <v>0</v>
      </c>
    </row>
    <row r="895" spans="3:15" x14ac:dyDescent="0.35">
      <c r="C895" s="18" t="str">
        <f t="shared" si="54"/>
        <v/>
      </c>
      <c r="D895" s="13" t="str">
        <f>IF('2_DEBITOS'!D891="","Não informado",'2_DEBITOS'!D891)</f>
        <v>Não informado</v>
      </c>
      <c r="E895" s="7">
        <f>IF('2_DEBITOS'!$I$4="ERRO !!!",0,SUM('2_DEBITOS'!E891))</f>
        <v>0</v>
      </c>
      <c r="F895" s="7">
        <f>IF('2_DEBITOS'!$I$4="ERRO !!!",0,SUM('2_DEBITOS'!F891,'2_DEBITOS'!G891))</f>
        <v>0</v>
      </c>
      <c r="G895" s="8" t="str">
        <f>IF('1_QUESITOS'!$D$18="ERRO !!!","",
IF(E895+F895=0,"",
IF(OR('2_DEBITOS'!I891="Sim",'1_QUESITOS'!$D$6="Sim",'1_QUESITOS'!$D$7="Sim",'1_QUESITOS'!$D$9="Sim"),"D",
IF('3_CAPAG'!$D$9="","",
'3_CAPAG'!$D$9))))</f>
        <v/>
      </c>
      <c r="H895" s="8" t="str">
        <f>IF('1_QUESITOS'!$D$18="ERRO !!!","00.0",
IF(AND(OR(G895="C",G895="D"),'1_QUESITOS'!$D$13="Sim"),"10.1",
IF(AND(OR(G895="A",G895="B"),'1_QUESITOS'!$D$14="Sim"),"10.2",
IF(AND(OR(G895="C",G895="D"),'1_QUESITOS'!$D$13="Não",'1_QUESITOS'!$D$12="Inciso I"),"11.1",
IF(AND(OR(G895="C",G895="D"),'1_QUESITOS'!$D$13="Não",'1_QUESITOS'!$D$12="Inciso II"),"11.2",
"00.0")))))</f>
        <v>00.0</v>
      </c>
      <c r="I895" s="87">
        <f>IF('1_QUESITOS'!$D$18="ERRO !!!",0,
IF(H895="10.1",0.65,
IF(H895="10.2",0,
IF(AND(H895="11.1",'1_QUESITOS'!$D$8="Não",'1_QUESITOS'!$D$9="Não",'1_QUESITOS'!$D$10="Não",'1_QUESITOS'!$D$11="Não"),0.65,
IF(AND(H895="11.1",OR('1_QUESITOS'!$D$8="Sim",'1_QUESITOS'!$D$9="Sim",'1_QUESITOS'!$D$10="Sim",'1_QUESITOS'!$D$11="Sim")),0.7,
IF(AND(H895="11.2",'1_QUESITOS'!$D$8="Não",'1_QUESITOS'!$D$9="Não",'1_QUESITOS'!$D$10="Não",'1_QUESITOS'!$D$11="Não"),0.5,
IF(AND(H895="11.2",OR('1_QUESITOS'!$D$8="Sim",'1_QUESITOS'!$D$9="Sim",'1_QUESITOS'!$D$10="Sim",'1_QUESITOS'!$D$11="Sim")),0.55,
0)))))))</f>
        <v>0</v>
      </c>
      <c r="J895" s="87">
        <f>'3_CAPAG'!$D$8</f>
        <v>0</v>
      </c>
      <c r="K895" s="87">
        <f>IF(OR('2_DEBITOS'!I891="Sim",'1_QUESITOS'!$D$6="Sim",'1_QUESITOS'!$D$7="Sim",'1_QUESITOS'!$D$9="Sim"),I895,
SMALL(I895:J895,1))</f>
        <v>0</v>
      </c>
      <c r="L895" s="7">
        <f>IF('2_DEBITOS'!$I$4="ERRO !!!",0,ROUNDDOWN(SUM(E895:F895)*K895,2))</f>
        <v>0</v>
      </c>
      <c r="M895" s="7">
        <f t="shared" si="52"/>
        <v>0</v>
      </c>
      <c r="N895" s="7">
        <f t="shared" si="55"/>
        <v>0</v>
      </c>
      <c r="O895" s="7">
        <f t="shared" si="53"/>
        <v>0</v>
      </c>
    </row>
    <row r="896" spans="3:15" x14ac:dyDescent="0.35">
      <c r="C896" s="18" t="str">
        <f t="shared" si="54"/>
        <v/>
      </c>
      <c r="D896" s="13" t="str">
        <f>IF('2_DEBITOS'!D892="","Não informado",'2_DEBITOS'!D892)</f>
        <v>Não informado</v>
      </c>
      <c r="E896" s="7">
        <f>IF('2_DEBITOS'!$I$4="ERRO !!!",0,SUM('2_DEBITOS'!E892))</f>
        <v>0</v>
      </c>
      <c r="F896" s="7">
        <f>IF('2_DEBITOS'!$I$4="ERRO !!!",0,SUM('2_DEBITOS'!F892,'2_DEBITOS'!G892))</f>
        <v>0</v>
      </c>
      <c r="G896" s="8" t="str">
        <f>IF('1_QUESITOS'!$D$18="ERRO !!!","",
IF(E896+F896=0,"",
IF(OR('2_DEBITOS'!I892="Sim",'1_QUESITOS'!$D$6="Sim",'1_QUESITOS'!$D$7="Sim",'1_QUESITOS'!$D$9="Sim"),"D",
IF('3_CAPAG'!$D$9="","",
'3_CAPAG'!$D$9))))</f>
        <v/>
      </c>
      <c r="H896" s="8" t="str">
        <f>IF('1_QUESITOS'!$D$18="ERRO !!!","00.0",
IF(AND(OR(G896="C",G896="D"),'1_QUESITOS'!$D$13="Sim"),"10.1",
IF(AND(OR(G896="A",G896="B"),'1_QUESITOS'!$D$14="Sim"),"10.2",
IF(AND(OR(G896="C",G896="D"),'1_QUESITOS'!$D$13="Não",'1_QUESITOS'!$D$12="Inciso I"),"11.1",
IF(AND(OR(G896="C",G896="D"),'1_QUESITOS'!$D$13="Não",'1_QUESITOS'!$D$12="Inciso II"),"11.2",
"00.0")))))</f>
        <v>00.0</v>
      </c>
      <c r="I896" s="87">
        <f>IF('1_QUESITOS'!$D$18="ERRO !!!",0,
IF(H896="10.1",0.65,
IF(H896="10.2",0,
IF(AND(H896="11.1",'1_QUESITOS'!$D$8="Não",'1_QUESITOS'!$D$9="Não",'1_QUESITOS'!$D$10="Não",'1_QUESITOS'!$D$11="Não"),0.65,
IF(AND(H896="11.1",OR('1_QUESITOS'!$D$8="Sim",'1_QUESITOS'!$D$9="Sim",'1_QUESITOS'!$D$10="Sim",'1_QUESITOS'!$D$11="Sim")),0.7,
IF(AND(H896="11.2",'1_QUESITOS'!$D$8="Não",'1_QUESITOS'!$D$9="Não",'1_QUESITOS'!$D$10="Não",'1_QUESITOS'!$D$11="Não"),0.5,
IF(AND(H896="11.2",OR('1_QUESITOS'!$D$8="Sim",'1_QUESITOS'!$D$9="Sim",'1_QUESITOS'!$D$10="Sim",'1_QUESITOS'!$D$11="Sim")),0.55,
0)))))))</f>
        <v>0</v>
      </c>
      <c r="J896" s="87">
        <f>'3_CAPAG'!$D$8</f>
        <v>0</v>
      </c>
      <c r="K896" s="87">
        <f>IF(OR('2_DEBITOS'!I892="Sim",'1_QUESITOS'!$D$6="Sim",'1_QUESITOS'!$D$7="Sim",'1_QUESITOS'!$D$9="Sim"),I896,
SMALL(I896:J896,1))</f>
        <v>0</v>
      </c>
      <c r="L896" s="7">
        <f>IF('2_DEBITOS'!$I$4="ERRO !!!",0,ROUNDDOWN(SUM(E896:F896)*K896,2))</f>
        <v>0</v>
      </c>
      <c r="M896" s="7">
        <f t="shared" si="52"/>
        <v>0</v>
      </c>
      <c r="N896" s="7">
        <f t="shared" si="55"/>
        <v>0</v>
      </c>
      <c r="O896" s="7">
        <f t="shared" si="53"/>
        <v>0</v>
      </c>
    </row>
    <row r="897" spans="3:15" x14ac:dyDescent="0.35">
      <c r="C897" s="18" t="str">
        <f t="shared" si="54"/>
        <v/>
      </c>
      <c r="D897" s="13" t="str">
        <f>IF('2_DEBITOS'!D893="","Não informado",'2_DEBITOS'!D893)</f>
        <v>Não informado</v>
      </c>
      <c r="E897" s="7">
        <f>IF('2_DEBITOS'!$I$4="ERRO !!!",0,SUM('2_DEBITOS'!E893))</f>
        <v>0</v>
      </c>
      <c r="F897" s="7">
        <f>IF('2_DEBITOS'!$I$4="ERRO !!!",0,SUM('2_DEBITOS'!F893,'2_DEBITOS'!G893))</f>
        <v>0</v>
      </c>
      <c r="G897" s="8" t="str">
        <f>IF('1_QUESITOS'!$D$18="ERRO !!!","",
IF(E897+F897=0,"",
IF(OR('2_DEBITOS'!I893="Sim",'1_QUESITOS'!$D$6="Sim",'1_QUESITOS'!$D$7="Sim",'1_QUESITOS'!$D$9="Sim"),"D",
IF('3_CAPAG'!$D$9="","",
'3_CAPAG'!$D$9))))</f>
        <v/>
      </c>
      <c r="H897" s="8" t="str">
        <f>IF('1_QUESITOS'!$D$18="ERRO !!!","00.0",
IF(AND(OR(G897="C",G897="D"),'1_QUESITOS'!$D$13="Sim"),"10.1",
IF(AND(OR(G897="A",G897="B"),'1_QUESITOS'!$D$14="Sim"),"10.2",
IF(AND(OR(G897="C",G897="D"),'1_QUESITOS'!$D$13="Não",'1_QUESITOS'!$D$12="Inciso I"),"11.1",
IF(AND(OR(G897="C",G897="D"),'1_QUESITOS'!$D$13="Não",'1_QUESITOS'!$D$12="Inciso II"),"11.2",
"00.0")))))</f>
        <v>00.0</v>
      </c>
      <c r="I897" s="87">
        <f>IF('1_QUESITOS'!$D$18="ERRO !!!",0,
IF(H897="10.1",0.65,
IF(H897="10.2",0,
IF(AND(H897="11.1",'1_QUESITOS'!$D$8="Não",'1_QUESITOS'!$D$9="Não",'1_QUESITOS'!$D$10="Não",'1_QUESITOS'!$D$11="Não"),0.65,
IF(AND(H897="11.1",OR('1_QUESITOS'!$D$8="Sim",'1_QUESITOS'!$D$9="Sim",'1_QUESITOS'!$D$10="Sim",'1_QUESITOS'!$D$11="Sim")),0.7,
IF(AND(H897="11.2",'1_QUESITOS'!$D$8="Não",'1_QUESITOS'!$D$9="Não",'1_QUESITOS'!$D$10="Não",'1_QUESITOS'!$D$11="Não"),0.5,
IF(AND(H897="11.2",OR('1_QUESITOS'!$D$8="Sim",'1_QUESITOS'!$D$9="Sim",'1_QUESITOS'!$D$10="Sim",'1_QUESITOS'!$D$11="Sim")),0.55,
0)))))))</f>
        <v>0</v>
      </c>
      <c r="J897" s="87">
        <f>'3_CAPAG'!$D$8</f>
        <v>0</v>
      </c>
      <c r="K897" s="87">
        <f>IF(OR('2_DEBITOS'!I893="Sim",'1_QUESITOS'!$D$6="Sim",'1_QUESITOS'!$D$7="Sim",'1_QUESITOS'!$D$9="Sim"),I897,
SMALL(I897:J897,1))</f>
        <v>0</v>
      </c>
      <c r="L897" s="7">
        <f>IF('2_DEBITOS'!$I$4="ERRO !!!",0,ROUNDDOWN(SUM(E897:F897)*K897,2))</f>
        <v>0</v>
      </c>
      <c r="M897" s="7">
        <f t="shared" si="52"/>
        <v>0</v>
      </c>
      <c r="N897" s="7">
        <f t="shared" si="55"/>
        <v>0</v>
      </c>
      <c r="O897" s="7">
        <f t="shared" si="53"/>
        <v>0</v>
      </c>
    </row>
    <row r="898" spans="3:15" x14ac:dyDescent="0.35">
      <c r="C898" s="18" t="str">
        <f t="shared" si="54"/>
        <v/>
      </c>
      <c r="D898" s="13" t="str">
        <f>IF('2_DEBITOS'!D894="","Não informado",'2_DEBITOS'!D894)</f>
        <v>Não informado</v>
      </c>
      <c r="E898" s="7">
        <f>IF('2_DEBITOS'!$I$4="ERRO !!!",0,SUM('2_DEBITOS'!E894))</f>
        <v>0</v>
      </c>
      <c r="F898" s="7">
        <f>IF('2_DEBITOS'!$I$4="ERRO !!!",0,SUM('2_DEBITOS'!F894,'2_DEBITOS'!G894))</f>
        <v>0</v>
      </c>
      <c r="G898" s="8" t="str">
        <f>IF('1_QUESITOS'!$D$18="ERRO !!!","",
IF(E898+F898=0,"",
IF(OR('2_DEBITOS'!I894="Sim",'1_QUESITOS'!$D$6="Sim",'1_QUESITOS'!$D$7="Sim",'1_QUESITOS'!$D$9="Sim"),"D",
IF('3_CAPAG'!$D$9="","",
'3_CAPAG'!$D$9))))</f>
        <v/>
      </c>
      <c r="H898" s="8" t="str">
        <f>IF('1_QUESITOS'!$D$18="ERRO !!!","00.0",
IF(AND(OR(G898="C",G898="D"),'1_QUESITOS'!$D$13="Sim"),"10.1",
IF(AND(OR(G898="A",G898="B"),'1_QUESITOS'!$D$14="Sim"),"10.2",
IF(AND(OR(G898="C",G898="D"),'1_QUESITOS'!$D$13="Não",'1_QUESITOS'!$D$12="Inciso I"),"11.1",
IF(AND(OR(G898="C",G898="D"),'1_QUESITOS'!$D$13="Não",'1_QUESITOS'!$D$12="Inciso II"),"11.2",
"00.0")))))</f>
        <v>00.0</v>
      </c>
      <c r="I898" s="87">
        <f>IF('1_QUESITOS'!$D$18="ERRO !!!",0,
IF(H898="10.1",0.65,
IF(H898="10.2",0,
IF(AND(H898="11.1",'1_QUESITOS'!$D$8="Não",'1_QUESITOS'!$D$9="Não",'1_QUESITOS'!$D$10="Não",'1_QUESITOS'!$D$11="Não"),0.65,
IF(AND(H898="11.1",OR('1_QUESITOS'!$D$8="Sim",'1_QUESITOS'!$D$9="Sim",'1_QUESITOS'!$D$10="Sim",'1_QUESITOS'!$D$11="Sim")),0.7,
IF(AND(H898="11.2",'1_QUESITOS'!$D$8="Não",'1_QUESITOS'!$D$9="Não",'1_QUESITOS'!$D$10="Não",'1_QUESITOS'!$D$11="Não"),0.5,
IF(AND(H898="11.2",OR('1_QUESITOS'!$D$8="Sim",'1_QUESITOS'!$D$9="Sim",'1_QUESITOS'!$D$10="Sim",'1_QUESITOS'!$D$11="Sim")),0.55,
0)))))))</f>
        <v>0</v>
      </c>
      <c r="J898" s="87">
        <f>'3_CAPAG'!$D$8</f>
        <v>0</v>
      </c>
      <c r="K898" s="87">
        <f>IF(OR('2_DEBITOS'!I894="Sim",'1_QUESITOS'!$D$6="Sim",'1_QUESITOS'!$D$7="Sim",'1_QUESITOS'!$D$9="Sim"),I898,
SMALL(I898:J898,1))</f>
        <v>0</v>
      </c>
      <c r="L898" s="7">
        <f>IF('2_DEBITOS'!$I$4="ERRO !!!",0,ROUNDDOWN(SUM(E898:F898)*K898,2))</f>
        <v>0</v>
      </c>
      <c r="M898" s="7">
        <f t="shared" si="52"/>
        <v>0</v>
      </c>
      <c r="N898" s="7">
        <f t="shared" si="55"/>
        <v>0</v>
      </c>
      <c r="O898" s="7">
        <f t="shared" si="53"/>
        <v>0</v>
      </c>
    </row>
    <row r="899" spans="3:15" x14ac:dyDescent="0.35">
      <c r="C899" s="18" t="str">
        <f t="shared" si="54"/>
        <v/>
      </c>
      <c r="D899" s="13" t="str">
        <f>IF('2_DEBITOS'!D895="","Não informado",'2_DEBITOS'!D895)</f>
        <v>Não informado</v>
      </c>
      <c r="E899" s="7">
        <f>IF('2_DEBITOS'!$I$4="ERRO !!!",0,SUM('2_DEBITOS'!E895))</f>
        <v>0</v>
      </c>
      <c r="F899" s="7">
        <f>IF('2_DEBITOS'!$I$4="ERRO !!!",0,SUM('2_DEBITOS'!F895,'2_DEBITOS'!G895))</f>
        <v>0</v>
      </c>
      <c r="G899" s="8" t="str">
        <f>IF('1_QUESITOS'!$D$18="ERRO !!!","",
IF(E899+F899=0,"",
IF(OR('2_DEBITOS'!I895="Sim",'1_QUESITOS'!$D$6="Sim",'1_QUESITOS'!$D$7="Sim",'1_QUESITOS'!$D$9="Sim"),"D",
IF('3_CAPAG'!$D$9="","",
'3_CAPAG'!$D$9))))</f>
        <v/>
      </c>
      <c r="H899" s="8" t="str">
        <f>IF('1_QUESITOS'!$D$18="ERRO !!!","00.0",
IF(AND(OR(G899="C",G899="D"),'1_QUESITOS'!$D$13="Sim"),"10.1",
IF(AND(OR(G899="A",G899="B"),'1_QUESITOS'!$D$14="Sim"),"10.2",
IF(AND(OR(G899="C",G899="D"),'1_QUESITOS'!$D$13="Não",'1_QUESITOS'!$D$12="Inciso I"),"11.1",
IF(AND(OR(G899="C",G899="D"),'1_QUESITOS'!$D$13="Não",'1_QUESITOS'!$D$12="Inciso II"),"11.2",
"00.0")))))</f>
        <v>00.0</v>
      </c>
      <c r="I899" s="87">
        <f>IF('1_QUESITOS'!$D$18="ERRO !!!",0,
IF(H899="10.1",0.65,
IF(H899="10.2",0,
IF(AND(H899="11.1",'1_QUESITOS'!$D$8="Não",'1_QUESITOS'!$D$9="Não",'1_QUESITOS'!$D$10="Não",'1_QUESITOS'!$D$11="Não"),0.65,
IF(AND(H899="11.1",OR('1_QUESITOS'!$D$8="Sim",'1_QUESITOS'!$D$9="Sim",'1_QUESITOS'!$D$10="Sim",'1_QUESITOS'!$D$11="Sim")),0.7,
IF(AND(H899="11.2",'1_QUESITOS'!$D$8="Não",'1_QUESITOS'!$D$9="Não",'1_QUESITOS'!$D$10="Não",'1_QUESITOS'!$D$11="Não"),0.5,
IF(AND(H899="11.2",OR('1_QUESITOS'!$D$8="Sim",'1_QUESITOS'!$D$9="Sim",'1_QUESITOS'!$D$10="Sim",'1_QUESITOS'!$D$11="Sim")),0.55,
0)))))))</f>
        <v>0</v>
      </c>
      <c r="J899" s="87">
        <f>'3_CAPAG'!$D$8</f>
        <v>0</v>
      </c>
      <c r="K899" s="87">
        <f>IF(OR('2_DEBITOS'!I895="Sim",'1_QUESITOS'!$D$6="Sim",'1_QUESITOS'!$D$7="Sim",'1_QUESITOS'!$D$9="Sim"),I899,
SMALL(I899:J899,1))</f>
        <v>0</v>
      </c>
      <c r="L899" s="7">
        <f>IF('2_DEBITOS'!$I$4="ERRO !!!",0,ROUNDDOWN(SUM(E899:F899)*K899,2))</f>
        <v>0</v>
      </c>
      <c r="M899" s="7">
        <f t="shared" si="52"/>
        <v>0</v>
      </c>
      <c r="N899" s="7">
        <f t="shared" si="55"/>
        <v>0</v>
      </c>
      <c r="O899" s="7">
        <f t="shared" si="53"/>
        <v>0</v>
      </c>
    </row>
    <row r="900" spans="3:15" x14ac:dyDescent="0.35">
      <c r="C900" s="18" t="str">
        <f t="shared" si="54"/>
        <v/>
      </c>
      <c r="D900" s="13" t="str">
        <f>IF('2_DEBITOS'!D896="","Não informado",'2_DEBITOS'!D896)</f>
        <v>Não informado</v>
      </c>
      <c r="E900" s="7">
        <f>IF('2_DEBITOS'!$I$4="ERRO !!!",0,SUM('2_DEBITOS'!E896))</f>
        <v>0</v>
      </c>
      <c r="F900" s="7">
        <f>IF('2_DEBITOS'!$I$4="ERRO !!!",0,SUM('2_DEBITOS'!F896,'2_DEBITOS'!G896))</f>
        <v>0</v>
      </c>
      <c r="G900" s="8" t="str">
        <f>IF('1_QUESITOS'!$D$18="ERRO !!!","",
IF(E900+F900=0,"",
IF(OR('2_DEBITOS'!I896="Sim",'1_QUESITOS'!$D$6="Sim",'1_QUESITOS'!$D$7="Sim",'1_QUESITOS'!$D$9="Sim"),"D",
IF('3_CAPAG'!$D$9="","",
'3_CAPAG'!$D$9))))</f>
        <v/>
      </c>
      <c r="H900" s="8" t="str">
        <f>IF('1_QUESITOS'!$D$18="ERRO !!!","00.0",
IF(AND(OR(G900="C",G900="D"),'1_QUESITOS'!$D$13="Sim"),"10.1",
IF(AND(OR(G900="A",G900="B"),'1_QUESITOS'!$D$14="Sim"),"10.2",
IF(AND(OR(G900="C",G900="D"),'1_QUESITOS'!$D$13="Não",'1_QUESITOS'!$D$12="Inciso I"),"11.1",
IF(AND(OR(G900="C",G900="D"),'1_QUESITOS'!$D$13="Não",'1_QUESITOS'!$D$12="Inciso II"),"11.2",
"00.0")))))</f>
        <v>00.0</v>
      </c>
      <c r="I900" s="87">
        <f>IF('1_QUESITOS'!$D$18="ERRO !!!",0,
IF(H900="10.1",0.65,
IF(H900="10.2",0,
IF(AND(H900="11.1",'1_QUESITOS'!$D$8="Não",'1_QUESITOS'!$D$9="Não",'1_QUESITOS'!$D$10="Não",'1_QUESITOS'!$D$11="Não"),0.65,
IF(AND(H900="11.1",OR('1_QUESITOS'!$D$8="Sim",'1_QUESITOS'!$D$9="Sim",'1_QUESITOS'!$D$10="Sim",'1_QUESITOS'!$D$11="Sim")),0.7,
IF(AND(H900="11.2",'1_QUESITOS'!$D$8="Não",'1_QUESITOS'!$D$9="Não",'1_QUESITOS'!$D$10="Não",'1_QUESITOS'!$D$11="Não"),0.5,
IF(AND(H900="11.2",OR('1_QUESITOS'!$D$8="Sim",'1_QUESITOS'!$D$9="Sim",'1_QUESITOS'!$D$10="Sim",'1_QUESITOS'!$D$11="Sim")),0.55,
0)))))))</f>
        <v>0</v>
      </c>
      <c r="J900" s="87">
        <f>'3_CAPAG'!$D$8</f>
        <v>0</v>
      </c>
      <c r="K900" s="87">
        <f>IF(OR('2_DEBITOS'!I896="Sim",'1_QUESITOS'!$D$6="Sim",'1_QUESITOS'!$D$7="Sim",'1_QUESITOS'!$D$9="Sim"),I900,
SMALL(I900:J900,1))</f>
        <v>0</v>
      </c>
      <c r="L900" s="7">
        <f>IF('2_DEBITOS'!$I$4="ERRO !!!",0,ROUNDDOWN(SUM(E900:F900)*K900,2))</f>
        <v>0</v>
      </c>
      <c r="M900" s="7">
        <f t="shared" si="52"/>
        <v>0</v>
      </c>
      <c r="N900" s="7">
        <f t="shared" si="55"/>
        <v>0</v>
      </c>
      <c r="O900" s="7">
        <f t="shared" si="53"/>
        <v>0</v>
      </c>
    </row>
    <row r="901" spans="3:15" x14ac:dyDescent="0.35">
      <c r="C901" s="18" t="str">
        <f t="shared" si="54"/>
        <v/>
      </c>
      <c r="D901" s="13" t="str">
        <f>IF('2_DEBITOS'!D897="","Não informado",'2_DEBITOS'!D897)</f>
        <v>Não informado</v>
      </c>
      <c r="E901" s="7">
        <f>IF('2_DEBITOS'!$I$4="ERRO !!!",0,SUM('2_DEBITOS'!E897))</f>
        <v>0</v>
      </c>
      <c r="F901" s="7">
        <f>IF('2_DEBITOS'!$I$4="ERRO !!!",0,SUM('2_DEBITOS'!F897,'2_DEBITOS'!G897))</f>
        <v>0</v>
      </c>
      <c r="G901" s="8" t="str">
        <f>IF('1_QUESITOS'!$D$18="ERRO !!!","",
IF(E901+F901=0,"",
IF(OR('2_DEBITOS'!I897="Sim",'1_QUESITOS'!$D$6="Sim",'1_QUESITOS'!$D$7="Sim",'1_QUESITOS'!$D$9="Sim"),"D",
IF('3_CAPAG'!$D$9="","",
'3_CAPAG'!$D$9))))</f>
        <v/>
      </c>
      <c r="H901" s="8" t="str">
        <f>IF('1_QUESITOS'!$D$18="ERRO !!!","00.0",
IF(AND(OR(G901="C",G901="D"),'1_QUESITOS'!$D$13="Sim"),"10.1",
IF(AND(OR(G901="A",G901="B"),'1_QUESITOS'!$D$14="Sim"),"10.2",
IF(AND(OR(G901="C",G901="D"),'1_QUESITOS'!$D$13="Não",'1_QUESITOS'!$D$12="Inciso I"),"11.1",
IF(AND(OR(G901="C",G901="D"),'1_QUESITOS'!$D$13="Não",'1_QUESITOS'!$D$12="Inciso II"),"11.2",
"00.0")))))</f>
        <v>00.0</v>
      </c>
      <c r="I901" s="87">
        <f>IF('1_QUESITOS'!$D$18="ERRO !!!",0,
IF(H901="10.1",0.65,
IF(H901="10.2",0,
IF(AND(H901="11.1",'1_QUESITOS'!$D$8="Não",'1_QUESITOS'!$D$9="Não",'1_QUESITOS'!$D$10="Não",'1_QUESITOS'!$D$11="Não"),0.65,
IF(AND(H901="11.1",OR('1_QUESITOS'!$D$8="Sim",'1_QUESITOS'!$D$9="Sim",'1_QUESITOS'!$D$10="Sim",'1_QUESITOS'!$D$11="Sim")),0.7,
IF(AND(H901="11.2",'1_QUESITOS'!$D$8="Não",'1_QUESITOS'!$D$9="Não",'1_QUESITOS'!$D$10="Não",'1_QUESITOS'!$D$11="Não"),0.5,
IF(AND(H901="11.2",OR('1_QUESITOS'!$D$8="Sim",'1_QUESITOS'!$D$9="Sim",'1_QUESITOS'!$D$10="Sim",'1_QUESITOS'!$D$11="Sim")),0.55,
0)))))))</f>
        <v>0</v>
      </c>
      <c r="J901" s="87">
        <f>'3_CAPAG'!$D$8</f>
        <v>0</v>
      </c>
      <c r="K901" s="87">
        <f>IF(OR('2_DEBITOS'!I897="Sim",'1_QUESITOS'!$D$6="Sim",'1_QUESITOS'!$D$7="Sim",'1_QUESITOS'!$D$9="Sim"),I901,
SMALL(I901:J901,1))</f>
        <v>0</v>
      </c>
      <c r="L901" s="7">
        <f>IF('2_DEBITOS'!$I$4="ERRO !!!",0,ROUNDDOWN(SUM(E901:F901)*K901,2))</f>
        <v>0</v>
      </c>
      <c r="M901" s="7">
        <f t="shared" si="52"/>
        <v>0</v>
      </c>
      <c r="N901" s="7">
        <f t="shared" si="55"/>
        <v>0</v>
      </c>
      <c r="O901" s="7">
        <f t="shared" si="53"/>
        <v>0</v>
      </c>
    </row>
    <row r="902" spans="3:15" x14ac:dyDescent="0.35">
      <c r="C902" s="18" t="str">
        <f t="shared" si="54"/>
        <v/>
      </c>
      <c r="D902" s="13" t="str">
        <f>IF('2_DEBITOS'!D898="","Não informado",'2_DEBITOS'!D898)</f>
        <v>Não informado</v>
      </c>
      <c r="E902" s="7">
        <f>IF('2_DEBITOS'!$I$4="ERRO !!!",0,SUM('2_DEBITOS'!E898))</f>
        <v>0</v>
      </c>
      <c r="F902" s="7">
        <f>IF('2_DEBITOS'!$I$4="ERRO !!!",0,SUM('2_DEBITOS'!F898,'2_DEBITOS'!G898))</f>
        <v>0</v>
      </c>
      <c r="G902" s="8" t="str">
        <f>IF('1_QUESITOS'!$D$18="ERRO !!!","",
IF(E902+F902=0,"",
IF(OR('2_DEBITOS'!I898="Sim",'1_QUESITOS'!$D$6="Sim",'1_QUESITOS'!$D$7="Sim",'1_QUESITOS'!$D$9="Sim"),"D",
IF('3_CAPAG'!$D$9="","",
'3_CAPAG'!$D$9))))</f>
        <v/>
      </c>
      <c r="H902" s="8" t="str">
        <f>IF('1_QUESITOS'!$D$18="ERRO !!!","00.0",
IF(AND(OR(G902="C",G902="D"),'1_QUESITOS'!$D$13="Sim"),"10.1",
IF(AND(OR(G902="A",G902="B"),'1_QUESITOS'!$D$14="Sim"),"10.2",
IF(AND(OR(G902="C",G902="D"),'1_QUESITOS'!$D$13="Não",'1_QUESITOS'!$D$12="Inciso I"),"11.1",
IF(AND(OR(G902="C",G902="D"),'1_QUESITOS'!$D$13="Não",'1_QUESITOS'!$D$12="Inciso II"),"11.2",
"00.0")))))</f>
        <v>00.0</v>
      </c>
      <c r="I902" s="87">
        <f>IF('1_QUESITOS'!$D$18="ERRO !!!",0,
IF(H902="10.1",0.65,
IF(H902="10.2",0,
IF(AND(H902="11.1",'1_QUESITOS'!$D$8="Não",'1_QUESITOS'!$D$9="Não",'1_QUESITOS'!$D$10="Não",'1_QUESITOS'!$D$11="Não"),0.65,
IF(AND(H902="11.1",OR('1_QUESITOS'!$D$8="Sim",'1_QUESITOS'!$D$9="Sim",'1_QUESITOS'!$D$10="Sim",'1_QUESITOS'!$D$11="Sim")),0.7,
IF(AND(H902="11.2",'1_QUESITOS'!$D$8="Não",'1_QUESITOS'!$D$9="Não",'1_QUESITOS'!$D$10="Não",'1_QUESITOS'!$D$11="Não"),0.5,
IF(AND(H902="11.2",OR('1_QUESITOS'!$D$8="Sim",'1_QUESITOS'!$D$9="Sim",'1_QUESITOS'!$D$10="Sim",'1_QUESITOS'!$D$11="Sim")),0.55,
0)))))))</f>
        <v>0</v>
      </c>
      <c r="J902" s="87">
        <f>'3_CAPAG'!$D$8</f>
        <v>0</v>
      </c>
      <c r="K902" s="87">
        <f>IF(OR('2_DEBITOS'!I898="Sim",'1_QUESITOS'!$D$6="Sim",'1_QUESITOS'!$D$7="Sim",'1_QUESITOS'!$D$9="Sim"),I902,
SMALL(I902:J902,1))</f>
        <v>0</v>
      </c>
      <c r="L902" s="7">
        <f>IF('2_DEBITOS'!$I$4="ERRO !!!",0,ROUNDDOWN(SUM(E902:F902)*K902,2))</f>
        <v>0</v>
      </c>
      <c r="M902" s="7">
        <f t="shared" si="52"/>
        <v>0</v>
      </c>
      <c r="N902" s="7">
        <f t="shared" si="55"/>
        <v>0</v>
      </c>
      <c r="O902" s="7">
        <f t="shared" si="53"/>
        <v>0</v>
      </c>
    </row>
    <row r="903" spans="3:15" x14ac:dyDescent="0.35">
      <c r="C903" s="18" t="str">
        <f t="shared" si="54"/>
        <v/>
      </c>
      <c r="D903" s="13" t="str">
        <f>IF('2_DEBITOS'!D899="","Não informado",'2_DEBITOS'!D899)</f>
        <v>Não informado</v>
      </c>
      <c r="E903" s="7">
        <f>IF('2_DEBITOS'!$I$4="ERRO !!!",0,SUM('2_DEBITOS'!E899))</f>
        <v>0</v>
      </c>
      <c r="F903" s="7">
        <f>IF('2_DEBITOS'!$I$4="ERRO !!!",0,SUM('2_DEBITOS'!F899,'2_DEBITOS'!G899))</f>
        <v>0</v>
      </c>
      <c r="G903" s="8" t="str">
        <f>IF('1_QUESITOS'!$D$18="ERRO !!!","",
IF(E903+F903=0,"",
IF(OR('2_DEBITOS'!I899="Sim",'1_QUESITOS'!$D$6="Sim",'1_QUESITOS'!$D$7="Sim",'1_QUESITOS'!$D$9="Sim"),"D",
IF('3_CAPAG'!$D$9="","",
'3_CAPAG'!$D$9))))</f>
        <v/>
      </c>
      <c r="H903" s="8" t="str">
        <f>IF('1_QUESITOS'!$D$18="ERRO !!!","00.0",
IF(AND(OR(G903="C",G903="D"),'1_QUESITOS'!$D$13="Sim"),"10.1",
IF(AND(OR(G903="A",G903="B"),'1_QUESITOS'!$D$14="Sim"),"10.2",
IF(AND(OR(G903="C",G903="D"),'1_QUESITOS'!$D$13="Não",'1_QUESITOS'!$D$12="Inciso I"),"11.1",
IF(AND(OR(G903="C",G903="D"),'1_QUESITOS'!$D$13="Não",'1_QUESITOS'!$D$12="Inciso II"),"11.2",
"00.0")))))</f>
        <v>00.0</v>
      </c>
      <c r="I903" s="87">
        <f>IF('1_QUESITOS'!$D$18="ERRO !!!",0,
IF(H903="10.1",0.65,
IF(H903="10.2",0,
IF(AND(H903="11.1",'1_QUESITOS'!$D$8="Não",'1_QUESITOS'!$D$9="Não",'1_QUESITOS'!$D$10="Não",'1_QUESITOS'!$D$11="Não"),0.65,
IF(AND(H903="11.1",OR('1_QUESITOS'!$D$8="Sim",'1_QUESITOS'!$D$9="Sim",'1_QUESITOS'!$D$10="Sim",'1_QUESITOS'!$D$11="Sim")),0.7,
IF(AND(H903="11.2",'1_QUESITOS'!$D$8="Não",'1_QUESITOS'!$D$9="Não",'1_QUESITOS'!$D$10="Não",'1_QUESITOS'!$D$11="Não"),0.5,
IF(AND(H903="11.2",OR('1_QUESITOS'!$D$8="Sim",'1_QUESITOS'!$D$9="Sim",'1_QUESITOS'!$D$10="Sim",'1_QUESITOS'!$D$11="Sim")),0.55,
0)))))))</f>
        <v>0</v>
      </c>
      <c r="J903" s="87">
        <f>'3_CAPAG'!$D$8</f>
        <v>0</v>
      </c>
      <c r="K903" s="87">
        <f>IF(OR('2_DEBITOS'!I899="Sim",'1_QUESITOS'!$D$6="Sim",'1_QUESITOS'!$D$7="Sim",'1_QUESITOS'!$D$9="Sim"),I903,
SMALL(I903:J903,1))</f>
        <v>0</v>
      </c>
      <c r="L903" s="7">
        <f>IF('2_DEBITOS'!$I$4="ERRO !!!",0,ROUNDDOWN(SUM(E903:F903)*K903,2))</f>
        <v>0</v>
      </c>
      <c r="M903" s="7">
        <f t="shared" si="52"/>
        <v>0</v>
      </c>
      <c r="N903" s="7">
        <f t="shared" si="55"/>
        <v>0</v>
      </c>
      <c r="O903" s="7">
        <f t="shared" si="53"/>
        <v>0</v>
      </c>
    </row>
    <row r="904" spans="3:15" x14ac:dyDescent="0.35">
      <c r="C904" s="18" t="str">
        <f t="shared" si="54"/>
        <v/>
      </c>
      <c r="D904" s="13" t="str">
        <f>IF('2_DEBITOS'!D900="","Não informado",'2_DEBITOS'!D900)</f>
        <v>Não informado</v>
      </c>
      <c r="E904" s="7">
        <f>IF('2_DEBITOS'!$I$4="ERRO !!!",0,SUM('2_DEBITOS'!E900))</f>
        <v>0</v>
      </c>
      <c r="F904" s="7">
        <f>IF('2_DEBITOS'!$I$4="ERRO !!!",0,SUM('2_DEBITOS'!F900,'2_DEBITOS'!G900))</f>
        <v>0</v>
      </c>
      <c r="G904" s="8" t="str">
        <f>IF('1_QUESITOS'!$D$18="ERRO !!!","",
IF(E904+F904=0,"",
IF(OR('2_DEBITOS'!I900="Sim",'1_QUESITOS'!$D$6="Sim",'1_QUESITOS'!$D$7="Sim",'1_QUESITOS'!$D$9="Sim"),"D",
IF('3_CAPAG'!$D$9="","",
'3_CAPAG'!$D$9))))</f>
        <v/>
      </c>
      <c r="H904" s="8" t="str">
        <f>IF('1_QUESITOS'!$D$18="ERRO !!!","00.0",
IF(AND(OR(G904="C",G904="D"),'1_QUESITOS'!$D$13="Sim"),"10.1",
IF(AND(OR(G904="A",G904="B"),'1_QUESITOS'!$D$14="Sim"),"10.2",
IF(AND(OR(G904="C",G904="D"),'1_QUESITOS'!$D$13="Não",'1_QUESITOS'!$D$12="Inciso I"),"11.1",
IF(AND(OR(G904="C",G904="D"),'1_QUESITOS'!$D$13="Não",'1_QUESITOS'!$D$12="Inciso II"),"11.2",
"00.0")))))</f>
        <v>00.0</v>
      </c>
      <c r="I904" s="87">
        <f>IF('1_QUESITOS'!$D$18="ERRO !!!",0,
IF(H904="10.1",0.65,
IF(H904="10.2",0,
IF(AND(H904="11.1",'1_QUESITOS'!$D$8="Não",'1_QUESITOS'!$D$9="Não",'1_QUESITOS'!$D$10="Não",'1_QUESITOS'!$D$11="Não"),0.65,
IF(AND(H904="11.1",OR('1_QUESITOS'!$D$8="Sim",'1_QUESITOS'!$D$9="Sim",'1_QUESITOS'!$D$10="Sim",'1_QUESITOS'!$D$11="Sim")),0.7,
IF(AND(H904="11.2",'1_QUESITOS'!$D$8="Não",'1_QUESITOS'!$D$9="Não",'1_QUESITOS'!$D$10="Não",'1_QUESITOS'!$D$11="Não"),0.5,
IF(AND(H904="11.2",OR('1_QUESITOS'!$D$8="Sim",'1_QUESITOS'!$D$9="Sim",'1_QUESITOS'!$D$10="Sim",'1_QUESITOS'!$D$11="Sim")),0.55,
0)))))))</f>
        <v>0</v>
      </c>
      <c r="J904" s="87">
        <f>'3_CAPAG'!$D$8</f>
        <v>0</v>
      </c>
      <c r="K904" s="87">
        <f>IF(OR('2_DEBITOS'!I900="Sim",'1_QUESITOS'!$D$6="Sim",'1_QUESITOS'!$D$7="Sim",'1_QUESITOS'!$D$9="Sim"),I904,
SMALL(I904:J904,1))</f>
        <v>0</v>
      </c>
      <c r="L904" s="7">
        <f>IF('2_DEBITOS'!$I$4="ERRO !!!",0,ROUNDDOWN(SUM(E904:F904)*K904,2))</f>
        <v>0</v>
      </c>
      <c r="M904" s="7">
        <f t="shared" si="52"/>
        <v>0</v>
      </c>
      <c r="N904" s="7">
        <f t="shared" si="55"/>
        <v>0</v>
      </c>
      <c r="O904" s="7">
        <f t="shared" si="53"/>
        <v>0</v>
      </c>
    </row>
    <row r="905" spans="3:15" x14ac:dyDescent="0.35">
      <c r="C905" s="18" t="str">
        <f t="shared" si="54"/>
        <v/>
      </c>
      <c r="D905" s="13" t="str">
        <f>IF('2_DEBITOS'!D901="","Não informado",'2_DEBITOS'!D901)</f>
        <v>Não informado</v>
      </c>
      <c r="E905" s="7">
        <f>IF('2_DEBITOS'!$I$4="ERRO !!!",0,SUM('2_DEBITOS'!E901))</f>
        <v>0</v>
      </c>
      <c r="F905" s="7">
        <f>IF('2_DEBITOS'!$I$4="ERRO !!!",0,SUM('2_DEBITOS'!F901,'2_DEBITOS'!G901))</f>
        <v>0</v>
      </c>
      <c r="G905" s="8" t="str">
        <f>IF('1_QUESITOS'!$D$18="ERRO !!!","",
IF(E905+F905=0,"",
IF(OR('2_DEBITOS'!I901="Sim",'1_QUESITOS'!$D$6="Sim",'1_QUESITOS'!$D$7="Sim",'1_QUESITOS'!$D$9="Sim"),"D",
IF('3_CAPAG'!$D$9="","",
'3_CAPAG'!$D$9))))</f>
        <v/>
      </c>
      <c r="H905" s="8" t="str">
        <f>IF('1_QUESITOS'!$D$18="ERRO !!!","00.0",
IF(AND(OR(G905="C",G905="D"),'1_QUESITOS'!$D$13="Sim"),"10.1",
IF(AND(OR(G905="A",G905="B"),'1_QUESITOS'!$D$14="Sim"),"10.2",
IF(AND(OR(G905="C",G905="D"),'1_QUESITOS'!$D$13="Não",'1_QUESITOS'!$D$12="Inciso I"),"11.1",
IF(AND(OR(G905="C",G905="D"),'1_QUESITOS'!$D$13="Não",'1_QUESITOS'!$D$12="Inciso II"),"11.2",
"00.0")))))</f>
        <v>00.0</v>
      </c>
      <c r="I905" s="87">
        <f>IF('1_QUESITOS'!$D$18="ERRO !!!",0,
IF(H905="10.1",0.65,
IF(H905="10.2",0,
IF(AND(H905="11.1",'1_QUESITOS'!$D$8="Não",'1_QUESITOS'!$D$9="Não",'1_QUESITOS'!$D$10="Não",'1_QUESITOS'!$D$11="Não"),0.65,
IF(AND(H905="11.1",OR('1_QUESITOS'!$D$8="Sim",'1_QUESITOS'!$D$9="Sim",'1_QUESITOS'!$D$10="Sim",'1_QUESITOS'!$D$11="Sim")),0.7,
IF(AND(H905="11.2",'1_QUESITOS'!$D$8="Não",'1_QUESITOS'!$D$9="Não",'1_QUESITOS'!$D$10="Não",'1_QUESITOS'!$D$11="Não"),0.5,
IF(AND(H905="11.2",OR('1_QUESITOS'!$D$8="Sim",'1_QUESITOS'!$D$9="Sim",'1_QUESITOS'!$D$10="Sim",'1_QUESITOS'!$D$11="Sim")),0.55,
0)))))))</f>
        <v>0</v>
      </c>
      <c r="J905" s="87">
        <f>'3_CAPAG'!$D$8</f>
        <v>0</v>
      </c>
      <c r="K905" s="87">
        <f>IF(OR('2_DEBITOS'!I901="Sim",'1_QUESITOS'!$D$6="Sim",'1_QUESITOS'!$D$7="Sim",'1_QUESITOS'!$D$9="Sim"),I905,
SMALL(I905:J905,1))</f>
        <v>0</v>
      </c>
      <c r="L905" s="7">
        <f>IF('2_DEBITOS'!$I$4="ERRO !!!",0,ROUNDDOWN(SUM(E905:F905)*K905,2))</f>
        <v>0</v>
      </c>
      <c r="M905" s="7">
        <f t="shared" si="52"/>
        <v>0</v>
      </c>
      <c r="N905" s="7">
        <f t="shared" si="55"/>
        <v>0</v>
      </c>
      <c r="O905" s="7">
        <f t="shared" si="53"/>
        <v>0</v>
      </c>
    </row>
    <row r="906" spans="3:15" x14ac:dyDescent="0.35">
      <c r="C906" s="18" t="str">
        <f t="shared" si="54"/>
        <v/>
      </c>
      <c r="D906" s="13" t="str">
        <f>IF('2_DEBITOS'!D902="","Não informado",'2_DEBITOS'!D902)</f>
        <v>Não informado</v>
      </c>
      <c r="E906" s="7">
        <f>IF('2_DEBITOS'!$I$4="ERRO !!!",0,SUM('2_DEBITOS'!E902))</f>
        <v>0</v>
      </c>
      <c r="F906" s="7">
        <f>IF('2_DEBITOS'!$I$4="ERRO !!!",0,SUM('2_DEBITOS'!F902,'2_DEBITOS'!G902))</f>
        <v>0</v>
      </c>
      <c r="G906" s="8" t="str">
        <f>IF('1_QUESITOS'!$D$18="ERRO !!!","",
IF(E906+F906=0,"",
IF(OR('2_DEBITOS'!I902="Sim",'1_QUESITOS'!$D$6="Sim",'1_QUESITOS'!$D$7="Sim",'1_QUESITOS'!$D$9="Sim"),"D",
IF('3_CAPAG'!$D$9="","",
'3_CAPAG'!$D$9))))</f>
        <v/>
      </c>
      <c r="H906" s="8" t="str">
        <f>IF('1_QUESITOS'!$D$18="ERRO !!!","00.0",
IF(AND(OR(G906="C",G906="D"),'1_QUESITOS'!$D$13="Sim"),"10.1",
IF(AND(OR(G906="A",G906="B"),'1_QUESITOS'!$D$14="Sim"),"10.2",
IF(AND(OR(G906="C",G906="D"),'1_QUESITOS'!$D$13="Não",'1_QUESITOS'!$D$12="Inciso I"),"11.1",
IF(AND(OR(G906="C",G906="D"),'1_QUESITOS'!$D$13="Não",'1_QUESITOS'!$D$12="Inciso II"),"11.2",
"00.0")))))</f>
        <v>00.0</v>
      </c>
      <c r="I906" s="87">
        <f>IF('1_QUESITOS'!$D$18="ERRO !!!",0,
IF(H906="10.1",0.65,
IF(H906="10.2",0,
IF(AND(H906="11.1",'1_QUESITOS'!$D$8="Não",'1_QUESITOS'!$D$9="Não",'1_QUESITOS'!$D$10="Não",'1_QUESITOS'!$D$11="Não"),0.65,
IF(AND(H906="11.1",OR('1_QUESITOS'!$D$8="Sim",'1_QUESITOS'!$D$9="Sim",'1_QUESITOS'!$D$10="Sim",'1_QUESITOS'!$D$11="Sim")),0.7,
IF(AND(H906="11.2",'1_QUESITOS'!$D$8="Não",'1_QUESITOS'!$D$9="Não",'1_QUESITOS'!$D$10="Não",'1_QUESITOS'!$D$11="Não"),0.5,
IF(AND(H906="11.2",OR('1_QUESITOS'!$D$8="Sim",'1_QUESITOS'!$D$9="Sim",'1_QUESITOS'!$D$10="Sim",'1_QUESITOS'!$D$11="Sim")),0.55,
0)))))))</f>
        <v>0</v>
      </c>
      <c r="J906" s="87">
        <f>'3_CAPAG'!$D$8</f>
        <v>0</v>
      </c>
      <c r="K906" s="87">
        <f>IF(OR('2_DEBITOS'!I902="Sim",'1_QUESITOS'!$D$6="Sim",'1_QUESITOS'!$D$7="Sim",'1_QUESITOS'!$D$9="Sim"),I906,
SMALL(I906:J906,1))</f>
        <v>0</v>
      </c>
      <c r="L906" s="7">
        <f>IF('2_DEBITOS'!$I$4="ERRO !!!",0,ROUNDDOWN(SUM(E906:F906)*K906,2))</f>
        <v>0</v>
      </c>
      <c r="M906" s="7">
        <f t="shared" si="52"/>
        <v>0</v>
      </c>
      <c r="N906" s="7">
        <f t="shared" si="55"/>
        <v>0</v>
      </c>
      <c r="O906" s="7">
        <f t="shared" si="53"/>
        <v>0</v>
      </c>
    </row>
    <row r="907" spans="3:15" x14ac:dyDescent="0.35">
      <c r="C907" s="18" t="str">
        <f t="shared" si="54"/>
        <v/>
      </c>
      <c r="D907" s="13" t="str">
        <f>IF('2_DEBITOS'!D903="","Não informado",'2_DEBITOS'!D903)</f>
        <v>Não informado</v>
      </c>
      <c r="E907" s="7">
        <f>IF('2_DEBITOS'!$I$4="ERRO !!!",0,SUM('2_DEBITOS'!E903))</f>
        <v>0</v>
      </c>
      <c r="F907" s="7">
        <f>IF('2_DEBITOS'!$I$4="ERRO !!!",0,SUM('2_DEBITOS'!F903,'2_DEBITOS'!G903))</f>
        <v>0</v>
      </c>
      <c r="G907" s="8" t="str">
        <f>IF('1_QUESITOS'!$D$18="ERRO !!!","",
IF(E907+F907=0,"",
IF(OR('2_DEBITOS'!I903="Sim",'1_QUESITOS'!$D$6="Sim",'1_QUESITOS'!$D$7="Sim",'1_QUESITOS'!$D$9="Sim"),"D",
IF('3_CAPAG'!$D$9="","",
'3_CAPAG'!$D$9))))</f>
        <v/>
      </c>
      <c r="H907" s="8" t="str">
        <f>IF('1_QUESITOS'!$D$18="ERRO !!!","00.0",
IF(AND(OR(G907="C",G907="D"),'1_QUESITOS'!$D$13="Sim"),"10.1",
IF(AND(OR(G907="A",G907="B"),'1_QUESITOS'!$D$14="Sim"),"10.2",
IF(AND(OR(G907="C",G907="D"),'1_QUESITOS'!$D$13="Não",'1_QUESITOS'!$D$12="Inciso I"),"11.1",
IF(AND(OR(G907="C",G907="D"),'1_QUESITOS'!$D$13="Não",'1_QUESITOS'!$D$12="Inciso II"),"11.2",
"00.0")))))</f>
        <v>00.0</v>
      </c>
      <c r="I907" s="87">
        <f>IF('1_QUESITOS'!$D$18="ERRO !!!",0,
IF(H907="10.1",0.65,
IF(H907="10.2",0,
IF(AND(H907="11.1",'1_QUESITOS'!$D$8="Não",'1_QUESITOS'!$D$9="Não",'1_QUESITOS'!$D$10="Não",'1_QUESITOS'!$D$11="Não"),0.65,
IF(AND(H907="11.1",OR('1_QUESITOS'!$D$8="Sim",'1_QUESITOS'!$D$9="Sim",'1_QUESITOS'!$D$10="Sim",'1_QUESITOS'!$D$11="Sim")),0.7,
IF(AND(H907="11.2",'1_QUESITOS'!$D$8="Não",'1_QUESITOS'!$D$9="Não",'1_QUESITOS'!$D$10="Não",'1_QUESITOS'!$D$11="Não"),0.5,
IF(AND(H907="11.2",OR('1_QUESITOS'!$D$8="Sim",'1_QUESITOS'!$D$9="Sim",'1_QUESITOS'!$D$10="Sim",'1_QUESITOS'!$D$11="Sim")),0.55,
0)))))))</f>
        <v>0</v>
      </c>
      <c r="J907" s="87">
        <f>'3_CAPAG'!$D$8</f>
        <v>0</v>
      </c>
      <c r="K907" s="87">
        <f>IF(OR('2_DEBITOS'!I903="Sim",'1_QUESITOS'!$D$6="Sim",'1_QUESITOS'!$D$7="Sim",'1_QUESITOS'!$D$9="Sim"),I907,
SMALL(I907:J907,1))</f>
        <v>0</v>
      </c>
      <c r="L907" s="7">
        <f>IF('2_DEBITOS'!$I$4="ERRO !!!",0,ROUNDDOWN(SUM(E907:F907)*K907,2))</f>
        <v>0</v>
      </c>
      <c r="M907" s="7">
        <f t="shared" si="52"/>
        <v>0</v>
      </c>
      <c r="N907" s="7">
        <f t="shared" si="55"/>
        <v>0</v>
      </c>
      <c r="O907" s="7">
        <f t="shared" si="53"/>
        <v>0</v>
      </c>
    </row>
    <row r="908" spans="3:15" x14ac:dyDescent="0.35">
      <c r="C908" s="18" t="str">
        <f t="shared" si="54"/>
        <v/>
      </c>
      <c r="D908" s="13" t="str">
        <f>IF('2_DEBITOS'!D904="","Não informado",'2_DEBITOS'!D904)</f>
        <v>Não informado</v>
      </c>
      <c r="E908" s="7">
        <f>IF('2_DEBITOS'!$I$4="ERRO !!!",0,SUM('2_DEBITOS'!E904))</f>
        <v>0</v>
      </c>
      <c r="F908" s="7">
        <f>IF('2_DEBITOS'!$I$4="ERRO !!!",0,SUM('2_DEBITOS'!F904,'2_DEBITOS'!G904))</f>
        <v>0</v>
      </c>
      <c r="G908" s="8" t="str">
        <f>IF('1_QUESITOS'!$D$18="ERRO !!!","",
IF(E908+F908=0,"",
IF(OR('2_DEBITOS'!I904="Sim",'1_QUESITOS'!$D$6="Sim",'1_QUESITOS'!$D$7="Sim",'1_QUESITOS'!$D$9="Sim"),"D",
IF('3_CAPAG'!$D$9="","",
'3_CAPAG'!$D$9))))</f>
        <v/>
      </c>
      <c r="H908" s="8" t="str">
        <f>IF('1_QUESITOS'!$D$18="ERRO !!!","00.0",
IF(AND(OR(G908="C",G908="D"),'1_QUESITOS'!$D$13="Sim"),"10.1",
IF(AND(OR(G908="A",G908="B"),'1_QUESITOS'!$D$14="Sim"),"10.2",
IF(AND(OR(G908="C",G908="D"),'1_QUESITOS'!$D$13="Não",'1_QUESITOS'!$D$12="Inciso I"),"11.1",
IF(AND(OR(G908="C",G908="D"),'1_QUESITOS'!$D$13="Não",'1_QUESITOS'!$D$12="Inciso II"),"11.2",
"00.0")))))</f>
        <v>00.0</v>
      </c>
      <c r="I908" s="87">
        <f>IF('1_QUESITOS'!$D$18="ERRO !!!",0,
IF(H908="10.1",0.65,
IF(H908="10.2",0,
IF(AND(H908="11.1",'1_QUESITOS'!$D$8="Não",'1_QUESITOS'!$D$9="Não",'1_QUESITOS'!$D$10="Não",'1_QUESITOS'!$D$11="Não"),0.65,
IF(AND(H908="11.1",OR('1_QUESITOS'!$D$8="Sim",'1_QUESITOS'!$D$9="Sim",'1_QUESITOS'!$D$10="Sim",'1_QUESITOS'!$D$11="Sim")),0.7,
IF(AND(H908="11.2",'1_QUESITOS'!$D$8="Não",'1_QUESITOS'!$D$9="Não",'1_QUESITOS'!$D$10="Não",'1_QUESITOS'!$D$11="Não"),0.5,
IF(AND(H908="11.2",OR('1_QUESITOS'!$D$8="Sim",'1_QUESITOS'!$D$9="Sim",'1_QUESITOS'!$D$10="Sim",'1_QUESITOS'!$D$11="Sim")),0.55,
0)))))))</f>
        <v>0</v>
      </c>
      <c r="J908" s="87">
        <f>'3_CAPAG'!$D$8</f>
        <v>0</v>
      </c>
      <c r="K908" s="87">
        <f>IF(OR('2_DEBITOS'!I904="Sim",'1_QUESITOS'!$D$6="Sim",'1_QUESITOS'!$D$7="Sim",'1_QUESITOS'!$D$9="Sim"),I908,
SMALL(I908:J908,1))</f>
        <v>0</v>
      </c>
      <c r="L908" s="7">
        <f>IF('2_DEBITOS'!$I$4="ERRO !!!",0,ROUNDDOWN(SUM(E908:F908)*K908,2))</f>
        <v>0</v>
      </c>
      <c r="M908" s="7">
        <f t="shared" si="52"/>
        <v>0</v>
      </c>
      <c r="N908" s="7">
        <f t="shared" si="55"/>
        <v>0</v>
      </c>
      <c r="O908" s="7">
        <f t="shared" si="53"/>
        <v>0</v>
      </c>
    </row>
    <row r="909" spans="3:15" x14ac:dyDescent="0.35">
      <c r="C909" s="18" t="str">
        <f t="shared" si="54"/>
        <v/>
      </c>
      <c r="D909" s="13" t="str">
        <f>IF('2_DEBITOS'!D905="","Não informado",'2_DEBITOS'!D905)</f>
        <v>Não informado</v>
      </c>
      <c r="E909" s="7">
        <f>IF('2_DEBITOS'!$I$4="ERRO !!!",0,SUM('2_DEBITOS'!E905))</f>
        <v>0</v>
      </c>
      <c r="F909" s="7">
        <f>IF('2_DEBITOS'!$I$4="ERRO !!!",0,SUM('2_DEBITOS'!F905,'2_DEBITOS'!G905))</f>
        <v>0</v>
      </c>
      <c r="G909" s="8" t="str">
        <f>IF('1_QUESITOS'!$D$18="ERRO !!!","",
IF(E909+F909=0,"",
IF(OR('2_DEBITOS'!I905="Sim",'1_QUESITOS'!$D$6="Sim",'1_QUESITOS'!$D$7="Sim",'1_QUESITOS'!$D$9="Sim"),"D",
IF('3_CAPAG'!$D$9="","",
'3_CAPAG'!$D$9))))</f>
        <v/>
      </c>
      <c r="H909" s="8" t="str">
        <f>IF('1_QUESITOS'!$D$18="ERRO !!!","00.0",
IF(AND(OR(G909="C",G909="D"),'1_QUESITOS'!$D$13="Sim"),"10.1",
IF(AND(OR(G909="A",G909="B"),'1_QUESITOS'!$D$14="Sim"),"10.2",
IF(AND(OR(G909="C",G909="D"),'1_QUESITOS'!$D$13="Não",'1_QUESITOS'!$D$12="Inciso I"),"11.1",
IF(AND(OR(G909="C",G909="D"),'1_QUESITOS'!$D$13="Não",'1_QUESITOS'!$D$12="Inciso II"),"11.2",
"00.0")))))</f>
        <v>00.0</v>
      </c>
      <c r="I909" s="87">
        <f>IF('1_QUESITOS'!$D$18="ERRO !!!",0,
IF(H909="10.1",0.65,
IF(H909="10.2",0,
IF(AND(H909="11.1",'1_QUESITOS'!$D$8="Não",'1_QUESITOS'!$D$9="Não",'1_QUESITOS'!$D$10="Não",'1_QUESITOS'!$D$11="Não"),0.65,
IF(AND(H909="11.1",OR('1_QUESITOS'!$D$8="Sim",'1_QUESITOS'!$D$9="Sim",'1_QUESITOS'!$D$10="Sim",'1_QUESITOS'!$D$11="Sim")),0.7,
IF(AND(H909="11.2",'1_QUESITOS'!$D$8="Não",'1_QUESITOS'!$D$9="Não",'1_QUESITOS'!$D$10="Não",'1_QUESITOS'!$D$11="Não"),0.5,
IF(AND(H909="11.2",OR('1_QUESITOS'!$D$8="Sim",'1_QUESITOS'!$D$9="Sim",'1_QUESITOS'!$D$10="Sim",'1_QUESITOS'!$D$11="Sim")),0.55,
0)))))))</f>
        <v>0</v>
      </c>
      <c r="J909" s="87">
        <f>'3_CAPAG'!$D$8</f>
        <v>0</v>
      </c>
      <c r="K909" s="87">
        <f>IF(OR('2_DEBITOS'!I905="Sim",'1_QUESITOS'!$D$6="Sim",'1_QUESITOS'!$D$7="Sim",'1_QUESITOS'!$D$9="Sim"),I909,
SMALL(I909:J909,1))</f>
        <v>0</v>
      </c>
      <c r="L909" s="7">
        <f>IF('2_DEBITOS'!$I$4="ERRO !!!",0,ROUNDDOWN(SUM(E909:F909)*K909,2))</f>
        <v>0</v>
      </c>
      <c r="M909" s="7">
        <f t="shared" si="52"/>
        <v>0</v>
      </c>
      <c r="N909" s="7">
        <f t="shared" si="55"/>
        <v>0</v>
      </c>
      <c r="O909" s="7">
        <f t="shared" si="53"/>
        <v>0</v>
      </c>
    </row>
    <row r="910" spans="3:15" x14ac:dyDescent="0.35">
      <c r="C910" s="18" t="str">
        <f t="shared" si="54"/>
        <v/>
      </c>
      <c r="D910" s="13" t="str">
        <f>IF('2_DEBITOS'!D906="","Não informado",'2_DEBITOS'!D906)</f>
        <v>Não informado</v>
      </c>
      <c r="E910" s="7">
        <f>IF('2_DEBITOS'!$I$4="ERRO !!!",0,SUM('2_DEBITOS'!E906))</f>
        <v>0</v>
      </c>
      <c r="F910" s="7">
        <f>IF('2_DEBITOS'!$I$4="ERRO !!!",0,SUM('2_DEBITOS'!F906,'2_DEBITOS'!G906))</f>
        <v>0</v>
      </c>
      <c r="G910" s="8" t="str">
        <f>IF('1_QUESITOS'!$D$18="ERRO !!!","",
IF(E910+F910=0,"",
IF(OR('2_DEBITOS'!I906="Sim",'1_QUESITOS'!$D$6="Sim",'1_QUESITOS'!$D$7="Sim",'1_QUESITOS'!$D$9="Sim"),"D",
IF('3_CAPAG'!$D$9="","",
'3_CAPAG'!$D$9))))</f>
        <v/>
      </c>
      <c r="H910" s="8" t="str">
        <f>IF('1_QUESITOS'!$D$18="ERRO !!!","00.0",
IF(AND(OR(G910="C",G910="D"),'1_QUESITOS'!$D$13="Sim"),"10.1",
IF(AND(OR(G910="A",G910="B"),'1_QUESITOS'!$D$14="Sim"),"10.2",
IF(AND(OR(G910="C",G910="D"),'1_QUESITOS'!$D$13="Não",'1_QUESITOS'!$D$12="Inciso I"),"11.1",
IF(AND(OR(G910="C",G910="D"),'1_QUESITOS'!$D$13="Não",'1_QUESITOS'!$D$12="Inciso II"),"11.2",
"00.0")))))</f>
        <v>00.0</v>
      </c>
      <c r="I910" s="87">
        <f>IF('1_QUESITOS'!$D$18="ERRO !!!",0,
IF(H910="10.1",0.65,
IF(H910="10.2",0,
IF(AND(H910="11.1",'1_QUESITOS'!$D$8="Não",'1_QUESITOS'!$D$9="Não",'1_QUESITOS'!$D$10="Não",'1_QUESITOS'!$D$11="Não"),0.65,
IF(AND(H910="11.1",OR('1_QUESITOS'!$D$8="Sim",'1_QUESITOS'!$D$9="Sim",'1_QUESITOS'!$D$10="Sim",'1_QUESITOS'!$D$11="Sim")),0.7,
IF(AND(H910="11.2",'1_QUESITOS'!$D$8="Não",'1_QUESITOS'!$D$9="Não",'1_QUESITOS'!$D$10="Não",'1_QUESITOS'!$D$11="Não"),0.5,
IF(AND(H910="11.2",OR('1_QUESITOS'!$D$8="Sim",'1_QUESITOS'!$D$9="Sim",'1_QUESITOS'!$D$10="Sim",'1_QUESITOS'!$D$11="Sim")),0.55,
0)))))))</f>
        <v>0</v>
      </c>
      <c r="J910" s="87">
        <f>'3_CAPAG'!$D$8</f>
        <v>0</v>
      </c>
      <c r="K910" s="87">
        <f>IF(OR('2_DEBITOS'!I906="Sim",'1_QUESITOS'!$D$6="Sim",'1_QUESITOS'!$D$7="Sim",'1_QUESITOS'!$D$9="Sim"),I910,
SMALL(I910:J910,1))</f>
        <v>0</v>
      </c>
      <c r="L910" s="7">
        <f>IF('2_DEBITOS'!$I$4="ERRO !!!",0,ROUNDDOWN(SUM(E910:F910)*K910,2))</f>
        <v>0</v>
      </c>
      <c r="M910" s="7">
        <f t="shared" ref="M910:M973" si="56">IF(OR(F910="",F910=0),0,IF(OR(H910="10.1",H910="11.1",H910="11.2"),1*F910,0))</f>
        <v>0</v>
      </c>
      <c r="N910" s="7">
        <f t="shared" si="55"/>
        <v>0</v>
      </c>
      <c r="O910" s="7">
        <f t="shared" ref="O910:O973" si="57">E910+F910-N910</f>
        <v>0</v>
      </c>
    </row>
    <row r="911" spans="3:15" x14ac:dyDescent="0.35">
      <c r="C911" s="18" t="str">
        <f t="shared" ref="C911:C974" si="58">IF(D911="Não informado","",IF(ISERROR(1+C910),1,1+C910))</f>
        <v/>
      </c>
      <c r="D911" s="13" t="str">
        <f>IF('2_DEBITOS'!D907="","Não informado",'2_DEBITOS'!D907)</f>
        <v>Não informado</v>
      </c>
      <c r="E911" s="7">
        <f>IF('2_DEBITOS'!$I$4="ERRO !!!",0,SUM('2_DEBITOS'!E907))</f>
        <v>0</v>
      </c>
      <c r="F911" s="7">
        <f>IF('2_DEBITOS'!$I$4="ERRO !!!",0,SUM('2_DEBITOS'!F907,'2_DEBITOS'!G907))</f>
        <v>0</v>
      </c>
      <c r="G911" s="8" t="str">
        <f>IF('1_QUESITOS'!$D$18="ERRO !!!","",
IF(E911+F911=0,"",
IF(OR('2_DEBITOS'!I907="Sim",'1_QUESITOS'!$D$6="Sim",'1_QUESITOS'!$D$7="Sim",'1_QUESITOS'!$D$9="Sim"),"D",
IF('3_CAPAG'!$D$9="","",
'3_CAPAG'!$D$9))))</f>
        <v/>
      </c>
      <c r="H911" s="8" t="str">
        <f>IF('1_QUESITOS'!$D$18="ERRO !!!","00.0",
IF(AND(OR(G911="C",G911="D"),'1_QUESITOS'!$D$13="Sim"),"10.1",
IF(AND(OR(G911="A",G911="B"),'1_QUESITOS'!$D$14="Sim"),"10.2",
IF(AND(OR(G911="C",G911="D"),'1_QUESITOS'!$D$13="Não",'1_QUESITOS'!$D$12="Inciso I"),"11.1",
IF(AND(OR(G911="C",G911="D"),'1_QUESITOS'!$D$13="Não",'1_QUESITOS'!$D$12="Inciso II"),"11.2",
"00.0")))))</f>
        <v>00.0</v>
      </c>
      <c r="I911" s="87">
        <f>IF('1_QUESITOS'!$D$18="ERRO !!!",0,
IF(H911="10.1",0.65,
IF(H911="10.2",0,
IF(AND(H911="11.1",'1_QUESITOS'!$D$8="Não",'1_QUESITOS'!$D$9="Não",'1_QUESITOS'!$D$10="Não",'1_QUESITOS'!$D$11="Não"),0.65,
IF(AND(H911="11.1",OR('1_QUESITOS'!$D$8="Sim",'1_QUESITOS'!$D$9="Sim",'1_QUESITOS'!$D$10="Sim",'1_QUESITOS'!$D$11="Sim")),0.7,
IF(AND(H911="11.2",'1_QUESITOS'!$D$8="Não",'1_QUESITOS'!$D$9="Não",'1_QUESITOS'!$D$10="Não",'1_QUESITOS'!$D$11="Não"),0.5,
IF(AND(H911="11.2",OR('1_QUESITOS'!$D$8="Sim",'1_QUESITOS'!$D$9="Sim",'1_QUESITOS'!$D$10="Sim",'1_QUESITOS'!$D$11="Sim")),0.55,
0)))))))</f>
        <v>0</v>
      </c>
      <c r="J911" s="87">
        <f>'3_CAPAG'!$D$8</f>
        <v>0</v>
      </c>
      <c r="K911" s="87">
        <f>IF(OR('2_DEBITOS'!I907="Sim",'1_QUESITOS'!$D$6="Sim",'1_QUESITOS'!$D$7="Sim",'1_QUESITOS'!$D$9="Sim"),I911,
SMALL(I911:J911,1))</f>
        <v>0</v>
      </c>
      <c r="L911" s="7">
        <f>IF('2_DEBITOS'!$I$4="ERRO !!!",0,ROUNDDOWN(SUM(E911:F911)*K911,2))</f>
        <v>0</v>
      </c>
      <c r="M911" s="7">
        <f t="shared" si="56"/>
        <v>0</v>
      </c>
      <c r="N911" s="7">
        <f t="shared" ref="N911:N974" si="59">SMALL(L911:M911,1)</f>
        <v>0</v>
      </c>
      <c r="O911" s="7">
        <f t="shared" si="57"/>
        <v>0</v>
      </c>
    </row>
    <row r="912" spans="3:15" x14ac:dyDescent="0.35">
      <c r="C912" s="18" t="str">
        <f t="shared" si="58"/>
        <v/>
      </c>
      <c r="D912" s="13" t="str">
        <f>IF('2_DEBITOS'!D908="","Não informado",'2_DEBITOS'!D908)</f>
        <v>Não informado</v>
      </c>
      <c r="E912" s="7">
        <f>IF('2_DEBITOS'!$I$4="ERRO !!!",0,SUM('2_DEBITOS'!E908))</f>
        <v>0</v>
      </c>
      <c r="F912" s="7">
        <f>IF('2_DEBITOS'!$I$4="ERRO !!!",0,SUM('2_DEBITOS'!F908,'2_DEBITOS'!G908))</f>
        <v>0</v>
      </c>
      <c r="G912" s="8" t="str">
        <f>IF('1_QUESITOS'!$D$18="ERRO !!!","",
IF(E912+F912=0,"",
IF(OR('2_DEBITOS'!I908="Sim",'1_QUESITOS'!$D$6="Sim",'1_QUESITOS'!$D$7="Sim",'1_QUESITOS'!$D$9="Sim"),"D",
IF('3_CAPAG'!$D$9="","",
'3_CAPAG'!$D$9))))</f>
        <v/>
      </c>
      <c r="H912" s="8" t="str">
        <f>IF('1_QUESITOS'!$D$18="ERRO !!!","00.0",
IF(AND(OR(G912="C",G912="D"),'1_QUESITOS'!$D$13="Sim"),"10.1",
IF(AND(OR(G912="A",G912="B"),'1_QUESITOS'!$D$14="Sim"),"10.2",
IF(AND(OR(G912="C",G912="D"),'1_QUESITOS'!$D$13="Não",'1_QUESITOS'!$D$12="Inciso I"),"11.1",
IF(AND(OR(G912="C",G912="D"),'1_QUESITOS'!$D$13="Não",'1_QUESITOS'!$D$12="Inciso II"),"11.2",
"00.0")))))</f>
        <v>00.0</v>
      </c>
      <c r="I912" s="87">
        <f>IF('1_QUESITOS'!$D$18="ERRO !!!",0,
IF(H912="10.1",0.65,
IF(H912="10.2",0,
IF(AND(H912="11.1",'1_QUESITOS'!$D$8="Não",'1_QUESITOS'!$D$9="Não",'1_QUESITOS'!$D$10="Não",'1_QUESITOS'!$D$11="Não"),0.65,
IF(AND(H912="11.1",OR('1_QUESITOS'!$D$8="Sim",'1_QUESITOS'!$D$9="Sim",'1_QUESITOS'!$D$10="Sim",'1_QUESITOS'!$D$11="Sim")),0.7,
IF(AND(H912="11.2",'1_QUESITOS'!$D$8="Não",'1_QUESITOS'!$D$9="Não",'1_QUESITOS'!$D$10="Não",'1_QUESITOS'!$D$11="Não"),0.5,
IF(AND(H912="11.2",OR('1_QUESITOS'!$D$8="Sim",'1_QUESITOS'!$D$9="Sim",'1_QUESITOS'!$D$10="Sim",'1_QUESITOS'!$D$11="Sim")),0.55,
0)))))))</f>
        <v>0</v>
      </c>
      <c r="J912" s="87">
        <f>'3_CAPAG'!$D$8</f>
        <v>0</v>
      </c>
      <c r="K912" s="87">
        <f>IF(OR('2_DEBITOS'!I908="Sim",'1_QUESITOS'!$D$6="Sim",'1_QUESITOS'!$D$7="Sim",'1_QUESITOS'!$D$9="Sim"),I912,
SMALL(I912:J912,1))</f>
        <v>0</v>
      </c>
      <c r="L912" s="7">
        <f>IF('2_DEBITOS'!$I$4="ERRO !!!",0,ROUNDDOWN(SUM(E912:F912)*K912,2))</f>
        <v>0</v>
      </c>
      <c r="M912" s="7">
        <f t="shared" si="56"/>
        <v>0</v>
      </c>
      <c r="N912" s="7">
        <f t="shared" si="59"/>
        <v>0</v>
      </c>
      <c r="O912" s="7">
        <f t="shared" si="57"/>
        <v>0</v>
      </c>
    </row>
    <row r="913" spans="3:15" x14ac:dyDescent="0.35">
      <c r="C913" s="18" t="str">
        <f t="shared" si="58"/>
        <v/>
      </c>
      <c r="D913" s="13" t="str">
        <f>IF('2_DEBITOS'!D909="","Não informado",'2_DEBITOS'!D909)</f>
        <v>Não informado</v>
      </c>
      <c r="E913" s="7">
        <f>IF('2_DEBITOS'!$I$4="ERRO !!!",0,SUM('2_DEBITOS'!E909))</f>
        <v>0</v>
      </c>
      <c r="F913" s="7">
        <f>IF('2_DEBITOS'!$I$4="ERRO !!!",0,SUM('2_DEBITOS'!F909,'2_DEBITOS'!G909))</f>
        <v>0</v>
      </c>
      <c r="G913" s="8" t="str">
        <f>IF('1_QUESITOS'!$D$18="ERRO !!!","",
IF(E913+F913=0,"",
IF(OR('2_DEBITOS'!I909="Sim",'1_QUESITOS'!$D$6="Sim",'1_QUESITOS'!$D$7="Sim",'1_QUESITOS'!$D$9="Sim"),"D",
IF('3_CAPAG'!$D$9="","",
'3_CAPAG'!$D$9))))</f>
        <v/>
      </c>
      <c r="H913" s="8" t="str">
        <f>IF('1_QUESITOS'!$D$18="ERRO !!!","00.0",
IF(AND(OR(G913="C",G913="D"),'1_QUESITOS'!$D$13="Sim"),"10.1",
IF(AND(OR(G913="A",G913="B"),'1_QUESITOS'!$D$14="Sim"),"10.2",
IF(AND(OR(G913="C",G913="D"),'1_QUESITOS'!$D$13="Não",'1_QUESITOS'!$D$12="Inciso I"),"11.1",
IF(AND(OR(G913="C",G913="D"),'1_QUESITOS'!$D$13="Não",'1_QUESITOS'!$D$12="Inciso II"),"11.2",
"00.0")))))</f>
        <v>00.0</v>
      </c>
      <c r="I913" s="87">
        <f>IF('1_QUESITOS'!$D$18="ERRO !!!",0,
IF(H913="10.1",0.65,
IF(H913="10.2",0,
IF(AND(H913="11.1",'1_QUESITOS'!$D$8="Não",'1_QUESITOS'!$D$9="Não",'1_QUESITOS'!$D$10="Não",'1_QUESITOS'!$D$11="Não"),0.65,
IF(AND(H913="11.1",OR('1_QUESITOS'!$D$8="Sim",'1_QUESITOS'!$D$9="Sim",'1_QUESITOS'!$D$10="Sim",'1_QUESITOS'!$D$11="Sim")),0.7,
IF(AND(H913="11.2",'1_QUESITOS'!$D$8="Não",'1_QUESITOS'!$D$9="Não",'1_QUESITOS'!$D$10="Não",'1_QUESITOS'!$D$11="Não"),0.5,
IF(AND(H913="11.2",OR('1_QUESITOS'!$D$8="Sim",'1_QUESITOS'!$D$9="Sim",'1_QUESITOS'!$D$10="Sim",'1_QUESITOS'!$D$11="Sim")),0.55,
0)))))))</f>
        <v>0</v>
      </c>
      <c r="J913" s="87">
        <f>'3_CAPAG'!$D$8</f>
        <v>0</v>
      </c>
      <c r="K913" s="87">
        <f>IF(OR('2_DEBITOS'!I909="Sim",'1_QUESITOS'!$D$6="Sim",'1_QUESITOS'!$D$7="Sim",'1_QUESITOS'!$D$9="Sim"),I913,
SMALL(I913:J913,1))</f>
        <v>0</v>
      </c>
      <c r="L913" s="7">
        <f>IF('2_DEBITOS'!$I$4="ERRO !!!",0,ROUNDDOWN(SUM(E913:F913)*K913,2))</f>
        <v>0</v>
      </c>
      <c r="M913" s="7">
        <f t="shared" si="56"/>
        <v>0</v>
      </c>
      <c r="N913" s="7">
        <f t="shared" si="59"/>
        <v>0</v>
      </c>
      <c r="O913" s="7">
        <f t="shared" si="57"/>
        <v>0</v>
      </c>
    </row>
    <row r="914" spans="3:15" x14ac:dyDescent="0.35">
      <c r="C914" s="18" t="str">
        <f t="shared" si="58"/>
        <v/>
      </c>
      <c r="D914" s="13" t="str">
        <f>IF('2_DEBITOS'!D910="","Não informado",'2_DEBITOS'!D910)</f>
        <v>Não informado</v>
      </c>
      <c r="E914" s="7">
        <f>IF('2_DEBITOS'!$I$4="ERRO !!!",0,SUM('2_DEBITOS'!E910))</f>
        <v>0</v>
      </c>
      <c r="F914" s="7">
        <f>IF('2_DEBITOS'!$I$4="ERRO !!!",0,SUM('2_DEBITOS'!F910,'2_DEBITOS'!G910))</f>
        <v>0</v>
      </c>
      <c r="G914" s="8" t="str">
        <f>IF('1_QUESITOS'!$D$18="ERRO !!!","",
IF(E914+F914=0,"",
IF(OR('2_DEBITOS'!I910="Sim",'1_QUESITOS'!$D$6="Sim",'1_QUESITOS'!$D$7="Sim",'1_QUESITOS'!$D$9="Sim"),"D",
IF('3_CAPAG'!$D$9="","",
'3_CAPAG'!$D$9))))</f>
        <v/>
      </c>
      <c r="H914" s="8" t="str">
        <f>IF('1_QUESITOS'!$D$18="ERRO !!!","00.0",
IF(AND(OR(G914="C",G914="D"),'1_QUESITOS'!$D$13="Sim"),"10.1",
IF(AND(OR(G914="A",G914="B"),'1_QUESITOS'!$D$14="Sim"),"10.2",
IF(AND(OR(G914="C",G914="D"),'1_QUESITOS'!$D$13="Não",'1_QUESITOS'!$D$12="Inciso I"),"11.1",
IF(AND(OR(G914="C",G914="D"),'1_QUESITOS'!$D$13="Não",'1_QUESITOS'!$D$12="Inciso II"),"11.2",
"00.0")))))</f>
        <v>00.0</v>
      </c>
      <c r="I914" s="87">
        <f>IF('1_QUESITOS'!$D$18="ERRO !!!",0,
IF(H914="10.1",0.65,
IF(H914="10.2",0,
IF(AND(H914="11.1",'1_QUESITOS'!$D$8="Não",'1_QUESITOS'!$D$9="Não",'1_QUESITOS'!$D$10="Não",'1_QUESITOS'!$D$11="Não"),0.65,
IF(AND(H914="11.1",OR('1_QUESITOS'!$D$8="Sim",'1_QUESITOS'!$D$9="Sim",'1_QUESITOS'!$D$10="Sim",'1_QUESITOS'!$D$11="Sim")),0.7,
IF(AND(H914="11.2",'1_QUESITOS'!$D$8="Não",'1_QUESITOS'!$D$9="Não",'1_QUESITOS'!$D$10="Não",'1_QUESITOS'!$D$11="Não"),0.5,
IF(AND(H914="11.2",OR('1_QUESITOS'!$D$8="Sim",'1_QUESITOS'!$D$9="Sim",'1_QUESITOS'!$D$10="Sim",'1_QUESITOS'!$D$11="Sim")),0.55,
0)))))))</f>
        <v>0</v>
      </c>
      <c r="J914" s="87">
        <f>'3_CAPAG'!$D$8</f>
        <v>0</v>
      </c>
      <c r="K914" s="87">
        <f>IF(OR('2_DEBITOS'!I910="Sim",'1_QUESITOS'!$D$6="Sim",'1_QUESITOS'!$D$7="Sim",'1_QUESITOS'!$D$9="Sim"),I914,
SMALL(I914:J914,1))</f>
        <v>0</v>
      </c>
      <c r="L914" s="7">
        <f>IF('2_DEBITOS'!$I$4="ERRO !!!",0,ROUNDDOWN(SUM(E914:F914)*K914,2))</f>
        <v>0</v>
      </c>
      <c r="M914" s="7">
        <f t="shared" si="56"/>
        <v>0</v>
      </c>
      <c r="N914" s="7">
        <f t="shared" si="59"/>
        <v>0</v>
      </c>
      <c r="O914" s="7">
        <f t="shared" si="57"/>
        <v>0</v>
      </c>
    </row>
    <row r="915" spans="3:15" x14ac:dyDescent="0.35">
      <c r="C915" s="18" t="str">
        <f t="shared" si="58"/>
        <v/>
      </c>
      <c r="D915" s="13" t="str">
        <f>IF('2_DEBITOS'!D911="","Não informado",'2_DEBITOS'!D911)</f>
        <v>Não informado</v>
      </c>
      <c r="E915" s="7">
        <f>IF('2_DEBITOS'!$I$4="ERRO !!!",0,SUM('2_DEBITOS'!E911))</f>
        <v>0</v>
      </c>
      <c r="F915" s="7">
        <f>IF('2_DEBITOS'!$I$4="ERRO !!!",0,SUM('2_DEBITOS'!F911,'2_DEBITOS'!G911))</f>
        <v>0</v>
      </c>
      <c r="G915" s="8" t="str">
        <f>IF('1_QUESITOS'!$D$18="ERRO !!!","",
IF(E915+F915=0,"",
IF(OR('2_DEBITOS'!I911="Sim",'1_QUESITOS'!$D$6="Sim",'1_QUESITOS'!$D$7="Sim",'1_QUESITOS'!$D$9="Sim"),"D",
IF('3_CAPAG'!$D$9="","",
'3_CAPAG'!$D$9))))</f>
        <v/>
      </c>
      <c r="H915" s="8" t="str">
        <f>IF('1_QUESITOS'!$D$18="ERRO !!!","00.0",
IF(AND(OR(G915="C",G915="D"),'1_QUESITOS'!$D$13="Sim"),"10.1",
IF(AND(OR(G915="A",G915="B"),'1_QUESITOS'!$D$14="Sim"),"10.2",
IF(AND(OR(G915="C",G915="D"),'1_QUESITOS'!$D$13="Não",'1_QUESITOS'!$D$12="Inciso I"),"11.1",
IF(AND(OR(G915="C",G915="D"),'1_QUESITOS'!$D$13="Não",'1_QUESITOS'!$D$12="Inciso II"),"11.2",
"00.0")))))</f>
        <v>00.0</v>
      </c>
      <c r="I915" s="87">
        <f>IF('1_QUESITOS'!$D$18="ERRO !!!",0,
IF(H915="10.1",0.65,
IF(H915="10.2",0,
IF(AND(H915="11.1",'1_QUESITOS'!$D$8="Não",'1_QUESITOS'!$D$9="Não",'1_QUESITOS'!$D$10="Não",'1_QUESITOS'!$D$11="Não"),0.65,
IF(AND(H915="11.1",OR('1_QUESITOS'!$D$8="Sim",'1_QUESITOS'!$D$9="Sim",'1_QUESITOS'!$D$10="Sim",'1_QUESITOS'!$D$11="Sim")),0.7,
IF(AND(H915="11.2",'1_QUESITOS'!$D$8="Não",'1_QUESITOS'!$D$9="Não",'1_QUESITOS'!$D$10="Não",'1_QUESITOS'!$D$11="Não"),0.5,
IF(AND(H915="11.2",OR('1_QUESITOS'!$D$8="Sim",'1_QUESITOS'!$D$9="Sim",'1_QUESITOS'!$D$10="Sim",'1_QUESITOS'!$D$11="Sim")),0.55,
0)))))))</f>
        <v>0</v>
      </c>
      <c r="J915" s="87">
        <f>'3_CAPAG'!$D$8</f>
        <v>0</v>
      </c>
      <c r="K915" s="87">
        <f>IF(OR('2_DEBITOS'!I911="Sim",'1_QUESITOS'!$D$6="Sim",'1_QUESITOS'!$D$7="Sim",'1_QUESITOS'!$D$9="Sim"),I915,
SMALL(I915:J915,1))</f>
        <v>0</v>
      </c>
      <c r="L915" s="7">
        <f>IF('2_DEBITOS'!$I$4="ERRO !!!",0,ROUNDDOWN(SUM(E915:F915)*K915,2))</f>
        <v>0</v>
      </c>
      <c r="M915" s="7">
        <f t="shared" si="56"/>
        <v>0</v>
      </c>
      <c r="N915" s="7">
        <f t="shared" si="59"/>
        <v>0</v>
      </c>
      <c r="O915" s="7">
        <f t="shared" si="57"/>
        <v>0</v>
      </c>
    </row>
    <row r="916" spans="3:15" x14ac:dyDescent="0.35">
      <c r="C916" s="18" t="str">
        <f t="shared" si="58"/>
        <v/>
      </c>
      <c r="D916" s="13" t="str">
        <f>IF('2_DEBITOS'!D912="","Não informado",'2_DEBITOS'!D912)</f>
        <v>Não informado</v>
      </c>
      <c r="E916" s="7">
        <f>IF('2_DEBITOS'!$I$4="ERRO !!!",0,SUM('2_DEBITOS'!E912))</f>
        <v>0</v>
      </c>
      <c r="F916" s="7">
        <f>IF('2_DEBITOS'!$I$4="ERRO !!!",0,SUM('2_DEBITOS'!F912,'2_DEBITOS'!G912))</f>
        <v>0</v>
      </c>
      <c r="G916" s="8" t="str">
        <f>IF('1_QUESITOS'!$D$18="ERRO !!!","",
IF(E916+F916=0,"",
IF(OR('2_DEBITOS'!I912="Sim",'1_QUESITOS'!$D$6="Sim",'1_QUESITOS'!$D$7="Sim",'1_QUESITOS'!$D$9="Sim"),"D",
IF('3_CAPAG'!$D$9="","",
'3_CAPAG'!$D$9))))</f>
        <v/>
      </c>
      <c r="H916" s="8" t="str">
        <f>IF('1_QUESITOS'!$D$18="ERRO !!!","00.0",
IF(AND(OR(G916="C",G916="D"),'1_QUESITOS'!$D$13="Sim"),"10.1",
IF(AND(OR(G916="A",G916="B"),'1_QUESITOS'!$D$14="Sim"),"10.2",
IF(AND(OR(G916="C",G916="D"),'1_QUESITOS'!$D$13="Não",'1_QUESITOS'!$D$12="Inciso I"),"11.1",
IF(AND(OR(G916="C",G916="D"),'1_QUESITOS'!$D$13="Não",'1_QUESITOS'!$D$12="Inciso II"),"11.2",
"00.0")))))</f>
        <v>00.0</v>
      </c>
      <c r="I916" s="87">
        <f>IF('1_QUESITOS'!$D$18="ERRO !!!",0,
IF(H916="10.1",0.65,
IF(H916="10.2",0,
IF(AND(H916="11.1",'1_QUESITOS'!$D$8="Não",'1_QUESITOS'!$D$9="Não",'1_QUESITOS'!$D$10="Não",'1_QUESITOS'!$D$11="Não"),0.65,
IF(AND(H916="11.1",OR('1_QUESITOS'!$D$8="Sim",'1_QUESITOS'!$D$9="Sim",'1_QUESITOS'!$D$10="Sim",'1_QUESITOS'!$D$11="Sim")),0.7,
IF(AND(H916="11.2",'1_QUESITOS'!$D$8="Não",'1_QUESITOS'!$D$9="Não",'1_QUESITOS'!$D$10="Não",'1_QUESITOS'!$D$11="Não"),0.5,
IF(AND(H916="11.2",OR('1_QUESITOS'!$D$8="Sim",'1_QUESITOS'!$D$9="Sim",'1_QUESITOS'!$D$10="Sim",'1_QUESITOS'!$D$11="Sim")),0.55,
0)))))))</f>
        <v>0</v>
      </c>
      <c r="J916" s="87">
        <f>'3_CAPAG'!$D$8</f>
        <v>0</v>
      </c>
      <c r="K916" s="87">
        <f>IF(OR('2_DEBITOS'!I912="Sim",'1_QUESITOS'!$D$6="Sim",'1_QUESITOS'!$D$7="Sim",'1_QUESITOS'!$D$9="Sim"),I916,
SMALL(I916:J916,1))</f>
        <v>0</v>
      </c>
      <c r="L916" s="7">
        <f>IF('2_DEBITOS'!$I$4="ERRO !!!",0,ROUNDDOWN(SUM(E916:F916)*K916,2))</f>
        <v>0</v>
      </c>
      <c r="M916" s="7">
        <f t="shared" si="56"/>
        <v>0</v>
      </c>
      <c r="N916" s="7">
        <f t="shared" si="59"/>
        <v>0</v>
      </c>
      <c r="O916" s="7">
        <f t="shared" si="57"/>
        <v>0</v>
      </c>
    </row>
    <row r="917" spans="3:15" x14ac:dyDescent="0.35">
      <c r="C917" s="18" t="str">
        <f t="shared" si="58"/>
        <v/>
      </c>
      <c r="D917" s="13" t="str">
        <f>IF('2_DEBITOS'!D913="","Não informado",'2_DEBITOS'!D913)</f>
        <v>Não informado</v>
      </c>
      <c r="E917" s="7">
        <f>IF('2_DEBITOS'!$I$4="ERRO !!!",0,SUM('2_DEBITOS'!E913))</f>
        <v>0</v>
      </c>
      <c r="F917" s="7">
        <f>IF('2_DEBITOS'!$I$4="ERRO !!!",0,SUM('2_DEBITOS'!F913,'2_DEBITOS'!G913))</f>
        <v>0</v>
      </c>
      <c r="G917" s="8" t="str">
        <f>IF('1_QUESITOS'!$D$18="ERRO !!!","",
IF(E917+F917=0,"",
IF(OR('2_DEBITOS'!I913="Sim",'1_QUESITOS'!$D$6="Sim",'1_QUESITOS'!$D$7="Sim",'1_QUESITOS'!$D$9="Sim"),"D",
IF('3_CAPAG'!$D$9="","",
'3_CAPAG'!$D$9))))</f>
        <v/>
      </c>
      <c r="H917" s="8" t="str">
        <f>IF('1_QUESITOS'!$D$18="ERRO !!!","00.0",
IF(AND(OR(G917="C",G917="D"),'1_QUESITOS'!$D$13="Sim"),"10.1",
IF(AND(OR(G917="A",G917="B"),'1_QUESITOS'!$D$14="Sim"),"10.2",
IF(AND(OR(G917="C",G917="D"),'1_QUESITOS'!$D$13="Não",'1_QUESITOS'!$D$12="Inciso I"),"11.1",
IF(AND(OR(G917="C",G917="D"),'1_QUESITOS'!$D$13="Não",'1_QUESITOS'!$D$12="Inciso II"),"11.2",
"00.0")))))</f>
        <v>00.0</v>
      </c>
      <c r="I917" s="87">
        <f>IF('1_QUESITOS'!$D$18="ERRO !!!",0,
IF(H917="10.1",0.65,
IF(H917="10.2",0,
IF(AND(H917="11.1",'1_QUESITOS'!$D$8="Não",'1_QUESITOS'!$D$9="Não",'1_QUESITOS'!$D$10="Não",'1_QUESITOS'!$D$11="Não"),0.65,
IF(AND(H917="11.1",OR('1_QUESITOS'!$D$8="Sim",'1_QUESITOS'!$D$9="Sim",'1_QUESITOS'!$D$10="Sim",'1_QUESITOS'!$D$11="Sim")),0.7,
IF(AND(H917="11.2",'1_QUESITOS'!$D$8="Não",'1_QUESITOS'!$D$9="Não",'1_QUESITOS'!$D$10="Não",'1_QUESITOS'!$D$11="Não"),0.5,
IF(AND(H917="11.2",OR('1_QUESITOS'!$D$8="Sim",'1_QUESITOS'!$D$9="Sim",'1_QUESITOS'!$D$10="Sim",'1_QUESITOS'!$D$11="Sim")),0.55,
0)))))))</f>
        <v>0</v>
      </c>
      <c r="J917" s="87">
        <f>'3_CAPAG'!$D$8</f>
        <v>0</v>
      </c>
      <c r="K917" s="87">
        <f>IF(OR('2_DEBITOS'!I913="Sim",'1_QUESITOS'!$D$6="Sim",'1_QUESITOS'!$D$7="Sim",'1_QUESITOS'!$D$9="Sim"),I917,
SMALL(I917:J917,1))</f>
        <v>0</v>
      </c>
      <c r="L917" s="7">
        <f>IF('2_DEBITOS'!$I$4="ERRO !!!",0,ROUNDDOWN(SUM(E917:F917)*K917,2))</f>
        <v>0</v>
      </c>
      <c r="M917" s="7">
        <f t="shared" si="56"/>
        <v>0</v>
      </c>
      <c r="N917" s="7">
        <f t="shared" si="59"/>
        <v>0</v>
      </c>
      <c r="O917" s="7">
        <f t="shared" si="57"/>
        <v>0</v>
      </c>
    </row>
    <row r="918" spans="3:15" x14ac:dyDescent="0.35">
      <c r="C918" s="18" t="str">
        <f t="shared" si="58"/>
        <v/>
      </c>
      <c r="D918" s="13" t="str">
        <f>IF('2_DEBITOS'!D914="","Não informado",'2_DEBITOS'!D914)</f>
        <v>Não informado</v>
      </c>
      <c r="E918" s="7">
        <f>IF('2_DEBITOS'!$I$4="ERRO !!!",0,SUM('2_DEBITOS'!E914))</f>
        <v>0</v>
      </c>
      <c r="F918" s="7">
        <f>IF('2_DEBITOS'!$I$4="ERRO !!!",0,SUM('2_DEBITOS'!F914,'2_DEBITOS'!G914))</f>
        <v>0</v>
      </c>
      <c r="G918" s="8" t="str">
        <f>IF('1_QUESITOS'!$D$18="ERRO !!!","",
IF(E918+F918=0,"",
IF(OR('2_DEBITOS'!I914="Sim",'1_QUESITOS'!$D$6="Sim",'1_QUESITOS'!$D$7="Sim",'1_QUESITOS'!$D$9="Sim"),"D",
IF('3_CAPAG'!$D$9="","",
'3_CAPAG'!$D$9))))</f>
        <v/>
      </c>
      <c r="H918" s="8" t="str">
        <f>IF('1_QUESITOS'!$D$18="ERRO !!!","00.0",
IF(AND(OR(G918="C",G918="D"),'1_QUESITOS'!$D$13="Sim"),"10.1",
IF(AND(OR(G918="A",G918="B"),'1_QUESITOS'!$D$14="Sim"),"10.2",
IF(AND(OR(G918="C",G918="D"),'1_QUESITOS'!$D$13="Não",'1_QUESITOS'!$D$12="Inciso I"),"11.1",
IF(AND(OR(G918="C",G918="D"),'1_QUESITOS'!$D$13="Não",'1_QUESITOS'!$D$12="Inciso II"),"11.2",
"00.0")))))</f>
        <v>00.0</v>
      </c>
      <c r="I918" s="87">
        <f>IF('1_QUESITOS'!$D$18="ERRO !!!",0,
IF(H918="10.1",0.65,
IF(H918="10.2",0,
IF(AND(H918="11.1",'1_QUESITOS'!$D$8="Não",'1_QUESITOS'!$D$9="Não",'1_QUESITOS'!$D$10="Não",'1_QUESITOS'!$D$11="Não"),0.65,
IF(AND(H918="11.1",OR('1_QUESITOS'!$D$8="Sim",'1_QUESITOS'!$D$9="Sim",'1_QUESITOS'!$D$10="Sim",'1_QUESITOS'!$D$11="Sim")),0.7,
IF(AND(H918="11.2",'1_QUESITOS'!$D$8="Não",'1_QUESITOS'!$D$9="Não",'1_QUESITOS'!$D$10="Não",'1_QUESITOS'!$D$11="Não"),0.5,
IF(AND(H918="11.2",OR('1_QUESITOS'!$D$8="Sim",'1_QUESITOS'!$D$9="Sim",'1_QUESITOS'!$D$10="Sim",'1_QUESITOS'!$D$11="Sim")),0.55,
0)))))))</f>
        <v>0</v>
      </c>
      <c r="J918" s="87">
        <f>'3_CAPAG'!$D$8</f>
        <v>0</v>
      </c>
      <c r="K918" s="87">
        <f>IF(OR('2_DEBITOS'!I914="Sim",'1_QUESITOS'!$D$6="Sim",'1_QUESITOS'!$D$7="Sim",'1_QUESITOS'!$D$9="Sim"),I918,
SMALL(I918:J918,1))</f>
        <v>0</v>
      </c>
      <c r="L918" s="7">
        <f>IF('2_DEBITOS'!$I$4="ERRO !!!",0,ROUNDDOWN(SUM(E918:F918)*K918,2))</f>
        <v>0</v>
      </c>
      <c r="M918" s="7">
        <f t="shared" si="56"/>
        <v>0</v>
      </c>
      <c r="N918" s="7">
        <f t="shared" si="59"/>
        <v>0</v>
      </c>
      <c r="O918" s="7">
        <f t="shared" si="57"/>
        <v>0</v>
      </c>
    </row>
    <row r="919" spans="3:15" x14ac:dyDescent="0.35">
      <c r="C919" s="18" t="str">
        <f t="shared" si="58"/>
        <v/>
      </c>
      <c r="D919" s="13" t="str">
        <f>IF('2_DEBITOS'!D915="","Não informado",'2_DEBITOS'!D915)</f>
        <v>Não informado</v>
      </c>
      <c r="E919" s="7">
        <f>IF('2_DEBITOS'!$I$4="ERRO !!!",0,SUM('2_DEBITOS'!E915))</f>
        <v>0</v>
      </c>
      <c r="F919" s="7">
        <f>IF('2_DEBITOS'!$I$4="ERRO !!!",0,SUM('2_DEBITOS'!F915,'2_DEBITOS'!G915))</f>
        <v>0</v>
      </c>
      <c r="G919" s="8" t="str">
        <f>IF('1_QUESITOS'!$D$18="ERRO !!!","",
IF(E919+F919=0,"",
IF(OR('2_DEBITOS'!I915="Sim",'1_QUESITOS'!$D$6="Sim",'1_QUESITOS'!$D$7="Sim",'1_QUESITOS'!$D$9="Sim"),"D",
IF('3_CAPAG'!$D$9="","",
'3_CAPAG'!$D$9))))</f>
        <v/>
      </c>
      <c r="H919" s="8" t="str">
        <f>IF('1_QUESITOS'!$D$18="ERRO !!!","00.0",
IF(AND(OR(G919="C",G919="D"),'1_QUESITOS'!$D$13="Sim"),"10.1",
IF(AND(OR(G919="A",G919="B"),'1_QUESITOS'!$D$14="Sim"),"10.2",
IF(AND(OR(G919="C",G919="D"),'1_QUESITOS'!$D$13="Não",'1_QUESITOS'!$D$12="Inciso I"),"11.1",
IF(AND(OR(G919="C",G919="D"),'1_QUESITOS'!$D$13="Não",'1_QUESITOS'!$D$12="Inciso II"),"11.2",
"00.0")))))</f>
        <v>00.0</v>
      </c>
      <c r="I919" s="87">
        <f>IF('1_QUESITOS'!$D$18="ERRO !!!",0,
IF(H919="10.1",0.65,
IF(H919="10.2",0,
IF(AND(H919="11.1",'1_QUESITOS'!$D$8="Não",'1_QUESITOS'!$D$9="Não",'1_QUESITOS'!$D$10="Não",'1_QUESITOS'!$D$11="Não"),0.65,
IF(AND(H919="11.1",OR('1_QUESITOS'!$D$8="Sim",'1_QUESITOS'!$D$9="Sim",'1_QUESITOS'!$D$10="Sim",'1_QUESITOS'!$D$11="Sim")),0.7,
IF(AND(H919="11.2",'1_QUESITOS'!$D$8="Não",'1_QUESITOS'!$D$9="Não",'1_QUESITOS'!$D$10="Não",'1_QUESITOS'!$D$11="Não"),0.5,
IF(AND(H919="11.2",OR('1_QUESITOS'!$D$8="Sim",'1_QUESITOS'!$D$9="Sim",'1_QUESITOS'!$D$10="Sim",'1_QUESITOS'!$D$11="Sim")),0.55,
0)))))))</f>
        <v>0</v>
      </c>
      <c r="J919" s="87">
        <f>'3_CAPAG'!$D$8</f>
        <v>0</v>
      </c>
      <c r="K919" s="87">
        <f>IF(OR('2_DEBITOS'!I915="Sim",'1_QUESITOS'!$D$6="Sim",'1_QUESITOS'!$D$7="Sim",'1_QUESITOS'!$D$9="Sim"),I919,
SMALL(I919:J919,1))</f>
        <v>0</v>
      </c>
      <c r="L919" s="7">
        <f>IF('2_DEBITOS'!$I$4="ERRO !!!",0,ROUNDDOWN(SUM(E919:F919)*K919,2))</f>
        <v>0</v>
      </c>
      <c r="M919" s="7">
        <f t="shared" si="56"/>
        <v>0</v>
      </c>
      <c r="N919" s="7">
        <f t="shared" si="59"/>
        <v>0</v>
      </c>
      <c r="O919" s="7">
        <f t="shared" si="57"/>
        <v>0</v>
      </c>
    </row>
    <row r="920" spans="3:15" x14ac:dyDescent="0.35">
      <c r="C920" s="18" t="str">
        <f t="shared" si="58"/>
        <v/>
      </c>
      <c r="D920" s="13" t="str">
        <f>IF('2_DEBITOS'!D916="","Não informado",'2_DEBITOS'!D916)</f>
        <v>Não informado</v>
      </c>
      <c r="E920" s="7">
        <f>IF('2_DEBITOS'!$I$4="ERRO !!!",0,SUM('2_DEBITOS'!E916))</f>
        <v>0</v>
      </c>
      <c r="F920" s="7">
        <f>IF('2_DEBITOS'!$I$4="ERRO !!!",0,SUM('2_DEBITOS'!F916,'2_DEBITOS'!G916))</f>
        <v>0</v>
      </c>
      <c r="G920" s="8" t="str">
        <f>IF('1_QUESITOS'!$D$18="ERRO !!!","",
IF(E920+F920=0,"",
IF(OR('2_DEBITOS'!I916="Sim",'1_QUESITOS'!$D$6="Sim",'1_QUESITOS'!$D$7="Sim",'1_QUESITOS'!$D$9="Sim"),"D",
IF('3_CAPAG'!$D$9="","",
'3_CAPAG'!$D$9))))</f>
        <v/>
      </c>
      <c r="H920" s="8" t="str">
        <f>IF('1_QUESITOS'!$D$18="ERRO !!!","00.0",
IF(AND(OR(G920="C",G920="D"),'1_QUESITOS'!$D$13="Sim"),"10.1",
IF(AND(OR(G920="A",G920="B"),'1_QUESITOS'!$D$14="Sim"),"10.2",
IF(AND(OR(G920="C",G920="D"),'1_QUESITOS'!$D$13="Não",'1_QUESITOS'!$D$12="Inciso I"),"11.1",
IF(AND(OR(G920="C",G920="D"),'1_QUESITOS'!$D$13="Não",'1_QUESITOS'!$D$12="Inciso II"),"11.2",
"00.0")))))</f>
        <v>00.0</v>
      </c>
      <c r="I920" s="87">
        <f>IF('1_QUESITOS'!$D$18="ERRO !!!",0,
IF(H920="10.1",0.65,
IF(H920="10.2",0,
IF(AND(H920="11.1",'1_QUESITOS'!$D$8="Não",'1_QUESITOS'!$D$9="Não",'1_QUESITOS'!$D$10="Não",'1_QUESITOS'!$D$11="Não"),0.65,
IF(AND(H920="11.1",OR('1_QUESITOS'!$D$8="Sim",'1_QUESITOS'!$D$9="Sim",'1_QUESITOS'!$D$10="Sim",'1_QUESITOS'!$D$11="Sim")),0.7,
IF(AND(H920="11.2",'1_QUESITOS'!$D$8="Não",'1_QUESITOS'!$D$9="Não",'1_QUESITOS'!$D$10="Não",'1_QUESITOS'!$D$11="Não"),0.5,
IF(AND(H920="11.2",OR('1_QUESITOS'!$D$8="Sim",'1_QUESITOS'!$D$9="Sim",'1_QUESITOS'!$D$10="Sim",'1_QUESITOS'!$D$11="Sim")),0.55,
0)))))))</f>
        <v>0</v>
      </c>
      <c r="J920" s="87">
        <f>'3_CAPAG'!$D$8</f>
        <v>0</v>
      </c>
      <c r="K920" s="87">
        <f>IF(OR('2_DEBITOS'!I916="Sim",'1_QUESITOS'!$D$6="Sim",'1_QUESITOS'!$D$7="Sim",'1_QUESITOS'!$D$9="Sim"),I920,
SMALL(I920:J920,1))</f>
        <v>0</v>
      </c>
      <c r="L920" s="7">
        <f>IF('2_DEBITOS'!$I$4="ERRO !!!",0,ROUNDDOWN(SUM(E920:F920)*K920,2))</f>
        <v>0</v>
      </c>
      <c r="M920" s="7">
        <f t="shared" si="56"/>
        <v>0</v>
      </c>
      <c r="N920" s="7">
        <f t="shared" si="59"/>
        <v>0</v>
      </c>
      <c r="O920" s="7">
        <f t="shared" si="57"/>
        <v>0</v>
      </c>
    </row>
    <row r="921" spans="3:15" x14ac:dyDescent="0.35">
      <c r="C921" s="18" t="str">
        <f t="shared" si="58"/>
        <v/>
      </c>
      <c r="D921" s="13" t="str">
        <f>IF('2_DEBITOS'!D917="","Não informado",'2_DEBITOS'!D917)</f>
        <v>Não informado</v>
      </c>
      <c r="E921" s="7">
        <f>IF('2_DEBITOS'!$I$4="ERRO !!!",0,SUM('2_DEBITOS'!E917))</f>
        <v>0</v>
      </c>
      <c r="F921" s="7">
        <f>IF('2_DEBITOS'!$I$4="ERRO !!!",0,SUM('2_DEBITOS'!F917,'2_DEBITOS'!G917))</f>
        <v>0</v>
      </c>
      <c r="G921" s="8" t="str">
        <f>IF('1_QUESITOS'!$D$18="ERRO !!!","",
IF(E921+F921=0,"",
IF(OR('2_DEBITOS'!I917="Sim",'1_QUESITOS'!$D$6="Sim",'1_QUESITOS'!$D$7="Sim",'1_QUESITOS'!$D$9="Sim"),"D",
IF('3_CAPAG'!$D$9="","",
'3_CAPAG'!$D$9))))</f>
        <v/>
      </c>
      <c r="H921" s="8" t="str">
        <f>IF('1_QUESITOS'!$D$18="ERRO !!!","00.0",
IF(AND(OR(G921="C",G921="D"),'1_QUESITOS'!$D$13="Sim"),"10.1",
IF(AND(OR(G921="A",G921="B"),'1_QUESITOS'!$D$14="Sim"),"10.2",
IF(AND(OR(G921="C",G921="D"),'1_QUESITOS'!$D$13="Não",'1_QUESITOS'!$D$12="Inciso I"),"11.1",
IF(AND(OR(G921="C",G921="D"),'1_QUESITOS'!$D$13="Não",'1_QUESITOS'!$D$12="Inciso II"),"11.2",
"00.0")))))</f>
        <v>00.0</v>
      </c>
      <c r="I921" s="87">
        <f>IF('1_QUESITOS'!$D$18="ERRO !!!",0,
IF(H921="10.1",0.65,
IF(H921="10.2",0,
IF(AND(H921="11.1",'1_QUESITOS'!$D$8="Não",'1_QUESITOS'!$D$9="Não",'1_QUESITOS'!$D$10="Não",'1_QUESITOS'!$D$11="Não"),0.65,
IF(AND(H921="11.1",OR('1_QUESITOS'!$D$8="Sim",'1_QUESITOS'!$D$9="Sim",'1_QUESITOS'!$D$10="Sim",'1_QUESITOS'!$D$11="Sim")),0.7,
IF(AND(H921="11.2",'1_QUESITOS'!$D$8="Não",'1_QUESITOS'!$D$9="Não",'1_QUESITOS'!$D$10="Não",'1_QUESITOS'!$D$11="Não"),0.5,
IF(AND(H921="11.2",OR('1_QUESITOS'!$D$8="Sim",'1_QUESITOS'!$D$9="Sim",'1_QUESITOS'!$D$10="Sim",'1_QUESITOS'!$D$11="Sim")),0.55,
0)))))))</f>
        <v>0</v>
      </c>
      <c r="J921" s="87">
        <f>'3_CAPAG'!$D$8</f>
        <v>0</v>
      </c>
      <c r="K921" s="87">
        <f>IF(OR('2_DEBITOS'!I917="Sim",'1_QUESITOS'!$D$6="Sim",'1_QUESITOS'!$D$7="Sim",'1_QUESITOS'!$D$9="Sim"),I921,
SMALL(I921:J921,1))</f>
        <v>0</v>
      </c>
      <c r="L921" s="7">
        <f>IF('2_DEBITOS'!$I$4="ERRO !!!",0,ROUNDDOWN(SUM(E921:F921)*K921,2))</f>
        <v>0</v>
      </c>
      <c r="M921" s="7">
        <f t="shared" si="56"/>
        <v>0</v>
      </c>
      <c r="N921" s="7">
        <f t="shared" si="59"/>
        <v>0</v>
      </c>
      <c r="O921" s="7">
        <f t="shared" si="57"/>
        <v>0</v>
      </c>
    </row>
    <row r="922" spans="3:15" x14ac:dyDescent="0.35">
      <c r="C922" s="18" t="str">
        <f t="shared" si="58"/>
        <v/>
      </c>
      <c r="D922" s="13" t="str">
        <f>IF('2_DEBITOS'!D918="","Não informado",'2_DEBITOS'!D918)</f>
        <v>Não informado</v>
      </c>
      <c r="E922" s="7">
        <f>IF('2_DEBITOS'!$I$4="ERRO !!!",0,SUM('2_DEBITOS'!E918))</f>
        <v>0</v>
      </c>
      <c r="F922" s="7">
        <f>IF('2_DEBITOS'!$I$4="ERRO !!!",0,SUM('2_DEBITOS'!F918,'2_DEBITOS'!G918))</f>
        <v>0</v>
      </c>
      <c r="G922" s="8" t="str">
        <f>IF('1_QUESITOS'!$D$18="ERRO !!!","",
IF(E922+F922=0,"",
IF(OR('2_DEBITOS'!I918="Sim",'1_QUESITOS'!$D$6="Sim",'1_QUESITOS'!$D$7="Sim",'1_QUESITOS'!$D$9="Sim"),"D",
IF('3_CAPAG'!$D$9="","",
'3_CAPAG'!$D$9))))</f>
        <v/>
      </c>
      <c r="H922" s="8" t="str">
        <f>IF('1_QUESITOS'!$D$18="ERRO !!!","00.0",
IF(AND(OR(G922="C",G922="D"),'1_QUESITOS'!$D$13="Sim"),"10.1",
IF(AND(OR(G922="A",G922="B"),'1_QUESITOS'!$D$14="Sim"),"10.2",
IF(AND(OR(G922="C",G922="D"),'1_QUESITOS'!$D$13="Não",'1_QUESITOS'!$D$12="Inciso I"),"11.1",
IF(AND(OR(G922="C",G922="D"),'1_QUESITOS'!$D$13="Não",'1_QUESITOS'!$D$12="Inciso II"),"11.2",
"00.0")))))</f>
        <v>00.0</v>
      </c>
      <c r="I922" s="87">
        <f>IF('1_QUESITOS'!$D$18="ERRO !!!",0,
IF(H922="10.1",0.65,
IF(H922="10.2",0,
IF(AND(H922="11.1",'1_QUESITOS'!$D$8="Não",'1_QUESITOS'!$D$9="Não",'1_QUESITOS'!$D$10="Não",'1_QUESITOS'!$D$11="Não"),0.65,
IF(AND(H922="11.1",OR('1_QUESITOS'!$D$8="Sim",'1_QUESITOS'!$D$9="Sim",'1_QUESITOS'!$D$10="Sim",'1_QUESITOS'!$D$11="Sim")),0.7,
IF(AND(H922="11.2",'1_QUESITOS'!$D$8="Não",'1_QUESITOS'!$D$9="Não",'1_QUESITOS'!$D$10="Não",'1_QUESITOS'!$D$11="Não"),0.5,
IF(AND(H922="11.2",OR('1_QUESITOS'!$D$8="Sim",'1_QUESITOS'!$D$9="Sim",'1_QUESITOS'!$D$10="Sim",'1_QUESITOS'!$D$11="Sim")),0.55,
0)))))))</f>
        <v>0</v>
      </c>
      <c r="J922" s="87">
        <f>'3_CAPAG'!$D$8</f>
        <v>0</v>
      </c>
      <c r="K922" s="87">
        <f>IF(OR('2_DEBITOS'!I918="Sim",'1_QUESITOS'!$D$6="Sim",'1_QUESITOS'!$D$7="Sim",'1_QUESITOS'!$D$9="Sim"),I922,
SMALL(I922:J922,1))</f>
        <v>0</v>
      </c>
      <c r="L922" s="7">
        <f>IF('2_DEBITOS'!$I$4="ERRO !!!",0,ROUNDDOWN(SUM(E922:F922)*K922,2))</f>
        <v>0</v>
      </c>
      <c r="M922" s="7">
        <f t="shared" si="56"/>
        <v>0</v>
      </c>
      <c r="N922" s="7">
        <f t="shared" si="59"/>
        <v>0</v>
      </c>
      <c r="O922" s="7">
        <f t="shared" si="57"/>
        <v>0</v>
      </c>
    </row>
    <row r="923" spans="3:15" x14ac:dyDescent="0.35">
      <c r="C923" s="18" t="str">
        <f t="shared" si="58"/>
        <v/>
      </c>
      <c r="D923" s="13" t="str">
        <f>IF('2_DEBITOS'!D919="","Não informado",'2_DEBITOS'!D919)</f>
        <v>Não informado</v>
      </c>
      <c r="E923" s="7">
        <f>IF('2_DEBITOS'!$I$4="ERRO !!!",0,SUM('2_DEBITOS'!E919))</f>
        <v>0</v>
      </c>
      <c r="F923" s="7">
        <f>IF('2_DEBITOS'!$I$4="ERRO !!!",0,SUM('2_DEBITOS'!F919,'2_DEBITOS'!G919))</f>
        <v>0</v>
      </c>
      <c r="G923" s="8" t="str">
        <f>IF('1_QUESITOS'!$D$18="ERRO !!!","",
IF(E923+F923=0,"",
IF(OR('2_DEBITOS'!I919="Sim",'1_QUESITOS'!$D$6="Sim",'1_QUESITOS'!$D$7="Sim",'1_QUESITOS'!$D$9="Sim"),"D",
IF('3_CAPAG'!$D$9="","",
'3_CAPAG'!$D$9))))</f>
        <v/>
      </c>
      <c r="H923" s="8" t="str">
        <f>IF('1_QUESITOS'!$D$18="ERRO !!!","00.0",
IF(AND(OR(G923="C",G923="D"),'1_QUESITOS'!$D$13="Sim"),"10.1",
IF(AND(OR(G923="A",G923="B"),'1_QUESITOS'!$D$14="Sim"),"10.2",
IF(AND(OR(G923="C",G923="D"),'1_QUESITOS'!$D$13="Não",'1_QUESITOS'!$D$12="Inciso I"),"11.1",
IF(AND(OR(G923="C",G923="D"),'1_QUESITOS'!$D$13="Não",'1_QUESITOS'!$D$12="Inciso II"),"11.2",
"00.0")))))</f>
        <v>00.0</v>
      </c>
      <c r="I923" s="87">
        <f>IF('1_QUESITOS'!$D$18="ERRO !!!",0,
IF(H923="10.1",0.65,
IF(H923="10.2",0,
IF(AND(H923="11.1",'1_QUESITOS'!$D$8="Não",'1_QUESITOS'!$D$9="Não",'1_QUESITOS'!$D$10="Não",'1_QUESITOS'!$D$11="Não"),0.65,
IF(AND(H923="11.1",OR('1_QUESITOS'!$D$8="Sim",'1_QUESITOS'!$D$9="Sim",'1_QUESITOS'!$D$10="Sim",'1_QUESITOS'!$D$11="Sim")),0.7,
IF(AND(H923="11.2",'1_QUESITOS'!$D$8="Não",'1_QUESITOS'!$D$9="Não",'1_QUESITOS'!$D$10="Não",'1_QUESITOS'!$D$11="Não"),0.5,
IF(AND(H923="11.2",OR('1_QUESITOS'!$D$8="Sim",'1_QUESITOS'!$D$9="Sim",'1_QUESITOS'!$D$10="Sim",'1_QUESITOS'!$D$11="Sim")),0.55,
0)))))))</f>
        <v>0</v>
      </c>
      <c r="J923" s="87">
        <f>'3_CAPAG'!$D$8</f>
        <v>0</v>
      </c>
      <c r="K923" s="87">
        <f>IF(OR('2_DEBITOS'!I919="Sim",'1_QUESITOS'!$D$6="Sim",'1_QUESITOS'!$D$7="Sim",'1_QUESITOS'!$D$9="Sim"),I923,
SMALL(I923:J923,1))</f>
        <v>0</v>
      </c>
      <c r="L923" s="7">
        <f>IF('2_DEBITOS'!$I$4="ERRO !!!",0,ROUNDDOWN(SUM(E923:F923)*K923,2))</f>
        <v>0</v>
      </c>
      <c r="M923" s="7">
        <f t="shared" si="56"/>
        <v>0</v>
      </c>
      <c r="N923" s="7">
        <f t="shared" si="59"/>
        <v>0</v>
      </c>
      <c r="O923" s="7">
        <f t="shared" si="57"/>
        <v>0</v>
      </c>
    </row>
    <row r="924" spans="3:15" x14ac:dyDescent="0.35">
      <c r="C924" s="18" t="str">
        <f t="shared" si="58"/>
        <v/>
      </c>
      <c r="D924" s="13" t="str">
        <f>IF('2_DEBITOS'!D920="","Não informado",'2_DEBITOS'!D920)</f>
        <v>Não informado</v>
      </c>
      <c r="E924" s="7">
        <f>IF('2_DEBITOS'!$I$4="ERRO !!!",0,SUM('2_DEBITOS'!E920))</f>
        <v>0</v>
      </c>
      <c r="F924" s="7">
        <f>IF('2_DEBITOS'!$I$4="ERRO !!!",0,SUM('2_DEBITOS'!F920,'2_DEBITOS'!G920))</f>
        <v>0</v>
      </c>
      <c r="G924" s="8" t="str">
        <f>IF('1_QUESITOS'!$D$18="ERRO !!!","",
IF(E924+F924=0,"",
IF(OR('2_DEBITOS'!I920="Sim",'1_QUESITOS'!$D$6="Sim",'1_QUESITOS'!$D$7="Sim",'1_QUESITOS'!$D$9="Sim"),"D",
IF('3_CAPAG'!$D$9="","",
'3_CAPAG'!$D$9))))</f>
        <v/>
      </c>
      <c r="H924" s="8" t="str">
        <f>IF('1_QUESITOS'!$D$18="ERRO !!!","00.0",
IF(AND(OR(G924="C",G924="D"),'1_QUESITOS'!$D$13="Sim"),"10.1",
IF(AND(OR(G924="A",G924="B"),'1_QUESITOS'!$D$14="Sim"),"10.2",
IF(AND(OR(G924="C",G924="D"),'1_QUESITOS'!$D$13="Não",'1_QUESITOS'!$D$12="Inciso I"),"11.1",
IF(AND(OR(G924="C",G924="D"),'1_QUESITOS'!$D$13="Não",'1_QUESITOS'!$D$12="Inciso II"),"11.2",
"00.0")))))</f>
        <v>00.0</v>
      </c>
      <c r="I924" s="87">
        <f>IF('1_QUESITOS'!$D$18="ERRO !!!",0,
IF(H924="10.1",0.65,
IF(H924="10.2",0,
IF(AND(H924="11.1",'1_QUESITOS'!$D$8="Não",'1_QUESITOS'!$D$9="Não",'1_QUESITOS'!$D$10="Não",'1_QUESITOS'!$D$11="Não"),0.65,
IF(AND(H924="11.1",OR('1_QUESITOS'!$D$8="Sim",'1_QUESITOS'!$D$9="Sim",'1_QUESITOS'!$D$10="Sim",'1_QUESITOS'!$D$11="Sim")),0.7,
IF(AND(H924="11.2",'1_QUESITOS'!$D$8="Não",'1_QUESITOS'!$D$9="Não",'1_QUESITOS'!$D$10="Não",'1_QUESITOS'!$D$11="Não"),0.5,
IF(AND(H924="11.2",OR('1_QUESITOS'!$D$8="Sim",'1_QUESITOS'!$D$9="Sim",'1_QUESITOS'!$D$10="Sim",'1_QUESITOS'!$D$11="Sim")),0.55,
0)))))))</f>
        <v>0</v>
      </c>
      <c r="J924" s="87">
        <f>'3_CAPAG'!$D$8</f>
        <v>0</v>
      </c>
      <c r="K924" s="87">
        <f>IF(OR('2_DEBITOS'!I920="Sim",'1_QUESITOS'!$D$6="Sim",'1_QUESITOS'!$D$7="Sim",'1_QUESITOS'!$D$9="Sim"),I924,
SMALL(I924:J924,1))</f>
        <v>0</v>
      </c>
      <c r="L924" s="7">
        <f>IF('2_DEBITOS'!$I$4="ERRO !!!",0,ROUNDDOWN(SUM(E924:F924)*K924,2))</f>
        <v>0</v>
      </c>
      <c r="M924" s="7">
        <f t="shared" si="56"/>
        <v>0</v>
      </c>
      <c r="N924" s="7">
        <f t="shared" si="59"/>
        <v>0</v>
      </c>
      <c r="O924" s="7">
        <f t="shared" si="57"/>
        <v>0</v>
      </c>
    </row>
    <row r="925" spans="3:15" x14ac:dyDescent="0.35">
      <c r="C925" s="18" t="str">
        <f t="shared" si="58"/>
        <v/>
      </c>
      <c r="D925" s="13" t="str">
        <f>IF('2_DEBITOS'!D921="","Não informado",'2_DEBITOS'!D921)</f>
        <v>Não informado</v>
      </c>
      <c r="E925" s="7">
        <f>IF('2_DEBITOS'!$I$4="ERRO !!!",0,SUM('2_DEBITOS'!E921))</f>
        <v>0</v>
      </c>
      <c r="F925" s="7">
        <f>IF('2_DEBITOS'!$I$4="ERRO !!!",0,SUM('2_DEBITOS'!F921,'2_DEBITOS'!G921))</f>
        <v>0</v>
      </c>
      <c r="G925" s="8" t="str">
        <f>IF('1_QUESITOS'!$D$18="ERRO !!!","",
IF(E925+F925=0,"",
IF(OR('2_DEBITOS'!I921="Sim",'1_QUESITOS'!$D$6="Sim",'1_QUESITOS'!$D$7="Sim",'1_QUESITOS'!$D$9="Sim"),"D",
IF('3_CAPAG'!$D$9="","",
'3_CAPAG'!$D$9))))</f>
        <v/>
      </c>
      <c r="H925" s="8" t="str">
        <f>IF('1_QUESITOS'!$D$18="ERRO !!!","00.0",
IF(AND(OR(G925="C",G925="D"),'1_QUESITOS'!$D$13="Sim"),"10.1",
IF(AND(OR(G925="A",G925="B"),'1_QUESITOS'!$D$14="Sim"),"10.2",
IF(AND(OR(G925="C",G925="D"),'1_QUESITOS'!$D$13="Não",'1_QUESITOS'!$D$12="Inciso I"),"11.1",
IF(AND(OR(G925="C",G925="D"),'1_QUESITOS'!$D$13="Não",'1_QUESITOS'!$D$12="Inciso II"),"11.2",
"00.0")))))</f>
        <v>00.0</v>
      </c>
      <c r="I925" s="87">
        <f>IF('1_QUESITOS'!$D$18="ERRO !!!",0,
IF(H925="10.1",0.65,
IF(H925="10.2",0,
IF(AND(H925="11.1",'1_QUESITOS'!$D$8="Não",'1_QUESITOS'!$D$9="Não",'1_QUESITOS'!$D$10="Não",'1_QUESITOS'!$D$11="Não"),0.65,
IF(AND(H925="11.1",OR('1_QUESITOS'!$D$8="Sim",'1_QUESITOS'!$D$9="Sim",'1_QUESITOS'!$D$10="Sim",'1_QUESITOS'!$D$11="Sim")),0.7,
IF(AND(H925="11.2",'1_QUESITOS'!$D$8="Não",'1_QUESITOS'!$D$9="Não",'1_QUESITOS'!$D$10="Não",'1_QUESITOS'!$D$11="Não"),0.5,
IF(AND(H925="11.2",OR('1_QUESITOS'!$D$8="Sim",'1_QUESITOS'!$D$9="Sim",'1_QUESITOS'!$D$10="Sim",'1_QUESITOS'!$D$11="Sim")),0.55,
0)))))))</f>
        <v>0</v>
      </c>
      <c r="J925" s="87">
        <f>'3_CAPAG'!$D$8</f>
        <v>0</v>
      </c>
      <c r="K925" s="87">
        <f>IF(OR('2_DEBITOS'!I921="Sim",'1_QUESITOS'!$D$6="Sim",'1_QUESITOS'!$D$7="Sim",'1_QUESITOS'!$D$9="Sim"),I925,
SMALL(I925:J925,1))</f>
        <v>0</v>
      </c>
      <c r="L925" s="7">
        <f>IF('2_DEBITOS'!$I$4="ERRO !!!",0,ROUNDDOWN(SUM(E925:F925)*K925,2))</f>
        <v>0</v>
      </c>
      <c r="M925" s="7">
        <f t="shared" si="56"/>
        <v>0</v>
      </c>
      <c r="N925" s="7">
        <f t="shared" si="59"/>
        <v>0</v>
      </c>
      <c r="O925" s="7">
        <f t="shared" si="57"/>
        <v>0</v>
      </c>
    </row>
    <row r="926" spans="3:15" x14ac:dyDescent="0.35">
      <c r="C926" s="18" t="str">
        <f t="shared" si="58"/>
        <v/>
      </c>
      <c r="D926" s="13" t="str">
        <f>IF('2_DEBITOS'!D922="","Não informado",'2_DEBITOS'!D922)</f>
        <v>Não informado</v>
      </c>
      <c r="E926" s="7">
        <f>IF('2_DEBITOS'!$I$4="ERRO !!!",0,SUM('2_DEBITOS'!E922))</f>
        <v>0</v>
      </c>
      <c r="F926" s="7">
        <f>IF('2_DEBITOS'!$I$4="ERRO !!!",0,SUM('2_DEBITOS'!F922,'2_DEBITOS'!G922))</f>
        <v>0</v>
      </c>
      <c r="G926" s="8" t="str">
        <f>IF('1_QUESITOS'!$D$18="ERRO !!!","",
IF(E926+F926=0,"",
IF(OR('2_DEBITOS'!I922="Sim",'1_QUESITOS'!$D$6="Sim",'1_QUESITOS'!$D$7="Sim",'1_QUESITOS'!$D$9="Sim"),"D",
IF('3_CAPAG'!$D$9="","",
'3_CAPAG'!$D$9))))</f>
        <v/>
      </c>
      <c r="H926" s="8" t="str">
        <f>IF('1_QUESITOS'!$D$18="ERRO !!!","00.0",
IF(AND(OR(G926="C",G926="D"),'1_QUESITOS'!$D$13="Sim"),"10.1",
IF(AND(OR(G926="A",G926="B"),'1_QUESITOS'!$D$14="Sim"),"10.2",
IF(AND(OR(G926="C",G926="D"),'1_QUESITOS'!$D$13="Não",'1_QUESITOS'!$D$12="Inciso I"),"11.1",
IF(AND(OR(G926="C",G926="D"),'1_QUESITOS'!$D$13="Não",'1_QUESITOS'!$D$12="Inciso II"),"11.2",
"00.0")))))</f>
        <v>00.0</v>
      </c>
      <c r="I926" s="87">
        <f>IF('1_QUESITOS'!$D$18="ERRO !!!",0,
IF(H926="10.1",0.65,
IF(H926="10.2",0,
IF(AND(H926="11.1",'1_QUESITOS'!$D$8="Não",'1_QUESITOS'!$D$9="Não",'1_QUESITOS'!$D$10="Não",'1_QUESITOS'!$D$11="Não"),0.65,
IF(AND(H926="11.1",OR('1_QUESITOS'!$D$8="Sim",'1_QUESITOS'!$D$9="Sim",'1_QUESITOS'!$D$10="Sim",'1_QUESITOS'!$D$11="Sim")),0.7,
IF(AND(H926="11.2",'1_QUESITOS'!$D$8="Não",'1_QUESITOS'!$D$9="Não",'1_QUESITOS'!$D$10="Não",'1_QUESITOS'!$D$11="Não"),0.5,
IF(AND(H926="11.2",OR('1_QUESITOS'!$D$8="Sim",'1_QUESITOS'!$D$9="Sim",'1_QUESITOS'!$D$10="Sim",'1_QUESITOS'!$D$11="Sim")),0.55,
0)))))))</f>
        <v>0</v>
      </c>
      <c r="J926" s="87">
        <f>'3_CAPAG'!$D$8</f>
        <v>0</v>
      </c>
      <c r="K926" s="87">
        <f>IF(OR('2_DEBITOS'!I922="Sim",'1_QUESITOS'!$D$6="Sim",'1_QUESITOS'!$D$7="Sim",'1_QUESITOS'!$D$9="Sim"),I926,
SMALL(I926:J926,1))</f>
        <v>0</v>
      </c>
      <c r="L926" s="7">
        <f>IF('2_DEBITOS'!$I$4="ERRO !!!",0,ROUNDDOWN(SUM(E926:F926)*K926,2))</f>
        <v>0</v>
      </c>
      <c r="M926" s="7">
        <f t="shared" si="56"/>
        <v>0</v>
      </c>
      <c r="N926" s="7">
        <f t="shared" si="59"/>
        <v>0</v>
      </c>
      <c r="O926" s="7">
        <f t="shared" si="57"/>
        <v>0</v>
      </c>
    </row>
    <row r="927" spans="3:15" x14ac:dyDescent="0.35">
      <c r="C927" s="18" t="str">
        <f t="shared" si="58"/>
        <v/>
      </c>
      <c r="D927" s="13" t="str">
        <f>IF('2_DEBITOS'!D923="","Não informado",'2_DEBITOS'!D923)</f>
        <v>Não informado</v>
      </c>
      <c r="E927" s="7">
        <f>IF('2_DEBITOS'!$I$4="ERRO !!!",0,SUM('2_DEBITOS'!E923))</f>
        <v>0</v>
      </c>
      <c r="F927" s="7">
        <f>IF('2_DEBITOS'!$I$4="ERRO !!!",0,SUM('2_DEBITOS'!F923,'2_DEBITOS'!G923))</f>
        <v>0</v>
      </c>
      <c r="G927" s="8" t="str">
        <f>IF('1_QUESITOS'!$D$18="ERRO !!!","",
IF(E927+F927=0,"",
IF(OR('2_DEBITOS'!I923="Sim",'1_QUESITOS'!$D$6="Sim",'1_QUESITOS'!$D$7="Sim",'1_QUESITOS'!$D$9="Sim"),"D",
IF('3_CAPAG'!$D$9="","",
'3_CAPAG'!$D$9))))</f>
        <v/>
      </c>
      <c r="H927" s="8" t="str">
        <f>IF('1_QUESITOS'!$D$18="ERRO !!!","00.0",
IF(AND(OR(G927="C",G927="D"),'1_QUESITOS'!$D$13="Sim"),"10.1",
IF(AND(OR(G927="A",G927="B"),'1_QUESITOS'!$D$14="Sim"),"10.2",
IF(AND(OR(G927="C",G927="D"),'1_QUESITOS'!$D$13="Não",'1_QUESITOS'!$D$12="Inciso I"),"11.1",
IF(AND(OR(G927="C",G927="D"),'1_QUESITOS'!$D$13="Não",'1_QUESITOS'!$D$12="Inciso II"),"11.2",
"00.0")))))</f>
        <v>00.0</v>
      </c>
      <c r="I927" s="87">
        <f>IF('1_QUESITOS'!$D$18="ERRO !!!",0,
IF(H927="10.1",0.65,
IF(H927="10.2",0,
IF(AND(H927="11.1",'1_QUESITOS'!$D$8="Não",'1_QUESITOS'!$D$9="Não",'1_QUESITOS'!$D$10="Não",'1_QUESITOS'!$D$11="Não"),0.65,
IF(AND(H927="11.1",OR('1_QUESITOS'!$D$8="Sim",'1_QUESITOS'!$D$9="Sim",'1_QUESITOS'!$D$10="Sim",'1_QUESITOS'!$D$11="Sim")),0.7,
IF(AND(H927="11.2",'1_QUESITOS'!$D$8="Não",'1_QUESITOS'!$D$9="Não",'1_QUESITOS'!$D$10="Não",'1_QUESITOS'!$D$11="Não"),0.5,
IF(AND(H927="11.2",OR('1_QUESITOS'!$D$8="Sim",'1_QUESITOS'!$D$9="Sim",'1_QUESITOS'!$D$10="Sim",'1_QUESITOS'!$D$11="Sim")),0.55,
0)))))))</f>
        <v>0</v>
      </c>
      <c r="J927" s="87">
        <f>'3_CAPAG'!$D$8</f>
        <v>0</v>
      </c>
      <c r="K927" s="87">
        <f>IF(OR('2_DEBITOS'!I923="Sim",'1_QUESITOS'!$D$6="Sim",'1_QUESITOS'!$D$7="Sim",'1_QUESITOS'!$D$9="Sim"),I927,
SMALL(I927:J927,1))</f>
        <v>0</v>
      </c>
      <c r="L927" s="7">
        <f>IF('2_DEBITOS'!$I$4="ERRO !!!",0,ROUNDDOWN(SUM(E927:F927)*K927,2))</f>
        <v>0</v>
      </c>
      <c r="M927" s="7">
        <f t="shared" si="56"/>
        <v>0</v>
      </c>
      <c r="N927" s="7">
        <f t="shared" si="59"/>
        <v>0</v>
      </c>
      <c r="O927" s="7">
        <f t="shared" si="57"/>
        <v>0</v>
      </c>
    </row>
    <row r="928" spans="3:15" x14ac:dyDescent="0.35">
      <c r="C928" s="18" t="str">
        <f t="shared" si="58"/>
        <v/>
      </c>
      <c r="D928" s="13" t="str">
        <f>IF('2_DEBITOS'!D924="","Não informado",'2_DEBITOS'!D924)</f>
        <v>Não informado</v>
      </c>
      <c r="E928" s="7">
        <f>IF('2_DEBITOS'!$I$4="ERRO !!!",0,SUM('2_DEBITOS'!E924))</f>
        <v>0</v>
      </c>
      <c r="F928" s="7">
        <f>IF('2_DEBITOS'!$I$4="ERRO !!!",0,SUM('2_DEBITOS'!F924,'2_DEBITOS'!G924))</f>
        <v>0</v>
      </c>
      <c r="G928" s="8" t="str">
        <f>IF('1_QUESITOS'!$D$18="ERRO !!!","",
IF(E928+F928=0,"",
IF(OR('2_DEBITOS'!I924="Sim",'1_QUESITOS'!$D$6="Sim",'1_QUESITOS'!$D$7="Sim",'1_QUESITOS'!$D$9="Sim"),"D",
IF('3_CAPAG'!$D$9="","",
'3_CAPAG'!$D$9))))</f>
        <v/>
      </c>
      <c r="H928" s="8" t="str">
        <f>IF('1_QUESITOS'!$D$18="ERRO !!!","00.0",
IF(AND(OR(G928="C",G928="D"),'1_QUESITOS'!$D$13="Sim"),"10.1",
IF(AND(OR(G928="A",G928="B"),'1_QUESITOS'!$D$14="Sim"),"10.2",
IF(AND(OR(G928="C",G928="D"),'1_QUESITOS'!$D$13="Não",'1_QUESITOS'!$D$12="Inciso I"),"11.1",
IF(AND(OR(G928="C",G928="D"),'1_QUESITOS'!$D$13="Não",'1_QUESITOS'!$D$12="Inciso II"),"11.2",
"00.0")))))</f>
        <v>00.0</v>
      </c>
      <c r="I928" s="87">
        <f>IF('1_QUESITOS'!$D$18="ERRO !!!",0,
IF(H928="10.1",0.65,
IF(H928="10.2",0,
IF(AND(H928="11.1",'1_QUESITOS'!$D$8="Não",'1_QUESITOS'!$D$9="Não",'1_QUESITOS'!$D$10="Não",'1_QUESITOS'!$D$11="Não"),0.65,
IF(AND(H928="11.1",OR('1_QUESITOS'!$D$8="Sim",'1_QUESITOS'!$D$9="Sim",'1_QUESITOS'!$D$10="Sim",'1_QUESITOS'!$D$11="Sim")),0.7,
IF(AND(H928="11.2",'1_QUESITOS'!$D$8="Não",'1_QUESITOS'!$D$9="Não",'1_QUESITOS'!$D$10="Não",'1_QUESITOS'!$D$11="Não"),0.5,
IF(AND(H928="11.2",OR('1_QUESITOS'!$D$8="Sim",'1_QUESITOS'!$D$9="Sim",'1_QUESITOS'!$D$10="Sim",'1_QUESITOS'!$D$11="Sim")),0.55,
0)))))))</f>
        <v>0</v>
      </c>
      <c r="J928" s="87">
        <f>'3_CAPAG'!$D$8</f>
        <v>0</v>
      </c>
      <c r="K928" s="87">
        <f>IF(OR('2_DEBITOS'!I924="Sim",'1_QUESITOS'!$D$6="Sim",'1_QUESITOS'!$D$7="Sim",'1_QUESITOS'!$D$9="Sim"),I928,
SMALL(I928:J928,1))</f>
        <v>0</v>
      </c>
      <c r="L928" s="7">
        <f>IF('2_DEBITOS'!$I$4="ERRO !!!",0,ROUNDDOWN(SUM(E928:F928)*K928,2))</f>
        <v>0</v>
      </c>
      <c r="M928" s="7">
        <f t="shared" si="56"/>
        <v>0</v>
      </c>
      <c r="N928" s="7">
        <f t="shared" si="59"/>
        <v>0</v>
      </c>
      <c r="O928" s="7">
        <f t="shared" si="57"/>
        <v>0</v>
      </c>
    </row>
    <row r="929" spans="3:15" x14ac:dyDescent="0.35">
      <c r="C929" s="18" t="str">
        <f t="shared" si="58"/>
        <v/>
      </c>
      <c r="D929" s="13" t="str">
        <f>IF('2_DEBITOS'!D925="","Não informado",'2_DEBITOS'!D925)</f>
        <v>Não informado</v>
      </c>
      <c r="E929" s="7">
        <f>IF('2_DEBITOS'!$I$4="ERRO !!!",0,SUM('2_DEBITOS'!E925))</f>
        <v>0</v>
      </c>
      <c r="F929" s="7">
        <f>IF('2_DEBITOS'!$I$4="ERRO !!!",0,SUM('2_DEBITOS'!F925,'2_DEBITOS'!G925))</f>
        <v>0</v>
      </c>
      <c r="G929" s="8" t="str">
        <f>IF('1_QUESITOS'!$D$18="ERRO !!!","",
IF(E929+F929=0,"",
IF(OR('2_DEBITOS'!I925="Sim",'1_QUESITOS'!$D$6="Sim",'1_QUESITOS'!$D$7="Sim",'1_QUESITOS'!$D$9="Sim"),"D",
IF('3_CAPAG'!$D$9="","",
'3_CAPAG'!$D$9))))</f>
        <v/>
      </c>
      <c r="H929" s="8" t="str">
        <f>IF('1_QUESITOS'!$D$18="ERRO !!!","00.0",
IF(AND(OR(G929="C",G929="D"),'1_QUESITOS'!$D$13="Sim"),"10.1",
IF(AND(OR(G929="A",G929="B"),'1_QUESITOS'!$D$14="Sim"),"10.2",
IF(AND(OR(G929="C",G929="D"),'1_QUESITOS'!$D$13="Não",'1_QUESITOS'!$D$12="Inciso I"),"11.1",
IF(AND(OR(G929="C",G929="D"),'1_QUESITOS'!$D$13="Não",'1_QUESITOS'!$D$12="Inciso II"),"11.2",
"00.0")))))</f>
        <v>00.0</v>
      </c>
      <c r="I929" s="87">
        <f>IF('1_QUESITOS'!$D$18="ERRO !!!",0,
IF(H929="10.1",0.65,
IF(H929="10.2",0,
IF(AND(H929="11.1",'1_QUESITOS'!$D$8="Não",'1_QUESITOS'!$D$9="Não",'1_QUESITOS'!$D$10="Não",'1_QUESITOS'!$D$11="Não"),0.65,
IF(AND(H929="11.1",OR('1_QUESITOS'!$D$8="Sim",'1_QUESITOS'!$D$9="Sim",'1_QUESITOS'!$D$10="Sim",'1_QUESITOS'!$D$11="Sim")),0.7,
IF(AND(H929="11.2",'1_QUESITOS'!$D$8="Não",'1_QUESITOS'!$D$9="Não",'1_QUESITOS'!$D$10="Não",'1_QUESITOS'!$D$11="Não"),0.5,
IF(AND(H929="11.2",OR('1_QUESITOS'!$D$8="Sim",'1_QUESITOS'!$D$9="Sim",'1_QUESITOS'!$D$10="Sim",'1_QUESITOS'!$D$11="Sim")),0.55,
0)))))))</f>
        <v>0</v>
      </c>
      <c r="J929" s="87">
        <f>'3_CAPAG'!$D$8</f>
        <v>0</v>
      </c>
      <c r="K929" s="87">
        <f>IF(OR('2_DEBITOS'!I925="Sim",'1_QUESITOS'!$D$6="Sim",'1_QUESITOS'!$D$7="Sim",'1_QUESITOS'!$D$9="Sim"),I929,
SMALL(I929:J929,1))</f>
        <v>0</v>
      </c>
      <c r="L929" s="7">
        <f>IF('2_DEBITOS'!$I$4="ERRO !!!",0,ROUNDDOWN(SUM(E929:F929)*K929,2))</f>
        <v>0</v>
      </c>
      <c r="M929" s="7">
        <f t="shared" si="56"/>
        <v>0</v>
      </c>
      <c r="N929" s="7">
        <f t="shared" si="59"/>
        <v>0</v>
      </c>
      <c r="O929" s="7">
        <f t="shared" si="57"/>
        <v>0</v>
      </c>
    </row>
    <row r="930" spans="3:15" x14ac:dyDescent="0.35">
      <c r="C930" s="18" t="str">
        <f t="shared" si="58"/>
        <v/>
      </c>
      <c r="D930" s="13" t="str">
        <f>IF('2_DEBITOS'!D926="","Não informado",'2_DEBITOS'!D926)</f>
        <v>Não informado</v>
      </c>
      <c r="E930" s="7">
        <f>IF('2_DEBITOS'!$I$4="ERRO !!!",0,SUM('2_DEBITOS'!E926))</f>
        <v>0</v>
      </c>
      <c r="F930" s="7">
        <f>IF('2_DEBITOS'!$I$4="ERRO !!!",0,SUM('2_DEBITOS'!F926,'2_DEBITOS'!G926))</f>
        <v>0</v>
      </c>
      <c r="G930" s="8" t="str">
        <f>IF('1_QUESITOS'!$D$18="ERRO !!!","",
IF(E930+F930=0,"",
IF(OR('2_DEBITOS'!I926="Sim",'1_QUESITOS'!$D$6="Sim",'1_QUESITOS'!$D$7="Sim",'1_QUESITOS'!$D$9="Sim"),"D",
IF('3_CAPAG'!$D$9="","",
'3_CAPAG'!$D$9))))</f>
        <v/>
      </c>
      <c r="H930" s="8" t="str">
        <f>IF('1_QUESITOS'!$D$18="ERRO !!!","00.0",
IF(AND(OR(G930="C",G930="D"),'1_QUESITOS'!$D$13="Sim"),"10.1",
IF(AND(OR(G930="A",G930="B"),'1_QUESITOS'!$D$14="Sim"),"10.2",
IF(AND(OR(G930="C",G930="D"),'1_QUESITOS'!$D$13="Não",'1_QUESITOS'!$D$12="Inciso I"),"11.1",
IF(AND(OR(G930="C",G930="D"),'1_QUESITOS'!$D$13="Não",'1_QUESITOS'!$D$12="Inciso II"),"11.2",
"00.0")))))</f>
        <v>00.0</v>
      </c>
      <c r="I930" s="87">
        <f>IF('1_QUESITOS'!$D$18="ERRO !!!",0,
IF(H930="10.1",0.65,
IF(H930="10.2",0,
IF(AND(H930="11.1",'1_QUESITOS'!$D$8="Não",'1_QUESITOS'!$D$9="Não",'1_QUESITOS'!$D$10="Não",'1_QUESITOS'!$D$11="Não"),0.65,
IF(AND(H930="11.1",OR('1_QUESITOS'!$D$8="Sim",'1_QUESITOS'!$D$9="Sim",'1_QUESITOS'!$D$10="Sim",'1_QUESITOS'!$D$11="Sim")),0.7,
IF(AND(H930="11.2",'1_QUESITOS'!$D$8="Não",'1_QUESITOS'!$D$9="Não",'1_QUESITOS'!$D$10="Não",'1_QUESITOS'!$D$11="Não"),0.5,
IF(AND(H930="11.2",OR('1_QUESITOS'!$D$8="Sim",'1_QUESITOS'!$D$9="Sim",'1_QUESITOS'!$D$10="Sim",'1_QUESITOS'!$D$11="Sim")),0.55,
0)))))))</f>
        <v>0</v>
      </c>
      <c r="J930" s="87">
        <f>'3_CAPAG'!$D$8</f>
        <v>0</v>
      </c>
      <c r="K930" s="87">
        <f>IF(OR('2_DEBITOS'!I926="Sim",'1_QUESITOS'!$D$6="Sim",'1_QUESITOS'!$D$7="Sim",'1_QUESITOS'!$D$9="Sim"),I930,
SMALL(I930:J930,1))</f>
        <v>0</v>
      </c>
      <c r="L930" s="7">
        <f>IF('2_DEBITOS'!$I$4="ERRO !!!",0,ROUNDDOWN(SUM(E930:F930)*K930,2))</f>
        <v>0</v>
      </c>
      <c r="M930" s="7">
        <f t="shared" si="56"/>
        <v>0</v>
      </c>
      <c r="N930" s="7">
        <f t="shared" si="59"/>
        <v>0</v>
      </c>
      <c r="O930" s="7">
        <f t="shared" si="57"/>
        <v>0</v>
      </c>
    </row>
    <row r="931" spans="3:15" x14ac:dyDescent="0.35">
      <c r="C931" s="18" t="str">
        <f t="shared" si="58"/>
        <v/>
      </c>
      <c r="D931" s="13" t="str">
        <f>IF('2_DEBITOS'!D927="","Não informado",'2_DEBITOS'!D927)</f>
        <v>Não informado</v>
      </c>
      <c r="E931" s="7">
        <f>IF('2_DEBITOS'!$I$4="ERRO !!!",0,SUM('2_DEBITOS'!E927))</f>
        <v>0</v>
      </c>
      <c r="F931" s="7">
        <f>IF('2_DEBITOS'!$I$4="ERRO !!!",0,SUM('2_DEBITOS'!F927,'2_DEBITOS'!G927))</f>
        <v>0</v>
      </c>
      <c r="G931" s="8" t="str">
        <f>IF('1_QUESITOS'!$D$18="ERRO !!!","",
IF(E931+F931=0,"",
IF(OR('2_DEBITOS'!I927="Sim",'1_QUESITOS'!$D$6="Sim",'1_QUESITOS'!$D$7="Sim",'1_QUESITOS'!$D$9="Sim"),"D",
IF('3_CAPAG'!$D$9="","",
'3_CAPAG'!$D$9))))</f>
        <v/>
      </c>
      <c r="H931" s="8" t="str">
        <f>IF('1_QUESITOS'!$D$18="ERRO !!!","00.0",
IF(AND(OR(G931="C",G931="D"),'1_QUESITOS'!$D$13="Sim"),"10.1",
IF(AND(OR(G931="A",G931="B"),'1_QUESITOS'!$D$14="Sim"),"10.2",
IF(AND(OR(G931="C",G931="D"),'1_QUESITOS'!$D$13="Não",'1_QUESITOS'!$D$12="Inciso I"),"11.1",
IF(AND(OR(G931="C",G931="D"),'1_QUESITOS'!$D$13="Não",'1_QUESITOS'!$D$12="Inciso II"),"11.2",
"00.0")))))</f>
        <v>00.0</v>
      </c>
      <c r="I931" s="87">
        <f>IF('1_QUESITOS'!$D$18="ERRO !!!",0,
IF(H931="10.1",0.65,
IF(H931="10.2",0,
IF(AND(H931="11.1",'1_QUESITOS'!$D$8="Não",'1_QUESITOS'!$D$9="Não",'1_QUESITOS'!$D$10="Não",'1_QUESITOS'!$D$11="Não"),0.65,
IF(AND(H931="11.1",OR('1_QUESITOS'!$D$8="Sim",'1_QUESITOS'!$D$9="Sim",'1_QUESITOS'!$D$10="Sim",'1_QUESITOS'!$D$11="Sim")),0.7,
IF(AND(H931="11.2",'1_QUESITOS'!$D$8="Não",'1_QUESITOS'!$D$9="Não",'1_QUESITOS'!$D$10="Não",'1_QUESITOS'!$D$11="Não"),0.5,
IF(AND(H931="11.2",OR('1_QUESITOS'!$D$8="Sim",'1_QUESITOS'!$D$9="Sim",'1_QUESITOS'!$D$10="Sim",'1_QUESITOS'!$D$11="Sim")),0.55,
0)))))))</f>
        <v>0</v>
      </c>
      <c r="J931" s="87">
        <f>'3_CAPAG'!$D$8</f>
        <v>0</v>
      </c>
      <c r="K931" s="87">
        <f>IF(OR('2_DEBITOS'!I927="Sim",'1_QUESITOS'!$D$6="Sim",'1_QUESITOS'!$D$7="Sim",'1_QUESITOS'!$D$9="Sim"),I931,
SMALL(I931:J931,1))</f>
        <v>0</v>
      </c>
      <c r="L931" s="7">
        <f>IF('2_DEBITOS'!$I$4="ERRO !!!",0,ROUNDDOWN(SUM(E931:F931)*K931,2))</f>
        <v>0</v>
      </c>
      <c r="M931" s="7">
        <f t="shared" si="56"/>
        <v>0</v>
      </c>
      <c r="N931" s="7">
        <f t="shared" si="59"/>
        <v>0</v>
      </c>
      <c r="O931" s="7">
        <f t="shared" si="57"/>
        <v>0</v>
      </c>
    </row>
    <row r="932" spans="3:15" x14ac:dyDescent="0.35">
      <c r="C932" s="18" t="str">
        <f t="shared" si="58"/>
        <v/>
      </c>
      <c r="D932" s="13" t="str">
        <f>IF('2_DEBITOS'!D928="","Não informado",'2_DEBITOS'!D928)</f>
        <v>Não informado</v>
      </c>
      <c r="E932" s="7">
        <f>IF('2_DEBITOS'!$I$4="ERRO !!!",0,SUM('2_DEBITOS'!E928))</f>
        <v>0</v>
      </c>
      <c r="F932" s="7">
        <f>IF('2_DEBITOS'!$I$4="ERRO !!!",0,SUM('2_DEBITOS'!F928,'2_DEBITOS'!G928))</f>
        <v>0</v>
      </c>
      <c r="G932" s="8" t="str">
        <f>IF('1_QUESITOS'!$D$18="ERRO !!!","",
IF(E932+F932=0,"",
IF(OR('2_DEBITOS'!I928="Sim",'1_QUESITOS'!$D$6="Sim",'1_QUESITOS'!$D$7="Sim",'1_QUESITOS'!$D$9="Sim"),"D",
IF('3_CAPAG'!$D$9="","",
'3_CAPAG'!$D$9))))</f>
        <v/>
      </c>
      <c r="H932" s="8" t="str">
        <f>IF('1_QUESITOS'!$D$18="ERRO !!!","00.0",
IF(AND(OR(G932="C",G932="D"),'1_QUESITOS'!$D$13="Sim"),"10.1",
IF(AND(OR(G932="A",G932="B"),'1_QUESITOS'!$D$14="Sim"),"10.2",
IF(AND(OR(G932="C",G932="D"),'1_QUESITOS'!$D$13="Não",'1_QUESITOS'!$D$12="Inciso I"),"11.1",
IF(AND(OR(G932="C",G932="D"),'1_QUESITOS'!$D$13="Não",'1_QUESITOS'!$D$12="Inciso II"),"11.2",
"00.0")))))</f>
        <v>00.0</v>
      </c>
      <c r="I932" s="87">
        <f>IF('1_QUESITOS'!$D$18="ERRO !!!",0,
IF(H932="10.1",0.65,
IF(H932="10.2",0,
IF(AND(H932="11.1",'1_QUESITOS'!$D$8="Não",'1_QUESITOS'!$D$9="Não",'1_QUESITOS'!$D$10="Não",'1_QUESITOS'!$D$11="Não"),0.65,
IF(AND(H932="11.1",OR('1_QUESITOS'!$D$8="Sim",'1_QUESITOS'!$D$9="Sim",'1_QUESITOS'!$D$10="Sim",'1_QUESITOS'!$D$11="Sim")),0.7,
IF(AND(H932="11.2",'1_QUESITOS'!$D$8="Não",'1_QUESITOS'!$D$9="Não",'1_QUESITOS'!$D$10="Não",'1_QUESITOS'!$D$11="Não"),0.5,
IF(AND(H932="11.2",OR('1_QUESITOS'!$D$8="Sim",'1_QUESITOS'!$D$9="Sim",'1_QUESITOS'!$D$10="Sim",'1_QUESITOS'!$D$11="Sim")),0.55,
0)))))))</f>
        <v>0</v>
      </c>
      <c r="J932" s="87">
        <f>'3_CAPAG'!$D$8</f>
        <v>0</v>
      </c>
      <c r="K932" s="87">
        <f>IF(OR('2_DEBITOS'!I928="Sim",'1_QUESITOS'!$D$6="Sim",'1_QUESITOS'!$D$7="Sim",'1_QUESITOS'!$D$9="Sim"),I932,
SMALL(I932:J932,1))</f>
        <v>0</v>
      </c>
      <c r="L932" s="7">
        <f>IF('2_DEBITOS'!$I$4="ERRO !!!",0,ROUNDDOWN(SUM(E932:F932)*K932,2))</f>
        <v>0</v>
      </c>
      <c r="M932" s="7">
        <f t="shared" si="56"/>
        <v>0</v>
      </c>
      <c r="N932" s="7">
        <f t="shared" si="59"/>
        <v>0</v>
      </c>
      <c r="O932" s="7">
        <f t="shared" si="57"/>
        <v>0</v>
      </c>
    </row>
    <row r="933" spans="3:15" x14ac:dyDescent="0.35">
      <c r="C933" s="18" t="str">
        <f t="shared" si="58"/>
        <v/>
      </c>
      <c r="D933" s="13" t="str">
        <f>IF('2_DEBITOS'!D929="","Não informado",'2_DEBITOS'!D929)</f>
        <v>Não informado</v>
      </c>
      <c r="E933" s="7">
        <f>IF('2_DEBITOS'!$I$4="ERRO !!!",0,SUM('2_DEBITOS'!E929))</f>
        <v>0</v>
      </c>
      <c r="F933" s="7">
        <f>IF('2_DEBITOS'!$I$4="ERRO !!!",0,SUM('2_DEBITOS'!F929,'2_DEBITOS'!G929))</f>
        <v>0</v>
      </c>
      <c r="G933" s="8" t="str">
        <f>IF('1_QUESITOS'!$D$18="ERRO !!!","",
IF(E933+F933=0,"",
IF(OR('2_DEBITOS'!I929="Sim",'1_QUESITOS'!$D$6="Sim",'1_QUESITOS'!$D$7="Sim",'1_QUESITOS'!$D$9="Sim"),"D",
IF('3_CAPAG'!$D$9="","",
'3_CAPAG'!$D$9))))</f>
        <v/>
      </c>
      <c r="H933" s="8" t="str">
        <f>IF('1_QUESITOS'!$D$18="ERRO !!!","00.0",
IF(AND(OR(G933="C",G933="D"),'1_QUESITOS'!$D$13="Sim"),"10.1",
IF(AND(OR(G933="A",G933="B"),'1_QUESITOS'!$D$14="Sim"),"10.2",
IF(AND(OR(G933="C",G933="D"),'1_QUESITOS'!$D$13="Não",'1_QUESITOS'!$D$12="Inciso I"),"11.1",
IF(AND(OR(G933="C",G933="D"),'1_QUESITOS'!$D$13="Não",'1_QUESITOS'!$D$12="Inciso II"),"11.2",
"00.0")))))</f>
        <v>00.0</v>
      </c>
      <c r="I933" s="87">
        <f>IF('1_QUESITOS'!$D$18="ERRO !!!",0,
IF(H933="10.1",0.65,
IF(H933="10.2",0,
IF(AND(H933="11.1",'1_QUESITOS'!$D$8="Não",'1_QUESITOS'!$D$9="Não",'1_QUESITOS'!$D$10="Não",'1_QUESITOS'!$D$11="Não"),0.65,
IF(AND(H933="11.1",OR('1_QUESITOS'!$D$8="Sim",'1_QUESITOS'!$D$9="Sim",'1_QUESITOS'!$D$10="Sim",'1_QUESITOS'!$D$11="Sim")),0.7,
IF(AND(H933="11.2",'1_QUESITOS'!$D$8="Não",'1_QUESITOS'!$D$9="Não",'1_QUESITOS'!$D$10="Não",'1_QUESITOS'!$D$11="Não"),0.5,
IF(AND(H933="11.2",OR('1_QUESITOS'!$D$8="Sim",'1_QUESITOS'!$D$9="Sim",'1_QUESITOS'!$D$10="Sim",'1_QUESITOS'!$D$11="Sim")),0.55,
0)))))))</f>
        <v>0</v>
      </c>
      <c r="J933" s="87">
        <f>'3_CAPAG'!$D$8</f>
        <v>0</v>
      </c>
      <c r="K933" s="87">
        <f>IF(OR('2_DEBITOS'!I929="Sim",'1_QUESITOS'!$D$6="Sim",'1_QUESITOS'!$D$7="Sim",'1_QUESITOS'!$D$9="Sim"),I933,
SMALL(I933:J933,1))</f>
        <v>0</v>
      </c>
      <c r="L933" s="7">
        <f>IF('2_DEBITOS'!$I$4="ERRO !!!",0,ROUNDDOWN(SUM(E933:F933)*K933,2))</f>
        <v>0</v>
      </c>
      <c r="M933" s="7">
        <f t="shared" si="56"/>
        <v>0</v>
      </c>
      <c r="N933" s="7">
        <f t="shared" si="59"/>
        <v>0</v>
      </c>
      <c r="O933" s="7">
        <f t="shared" si="57"/>
        <v>0</v>
      </c>
    </row>
    <row r="934" spans="3:15" x14ac:dyDescent="0.35">
      <c r="C934" s="18" t="str">
        <f t="shared" si="58"/>
        <v/>
      </c>
      <c r="D934" s="13" t="str">
        <f>IF('2_DEBITOS'!D930="","Não informado",'2_DEBITOS'!D930)</f>
        <v>Não informado</v>
      </c>
      <c r="E934" s="7">
        <f>IF('2_DEBITOS'!$I$4="ERRO !!!",0,SUM('2_DEBITOS'!E930))</f>
        <v>0</v>
      </c>
      <c r="F934" s="7">
        <f>IF('2_DEBITOS'!$I$4="ERRO !!!",0,SUM('2_DEBITOS'!F930,'2_DEBITOS'!G930))</f>
        <v>0</v>
      </c>
      <c r="G934" s="8" t="str">
        <f>IF('1_QUESITOS'!$D$18="ERRO !!!","",
IF(E934+F934=0,"",
IF(OR('2_DEBITOS'!I930="Sim",'1_QUESITOS'!$D$6="Sim",'1_QUESITOS'!$D$7="Sim",'1_QUESITOS'!$D$9="Sim"),"D",
IF('3_CAPAG'!$D$9="","",
'3_CAPAG'!$D$9))))</f>
        <v/>
      </c>
      <c r="H934" s="8" t="str">
        <f>IF('1_QUESITOS'!$D$18="ERRO !!!","00.0",
IF(AND(OR(G934="C",G934="D"),'1_QUESITOS'!$D$13="Sim"),"10.1",
IF(AND(OR(G934="A",G934="B"),'1_QUESITOS'!$D$14="Sim"),"10.2",
IF(AND(OR(G934="C",G934="D"),'1_QUESITOS'!$D$13="Não",'1_QUESITOS'!$D$12="Inciso I"),"11.1",
IF(AND(OR(G934="C",G934="D"),'1_QUESITOS'!$D$13="Não",'1_QUESITOS'!$D$12="Inciso II"),"11.2",
"00.0")))))</f>
        <v>00.0</v>
      </c>
      <c r="I934" s="87">
        <f>IF('1_QUESITOS'!$D$18="ERRO !!!",0,
IF(H934="10.1",0.65,
IF(H934="10.2",0,
IF(AND(H934="11.1",'1_QUESITOS'!$D$8="Não",'1_QUESITOS'!$D$9="Não",'1_QUESITOS'!$D$10="Não",'1_QUESITOS'!$D$11="Não"),0.65,
IF(AND(H934="11.1",OR('1_QUESITOS'!$D$8="Sim",'1_QUESITOS'!$D$9="Sim",'1_QUESITOS'!$D$10="Sim",'1_QUESITOS'!$D$11="Sim")),0.7,
IF(AND(H934="11.2",'1_QUESITOS'!$D$8="Não",'1_QUESITOS'!$D$9="Não",'1_QUESITOS'!$D$10="Não",'1_QUESITOS'!$D$11="Não"),0.5,
IF(AND(H934="11.2",OR('1_QUESITOS'!$D$8="Sim",'1_QUESITOS'!$D$9="Sim",'1_QUESITOS'!$D$10="Sim",'1_QUESITOS'!$D$11="Sim")),0.55,
0)))))))</f>
        <v>0</v>
      </c>
      <c r="J934" s="87">
        <f>'3_CAPAG'!$D$8</f>
        <v>0</v>
      </c>
      <c r="K934" s="87">
        <f>IF(OR('2_DEBITOS'!I930="Sim",'1_QUESITOS'!$D$6="Sim",'1_QUESITOS'!$D$7="Sim",'1_QUESITOS'!$D$9="Sim"),I934,
SMALL(I934:J934,1))</f>
        <v>0</v>
      </c>
      <c r="L934" s="7">
        <f>IF('2_DEBITOS'!$I$4="ERRO !!!",0,ROUNDDOWN(SUM(E934:F934)*K934,2))</f>
        <v>0</v>
      </c>
      <c r="M934" s="7">
        <f t="shared" si="56"/>
        <v>0</v>
      </c>
      <c r="N934" s="7">
        <f t="shared" si="59"/>
        <v>0</v>
      </c>
      <c r="O934" s="7">
        <f t="shared" si="57"/>
        <v>0</v>
      </c>
    </row>
    <row r="935" spans="3:15" x14ac:dyDescent="0.35">
      <c r="C935" s="18" t="str">
        <f t="shared" si="58"/>
        <v/>
      </c>
      <c r="D935" s="13" t="str">
        <f>IF('2_DEBITOS'!D931="","Não informado",'2_DEBITOS'!D931)</f>
        <v>Não informado</v>
      </c>
      <c r="E935" s="7">
        <f>IF('2_DEBITOS'!$I$4="ERRO !!!",0,SUM('2_DEBITOS'!E931))</f>
        <v>0</v>
      </c>
      <c r="F935" s="7">
        <f>IF('2_DEBITOS'!$I$4="ERRO !!!",0,SUM('2_DEBITOS'!F931,'2_DEBITOS'!G931))</f>
        <v>0</v>
      </c>
      <c r="G935" s="8" t="str">
        <f>IF('1_QUESITOS'!$D$18="ERRO !!!","",
IF(E935+F935=0,"",
IF(OR('2_DEBITOS'!I931="Sim",'1_QUESITOS'!$D$6="Sim",'1_QUESITOS'!$D$7="Sim",'1_QUESITOS'!$D$9="Sim"),"D",
IF('3_CAPAG'!$D$9="","",
'3_CAPAG'!$D$9))))</f>
        <v/>
      </c>
      <c r="H935" s="8" t="str">
        <f>IF('1_QUESITOS'!$D$18="ERRO !!!","00.0",
IF(AND(OR(G935="C",G935="D"),'1_QUESITOS'!$D$13="Sim"),"10.1",
IF(AND(OR(G935="A",G935="B"),'1_QUESITOS'!$D$14="Sim"),"10.2",
IF(AND(OR(G935="C",G935="D"),'1_QUESITOS'!$D$13="Não",'1_QUESITOS'!$D$12="Inciso I"),"11.1",
IF(AND(OR(G935="C",G935="D"),'1_QUESITOS'!$D$13="Não",'1_QUESITOS'!$D$12="Inciso II"),"11.2",
"00.0")))))</f>
        <v>00.0</v>
      </c>
      <c r="I935" s="87">
        <f>IF('1_QUESITOS'!$D$18="ERRO !!!",0,
IF(H935="10.1",0.65,
IF(H935="10.2",0,
IF(AND(H935="11.1",'1_QUESITOS'!$D$8="Não",'1_QUESITOS'!$D$9="Não",'1_QUESITOS'!$D$10="Não",'1_QUESITOS'!$D$11="Não"),0.65,
IF(AND(H935="11.1",OR('1_QUESITOS'!$D$8="Sim",'1_QUESITOS'!$D$9="Sim",'1_QUESITOS'!$D$10="Sim",'1_QUESITOS'!$D$11="Sim")),0.7,
IF(AND(H935="11.2",'1_QUESITOS'!$D$8="Não",'1_QUESITOS'!$D$9="Não",'1_QUESITOS'!$D$10="Não",'1_QUESITOS'!$D$11="Não"),0.5,
IF(AND(H935="11.2",OR('1_QUESITOS'!$D$8="Sim",'1_QUESITOS'!$D$9="Sim",'1_QUESITOS'!$D$10="Sim",'1_QUESITOS'!$D$11="Sim")),0.55,
0)))))))</f>
        <v>0</v>
      </c>
      <c r="J935" s="87">
        <f>'3_CAPAG'!$D$8</f>
        <v>0</v>
      </c>
      <c r="K935" s="87">
        <f>IF(OR('2_DEBITOS'!I931="Sim",'1_QUESITOS'!$D$6="Sim",'1_QUESITOS'!$D$7="Sim",'1_QUESITOS'!$D$9="Sim"),I935,
SMALL(I935:J935,1))</f>
        <v>0</v>
      </c>
      <c r="L935" s="7">
        <f>IF('2_DEBITOS'!$I$4="ERRO !!!",0,ROUNDDOWN(SUM(E935:F935)*K935,2))</f>
        <v>0</v>
      </c>
      <c r="M935" s="7">
        <f t="shared" si="56"/>
        <v>0</v>
      </c>
      <c r="N935" s="7">
        <f t="shared" si="59"/>
        <v>0</v>
      </c>
      <c r="O935" s="7">
        <f t="shared" si="57"/>
        <v>0</v>
      </c>
    </row>
    <row r="936" spans="3:15" x14ac:dyDescent="0.35">
      <c r="C936" s="18" t="str">
        <f t="shared" si="58"/>
        <v/>
      </c>
      <c r="D936" s="13" t="str">
        <f>IF('2_DEBITOS'!D932="","Não informado",'2_DEBITOS'!D932)</f>
        <v>Não informado</v>
      </c>
      <c r="E936" s="7">
        <f>IF('2_DEBITOS'!$I$4="ERRO !!!",0,SUM('2_DEBITOS'!E932))</f>
        <v>0</v>
      </c>
      <c r="F936" s="7">
        <f>IF('2_DEBITOS'!$I$4="ERRO !!!",0,SUM('2_DEBITOS'!F932,'2_DEBITOS'!G932))</f>
        <v>0</v>
      </c>
      <c r="G936" s="8" t="str">
        <f>IF('1_QUESITOS'!$D$18="ERRO !!!","",
IF(E936+F936=0,"",
IF(OR('2_DEBITOS'!I932="Sim",'1_QUESITOS'!$D$6="Sim",'1_QUESITOS'!$D$7="Sim",'1_QUESITOS'!$D$9="Sim"),"D",
IF('3_CAPAG'!$D$9="","",
'3_CAPAG'!$D$9))))</f>
        <v/>
      </c>
      <c r="H936" s="8" t="str">
        <f>IF('1_QUESITOS'!$D$18="ERRO !!!","00.0",
IF(AND(OR(G936="C",G936="D"),'1_QUESITOS'!$D$13="Sim"),"10.1",
IF(AND(OR(G936="A",G936="B"),'1_QUESITOS'!$D$14="Sim"),"10.2",
IF(AND(OR(G936="C",G936="D"),'1_QUESITOS'!$D$13="Não",'1_QUESITOS'!$D$12="Inciso I"),"11.1",
IF(AND(OR(G936="C",G936="D"),'1_QUESITOS'!$D$13="Não",'1_QUESITOS'!$D$12="Inciso II"),"11.2",
"00.0")))))</f>
        <v>00.0</v>
      </c>
      <c r="I936" s="87">
        <f>IF('1_QUESITOS'!$D$18="ERRO !!!",0,
IF(H936="10.1",0.65,
IF(H936="10.2",0,
IF(AND(H936="11.1",'1_QUESITOS'!$D$8="Não",'1_QUESITOS'!$D$9="Não",'1_QUESITOS'!$D$10="Não",'1_QUESITOS'!$D$11="Não"),0.65,
IF(AND(H936="11.1",OR('1_QUESITOS'!$D$8="Sim",'1_QUESITOS'!$D$9="Sim",'1_QUESITOS'!$D$10="Sim",'1_QUESITOS'!$D$11="Sim")),0.7,
IF(AND(H936="11.2",'1_QUESITOS'!$D$8="Não",'1_QUESITOS'!$D$9="Não",'1_QUESITOS'!$D$10="Não",'1_QUESITOS'!$D$11="Não"),0.5,
IF(AND(H936="11.2",OR('1_QUESITOS'!$D$8="Sim",'1_QUESITOS'!$D$9="Sim",'1_QUESITOS'!$D$10="Sim",'1_QUESITOS'!$D$11="Sim")),0.55,
0)))))))</f>
        <v>0</v>
      </c>
      <c r="J936" s="87">
        <f>'3_CAPAG'!$D$8</f>
        <v>0</v>
      </c>
      <c r="K936" s="87">
        <f>IF(OR('2_DEBITOS'!I932="Sim",'1_QUESITOS'!$D$6="Sim",'1_QUESITOS'!$D$7="Sim",'1_QUESITOS'!$D$9="Sim"),I936,
SMALL(I936:J936,1))</f>
        <v>0</v>
      </c>
      <c r="L936" s="7">
        <f>IF('2_DEBITOS'!$I$4="ERRO !!!",0,ROUNDDOWN(SUM(E936:F936)*K936,2))</f>
        <v>0</v>
      </c>
      <c r="M936" s="7">
        <f t="shared" si="56"/>
        <v>0</v>
      </c>
      <c r="N936" s="7">
        <f t="shared" si="59"/>
        <v>0</v>
      </c>
      <c r="O936" s="7">
        <f t="shared" si="57"/>
        <v>0</v>
      </c>
    </row>
    <row r="937" spans="3:15" x14ac:dyDescent="0.35">
      <c r="C937" s="18" t="str">
        <f t="shared" si="58"/>
        <v/>
      </c>
      <c r="D937" s="13" t="str">
        <f>IF('2_DEBITOS'!D933="","Não informado",'2_DEBITOS'!D933)</f>
        <v>Não informado</v>
      </c>
      <c r="E937" s="7">
        <f>IF('2_DEBITOS'!$I$4="ERRO !!!",0,SUM('2_DEBITOS'!E933))</f>
        <v>0</v>
      </c>
      <c r="F937" s="7">
        <f>IF('2_DEBITOS'!$I$4="ERRO !!!",0,SUM('2_DEBITOS'!F933,'2_DEBITOS'!G933))</f>
        <v>0</v>
      </c>
      <c r="G937" s="8" t="str">
        <f>IF('1_QUESITOS'!$D$18="ERRO !!!","",
IF(E937+F937=0,"",
IF(OR('2_DEBITOS'!I933="Sim",'1_QUESITOS'!$D$6="Sim",'1_QUESITOS'!$D$7="Sim",'1_QUESITOS'!$D$9="Sim"),"D",
IF('3_CAPAG'!$D$9="","",
'3_CAPAG'!$D$9))))</f>
        <v/>
      </c>
      <c r="H937" s="8" t="str">
        <f>IF('1_QUESITOS'!$D$18="ERRO !!!","00.0",
IF(AND(OR(G937="C",G937="D"),'1_QUESITOS'!$D$13="Sim"),"10.1",
IF(AND(OR(G937="A",G937="B"),'1_QUESITOS'!$D$14="Sim"),"10.2",
IF(AND(OR(G937="C",G937="D"),'1_QUESITOS'!$D$13="Não",'1_QUESITOS'!$D$12="Inciso I"),"11.1",
IF(AND(OR(G937="C",G937="D"),'1_QUESITOS'!$D$13="Não",'1_QUESITOS'!$D$12="Inciso II"),"11.2",
"00.0")))))</f>
        <v>00.0</v>
      </c>
      <c r="I937" s="87">
        <f>IF('1_QUESITOS'!$D$18="ERRO !!!",0,
IF(H937="10.1",0.65,
IF(H937="10.2",0,
IF(AND(H937="11.1",'1_QUESITOS'!$D$8="Não",'1_QUESITOS'!$D$9="Não",'1_QUESITOS'!$D$10="Não",'1_QUESITOS'!$D$11="Não"),0.65,
IF(AND(H937="11.1",OR('1_QUESITOS'!$D$8="Sim",'1_QUESITOS'!$D$9="Sim",'1_QUESITOS'!$D$10="Sim",'1_QUESITOS'!$D$11="Sim")),0.7,
IF(AND(H937="11.2",'1_QUESITOS'!$D$8="Não",'1_QUESITOS'!$D$9="Não",'1_QUESITOS'!$D$10="Não",'1_QUESITOS'!$D$11="Não"),0.5,
IF(AND(H937="11.2",OR('1_QUESITOS'!$D$8="Sim",'1_QUESITOS'!$D$9="Sim",'1_QUESITOS'!$D$10="Sim",'1_QUESITOS'!$D$11="Sim")),0.55,
0)))))))</f>
        <v>0</v>
      </c>
      <c r="J937" s="87">
        <f>'3_CAPAG'!$D$8</f>
        <v>0</v>
      </c>
      <c r="K937" s="87">
        <f>IF(OR('2_DEBITOS'!I933="Sim",'1_QUESITOS'!$D$6="Sim",'1_QUESITOS'!$D$7="Sim",'1_QUESITOS'!$D$9="Sim"),I937,
SMALL(I937:J937,1))</f>
        <v>0</v>
      </c>
      <c r="L937" s="7">
        <f>IF('2_DEBITOS'!$I$4="ERRO !!!",0,ROUNDDOWN(SUM(E937:F937)*K937,2))</f>
        <v>0</v>
      </c>
      <c r="M937" s="7">
        <f t="shared" si="56"/>
        <v>0</v>
      </c>
      <c r="N937" s="7">
        <f t="shared" si="59"/>
        <v>0</v>
      </c>
      <c r="O937" s="7">
        <f t="shared" si="57"/>
        <v>0</v>
      </c>
    </row>
    <row r="938" spans="3:15" x14ac:dyDescent="0.35">
      <c r="C938" s="18" t="str">
        <f t="shared" si="58"/>
        <v/>
      </c>
      <c r="D938" s="13" t="str">
        <f>IF('2_DEBITOS'!D934="","Não informado",'2_DEBITOS'!D934)</f>
        <v>Não informado</v>
      </c>
      <c r="E938" s="7">
        <f>IF('2_DEBITOS'!$I$4="ERRO !!!",0,SUM('2_DEBITOS'!E934))</f>
        <v>0</v>
      </c>
      <c r="F938" s="7">
        <f>IF('2_DEBITOS'!$I$4="ERRO !!!",0,SUM('2_DEBITOS'!F934,'2_DEBITOS'!G934))</f>
        <v>0</v>
      </c>
      <c r="G938" s="8" t="str">
        <f>IF('1_QUESITOS'!$D$18="ERRO !!!","",
IF(E938+F938=0,"",
IF(OR('2_DEBITOS'!I934="Sim",'1_QUESITOS'!$D$6="Sim",'1_QUESITOS'!$D$7="Sim",'1_QUESITOS'!$D$9="Sim"),"D",
IF('3_CAPAG'!$D$9="","",
'3_CAPAG'!$D$9))))</f>
        <v/>
      </c>
      <c r="H938" s="8" t="str">
        <f>IF('1_QUESITOS'!$D$18="ERRO !!!","00.0",
IF(AND(OR(G938="C",G938="D"),'1_QUESITOS'!$D$13="Sim"),"10.1",
IF(AND(OR(G938="A",G938="B"),'1_QUESITOS'!$D$14="Sim"),"10.2",
IF(AND(OR(G938="C",G938="D"),'1_QUESITOS'!$D$13="Não",'1_QUESITOS'!$D$12="Inciso I"),"11.1",
IF(AND(OR(G938="C",G938="D"),'1_QUESITOS'!$D$13="Não",'1_QUESITOS'!$D$12="Inciso II"),"11.2",
"00.0")))))</f>
        <v>00.0</v>
      </c>
      <c r="I938" s="87">
        <f>IF('1_QUESITOS'!$D$18="ERRO !!!",0,
IF(H938="10.1",0.65,
IF(H938="10.2",0,
IF(AND(H938="11.1",'1_QUESITOS'!$D$8="Não",'1_QUESITOS'!$D$9="Não",'1_QUESITOS'!$D$10="Não",'1_QUESITOS'!$D$11="Não"),0.65,
IF(AND(H938="11.1",OR('1_QUESITOS'!$D$8="Sim",'1_QUESITOS'!$D$9="Sim",'1_QUESITOS'!$D$10="Sim",'1_QUESITOS'!$D$11="Sim")),0.7,
IF(AND(H938="11.2",'1_QUESITOS'!$D$8="Não",'1_QUESITOS'!$D$9="Não",'1_QUESITOS'!$D$10="Não",'1_QUESITOS'!$D$11="Não"),0.5,
IF(AND(H938="11.2",OR('1_QUESITOS'!$D$8="Sim",'1_QUESITOS'!$D$9="Sim",'1_QUESITOS'!$D$10="Sim",'1_QUESITOS'!$D$11="Sim")),0.55,
0)))))))</f>
        <v>0</v>
      </c>
      <c r="J938" s="87">
        <f>'3_CAPAG'!$D$8</f>
        <v>0</v>
      </c>
      <c r="K938" s="87">
        <f>IF(OR('2_DEBITOS'!I934="Sim",'1_QUESITOS'!$D$6="Sim",'1_QUESITOS'!$D$7="Sim",'1_QUESITOS'!$D$9="Sim"),I938,
SMALL(I938:J938,1))</f>
        <v>0</v>
      </c>
      <c r="L938" s="7">
        <f>IF('2_DEBITOS'!$I$4="ERRO !!!",0,ROUNDDOWN(SUM(E938:F938)*K938,2))</f>
        <v>0</v>
      </c>
      <c r="M938" s="7">
        <f t="shared" si="56"/>
        <v>0</v>
      </c>
      <c r="N938" s="7">
        <f t="shared" si="59"/>
        <v>0</v>
      </c>
      <c r="O938" s="7">
        <f t="shared" si="57"/>
        <v>0</v>
      </c>
    </row>
    <row r="939" spans="3:15" x14ac:dyDescent="0.35">
      <c r="C939" s="18" t="str">
        <f t="shared" si="58"/>
        <v/>
      </c>
      <c r="D939" s="13" t="str">
        <f>IF('2_DEBITOS'!D935="","Não informado",'2_DEBITOS'!D935)</f>
        <v>Não informado</v>
      </c>
      <c r="E939" s="7">
        <f>IF('2_DEBITOS'!$I$4="ERRO !!!",0,SUM('2_DEBITOS'!E935))</f>
        <v>0</v>
      </c>
      <c r="F939" s="7">
        <f>IF('2_DEBITOS'!$I$4="ERRO !!!",0,SUM('2_DEBITOS'!F935,'2_DEBITOS'!G935))</f>
        <v>0</v>
      </c>
      <c r="G939" s="8" t="str">
        <f>IF('1_QUESITOS'!$D$18="ERRO !!!","",
IF(E939+F939=0,"",
IF(OR('2_DEBITOS'!I935="Sim",'1_QUESITOS'!$D$6="Sim",'1_QUESITOS'!$D$7="Sim",'1_QUESITOS'!$D$9="Sim"),"D",
IF('3_CAPAG'!$D$9="","",
'3_CAPAG'!$D$9))))</f>
        <v/>
      </c>
      <c r="H939" s="8" t="str">
        <f>IF('1_QUESITOS'!$D$18="ERRO !!!","00.0",
IF(AND(OR(G939="C",G939="D"),'1_QUESITOS'!$D$13="Sim"),"10.1",
IF(AND(OR(G939="A",G939="B"),'1_QUESITOS'!$D$14="Sim"),"10.2",
IF(AND(OR(G939="C",G939="D"),'1_QUESITOS'!$D$13="Não",'1_QUESITOS'!$D$12="Inciso I"),"11.1",
IF(AND(OR(G939="C",G939="D"),'1_QUESITOS'!$D$13="Não",'1_QUESITOS'!$D$12="Inciso II"),"11.2",
"00.0")))))</f>
        <v>00.0</v>
      </c>
      <c r="I939" s="87">
        <f>IF('1_QUESITOS'!$D$18="ERRO !!!",0,
IF(H939="10.1",0.65,
IF(H939="10.2",0,
IF(AND(H939="11.1",'1_QUESITOS'!$D$8="Não",'1_QUESITOS'!$D$9="Não",'1_QUESITOS'!$D$10="Não",'1_QUESITOS'!$D$11="Não"),0.65,
IF(AND(H939="11.1",OR('1_QUESITOS'!$D$8="Sim",'1_QUESITOS'!$D$9="Sim",'1_QUESITOS'!$D$10="Sim",'1_QUESITOS'!$D$11="Sim")),0.7,
IF(AND(H939="11.2",'1_QUESITOS'!$D$8="Não",'1_QUESITOS'!$D$9="Não",'1_QUESITOS'!$D$10="Não",'1_QUESITOS'!$D$11="Não"),0.5,
IF(AND(H939="11.2",OR('1_QUESITOS'!$D$8="Sim",'1_QUESITOS'!$D$9="Sim",'1_QUESITOS'!$D$10="Sim",'1_QUESITOS'!$D$11="Sim")),0.55,
0)))))))</f>
        <v>0</v>
      </c>
      <c r="J939" s="87">
        <f>'3_CAPAG'!$D$8</f>
        <v>0</v>
      </c>
      <c r="K939" s="87">
        <f>IF(OR('2_DEBITOS'!I935="Sim",'1_QUESITOS'!$D$6="Sim",'1_QUESITOS'!$D$7="Sim",'1_QUESITOS'!$D$9="Sim"),I939,
SMALL(I939:J939,1))</f>
        <v>0</v>
      </c>
      <c r="L939" s="7">
        <f>IF('2_DEBITOS'!$I$4="ERRO !!!",0,ROUNDDOWN(SUM(E939:F939)*K939,2))</f>
        <v>0</v>
      </c>
      <c r="M939" s="7">
        <f t="shared" si="56"/>
        <v>0</v>
      </c>
      <c r="N939" s="7">
        <f t="shared" si="59"/>
        <v>0</v>
      </c>
      <c r="O939" s="7">
        <f t="shared" si="57"/>
        <v>0</v>
      </c>
    </row>
    <row r="940" spans="3:15" x14ac:dyDescent="0.35">
      <c r="C940" s="18" t="str">
        <f t="shared" si="58"/>
        <v/>
      </c>
      <c r="D940" s="13" t="str">
        <f>IF('2_DEBITOS'!D936="","Não informado",'2_DEBITOS'!D936)</f>
        <v>Não informado</v>
      </c>
      <c r="E940" s="7">
        <f>IF('2_DEBITOS'!$I$4="ERRO !!!",0,SUM('2_DEBITOS'!E936))</f>
        <v>0</v>
      </c>
      <c r="F940" s="7">
        <f>IF('2_DEBITOS'!$I$4="ERRO !!!",0,SUM('2_DEBITOS'!F936,'2_DEBITOS'!G936))</f>
        <v>0</v>
      </c>
      <c r="G940" s="8" t="str">
        <f>IF('1_QUESITOS'!$D$18="ERRO !!!","",
IF(E940+F940=0,"",
IF(OR('2_DEBITOS'!I936="Sim",'1_QUESITOS'!$D$6="Sim",'1_QUESITOS'!$D$7="Sim",'1_QUESITOS'!$D$9="Sim"),"D",
IF('3_CAPAG'!$D$9="","",
'3_CAPAG'!$D$9))))</f>
        <v/>
      </c>
      <c r="H940" s="8" t="str">
        <f>IF('1_QUESITOS'!$D$18="ERRO !!!","00.0",
IF(AND(OR(G940="C",G940="D"),'1_QUESITOS'!$D$13="Sim"),"10.1",
IF(AND(OR(G940="A",G940="B"),'1_QUESITOS'!$D$14="Sim"),"10.2",
IF(AND(OR(G940="C",G940="D"),'1_QUESITOS'!$D$13="Não",'1_QUESITOS'!$D$12="Inciso I"),"11.1",
IF(AND(OR(G940="C",G940="D"),'1_QUESITOS'!$D$13="Não",'1_QUESITOS'!$D$12="Inciso II"),"11.2",
"00.0")))))</f>
        <v>00.0</v>
      </c>
      <c r="I940" s="87">
        <f>IF('1_QUESITOS'!$D$18="ERRO !!!",0,
IF(H940="10.1",0.65,
IF(H940="10.2",0,
IF(AND(H940="11.1",'1_QUESITOS'!$D$8="Não",'1_QUESITOS'!$D$9="Não",'1_QUESITOS'!$D$10="Não",'1_QUESITOS'!$D$11="Não"),0.65,
IF(AND(H940="11.1",OR('1_QUESITOS'!$D$8="Sim",'1_QUESITOS'!$D$9="Sim",'1_QUESITOS'!$D$10="Sim",'1_QUESITOS'!$D$11="Sim")),0.7,
IF(AND(H940="11.2",'1_QUESITOS'!$D$8="Não",'1_QUESITOS'!$D$9="Não",'1_QUESITOS'!$D$10="Não",'1_QUESITOS'!$D$11="Não"),0.5,
IF(AND(H940="11.2",OR('1_QUESITOS'!$D$8="Sim",'1_QUESITOS'!$D$9="Sim",'1_QUESITOS'!$D$10="Sim",'1_QUESITOS'!$D$11="Sim")),0.55,
0)))))))</f>
        <v>0</v>
      </c>
      <c r="J940" s="87">
        <f>'3_CAPAG'!$D$8</f>
        <v>0</v>
      </c>
      <c r="K940" s="87">
        <f>IF(OR('2_DEBITOS'!I936="Sim",'1_QUESITOS'!$D$6="Sim",'1_QUESITOS'!$D$7="Sim",'1_QUESITOS'!$D$9="Sim"),I940,
SMALL(I940:J940,1))</f>
        <v>0</v>
      </c>
      <c r="L940" s="7">
        <f>IF('2_DEBITOS'!$I$4="ERRO !!!",0,ROUNDDOWN(SUM(E940:F940)*K940,2))</f>
        <v>0</v>
      </c>
      <c r="M940" s="7">
        <f t="shared" si="56"/>
        <v>0</v>
      </c>
      <c r="N940" s="7">
        <f t="shared" si="59"/>
        <v>0</v>
      </c>
      <c r="O940" s="7">
        <f t="shared" si="57"/>
        <v>0</v>
      </c>
    </row>
    <row r="941" spans="3:15" x14ac:dyDescent="0.35">
      <c r="C941" s="18" t="str">
        <f t="shared" si="58"/>
        <v/>
      </c>
      <c r="D941" s="13" t="str">
        <f>IF('2_DEBITOS'!D937="","Não informado",'2_DEBITOS'!D937)</f>
        <v>Não informado</v>
      </c>
      <c r="E941" s="7">
        <f>IF('2_DEBITOS'!$I$4="ERRO !!!",0,SUM('2_DEBITOS'!E937))</f>
        <v>0</v>
      </c>
      <c r="F941" s="7">
        <f>IF('2_DEBITOS'!$I$4="ERRO !!!",0,SUM('2_DEBITOS'!F937,'2_DEBITOS'!G937))</f>
        <v>0</v>
      </c>
      <c r="G941" s="8" t="str">
        <f>IF('1_QUESITOS'!$D$18="ERRO !!!","",
IF(E941+F941=0,"",
IF(OR('2_DEBITOS'!I937="Sim",'1_QUESITOS'!$D$6="Sim",'1_QUESITOS'!$D$7="Sim",'1_QUESITOS'!$D$9="Sim"),"D",
IF('3_CAPAG'!$D$9="","",
'3_CAPAG'!$D$9))))</f>
        <v/>
      </c>
      <c r="H941" s="8" t="str">
        <f>IF('1_QUESITOS'!$D$18="ERRO !!!","00.0",
IF(AND(OR(G941="C",G941="D"),'1_QUESITOS'!$D$13="Sim"),"10.1",
IF(AND(OR(G941="A",G941="B"),'1_QUESITOS'!$D$14="Sim"),"10.2",
IF(AND(OR(G941="C",G941="D"),'1_QUESITOS'!$D$13="Não",'1_QUESITOS'!$D$12="Inciso I"),"11.1",
IF(AND(OR(G941="C",G941="D"),'1_QUESITOS'!$D$13="Não",'1_QUESITOS'!$D$12="Inciso II"),"11.2",
"00.0")))))</f>
        <v>00.0</v>
      </c>
      <c r="I941" s="87">
        <f>IF('1_QUESITOS'!$D$18="ERRO !!!",0,
IF(H941="10.1",0.65,
IF(H941="10.2",0,
IF(AND(H941="11.1",'1_QUESITOS'!$D$8="Não",'1_QUESITOS'!$D$9="Não",'1_QUESITOS'!$D$10="Não",'1_QUESITOS'!$D$11="Não"),0.65,
IF(AND(H941="11.1",OR('1_QUESITOS'!$D$8="Sim",'1_QUESITOS'!$D$9="Sim",'1_QUESITOS'!$D$10="Sim",'1_QUESITOS'!$D$11="Sim")),0.7,
IF(AND(H941="11.2",'1_QUESITOS'!$D$8="Não",'1_QUESITOS'!$D$9="Não",'1_QUESITOS'!$D$10="Não",'1_QUESITOS'!$D$11="Não"),0.5,
IF(AND(H941="11.2",OR('1_QUESITOS'!$D$8="Sim",'1_QUESITOS'!$D$9="Sim",'1_QUESITOS'!$D$10="Sim",'1_QUESITOS'!$D$11="Sim")),0.55,
0)))))))</f>
        <v>0</v>
      </c>
      <c r="J941" s="87">
        <f>'3_CAPAG'!$D$8</f>
        <v>0</v>
      </c>
      <c r="K941" s="87">
        <f>IF(OR('2_DEBITOS'!I937="Sim",'1_QUESITOS'!$D$6="Sim",'1_QUESITOS'!$D$7="Sim",'1_QUESITOS'!$D$9="Sim"),I941,
SMALL(I941:J941,1))</f>
        <v>0</v>
      </c>
      <c r="L941" s="7">
        <f>IF('2_DEBITOS'!$I$4="ERRO !!!",0,ROUNDDOWN(SUM(E941:F941)*K941,2))</f>
        <v>0</v>
      </c>
      <c r="M941" s="7">
        <f t="shared" si="56"/>
        <v>0</v>
      </c>
      <c r="N941" s="7">
        <f t="shared" si="59"/>
        <v>0</v>
      </c>
      <c r="O941" s="7">
        <f t="shared" si="57"/>
        <v>0</v>
      </c>
    </row>
    <row r="942" spans="3:15" x14ac:dyDescent="0.35">
      <c r="C942" s="18" t="str">
        <f t="shared" si="58"/>
        <v/>
      </c>
      <c r="D942" s="13" t="str">
        <f>IF('2_DEBITOS'!D938="","Não informado",'2_DEBITOS'!D938)</f>
        <v>Não informado</v>
      </c>
      <c r="E942" s="7">
        <f>IF('2_DEBITOS'!$I$4="ERRO !!!",0,SUM('2_DEBITOS'!E938))</f>
        <v>0</v>
      </c>
      <c r="F942" s="7">
        <f>IF('2_DEBITOS'!$I$4="ERRO !!!",0,SUM('2_DEBITOS'!F938,'2_DEBITOS'!G938))</f>
        <v>0</v>
      </c>
      <c r="G942" s="8" t="str">
        <f>IF('1_QUESITOS'!$D$18="ERRO !!!","",
IF(E942+F942=0,"",
IF(OR('2_DEBITOS'!I938="Sim",'1_QUESITOS'!$D$6="Sim",'1_QUESITOS'!$D$7="Sim",'1_QUESITOS'!$D$9="Sim"),"D",
IF('3_CAPAG'!$D$9="","",
'3_CAPAG'!$D$9))))</f>
        <v/>
      </c>
      <c r="H942" s="8" t="str">
        <f>IF('1_QUESITOS'!$D$18="ERRO !!!","00.0",
IF(AND(OR(G942="C",G942="D"),'1_QUESITOS'!$D$13="Sim"),"10.1",
IF(AND(OR(G942="A",G942="B"),'1_QUESITOS'!$D$14="Sim"),"10.2",
IF(AND(OR(G942="C",G942="D"),'1_QUESITOS'!$D$13="Não",'1_QUESITOS'!$D$12="Inciso I"),"11.1",
IF(AND(OR(G942="C",G942="D"),'1_QUESITOS'!$D$13="Não",'1_QUESITOS'!$D$12="Inciso II"),"11.2",
"00.0")))))</f>
        <v>00.0</v>
      </c>
      <c r="I942" s="87">
        <f>IF('1_QUESITOS'!$D$18="ERRO !!!",0,
IF(H942="10.1",0.65,
IF(H942="10.2",0,
IF(AND(H942="11.1",'1_QUESITOS'!$D$8="Não",'1_QUESITOS'!$D$9="Não",'1_QUESITOS'!$D$10="Não",'1_QUESITOS'!$D$11="Não"),0.65,
IF(AND(H942="11.1",OR('1_QUESITOS'!$D$8="Sim",'1_QUESITOS'!$D$9="Sim",'1_QUESITOS'!$D$10="Sim",'1_QUESITOS'!$D$11="Sim")),0.7,
IF(AND(H942="11.2",'1_QUESITOS'!$D$8="Não",'1_QUESITOS'!$D$9="Não",'1_QUESITOS'!$D$10="Não",'1_QUESITOS'!$D$11="Não"),0.5,
IF(AND(H942="11.2",OR('1_QUESITOS'!$D$8="Sim",'1_QUESITOS'!$D$9="Sim",'1_QUESITOS'!$D$10="Sim",'1_QUESITOS'!$D$11="Sim")),0.55,
0)))))))</f>
        <v>0</v>
      </c>
      <c r="J942" s="87">
        <f>'3_CAPAG'!$D$8</f>
        <v>0</v>
      </c>
      <c r="K942" s="87">
        <f>IF(OR('2_DEBITOS'!I938="Sim",'1_QUESITOS'!$D$6="Sim",'1_QUESITOS'!$D$7="Sim",'1_QUESITOS'!$D$9="Sim"),I942,
SMALL(I942:J942,1))</f>
        <v>0</v>
      </c>
      <c r="L942" s="7">
        <f>IF('2_DEBITOS'!$I$4="ERRO !!!",0,ROUNDDOWN(SUM(E942:F942)*K942,2))</f>
        <v>0</v>
      </c>
      <c r="M942" s="7">
        <f t="shared" si="56"/>
        <v>0</v>
      </c>
      <c r="N942" s="7">
        <f t="shared" si="59"/>
        <v>0</v>
      </c>
      <c r="O942" s="7">
        <f t="shared" si="57"/>
        <v>0</v>
      </c>
    </row>
    <row r="943" spans="3:15" x14ac:dyDescent="0.35">
      <c r="C943" s="18" t="str">
        <f t="shared" si="58"/>
        <v/>
      </c>
      <c r="D943" s="13" t="str">
        <f>IF('2_DEBITOS'!D939="","Não informado",'2_DEBITOS'!D939)</f>
        <v>Não informado</v>
      </c>
      <c r="E943" s="7">
        <f>IF('2_DEBITOS'!$I$4="ERRO !!!",0,SUM('2_DEBITOS'!E939))</f>
        <v>0</v>
      </c>
      <c r="F943" s="7">
        <f>IF('2_DEBITOS'!$I$4="ERRO !!!",0,SUM('2_DEBITOS'!F939,'2_DEBITOS'!G939))</f>
        <v>0</v>
      </c>
      <c r="G943" s="8" t="str">
        <f>IF('1_QUESITOS'!$D$18="ERRO !!!","",
IF(E943+F943=0,"",
IF(OR('2_DEBITOS'!I939="Sim",'1_QUESITOS'!$D$6="Sim",'1_QUESITOS'!$D$7="Sim",'1_QUESITOS'!$D$9="Sim"),"D",
IF('3_CAPAG'!$D$9="","",
'3_CAPAG'!$D$9))))</f>
        <v/>
      </c>
      <c r="H943" s="8" t="str">
        <f>IF('1_QUESITOS'!$D$18="ERRO !!!","00.0",
IF(AND(OR(G943="C",G943="D"),'1_QUESITOS'!$D$13="Sim"),"10.1",
IF(AND(OR(G943="A",G943="B"),'1_QUESITOS'!$D$14="Sim"),"10.2",
IF(AND(OR(G943="C",G943="D"),'1_QUESITOS'!$D$13="Não",'1_QUESITOS'!$D$12="Inciso I"),"11.1",
IF(AND(OR(G943="C",G943="D"),'1_QUESITOS'!$D$13="Não",'1_QUESITOS'!$D$12="Inciso II"),"11.2",
"00.0")))))</f>
        <v>00.0</v>
      </c>
      <c r="I943" s="87">
        <f>IF('1_QUESITOS'!$D$18="ERRO !!!",0,
IF(H943="10.1",0.65,
IF(H943="10.2",0,
IF(AND(H943="11.1",'1_QUESITOS'!$D$8="Não",'1_QUESITOS'!$D$9="Não",'1_QUESITOS'!$D$10="Não",'1_QUESITOS'!$D$11="Não"),0.65,
IF(AND(H943="11.1",OR('1_QUESITOS'!$D$8="Sim",'1_QUESITOS'!$D$9="Sim",'1_QUESITOS'!$D$10="Sim",'1_QUESITOS'!$D$11="Sim")),0.7,
IF(AND(H943="11.2",'1_QUESITOS'!$D$8="Não",'1_QUESITOS'!$D$9="Não",'1_QUESITOS'!$D$10="Não",'1_QUESITOS'!$D$11="Não"),0.5,
IF(AND(H943="11.2",OR('1_QUESITOS'!$D$8="Sim",'1_QUESITOS'!$D$9="Sim",'1_QUESITOS'!$D$10="Sim",'1_QUESITOS'!$D$11="Sim")),0.55,
0)))))))</f>
        <v>0</v>
      </c>
      <c r="J943" s="87">
        <f>'3_CAPAG'!$D$8</f>
        <v>0</v>
      </c>
      <c r="K943" s="87">
        <f>IF(OR('2_DEBITOS'!I939="Sim",'1_QUESITOS'!$D$6="Sim",'1_QUESITOS'!$D$7="Sim",'1_QUESITOS'!$D$9="Sim"),I943,
SMALL(I943:J943,1))</f>
        <v>0</v>
      </c>
      <c r="L943" s="7">
        <f>IF('2_DEBITOS'!$I$4="ERRO !!!",0,ROUNDDOWN(SUM(E943:F943)*K943,2))</f>
        <v>0</v>
      </c>
      <c r="M943" s="7">
        <f t="shared" si="56"/>
        <v>0</v>
      </c>
      <c r="N943" s="7">
        <f t="shared" si="59"/>
        <v>0</v>
      </c>
      <c r="O943" s="7">
        <f t="shared" si="57"/>
        <v>0</v>
      </c>
    </row>
    <row r="944" spans="3:15" x14ac:dyDescent="0.35">
      <c r="C944" s="18" t="str">
        <f t="shared" si="58"/>
        <v/>
      </c>
      <c r="D944" s="13" t="str">
        <f>IF('2_DEBITOS'!D940="","Não informado",'2_DEBITOS'!D940)</f>
        <v>Não informado</v>
      </c>
      <c r="E944" s="7">
        <f>IF('2_DEBITOS'!$I$4="ERRO !!!",0,SUM('2_DEBITOS'!E940))</f>
        <v>0</v>
      </c>
      <c r="F944" s="7">
        <f>IF('2_DEBITOS'!$I$4="ERRO !!!",0,SUM('2_DEBITOS'!F940,'2_DEBITOS'!G940))</f>
        <v>0</v>
      </c>
      <c r="G944" s="8" t="str">
        <f>IF('1_QUESITOS'!$D$18="ERRO !!!","",
IF(E944+F944=0,"",
IF(OR('2_DEBITOS'!I940="Sim",'1_QUESITOS'!$D$6="Sim",'1_QUESITOS'!$D$7="Sim",'1_QUESITOS'!$D$9="Sim"),"D",
IF('3_CAPAG'!$D$9="","",
'3_CAPAG'!$D$9))))</f>
        <v/>
      </c>
      <c r="H944" s="8" t="str">
        <f>IF('1_QUESITOS'!$D$18="ERRO !!!","00.0",
IF(AND(OR(G944="C",G944="D"),'1_QUESITOS'!$D$13="Sim"),"10.1",
IF(AND(OR(G944="A",G944="B"),'1_QUESITOS'!$D$14="Sim"),"10.2",
IF(AND(OR(G944="C",G944="D"),'1_QUESITOS'!$D$13="Não",'1_QUESITOS'!$D$12="Inciso I"),"11.1",
IF(AND(OR(G944="C",G944="D"),'1_QUESITOS'!$D$13="Não",'1_QUESITOS'!$D$12="Inciso II"),"11.2",
"00.0")))))</f>
        <v>00.0</v>
      </c>
      <c r="I944" s="87">
        <f>IF('1_QUESITOS'!$D$18="ERRO !!!",0,
IF(H944="10.1",0.65,
IF(H944="10.2",0,
IF(AND(H944="11.1",'1_QUESITOS'!$D$8="Não",'1_QUESITOS'!$D$9="Não",'1_QUESITOS'!$D$10="Não",'1_QUESITOS'!$D$11="Não"),0.65,
IF(AND(H944="11.1",OR('1_QUESITOS'!$D$8="Sim",'1_QUESITOS'!$D$9="Sim",'1_QUESITOS'!$D$10="Sim",'1_QUESITOS'!$D$11="Sim")),0.7,
IF(AND(H944="11.2",'1_QUESITOS'!$D$8="Não",'1_QUESITOS'!$D$9="Não",'1_QUESITOS'!$D$10="Não",'1_QUESITOS'!$D$11="Não"),0.5,
IF(AND(H944="11.2",OR('1_QUESITOS'!$D$8="Sim",'1_QUESITOS'!$D$9="Sim",'1_QUESITOS'!$D$10="Sim",'1_QUESITOS'!$D$11="Sim")),0.55,
0)))))))</f>
        <v>0</v>
      </c>
      <c r="J944" s="87">
        <f>'3_CAPAG'!$D$8</f>
        <v>0</v>
      </c>
      <c r="K944" s="87">
        <f>IF(OR('2_DEBITOS'!I940="Sim",'1_QUESITOS'!$D$6="Sim",'1_QUESITOS'!$D$7="Sim",'1_QUESITOS'!$D$9="Sim"),I944,
SMALL(I944:J944,1))</f>
        <v>0</v>
      </c>
      <c r="L944" s="7">
        <f>IF('2_DEBITOS'!$I$4="ERRO !!!",0,ROUNDDOWN(SUM(E944:F944)*K944,2))</f>
        <v>0</v>
      </c>
      <c r="M944" s="7">
        <f t="shared" si="56"/>
        <v>0</v>
      </c>
      <c r="N944" s="7">
        <f t="shared" si="59"/>
        <v>0</v>
      </c>
      <c r="O944" s="7">
        <f t="shared" si="57"/>
        <v>0</v>
      </c>
    </row>
    <row r="945" spans="3:15" x14ac:dyDescent="0.35">
      <c r="C945" s="18" t="str">
        <f t="shared" si="58"/>
        <v/>
      </c>
      <c r="D945" s="13" t="str">
        <f>IF('2_DEBITOS'!D941="","Não informado",'2_DEBITOS'!D941)</f>
        <v>Não informado</v>
      </c>
      <c r="E945" s="7">
        <f>IF('2_DEBITOS'!$I$4="ERRO !!!",0,SUM('2_DEBITOS'!E941))</f>
        <v>0</v>
      </c>
      <c r="F945" s="7">
        <f>IF('2_DEBITOS'!$I$4="ERRO !!!",0,SUM('2_DEBITOS'!F941,'2_DEBITOS'!G941))</f>
        <v>0</v>
      </c>
      <c r="G945" s="8" t="str">
        <f>IF('1_QUESITOS'!$D$18="ERRO !!!","",
IF(E945+F945=0,"",
IF(OR('2_DEBITOS'!I941="Sim",'1_QUESITOS'!$D$6="Sim",'1_QUESITOS'!$D$7="Sim",'1_QUESITOS'!$D$9="Sim"),"D",
IF('3_CAPAG'!$D$9="","",
'3_CAPAG'!$D$9))))</f>
        <v/>
      </c>
      <c r="H945" s="8" t="str">
        <f>IF('1_QUESITOS'!$D$18="ERRO !!!","00.0",
IF(AND(OR(G945="C",G945="D"),'1_QUESITOS'!$D$13="Sim"),"10.1",
IF(AND(OR(G945="A",G945="B"),'1_QUESITOS'!$D$14="Sim"),"10.2",
IF(AND(OR(G945="C",G945="D"),'1_QUESITOS'!$D$13="Não",'1_QUESITOS'!$D$12="Inciso I"),"11.1",
IF(AND(OR(G945="C",G945="D"),'1_QUESITOS'!$D$13="Não",'1_QUESITOS'!$D$12="Inciso II"),"11.2",
"00.0")))))</f>
        <v>00.0</v>
      </c>
      <c r="I945" s="87">
        <f>IF('1_QUESITOS'!$D$18="ERRO !!!",0,
IF(H945="10.1",0.65,
IF(H945="10.2",0,
IF(AND(H945="11.1",'1_QUESITOS'!$D$8="Não",'1_QUESITOS'!$D$9="Não",'1_QUESITOS'!$D$10="Não",'1_QUESITOS'!$D$11="Não"),0.65,
IF(AND(H945="11.1",OR('1_QUESITOS'!$D$8="Sim",'1_QUESITOS'!$D$9="Sim",'1_QUESITOS'!$D$10="Sim",'1_QUESITOS'!$D$11="Sim")),0.7,
IF(AND(H945="11.2",'1_QUESITOS'!$D$8="Não",'1_QUESITOS'!$D$9="Não",'1_QUESITOS'!$D$10="Não",'1_QUESITOS'!$D$11="Não"),0.5,
IF(AND(H945="11.2",OR('1_QUESITOS'!$D$8="Sim",'1_QUESITOS'!$D$9="Sim",'1_QUESITOS'!$D$10="Sim",'1_QUESITOS'!$D$11="Sim")),0.55,
0)))))))</f>
        <v>0</v>
      </c>
      <c r="J945" s="87">
        <f>'3_CAPAG'!$D$8</f>
        <v>0</v>
      </c>
      <c r="K945" s="87">
        <f>IF(OR('2_DEBITOS'!I941="Sim",'1_QUESITOS'!$D$6="Sim",'1_QUESITOS'!$D$7="Sim",'1_QUESITOS'!$D$9="Sim"),I945,
SMALL(I945:J945,1))</f>
        <v>0</v>
      </c>
      <c r="L945" s="7">
        <f>IF('2_DEBITOS'!$I$4="ERRO !!!",0,ROUNDDOWN(SUM(E945:F945)*K945,2))</f>
        <v>0</v>
      </c>
      <c r="M945" s="7">
        <f t="shared" si="56"/>
        <v>0</v>
      </c>
      <c r="N945" s="7">
        <f t="shared" si="59"/>
        <v>0</v>
      </c>
      <c r="O945" s="7">
        <f t="shared" si="57"/>
        <v>0</v>
      </c>
    </row>
    <row r="946" spans="3:15" x14ac:dyDescent="0.35">
      <c r="C946" s="18" t="str">
        <f t="shared" si="58"/>
        <v/>
      </c>
      <c r="D946" s="13" t="str">
        <f>IF('2_DEBITOS'!D942="","Não informado",'2_DEBITOS'!D942)</f>
        <v>Não informado</v>
      </c>
      <c r="E946" s="7">
        <f>IF('2_DEBITOS'!$I$4="ERRO !!!",0,SUM('2_DEBITOS'!E942))</f>
        <v>0</v>
      </c>
      <c r="F946" s="7">
        <f>IF('2_DEBITOS'!$I$4="ERRO !!!",0,SUM('2_DEBITOS'!F942,'2_DEBITOS'!G942))</f>
        <v>0</v>
      </c>
      <c r="G946" s="8" t="str">
        <f>IF('1_QUESITOS'!$D$18="ERRO !!!","",
IF(E946+F946=0,"",
IF(OR('2_DEBITOS'!I942="Sim",'1_QUESITOS'!$D$6="Sim",'1_QUESITOS'!$D$7="Sim",'1_QUESITOS'!$D$9="Sim"),"D",
IF('3_CAPAG'!$D$9="","",
'3_CAPAG'!$D$9))))</f>
        <v/>
      </c>
      <c r="H946" s="8" t="str">
        <f>IF('1_QUESITOS'!$D$18="ERRO !!!","00.0",
IF(AND(OR(G946="C",G946="D"),'1_QUESITOS'!$D$13="Sim"),"10.1",
IF(AND(OR(G946="A",G946="B"),'1_QUESITOS'!$D$14="Sim"),"10.2",
IF(AND(OR(G946="C",G946="D"),'1_QUESITOS'!$D$13="Não",'1_QUESITOS'!$D$12="Inciso I"),"11.1",
IF(AND(OR(G946="C",G946="D"),'1_QUESITOS'!$D$13="Não",'1_QUESITOS'!$D$12="Inciso II"),"11.2",
"00.0")))))</f>
        <v>00.0</v>
      </c>
      <c r="I946" s="87">
        <f>IF('1_QUESITOS'!$D$18="ERRO !!!",0,
IF(H946="10.1",0.65,
IF(H946="10.2",0,
IF(AND(H946="11.1",'1_QUESITOS'!$D$8="Não",'1_QUESITOS'!$D$9="Não",'1_QUESITOS'!$D$10="Não",'1_QUESITOS'!$D$11="Não"),0.65,
IF(AND(H946="11.1",OR('1_QUESITOS'!$D$8="Sim",'1_QUESITOS'!$D$9="Sim",'1_QUESITOS'!$D$10="Sim",'1_QUESITOS'!$D$11="Sim")),0.7,
IF(AND(H946="11.2",'1_QUESITOS'!$D$8="Não",'1_QUESITOS'!$D$9="Não",'1_QUESITOS'!$D$10="Não",'1_QUESITOS'!$D$11="Não"),0.5,
IF(AND(H946="11.2",OR('1_QUESITOS'!$D$8="Sim",'1_QUESITOS'!$D$9="Sim",'1_QUESITOS'!$D$10="Sim",'1_QUESITOS'!$D$11="Sim")),0.55,
0)))))))</f>
        <v>0</v>
      </c>
      <c r="J946" s="87">
        <f>'3_CAPAG'!$D$8</f>
        <v>0</v>
      </c>
      <c r="K946" s="87">
        <f>IF(OR('2_DEBITOS'!I942="Sim",'1_QUESITOS'!$D$6="Sim",'1_QUESITOS'!$D$7="Sim",'1_QUESITOS'!$D$9="Sim"),I946,
SMALL(I946:J946,1))</f>
        <v>0</v>
      </c>
      <c r="L946" s="7">
        <f>IF('2_DEBITOS'!$I$4="ERRO !!!",0,ROUNDDOWN(SUM(E946:F946)*K946,2))</f>
        <v>0</v>
      </c>
      <c r="M946" s="7">
        <f t="shared" si="56"/>
        <v>0</v>
      </c>
      <c r="N946" s="7">
        <f t="shared" si="59"/>
        <v>0</v>
      </c>
      <c r="O946" s="7">
        <f t="shared" si="57"/>
        <v>0</v>
      </c>
    </row>
    <row r="947" spans="3:15" x14ac:dyDescent="0.35">
      <c r="C947" s="18" t="str">
        <f t="shared" si="58"/>
        <v/>
      </c>
      <c r="D947" s="13" t="str">
        <f>IF('2_DEBITOS'!D943="","Não informado",'2_DEBITOS'!D943)</f>
        <v>Não informado</v>
      </c>
      <c r="E947" s="7">
        <f>IF('2_DEBITOS'!$I$4="ERRO !!!",0,SUM('2_DEBITOS'!E943))</f>
        <v>0</v>
      </c>
      <c r="F947" s="7">
        <f>IF('2_DEBITOS'!$I$4="ERRO !!!",0,SUM('2_DEBITOS'!F943,'2_DEBITOS'!G943))</f>
        <v>0</v>
      </c>
      <c r="G947" s="8" t="str">
        <f>IF('1_QUESITOS'!$D$18="ERRO !!!","",
IF(E947+F947=0,"",
IF(OR('2_DEBITOS'!I943="Sim",'1_QUESITOS'!$D$6="Sim",'1_QUESITOS'!$D$7="Sim",'1_QUESITOS'!$D$9="Sim"),"D",
IF('3_CAPAG'!$D$9="","",
'3_CAPAG'!$D$9))))</f>
        <v/>
      </c>
      <c r="H947" s="8" t="str">
        <f>IF('1_QUESITOS'!$D$18="ERRO !!!","00.0",
IF(AND(OR(G947="C",G947="D"),'1_QUESITOS'!$D$13="Sim"),"10.1",
IF(AND(OR(G947="A",G947="B"),'1_QUESITOS'!$D$14="Sim"),"10.2",
IF(AND(OR(G947="C",G947="D"),'1_QUESITOS'!$D$13="Não",'1_QUESITOS'!$D$12="Inciso I"),"11.1",
IF(AND(OR(G947="C",G947="D"),'1_QUESITOS'!$D$13="Não",'1_QUESITOS'!$D$12="Inciso II"),"11.2",
"00.0")))))</f>
        <v>00.0</v>
      </c>
      <c r="I947" s="87">
        <f>IF('1_QUESITOS'!$D$18="ERRO !!!",0,
IF(H947="10.1",0.65,
IF(H947="10.2",0,
IF(AND(H947="11.1",'1_QUESITOS'!$D$8="Não",'1_QUESITOS'!$D$9="Não",'1_QUESITOS'!$D$10="Não",'1_QUESITOS'!$D$11="Não"),0.65,
IF(AND(H947="11.1",OR('1_QUESITOS'!$D$8="Sim",'1_QUESITOS'!$D$9="Sim",'1_QUESITOS'!$D$10="Sim",'1_QUESITOS'!$D$11="Sim")),0.7,
IF(AND(H947="11.2",'1_QUESITOS'!$D$8="Não",'1_QUESITOS'!$D$9="Não",'1_QUESITOS'!$D$10="Não",'1_QUESITOS'!$D$11="Não"),0.5,
IF(AND(H947="11.2",OR('1_QUESITOS'!$D$8="Sim",'1_QUESITOS'!$D$9="Sim",'1_QUESITOS'!$D$10="Sim",'1_QUESITOS'!$D$11="Sim")),0.55,
0)))))))</f>
        <v>0</v>
      </c>
      <c r="J947" s="87">
        <f>'3_CAPAG'!$D$8</f>
        <v>0</v>
      </c>
      <c r="K947" s="87">
        <f>IF(OR('2_DEBITOS'!I943="Sim",'1_QUESITOS'!$D$6="Sim",'1_QUESITOS'!$D$7="Sim",'1_QUESITOS'!$D$9="Sim"),I947,
SMALL(I947:J947,1))</f>
        <v>0</v>
      </c>
      <c r="L947" s="7">
        <f>IF('2_DEBITOS'!$I$4="ERRO !!!",0,ROUNDDOWN(SUM(E947:F947)*K947,2))</f>
        <v>0</v>
      </c>
      <c r="M947" s="7">
        <f t="shared" si="56"/>
        <v>0</v>
      </c>
      <c r="N947" s="7">
        <f t="shared" si="59"/>
        <v>0</v>
      </c>
      <c r="O947" s="7">
        <f t="shared" si="57"/>
        <v>0</v>
      </c>
    </row>
    <row r="948" spans="3:15" x14ac:dyDescent="0.35">
      <c r="C948" s="18" t="str">
        <f t="shared" si="58"/>
        <v/>
      </c>
      <c r="D948" s="13" t="str">
        <f>IF('2_DEBITOS'!D944="","Não informado",'2_DEBITOS'!D944)</f>
        <v>Não informado</v>
      </c>
      <c r="E948" s="7">
        <f>IF('2_DEBITOS'!$I$4="ERRO !!!",0,SUM('2_DEBITOS'!E944))</f>
        <v>0</v>
      </c>
      <c r="F948" s="7">
        <f>IF('2_DEBITOS'!$I$4="ERRO !!!",0,SUM('2_DEBITOS'!F944,'2_DEBITOS'!G944))</f>
        <v>0</v>
      </c>
      <c r="G948" s="8" t="str">
        <f>IF('1_QUESITOS'!$D$18="ERRO !!!","",
IF(E948+F948=0,"",
IF(OR('2_DEBITOS'!I944="Sim",'1_QUESITOS'!$D$6="Sim",'1_QUESITOS'!$D$7="Sim",'1_QUESITOS'!$D$9="Sim"),"D",
IF('3_CAPAG'!$D$9="","",
'3_CAPAG'!$D$9))))</f>
        <v/>
      </c>
      <c r="H948" s="8" t="str">
        <f>IF('1_QUESITOS'!$D$18="ERRO !!!","00.0",
IF(AND(OR(G948="C",G948="D"),'1_QUESITOS'!$D$13="Sim"),"10.1",
IF(AND(OR(G948="A",G948="B"),'1_QUESITOS'!$D$14="Sim"),"10.2",
IF(AND(OR(G948="C",G948="D"),'1_QUESITOS'!$D$13="Não",'1_QUESITOS'!$D$12="Inciso I"),"11.1",
IF(AND(OR(G948="C",G948="D"),'1_QUESITOS'!$D$13="Não",'1_QUESITOS'!$D$12="Inciso II"),"11.2",
"00.0")))))</f>
        <v>00.0</v>
      </c>
      <c r="I948" s="87">
        <f>IF('1_QUESITOS'!$D$18="ERRO !!!",0,
IF(H948="10.1",0.65,
IF(H948="10.2",0,
IF(AND(H948="11.1",'1_QUESITOS'!$D$8="Não",'1_QUESITOS'!$D$9="Não",'1_QUESITOS'!$D$10="Não",'1_QUESITOS'!$D$11="Não"),0.65,
IF(AND(H948="11.1",OR('1_QUESITOS'!$D$8="Sim",'1_QUESITOS'!$D$9="Sim",'1_QUESITOS'!$D$10="Sim",'1_QUESITOS'!$D$11="Sim")),0.7,
IF(AND(H948="11.2",'1_QUESITOS'!$D$8="Não",'1_QUESITOS'!$D$9="Não",'1_QUESITOS'!$D$10="Não",'1_QUESITOS'!$D$11="Não"),0.5,
IF(AND(H948="11.2",OR('1_QUESITOS'!$D$8="Sim",'1_QUESITOS'!$D$9="Sim",'1_QUESITOS'!$D$10="Sim",'1_QUESITOS'!$D$11="Sim")),0.55,
0)))))))</f>
        <v>0</v>
      </c>
      <c r="J948" s="87">
        <f>'3_CAPAG'!$D$8</f>
        <v>0</v>
      </c>
      <c r="K948" s="87">
        <f>IF(OR('2_DEBITOS'!I944="Sim",'1_QUESITOS'!$D$6="Sim",'1_QUESITOS'!$D$7="Sim",'1_QUESITOS'!$D$9="Sim"),I948,
SMALL(I948:J948,1))</f>
        <v>0</v>
      </c>
      <c r="L948" s="7">
        <f>IF('2_DEBITOS'!$I$4="ERRO !!!",0,ROUNDDOWN(SUM(E948:F948)*K948,2))</f>
        <v>0</v>
      </c>
      <c r="M948" s="7">
        <f t="shared" si="56"/>
        <v>0</v>
      </c>
      <c r="N948" s="7">
        <f t="shared" si="59"/>
        <v>0</v>
      </c>
      <c r="O948" s="7">
        <f t="shared" si="57"/>
        <v>0</v>
      </c>
    </row>
    <row r="949" spans="3:15" x14ac:dyDescent="0.35">
      <c r="C949" s="18" t="str">
        <f t="shared" si="58"/>
        <v/>
      </c>
      <c r="D949" s="13" t="str">
        <f>IF('2_DEBITOS'!D945="","Não informado",'2_DEBITOS'!D945)</f>
        <v>Não informado</v>
      </c>
      <c r="E949" s="7">
        <f>IF('2_DEBITOS'!$I$4="ERRO !!!",0,SUM('2_DEBITOS'!E945))</f>
        <v>0</v>
      </c>
      <c r="F949" s="7">
        <f>IF('2_DEBITOS'!$I$4="ERRO !!!",0,SUM('2_DEBITOS'!F945,'2_DEBITOS'!G945))</f>
        <v>0</v>
      </c>
      <c r="G949" s="8" t="str">
        <f>IF('1_QUESITOS'!$D$18="ERRO !!!","",
IF(E949+F949=0,"",
IF(OR('2_DEBITOS'!I945="Sim",'1_QUESITOS'!$D$6="Sim",'1_QUESITOS'!$D$7="Sim",'1_QUESITOS'!$D$9="Sim"),"D",
IF('3_CAPAG'!$D$9="","",
'3_CAPAG'!$D$9))))</f>
        <v/>
      </c>
      <c r="H949" s="8" t="str">
        <f>IF('1_QUESITOS'!$D$18="ERRO !!!","00.0",
IF(AND(OR(G949="C",G949="D"),'1_QUESITOS'!$D$13="Sim"),"10.1",
IF(AND(OR(G949="A",G949="B"),'1_QUESITOS'!$D$14="Sim"),"10.2",
IF(AND(OR(G949="C",G949="D"),'1_QUESITOS'!$D$13="Não",'1_QUESITOS'!$D$12="Inciso I"),"11.1",
IF(AND(OR(G949="C",G949="D"),'1_QUESITOS'!$D$13="Não",'1_QUESITOS'!$D$12="Inciso II"),"11.2",
"00.0")))))</f>
        <v>00.0</v>
      </c>
      <c r="I949" s="87">
        <f>IF('1_QUESITOS'!$D$18="ERRO !!!",0,
IF(H949="10.1",0.65,
IF(H949="10.2",0,
IF(AND(H949="11.1",'1_QUESITOS'!$D$8="Não",'1_QUESITOS'!$D$9="Não",'1_QUESITOS'!$D$10="Não",'1_QUESITOS'!$D$11="Não"),0.65,
IF(AND(H949="11.1",OR('1_QUESITOS'!$D$8="Sim",'1_QUESITOS'!$D$9="Sim",'1_QUESITOS'!$D$10="Sim",'1_QUESITOS'!$D$11="Sim")),0.7,
IF(AND(H949="11.2",'1_QUESITOS'!$D$8="Não",'1_QUESITOS'!$D$9="Não",'1_QUESITOS'!$D$10="Não",'1_QUESITOS'!$D$11="Não"),0.5,
IF(AND(H949="11.2",OR('1_QUESITOS'!$D$8="Sim",'1_QUESITOS'!$D$9="Sim",'1_QUESITOS'!$D$10="Sim",'1_QUESITOS'!$D$11="Sim")),0.55,
0)))))))</f>
        <v>0</v>
      </c>
      <c r="J949" s="87">
        <f>'3_CAPAG'!$D$8</f>
        <v>0</v>
      </c>
      <c r="K949" s="87">
        <f>IF(OR('2_DEBITOS'!I945="Sim",'1_QUESITOS'!$D$6="Sim",'1_QUESITOS'!$D$7="Sim",'1_QUESITOS'!$D$9="Sim"),I949,
SMALL(I949:J949,1))</f>
        <v>0</v>
      </c>
      <c r="L949" s="7">
        <f>IF('2_DEBITOS'!$I$4="ERRO !!!",0,ROUNDDOWN(SUM(E949:F949)*K949,2))</f>
        <v>0</v>
      </c>
      <c r="M949" s="7">
        <f t="shared" si="56"/>
        <v>0</v>
      </c>
      <c r="N949" s="7">
        <f t="shared" si="59"/>
        <v>0</v>
      </c>
      <c r="O949" s="7">
        <f t="shared" si="57"/>
        <v>0</v>
      </c>
    </row>
    <row r="950" spans="3:15" x14ac:dyDescent="0.35">
      <c r="C950" s="18" t="str">
        <f t="shared" si="58"/>
        <v/>
      </c>
      <c r="D950" s="13" t="str">
        <f>IF('2_DEBITOS'!D946="","Não informado",'2_DEBITOS'!D946)</f>
        <v>Não informado</v>
      </c>
      <c r="E950" s="7">
        <f>IF('2_DEBITOS'!$I$4="ERRO !!!",0,SUM('2_DEBITOS'!E946))</f>
        <v>0</v>
      </c>
      <c r="F950" s="7">
        <f>IF('2_DEBITOS'!$I$4="ERRO !!!",0,SUM('2_DEBITOS'!F946,'2_DEBITOS'!G946))</f>
        <v>0</v>
      </c>
      <c r="G950" s="8" t="str">
        <f>IF('1_QUESITOS'!$D$18="ERRO !!!","",
IF(E950+F950=0,"",
IF(OR('2_DEBITOS'!I946="Sim",'1_QUESITOS'!$D$6="Sim",'1_QUESITOS'!$D$7="Sim",'1_QUESITOS'!$D$9="Sim"),"D",
IF('3_CAPAG'!$D$9="","",
'3_CAPAG'!$D$9))))</f>
        <v/>
      </c>
      <c r="H950" s="8" t="str">
        <f>IF('1_QUESITOS'!$D$18="ERRO !!!","00.0",
IF(AND(OR(G950="C",G950="D"),'1_QUESITOS'!$D$13="Sim"),"10.1",
IF(AND(OR(G950="A",G950="B"),'1_QUESITOS'!$D$14="Sim"),"10.2",
IF(AND(OR(G950="C",G950="D"),'1_QUESITOS'!$D$13="Não",'1_QUESITOS'!$D$12="Inciso I"),"11.1",
IF(AND(OR(G950="C",G950="D"),'1_QUESITOS'!$D$13="Não",'1_QUESITOS'!$D$12="Inciso II"),"11.2",
"00.0")))))</f>
        <v>00.0</v>
      </c>
      <c r="I950" s="87">
        <f>IF('1_QUESITOS'!$D$18="ERRO !!!",0,
IF(H950="10.1",0.65,
IF(H950="10.2",0,
IF(AND(H950="11.1",'1_QUESITOS'!$D$8="Não",'1_QUESITOS'!$D$9="Não",'1_QUESITOS'!$D$10="Não",'1_QUESITOS'!$D$11="Não"),0.65,
IF(AND(H950="11.1",OR('1_QUESITOS'!$D$8="Sim",'1_QUESITOS'!$D$9="Sim",'1_QUESITOS'!$D$10="Sim",'1_QUESITOS'!$D$11="Sim")),0.7,
IF(AND(H950="11.2",'1_QUESITOS'!$D$8="Não",'1_QUESITOS'!$D$9="Não",'1_QUESITOS'!$D$10="Não",'1_QUESITOS'!$D$11="Não"),0.5,
IF(AND(H950="11.2",OR('1_QUESITOS'!$D$8="Sim",'1_QUESITOS'!$D$9="Sim",'1_QUESITOS'!$D$10="Sim",'1_QUESITOS'!$D$11="Sim")),0.55,
0)))))))</f>
        <v>0</v>
      </c>
      <c r="J950" s="87">
        <f>'3_CAPAG'!$D$8</f>
        <v>0</v>
      </c>
      <c r="K950" s="87">
        <f>IF(OR('2_DEBITOS'!I946="Sim",'1_QUESITOS'!$D$6="Sim",'1_QUESITOS'!$D$7="Sim",'1_QUESITOS'!$D$9="Sim"),I950,
SMALL(I950:J950,1))</f>
        <v>0</v>
      </c>
      <c r="L950" s="7">
        <f>IF('2_DEBITOS'!$I$4="ERRO !!!",0,ROUNDDOWN(SUM(E950:F950)*K950,2))</f>
        <v>0</v>
      </c>
      <c r="M950" s="7">
        <f t="shared" si="56"/>
        <v>0</v>
      </c>
      <c r="N950" s="7">
        <f t="shared" si="59"/>
        <v>0</v>
      </c>
      <c r="O950" s="7">
        <f t="shared" si="57"/>
        <v>0</v>
      </c>
    </row>
    <row r="951" spans="3:15" x14ac:dyDescent="0.35">
      <c r="C951" s="18" t="str">
        <f t="shared" si="58"/>
        <v/>
      </c>
      <c r="D951" s="13" t="str">
        <f>IF('2_DEBITOS'!D947="","Não informado",'2_DEBITOS'!D947)</f>
        <v>Não informado</v>
      </c>
      <c r="E951" s="7">
        <f>IF('2_DEBITOS'!$I$4="ERRO !!!",0,SUM('2_DEBITOS'!E947))</f>
        <v>0</v>
      </c>
      <c r="F951" s="7">
        <f>IF('2_DEBITOS'!$I$4="ERRO !!!",0,SUM('2_DEBITOS'!F947,'2_DEBITOS'!G947))</f>
        <v>0</v>
      </c>
      <c r="G951" s="8" t="str">
        <f>IF('1_QUESITOS'!$D$18="ERRO !!!","",
IF(E951+F951=0,"",
IF(OR('2_DEBITOS'!I947="Sim",'1_QUESITOS'!$D$6="Sim",'1_QUESITOS'!$D$7="Sim",'1_QUESITOS'!$D$9="Sim"),"D",
IF('3_CAPAG'!$D$9="","",
'3_CAPAG'!$D$9))))</f>
        <v/>
      </c>
      <c r="H951" s="8" t="str">
        <f>IF('1_QUESITOS'!$D$18="ERRO !!!","00.0",
IF(AND(OR(G951="C",G951="D"),'1_QUESITOS'!$D$13="Sim"),"10.1",
IF(AND(OR(G951="A",G951="B"),'1_QUESITOS'!$D$14="Sim"),"10.2",
IF(AND(OR(G951="C",G951="D"),'1_QUESITOS'!$D$13="Não",'1_QUESITOS'!$D$12="Inciso I"),"11.1",
IF(AND(OR(G951="C",G951="D"),'1_QUESITOS'!$D$13="Não",'1_QUESITOS'!$D$12="Inciso II"),"11.2",
"00.0")))))</f>
        <v>00.0</v>
      </c>
      <c r="I951" s="87">
        <f>IF('1_QUESITOS'!$D$18="ERRO !!!",0,
IF(H951="10.1",0.65,
IF(H951="10.2",0,
IF(AND(H951="11.1",'1_QUESITOS'!$D$8="Não",'1_QUESITOS'!$D$9="Não",'1_QUESITOS'!$D$10="Não",'1_QUESITOS'!$D$11="Não"),0.65,
IF(AND(H951="11.1",OR('1_QUESITOS'!$D$8="Sim",'1_QUESITOS'!$D$9="Sim",'1_QUESITOS'!$D$10="Sim",'1_QUESITOS'!$D$11="Sim")),0.7,
IF(AND(H951="11.2",'1_QUESITOS'!$D$8="Não",'1_QUESITOS'!$D$9="Não",'1_QUESITOS'!$D$10="Não",'1_QUESITOS'!$D$11="Não"),0.5,
IF(AND(H951="11.2",OR('1_QUESITOS'!$D$8="Sim",'1_QUESITOS'!$D$9="Sim",'1_QUESITOS'!$D$10="Sim",'1_QUESITOS'!$D$11="Sim")),0.55,
0)))))))</f>
        <v>0</v>
      </c>
      <c r="J951" s="87">
        <f>'3_CAPAG'!$D$8</f>
        <v>0</v>
      </c>
      <c r="K951" s="87">
        <f>IF(OR('2_DEBITOS'!I947="Sim",'1_QUESITOS'!$D$6="Sim",'1_QUESITOS'!$D$7="Sim",'1_QUESITOS'!$D$9="Sim"),I951,
SMALL(I951:J951,1))</f>
        <v>0</v>
      </c>
      <c r="L951" s="7">
        <f>IF('2_DEBITOS'!$I$4="ERRO !!!",0,ROUNDDOWN(SUM(E951:F951)*K951,2))</f>
        <v>0</v>
      </c>
      <c r="M951" s="7">
        <f t="shared" si="56"/>
        <v>0</v>
      </c>
      <c r="N951" s="7">
        <f t="shared" si="59"/>
        <v>0</v>
      </c>
      <c r="O951" s="7">
        <f t="shared" si="57"/>
        <v>0</v>
      </c>
    </row>
    <row r="952" spans="3:15" x14ac:dyDescent="0.35">
      <c r="C952" s="18" t="str">
        <f t="shared" si="58"/>
        <v/>
      </c>
      <c r="D952" s="13" t="str">
        <f>IF('2_DEBITOS'!D948="","Não informado",'2_DEBITOS'!D948)</f>
        <v>Não informado</v>
      </c>
      <c r="E952" s="7">
        <f>IF('2_DEBITOS'!$I$4="ERRO !!!",0,SUM('2_DEBITOS'!E948))</f>
        <v>0</v>
      </c>
      <c r="F952" s="7">
        <f>IF('2_DEBITOS'!$I$4="ERRO !!!",0,SUM('2_DEBITOS'!F948,'2_DEBITOS'!G948))</f>
        <v>0</v>
      </c>
      <c r="G952" s="8" t="str">
        <f>IF('1_QUESITOS'!$D$18="ERRO !!!","",
IF(E952+F952=0,"",
IF(OR('2_DEBITOS'!I948="Sim",'1_QUESITOS'!$D$6="Sim",'1_QUESITOS'!$D$7="Sim",'1_QUESITOS'!$D$9="Sim"),"D",
IF('3_CAPAG'!$D$9="","",
'3_CAPAG'!$D$9))))</f>
        <v/>
      </c>
      <c r="H952" s="8" t="str">
        <f>IF('1_QUESITOS'!$D$18="ERRO !!!","00.0",
IF(AND(OR(G952="C",G952="D"),'1_QUESITOS'!$D$13="Sim"),"10.1",
IF(AND(OR(G952="A",G952="B"),'1_QUESITOS'!$D$14="Sim"),"10.2",
IF(AND(OR(G952="C",G952="D"),'1_QUESITOS'!$D$13="Não",'1_QUESITOS'!$D$12="Inciso I"),"11.1",
IF(AND(OR(G952="C",G952="D"),'1_QUESITOS'!$D$13="Não",'1_QUESITOS'!$D$12="Inciso II"),"11.2",
"00.0")))))</f>
        <v>00.0</v>
      </c>
      <c r="I952" s="87">
        <f>IF('1_QUESITOS'!$D$18="ERRO !!!",0,
IF(H952="10.1",0.65,
IF(H952="10.2",0,
IF(AND(H952="11.1",'1_QUESITOS'!$D$8="Não",'1_QUESITOS'!$D$9="Não",'1_QUESITOS'!$D$10="Não",'1_QUESITOS'!$D$11="Não"),0.65,
IF(AND(H952="11.1",OR('1_QUESITOS'!$D$8="Sim",'1_QUESITOS'!$D$9="Sim",'1_QUESITOS'!$D$10="Sim",'1_QUESITOS'!$D$11="Sim")),0.7,
IF(AND(H952="11.2",'1_QUESITOS'!$D$8="Não",'1_QUESITOS'!$D$9="Não",'1_QUESITOS'!$D$10="Não",'1_QUESITOS'!$D$11="Não"),0.5,
IF(AND(H952="11.2",OR('1_QUESITOS'!$D$8="Sim",'1_QUESITOS'!$D$9="Sim",'1_QUESITOS'!$D$10="Sim",'1_QUESITOS'!$D$11="Sim")),0.55,
0)))))))</f>
        <v>0</v>
      </c>
      <c r="J952" s="87">
        <f>'3_CAPAG'!$D$8</f>
        <v>0</v>
      </c>
      <c r="K952" s="87">
        <f>IF(OR('2_DEBITOS'!I948="Sim",'1_QUESITOS'!$D$6="Sim",'1_QUESITOS'!$D$7="Sim",'1_QUESITOS'!$D$9="Sim"),I952,
SMALL(I952:J952,1))</f>
        <v>0</v>
      </c>
      <c r="L952" s="7">
        <f>IF('2_DEBITOS'!$I$4="ERRO !!!",0,ROUNDDOWN(SUM(E952:F952)*K952,2))</f>
        <v>0</v>
      </c>
      <c r="M952" s="7">
        <f t="shared" si="56"/>
        <v>0</v>
      </c>
      <c r="N952" s="7">
        <f t="shared" si="59"/>
        <v>0</v>
      </c>
      <c r="O952" s="7">
        <f t="shared" si="57"/>
        <v>0</v>
      </c>
    </row>
    <row r="953" spans="3:15" x14ac:dyDescent="0.35">
      <c r="C953" s="18" t="str">
        <f t="shared" si="58"/>
        <v/>
      </c>
      <c r="D953" s="13" t="str">
        <f>IF('2_DEBITOS'!D949="","Não informado",'2_DEBITOS'!D949)</f>
        <v>Não informado</v>
      </c>
      <c r="E953" s="7">
        <f>IF('2_DEBITOS'!$I$4="ERRO !!!",0,SUM('2_DEBITOS'!E949))</f>
        <v>0</v>
      </c>
      <c r="F953" s="7">
        <f>IF('2_DEBITOS'!$I$4="ERRO !!!",0,SUM('2_DEBITOS'!F949,'2_DEBITOS'!G949))</f>
        <v>0</v>
      </c>
      <c r="G953" s="8" t="str">
        <f>IF('1_QUESITOS'!$D$18="ERRO !!!","",
IF(E953+F953=0,"",
IF(OR('2_DEBITOS'!I949="Sim",'1_QUESITOS'!$D$6="Sim",'1_QUESITOS'!$D$7="Sim",'1_QUESITOS'!$D$9="Sim"),"D",
IF('3_CAPAG'!$D$9="","",
'3_CAPAG'!$D$9))))</f>
        <v/>
      </c>
      <c r="H953" s="8" t="str">
        <f>IF('1_QUESITOS'!$D$18="ERRO !!!","00.0",
IF(AND(OR(G953="C",G953="D"),'1_QUESITOS'!$D$13="Sim"),"10.1",
IF(AND(OR(G953="A",G953="B"),'1_QUESITOS'!$D$14="Sim"),"10.2",
IF(AND(OR(G953="C",G953="D"),'1_QUESITOS'!$D$13="Não",'1_QUESITOS'!$D$12="Inciso I"),"11.1",
IF(AND(OR(G953="C",G953="D"),'1_QUESITOS'!$D$13="Não",'1_QUESITOS'!$D$12="Inciso II"),"11.2",
"00.0")))))</f>
        <v>00.0</v>
      </c>
      <c r="I953" s="87">
        <f>IF('1_QUESITOS'!$D$18="ERRO !!!",0,
IF(H953="10.1",0.65,
IF(H953="10.2",0,
IF(AND(H953="11.1",'1_QUESITOS'!$D$8="Não",'1_QUESITOS'!$D$9="Não",'1_QUESITOS'!$D$10="Não",'1_QUESITOS'!$D$11="Não"),0.65,
IF(AND(H953="11.1",OR('1_QUESITOS'!$D$8="Sim",'1_QUESITOS'!$D$9="Sim",'1_QUESITOS'!$D$10="Sim",'1_QUESITOS'!$D$11="Sim")),0.7,
IF(AND(H953="11.2",'1_QUESITOS'!$D$8="Não",'1_QUESITOS'!$D$9="Não",'1_QUESITOS'!$D$10="Não",'1_QUESITOS'!$D$11="Não"),0.5,
IF(AND(H953="11.2",OR('1_QUESITOS'!$D$8="Sim",'1_QUESITOS'!$D$9="Sim",'1_QUESITOS'!$D$10="Sim",'1_QUESITOS'!$D$11="Sim")),0.55,
0)))))))</f>
        <v>0</v>
      </c>
      <c r="J953" s="87">
        <f>'3_CAPAG'!$D$8</f>
        <v>0</v>
      </c>
      <c r="K953" s="87">
        <f>IF(OR('2_DEBITOS'!I949="Sim",'1_QUESITOS'!$D$6="Sim",'1_QUESITOS'!$D$7="Sim",'1_QUESITOS'!$D$9="Sim"),I953,
SMALL(I953:J953,1))</f>
        <v>0</v>
      </c>
      <c r="L953" s="7">
        <f>IF('2_DEBITOS'!$I$4="ERRO !!!",0,ROUNDDOWN(SUM(E953:F953)*K953,2))</f>
        <v>0</v>
      </c>
      <c r="M953" s="7">
        <f t="shared" si="56"/>
        <v>0</v>
      </c>
      <c r="N953" s="7">
        <f t="shared" si="59"/>
        <v>0</v>
      </c>
      <c r="O953" s="7">
        <f t="shared" si="57"/>
        <v>0</v>
      </c>
    </row>
    <row r="954" spans="3:15" x14ac:dyDescent="0.35">
      <c r="C954" s="18" t="str">
        <f t="shared" si="58"/>
        <v/>
      </c>
      <c r="D954" s="13" t="str">
        <f>IF('2_DEBITOS'!D950="","Não informado",'2_DEBITOS'!D950)</f>
        <v>Não informado</v>
      </c>
      <c r="E954" s="7">
        <f>IF('2_DEBITOS'!$I$4="ERRO !!!",0,SUM('2_DEBITOS'!E950))</f>
        <v>0</v>
      </c>
      <c r="F954" s="7">
        <f>IF('2_DEBITOS'!$I$4="ERRO !!!",0,SUM('2_DEBITOS'!F950,'2_DEBITOS'!G950))</f>
        <v>0</v>
      </c>
      <c r="G954" s="8" t="str">
        <f>IF('1_QUESITOS'!$D$18="ERRO !!!","",
IF(E954+F954=0,"",
IF(OR('2_DEBITOS'!I950="Sim",'1_QUESITOS'!$D$6="Sim",'1_QUESITOS'!$D$7="Sim",'1_QUESITOS'!$D$9="Sim"),"D",
IF('3_CAPAG'!$D$9="","",
'3_CAPAG'!$D$9))))</f>
        <v/>
      </c>
      <c r="H954" s="8" t="str">
        <f>IF('1_QUESITOS'!$D$18="ERRO !!!","00.0",
IF(AND(OR(G954="C",G954="D"),'1_QUESITOS'!$D$13="Sim"),"10.1",
IF(AND(OR(G954="A",G954="B"),'1_QUESITOS'!$D$14="Sim"),"10.2",
IF(AND(OR(G954="C",G954="D"),'1_QUESITOS'!$D$13="Não",'1_QUESITOS'!$D$12="Inciso I"),"11.1",
IF(AND(OR(G954="C",G954="D"),'1_QUESITOS'!$D$13="Não",'1_QUESITOS'!$D$12="Inciso II"),"11.2",
"00.0")))))</f>
        <v>00.0</v>
      </c>
      <c r="I954" s="87">
        <f>IF('1_QUESITOS'!$D$18="ERRO !!!",0,
IF(H954="10.1",0.65,
IF(H954="10.2",0,
IF(AND(H954="11.1",'1_QUESITOS'!$D$8="Não",'1_QUESITOS'!$D$9="Não",'1_QUESITOS'!$D$10="Não",'1_QUESITOS'!$D$11="Não"),0.65,
IF(AND(H954="11.1",OR('1_QUESITOS'!$D$8="Sim",'1_QUESITOS'!$D$9="Sim",'1_QUESITOS'!$D$10="Sim",'1_QUESITOS'!$D$11="Sim")),0.7,
IF(AND(H954="11.2",'1_QUESITOS'!$D$8="Não",'1_QUESITOS'!$D$9="Não",'1_QUESITOS'!$D$10="Não",'1_QUESITOS'!$D$11="Não"),0.5,
IF(AND(H954="11.2",OR('1_QUESITOS'!$D$8="Sim",'1_QUESITOS'!$D$9="Sim",'1_QUESITOS'!$D$10="Sim",'1_QUESITOS'!$D$11="Sim")),0.55,
0)))))))</f>
        <v>0</v>
      </c>
      <c r="J954" s="87">
        <f>'3_CAPAG'!$D$8</f>
        <v>0</v>
      </c>
      <c r="K954" s="87">
        <f>IF(OR('2_DEBITOS'!I950="Sim",'1_QUESITOS'!$D$6="Sim",'1_QUESITOS'!$D$7="Sim",'1_QUESITOS'!$D$9="Sim"),I954,
SMALL(I954:J954,1))</f>
        <v>0</v>
      </c>
      <c r="L954" s="7">
        <f>IF('2_DEBITOS'!$I$4="ERRO !!!",0,ROUNDDOWN(SUM(E954:F954)*K954,2))</f>
        <v>0</v>
      </c>
      <c r="M954" s="7">
        <f t="shared" si="56"/>
        <v>0</v>
      </c>
      <c r="N954" s="7">
        <f t="shared" si="59"/>
        <v>0</v>
      </c>
      <c r="O954" s="7">
        <f t="shared" si="57"/>
        <v>0</v>
      </c>
    </row>
    <row r="955" spans="3:15" x14ac:dyDescent="0.35">
      <c r="C955" s="18" t="str">
        <f t="shared" si="58"/>
        <v/>
      </c>
      <c r="D955" s="13" t="str">
        <f>IF('2_DEBITOS'!D951="","Não informado",'2_DEBITOS'!D951)</f>
        <v>Não informado</v>
      </c>
      <c r="E955" s="7">
        <f>IF('2_DEBITOS'!$I$4="ERRO !!!",0,SUM('2_DEBITOS'!E951))</f>
        <v>0</v>
      </c>
      <c r="F955" s="7">
        <f>IF('2_DEBITOS'!$I$4="ERRO !!!",0,SUM('2_DEBITOS'!F951,'2_DEBITOS'!G951))</f>
        <v>0</v>
      </c>
      <c r="G955" s="8" t="str">
        <f>IF('1_QUESITOS'!$D$18="ERRO !!!","",
IF(E955+F955=0,"",
IF(OR('2_DEBITOS'!I951="Sim",'1_QUESITOS'!$D$6="Sim",'1_QUESITOS'!$D$7="Sim",'1_QUESITOS'!$D$9="Sim"),"D",
IF('3_CAPAG'!$D$9="","",
'3_CAPAG'!$D$9))))</f>
        <v/>
      </c>
      <c r="H955" s="8" t="str">
        <f>IF('1_QUESITOS'!$D$18="ERRO !!!","00.0",
IF(AND(OR(G955="C",G955="D"),'1_QUESITOS'!$D$13="Sim"),"10.1",
IF(AND(OR(G955="A",G955="B"),'1_QUESITOS'!$D$14="Sim"),"10.2",
IF(AND(OR(G955="C",G955="D"),'1_QUESITOS'!$D$13="Não",'1_QUESITOS'!$D$12="Inciso I"),"11.1",
IF(AND(OR(G955="C",G955="D"),'1_QUESITOS'!$D$13="Não",'1_QUESITOS'!$D$12="Inciso II"),"11.2",
"00.0")))))</f>
        <v>00.0</v>
      </c>
      <c r="I955" s="87">
        <f>IF('1_QUESITOS'!$D$18="ERRO !!!",0,
IF(H955="10.1",0.65,
IF(H955="10.2",0,
IF(AND(H955="11.1",'1_QUESITOS'!$D$8="Não",'1_QUESITOS'!$D$9="Não",'1_QUESITOS'!$D$10="Não",'1_QUESITOS'!$D$11="Não"),0.65,
IF(AND(H955="11.1",OR('1_QUESITOS'!$D$8="Sim",'1_QUESITOS'!$D$9="Sim",'1_QUESITOS'!$D$10="Sim",'1_QUESITOS'!$D$11="Sim")),0.7,
IF(AND(H955="11.2",'1_QUESITOS'!$D$8="Não",'1_QUESITOS'!$D$9="Não",'1_QUESITOS'!$D$10="Não",'1_QUESITOS'!$D$11="Não"),0.5,
IF(AND(H955="11.2",OR('1_QUESITOS'!$D$8="Sim",'1_QUESITOS'!$D$9="Sim",'1_QUESITOS'!$D$10="Sim",'1_QUESITOS'!$D$11="Sim")),0.55,
0)))))))</f>
        <v>0</v>
      </c>
      <c r="J955" s="87">
        <f>'3_CAPAG'!$D$8</f>
        <v>0</v>
      </c>
      <c r="K955" s="87">
        <f>IF(OR('2_DEBITOS'!I951="Sim",'1_QUESITOS'!$D$6="Sim",'1_QUESITOS'!$D$7="Sim",'1_QUESITOS'!$D$9="Sim"),I955,
SMALL(I955:J955,1))</f>
        <v>0</v>
      </c>
      <c r="L955" s="7">
        <f>IF('2_DEBITOS'!$I$4="ERRO !!!",0,ROUNDDOWN(SUM(E955:F955)*K955,2))</f>
        <v>0</v>
      </c>
      <c r="M955" s="7">
        <f t="shared" si="56"/>
        <v>0</v>
      </c>
      <c r="N955" s="7">
        <f t="shared" si="59"/>
        <v>0</v>
      </c>
      <c r="O955" s="7">
        <f t="shared" si="57"/>
        <v>0</v>
      </c>
    </row>
    <row r="956" spans="3:15" x14ac:dyDescent="0.35">
      <c r="C956" s="18" t="str">
        <f t="shared" si="58"/>
        <v/>
      </c>
      <c r="D956" s="13" t="str">
        <f>IF('2_DEBITOS'!D952="","Não informado",'2_DEBITOS'!D952)</f>
        <v>Não informado</v>
      </c>
      <c r="E956" s="7">
        <f>IF('2_DEBITOS'!$I$4="ERRO !!!",0,SUM('2_DEBITOS'!E952))</f>
        <v>0</v>
      </c>
      <c r="F956" s="7">
        <f>IF('2_DEBITOS'!$I$4="ERRO !!!",0,SUM('2_DEBITOS'!F952,'2_DEBITOS'!G952))</f>
        <v>0</v>
      </c>
      <c r="G956" s="8" t="str">
        <f>IF('1_QUESITOS'!$D$18="ERRO !!!","",
IF(E956+F956=0,"",
IF(OR('2_DEBITOS'!I952="Sim",'1_QUESITOS'!$D$6="Sim",'1_QUESITOS'!$D$7="Sim",'1_QUESITOS'!$D$9="Sim"),"D",
IF('3_CAPAG'!$D$9="","",
'3_CAPAG'!$D$9))))</f>
        <v/>
      </c>
      <c r="H956" s="8" t="str">
        <f>IF('1_QUESITOS'!$D$18="ERRO !!!","00.0",
IF(AND(OR(G956="C",G956="D"),'1_QUESITOS'!$D$13="Sim"),"10.1",
IF(AND(OR(G956="A",G956="B"),'1_QUESITOS'!$D$14="Sim"),"10.2",
IF(AND(OR(G956="C",G956="D"),'1_QUESITOS'!$D$13="Não",'1_QUESITOS'!$D$12="Inciso I"),"11.1",
IF(AND(OR(G956="C",G956="D"),'1_QUESITOS'!$D$13="Não",'1_QUESITOS'!$D$12="Inciso II"),"11.2",
"00.0")))))</f>
        <v>00.0</v>
      </c>
      <c r="I956" s="87">
        <f>IF('1_QUESITOS'!$D$18="ERRO !!!",0,
IF(H956="10.1",0.65,
IF(H956="10.2",0,
IF(AND(H956="11.1",'1_QUESITOS'!$D$8="Não",'1_QUESITOS'!$D$9="Não",'1_QUESITOS'!$D$10="Não",'1_QUESITOS'!$D$11="Não"),0.65,
IF(AND(H956="11.1",OR('1_QUESITOS'!$D$8="Sim",'1_QUESITOS'!$D$9="Sim",'1_QUESITOS'!$D$10="Sim",'1_QUESITOS'!$D$11="Sim")),0.7,
IF(AND(H956="11.2",'1_QUESITOS'!$D$8="Não",'1_QUESITOS'!$D$9="Não",'1_QUESITOS'!$D$10="Não",'1_QUESITOS'!$D$11="Não"),0.5,
IF(AND(H956="11.2",OR('1_QUESITOS'!$D$8="Sim",'1_QUESITOS'!$D$9="Sim",'1_QUESITOS'!$D$10="Sim",'1_QUESITOS'!$D$11="Sim")),0.55,
0)))))))</f>
        <v>0</v>
      </c>
      <c r="J956" s="87">
        <f>'3_CAPAG'!$D$8</f>
        <v>0</v>
      </c>
      <c r="K956" s="87">
        <f>IF(OR('2_DEBITOS'!I952="Sim",'1_QUESITOS'!$D$6="Sim",'1_QUESITOS'!$D$7="Sim",'1_QUESITOS'!$D$9="Sim"),I956,
SMALL(I956:J956,1))</f>
        <v>0</v>
      </c>
      <c r="L956" s="7">
        <f>IF('2_DEBITOS'!$I$4="ERRO !!!",0,ROUNDDOWN(SUM(E956:F956)*K956,2))</f>
        <v>0</v>
      </c>
      <c r="M956" s="7">
        <f t="shared" si="56"/>
        <v>0</v>
      </c>
      <c r="N956" s="7">
        <f t="shared" si="59"/>
        <v>0</v>
      </c>
      <c r="O956" s="7">
        <f t="shared" si="57"/>
        <v>0</v>
      </c>
    </row>
    <row r="957" spans="3:15" x14ac:dyDescent="0.35">
      <c r="C957" s="18" t="str">
        <f t="shared" si="58"/>
        <v/>
      </c>
      <c r="D957" s="13" t="str">
        <f>IF('2_DEBITOS'!D953="","Não informado",'2_DEBITOS'!D953)</f>
        <v>Não informado</v>
      </c>
      <c r="E957" s="7">
        <f>IF('2_DEBITOS'!$I$4="ERRO !!!",0,SUM('2_DEBITOS'!E953))</f>
        <v>0</v>
      </c>
      <c r="F957" s="7">
        <f>IF('2_DEBITOS'!$I$4="ERRO !!!",0,SUM('2_DEBITOS'!F953,'2_DEBITOS'!G953))</f>
        <v>0</v>
      </c>
      <c r="G957" s="8" t="str">
        <f>IF('1_QUESITOS'!$D$18="ERRO !!!","",
IF(E957+F957=0,"",
IF(OR('2_DEBITOS'!I953="Sim",'1_QUESITOS'!$D$6="Sim",'1_QUESITOS'!$D$7="Sim",'1_QUESITOS'!$D$9="Sim"),"D",
IF('3_CAPAG'!$D$9="","",
'3_CAPAG'!$D$9))))</f>
        <v/>
      </c>
      <c r="H957" s="8" t="str">
        <f>IF('1_QUESITOS'!$D$18="ERRO !!!","00.0",
IF(AND(OR(G957="C",G957="D"),'1_QUESITOS'!$D$13="Sim"),"10.1",
IF(AND(OR(G957="A",G957="B"),'1_QUESITOS'!$D$14="Sim"),"10.2",
IF(AND(OR(G957="C",G957="D"),'1_QUESITOS'!$D$13="Não",'1_QUESITOS'!$D$12="Inciso I"),"11.1",
IF(AND(OR(G957="C",G957="D"),'1_QUESITOS'!$D$13="Não",'1_QUESITOS'!$D$12="Inciso II"),"11.2",
"00.0")))))</f>
        <v>00.0</v>
      </c>
      <c r="I957" s="87">
        <f>IF('1_QUESITOS'!$D$18="ERRO !!!",0,
IF(H957="10.1",0.65,
IF(H957="10.2",0,
IF(AND(H957="11.1",'1_QUESITOS'!$D$8="Não",'1_QUESITOS'!$D$9="Não",'1_QUESITOS'!$D$10="Não",'1_QUESITOS'!$D$11="Não"),0.65,
IF(AND(H957="11.1",OR('1_QUESITOS'!$D$8="Sim",'1_QUESITOS'!$D$9="Sim",'1_QUESITOS'!$D$10="Sim",'1_QUESITOS'!$D$11="Sim")),0.7,
IF(AND(H957="11.2",'1_QUESITOS'!$D$8="Não",'1_QUESITOS'!$D$9="Não",'1_QUESITOS'!$D$10="Não",'1_QUESITOS'!$D$11="Não"),0.5,
IF(AND(H957="11.2",OR('1_QUESITOS'!$D$8="Sim",'1_QUESITOS'!$D$9="Sim",'1_QUESITOS'!$D$10="Sim",'1_QUESITOS'!$D$11="Sim")),0.55,
0)))))))</f>
        <v>0</v>
      </c>
      <c r="J957" s="87">
        <f>'3_CAPAG'!$D$8</f>
        <v>0</v>
      </c>
      <c r="K957" s="87">
        <f>IF(OR('2_DEBITOS'!I953="Sim",'1_QUESITOS'!$D$6="Sim",'1_QUESITOS'!$D$7="Sim",'1_QUESITOS'!$D$9="Sim"),I957,
SMALL(I957:J957,1))</f>
        <v>0</v>
      </c>
      <c r="L957" s="7">
        <f>IF('2_DEBITOS'!$I$4="ERRO !!!",0,ROUNDDOWN(SUM(E957:F957)*K957,2))</f>
        <v>0</v>
      </c>
      <c r="M957" s="7">
        <f t="shared" si="56"/>
        <v>0</v>
      </c>
      <c r="N957" s="7">
        <f t="shared" si="59"/>
        <v>0</v>
      </c>
      <c r="O957" s="7">
        <f t="shared" si="57"/>
        <v>0</v>
      </c>
    </row>
    <row r="958" spans="3:15" x14ac:dyDescent="0.35">
      <c r="C958" s="18" t="str">
        <f t="shared" si="58"/>
        <v/>
      </c>
      <c r="D958" s="13" t="str">
        <f>IF('2_DEBITOS'!D954="","Não informado",'2_DEBITOS'!D954)</f>
        <v>Não informado</v>
      </c>
      <c r="E958" s="7">
        <f>IF('2_DEBITOS'!$I$4="ERRO !!!",0,SUM('2_DEBITOS'!E954))</f>
        <v>0</v>
      </c>
      <c r="F958" s="7">
        <f>IF('2_DEBITOS'!$I$4="ERRO !!!",0,SUM('2_DEBITOS'!F954,'2_DEBITOS'!G954))</f>
        <v>0</v>
      </c>
      <c r="G958" s="8" t="str">
        <f>IF('1_QUESITOS'!$D$18="ERRO !!!","",
IF(E958+F958=0,"",
IF(OR('2_DEBITOS'!I954="Sim",'1_QUESITOS'!$D$6="Sim",'1_QUESITOS'!$D$7="Sim",'1_QUESITOS'!$D$9="Sim"),"D",
IF('3_CAPAG'!$D$9="","",
'3_CAPAG'!$D$9))))</f>
        <v/>
      </c>
      <c r="H958" s="8" t="str">
        <f>IF('1_QUESITOS'!$D$18="ERRO !!!","00.0",
IF(AND(OR(G958="C",G958="D"),'1_QUESITOS'!$D$13="Sim"),"10.1",
IF(AND(OR(G958="A",G958="B"),'1_QUESITOS'!$D$14="Sim"),"10.2",
IF(AND(OR(G958="C",G958="D"),'1_QUESITOS'!$D$13="Não",'1_QUESITOS'!$D$12="Inciso I"),"11.1",
IF(AND(OR(G958="C",G958="D"),'1_QUESITOS'!$D$13="Não",'1_QUESITOS'!$D$12="Inciso II"),"11.2",
"00.0")))))</f>
        <v>00.0</v>
      </c>
      <c r="I958" s="87">
        <f>IF('1_QUESITOS'!$D$18="ERRO !!!",0,
IF(H958="10.1",0.65,
IF(H958="10.2",0,
IF(AND(H958="11.1",'1_QUESITOS'!$D$8="Não",'1_QUESITOS'!$D$9="Não",'1_QUESITOS'!$D$10="Não",'1_QUESITOS'!$D$11="Não"),0.65,
IF(AND(H958="11.1",OR('1_QUESITOS'!$D$8="Sim",'1_QUESITOS'!$D$9="Sim",'1_QUESITOS'!$D$10="Sim",'1_QUESITOS'!$D$11="Sim")),0.7,
IF(AND(H958="11.2",'1_QUESITOS'!$D$8="Não",'1_QUESITOS'!$D$9="Não",'1_QUESITOS'!$D$10="Não",'1_QUESITOS'!$D$11="Não"),0.5,
IF(AND(H958="11.2",OR('1_QUESITOS'!$D$8="Sim",'1_QUESITOS'!$D$9="Sim",'1_QUESITOS'!$D$10="Sim",'1_QUESITOS'!$D$11="Sim")),0.55,
0)))))))</f>
        <v>0</v>
      </c>
      <c r="J958" s="87">
        <f>'3_CAPAG'!$D$8</f>
        <v>0</v>
      </c>
      <c r="K958" s="87">
        <f>IF(OR('2_DEBITOS'!I954="Sim",'1_QUESITOS'!$D$6="Sim",'1_QUESITOS'!$D$7="Sim",'1_QUESITOS'!$D$9="Sim"),I958,
SMALL(I958:J958,1))</f>
        <v>0</v>
      </c>
      <c r="L958" s="7">
        <f>IF('2_DEBITOS'!$I$4="ERRO !!!",0,ROUNDDOWN(SUM(E958:F958)*K958,2))</f>
        <v>0</v>
      </c>
      <c r="M958" s="7">
        <f t="shared" si="56"/>
        <v>0</v>
      </c>
      <c r="N958" s="7">
        <f t="shared" si="59"/>
        <v>0</v>
      </c>
      <c r="O958" s="7">
        <f t="shared" si="57"/>
        <v>0</v>
      </c>
    </row>
    <row r="959" spans="3:15" x14ac:dyDescent="0.35">
      <c r="C959" s="18" t="str">
        <f t="shared" si="58"/>
        <v/>
      </c>
      <c r="D959" s="13" t="str">
        <f>IF('2_DEBITOS'!D955="","Não informado",'2_DEBITOS'!D955)</f>
        <v>Não informado</v>
      </c>
      <c r="E959" s="7">
        <f>IF('2_DEBITOS'!$I$4="ERRO !!!",0,SUM('2_DEBITOS'!E955))</f>
        <v>0</v>
      </c>
      <c r="F959" s="7">
        <f>IF('2_DEBITOS'!$I$4="ERRO !!!",0,SUM('2_DEBITOS'!F955,'2_DEBITOS'!G955))</f>
        <v>0</v>
      </c>
      <c r="G959" s="8" t="str">
        <f>IF('1_QUESITOS'!$D$18="ERRO !!!","",
IF(E959+F959=0,"",
IF(OR('2_DEBITOS'!I955="Sim",'1_QUESITOS'!$D$6="Sim",'1_QUESITOS'!$D$7="Sim",'1_QUESITOS'!$D$9="Sim"),"D",
IF('3_CAPAG'!$D$9="","",
'3_CAPAG'!$D$9))))</f>
        <v/>
      </c>
      <c r="H959" s="8" t="str">
        <f>IF('1_QUESITOS'!$D$18="ERRO !!!","00.0",
IF(AND(OR(G959="C",G959="D"),'1_QUESITOS'!$D$13="Sim"),"10.1",
IF(AND(OR(G959="A",G959="B"),'1_QUESITOS'!$D$14="Sim"),"10.2",
IF(AND(OR(G959="C",G959="D"),'1_QUESITOS'!$D$13="Não",'1_QUESITOS'!$D$12="Inciso I"),"11.1",
IF(AND(OR(G959="C",G959="D"),'1_QUESITOS'!$D$13="Não",'1_QUESITOS'!$D$12="Inciso II"),"11.2",
"00.0")))))</f>
        <v>00.0</v>
      </c>
      <c r="I959" s="87">
        <f>IF('1_QUESITOS'!$D$18="ERRO !!!",0,
IF(H959="10.1",0.65,
IF(H959="10.2",0,
IF(AND(H959="11.1",'1_QUESITOS'!$D$8="Não",'1_QUESITOS'!$D$9="Não",'1_QUESITOS'!$D$10="Não",'1_QUESITOS'!$D$11="Não"),0.65,
IF(AND(H959="11.1",OR('1_QUESITOS'!$D$8="Sim",'1_QUESITOS'!$D$9="Sim",'1_QUESITOS'!$D$10="Sim",'1_QUESITOS'!$D$11="Sim")),0.7,
IF(AND(H959="11.2",'1_QUESITOS'!$D$8="Não",'1_QUESITOS'!$D$9="Não",'1_QUESITOS'!$D$10="Não",'1_QUESITOS'!$D$11="Não"),0.5,
IF(AND(H959="11.2",OR('1_QUESITOS'!$D$8="Sim",'1_QUESITOS'!$D$9="Sim",'1_QUESITOS'!$D$10="Sim",'1_QUESITOS'!$D$11="Sim")),0.55,
0)))))))</f>
        <v>0</v>
      </c>
      <c r="J959" s="87">
        <f>'3_CAPAG'!$D$8</f>
        <v>0</v>
      </c>
      <c r="K959" s="87">
        <f>IF(OR('2_DEBITOS'!I955="Sim",'1_QUESITOS'!$D$6="Sim",'1_QUESITOS'!$D$7="Sim",'1_QUESITOS'!$D$9="Sim"),I959,
SMALL(I959:J959,1))</f>
        <v>0</v>
      </c>
      <c r="L959" s="7">
        <f>IF('2_DEBITOS'!$I$4="ERRO !!!",0,ROUNDDOWN(SUM(E959:F959)*K959,2))</f>
        <v>0</v>
      </c>
      <c r="M959" s="7">
        <f t="shared" si="56"/>
        <v>0</v>
      </c>
      <c r="N959" s="7">
        <f t="shared" si="59"/>
        <v>0</v>
      </c>
      <c r="O959" s="7">
        <f t="shared" si="57"/>
        <v>0</v>
      </c>
    </row>
    <row r="960" spans="3:15" x14ac:dyDescent="0.35">
      <c r="C960" s="18" t="str">
        <f t="shared" si="58"/>
        <v/>
      </c>
      <c r="D960" s="13" t="str">
        <f>IF('2_DEBITOS'!D956="","Não informado",'2_DEBITOS'!D956)</f>
        <v>Não informado</v>
      </c>
      <c r="E960" s="7">
        <f>IF('2_DEBITOS'!$I$4="ERRO !!!",0,SUM('2_DEBITOS'!E956))</f>
        <v>0</v>
      </c>
      <c r="F960" s="7">
        <f>IF('2_DEBITOS'!$I$4="ERRO !!!",0,SUM('2_DEBITOS'!F956,'2_DEBITOS'!G956))</f>
        <v>0</v>
      </c>
      <c r="G960" s="8" t="str">
        <f>IF('1_QUESITOS'!$D$18="ERRO !!!","",
IF(E960+F960=0,"",
IF(OR('2_DEBITOS'!I956="Sim",'1_QUESITOS'!$D$6="Sim",'1_QUESITOS'!$D$7="Sim",'1_QUESITOS'!$D$9="Sim"),"D",
IF('3_CAPAG'!$D$9="","",
'3_CAPAG'!$D$9))))</f>
        <v/>
      </c>
      <c r="H960" s="8" t="str">
        <f>IF('1_QUESITOS'!$D$18="ERRO !!!","00.0",
IF(AND(OR(G960="C",G960="D"),'1_QUESITOS'!$D$13="Sim"),"10.1",
IF(AND(OR(G960="A",G960="B"),'1_QUESITOS'!$D$14="Sim"),"10.2",
IF(AND(OR(G960="C",G960="D"),'1_QUESITOS'!$D$13="Não",'1_QUESITOS'!$D$12="Inciso I"),"11.1",
IF(AND(OR(G960="C",G960="D"),'1_QUESITOS'!$D$13="Não",'1_QUESITOS'!$D$12="Inciso II"),"11.2",
"00.0")))))</f>
        <v>00.0</v>
      </c>
      <c r="I960" s="87">
        <f>IF('1_QUESITOS'!$D$18="ERRO !!!",0,
IF(H960="10.1",0.65,
IF(H960="10.2",0,
IF(AND(H960="11.1",'1_QUESITOS'!$D$8="Não",'1_QUESITOS'!$D$9="Não",'1_QUESITOS'!$D$10="Não",'1_QUESITOS'!$D$11="Não"),0.65,
IF(AND(H960="11.1",OR('1_QUESITOS'!$D$8="Sim",'1_QUESITOS'!$D$9="Sim",'1_QUESITOS'!$D$10="Sim",'1_QUESITOS'!$D$11="Sim")),0.7,
IF(AND(H960="11.2",'1_QUESITOS'!$D$8="Não",'1_QUESITOS'!$D$9="Não",'1_QUESITOS'!$D$10="Não",'1_QUESITOS'!$D$11="Não"),0.5,
IF(AND(H960="11.2",OR('1_QUESITOS'!$D$8="Sim",'1_QUESITOS'!$D$9="Sim",'1_QUESITOS'!$D$10="Sim",'1_QUESITOS'!$D$11="Sim")),0.55,
0)))))))</f>
        <v>0</v>
      </c>
      <c r="J960" s="87">
        <f>'3_CAPAG'!$D$8</f>
        <v>0</v>
      </c>
      <c r="K960" s="87">
        <f>IF(OR('2_DEBITOS'!I956="Sim",'1_QUESITOS'!$D$6="Sim",'1_QUESITOS'!$D$7="Sim",'1_QUESITOS'!$D$9="Sim"),I960,
SMALL(I960:J960,1))</f>
        <v>0</v>
      </c>
      <c r="L960" s="7">
        <f>IF('2_DEBITOS'!$I$4="ERRO !!!",0,ROUNDDOWN(SUM(E960:F960)*K960,2))</f>
        <v>0</v>
      </c>
      <c r="M960" s="7">
        <f t="shared" si="56"/>
        <v>0</v>
      </c>
      <c r="N960" s="7">
        <f t="shared" si="59"/>
        <v>0</v>
      </c>
      <c r="O960" s="7">
        <f t="shared" si="57"/>
        <v>0</v>
      </c>
    </row>
    <row r="961" spans="3:15" x14ac:dyDescent="0.35">
      <c r="C961" s="18" t="str">
        <f t="shared" si="58"/>
        <v/>
      </c>
      <c r="D961" s="13" t="str">
        <f>IF('2_DEBITOS'!D957="","Não informado",'2_DEBITOS'!D957)</f>
        <v>Não informado</v>
      </c>
      <c r="E961" s="7">
        <f>IF('2_DEBITOS'!$I$4="ERRO !!!",0,SUM('2_DEBITOS'!E957))</f>
        <v>0</v>
      </c>
      <c r="F961" s="7">
        <f>IF('2_DEBITOS'!$I$4="ERRO !!!",0,SUM('2_DEBITOS'!F957,'2_DEBITOS'!G957))</f>
        <v>0</v>
      </c>
      <c r="G961" s="8" t="str">
        <f>IF('1_QUESITOS'!$D$18="ERRO !!!","",
IF(E961+F961=0,"",
IF(OR('2_DEBITOS'!I957="Sim",'1_QUESITOS'!$D$6="Sim",'1_QUESITOS'!$D$7="Sim",'1_QUESITOS'!$D$9="Sim"),"D",
IF('3_CAPAG'!$D$9="","",
'3_CAPAG'!$D$9))))</f>
        <v/>
      </c>
      <c r="H961" s="8" t="str">
        <f>IF('1_QUESITOS'!$D$18="ERRO !!!","00.0",
IF(AND(OR(G961="C",G961="D"),'1_QUESITOS'!$D$13="Sim"),"10.1",
IF(AND(OR(G961="A",G961="B"),'1_QUESITOS'!$D$14="Sim"),"10.2",
IF(AND(OR(G961="C",G961="D"),'1_QUESITOS'!$D$13="Não",'1_QUESITOS'!$D$12="Inciso I"),"11.1",
IF(AND(OR(G961="C",G961="D"),'1_QUESITOS'!$D$13="Não",'1_QUESITOS'!$D$12="Inciso II"),"11.2",
"00.0")))))</f>
        <v>00.0</v>
      </c>
      <c r="I961" s="87">
        <f>IF('1_QUESITOS'!$D$18="ERRO !!!",0,
IF(H961="10.1",0.65,
IF(H961="10.2",0,
IF(AND(H961="11.1",'1_QUESITOS'!$D$8="Não",'1_QUESITOS'!$D$9="Não",'1_QUESITOS'!$D$10="Não",'1_QUESITOS'!$D$11="Não"),0.65,
IF(AND(H961="11.1",OR('1_QUESITOS'!$D$8="Sim",'1_QUESITOS'!$D$9="Sim",'1_QUESITOS'!$D$10="Sim",'1_QUESITOS'!$D$11="Sim")),0.7,
IF(AND(H961="11.2",'1_QUESITOS'!$D$8="Não",'1_QUESITOS'!$D$9="Não",'1_QUESITOS'!$D$10="Não",'1_QUESITOS'!$D$11="Não"),0.5,
IF(AND(H961="11.2",OR('1_QUESITOS'!$D$8="Sim",'1_QUESITOS'!$D$9="Sim",'1_QUESITOS'!$D$10="Sim",'1_QUESITOS'!$D$11="Sim")),0.55,
0)))))))</f>
        <v>0</v>
      </c>
      <c r="J961" s="87">
        <f>'3_CAPAG'!$D$8</f>
        <v>0</v>
      </c>
      <c r="K961" s="87">
        <f>IF(OR('2_DEBITOS'!I957="Sim",'1_QUESITOS'!$D$6="Sim",'1_QUESITOS'!$D$7="Sim",'1_QUESITOS'!$D$9="Sim"),I961,
SMALL(I961:J961,1))</f>
        <v>0</v>
      </c>
      <c r="L961" s="7">
        <f>IF('2_DEBITOS'!$I$4="ERRO !!!",0,ROUNDDOWN(SUM(E961:F961)*K961,2))</f>
        <v>0</v>
      </c>
      <c r="M961" s="7">
        <f t="shared" si="56"/>
        <v>0</v>
      </c>
      <c r="N961" s="7">
        <f t="shared" si="59"/>
        <v>0</v>
      </c>
      <c r="O961" s="7">
        <f t="shared" si="57"/>
        <v>0</v>
      </c>
    </row>
    <row r="962" spans="3:15" x14ac:dyDescent="0.35">
      <c r="C962" s="18" t="str">
        <f t="shared" si="58"/>
        <v/>
      </c>
      <c r="D962" s="13" t="str">
        <f>IF('2_DEBITOS'!D958="","Não informado",'2_DEBITOS'!D958)</f>
        <v>Não informado</v>
      </c>
      <c r="E962" s="7">
        <f>IF('2_DEBITOS'!$I$4="ERRO !!!",0,SUM('2_DEBITOS'!E958))</f>
        <v>0</v>
      </c>
      <c r="F962" s="7">
        <f>IF('2_DEBITOS'!$I$4="ERRO !!!",0,SUM('2_DEBITOS'!F958,'2_DEBITOS'!G958))</f>
        <v>0</v>
      </c>
      <c r="G962" s="8" t="str">
        <f>IF('1_QUESITOS'!$D$18="ERRO !!!","",
IF(E962+F962=0,"",
IF(OR('2_DEBITOS'!I958="Sim",'1_QUESITOS'!$D$6="Sim",'1_QUESITOS'!$D$7="Sim",'1_QUESITOS'!$D$9="Sim"),"D",
IF('3_CAPAG'!$D$9="","",
'3_CAPAG'!$D$9))))</f>
        <v/>
      </c>
      <c r="H962" s="8" t="str">
        <f>IF('1_QUESITOS'!$D$18="ERRO !!!","00.0",
IF(AND(OR(G962="C",G962="D"),'1_QUESITOS'!$D$13="Sim"),"10.1",
IF(AND(OR(G962="A",G962="B"),'1_QUESITOS'!$D$14="Sim"),"10.2",
IF(AND(OR(G962="C",G962="D"),'1_QUESITOS'!$D$13="Não",'1_QUESITOS'!$D$12="Inciso I"),"11.1",
IF(AND(OR(G962="C",G962="D"),'1_QUESITOS'!$D$13="Não",'1_QUESITOS'!$D$12="Inciso II"),"11.2",
"00.0")))))</f>
        <v>00.0</v>
      </c>
      <c r="I962" s="87">
        <f>IF('1_QUESITOS'!$D$18="ERRO !!!",0,
IF(H962="10.1",0.65,
IF(H962="10.2",0,
IF(AND(H962="11.1",'1_QUESITOS'!$D$8="Não",'1_QUESITOS'!$D$9="Não",'1_QUESITOS'!$D$10="Não",'1_QUESITOS'!$D$11="Não"),0.65,
IF(AND(H962="11.1",OR('1_QUESITOS'!$D$8="Sim",'1_QUESITOS'!$D$9="Sim",'1_QUESITOS'!$D$10="Sim",'1_QUESITOS'!$D$11="Sim")),0.7,
IF(AND(H962="11.2",'1_QUESITOS'!$D$8="Não",'1_QUESITOS'!$D$9="Não",'1_QUESITOS'!$D$10="Não",'1_QUESITOS'!$D$11="Não"),0.5,
IF(AND(H962="11.2",OR('1_QUESITOS'!$D$8="Sim",'1_QUESITOS'!$D$9="Sim",'1_QUESITOS'!$D$10="Sim",'1_QUESITOS'!$D$11="Sim")),0.55,
0)))))))</f>
        <v>0</v>
      </c>
      <c r="J962" s="87">
        <f>'3_CAPAG'!$D$8</f>
        <v>0</v>
      </c>
      <c r="K962" s="87">
        <f>IF(OR('2_DEBITOS'!I958="Sim",'1_QUESITOS'!$D$6="Sim",'1_QUESITOS'!$D$7="Sim",'1_QUESITOS'!$D$9="Sim"),I962,
SMALL(I962:J962,1))</f>
        <v>0</v>
      </c>
      <c r="L962" s="7">
        <f>IF('2_DEBITOS'!$I$4="ERRO !!!",0,ROUNDDOWN(SUM(E962:F962)*K962,2))</f>
        <v>0</v>
      </c>
      <c r="M962" s="7">
        <f t="shared" si="56"/>
        <v>0</v>
      </c>
      <c r="N962" s="7">
        <f t="shared" si="59"/>
        <v>0</v>
      </c>
      <c r="O962" s="7">
        <f t="shared" si="57"/>
        <v>0</v>
      </c>
    </row>
    <row r="963" spans="3:15" x14ac:dyDescent="0.35">
      <c r="C963" s="18" t="str">
        <f t="shared" si="58"/>
        <v/>
      </c>
      <c r="D963" s="13" t="str">
        <f>IF('2_DEBITOS'!D959="","Não informado",'2_DEBITOS'!D959)</f>
        <v>Não informado</v>
      </c>
      <c r="E963" s="7">
        <f>IF('2_DEBITOS'!$I$4="ERRO !!!",0,SUM('2_DEBITOS'!E959))</f>
        <v>0</v>
      </c>
      <c r="F963" s="7">
        <f>IF('2_DEBITOS'!$I$4="ERRO !!!",0,SUM('2_DEBITOS'!F959,'2_DEBITOS'!G959))</f>
        <v>0</v>
      </c>
      <c r="G963" s="8" t="str">
        <f>IF('1_QUESITOS'!$D$18="ERRO !!!","",
IF(E963+F963=0,"",
IF(OR('2_DEBITOS'!I959="Sim",'1_QUESITOS'!$D$6="Sim",'1_QUESITOS'!$D$7="Sim",'1_QUESITOS'!$D$9="Sim"),"D",
IF('3_CAPAG'!$D$9="","",
'3_CAPAG'!$D$9))))</f>
        <v/>
      </c>
      <c r="H963" s="8" t="str">
        <f>IF('1_QUESITOS'!$D$18="ERRO !!!","00.0",
IF(AND(OR(G963="C",G963="D"),'1_QUESITOS'!$D$13="Sim"),"10.1",
IF(AND(OR(G963="A",G963="B"),'1_QUESITOS'!$D$14="Sim"),"10.2",
IF(AND(OR(G963="C",G963="D"),'1_QUESITOS'!$D$13="Não",'1_QUESITOS'!$D$12="Inciso I"),"11.1",
IF(AND(OR(G963="C",G963="D"),'1_QUESITOS'!$D$13="Não",'1_QUESITOS'!$D$12="Inciso II"),"11.2",
"00.0")))))</f>
        <v>00.0</v>
      </c>
      <c r="I963" s="87">
        <f>IF('1_QUESITOS'!$D$18="ERRO !!!",0,
IF(H963="10.1",0.65,
IF(H963="10.2",0,
IF(AND(H963="11.1",'1_QUESITOS'!$D$8="Não",'1_QUESITOS'!$D$9="Não",'1_QUESITOS'!$D$10="Não",'1_QUESITOS'!$D$11="Não"),0.65,
IF(AND(H963="11.1",OR('1_QUESITOS'!$D$8="Sim",'1_QUESITOS'!$D$9="Sim",'1_QUESITOS'!$D$10="Sim",'1_QUESITOS'!$D$11="Sim")),0.7,
IF(AND(H963="11.2",'1_QUESITOS'!$D$8="Não",'1_QUESITOS'!$D$9="Não",'1_QUESITOS'!$D$10="Não",'1_QUESITOS'!$D$11="Não"),0.5,
IF(AND(H963="11.2",OR('1_QUESITOS'!$D$8="Sim",'1_QUESITOS'!$D$9="Sim",'1_QUESITOS'!$D$10="Sim",'1_QUESITOS'!$D$11="Sim")),0.55,
0)))))))</f>
        <v>0</v>
      </c>
      <c r="J963" s="87">
        <f>'3_CAPAG'!$D$8</f>
        <v>0</v>
      </c>
      <c r="K963" s="87">
        <f>IF(OR('2_DEBITOS'!I959="Sim",'1_QUESITOS'!$D$6="Sim",'1_QUESITOS'!$D$7="Sim",'1_QUESITOS'!$D$9="Sim"),I963,
SMALL(I963:J963,1))</f>
        <v>0</v>
      </c>
      <c r="L963" s="7">
        <f>IF('2_DEBITOS'!$I$4="ERRO !!!",0,ROUNDDOWN(SUM(E963:F963)*K963,2))</f>
        <v>0</v>
      </c>
      <c r="M963" s="7">
        <f t="shared" si="56"/>
        <v>0</v>
      </c>
      <c r="N963" s="7">
        <f t="shared" si="59"/>
        <v>0</v>
      </c>
      <c r="O963" s="7">
        <f t="shared" si="57"/>
        <v>0</v>
      </c>
    </row>
    <row r="964" spans="3:15" x14ac:dyDescent="0.35">
      <c r="C964" s="18" t="str">
        <f t="shared" si="58"/>
        <v/>
      </c>
      <c r="D964" s="13" t="str">
        <f>IF('2_DEBITOS'!D960="","Não informado",'2_DEBITOS'!D960)</f>
        <v>Não informado</v>
      </c>
      <c r="E964" s="7">
        <f>IF('2_DEBITOS'!$I$4="ERRO !!!",0,SUM('2_DEBITOS'!E960))</f>
        <v>0</v>
      </c>
      <c r="F964" s="7">
        <f>IF('2_DEBITOS'!$I$4="ERRO !!!",0,SUM('2_DEBITOS'!F960,'2_DEBITOS'!G960))</f>
        <v>0</v>
      </c>
      <c r="G964" s="8" t="str">
        <f>IF('1_QUESITOS'!$D$18="ERRO !!!","",
IF(E964+F964=0,"",
IF(OR('2_DEBITOS'!I960="Sim",'1_QUESITOS'!$D$6="Sim",'1_QUESITOS'!$D$7="Sim",'1_QUESITOS'!$D$9="Sim"),"D",
IF('3_CAPAG'!$D$9="","",
'3_CAPAG'!$D$9))))</f>
        <v/>
      </c>
      <c r="H964" s="8" t="str">
        <f>IF('1_QUESITOS'!$D$18="ERRO !!!","00.0",
IF(AND(OR(G964="C",G964="D"),'1_QUESITOS'!$D$13="Sim"),"10.1",
IF(AND(OR(G964="A",G964="B"),'1_QUESITOS'!$D$14="Sim"),"10.2",
IF(AND(OR(G964="C",G964="D"),'1_QUESITOS'!$D$13="Não",'1_QUESITOS'!$D$12="Inciso I"),"11.1",
IF(AND(OR(G964="C",G964="D"),'1_QUESITOS'!$D$13="Não",'1_QUESITOS'!$D$12="Inciso II"),"11.2",
"00.0")))))</f>
        <v>00.0</v>
      </c>
      <c r="I964" s="87">
        <f>IF('1_QUESITOS'!$D$18="ERRO !!!",0,
IF(H964="10.1",0.65,
IF(H964="10.2",0,
IF(AND(H964="11.1",'1_QUESITOS'!$D$8="Não",'1_QUESITOS'!$D$9="Não",'1_QUESITOS'!$D$10="Não",'1_QUESITOS'!$D$11="Não"),0.65,
IF(AND(H964="11.1",OR('1_QUESITOS'!$D$8="Sim",'1_QUESITOS'!$D$9="Sim",'1_QUESITOS'!$D$10="Sim",'1_QUESITOS'!$D$11="Sim")),0.7,
IF(AND(H964="11.2",'1_QUESITOS'!$D$8="Não",'1_QUESITOS'!$D$9="Não",'1_QUESITOS'!$D$10="Não",'1_QUESITOS'!$D$11="Não"),0.5,
IF(AND(H964="11.2",OR('1_QUESITOS'!$D$8="Sim",'1_QUESITOS'!$D$9="Sim",'1_QUESITOS'!$D$10="Sim",'1_QUESITOS'!$D$11="Sim")),0.55,
0)))))))</f>
        <v>0</v>
      </c>
      <c r="J964" s="87">
        <f>'3_CAPAG'!$D$8</f>
        <v>0</v>
      </c>
      <c r="K964" s="87">
        <f>IF(OR('2_DEBITOS'!I960="Sim",'1_QUESITOS'!$D$6="Sim",'1_QUESITOS'!$D$7="Sim",'1_QUESITOS'!$D$9="Sim"),I964,
SMALL(I964:J964,1))</f>
        <v>0</v>
      </c>
      <c r="L964" s="7">
        <f>IF('2_DEBITOS'!$I$4="ERRO !!!",0,ROUNDDOWN(SUM(E964:F964)*K964,2))</f>
        <v>0</v>
      </c>
      <c r="M964" s="7">
        <f t="shared" si="56"/>
        <v>0</v>
      </c>
      <c r="N964" s="7">
        <f t="shared" si="59"/>
        <v>0</v>
      </c>
      <c r="O964" s="7">
        <f t="shared" si="57"/>
        <v>0</v>
      </c>
    </row>
    <row r="965" spans="3:15" x14ac:dyDescent="0.35">
      <c r="C965" s="18" t="str">
        <f t="shared" si="58"/>
        <v/>
      </c>
      <c r="D965" s="13" t="str">
        <f>IF('2_DEBITOS'!D961="","Não informado",'2_DEBITOS'!D961)</f>
        <v>Não informado</v>
      </c>
      <c r="E965" s="7">
        <f>IF('2_DEBITOS'!$I$4="ERRO !!!",0,SUM('2_DEBITOS'!E961))</f>
        <v>0</v>
      </c>
      <c r="F965" s="7">
        <f>IF('2_DEBITOS'!$I$4="ERRO !!!",0,SUM('2_DEBITOS'!F961,'2_DEBITOS'!G961))</f>
        <v>0</v>
      </c>
      <c r="G965" s="8" t="str">
        <f>IF('1_QUESITOS'!$D$18="ERRO !!!","",
IF(E965+F965=0,"",
IF(OR('2_DEBITOS'!I961="Sim",'1_QUESITOS'!$D$6="Sim",'1_QUESITOS'!$D$7="Sim",'1_QUESITOS'!$D$9="Sim"),"D",
IF('3_CAPAG'!$D$9="","",
'3_CAPAG'!$D$9))))</f>
        <v/>
      </c>
      <c r="H965" s="8" t="str">
        <f>IF('1_QUESITOS'!$D$18="ERRO !!!","00.0",
IF(AND(OR(G965="C",G965="D"),'1_QUESITOS'!$D$13="Sim"),"10.1",
IF(AND(OR(G965="A",G965="B"),'1_QUESITOS'!$D$14="Sim"),"10.2",
IF(AND(OR(G965="C",G965="D"),'1_QUESITOS'!$D$13="Não",'1_QUESITOS'!$D$12="Inciso I"),"11.1",
IF(AND(OR(G965="C",G965="D"),'1_QUESITOS'!$D$13="Não",'1_QUESITOS'!$D$12="Inciso II"),"11.2",
"00.0")))))</f>
        <v>00.0</v>
      </c>
      <c r="I965" s="87">
        <f>IF('1_QUESITOS'!$D$18="ERRO !!!",0,
IF(H965="10.1",0.65,
IF(H965="10.2",0,
IF(AND(H965="11.1",'1_QUESITOS'!$D$8="Não",'1_QUESITOS'!$D$9="Não",'1_QUESITOS'!$D$10="Não",'1_QUESITOS'!$D$11="Não"),0.65,
IF(AND(H965="11.1",OR('1_QUESITOS'!$D$8="Sim",'1_QUESITOS'!$D$9="Sim",'1_QUESITOS'!$D$10="Sim",'1_QUESITOS'!$D$11="Sim")),0.7,
IF(AND(H965="11.2",'1_QUESITOS'!$D$8="Não",'1_QUESITOS'!$D$9="Não",'1_QUESITOS'!$D$10="Não",'1_QUESITOS'!$D$11="Não"),0.5,
IF(AND(H965="11.2",OR('1_QUESITOS'!$D$8="Sim",'1_QUESITOS'!$D$9="Sim",'1_QUESITOS'!$D$10="Sim",'1_QUESITOS'!$D$11="Sim")),0.55,
0)))))))</f>
        <v>0</v>
      </c>
      <c r="J965" s="87">
        <f>'3_CAPAG'!$D$8</f>
        <v>0</v>
      </c>
      <c r="K965" s="87">
        <f>IF(OR('2_DEBITOS'!I961="Sim",'1_QUESITOS'!$D$6="Sim",'1_QUESITOS'!$D$7="Sim",'1_QUESITOS'!$D$9="Sim"),I965,
SMALL(I965:J965,1))</f>
        <v>0</v>
      </c>
      <c r="L965" s="7">
        <f>IF('2_DEBITOS'!$I$4="ERRO !!!",0,ROUNDDOWN(SUM(E965:F965)*K965,2))</f>
        <v>0</v>
      </c>
      <c r="M965" s="7">
        <f t="shared" si="56"/>
        <v>0</v>
      </c>
      <c r="N965" s="7">
        <f t="shared" si="59"/>
        <v>0</v>
      </c>
      <c r="O965" s="7">
        <f t="shared" si="57"/>
        <v>0</v>
      </c>
    </row>
    <row r="966" spans="3:15" x14ac:dyDescent="0.35">
      <c r="C966" s="18" t="str">
        <f t="shared" si="58"/>
        <v/>
      </c>
      <c r="D966" s="13" t="str">
        <f>IF('2_DEBITOS'!D962="","Não informado",'2_DEBITOS'!D962)</f>
        <v>Não informado</v>
      </c>
      <c r="E966" s="7">
        <f>IF('2_DEBITOS'!$I$4="ERRO !!!",0,SUM('2_DEBITOS'!E962))</f>
        <v>0</v>
      </c>
      <c r="F966" s="7">
        <f>IF('2_DEBITOS'!$I$4="ERRO !!!",0,SUM('2_DEBITOS'!F962,'2_DEBITOS'!G962))</f>
        <v>0</v>
      </c>
      <c r="G966" s="8" t="str">
        <f>IF('1_QUESITOS'!$D$18="ERRO !!!","",
IF(E966+F966=0,"",
IF(OR('2_DEBITOS'!I962="Sim",'1_QUESITOS'!$D$6="Sim",'1_QUESITOS'!$D$7="Sim",'1_QUESITOS'!$D$9="Sim"),"D",
IF('3_CAPAG'!$D$9="","",
'3_CAPAG'!$D$9))))</f>
        <v/>
      </c>
      <c r="H966" s="8" t="str">
        <f>IF('1_QUESITOS'!$D$18="ERRO !!!","00.0",
IF(AND(OR(G966="C",G966="D"),'1_QUESITOS'!$D$13="Sim"),"10.1",
IF(AND(OR(G966="A",G966="B"),'1_QUESITOS'!$D$14="Sim"),"10.2",
IF(AND(OR(G966="C",G966="D"),'1_QUESITOS'!$D$13="Não",'1_QUESITOS'!$D$12="Inciso I"),"11.1",
IF(AND(OR(G966="C",G966="D"),'1_QUESITOS'!$D$13="Não",'1_QUESITOS'!$D$12="Inciso II"),"11.2",
"00.0")))))</f>
        <v>00.0</v>
      </c>
      <c r="I966" s="87">
        <f>IF('1_QUESITOS'!$D$18="ERRO !!!",0,
IF(H966="10.1",0.65,
IF(H966="10.2",0,
IF(AND(H966="11.1",'1_QUESITOS'!$D$8="Não",'1_QUESITOS'!$D$9="Não",'1_QUESITOS'!$D$10="Não",'1_QUESITOS'!$D$11="Não"),0.65,
IF(AND(H966="11.1",OR('1_QUESITOS'!$D$8="Sim",'1_QUESITOS'!$D$9="Sim",'1_QUESITOS'!$D$10="Sim",'1_QUESITOS'!$D$11="Sim")),0.7,
IF(AND(H966="11.2",'1_QUESITOS'!$D$8="Não",'1_QUESITOS'!$D$9="Não",'1_QUESITOS'!$D$10="Não",'1_QUESITOS'!$D$11="Não"),0.5,
IF(AND(H966="11.2",OR('1_QUESITOS'!$D$8="Sim",'1_QUESITOS'!$D$9="Sim",'1_QUESITOS'!$D$10="Sim",'1_QUESITOS'!$D$11="Sim")),0.55,
0)))))))</f>
        <v>0</v>
      </c>
      <c r="J966" s="87">
        <f>'3_CAPAG'!$D$8</f>
        <v>0</v>
      </c>
      <c r="K966" s="87">
        <f>IF(OR('2_DEBITOS'!I962="Sim",'1_QUESITOS'!$D$6="Sim",'1_QUESITOS'!$D$7="Sim",'1_QUESITOS'!$D$9="Sim"),I966,
SMALL(I966:J966,1))</f>
        <v>0</v>
      </c>
      <c r="L966" s="7">
        <f>IF('2_DEBITOS'!$I$4="ERRO !!!",0,ROUNDDOWN(SUM(E966:F966)*K966,2))</f>
        <v>0</v>
      </c>
      <c r="M966" s="7">
        <f t="shared" si="56"/>
        <v>0</v>
      </c>
      <c r="N966" s="7">
        <f t="shared" si="59"/>
        <v>0</v>
      </c>
      <c r="O966" s="7">
        <f t="shared" si="57"/>
        <v>0</v>
      </c>
    </row>
    <row r="967" spans="3:15" x14ac:dyDescent="0.35">
      <c r="C967" s="18" t="str">
        <f t="shared" si="58"/>
        <v/>
      </c>
      <c r="D967" s="13" t="str">
        <f>IF('2_DEBITOS'!D963="","Não informado",'2_DEBITOS'!D963)</f>
        <v>Não informado</v>
      </c>
      <c r="E967" s="7">
        <f>IF('2_DEBITOS'!$I$4="ERRO !!!",0,SUM('2_DEBITOS'!E963))</f>
        <v>0</v>
      </c>
      <c r="F967" s="7">
        <f>IF('2_DEBITOS'!$I$4="ERRO !!!",0,SUM('2_DEBITOS'!F963,'2_DEBITOS'!G963))</f>
        <v>0</v>
      </c>
      <c r="G967" s="8" t="str">
        <f>IF('1_QUESITOS'!$D$18="ERRO !!!","",
IF(E967+F967=0,"",
IF(OR('2_DEBITOS'!I963="Sim",'1_QUESITOS'!$D$6="Sim",'1_QUESITOS'!$D$7="Sim",'1_QUESITOS'!$D$9="Sim"),"D",
IF('3_CAPAG'!$D$9="","",
'3_CAPAG'!$D$9))))</f>
        <v/>
      </c>
      <c r="H967" s="8" t="str">
        <f>IF('1_QUESITOS'!$D$18="ERRO !!!","00.0",
IF(AND(OR(G967="C",G967="D"),'1_QUESITOS'!$D$13="Sim"),"10.1",
IF(AND(OR(G967="A",G967="B"),'1_QUESITOS'!$D$14="Sim"),"10.2",
IF(AND(OR(G967="C",G967="D"),'1_QUESITOS'!$D$13="Não",'1_QUESITOS'!$D$12="Inciso I"),"11.1",
IF(AND(OR(G967="C",G967="D"),'1_QUESITOS'!$D$13="Não",'1_QUESITOS'!$D$12="Inciso II"),"11.2",
"00.0")))))</f>
        <v>00.0</v>
      </c>
      <c r="I967" s="87">
        <f>IF('1_QUESITOS'!$D$18="ERRO !!!",0,
IF(H967="10.1",0.65,
IF(H967="10.2",0,
IF(AND(H967="11.1",'1_QUESITOS'!$D$8="Não",'1_QUESITOS'!$D$9="Não",'1_QUESITOS'!$D$10="Não",'1_QUESITOS'!$D$11="Não"),0.65,
IF(AND(H967="11.1",OR('1_QUESITOS'!$D$8="Sim",'1_QUESITOS'!$D$9="Sim",'1_QUESITOS'!$D$10="Sim",'1_QUESITOS'!$D$11="Sim")),0.7,
IF(AND(H967="11.2",'1_QUESITOS'!$D$8="Não",'1_QUESITOS'!$D$9="Não",'1_QUESITOS'!$D$10="Não",'1_QUESITOS'!$D$11="Não"),0.5,
IF(AND(H967="11.2",OR('1_QUESITOS'!$D$8="Sim",'1_QUESITOS'!$D$9="Sim",'1_QUESITOS'!$D$10="Sim",'1_QUESITOS'!$D$11="Sim")),0.55,
0)))))))</f>
        <v>0</v>
      </c>
      <c r="J967" s="87">
        <f>'3_CAPAG'!$D$8</f>
        <v>0</v>
      </c>
      <c r="K967" s="87">
        <f>IF(OR('2_DEBITOS'!I963="Sim",'1_QUESITOS'!$D$6="Sim",'1_QUESITOS'!$D$7="Sim",'1_QUESITOS'!$D$9="Sim"),I967,
SMALL(I967:J967,1))</f>
        <v>0</v>
      </c>
      <c r="L967" s="7">
        <f>IF('2_DEBITOS'!$I$4="ERRO !!!",0,ROUNDDOWN(SUM(E967:F967)*K967,2))</f>
        <v>0</v>
      </c>
      <c r="M967" s="7">
        <f t="shared" si="56"/>
        <v>0</v>
      </c>
      <c r="N967" s="7">
        <f t="shared" si="59"/>
        <v>0</v>
      </c>
      <c r="O967" s="7">
        <f t="shared" si="57"/>
        <v>0</v>
      </c>
    </row>
    <row r="968" spans="3:15" x14ac:dyDescent="0.35">
      <c r="C968" s="18" t="str">
        <f t="shared" si="58"/>
        <v/>
      </c>
      <c r="D968" s="13" t="str">
        <f>IF('2_DEBITOS'!D964="","Não informado",'2_DEBITOS'!D964)</f>
        <v>Não informado</v>
      </c>
      <c r="E968" s="7">
        <f>IF('2_DEBITOS'!$I$4="ERRO !!!",0,SUM('2_DEBITOS'!E964))</f>
        <v>0</v>
      </c>
      <c r="F968" s="7">
        <f>IF('2_DEBITOS'!$I$4="ERRO !!!",0,SUM('2_DEBITOS'!F964,'2_DEBITOS'!G964))</f>
        <v>0</v>
      </c>
      <c r="G968" s="8" t="str">
        <f>IF('1_QUESITOS'!$D$18="ERRO !!!","",
IF(E968+F968=0,"",
IF(OR('2_DEBITOS'!I964="Sim",'1_QUESITOS'!$D$6="Sim",'1_QUESITOS'!$D$7="Sim",'1_QUESITOS'!$D$9="Sim"),"D",
IF('3_CAPAG'!$D$9="","",
'3_CAPAG'!$D$9))))</f>
        <v/>
      </c>
      <c r="H968" s="8" t="str">
        <f>IF('1_QUESITOS'!$D$18="ERRO !!!","00.0",
IF(AND(OR(G968="C",G968="D"),'1_QUESITOS'!$D$13="Sim"),"10.1",
IF(AND(OR(G968="A",G968="B"),'1_QUESITOS'!$D$14="Sim"),"10.2",
IF(AND(OR(G968="C",G968="D"),'1_QUESITOS'!$D$13="Não",'1_QUESITOS'!$D$12="Inciso I"),"11.1",
IF(AND(OR(G968="C",G968="D"),'1_QUESITOS'!$D$13="Não",'1_QUESITOS'!$D$12="Inciso II"),"11.2",
"00.0")))))</f>
        <v>00.0</v>
      </c>
      <c r="I968" s="87">
        <f>IF('1_QUESITOS'!$D$18="ERRO !!!",0,
IF(H968="10.1",0.65,
IF(H968="10.2",0,
IF(AND(H968="11.1",'1_QUESITOS'!$D$8="Não",'1_QUESITOS'!$D$9="Não",'1_QUESITOS'!$D$10="Não",'1_QUESITOS'!$D$11="Não"),0.65,
IF(AND(H968="11.1",OR('1_QUESITOS'!$D$8="Sim",'1_QUESITOS'!$D$9="Sim",'1_QUESITOS'!$D$10="Sim",'1_QUESITOS'!$D$11="Sim")),0.7,
IF(AND(H968="11.2",'1_QUESITOS'!$D$8="Não",'1_QUESITOS'!$D$9="Não",'1_QUESITOS'!$D$10="Não",'1_QUESITOS'!$D$11="Não"),0.5,
IF(AND(H968="11.2",OR('1_QUESITOS'!$D$8="Sim",'1_QUESITOS'!$D$9="Sim",'1_QUESITOS'!$D$10="Sim",'1_QUESITOS'!$D$11="Sim")),0.55,
0)))))))</f>
        <v>0</v>
      </c>
      <c r="J968" s="87">
        <f>'3_CAPAG'!$D$8</f>
        <v>0</v>
      </c>
      <c r="K968" s="87">
        <f>IF(OR('2_DEBITOS'!I964="Sim",'1_QUESITOS'!$D$6="Sim",'1_QUESITOS'!$D$7="Sim",'1_QUESITOS'!$D$9="Sim"),I968,
SMALL(I968:J968,1))</f>
        <v>0</v>
      </c>
      <c r="L968" s="7">
        <f>IF('2_DEBITOS'!$I$4="ERRO !!!",0,ROUNDDOWN(SUM(E968:F968)*K968,2))</f>
        <v>0</v>
      </c>
      <c r="M968" s="7">
        <f t="shared" si="56"/>
        <v>0</v>
      </c>
      <c r="N968" s="7">
        <f t="shared" si="59"/>
        <v>0</v>
      </c>
      <c r="O968" s="7">
        <f t="shared" si="57"/>
        <v>0</v>
      </c>
    </row>
    <row r="969" spans="3:15" x14ac:dyDescent="0.35">
      <c r="C969" s="18" t="str">
        <f t="shared" si="58"/>
        <v/>
      </c>
      <c r="D969" s="13" t="str">
        <f>IF('2_DEBITOS'!D965="","Não informado",'2_DEBITOS'!D965)</f>
        <v>Não informado</v>
      </c>
      <c r="E969" s="7">
        <f>IF('2_DEBITOS'!$I$4="ERRO !!!",0,SUM('2_DEBITOS'!E965))</f>
        <v>0</v>
      </c>
      <c r="F969" s="7">
        <f>IF('2_DEBITOS'!$I$4="ERRO !!!",0,SUM('2_DEBITOS'!F965,'2_DEBITOS'!G965))</f>
        <v>0</v>
      </c>
      <c r="G969" s="8" t="str">
        <f>IF('1_QUESITOS'!$D$18="ERRO !!!","",
IF(E969+F969=0,"",
IF(OR('2_DEBITOS'!I965="Sim",'1_QUESITOS'!$D$6="Sim",'1_QUESITOS'!$D$7="Sim",'1_QUESITOS'!$D$9="Sim"),"D",
IF('3_CAPAG'!$D$9="","",
'3_CAPAG'!$D$9))))</f>
        <v/>
      </c>
      <c r="H969" s="8" t="str">
        <f>IF('1_QUESITOS'!$D$18="ERRO !!!","00.0",
IF(AND(OR(G969="C",G969="D"),'1_QUESITOS'!$D$13="Sim"),"10.1",
IF(AND(OR(G969="A",G969="B"),'1_QUESITOS'!$D$14="Sim"),"10.2",
IF(AND(OR(G969="C",G969="D"),'1_QUESITOS'!$D$13="Não",'1_QUESITOS'!$D$12="Inciso I"),"11.1",
IF(AND(OR(G969="C",G969="D"),'1_QUESITOS'!$D$13="Não",'1_QUESITOS'!$D$12="Inciso II"),"11.2",
"00.0")))))</f>
        <v>00.0</v>
      </c>
      <c r="I969" s="87">
        <f>IF('1_QUESITOS'!$D$18="ERRO !!!",0,
IF(H969="10.1",0.65,
IF(H969="10.2",0,
IF(AND(H969="11.1",'1_QUESITOS'!$D$8="Não",'1_QUESITOS'!$D$9="Não",'1_QUESITOS'!$D$10="Não",'1_QUESITOS'!$D$11="Não"),0.65,
IF(AND(H969="11.1",OR('1_QUESITOS'!$D$8="Sim",'1_QUESITOS'!$D$9="Sim",'1_QUESITOS'!$D$10="Sim",'1_QUESITOS'!$D$11="Sim")),0.7,
IF(AND(H969="11.2",'1_QUESITOS'!$D$8="Não",'1_QUESITOS'!$D$9="Não",'1_QUESITOS'!$D$10="Não",'1_QUESITOS'!$D$11="Não"),0.5,
IF(AND(H969="11.2",OR('1_QUESITOS'!$D$8="Sim",'1_QUESITOS'!$D$9="Sim",'1_QUESITOS'!$D$10="Sim",'1_QUESITOS'!$D$11="Sim")),0.55,
0)))))))</f>
        <v>0</v>
      </c>
      <c r="J969" s="87">
        <f>'3_CAPAG'!$D$8</f>
        <v>0</v>
      </c>
      <c r="K969" s="87">
        <f>IF(OR('2_DEBITOS'!I965="Sim",'1_QUESITOS'!$D$6="Sim",'1_QUESITOS'!$D$7="Sim",'1_QUESITOS'!$D$9="Sim"),I969,
SMALL(I969:J969,1))</f>
        <v>0</v>
      </c>
      <c r="L969" s="7">
        <f>IF('2_DEBITOS'!$I$4="ERRO !!!",0,ROUNDDOWN(SUM(E969:F969)*K969,2))</f>
        <v>0</v>
      </c>
      <c r="M969" s="7">
        <f t="shared" si="56"/>
        <v>0</v>
      </c>
      <c r="N969" s="7">
        <f t="shared" si="59"/>
        <v>0</v>
      </c>
      <c r="O969" s="7">
        <f t="shared" si="57"/>
        <v>0</v>
      </c>
    </row>
    <row r="970" spans="3:15" x14ac:dyDescent="0.35">
      <c r="C970" s="18" t="str">
        <f t="shared" si="58"/>
        <v/>
      </c>
      <c r="D970" s="13" t="str">
        <f>IF('2_DEBITOS'!D966="","Não informado",'2_DEBITOS'!D966)</f>
        <v>Não informado</v>
      </c>
      <c r="E970" s="7">
        <f>IF('2_DEBITOS'!$I$4="ERRO !!!",0,SUM('2_DEBITOS'!E966))</f>
        <v>0</v>
      </c>
      <c r="F970" s="7">
        <f>IF('2_DEBITOS'!$I$4="ERRO !!!",0,SUM('2_DEBITOS'!F966,'2_DEBITOS'!G966))</f>
        <v>0</v>
      </c>
      <c r="G970" s="8" t="str">
        <f>IF('1_QUESITOS'!$D$18="ERRO !!!","",
IF(E970+F970=0,"",
IF(OR('2_DEBITOS'!I966="Sim",'1_QUESITOS'!$D$6="Sim",'1_QUESITOS'!$D$7="Sim",'1_QUESITOS'!$D$9="Sim"),"D",
IF('3_CAPAG'!$D$9="","",
'3_CAPAG'!$D$9))))</f>
        <v/>
      </c>
      <c r="H970" s="8" t="str">
        <f>IF('1_QUESITOS'!$D$18="ERRO !!!","00.0",
IF(AND(OR(G970="C",G970="D"),'1_QUESITOS'!$D$13="Sim"),"10.1",
IF(AND(OR(G970="A",G970="B"),'1_QUESITOS'!$D$14="Sim"),"10.2",
IF(AND(OR(G970="C",G970="D"),'1_QUESITOS'!$D$13="Não",'1_QUESITOS'!$D$12="Inciso I"),"11.1",
IF(AND(OR(G970="C",G970="D"),'1_QUESITOS'!$D$13="Não",'1_QUESITOS'!$D$12="Inciso II"),"11.2",
"00.0")))))</f>
        <v>00.0</v>
      </c>
      <c r="I970" s="87">
        <f>IF('1_QUESITOS'!$D$18="ERRO !!!",0,
IF(H970="10.1",0.65,
IF(H970="10.2",0,
IF(AND(H970="11.1",'1_QUESITOS'!$D$8="Não",'1_QUESITOS'!$D$9="Não",'1_QUESITOS'!$D$10="Não",'1_QUESITOS'!$D$11="Não"),0.65,
IF(AND(H970="11.1",OR('1_QUESITOS'!$D$8="Sim",'1_QUESITOS'!$D$9="Sim",'1_QUESITOS'!$D$10="Sim",'1_QUESITOS'!$D$11="Sim")),0.7,
IF(AND(H970="11.2",'1_QUESITOS'!$D$8="Não",'1_QUESITOS'!$D$9="Não",'1_QUESITOS'!$D$10="Não",'1_QUESITOS'!$D$11="Não"),0.5,
IF(AND(H970="11.2",OR('1_QUESITOS'!$D$8="Sim",'1_QUESITOS'!$D$9="Sim",'1_QUESITOS'!$D$10="Sim",'1_QUESITOS'!$D$11="Sim")),0.55,
0)))))))</f>
        <v>0</v>
      </c>
      <c r="J970" s="87">
        <f>'3_CAPAG'!$D$8</f>
        <v>0</v>
      </c>
      <c r="K970" s="87">
        <f>IF(OR('2_DEBITOS'!I966="Sim",'1_QUESITOS'!$D$6="Sim",'1_QUESITOS'!$D$7="Sim",'1_QUESITOS'!$D$9="Sim"),I970,
SMALL(I970:J970,1))</f>
        <v>0</v>
      </c>
      <c r="L970" s="7">
        <f>IF('2_DEBITOS'!$I$4="ERRO !!!",0,ROUNDDOWN(SUM(E970:F970)*K970,2))</f>
        <v>0</v>
      </c>
      <c r="M970" s="7">
        <f t="shared" si="56"/>
        <v>0</v>
      </c>
      <c r="N970" s="7">
        <f t="shared" si="59"/>
        <v>0</v>
      </c>
      <c r="O970" s="7">
        <f t="shared" si="57"/>
        <v>0</v>
      </c>
    </row>
    <row r="971" spans="3:15" x14ac:dyDescent="0.35">
      <c r="C971" s="18" t="str">
        <f t="shared" si="58"/>
        <v/>
      </c>
      <c r="D971" s="13" t="str">
        <f>IF('2_DEBITOS'!D967="","Não informado",'2_DEBITOS'!D967)</f>
        <v>Não informado</v>
      </c>
      <c r="E971" s="7">
        <f>IF('2_DEBITOS'!$I$4="ERRO !!!",0,SUM('2_DEBITOS'!E967))</f>
        <v>0</v>
      </c>
      <c r="F971" s="7">
        <f>IF('2_DEBITOS'!$I$4="ERRO !!!",0,SUM('2_DEBITOS'!F967,'2_DEBITOS'!G967))</f>
        <v>0</v>
      </c>
      <c r="G971" s="8" t="str">
        <f>IF('1_QUESITOS'!$D$18="ERRO !!!","",
IF(E971+F971=0,"",
IF(OR('2_DEBITOS'!I967="Sim",'1_QUESITOS'!$D$6="Sim",'1_QUESITOS'!$D$7="Sim",'1_QUESITOS'!$D$9="Sim"),"D",
IF('3_CAPAG'!$D$9="","",
'3_CAPAG'!$D$9))))</f>
        <v/>
      </c>
      <c r="H971" s="8" t="str">
        <f>IF('1_QUESITOS'!$D$18="ERRO !!!","00.0",
IF(AND(OR(G971="C",G971="D"),'1_QUESITOS'!$D$13="Sim"),"10.1",
IF(AND(OR(G971="A",G971="B"),'1_QUESITOS'!$D$14="Sim"),"10.2",
IF(AND(OR(G971="C",G971="D"),'1_QUESITOS'!$D$13="Não",'1_QUESITOS'!$D$12="Inciso I"),"11.1",
IF(AND(OR(G971="C",G971="D"),'1_QUESITOS'!$D$13="Não",'1_QUESITOS'!$D$12="Inciso II"),"11.2",
"00.0")))))</f>
        <v>00.0</v>
      </c>
      <c r="I971" s="87">
        <f>IF('1_QUESITOS'!$D$18="ERRO !!!",0,
IF(H971="10.1",0.65,
IF(H971="10.2",0,
IF(AND(H971="11.1",'1_QUESITOS'!$D$8="Não",'1_QUESITOS'!$D$9="Não",'1_QUESITOS'!$D$10="Não",'1_QUESITOS'!$D$11="Não"),0.65,
IF(AND(H971="11.1",OR('1_QUESITOS'!$D$8="Sim",'1_QUESITOS'!$D$9="Sim",'1_QUESITOS'!$D$10="Sim",'1_QUESITOS'!$D$11="Sim")),0.7,
IF(AND(H971="11.2",'1_QUESITOS'!$D$8="Não",'1_QUESITOS'!$D$9="Não",'1_QUESITOS'!$D$10="Não",'1_QUESITOS'!$D$11="Não"),0.5,
IF(AND(H971="11.2",OR('1_QUESITOS'!$D$8="Sim",'1_QUESITOS'!$D$9="Sim",'1_QUESITOS'!$D$10="Sim",'1_QUESITOS'!$D$11="Sim")),0.55,
0)))))))</f>
        <v>0</v>
      </c>
      <c r="J971" s="87">
        <f>'3_CAPAG'!$D$8</f>
        <v>0</v>
      </c>
      <c r="K971" s="87">
        <f>IF(OR('2_DEBITOS'!I967="Sim",'1_QUESITOS'!$D$6="Sim",'1_QUESITOS'!$D$7="Sim",'1_QUESITOS'!$D$9="Sim"),I971,
SMALL(I971:J971,1))</f>
        <v>0</v>
      </c>
      <c r="L971" s="7">
        <f>IF('2_DEBITOS'!$I$4="ERRO !!!",0,ROUNDDOWN(SUM(E971:F971)*K971,2))</f>
        <v>0</v>
      </c>
      <c r="M971" s="7">
        <f t="shared" si="56"/>
        <v>0</v>
      </c>
      <c r="N971" s="7">
        <f t="shared" si="59"/>
        <v>0</v>
      </c>
      <c r="O971" s="7">
        <f t="shared" si="57"/>
        <v>0</v>
      </c>
    </row>
    <row r="972" spans="3:15" x14ac:dyDescent="0.35">
      <c r="C972" s="18" t="str">
        <f t="shared" si="58"/>
        <v/>
      </c>
      <c r="D972" s="13" t="str">
        <f>IF('2_DEBITOS'!D968="","Não informado",'2_DEBITOS'!D968)</f>
        <v>Não informado</v>
      </c>
      <c r="E972" s="7">
        <f>IF('2_DEBITOS'!$I$4="ERRO !!!",0,SUM('2_DEBITOS'!E968))</f>
        <v>0</v>
      </c>
      <c r="F972" s="7">
        <f>IF('2_DEBITOS'!$I$4="ERRO !!!",0,SUM('2_DEBITOS'!F968,'2_DEBITOS'!G968))</f>
        <v>0</v>
      </c>
      <c r="G972" s="8" t="str">
        <f>IF('1_QUESITOS'!$D$18="ERRO !!!","",
IF(E972+F972=0,"",
IF(OR('2_DEBITOS'!I968="Sim",'1_QUESITOS'!$D$6="Sim",'1_QUESITOS'!$D$7="Sim",'1_QUESITOS'!$D$9="Sim"),"D",
IF('3_CAPAG'!$D$9="","",
'3_CAPAG'!$D$9))))</f>
        <v/>
      </c>
      <c r="H972" s="8" t="str">
        <f>IF('1_QUESITOS'!$D$18="ERRO !!!","00.0",
IF(AND(OR(G972="C",G972="D"),'1_QUESITOS'!$D$13="Sim"),"10.1",
IF(AND(OR(G972="A",G972="B"),'1_QUESITOS'!$D$14="Sim"),"10.2",
IF(AND(OR(G972="C",G972="D"),'1_QUESITOS'!$D$13="Não",'1_QUESITOS'!$D$12="Inciso I"),"11.1",
IF(AND(OR(G972="C",G972="D"),'1_QUESITOS'!$D$13="Não",'1_QUESITOS'!$D$12="Inciso II"),"11.2",
"00.0")))))</f>
        <v>00.0</v>
      </c>
      <c r="I972" s="87">
        <f>IF('1_QUESITOS'!$D$18="ERRO !!!",0,
IF(H972="10.1",0.65,
IF(H972="10.2",0,
IF(AND(H972="11.1",'1_QUESITOS'!$D$8="Não",'1_QUESITOS'!$D$9="Não",'1_QUESITOS'!$D$10="Não",'1_QUESITOS'!$D$11="Não"),0.65,
IF(AND(H972="11.1",OR('1_QUESITOS'!$D$8="Sim",'1_QUESITOS'!$D$9="Sim",'1_QUESITOS'!$D$10="Sim",'1_QUESITOS'!$D$11="Sim")),0.7,
IF(AND(H972="11.2",'1_QUESITOS'!$D$8="Não",'1_QUESITOS'!$D$9="Não",'1_QUESITOS'!$D$10="Não",'1_QUESITOS'!$D$11="Não"),0.5,
IF(AND(H972="11.2",OR('1_QUESITOS'!$D$8="Sim",'1_QUESITOS'!$D$9="Sim",'1_QUESITOS'!$D$10="Sim",'1_QUESITOS'!$D$11="Sim")),0.55,
0)))))))</f>
        <v>0</v>
      </c>
      <c r="J972" s="87">
        <f>'3_CAPAG'!$D$8</f>
        <v>0</v>
      </c>
      <c r="K972" s="87">
        <f>IF(OR('2_DEBITOS'!I968="Sim",'1_QUESITOS'!$D$6="Sim",'1_QUESITOS'!$D$7="Sim",'1_QUESITOS'!$D$9="Sim"),I972,
SMALL(I972:J972,1))</f>
        <v>0</v>
      </c>
      <c r="L972" s="7">
        <f>IF('2_DEBITOS'!$I$4="ERRO !!!",0,ROUNDDOWN(SUM(E972:F972)*K972,2))</f>
        <v>0</v>
      </c>
      <c r="M972" s="7">
        <f t="shared" si="56"/>
        <v>0</v>
      </c>
      <c r="N972" s="7">
        <f t="shared" si="59"/>
        <v>0</v>
      </c>
      <c r="O972" s="7">
        <f t="shared" si="57"/>
        <v>0</v>
      </c>
    </row>
    <row r="973" spans="3:15" x14ac:dyDescent="0.35">
      <c r="C973" s="18" t="str">
        <f t="shared" si="58"/>
        <v/>
      </c>
      <c r="D973" s="13" t="str">
        <f>IF('2_DEBITOS'!D969="","Não informado",'2_DEBITOS'!D969)</f>
        <v>Não informado</v>
      </c>
      <c r="E973" s="7">
        <f>IF('2_DEBITOS'!$I$4="ERRO !!!",0,SUM('2_DEBITOS'!E969))</f>
        <v>0</v>
      </c>
      <c r="F973" s="7">
        <f>IF('2_DEBITOS'!$I$4="ERRO !!!",0,SUM('2_DEBITOS'!F969,'2_DEBITOS'!G969))</f>
        <v>0</v>
      </c>
      <c r="G973" s="8" t="str">
        <f>IF('1_QUESITOS'!$D$18="ERRO !!!","",
IF(E973+F973=0,"",
IF(OR('2_DEBITOS'!I969="Sim",'1_QUESITOS'!$D$6="Sim",'1_QUESITOS'!$D$7="Sim",'1_QUESITOS'!$D$9="Sim"),"D",
IF('3_CAPAG'!$D$9="","",
'3_CAPAG'!$D$9))))</f>
        <v/>
      </c>
      <c r="H973" s="8" t="str">
        <f>IF('1_QUESITOS'!$D$18="ERRO !!!","00.0",
IF(AND(OR(G973="C",G973="D"),'1_QUESITOS'!$D$13="Sim"),"10.1",
IF(AND(OR(G973="A",G973="B"),'1_QUESITOS'!$D$14="Sim"),"10.2",
IF(AND(OR(G973="C",G973="D"),'1_QUESITOS'!$D$13="Não",'1_QUESITOS'!$D$12="Inciso I"),"11.1",
IF(AND(OR(G973="C",G973="D"),'1_QUESITOS'!$D$13="Não",'1_QUESITOS'!$D$12="Inciso II"),"11.2",
"00.0")))))</f>
        <v>00.0</v>
      </c>
      <c r="I973" s="87">
        <f>IF('1_QUESITOS'!$D$18="ERRO !!!",0,
IF(H973="10.1",0.65,
IF(H973="10.2",0,
IF(AND(H973="11.1",'1_QUESITOS'!$D$8="Não",'1_QUESITOS'!$D$9="Não",'1_QUESITOS'!$D$10="Não",'1_QUESITOS'!$D$11="Não"),0.65,
IF(AND(H973="11.1",OR('1_QUESITOS'!$D$8="Sim",'1_QUESITOS'!$D$9="Sim",'1_QUESITOS'!$D$10="Sim",'1_QUESITOS'!$D$11="Sim")),0.7,
IF(AND(H973="11.2",'1_QUESITOS'!$D$8="Não",'1_QUESITOS'!$D$9="Não",'1_QUESITOS'!$D$10="Não",'1_QUESITOS'!$D$11="Não"),0.5,
IF(AND(H973="11.2",OR('1_QUESITOS'!$D$8="Sim",'1_QUESITOS'!$D$9="Sim",'1_QUESITOS'!$D$10="Sim",'1_QUESITOS'!$D$11="Sim")),0.55,
0)))))))</f>
        <v>0</v>
      </c>
      <c r="J973" s="87">
        <f>'3_CAPAG'!$D$8</f>
        <v>0</v>
      </c>
      <c r="K973" s="87">
        <f>IF(OR('2_DEBITOS'!I969="Sim",'1_QUESITOS'!$D$6="Sim",'1_QUESITOS'!$D$7="Sim",'1_QUESITOS'!$D$9="Sim"),I973,
SMALL(I973:J973,1))</f>
        <v>0</v>
      </c>
      <c r="L973" s="7">
        <f>IF('2_DEBITOS'!$I$4="ERRO !!!",0,ROUNDDOWN(SUM(E973:F973)*K973,2))</f>
        <v>0</v>
      </c>
      <c r="M973" s="7">
        <f t="shared" si="56"/>
        <v>0</v>
      </c>
      <c r="N973" s="7">
        <f t="shared" si="59"/>
        <v>0</v>
      </c>
      <c r="O973" s="7">
        <f t="shared" si="57"/>
        <v>0</v>
      </c>
    </row>
    <row r="974" spans="3:15" x14ac:dyDescent="0.35">
      <c r="C974" s="18" t="str">
        <f t="shared" si="58"/>
        <v/>
      </c>
      <c r="D974" s="13" t="str">
        <f>IF('2_DEBITOS'!D970="","Não informado",'2_DEBITOS'!D970)</f>
        <v>Não informado</v>
      </c>
      <c r="E974" s="7">
        <f>IF('2_DEBITOS'!$I$4="ERRO !!!",0,SUM('2_DEBITOS'!E970))</f>
        <v>0</v>
      </c>
      <c r="F974" s="7">
        <f>IF('2_DEBITOS'!$I$4="ERRO !!!",0,SUM('2_DEBITOS'!F970,'2_DEBITOS'!G970))</f>
        <v>0</v>
      </c>
      <c r="G974" s="8" t="str">
        <f>IF('1_QUESITOS'!$D$18="ERRO !!!","",
IF(E974+F974=0,"",
IF(OR('2_DEBITOS'!I970="Sim",'1_QUESITOS'!$D$6="Sim",'1_QUESITOS'!$D$7="Sim",'1_QUESITOS'!$D$9="Sim"),"D",
IF('3_CAPAG'!$D$9="","",
'3_CAPAG'!$D$9))))</f>
        <v/>
      </c>
      <c r="H974" s="8" t="str">
        <f>IF('1_QUESITOS'!$D$18="ERRO !!!","00.0",
IF(AND(OR(G974="C",G974="D"),'1_QUESITOS'!$D$13="Sim"),"10.1",
IF(AND(OR(G974="A",G974="B"),'1_QUESITOS'!$D$14="Sim"),"10.2",
IF(AND(OR(G974="C",G974="D"),'1_QUESITOS'!$D$13="Não",'1_QUESITOS'!$D$12="Inciso I"),"11.1",
IF(AND(OR(G974="C",G974="D"),'1_QUESITOS'!$D$13="Não",'1_QUESITOS'!$D$12="Inciso II"),"11.2",
"00.0")))))</f>
        <v>00.0</v>
      </c>
      <c r="I974" s="87">
        <f>IF('1_QUESITOS'!$D$18="ERRO !!!",0,
IF(H974="10.1",0.65,
IF(H974="10.2",0,
IF(AND(H974="11.1",'1_QUESITOS'!$D$8="Não",'1_QUESITOS'!$D$9="Não",'1_QUESITOS'!$D$10="Não",'1_QUESITOS'!$D$11="Não"),0.65,
IF(AND(H974="11.1",OR('1_QUESITOS'!$D$8="Sim",'1_QUESITOS'!$D$9="Sim",'1_QUESITOS'!$D$10="Sim",'1_QUESITOS'!$D$11="Sim")),0.7,
IF(AND(H974="11.2",'1_QUESITOS'!$D$8="Não",'1_QUESITOS'!$D$9="Não",'1_QUESITOS'!$D$10="Não",'1_QUESITOS'!$D$11="Não"),0.5,
IF(AND(H974="11.2",OR('1_QUESITOS'!$D$8="Sim",'1_QUESITOS'!$D$9="Sim",'1_QUESITOS'!$D$10="Sim",'1_QUESITOS'!$D$11="Sim")),0.55,
0)))))))</f>
        <v>0</v>
      </c>
      <c r="J974" s="87">
        <f>'3_CAPAG'!$D$8</f>
        <v>0</v>
      </c>
      <c r="K974" s="87">
        <f>IF(OR('2_DEBITOS'!I970="Sim",'1_QUESITOS'!$D$6="Sim",'1_QUESITOS'!$D$7="Sim",'1_QUESITOS'!$D$9="Sim"),I974,
SMALL(I974:J974,1))</f>
        <v>0</v>
      </c>
      <c r="L974" s="7">
        <f>IF('2_DEBITOS'!$I$4="ERRO !!!",0,ROUNDDOWN(SUM(E974:F974)*K974,2))</f>
        <v>0</v>
      </c>
      <c r="M974" s="7">
        <f t="shared" ref="M974:M1037" si="60">IF(OR(F974="",F974=0),0,IF(OR(H974="10.1",H974="11.1",H974="11.2"),1*F974,0))</f>
        <v>0</v>
      </c>
      <c r="N974" s="7">
        <f t="shared" si="59"/>
        <v>0</v>
      </c>
      <c r="O974" s="7">
        <f t="shared" ref="O974:O1037" si="61">E974+F974-N974</f>
        <v>0</v>
      </c>
    </row>
    <row r="975" spans="3:15" x14ac:dyDescent="0.35">
      <c r="C975" s="18" t="str">
        <f t="shared" ref="C975:C1038" si="62">IF(D975="Não informado","",IF(ISERROR(1+C974),1,1+C974))</f>
        <v/>
      </c>
      <c r="D975" s="13" t="str">
        <f>IF('2_DEBITOS'!D971="","Não informado",'2_DEBITOS'!D971)</f>
        <v>Não informado</v>
      </c>
      <c r="E975" s="7">
        <f>IF('2_DEBITOS'!$I$4="ERRO !!!",0,SUM('2_DEBITOS'!E971))</f>
        <v>0</v>
      </c>
      <c r="F975" s="7">
        <f>IF('2_DEBITOS'!$I$4="ERRO !!!",0,SUM('2_DEBITOS'!F971,'2_DEBITOS'!G971))</f>
        <v>0</v>
      </c>
      <c r="G975" s="8" t="str">
        <f>IF('1_QUESITOS'!$D$18="ERRO !!!","",
IF(E975+F975=0,"",
IF(OR('2_DEBITOS'!I971="Sim",'1_QUESITOS'!$D$6="Sim",'1_QUESITOS'!$D$7="Sim",'1_QUESITOS'!$D$9="Sim"),"D",
IF('3_CAPAG'!$D$9="","",
'3_CAPAG'!$D$9))))</f>
        <v/>
      </c>
      <c r="H975" s="8" t="str">
        <f>IF('1_QUESITOS'!$D$18="ERRO !!!","00.0",
IF(AND(OR(G975="C",G975="D"),'1_QUESITOS'!$D$13="Sim"),"10.1",
IF(AND(OR(G975="A",G975="B"),'1_QUESITOS'!$D$14="Sim"),"10.2",
IF(AND(OR(G975="C",G975="D"),'1_QUESITOS'!$D$13="Não",'1_QUESITOS'!$D$12="Inciso I"),"11.1",
IF(AND(OR(G975="C",G975="D"),'1_QUESITOS'!$D$13="Não",'1_QUESITOS'!$D$12="Inciso II"),"11.2",
"00.0")))))</f>
        <v>00.0</v>
      </c>
      <c r="I975" s="87">
        <f>IF('1_QUESITOS'!$D$18="ERRO !!!",0,
IF(H975="10.1",0.65,
IF(H975="10.2",0,
IF(AND(H975="11.1",'1_QUESITOS'!$D$8="Não",'1_QUESITOS'!$D$9="Não",'1_QUESITOS'!$D$10="Não",'1_QUESITOS'!$D$11="Não"),0.65,
IF(AND(H975="11.1",OR('1_QUESITOS'!$D$8="Sim",'1_QUESITOS'!$D$9="Sim",'1_QUESITOS'!$D$10="Sim",'1_QUESITOS'!$D$11="Sim")),0.7,
IF(AND(H975="11.2",'1_QUESITOS'!$D$8="Não",'1_QUESITOS'!$D$9="Não",'1_QUESITOS'!$D$10="Não",'1_QUESITOS'!$D$11="Não"),0.5,
IF(AND(H975="11.2",OR('1_QUESITOS'!$D$8="Sim",'1_QUESITOS'!$D$9="Sim",'1_QUESITOS'!$D$10="Sim",'1_QUESITOS'!$D$11="Sim")),0.55,
0)))))))</f>
        <v>0</v>
      </c>
      <c r="J975" s="87">
        <f>'3_CAPAG'!$D$8</f>
        <v>0</v>
      </c>
      <c r="K975" s="87">
        <f>IF(OR('2_DEBITOS'!I971="Sim",'1_QUESITOS'!$D$6="Sim",'1_QUESITOS'!$D$7="Sim",'1_QUESITOS'!$D$9="Sim"),I975,
SMALL(I975:J975,1))</f>
        <v>0</v>
      </c>
      <c r="L975" s="7">
        <f>IF('2_DEBITOS'!$I$4="ERRO !!!",0,ROUNDDOWN(SUM(E975:F975)*K975,2))</f>
        <v>0</v>
      </c>
      <c r="M975" s="7">
        <f t="shared" si="60"/>
        <v>0</v>
      </c>
      <c r="N975" s="7">
        <f t="shared" ref="N975:N1038" si="63">SMALL(L975:M975,1)</f>
        <v>0</v>
      </c>
      <c r="O975" s="7">
        <f t="shared" si="61"/>
        <v>0</v>
      </c>
    </row>
    <row r="976" spans="3:15" x14ac:dyDescent="0.35">
      <c r="C976" s="18" t="str">
        <f t="shared" si="62"/>
        <v/>
      </c>
      <c r="D976" s="13" t="str">
        <f>IF('2_DEBITOS'!D972="","Não informado",'2_DEBITOS'!D972)</f>
        <v>Não informado</v>
      </c>
      <c r="E976" s="7">
        <f>IF('2_DEBITOS'!$I$4="ERRO !!!",0,SUM('2_DEBITOS'!E972))</f>
        <v>0</v>
      </c>
      <c r="F976" s="7">
        <f>IF('2_DEBITOS'!$I$4="ERRO !!!",0,SUM('2_DEBITOS'!F972,'2_DEBITOS'!G972))</f>
        <v>0</v>
      </c>
      <c r="G976" s="8" t="str">
        <f>IF('1_QUESITOS'!$D$18="ERRO !!!","",
IF(E976+F976=0,"",
IF(OR('2_DEBITOS'!I972="Sim",'1_QUESITOS'!$D$6="Sim",'1_QUESITOS'!$D$7="Sim",'1_QUESITOS'!$D$9="Sim"),"D",
IF('3_CAPAG'!$D$9="","",
'3_CAPAG'!$D$9))))</f>
        <v/>
      </c>
      <c r="H976" s="8" t="str">
        <f>IF('1_QUESITOS'!$D$18="ERRO !!!","00.0",
IF(AND(OR(G976="C",G976="D"),'1_QUESITOS'!$D$13="Sim"),"10.1",
IF(AND(OR(G976="A",G976="B"),'1_QUESITOS'!$D$14="Sim"),"10.2",
IF(AND(OR(G976="C",G976="D"),'1_QUESITOS'!$D$13="Não",'1_QUESITOS'!$D$12="Inciso I"),"11.1",
IF(AND(OR(G976="C",G976="D"),'1_QUESITOS'!$D$13="Não",'1_QUESITOS'!$D$12="Inciso II"),"11.2",
"00.0")))))</f>
        <v>00.0</v>
      </c>
      <c r="I976" s="87">
        <f>IF('1_QUESITOS'!$D$18="ERRO !!!",0,
IF(H976="10.1",0.65,
IF(H976="10.2",0,
IF(AND(H976="11.1",'1_QUESITOS'!$D$8="Não",'1_QUESITOS'!$D$9="Não",'1_QUESITOS'!$D$10="Não",'1_QUESITOS'!$D$11="Não"),0.65,
IF(AND(H976="11.1",OR('1_QUESITOS'!$D$8="Sim",'1_QUESITOS'!$D$9="Sim",'1_QUESITOS'!$D$10="Sim",'1_QUESITOS'!$D$11="Sim")),0.7,
IF(AND(H976="11.2",'1_QUESITOS'!$D$8="Não",'1_QUESITOS'!$D$9="Não",'1_QUESITOS'!$D$10="Não",'1_QUESITOS'!$D$11="Não"),0.5,
IF(AND(H976="11.2",OR('1_QUESITOS'!$D$8="Sim",'1_QUESITOS'!$D$9="Sim",'1_QUESITOS'!$D$10="Sim",'1_QUESITOS'!$D$11="Sim")),0.55,
0)))))))</f>
        <v>0</v>
      </c>
      <c r="J976" s="87">
        <f>'3_CAPAG'!$D$8</f>
        <v>0</v>
      </c>
      <c r="K976" s="87">
        <f>IF(OR('2_DEBITOS'!I972="Sim",'1_QUESITOS'!$D$6="Sim",'1_QUESITOS'!$D$7="Sim",'1_QUESITOS'!$D$9="Sim"),I976,
SMALL(I976:J976,1))</f>
        <v>0</v>
      </c>
      <c r="L976" s="7">
        <f>IF('2_DEBITOS'!$I$4="ERRO !!!",0,ROUNDDOWN(SUM(E976:F976)*K976,2))</f>
        <v>0</v>
      </c>
      <c r="M976" s="7">
        <f t="shared" si="60"/>
        <v>0</v>
      </c>
      <c r="N976" s="7">
        <f t="shared" si="63"/>
        <v>0</v>
      </c>
      <c r="O976" s="7">
        <f t="shared" si="61"/>
        <v>0</v>
      </c>
    </row>
    <row r="977" spans="3:15" x14ac:dyDescent="0.35">
      <c r="C977" s="18" t="str">
        <f t="shared" si="62"/>
        <v/>
      </c>
      <c r="D977" s="13" t="str">
        <f>IF('2_DEBITOS'!D973="","Não informado",'2_DEBITOS'!D973)</f>
        <v>Não informado</v>
      </c>
      <c r="E977" s="7">
        <f>IF('2_DEBITOS'!$I$4="ERRO !!!",0,SUM('2_DEBITOS'!E973))</f>
        <v>0</v>
      </c>
      <c r="F977" s="7">
        <f>IF('2_DEBITOS'!$I$4="ERRO !!!",0,SUM('2_DEBITOS'!F973,'2_DEBITOS'!G973))</f>
        <v>0</v>
      </c>
      <c r="G977" s="8" t="str">
        <f>IF('1_QUESITOS'!$D$18="ERRO !!!","",
IF(E977+F977=0,"",
IF(OR('2_DEBITOS'!I973="Sim",'1_QUESITOS'!$D$6="Sim",'1_QUESITOS'!$D$7="Sim",'1_QUESITOS'!$D$9="Sim"),"D",
IF('3_CAPAG'!$D$9="","",
'3_CAPAG'!$D$9))))</f>
        <v/>
      </c>
      <c r="H977" s="8" t="str">
        <f>IF('1_QUESITOS'!$D$18="ERRO !!!","00.0",
IF(AND(OR(G977="C",G977="D"),'1_QUESITOS'!$D$13="Sim"),"10.1",
IF(AND(OR(G977="A",G977="B"),'1_QUESITOS'!$D$14="Sim"),"10.2",
IF(AND(OR(G977="C",G977="D"),'1_QUESITOS'!$D$13="Não",'1_QUESITOS'!$D$12="Inciso I"),"11.1",
IF(AND(OR(G977="C",G977="D"),'1_QUESITOS'!$D$13="Não",'1_QUESITOS'!$D$12="Inciso II"),"11.2",
"00.0")))))</f>
        <v>00.0</v>
      </c>
      <c r="I977" s="87">
        <f>IF('1_QUESITOS'!$D$18="ERRO !!!",0,
IF(H977="10.1",0.65,
IF(H977="10.2",0,
IF(AND(H977="11.1",'1_QUESITOS'!$D$8="Não",'1_QUESITOS'!$D$9="Não",'1_QUESITOS'!$D$10="Não",'1_QUESITOS'!$D$11="Não"),0.65,
IF(AND(H977="11.1",OR('1_QUESITOS'!$D$8="Sim",'1_QUESITOS'!$D$9="Sim",'1_QUESITOS'!$D$10="Sim",'1_QUESITOS'!$D$11="Sim")),0.7,
IF(AND(H977="11.2",'1_QUESITOS'!$D$8="Não",'1_QUESITOS'!$D$9="Não",'1_QUESITOS'!$D$10="Não",'1_QUESITOS'!$D$11="Não"),0.5,
IF(AND(H977="11.2",OR('1_QUESITOS'!$D$8="Sim",'1_QUESITOS'!$D$9="Sim",'1_QUESITOS'!$D$10="Sim",'1_QUESITOS'!$D$11="Sim")),0.55,
0)))))))</f>
        <v>0</v>
      </c>
      <c r="J977" s="87">
        <f>'3_CAPAG'!$D$8</f>
        <v>0</v>
      </c>
      <c r="K977" s="87">
        <f>IF(OR('2_DEBITOS'!I973="Sim",'1_QUESITOS'!$D$6="Sim",'1_QUESITOS'!$D$7="Sim",'1_QUESITOS'!$D$9="Sim"),I977,
SMALL(I977:J977,1))</f>
        <v>0</v>
      </c>
      <c r="L977" s="7">
        <f>IF('2_DEBITOS'!$I$4="ERRO !!!",0,ROUNDDOWN(SUM(E977:F977)*K977,2))</f>
        <v>0</v>
      </c>
      <c r="M977" s="7">
        <f t="shared" si="60"/>
        <v>0</v>
      </c>
      <c r="N977" s="7">
        <f t="shared" si="63"/>
        <v>0</v>
      </c>
      <c r="O977" s="7">
        <f t="shared" si="61"/>
        <v>0</v>
      </c>
    </row>
    <row r="978" spans="3:15" x14ac:dyDescent="0.35">
      <c r="C978" s="18" t="str">
        <f t="shared" si="62"/>
        <v/>
      </c>
      <c r="D978" s="13" t="str">
        <f>IF('2_DEBITOS'!D974="","Não informado",'2_DEBITOS'!D974)</f>
        <v>Não informado</v>
      </c>
      <c r="E978" s="7">
        <f>IF('2_DEBITOS'!$I$4="ERRO !!!",0,SUM('2_DEBITOS'!E974))</f>
        <v>0</v>
      </c>
      <c r="F978" s="7">
        <f>IF('2_DEBITOS'!$I$4="ERRO !!!",0,SUM('2_DEBITOS'!F974,'2_DEBITOS'!G974))</f>
        <v>0</v>
      </c>
      <c r="G978" s="8" t="str">
        <f>IF('1_QUESITOS'!$D$18="ERRO !!!","",
IF(E978+F978=0,"",
IF(OR('2_DEBITOS'!I974="Sim",'1_QUESITOS'!$D$6="Sim",'1_QUESITOS'!$D$7="Sim",'1_QUESITOS'!$D$9="Sim"),"D",
IF('3_CAPAG'!$D$9="","",
'3_CAPAG'!$D$9))))</f>
        <v/>
      </c>
      <c r="H978" s="8" t="str">
        <f>IF('1_QUESITOS'!$D$18="ERRO !!!","00.0",
IF(AND(OR(G978="C",G978="D"),'1_QUESITOS'!$D$13="Sim"),"10.1",
IF(AND(OR(G978="A",G978="B"),'1_QUESITOS'!$D$14="Sim"),"10.2",
IF(AND(OR(G978="C",G978="D"),'1_QUESITOS'!$D$13="Não",'1_QUESITOS'!$D$12="Inciso I"),"11.1",
IF(AND(OR(G978="C",G978="D"),'1_QUESITOS'!$D$13="Não",'1_QUESITOS'!$D$12="Inciso II"),"11.2",
"00.0")))))</f>
        <v>00.0</v>
      </c>
      <c r="I978" s="87">
        <f>IF('1_QUESITOS'!$D$18="ERRO !!!",0,
IF(H978="10.1",0.65,
IF(H978="10.2",0,
IF(AND(H978="11.1",'1_QUESITOS'!$D$8="Não",'1_QUESITOS'!$D$9="Não",'1_QUESITOS'!$D$10="Não",'1_QUESITOS'!$D$11="Não"),0.65,
IF(AND(H978="11.1",OR('1_QUESITOS'!$D$8="Sim",'1_QUESITOS'!$D$9="Sim",'1_QUESITOS'!$D$10="Sim",'1_QUESITOS'!$D$11="Sim")),0.7,
IF(AND(H978="11.2",'1_QUESITOS'!$D$8="Não",'1_QUESITOS'!$D$9="Não",'1_QUESITOS'!$D$10="Não",'1_QUESITOS'!$D$11="Não"),0.5,
IF(AND(H978="11.2",OR('1_QUESITOS'!$D$8="Sim",'1_QUESITOS'!$D$9="Sim",'1_QUESITOS'!$D$10="Sim",'1_QUESITOS'!$D$11="Sim")),0.55,
0)))))))</f>
        <v>0</v>
      </c>
      <c r="J978" s="87">
        <f>'3_CAPAG'!$D$8</f>
        <v>0</v>
      </c>
      <c r="K978" s="87">
        <f>IF(OR('2_DEBITOS'!I974="Sim",'1_QUESITOS'!$D$6="Sim",'1_QUESITOS'!$D$7="Sim",'1_QUESITOS'!$D$9="Sim"),I978,
SMALL(I978:J978,1))</f>
        <v>0</v>
      </c>
      <c r="L978" s="7">
        <f>IF('2_DEBITOS'!$I$4="ERRO !!!",0,ROUNDDOWN(SUM(E978:F978)*K978,2))</f>
        <v>0</v>
      </c>
      <c r="M978" s="7">
        <f t="shared" si="60"/>
        <v>0</v>
      </c>
      <c r="N978" s="7">
        <f t="shared" si="63"/>
        <v>0</v>
      </c>
      <c r="O978" s="7">
        <f t="shared" si="61"/>
        <v>0</v>
      </c>
    </row>
    <row r="979" spans="3:15" x14ac:dyDescent="0.35">
      <c r="C979" s="18" t="str">
        <f t="shared" si="62"/>
        <v/>
      </c>
      <c r="D979" s="13" t="str">
        <f>IF('2_DEBITOS'!D975="","Não informado",'2_DEBITOS'!D975)</f>
        <v>Não informado</v>
      </c>
      <c r="E979" s="7">
        <f>IF('2_DEBITOS'!$I$4="ERRO !!!",0,SUM('2_DEBITOS'!E975))</f>
        <v>0</v>
      </c>
      <c r="F979" s="7">
        <f>IF('2_DEBITOS'!$I$4="ERRO !!!",0,SUM('2_DEBITOS'!F975,'2_DEBITOS'!G975))</f>
        <v>0</v>
      </c>
      <c r="G979" s="8" t="str">
        <f>IF('1_QUESITOS'!$D$18="ERRO !!!","",
IF(E979+F979=0,"",
IF(OR('2_DEBITOS'!I975="Sim",'1_QUESITOS'!$D$6="Sim",'1_QUESITOS'!$D$7="Sim",'1_QUESITOS'!$D$9="Sim"),"D",
IF('3_CAPAG'!$D$9="","",
'3_CAPAG'!$D$9))))</f>
        <v/>
      </c>
      <c r="H979" s="8" t="str">
        <f>IF('1_QUESITOS'!$D$18="ERRO !!!","00.0",
IF(AND(OR(G979="C",G979="D"),'1_QUESITOS'!$D$13="Sim"),"10.1",
IF(AND(OR(G979="A",G979="B"),'1_QUESITOS'!$D$14="Sim"),"10.2",
IF(AND(OR(G979="C",G979="D"),'1_QUESITOS'!$D$13="Não",'1_QUESITOS'!$D$12="Inciso I"),"11.1",
IF(AND(OR(G979="C",G979="D"),'1_QUESITOS'!$D$13="Não",'1_QUESITOS'!$D$12="Inciso II"),"11.2",
"00.0")))))</f>
        <v>00.0</v>
      </c>
      <c r="I979" s="87">
        <f>IF('1_QUESITOS'!$D$18="ERRO !!!",0,
IF(H979="10.1",0.65,
IF(H979="10.2",0,
IF(AND(H979="11.1",'1_QUESITOS'!$D$8="Não",'1_QUESITOS'!$D$9="Não",'1_QUESITOS'!$D$10="Não",'1_QUESITOS'!$D$11="Não"),0.65,
IF(AND(H979="11.1",OR('1_QUESITOS'!$D$8="Sim",'1_QUESITOS'!$D$9="Sim",'1_QUESITOS'!$D$10="Sim",'1_QUESITOS'!$D$11="Sim")),0.7,
IF(AND(H979="11.2",'1_QUESITOS'!$D$8="Não",'1_QUESITOS'!$D$9="Não",'1_QUESITOS'!$D$10="Não",'1_QUESITOS'!$D$11="Não"),0.5,
IF(AND(H979="11.2",OR('1_QUESITOS'!$D$8="Sim",'1_QUESITOS'!$D$9="Sim",'1_QUESITOS'!$D$10="Sim",'1_QUESITOS'!$D$11="Sim")),0.55,
0)))))))</f>
        <v>0</v>
      </c>
      <c r="J979" s="87">
        <f>'3_CAPAG'!$D$8</f>
        <v>0</v>
      </c>
      <c r="K979" s="87">
        <f>IF(OR('2_DEBITOS'!I975="Sim",'1_QUESITOS'!$D$6="Sim",'1_QUESITOS'!$D$7="Sim",'1_QUESITOS'!$D$9="Sim"),I979,
SMALL(I979:J979,1))</f>
        <v>0</v>
      </c>
      <c r="L979" s="7">
        <f>IF('2_DEBITOS'!$I$4="ERRO !!!",0,ROUNDDOWN(SUM(E979:F979)*K979,2))</f>
        <v>0</v>
      </c>
      <c r="M979" s="7">
        <f t="shared" si="60"/>
        <v>0</v>
      </c>
      <c r="N979" s="7">
        <f t="shared" si="63"/>
        <v>0</v>
      </c>
      <c r="O979" s="7">
        <f t="shared" si="61"/>
        <v>0</v>
      </c>
    </row>
    <row r="980" spans="3:15" x14ac:dyDescent="0.35">
      <c r="C980" s="18" t="str">
        <f t="shared" si="62"/>
        <v/>
      </c>
      <c r="D980" s="13" t="str">
        <f>IF('2_DEBITOS'!D976="","Não informado",'2_DEBITOS'!D976)</f>
        <v>Não informado</v>
      </c>
      <c r="E980" s="7">
        <f>IF('2_DEBITOS'!$I$4="ERRO !!!",0,SUM('2_DEBITOS'!E976))</f>
        <v>0</v>
      </c>
      <c r="F980" s="7">
        <f>IF('2_DEBITOS'!$I$4="ERRO !!!",0,SUM('2_DEBITOS'!F976,'2_DEBITOS'!G976))</f>
        <v>0</v>
      </c>
      <c r="G980" s="8" t="str">
        <f>IF('1_QUESITOS'!$D$18="ERRO !!!","",
IF(E980+F980=0,"",
IF(OR('2_DEBITOS'!I976="Sim",'1_QUESITOS'!$D$6="Sim",'1_QUESITOS'!$D$7="Sim",'1_QUESITOS'!$D$9="Sim"),"D",
IF('3_CAPAG'!$D$9="","",
'3_CAPAG'!$D$9))))</f>
        <v/>
      </c>
      <c r="H980" s="8" t="str">
        <f>IF('1_QUESITOS'!$D$18="ERRO !!!","00.0",
IF(AND(OR(G980="C",G980="D"),'1_QUESITOS'!$D$13="Sim"),"10.1",
IF(AND(OR(G980="A",G980="B"),'1_QUESITOS'!$D$14="Sim"),"10.2",
IF(AND(OR(G980="C",G980="D"),'1_QUESITOS'!$D$13="Não",'1_QUESITOS'!$D$12="Inciso I"),"11.1",
IF(AND(OR(G980="C",G980="D"),'1_QUESITOS'!$D$13="Não",'1_QUESITOS'!$D$12="Inciso II"),"11.2",
"00.0")))))</f>
        <v>00.0</v>
      </c>
      <c r="I980" s="87">
        <f>IF('1_QUESITOS'!$D$18="ERRO !!!",0,
IF(H980="10.1",0.65,
IF(H980="10.2",0,
IF(AND(H980="11.1",'1_QUESITOS'!$D$8="Não",'1_QUESITOS'!$D$9="Não",'1_QUESITOS'!$D$10="Não",'1_QUESITOS'!$D$11="Não"),0.65,
IF(AND(H980="11.1",OR('1_QUESITOS'!$D$8="Sim",'1_QUESITOS'!$D$9="Sim",'1_QUESITOS'!$D$10="Sim",'1_QUESITOS'!$D$11="Sim")),0.7,
IF(AND(H980="11.2",'1_QUESITOS'!$D$8="Não",'1_QUESITOS'!$D$9="Não",'1_QUESITOS'!$D$10="Não",'1_QUESITOS'!$D$11="Não"),0.5,
IF(AND(H980="11.2",OR('1_QUESITOS'!$D$8="Sim",'1_QUESITOS'!$D$9="Sim",'1_QUESITOS'!$D$10="Sim",'1_QUESITOS'!$D$11="Sim")),0.55,
0)))))))</f>
        <v>0</v>
      </c>
      <c r="J980" s="87">
        <f>'3_CAPAG'!$D$8</f>
        <v>0</v>
      </c>
      <c r="K980" s="87">
        <f>IF(OR('2_DEBITOS'!I976="Sim",'1_QUESITOS'!$D$6="Sim",'1_QUESITOS'!$D$7="Sim",'1_QUESITOS'!$D$9="Sim"),I980,
SMALL(I980:J980,1))</f>
        <v>0</v>
      </c>
      <c r="L980" s="7">
        <f>IF('2_DEBITOS'!$I$4="ERRO !!!",0,ROUNDDOWN(SUM(E980:F980)*K980,2))</f>
        <v>0</v>
      </c>
      <c r="M980" s="7">
        <f t="shared" si="60"/>
        <v>0</v>
      </c>
      <c r="N980" s="7">
        <f t="shared" si="63"/>
        <v>0</v>
      </c>
      <c r="O980" s="7">
        <f t="shared" si="61"/>
        <v>0</v>
      </c>
    </row>
    <row r="981" spans="3:15" x14ac:dyDescent="0.35">
      <c r="C981" s="18" t="str">
        <f t="shared" si="62"/>
        <v/>
      </c>
      <c r="D981" s="13" t="str">
        <f>IF('2_DEBITOS'!D977="","Não informado",'2_DEBITOS'!D977)</f>
        <v>Não informado</v>
      </c>
      <c r="E981" s="7">
        <f>IF('2_DEBITOS'!$I$4="ERRO !!!",0,SUM('2_DEBITOS'!E977))</f>
        <v>0</v>
      </c>
      <c r="F981" s="7">
        <f>IF('2_DEBITOS'!$I$4="ERRO !!!",0,SUM('2_DEBITOS'!F977,'2_DEBITOS'!G977))</f>
        <v>0</v>
      </c>
      <c r="G981" s="8" t="str">
        <f>IF('1_QUESITOS'!$D$18="ERRO !!!","",
IF(E981+F981=0,"",
IF(OR('2_DEBITOS'!I977="Sim",'1_QUESITOS'!$D$6="Sim",'1_QUESITOS'!$D$7="Sim",'1_QUESITOS'!$D$9="Sim"),"D",
IF('3_CAPAG'!$D$9="","",
'3_CAPAG'!$D$9))))</f>
        <v/>
      </c>
      <c r="H981" s="8" t="str">
        <f>IF('1_QUESITOS'!$D$18="ERRO !!!","00.0",
IF(AND(OR(G981="C",G981="D"),'1_QUESITOS'!$D$13="Sim"),"10.1",
IF(AND(OR(G981="A",G981="B"),'1_QUESITOS'!$D$14="Sim"),"10.2",
IF(AND(OR(G981="C",G981="D"),'1_QUESITOS'!$D$13="Não",'1_QUESITOS'!$D$12="Inciso I"),"11.1",
IF(AND(OR(G981="C",G981="D"),'1_QUESITOS'!$D$13="Não",'1_QUESITOS'!$D$12="Inciso II"),"11.2",
"00.0")))))</f>
        <v>00.0</v>
      </c>
      <c r="I981" s="87">
        <f>IF('1_QUESITOS'!$D$18="ERRO !!!",0,
IF(H981="10.1",0.65,
IF(H981="10.2",0,
IF(AND(H981="11.1",'1_QUESITOS'!$D$8="Não",'1_QUESITOS'!$D$9="Não",'1_QUESITOS'!$D$10="Não",'1_QUESITOS'!$D$11="Não"),0.65,
IF(AND(H981="11.1",OR('1_QUESITOS'!$D$8="Sim",'1_QUESITOS'!$D$9="Sim",'1_QUESITOS'!$D$10="Sim",'1_QUESITOS'!$D$11="Sim")),0.7,
IF(AND(H981="11.2",'1_QUESITOS'!$D$8="Não",'1_QUESITOS'!$D$9="Não",'1_QUESITOS'!$D$10="Não",'1_QUESITOS'!$D$11="Não"),0.5,
IF(AND(H981="11.2",OR('1_QUESITOS'!$D$8="Sim",'1_QUESITOS'!$D$9="Sim",'1_QUESITOS'!$D$10="Sim",'1_QUESITOS'!$D$11="Sim")),0.55,
0)))))))</f>
        <v>0</v>
      </c>
      <c r="J981" s="87">
        <f>'3_CAPAG'!$D$8</f>
        <v>0</v>
      </c>
      <c r="K981" s="87">
        <f>IF(OR('2_DEBITOS'!I977="Sim",'1_QUESITOS'!$D$6="Sim",'1_QUESITOS'!$D$7="Sim",'1_QUESITOS'!$D$9="Sim"),I981,
SMALL(I981:J981,1))</f>
        <v>0</v>
      </c>
      <c r="L981" s="7">
        <f>IF('2_DEBITOS'!$I$4="ERRO !!!",0,ROUNDDOWN(SUM(E981:F981)*K981,2))</f>
        <v>0</v>
      </c>
      <c r="M981" s="7">
        <f t="shared" si="60"/>
        <v>0</v>
      </c>
      <c r="N981" s="7">
        <f t="shared" si="63"/>
        <v>0</v>
      </c>
      <c r="O981" s="7">
        <f t="shared" si="61"/>
        <v>0</v>
      </c>
    </row>
    <row r="982" spans="3:15" x14ac:dyDescent="0.35">
      <c r="C982" s="18" t="str">
        <f t="shared" si="62"/>
        <v/>
      </c>
      <c r="D982" s="13" t="str">
        <f>IF('2_DEBITOS'!D978="","Não informado",'2_DEBITOS'!D978)</f>
        <v>Não informado</v>
      </c>
      <c r="E982" s="7">
        <f>IF('2_DEBITOS'!$I$4="ERRO !!!",0,SUM('2_DEBITOS'!E978))</f>
        <v>0</v>
      </c>
      <c r="F982" s="7">
        <f>IF('2_DEBITOS'!$I$4="ERRO !!!",0,SUM('2_DEBITOS'!F978,'2_DEBITOS'!G978))</f>
        <v>0</v>
      </c>
      <c r="G982" s="8" t="str">
        <f>IF('1_QUESITOS'!$D$18="ERRO !!!","",
IF(E982+F982=0,"",
IF(OR('2_DEBITOS'!I978="Sim",'1_QUESITOS'!$D$6="Sim",'1_QUESITOS'!$D$7="Sim",'1_QUESITOS'!$D$9="Sim"),"D",
IF('3_CAPAG'!$D$9="","",
'3_CAPAG'!$D$9))))</f>
        <v/>
      </c>
      <c r="H982" s="8" t="str">
        <f>IF('1_QUESITOS'!$D$18="ERRO !!!","00.0",
IF(AND(OR(G982="C",G982="D"),'1_QUESITOS'!$D$13="Sim"),"10.1",
IF(AND(OR(G982="A",G982="B"),'1_QUESITOS'!$D$14="Sim"),"10.2",
IF(AND(OR(G982="C",G982="D"),'1_QUESITOS'!$D$13="Não",'1_QUESITOS'!$D$12="Inciso I"),"11.1",
IF(AND(OR(G982="C",G982="D"),'1_QUESITOS'!$D$13="Não",'1_QUESITOS'!$D$12="Inciso II"),"11.2",
"00.0")))))</f>
        <v>00.0</v>
      </c>
      <c r="I982" s="87">
        <f>IF('1_QUESITOS'!$D$18="ERRO !!!",0,
IF(H982="10.1",0.65,
IF(H982="10.2",0,
IF(AND(H982="11.1",'1_QUESITOS'!$D$8="Não",'1_QUESITOS'!$D$9="Não",'1_QUESITOS'!$D$10="Não",'1_QUESITOS'!$D$11="Não"),0.65,
IF(AND(H982="11.1",OR('1_QUESITOS'!$D$8="Sim",'1_QUESITOS'!$D$9="Sim",'1_QUESITOS'!$D$10="Sim",'1_QUESITOS'!$D$11="Sim")),0.7,
IF(AND(H982="11.2",'1_QUESITOS'!$D$8="Não",'1_QUESITOS'!$D$9="Não",'1_QUESITOS'!$D$10="Não",'1_QUESITOS'!$D$11="Não"),0.5,
IF(AND(H982="11.2",OR('1_QUESITOS'!$D$8="Sim",'1_QUESITOS'!$D$9="Sim",'1_QUESITOS'!$D$10="Sim",'1_QUESITOS'!$D$11="Sim")),0.55,
0)))))))</f>
        <v>0</v>
      </c>
      <c r="J982" s="87">
        <f>'3_CAPAG'!$D$8</f>
        <v>0</v>
      </c>
      <c r="K982" s="87">
        <f>IF(OR('2_DEBITOS'!I978="Sim",'1_QUESITOS'!$D$6="Sim",'1_QUESITOS'!$D$7="Sim",'1_QUESITOS'!$D$9="Sim"),I982,
SMALL(I982:J982,1))</f>
        <v>0</v>
      </c>
      <c r="L982" s="7">
        <f>IF('2_DEBITOS'!$I$4="ERRO !!!",0,ROUNDDOWN(SUM(E982:F982)*K982,2))</f>
        <v>0</v>
      </c>
      <c r="M982" s="7">
        <f t="shared" si="60"/>
        <v>0</v>
      </c>
      <c r="N982" s="7">
        <f t="shared" si="63"/>
        <v>0</v>
      </c>
      <c r="O982" s="7">
        <f t="shared" si="61"/>
        <v>0</v>
      </c>
    </row>
    <row r="983" spans="3:15" x14ac:dyDescent="0.35">
      <c r="C983" s="18" t="str">
        <f t="shared" si="62"/>
        <v/>
      </c>
      <c r="D983" s="13" t="str">
        <f>IF('2_DEBITOS'!D979="","Não informado",'2_DEBITOS'!D979)</f>
        <v>Não informado</v>
      </c>
      <c r="E983" s="7">
        <f>IF('2_DEBITOS'!$I$4="ERRO !!!",0,SUM('2_DEBITOS'!E979))</f>
        <v>0</v>
      </c>
      <c r="F983" s="7">
        <f>IF('2_DEBITOS'!$I$4="ERRO !!!",0,SUM('2_DEBITOS'!F979,'2_DEBITOS'!G979))</f>
        <v>0</v>
      </c>
      <c r="G983" s="8" t="str">
        <f>IF('1_QUESITOS'!$D$18="ERRO !!!","",
IF(E983+F983=0,"",
IF(OR('2_DEBITOS'!I979="Sim",'1_QUESITOS'!$D$6="Sim",'1_QUESITOS'!$D$7="Sim",'1_QUESITOS'!$D$9="Sim"),"D",
IF('3_CAPAG'!$D$9="","",
'3_CAPAG'!$D$9))))</f>
        <v/>
      </c>
      <c r="H983" s="8" t="str">
        <f>IF('1_QUESITOS'!$D$18="ERRO !!!","00.0",
IF(AND(OR(G983="C",G983="D"),'1_QUESITOS'!$D$13="Sim"),"10.1",
IF(AND(OR(G983="A",G983="B"),'1_QUESITOS'!$D$14="Sim"),"10.2",
IF(AND(OR(G983="C",G983="D"),'1_QUESITOS'!$D$13="Não",'1_QUESITOS'!$D$12="Inciso I"),"11.1",
IF(AND(OR(G983="C",G983="D"),'1_QUESITOS'!$D$13="Não",'1_QUESITOS'!$D$12="Inciso II"),"11.2",
"00.0")))))</f>
        <v>00.0</v>
      </c>
      <c r="I983" s="87">
        <f>IF('1_QUESITOS'!$D$18="ERRO !!!",0,
IF(H983="10.1",0.65,
IF(H983="10.2",0,
IF(AND(H983="11.1",'1_QUESITOS'!$D$8="Não",'1_QUESITOS'!$D$9="Não",'1_QUESITOS'!$D$10="Não",'1_QUESITOS'!$D$11="Não"),0.65,
IF(AND(H983="11.1",OR('1_QUESITOS'!$D$8="Sim",'1_QUESITOS'!$D$9="Sim",'1_QUESITOS'!$D$10="Sim",'1_QUESITOS'!$D$11="Sim")),0.7,
IF(AND(H983="11.2",'1_QUESITOS'!$D$8="Não",'1_QUESITOS'!$D$9="Não",'1_QUESITOS'!$D$10="Não",'1_QUESITOS'!$D$11="Não"),0.5,
IF(AND(H983="11.2",OR('1_QUESITOS'!$D$8="Sim",'1_QUESITOS'!$D$9="Sim",'1_QUESITOS'!$D$10="Sim",'1_QUESITOS'!$D$11="Sim")),0.55,
0)))))))</f>
        <v>0</v>
      </c>
      <c r="J983" s="87">
        <f>'3_CAPAG'!$D$8</f>
        <v>0</v>
      </c>
      <c r="K983" s="87">
        <f>IF(OR('2_DEBITOS'!I979="Sim",'1_QUESITOS'!$D$6="Sim",'1_QUESITOS'!$D$7="Sim",'1_QUESITOS'!$D$9="Sim"),I983,
SMALL(I983:J983,1))</f>
        <v>0</v>
      </c>
      <c r="L983" s="7">
        <f>IF('2_DEBITOS'!$I$4="ERRO !!!",0,ROUNDDOWN(SUM(E983:F983)*K983,2))</f>
        <v>0</v>
      </c>
      <c r="M983" s="7">
        <f t="shared" si="60"/>
        <v>0</v>
      </c>
      <c r="N983" s="7">
        <f t="shared" si="63"/>
        <v>0</v>
      </c>
      <c r="O983" s="7">
        <f t="shared" si="61"/>
        <v>0</v>
      </c>
    </row>
    <row r="984" spans="3:15" x14ac:dyDescent="0.35">
      <c r="C984" s="18" t="str">
        <f t="shared" si="62"/>
        <v/>
      </c>
      <c r="D984" s="13" t="str">
        <f>IF('2_DEBITOS'!D980="","Não informado",'2_DEBITOS'!D980)</f>
        <v>Não informado</v>
      </c>
      <c r="E984" s="7">
        <f>IF('2_DEBITOS'!$I$4="ERRO !!!",0,SUM('2_DEBITOS'!E980))</f>
        <v>0</v>
      </c>
      <c r="F984" s="7">
        <f>IF('2_DEBITOS'!$I$4="ERRO !!!",0,SUM('2_DEBITOS'!F980,'2_DEBITOS'!G980))</f>
        <v>0</v>
      </c>
      <c r="G984" s="8" t="str">
        <f>IF('1_QUESITOS'!$D$18="ERRO !!!","",
IF(E984+F984=0,"",
IF(OR('2_DEBITOS'!I980="Sim",'1_QUESITOS'!$D$6="Sim",'1_QUESITOS'!$D$7="Sim",'1_QUESITOS'!$D$9="Sim"),"D",
IF('3_CAPAG'!$D$9="","",
'3_CAPAG'!$D$9))))</f>
        <v/>
      </c>
      <c r="H984" s="8" t="str">
        <f>IF('1_QUESITOS'!$D$18="ERRO !!!","00.0",
IF(AND(OR(G984="C",G984="D"),'1_QUESITOS'!$D$13="Sim"),"10.1",
IF(AND(OR(G984="A",G984="B"),'1_QUESITOS'!$D$14="Sim"),"10.2",
IF(AND(OR(G984="C",G984="D"),'1_QUESITOS'!$D$13="Não",'1_QUESITOS'!$D$12="Inciso I"),"11.1",
IF(AND(OR(G984="C",G984="D"),'1_QUESITOS'!$D$13="Não",'1_QUESITOS'!$D$12="Inciso II"),"11.2",
"00.0")))))</f>
        <v>00.0</v>
      </c>
      <c r="I984" s="87">
        <f>IF('1_QUESITOS'!$D$18="ERRO !!!",0,
IF(H984="10.1",0.65,
IF(H984="10.2",0,
IF(AND(H984="11.1",'1_QUESITOS'!$D$8="Não",'1_QUESITOS'!$D$9="Não",'1_QUESITOS'!$D$10="Não",'1_QUESITOS'!$D$11="Não"),0.65,
IF(AND(H984="11.1",OR('1_QUESITOS'!$D$8="Sim",'1_QUESITOS'!$D$9="Sim",'1_QUESITOS'!$D$10="Sim",'1_QUESITOS'!$D$11="Sim")),0.7,
IF(AND(H984="11.2",'1_QUESITOS'!$D$8="Não",'1_QUESITOS'!$D$9="Não",'1_QUESITOS'!$D$10="Não",'1_QUESITOS'!$D$11="Não"),0.5,
IF(AND(H984="11.2",OR('1_QUESITOS'!$D$8="Sim",'1_QUESITOS'!$D$9="Sim",'1_QUESITOS'!$D$10="Sim",'1_QUESITOS'!$D$11="Sim")),0.55,
0)))))))</f>
        <v>0</v>
      </c>
      <c r="J984" s="87">
        <f>'3_CAPAG'!$D$8</f>
        <v>0</v>
      </c>
      <c r="K984" s="87">
        <f>IF(OR('2_DEBITOS'!I980="Sim",'1_QUESITOS'!$D$6="Sim",'1_QUESITOS'!$D$7="Sim",'1_QUESITOS'!$D$9="Sim"),I984,
SMALL(I984:J984,1))</f>
        <v>0</v>
      </c>
      <c r="L984" s="7">
        <f>IF('2_DEBITOS'!$I$4="ERRO !!!",0,ROUNDDOWN(SUM(E984:F984)*K984,2))</f>
        <v>0</v>
      </c>
      <c r="M984" s="7">
        <f t="shared" si="60"/>
        <v>0</v>
      </c>
      <c r="N984" s="7">
        <f t="shared" si="63"/>
        <v>0</v>
      </c>
      <c r="O984" s="7">
        <f t="shared" si="61"/>
        <v>0</v>
      </c>
    </row>
    <row r="985" spans="3:15" x14ac:dyDescent="0.35">
      <c r="C985" s="18" t="str">
        <f t="shared" si="62"/>
        <v/>
      </c>
      <c r="D985" s="13" t="str">
        <f>IF('2_DEBITOS'!D981="","Não informado",'2_DEBITOS'!D981)</f>
        <v>Não informado</v>
      </c>
      <c r="E985" s="7">
        <f>IF('2_DEBITOS'!$I$4="ERRO !!!",0,SUM('2_DEBITOS'!E981))</f>
        <v>0</v>
      </c>
      <c r="F985" s="7">
        <f>IF('2_DEBITOS'!$I$4="ERRO !!!",0,SUM('2_DEBITOS'!F981,'2_DEBITOS'!G981))</f>
        <v>0</v>
      </c>
      <c r="G985" s="8" t="str">
        <f>IF('1_QUESITOS'!$D$18="ERRO !!!","",
IF(E985+F985=0,"",
IF(OR('2_DEBITOS'!I981="Sim",'1_QUESITOS'!$D$6="Sim",'1_QUESITOS'!$D$7="Sim",'1_QUESITOS'!$D$9="Sim"),"D",
IF('3_CAPAG'!$D$9="","",
'3_CAPAG'!$D$9))))</f>
        <v/>
      </c>
      <c r="H985" s="8" t="str">
        <f>IF('1_QUESITOS'!$D$18="ERRO !!!","00.0",
IF(AND(OR(G985="C",G985="D"),'1_QUESITOS'!$D$13="Sim"),"10.1",
IF(AND(OR(G985="A",G985="B"),'1_QUESITOS'!$D$14="Sim"),"10.2",
IF(AND(OR(G985="C",G985="D"),'1_QUESITOS'!$D$13="Não",'1_QUESITOS'!$D$12="Inciso I"),"11.1",
IF(AND(OR(G985="C",G985="D"),'1_QUESITOS'!$D$13="Não",'1_QUESITOS'!$D$12="Inciso II"),"11.2",
"00.0")))))</f>
        <v>00.0</v>
      </c>
      <c r="I985" s="87">
        <f>IF('1_QUESITOS'!$D$18="ERRO !!!",0,
IF(H985="10.1",0.65,
IF(H985="10.2",0,
IF(AND(H985="11.1",'1_QUESITOS'!$D$8="Não",'1_QUESITOS'!$D$9="Não",'1_QUESITOS'!$D$10="Não",'1_QUESITOS'!$D$11="Não"),0.65,
IF(AND(H985="11.1",OR('1_QUESITOS'!$D$8="Sim",'1_QUESITOS'!$D$9="Sim",'1_QUESITOS'!$D$10="Sim",'1_QUESITOS'!$D$11="Sim")),0.7,
IF(AND(H985="11.2",'1_QUESITOS'!$D$8="Não",'1_QUESITOS'!$D$9="Não",'1_QUESITOS'!$D$10="Não",'1_QUESITOS'!$D$11="Não"),0.5,
IF(AND(H985="11.2",OR('1_QUESITOS'!$D$8="Sim",'1_QUESITOS'!$D$9="Sim",'1_QUESITOS'!$D$10="Sim",'1_QUESITOS'!$D$11="Sim")),0.55,
0)))))))</f>
        <v>0</v>
      </c>
      <c r="J985" s="87">
        <f>'3_CAPAG'!$D$8</f>
        <v>0</v>
      </c>
      <c r="K985" s="87">
        <f>IF(OR('2_DEBITOS'!I981="Sim",'1_QUESITOS'!$D$6="Sim",'1_QUESITOS'!$D$7="Sim",'1_QUESITOS'!$D$9="Sim"),I985,
SMALL(I985:J985,1))</f>
        <v>0</v>
      </c>
      <c r="L985" s="7">
        <f>IF('2_DEBITOS'!$I$4="ERRO !!!",0,ROUNDDOWN(SUM(E985:F985)*K985,2))</f>
        <v>0</v>
      </c>
      <c r="M985" s="7">
        <f t="shared" si="60"/>
        <v>0</v>
      </c>
      <c r="N985" s="7">
        <f t="shared" si="63"/>
        <v>0</v>
      </c>
      <c r="O985" s="7">
        <f t="shared" si="61"/>
        <v>0</v>
      </c>
    </row>
    <row r="986" spans="3:15" x14ac:dyDescent="0.35">
      <c r="C986" s="18" t="str">
        <f t="shared" si="62"/>
        <v/>
      </c>
      <c r="D986" s="13" t="str">
        <f>IF('2_DEBITOS'!D982="","Não informado",'2_DEBITOS'!D982)</f>
        <v>Não informado</v>
      </c>
      <c r="E986" s="7">
        <f>IF('2_DEBITOS'!$I$4="ERRO !!!",0,SUM('2_DEBITOS'!E982))</f>
        <v>0</v>
      </c>
      <c r="F986" s="7">
        <f>IF('2_DEBITOS'!$I$4="ERRO !!!",0,SUM('2_DEBITOS'!F982,'2_DEBITOS'!G982))</f>
        <v>0</v>
      </c>
      <c r="G986" s="8" t="str">
        <f>IF('1_QUESITOS'!$D$18="ERRO !!!","",
IF(E986+F986=0,"",
IF(OR('2_DEBITOS'!I982="Sim",'1_QUESITOS'!$D$6="Sim",'1_QUESITOS'!$D$7="Sim",'1_QUESITOS'!$D$9="Sim"),"D",
IF('3_CAPAG'!$D$9="","",
'3_CAPAG'!$D$9))))</f>
        <v/>
      </c>
      <c r="H986" s="8" t="str">
        <f>IF('1_QUESITOS'!$D$18="ERRO !!!","00.0",
IF(AND(OR(G986="C",G986="D"),'1_QUESITOS'!$D$13="Sim"),"10.1",
IF(AND(OR(G986="A",G986="B"),'1_QUESITOS'!$D$14="Sim"),"10.2",
IF(AND(OR(G986="C",G986="D"),'1_QUESITOS'!$D$13="Não",'1_QUESITOS'!$D$12="Inciso I"),"11.1",
IF(AND(OR(G986="C",G986="D"),'1_QUESITOS'!$D$13="Não",'1_QUESITOS'!$D$12="Inciso II"),"11.2",
"00.0")))))</f>
        <v>00.0</v>
      </c>
      <c r="I986" s="87">
        <f>IF('1_QUESITOS'!$D$18="ERRO !!!",0,
IF(H986="10.1",0.65,
IF(H986="10.2",0,
IF(AND(H986="11.1",'1_QUESITOS'!$D$8="Não",'1_QUESITOS'!$D$9="Não",'1_QUESITOS'!$D$10="Não",'1_QUESITOS'!$D$11="Não"),0.65,
IF(AND(H986="11.1",OR('1_QUESITOS'!$D$8="Sim",'1_QUESITOS'!$D$9="Sim",'1_QUESITOS'!$D$10="Sim",'1_QUESITOS'!$D$11="Sim")),0.7,
IF(AND(H986="11.2",'1_QUESITOS'!$D$8="Não",'1_QUESITOS'!$D$9="Não",'1_QUESITOS'!$D$10="Não",'1_QUESITOS'!$D$11="Não"),0.5,
IF(AND(H986="11.2",OR('1_QUESITOS'!$D$8="Sim",'1_QUESITOS'!$D$9="Sim",'1_QUESITOS'!$D$10="Sim",'1_QUESITOS'!$D$11="Sim")),0.55,
0)))))))</f>
        <v>0</v>
      </c>
      <c r="J986" s="87">
        <f>'3_CAPAG'!$D$8</f>
        <v>0</v>
      </c>
      <c r="K986" s="87">
        <f>IF(OR('2_DEBITOS'!I982="Sim",'1_QUESITOS'!$D$6="Sim",'1_QUESITOS'!$D$7="Sim",'1_QUESITOS'!$D$9="Sim"),I986,
SMALL(I986:J986,1))</f>
        <v>0</v>
      </c>
      <c r="L986" s="7">
        <f>IF('2_DEBITOS'!$I$4="ERRO !!!",0,ROUNDDOWN(SUM(E986:F986)*K986,2))</f>
        <v>0</v>
      </c>
      <c r="M986" s="7">
        <f t="shared" si="60"/>
        <v>0</v>
      </c>
      <c r="N986" s="7">
        <f t="shared" si="63"/>
        <v>0</v>
      </c>
      <c r="O986" s="7">
        <f t="shared" si="61"/>
        <v>0</v>
      </c>
    </row>
    <row r="987" spans="3:15" x14ac:dyDescent="0.35">
      <c r="C987" s="18" t="str">
        <f t="shared" si="62"/>
        <v/>
      </c>
      <c r="D987" s="13" t="str">
        <f>IF('2_DEBITOS'!D983="","Não informado",'2_DEBITOS'!D983)</f>
        <v>Não informado</v>
      </c>
      <c r="E987" s="7">
        <f>IF('2_DEBITOS'!$I$4="ERRO !!!",0,SUM('2_DEBITOS'!E983))</f>
        <v>0</v>
      </c>
      <c r="F987" s="7">
        <f>IF('2_DEBITOS'!$I$4="ERRO !!!",0,SUM('2_DEBITOS'!F983,'2_DEBITOS'!G983))</f>
        <v>0</v>
      </c>
      <c r="G987" s="8" t="str">
        <f>IF('1_QUESITOS'!$D$18="ERRO !!!","",
IF(E987+F987=0,"",
IF(OR('2_DEBITOS'!I983="Sim",'1_QUESITOS'!$D$6="Sim",'1_QUESITOS'!$D$7="Sim",'1_QUESITOS'!$D$9="Sim"),"D",
IF('3_CAPAG'!$D$9="","",
'3_CAPAG'!$D$9))))</f>
        <v/>
      </c>
      <c r="H987" s="8" t="str">
        <f>IF('1_QUESITOS'!$D$18="ERRO !!!","00.0",
IF(AND(OR(G987="C",G987="D"),'1_QUESITOS'!$D$13="Sim"),"10.1",
IF(AND(OR(G987="A",G987="B"),'1_QUESITOS'!$D$14="Sim"),"10.2",
IF(AND(OR(G987="C",G987="D"),'1_QUESITOS'!$D$13="Não",'1_QUESITOS'!$D$12="Inciso I"),"11.1",
IF(AND(OR(G987="C",G987="D"),'1_QUESITOS'!$D$13="Não",'1_QUESITOS'!$D$12="Inciso II"),"11.2",
"00.0")))))</f>
        <v>00.0</v>
      </c>
      <c r="I987" s="87">
        <f>IF('1_QUESITOS'!$D$18="ERRO !!!",0,
IF(H987="10.1",0.65,
IF(H987="10.2",0,
IF(AND(H987="11.1",'1_QUESITOS'!$D$8="Não",'1_QUESITOS'!$D$9="Não",'1_QUESITOS'!$D$10="Não",'1_QUESITOS'!$D$11="Não"),0.65,
IF(AND(H987="11.1",OR('1_QUESITOS'!$D$8="Sim",'1_QUESITOS'!$D$9="Sim",'1_QUESITOS'!$D$10="Sim",'1_QUESITOS'!$D$11="Sim")),0.7,
IF(AND(H987="11.2",'1_QUESITOS'!$D$8="Não",'1_QUESITOS'!$D$9="Não",'1_QUESITOS'!$D$10="Não",'1_QUESITOS'!$D$11="Não"),0.5,
IF(AND(H987="11.2",OR('1_QUESITOS'!$D$8="Sim",'1_QUESITOS'!$D$9="Sim",'1_QUESITOS'!$D$10="Sim",'1_QUESITOS'!$D$11="Sim")),0.55,
0)))))))</f>
        <v>0</v>
      </c>
      <c r="J987" s="87">
        <f>'3_CAPAG'!$D$8</f>
        <v>0</v>
      </c>
      <c r="K987" s="87">
        <f>IF(OR('2_DEBITOS'!I983="Sim",'1_QUESITOS'!$D$6="Sim",'1_QUESITOS'!$D$7="Sim",'1_QUESITOS'!$D$9="Sim"),I987,
SMALL(I987:J987,1))</f>
        <v>0</v>
      </c>
      <c r="L987" s="7">
        <f>IF('2_DEBITOS'!$I$4="ERRO !!!",0,ROUNDDOWN(SUM(E987:F987)*K987,2))</f>
        <v>0</v>
      </c>
      <c r="M987" s="7">
        <f t="shared" si="60"/>
        <v>0</v>
      </c>
      <c r="N987" s="7">
        <f t="shared" si="63"/>
        <v>0</v>
      </c>
      <c r="O987" s="7">
        <f t="shared" si="61"/>
        <v>0</v>
      </c>
    </row>
    <row r="988" spans="3:15" x14ac:dyDescent="0.35">
      <c r="C988" s="18" t="str">
        <f t="shared" si="62"/>
        <v/>
      </c>
      <c r="D988" s="13" t="str">
        <f>IF('2_DEBITOS'!D984="","Não informado",'2_DEBITOS'!D984)</f>
        <v>Não informado</v>
      </c>
      <c r="E988" s="7">
        <f>IF('2_DEBITOS'!$I$4="ERRO !!!",0,SUM('2_DEBITOS'!E984))</f>
        <v>0</v>
      </c>
      <c r="F988" s="7">
        <f>IF('2_DEBITOS'!$I$4="ERRO !!!",0,SUM('2_DEBITOS'!F984,'2_DEBITOS'!G984))</f>
        <v>0</v>
      </c>
      <c r="G988" s="8" t="str">
        <f>IF('1_QUESITOS'!$D$18="ERRO !!!","",
IF(E988+F988=0,"",
IF(OR('2_DEBITOS'!I984="Sim",'1_QUESITOS'!$D$6="Sim",'1_QUESITOS'!$D$7="Sim",'1_QUESITOS'!$D$9="Sim"),"D",
IF('3_CAPAG'!$D$9="","",
'3_CAPAG'!$D$9))))</f>
        <v/>
      </c>
      <c r="H988" s="8" t="str">
        <f>IF('1_QUESITOS'!$D$18="ERRO !!!","00.0",
IF(AND(OR(G988="C",G988="D"),'1_QUESITOS'!$D$13="Sim"),"10.1",
IF(AND(OR(G988="A",G988="B"),'1_QUESITOS'!$D$14="Sim"),"10.2",
IF(AND(OR(G988="C",G988="D"),'1_QUESITOS'!$D$13="Não",'1_QUESITOS'!$D$12="Inciso I"),"11.1",
IF(AND(OR(G988="C",G988="D"),'1_QUESITOS'!$D$13="Não",'1_QUESITOS'!$D$12="Inciso II"),"11.2",
"00.0")))))</f>
        <v>00.0</v>
      </c>
      <c r="I988" s="87">
        <f>IF('1_QUESITOS'!$D$18="ERRO !!!",0,
IF(H988="10.1",0.65,
IF(H988="10.2",0,
IF(AND(H988="11.1",'1_QUESITOS'!$D$8="Não",'1_QUESITOS'!$D$9="Não",'1_QUESITOS'!$D$10="Não",'1_QUESITOS'!$D$11="Não"),0.65,
IF(AND(H988="11.1",OR('1_QUESITOS'!$D$8="Sim",'1_QUESITOS'!$D$9="Sim",'1_QUESITOS'!$D$10="Sim",'1_QUESITOS'!$D$11="Sim")),0.7,
IF(AND(H988="11.2",'1_QUESITOS'!$D$8="Não",'1_QUESITOS'!$D$9="Não",'1_QUESITOS'!$D$10="Não",'1_QUESITOS'!$D$11="Não"),0.5,
IF(AND(H988="11.2",OR('1_QUESITOS'!$D$8="Sim",'1_QUESITOS'!$D$9="Sim",'1_QUESITOS'!$D$10="Sim",'1_QUESITOS'!$D$11="Sim")),0.55,
0)))))))</f>
        <v>0</v>
      </c>
      <c r="J988" s="87">
        <f>'3_CAPAG'!$D$8</f>
        <v>0</v>
      </c>
      <c r="K988" s="87">
        <f>IF(OR('2_DEBITOS'!I984="Sim",'1_QUESITOS'!$D$6="Sim",'1_QUESITOS'!$D$7="Sim",'1_QUESITOS'!$D$9="Sim"),I988,
SMALL(I988:J988,1))</f>
        <v>0</v>
      </c>
      <c r="L988" s="7">
        <f>IF('2_DEBITOS'!$I$4="ERRO !!!",0,ROUNDDOWN(SUM(E988:F988)*K988,2))</f>
        <v>0</v>
      </c>
      <c r="M988" s="7">
        <f t="shared" si="60"/>
        <v>0</v>
      </c>
      <c r="N988" s="7">
        <f t="shared" si="63"/>
        <v>0</v>
      </c>
      <c r="O988" s="7">
        <f t="shared" si="61"/>
        <v>0</v>
      </c>
    </row>
    <row r="989" spans="3:15" x14ac:dyDescent="0.35">
      <c r="C989" s="18" t="str">
        <f t="shared" si="62"/>
        <v/>
      </c>
      <c r="D989" s="13" t="str">
        <f>IF('2_DEBITOS'!D985="","Não informado",'2_DEBITOS'!D985)</f>
        <v>Não informado</v>
      </c>
      <c r="E989" s="7">
        <f>IF('2_DEBITOS'!$I$4="ERRO !!!",0,SUM('2_DEBITOS'!E985))</f>
        <v>0</v>
      </c>
      <c r="F989" s="7">
        <f>IF('2_DEBITOS'!$I$4="ERRO !!!",0,SUM('2_DEBITOS'!F985,'2_DEBITOS'!G985))</f>
        <v>0</v>
      </c>
      <c r="G989" s="8" t="str">
        <f>IF('1_QUESITOS'!$D$18="ERRO !!!","",
IF(E989+F989=0,"",
IF(OR('2_DEBITOS'!I985="Sim",'1_QUESITOS'!$D$6="Sim",'1_QUESITOS'!$D$7="Sim",'1_QUESITOS'!$D$9="Sim"),"D",
IF('3_CAPAG'!$D$9="","",
'3_CAPAG'!$D$9))))</f>
        <v/>
      </c>
      <c r="H989" s="8" t="str">
        <f>IF('1_QUESITOS'!$D$18="ERRO !!!","00.0",
IF(AND(OR(G989="C",G989="D"),'1_QUESITOS'!$D$13="Sim"),"10.1",
IF(AND(OR(G989="A",G989="B"),'1_QUESITOS'!$D$14="Sim"),"10.2",
IF(AND(OR(G989="C",G989="D"),'1_QUESITOS'!$D$13="Não",'1_QUESITOS'!$D$12="Inciso I"),"11.1",
IF(AND(OR(G989="C",G989="D"),'1_QUESITOS'!$D$13="Não",'1_QUESITOS'!$D$12="Inciso II"),"11.2",
"00.0")))))</f>
        <v>00.0</v>
      </c>
      <c r="I989" s="87">
        <f>IF('1_QUESITOS'!$D$18="ERRO !!!",0,
IF(H989="10.1",0.65,
IF(H989="10.2",0,
IF(AND(H989="11.1",'1_QUESITOS'!$D$8="Não",'1_QUESITOS'!$D$9="Não",'1_QUESITOS'!$D$10="Não",'1_QUESITOS'!$D$11="Não"),0.65,
IF(AND(H989="11.1",OR('1_QUESITOS'!$D$8="Sim",'1_QUESITOS'!$D$9="Sim",'1_QUESITOS'!$D$10="Sim",'1_QUESITOS'!$D$11="Sim")),0.7,
IF(AND(H989="11.2",'1_QUESITOS'!$D$8="Não",'1_QUESITOS'!$D$9="Não",'1_QUESITOS'!$D$10="Não",'1_QUESITOS'!$D$11="Não"),0.5,
IF(AND(H989="11.2",OR('1_QUESITOS'!$D$8="Sim",'1_QUESITOS'!$D$9="Sim",'1_QUESITOS'!$D$10="Sim",'1_QUESITOS'!$D$11="Sim")),0.55,
0)))))))</f>
        <v>0</v>
      </c>
      <c r="J989" s="87">
        <f>'3_CAPAG'!$D$8</f>
        <v>0</v>
      </c>
      <c r="K989" s="87">
        <f>IF(OR('2_DEBITOS'!I985="Sim",'1_QUESITOS'!$D$6="Sim",'1_QUESITOS'!$D$7="Sim",'1_QUESITOS'!$D$9="Sim"),I989,
SMALL(I989:J989,1))</f>
        <v>0</v>
      </c>
      <c r="L989" s="7">
        <f>IF('2_DEBITOS'!$I$4="ERRO !!!",0,ROUNDDOWN(SUM(E989:F989)*K989,2))</f>
        <v>0</v>
      </c>
      <c r="M989" s="7">
        <f t="shared" si="60"/>
        <v>0</v>
      </c>
      <c r="N989" s="7">
        <f t="shared" si="63"/>
        <v>0</v>
      </c>
      <c r="O989" s="7">
        <f t="shared" si="61"/>
        <v>0</v>
      </c>
    </row>
    <row r="990" spans="3:15" x14ac:dyDescent="0.35">
      <c r="C990" s="18" t="str">
        <f t="shared" si="62"/>
        <v/>
      </c>
      <c r="D990" s="13" t="str">
        <f>IF('2_DEBITOS'!D986="","Não informado",'2_DEBITOS'!D986)</f>
        <v>Não informado</v>
      </c>
      <c r="E990" s="7">
        <f>IF('2_DEBITOS'!$I$4="ERRO !!!",0,SUM('2_DEBITOS'!E986))</f>
        <v>0</v>
      </c>
      <c r="F990" s="7">
        <f>IF('2_DEBITOS'!$I$4="ERRO !!!",0,SUM('2_DEBITOS'!F986,'2_DEBITOS'!G986))</f>
        <v>0</v>
      </c>
      <c r="G990" s="8" t="str">
        <f>IF('1_QUESITOS'!$D$18="ERRO !!!","",
IF(E990+F990=0,"",
IF(OR('2_DEBITOS'!I986="Sim",'1_QUESITOS'!$D$6="Sim",'1_QUESITOS'!$D$7="Sim",'1_QUESITOS'!$D$9="Sim"),"D",
IF('3_CAPAG'!$D$9="","",
'3_CAPAG'!$D$9))))</f>
        <v/>
      </c>
      <c r="H990" s="8" t="str">
        <f>IF('1_QUESITOS'!$D$18="ERRO !!!","00.0",
IF(AND(OR(G990="C",G990="D"),'1_QUESITOS'!$D$13="Sim"),"10.1",
IF(AND(OR(G990="A",G990="B"),'1_QUESITOS'!$D$14="Sim"),"10.2",
IF(AND(OR(G990="C",G990="D"),'1_QUESITOS'!$D$13="Não",'1_QUESITOS'!$D$12="Inciso I"),"11.1",
IF(AND(OR(G990="C",G990="D"),'1_QUESITOS'!$D$13="Não",'1_QUESITOS'!$D$12="Inciso II"),"11.2",
"00.0")))))</f>
        <v>00.0</v>
      </c>
      <c r="I990" s="87">
        <f>IF('1_QUESITOS'!$D$18="ERRO !!!",0,
IF(H990="10.1",0.65,
IF(H990="10.2",0,
IF(AND(H990="11.1",'1_QUESITOS'!$D$8="Não",'1_QUESITOS'!$D$9="Não",'1_QUESITOS'!$D$10="Não",'1_QUESITOS'!$D$11="Não"),0.65,
IF(AND(H990="11.1",OR('1_QUESITOS'!$D$8="Sim",'1_QUESITOS'!$D$9="Sim",'1_QUESITOS'!$D$10="Sim",'1_QUESITOS'!$D$11="Sim")),0.7,
IF(AND(H990="11.2",'1_QUESITOS'!$D$8="Não",'1_QUESITOS'!$D$9="Não",'1_QUESITOS'!$D$10="Não",'1_QUESITOS'!$D$11="Não"),0.5,
IF(AND(H990="11.2",OR('1_QUESITOS'!$D$8="Sim",'1_QUESITOS'!$D$9="Sim",'1_QUESITOS'!$D$10="Sim",'1_QUESITOS'!$D$11="Sim")),0.55,
0)))))))</f>
        <v>0</v>
      </c>
      <c r="J990" s="87">
        <f>'3_CAPAG'!$D$8</f>
        <v>0</v>
      </c>
      <c r="K990" s="87">
        <f>IF(OR('2_DEBITOS'!I986="Sim",'1_QUESITOS'!$D$6="Sim",'1_QUESITOS'!$D$7="Sim",'1_QUESITOS'!$D$9="Sim"),I990,
SMALL(I990:J990,1))</f>
        <v>0</v>
      </c>
      <c r="L990" s="7">
        <f>IF('2_DEBITOS'!$I$4="ERRO !!!",0,ROUNDDOWN(SUM(E990:F990)*K990,2))</f>
        <v>0</v>
      </c>
      <c r="M990" s="7">
        <f t="shared" si="60"/>
        <v>0</v>
      </c>
      <c r="N990" s="7">
        <f t="shared" si="63"/>
        <v>0</v>
      </c>
      <c r="O990" s="7">
        <f t="shared" si="61"/>
        <v>0</v>
      </c>
    </row>
    <row r="991" spans="3:15" x14ac:dyDescent="0.35">
      <c r="C991" s="18" t="str">
        <f t="shared" si="62"/>
        <v/>
      </c>
      <c r="D991" s="13" t="str">
        <f>IF('2_DEBITOS'!D987="","Não informado",'2_DEBITOS'!D987)</f>
        <v>Não informado</v>
      </c>
      <c r="E991" s="7">
        <f>IF('2_DEBITOS'!$I$4="ERRO !!!",0,SUM('2_DEBITOS'!E987))</f>
        <v>0</v>
      </c>
      <c r="F991" s="7">
        <f>IF('2_DEBITOS'!$I$4="ERRO !!!",0,SUM('2_DEBITOS'!F987,'2_DEBITOS'!G987))</f>
        <v>0</v>
      </c>
      <c r="G991" s="8" t="str">
        <f>IF('1_QUESITOS'!$D$18="ERRO !!!","",
IF(E991+F991=0,"",
IF(OR('2_DEBITOS'!I987="Sim",'1_QUESITOS'!$D$6="Sim",'1_QUESITOS'!$D$7="Sim",'1_QUESITOS'!$D$9="Sim"),"D",
IF('3_CAPAG'!$D$9="","",
'3_CAPAG'!$D$9))))</f>
        <v/>
      </c>
      <c r="H991" s="8" t="str">
        <f>IF('1_QUESITOS'!$D$18="ERRO !!!","00.0",
IF(AND(OR(G991="C",G991="D"),'1_QUESITOS'!$D$13="Sim"),"10.1",
IF(AND(OR(G991="A",G991="B"),'1_QUESITOS'!$D$14="Sim"),"10.2",
IF(AND(OR(G991="C",G991="D"),'1_QUESITOS'!$D$13="Não",'1_QUESITOS'!$D$12="Inciso I"),"11.1",
IF(AND(OR(G991="C",G991="D"),'1_QUESITOS'!$D$13="Não",'1_QUESITOS'!$D$12="Inciso II"),"11.2",
"00.0")))))</f>
        <v>00.0</v>
      </c>
      <c r="I991" s="87">
        <f>IF('1_QUESITOS'!$D$18="ERRO !!!",0,
IF(H991="10.1",0.65,
IF(H991="10.2",0,
IF(AND(H991="11.1",'1_QUESITOS'!$D$8="Não",'1_QUESITOS'!$D$9="Não",'1_QUESITOS'!$D$10="Não",'1_QUESITOS'!$D$11="Não"),0.65,
IF(AND(H991="11.1",OR('1_QUESITOS'!$D$8="Sim",'1_QUESITOS'!$D$9="Sim",'1_QUESITOS'!$D$10="Sim",'1_QUESITOS'!$D$11="Sim")),0.7,
IF(AND(H991="11.2",'1_QUESITOS'!$D$8="Não",'1_QUESITOS'!$D$9="Não",'1_QUESITOS'!$D$10="Não",'1_QUESITOS'!$D$11="Não"),0.5,
IF(AND(H991="11.2",OR('1_QUESITOS'!$D$8="Sim",'1_QUESITOS'!$D$9="Sim",'1_QUESITOS'!$D$10="Sim",'1_QUESITOS'!$D$11="Sim")),0.55,
0)))))))</f>
        <v>0</v>
      </c>
      <c r="J991" s="87">
        <f>'3_CAPAG'!$D$8</f>
        <v>0</v>
      </c>
      <c r="K991" s="87">
        <f>IF(OR('2_DEBITOS'!I987="Sim",'1_QUESITOS'!$D$6="Sim",'1_QUESITOS'!$D$7="Sim",'1_QUESITOS'!$D$9="Sim"),I991,
SMALL(I991:J991,1))</f>
        <v>0</v>
      </c>
      <c r="L991" s="7">
        <f>IF('2_DEBITOS'!$I$4="ERRO !!!",0,ROUNDDOWN(SUM(E991:F991)*K991,2))</f>
        <v>0</v>
      </c>
      <c r="M991" s="7">
        <f t="shared" si="60"/>
        <v>0</v>
      </c>
      <c r="N991" s="7">
        <f t="shared" si="63"/>
        <v>0</v>
      </c>
      <c r="O991" s="7">
        <f t="shared" si="61"/>
        <v>0</v>
      </c>
    </row>
    <row r="992" spans="3:15" x14ac:dyDescent="0.35">
      <c r="C992" s="18" t="str">
        <f t="shared" si="62"/>
        <v/>
      </c>
      <c r="D992" s="13" t="str">
        <f>IF('2_DEBITOS'!D988="","Não informado",'2_DEBITOS'!D988)</f>
        <v>Não informado</v>
      </c>
      <c r="E992" s="7">
        <f>IF('2_DEBITOS'!$I$4="ERRO !!!",0,SUM('2_DEBITOS'!E988))</f>
        <v>0</v>
      </c>
      <c r="F992" s="7">
        <f>IF('2_DEBITOS'!$I$4="ERRO !!!",0,SUM('2_DEBITOS'!F988,'2_DEBITOS'!G988))</f>
        <v>0</v>
      </c>
      <c r="G992" s="8" t="str">
        <f>IF('1_QUESITOS'!$D$18="ERRO !!!","",
IF(E992+F992=0,"",
IF(OR('2_DEBITOS'!I988="Sim",'1_QUESITOS'!$D$6="Sim",'1_QUESITOS'!$D$7="Sim",'1_QUESITOS'!$D$9="Sim"),"D",
IF('3_CAPAG'!$D$9="","",
'3_CAPAG'!$D$9))))</f>
        <v/>
      </c>
      <c r="H992" s="8" t="str">
        <f>IF('1_QUESITOS'!$D$18="ERRO !!!","00.0",
IF(AND(OR(G992="C",G992="D"),'1_QUESITOS'!$D$13="Sim"),"10.1",
IF(AND(OR(G992="A",G992="B"),'1_QUESITOS'!$D$14="Sim"),"10.2",
IF(AND(OR(G992="C",G992="D"),'1_QUESITOS'!$D$13="Não",'1_QUESITOS'!$D$12="Inciso I"),"11.1",
IF(AND(OR(G992="C",G992="D"),'1_QUESITOS'!$D$13="Não",'1_QUESITOS'!$D$12="Inciso II"),"11.2",
"00.0")))))</f>
        <v>00.0</v>
      </c>
      <c r="I992" s="87">
        <f>IF('1_QUESITOS'!$D$18="ERRO !!!",0,
IF(H992="10.1",0.65,
IF(H992="10.2",0,
IF(AND(H992="11.1",'1_QUESITOS'!$D$8="Não",'1_QUESITOS'!$D$9="Não",'1_QUESITOS'!$D$10="Não",'1_QUESITOS'!$D$11="Não"),0.65,
IF(AND(H992="11.1",OR('1_QUESITOS'!$D$8="Sim",'1_QUESITOS'!$D$9="Sim",'1_QUESITOS'!$D$10="Sim",'1_QUESITOS'!$D$11="Sim")),0.7,
IF(AND(H992="11.2",'1_QUESITOS'!$D$8="Não",'1_QUESITOS'!$D$9="Não",'1_QUESITOS'!$D$10="Não",'1_QUESITOS'!$D$11="Não"),0.5,
IF(AND(H992="11.2",OR('1_QUESITOS'!$D$8="Sim",'1_QUESITOS'!$D$9="Sim",'1_QUESITOS'!$D$10="Sim",'1_QUESITOS'!$D$11="Sim")),0.55,
0)))))))</f>
        <v>0</v>
      </c>
      <c r="J992" s="87">
        <f>'3_CAPAG'!$D$8</f>
        <v>0</v>
      </c>
      <c r="K992" s="87">
        <f>IF(OR('2_DEBITOS'!I988="Sim",'1_QUESITOS'!$D$6="Sim",'1_QUESITOS'!$D$7="Sim",'1_QUESITOS'!$D$9="Sim"),I992,
SMALL(I992:J992,1))</f>
        <v>0</v>
      </c>
      <c r="L992" s="7">
        <f>IF('2_DEBITOS'!$I$4="ERRO !!!",0,ROUNDDOWN(SUM(E992:F992)*K992,2))</f>
        <v>0</v>
      </c>
      <c r="M992" s="7">
        <f t="shared" si="60"/>
        <v>0</v>
      </c>
      <c r="N992" s="7">
        <f t="shared" si="63"/>
        <v>0</v>
      </c>
      <c r="O992" s="7">
        <f t="shared" si="61"/>
        <v>0</v>
      </c>
    </row>
    <row r="993" spans="3:15" x14ac:dyDescent="0.35">
      <c r="C993" s="18" t="str">
        <f t="shared" si="62"/>
        <v/>
      </c>
      <c r="D993" s="13" t="str">
        <f>IF('2_DEBITOS'!D989="","Não informado",'2_DEBITOS'!D989)</f>
        <v>Não informado</v>
      </c>
      <c r="E993" s="7">
        <f>IF('2_DEBITOS'!$I$4="ERRO !!!",0,SUM('2_DEBITOS'!E989))</f>
        <v>0</v>
      </c>
      <c r="F993" s="7">
        <f>IF('2_DEBITOS'!$I$4="ERRO !!!",0,SUM('2_DEBITOS'!F989,'2_DEBITOS'!G989))</f>
        <v>0</v>
      </c>
      <c r="G993" s="8" t="str">
        <f>IF('1_QUESITOS'!$D$18="ERRO !!!","",
IF(E993+F993=0,"",
IF(OR('2_DEBITOS'!I989="Sim",'1_QUESITOS'!$D$6="Sim",'1_QUESITOS'!$D$7="Sim",'1_QUESITOS'!$D$9="Sim"),"D",
IF('3_CAPAG'!$D$9="","",
'3_CAPAG'!$D$9))))</f>
        <v/>
      </c>
      <c r="H993" s="8" t="str">
        <f>IF('1_QUESITOS'!$D$18="ERRO !!!","00.0",
IF(AND(OR(G993="C",G993="D"),'1_QUESITOS'!$D$13="Sim"),"10.1",
IF(AND(OR(G993="A",G993="B"),'1_QUESITOS'!$D$14="Sim"),"10.2",
IF(AND(OR(G993="C",G993="D"),'1_QUESITOS'!$D$13="Não",'1_QUESITOS'!$D$12="Inciso I"),"11.1",
IF(AND(OR(G993="C",G993="D"),'1_QUESITOS'!$D$13="Não",'1_QUESITOS'!$D$12="Inciso II"),"11.2",
"00.0")))))</f>
        <v>00.0</v>
      </c>
      <c r="I993" s="87">
        <f>IF('1_QUESITOS'!$D$18="ERRO !!!",0,
IF(H993="10.1",0.65,
IF(H993="10.2",0,
IF(AND(H993="11.1",'1_QUESITOS'!$D$8="Não",'1_QUESITOS'!$D$9="Não",'1_QUESITOS'!$D$10="Não",'1_QUESITOS'!$D$11="Não"),0.65,
IF(AND(H993="11.1",OR('1_QUESITOS'!$D$8="Sim",'1_QUESITOS'!$D$9="Sim",'1_QUESITOS'!$D$10="Sim",'1_QUESITOS'!$D$11="Sim")),0.7,
IF(AND(H993="11.2",'1_QUESITOS'!$D$8="Não",'1_QUESITOS'!$D$9="Não",'1_QUESITOS'!$D$10="Não",'1_QUESITOS'!$D$11="Não"),0.5,
IF(AND(H993="11.2",OR('1_QUESITOS'!$D$8="Sim",'1_QUESITOS'!$D$9="Sim",'1_QUESITOS'!$D$10="Sim",'1_QUESITOS'!$D$11="Sim")),0.55,
0)))))))</f>
        <v>0</v>
      </c>
      <c r="J993" s="87">
        <f>'3_CAPAG'!$D$8</f>
        <v>0</v>
      </c>
      <c r="K993" s="87">
        <f>IF(OR('2_DEBITOS'!I989="Sim",'1_QUESITOS'!$D$6="Sim",'1_QUESITOS'!$D$7="Sim",'1_QUESITOS'!$D$9="Sim"),I993,
SMALL(I993:J993,1))</f>
        <v>0</v>
      </c>
      <c r="L993" s="7">
        <f>IF('2_DEBITOS'!$I$4="ERRO !!!",0,ROUNDDOWN(SUM(E993:F993)*K993,2))</f>
        <v>0</v>
      </c>
      <c r="M993" s="7">
        <f t="shared" si="60"/>
        <v>0</v>
      </c>
      <c r="N993" s="7">
        <f t="shared" si="63"/>
        <v>0</v>
      </c>
      <c r="O993" s="7">
        <f t="shared" si="61"/>
        <v>0</v>
      </c>
    </row>
    <row r="994" spans="3:15" x14ac:dyDescent="0.35">
      <c r="C994" s="18" t="str">
        <f t="shared" si="62"/>
        <v/>
      </c>
      <c r="D994" s="13" t="str">
        <f>IF('2_DEBITOS'!D990="","Não informado",'2_DEBITOS'!D990)</f>
        <v>Não informado</v>
      </c>
      <c r="E994" s="7">
        <f>IF('2_DEBITOS'!$I$4="ERRO !!!",0,SUM('2_DEBITOS'!E990))</f>
        <v>0</v>
      </c>
      <c r="F994" s="7">
        <f>IF('2_DEBITOS'!$I$4="ERRO !!!",0,SUM('2_DEBITOS'!F990,'2_DEBITOS'!G990))</f>
        <v>0</v>
      </c>
      <c r="G994" s="8" t="str">
        <f>IF('1_QUESITOS'!$D$18="ERRO !!!","",
IF(E994+F994=0,"",
IF(OR('2_DEBITOS'!I990="Sim",'1_QUESITOS'!$D$6="Sim",'1_QUESITOS'!$D$7="Sim",'1_QUESITOS'!$D$9="Sim"),"D",
IF('3_CAPAG'!$D$9="","",
'3_CAPAG'!$D$9))))</f>
        <v/>
      </c>
      <c r="H994" s="8" t="str">
        <f>IF('1_QUESITOS'!$D$18="ERRO !!!","00.0",
IF(AND(OR(G994="C",G994="D"),'1_QUESITOS'!$D$13="Sim"),"10.1",
IF(AND(OR(G994="A",G994="B"),'1_QUESITOS'!$D$14="Sim"),"10.2",
IF(AND(OR(G994="C",G994="D"),'1_QUESITOS'!$D$13="Não",'1_QUESITOS'!$D$12="Inciso I"),"11.1",
IF(AND(OR(G994="C",G994="D"),'1_QUESITOS'!$D$13="Não",'1_QUESITOS'!$D$12="Inciso II"),"11.2",
"00.0")))))</f>
        <v>00.0</v>
      </c>
      <c r="I994" s="87">
        <f>IF('1_QUESITOS'!$D$18="ERRO !!!",0,
IF(H994="10.1",0.65,
IF(H994="10.2",0,
IF(AND(H994="11.1",'1_QUESITOS'!$D$8="Não",'1_QUESITOS'!$D$9="Não",'1_QUESITOS'!$D$10="Não",'1_QUESITOS'!$D$11="Não"),0.65,
IF(AND(H994="11.1",OR('1_QUESITOS'!$D$8="Sim",'1_QUESITOS'!$D$9="Sim",'1_QUESITOS'!$D$10="Sim",'1_QUESITOS'!$D$11="Sim")),0.7,
IF(AND(H994="11.2",'1_QUESITOS'!$D$8="Não",'1_QUESITOS'!$D$9="Não",'1_QUESITOS'!$D$10="Não",'1_QUESITOS'!$D$11="Não"),0.5,
IF(AND(H994="11.2",OR('1_QUESITOS'!$D$8="Sim",'1_QUESITOS'!$D$9="Sim",'1_QUESITOS'!$D$10="Sim",'1_QUESITOS'!$D$11="Sim")),0.55,
0)))))))</f>
        <v>0</v>
      </c>
      <c r="J994" s="87">
        <f>'3_CAPAG'!$D$8</f>
        <v>0</v>
      </c>
      <c r="K994" s="87">
        <f>IF(OR('2_DEBITOS'!I990="Sim",'1_QUESITOS'!$D$6="Sim",'1_QUESITOS'!$D$7="Sim",'1_QUESITOS'!$D$9="Sim"),I994,
SMALL(I994:J994,1))</f>
        <v>0</v>
      </c>
      <c r="L994" s="7">
        <f>IF('2_DEBITOS'!$I$4="ERRO !!!",0,ROUNDDOWN(SUM(E994:F994)*K994,2))</f>
        <v>0</v>
      </c>
      <c r="M994" s="7">
        <f t="shared" si="60"/>
        <v>0</v>
      </c>
      <c r="N994" s="7">
        <f t="shared" si="63"/>
        <v>0</v>
      </c>
      <c r="O994" s="7">
        <f t="shared" si="61"/>
        <v>0</v>
      </c>
    </row>
    <row r="995" spans="3:15" x14ac:dyDescent="0.35">
      <c r="C995" s="18" t="str">
        <f t="shared" si="62"/>
        <v/>
      </c>
      <c r="D995" s="13" t="str">
        <f>IF('2_DEBITOS'!D991="","Não informado",'2_DEBITOS'!D991)</f>
        <v>Não informado</v>
      </c>
      <c r="E995" s="7">
        <f>IF('2_DEBITOS'!$I$4="ERRO !!!",0,SUM('2_DEBITOS'!E991))</f>
        <v>0</v>
      </c>
      <c r="F995" s="7">
        <f>IF('2_DEBITOS'!$I$4="ERRO !!!",0,SUM('2_DEBITOS'!F991,'2_DEBITOS'!G991))</f>
        <v>0</v>
      </c>
      <c r="G995" s="8" t="str">
        <f>IF('1_QUESITOS'!$D$18="ERRO !!!","",
IF(E995+F995=0,"",
IF(OR('2_DEBITOS'!I991="Sim",'1_QUESITOS'!$D$6="Sim",'1_QUESITOS'!$D$7="Sim",'1_QUESITOS'!$D$9="Sim"),"D",
IF('3_CAPAG'!$D$9="","",
'3_CAPAG'!$D$9))))</f>
        <v/>
      </c>
      <c r="H995" s="8" t="str">
        <f>IF('1_QUESITOS'!$D$18="ERRO !!!","00.0",
IF(AND(OR(G995="C",G995="D"),'1_QUESITOS'!$D$13="Sim"),"10.1",
IF(AND(OR(G995="A",G995="B"),'1_QUESITOS'!$D$14="Sim"),"10.2",
IF(AND(OR(G995="C",G995="D"),'1_QUESITOS'!$D$13="Não",'1_QUESITOS'!$D$12="Inciso I"),"11.1",
IF(AND(OR(G995="C",G995="D"),'1_QUESITOS'!$D$13="Não",'1_QUESITOS'!$D$12="Inciso II"),"11.2",
"00.0")))))</f>
        <v>00.0</v>
      </c>
      <c r="I995" s="87">
        <f>IF('1_QUESITOS'!$D$18="ERRO !!!",0,
IF(H995="10.1",0.65,
IF(H995="10.2",0,
IF(AND(H995="11.1",'1_QUESITOS'!$D$8="Não",'1_QUESITOS'!$D$9="Não",'1_QUESITOS'!$D$10="Não",'1_QUESITOS'!$D$11="Não"),0.65,
IF(AND(H995="11.1",OR('1_QUESITOS'!$D$8="Sim",'1_QUESITOS'!$D$9="Sim",'1_QUESITOS'!$D$10="Sim",'1_QUESITOS'!$D$11="Sim")),0.7,
IF(AND(H995="11.2",'1_QUESITOS'!$D$8="Não",'1_QUESITOS'!$D$9="Não",'1_QUESITOS'!$D$10="Não",'1_QUESITOS'!$D$11="Não"),0.5,
IF(AND(H995="11.2",OR('1_QUESITOS'!$D$8="Sim",'1_QUESITOS'!$D$9="Sim",'1_QUESITOS'!$D$10="Sim",'1_QUESITOS'!$D$11="Sim")),0.55,
0)))))))</f>
        <v>0</v>
      </c>
      <c r="J995" s="87">
        <f>'3_CAPAG'!$D$8</f>
        <v>0</v>
      </c>
      <c r="K995" s="87">
        <f>IF(OR('2_DEBITOS'!I991="Sim",'1_QUESITOS'!$D$6="Sim",'1_QUESITOS'!$D$7="Sim",'1_QUESITOS'!$D$9="Sim"),I995,
SMALL(I995:J995,1))</f>
        <v>0</v>
      </c>
      <c r="L995" s="7">
        <f>IF('2_DEBITOS'!$I$4="ERRO !!!",0,ROUNDDOWN(SUM(E995:F995)*K995,2))</f>
        <v>0</v>
      </c>
      <c r="M995" s="7">
        <f t="shared" si="60"/>
        <v>0</v>
      </c>
      <c r="N995" s="7">
        <f t="shared" si="63"/>
        <v>0</v>
      </c>
      <c r="O995" s="7">
        <f t="shared" si="61"/>
        <v>0</v>
      </c>
    </row>
    <row r="996" spans="3:15" x14ac:dyDescent="0.35">
      <c r="C996" s="18" t="str">
        <f t="shared" si="62"/>
        <v/>
      </c>
      <c r="D996" s="13" t="str">
        <f>IF('2_DEBITOS'!D992="","Não informado",'2_DEBITOS'!D992)</f>
        <v>Não informado</v>
      </c>
      <c r="E996" s="7">
        <f>IF('2_DEBITOS'!$I$4="ERRO !!!",0,SUM('2_DEBITOS'!E992))</f>
        <v>0</v>
      </c>
      <c r="F996" s="7">
        <f>IF('2_DEBITOS'!$I$4="ERRO !!!",0,SUM('2_DEBITOS'!F992,'2_DEBITOS'!G992))</f>
        <v>0</v>
      </c>
      <c r="G996" s="8" t="str">
        <f>IF('1_QUESITOS'!$D$18="ERRO !!!","",
IF(E996+F996=0,"",
IF(OR('2_DEBITOS'!I992="Sim",'1_QUESITOS'!$D$6="Sim",'1_QUESITOS'!$D$7="Sim",'1_QUESITOS'!$D$9="Sim"),"D",
IF('3_CAPAG'!$D$9="","",
'3_CAPAG'!$D$9))))</f>
        <v/>
      </c>
      <c r="H996" s="8" t="str">
        <f>IF('1_QUESITOS'!$D$18="ERRO !!!","00.0",
IF(AND(OR(G996="C",G996="D"),'1_QUESITOS'!$D$13="Sim"),"10.1",
IF(AND(OR(G996="A",G996="B"),'1_QUESITOS'!$D$14="Sim"),"10.2",
IF(AND(OR(G996="C",G996="D"),'1_QUESITOS'!$D$13="Não",'1_QUESITOS'!$D$12="Inciso I"),"11.1",
IF(AND(OR(G996="C",G996="D"),'1_QUESITOS'!$D$13="Não",'1_QUESITOS'!$D$12="Inciso II"),"11.2",
"00.0")))))</f>
        <v>00.0</v>
      </c>
      <c r="I996" s="87">
        <f>IF('1_QUESITOS'!$D$18="ERRO !!!",0,
IF(H996="10.1",0.65,
IF(H996="10.2",0,
IF(AND(H996="11.1",'1_QUESITOS'!$D$8="Não",'1_QUESITOS'!$D$9="Não",'1_QUESITOS'!$D$10="Não",'1_QUESITOS'!$D$11="Não"),0.65,
IF(AND(H996="11.1",OR('1_QUESITOS'!$D$8="Sim",'1_QUESITOS'!$D$9="Sim",'1_QUESITOS'!$D$10="Sim",'1_QUESITOS'!$D$11="Sim")),0.7,
IF(AND(H996="11.2",'1_QUESITOS'!$D$8="Não",'1_QUESITOS'!$D$9="Não",'1_QUESITOS'!$D$10="Não",'1_QUESITOS'!$D$11="Não"),0.5,
IF(AND(H996="11.2",OR('1_QUESITOS'!$D$8="Sim",'1_QUESITOS'!$D$9="Sim",'1_QUESITOS'!$D$10="Sim",'1_QUESITOS'!$D$11="Sim")),0.55,
0)))))))</f>
        <v>0</v>
      </c>
      <c r="J996" s="87">
        <f>'3_CAPAG'!$D$8</f>
        <v>0</v>
      </c>
      <c r="K996" s="87">
        <f>IF(OR('2_DEBITOS'!I992="Sim",'1_QUESITOS'!$D$6="Sim",'1_QUESITOS'!$D$7="Sim",'1_QUESITOS'!$D$9="Sim"),I996,
SMALL(I996:J996,1))</f>
        <v>0</v>
      </c>
      <c r="L996" s="7">
        <f>IF('2_DEBITOS'!$I$4="ERRO !!!",0,ROUNDDOWN(SUM(E996:F996)*K996,2))</f>
        <v>0</v>
      </c>
      <c r="M996" s="7">
        <f t="shared" si="60"/>
        <v>0</v>
      </c>
      <c r="N996" s="7">
        <f t="shared" si="63"/>
        <v>0</v>
      </c>
      <c r="O996" s="7">
        <f t="shared" si="61"/>
        <v>0</v>
      </c>
    </row>
    <row r="997" spans="3:15" x14ac:dyDescent="0.35">
      <c r="C997" s="18" t="str">
        <f t="shared" si="62"/>
        <v/>
      </c>
      <c r="D997" s="13" t="str">
        <f>IF('2_DEBITOS'!D993="","Não informado",'2_DEBITOS'!D993)</f>
        <v>Não informado</v>
      </c>
      <c r="E997" s="7">
        <f>IF('2_DEBITOS'!$I$4="ERRO !!!",0,SUM('2_DEBITOS'!E993))</f>
        <v>0</v>
      </c>
      <c r="F997" s="7">
        <f>IF('2_DEBITOS'!$I$4="ERRO !!!",0,SUM('2_DEBITOS'!F993,'2_DEBITOS'!G993))</f>
        <v>0</v>
      </c>
      <c r="G997" s="8" t="str">
        <f>IF('1_QUESITOS'!$D$18="ERRO !!!","",
IF(E997+F997=0,"",
IF(OR('2_DEBITOS'!I993="Sim",'1_QUESITOS'!$D$6="Sim",'1_QUESITOS'!$D$7="Sim",'1_QUESITOS'!$D$9="Sim"),"D",
IF('3_CAPAG'!$D$9="","",
'3_CAPAG'!$D$9))))</f>
        <v/>
      </c>
      <c r="H997" s="8" t="str">
        <f>IF('1_QUESITOS'!$D$18="ERRO !!!","00.0",
IF(AND(OR(G997="C",G997="D"),'1_QUESITOS'!$D$13="Sim"),"10.1",
IF(AND(OR(G997="A",G997="B"),'1_QUESITOS'!$D$14="Sim"),"10.2",
IF(AND(OR(G997="C",G997="D"),'1_QUESITOS'!$D$13="Não",'1_QUESITOS'!$D$12="Inciso I"),"11.1",
IF(AND(OR(G997="C",G997="D"),'1_QUESITOS'!$D$13="Não",'1_QUESITOS'!$D$12="Inciso II"),"11.2",
"00.0")))))</f>
        <v>00.0</v>
      </c>
      <c r="I997" s="87">
        <f>IF('1_QUESITOS'!$D$18="ERRO !!!",0,
IF(H997="10.1",0.65,
IF(H997="10.2",0,
IF(AND(H997="11.1",'1_QUESITOS'!$D$8="Não",'1_QUESITOS'!$D$9="Não",'1_QUESITOS'!$D$10="Não",'1_QUESITOS'!$D$11="Não"),0.65,
IF(AND(H997="11.1",OR('1_QUESITOS'!$D$8="Sim",'1_QUESITOS'!$D$9="Sim",'1_QUESITOS'!$D$10="Sim",'1_QUESITOS'!$D$11="Sim")),0.7,
IF(AND(H997="11.2",'1_QUESITOS'!$D$8="Não",'1_QUESITOS'!$D$9="Não",'1_QUESITOS'!$D$10="Não",'1_QUESITOS'!$D$11="Não"),0.5,
IF(AND(H997="11.2",OR('1_QUESITOS'!$D$8="Sim",'1_QUESITOS'!$D$9="Sim",'1_QUESITOS'!$D$10="Sim",'1_QUESITOS'!$D$11="Sim")),0.55,
0)))))))</f>
        <v>0</v>
      </c>
      <c r="J997" s="87">
        <f>'3_CAPAG'!$D$8</f>
        <v>0</v>
      </c>
      <c r="K997" s="87">
        <f>IF(OR('2_DEBITOS'!I993="Sim",'1_QUESITOS'!$D$6="Sim",'1_QUESITOS'!$D$7="Sim",'1_QUESITOS'!$D$9="Sim"),I997,
SMALL(I997:J997,1))</f>
        <v>0</v>
      </c>
      <c r="L997" s="7">
        <f>IF('2_DEBITOS'!$I$4="ERRO !!!",0,ROUNDDOWN(SUM(E997:F997)*K997,2))</f>
        <v>0</v>
      </c>
      <c r="M997" s="7">
        <f t="shared" si="60"/>
        <v>0</v>
      </c>
      <c r="N997" s="7">
        <f t="shared" si="63"/>
        <v>0</v>
      </c>
      <c r="O997" s="7">
        <f t="shared" si="61"/>
        <v>0</v>
      </c>
    </row>
    <row r="998" spans="3:15" x14ac:dyDescent="0.35">
      <c r="C998" s="18" t="str">
        <f t="shared" si="62"/>
        <v/>
      </c>
      <c r="D998" s="13" t="str">
        <f>IF('2_DEBITOS'!D994="","Não informado",'2_DEBITOS'!D994)</f>
        <v>Não informado</v>
      </c>
      <c r="E998" s="7">
        <f>IF('2_DEBITOS'!$I$4="ERRO !!!",0,SUM('2_DEBITOS'!E994))</f>
        <v>0</v>
      </c>
      <c r="F998" s="7">
        <f>IF('2_DEBITOS'!$I$4="ERRO !!!",0,SUM('2_DEBITOS'!F994,'2_DEBITOS'!G994))</f>
        <v>0</v>
      </c>
      <c r="G998" s="8" t="str">
        <f>IF('1_QUESITOS'!$D$18="ERRO !!!","",
IF(E998+F998=0,"",
IF(OR('2_DEBITOS'!I994="Sim",'1_QUESITOS'!$D$6="Sim",'1_QUESITOS'!$D$7="Sim",'1_QUESITOS'!$D$9="Sim"),"D",
IF('3_CAPAG'!$D$9="","",
'3_CAPAG'!$D$9))))</f>
        <v/>
      </c>
      <c r="H998" s="8" t="str">
        <f>IF('1_QUESITOS'!$D$18="ERRO !!!","00.0",
IF(AND(OR(G998="C",G998="D"),'1_QUESITOS'!$D$13="Sim"),"10.1",
IF(AND(OR(G998="A",G998="B"),'1_QUESITOS'!$D$14="Sim"),"10.2",
IF(AND(OR(G998="C",G998="D"),'1_QUESITOS'!$D$13="Não",'1_QUESITOS'!$D$12="Inciso I"),"11.1",
IF(AND(OR(G998="C",G998="D"),'1_QUESITOS'!$D$13="Não",'1_QUESITOS'!$D$12="Inciso II"),"11.2",
"00.0")))))</f>
        <v>00.0</v>
      </c>
      <c r="I998" s="87">
        <f>IF('1_QUESITOS'!$D$18="ERRO !!!",0,
IF(H998="10.1",0.65,
IF(H998="10.2",0,
IF(AND(H998="11.1",'1_QUESITOS'!$D$8="Não",'1_QUESITOS'!$D$9="Não",'1_QUESITOS'!$D$10="Não",'1_QUESITOS'!$D$11="Não"),0.65,
IF(AND(H998="11.1",OR('1_QUESITOS'!$D$8="Sim",'1_QUESITOS'!$D$9="Sim",'1_QUESITOS'!$D$10="Sim",'1_QUESITOS'!$D$11="Sim")),0.7,
IF(AND(H998="11.2",'1_QUESITOS'!$D$8="Não",'1_QUESITOS'!$D$9="Não",'1_QUESITOS'!$D$10="Não",'1_QUESITOS'!$D$11="Não"),0.5,
IF(AND(H998="11.2",OR('1_QUESITOS'!$D$8="Sim",'1_QUESITOS'!$D$9="Sim",'1_QUESITOS'!$D$10="Sim",'1_QUESITOS'!$D$11="Sim")),0.55,
0)))))))</f>
        <v>0</v>
      </c>
      <c r="J998" s="87">
        <f>'3_CAPAG'!$D$8</f>
        <v>0</v>
      </c>
      <c r="K998" s="87">
        <f>IF(OR('2_DEBITOS'!I994="Sim",'1_QUESITOS'!$D$6="Sim",'1_QUESITOS'!$D$7="Sim",'1_QUESITOS'!$D$9="Sim"),I998,
SMALL(I998:J998,1))</f>
        <v>0</v>
      </c>
      <c r="L998" s="7">
        <f>IF('2_DEBITOS'!$I$4="ERRO !!!",0,ROUNDDOWN(SUM(E998:F998)*K998,2))</f>
        <v>0</v>
      </c>
      <c r="M998" s="7">
        <f t="shared" si="60"/>
        <v>0</v>
      </c>
      <c r="N998" s="7">
        <f t="shared" si="63"/>
        <v>0</v>
      </c>
      <c r="O998" s="7">
        <f t="shared" si="61"/>
        <v>0</v>
      </c>
    </row>
    <row r="999" spans="3:15" x14ac:dyDescent="0.35">
      <c r="C999" s="18" t="str">
        <f t="shared" si="62"/>
        <v/>
      </c>
      <c r="D999" s="13" t="str">
        <f>IF('2_DEBITOS'!D995="","Não informado",'2_DEBITOS'!D995)</f>
        <v>Não informado</v>
      </c>
      <c r="E999" s="7">
        <f>IF('2_DEBITOS'!$I$4="ERRO !!!",0,SUM('2_DEBITOS'!E995))</f>
        <v>0</v>
      </c>
      <c r="F999" s="7">
        <f>IF('2_DEBITOS'!$I$4="ERRO !!!",0,SUM('2_DEBITOS'!F995,'2_DEBITOS'!G995))</f>
        <v>0</v>
      </c>
      <c r="G999" s="8" t="str">
        <f>IF('1_QUESITOS'!$D$18="ERRO !!!","",
IF(E999+F999=0,"",
IF(OR('2_DEBITOS'!I995="Sim",'1_QUESITOS'!$D$6="Sim",'1_QUESITOS'!$D$7="Sim",'1_QUESITOS'!$D$9="Sim"),"D",
IF('3_CAPAG'!$D$9="","",
'3_CAPAG'!$D$9))))</f>
        <v/>
      </c>
      <c r="H999" s="8" t="str">
        <f>IF('1_QUESITOS'!$D$18="ERRO !!!","00.0",
IF(AND(OR(G999="C",G999="D"),'1_QUESITOS'!$D$13="Sim"),"10.1",
IF(AND(OR(G999="A",G999="B"),'1_QUESITOS'!$D$14="Sim"),"10.2",
IF(AND(OR(G999="C",G999="D"),'1_QUESITOS'!$D$13="Não",'1_QUESITOS'!$D$12="Inciso I"),"11.1",
IF(AND(OR(G999="C",G999="D"),'1_QUESITOS'!$D$13="Não",'1_QUESITOS'!$D$12="Inciso II"),"11.2",
"00.0")))))</f>
        <v>00.0</v>
      </c>
      <c r="I999" s="87">
        <f>IF('1_QUESITOS'!$D$18="ERRO !!!",0,
IF(H999="10.1",0.65,
IF(H999="10.2",0,
IF(AND(H999="11.1",'1_QUESITOS'!$D$8="Não",'1_QUESITOS'!$D$9="Não",'1_QUESITOS'!$D$10="Não",'1_QUESITOS'!$D$11="Não"),0.65,
IF(AND(H999="11.1",OR('1_QUESITOS'!$D$8="Sim",'1_QUESITOS'!$D$9="Sim",'1_QUESITOS'!$D$10="Sim",'1_QUESITOS'!$D$11="Sim")),0.7,
IF(AND(H999="11.2",'1_QUESITOS'!$D$8="Não",'1_QUESITOS'!$D$9="Não",'1_QUESITOS'!$D$10="Não",'1_QUESITOS'!$D$11="Não"),0.5,
IF(AND(H999="11.2",OR('1_QUESITOS'!$D$8="Sim",'1_QUESITOS'!$D$9="Sim",'1_QUESITOS'!$D$10="Sim",'1_QUESITOS'!$D$11="Sim")),0.55,
0)))))))</f>
        <v>0</v>
      </c>
      <c r="J999" s="87">
        <f>'3_CAPAG'!$D$8</f>
        <v>0</v>
      </c>
      <c r="K999" s="87">
        <f>IF(OR('2_DEBITOS'!I995="Sim",'1_QUESITOS'!$D$6="Sim",'1_QUESITOS'!$D$7="Sim",'1_QUESITOS'!$D$9="Sim"),I999,
SMALL(I999:J999,1))</f>
        <v>0</v>
      </c>
      <c r="L999" s="7">
        <f>IF('2_DEBITOS'!$I$4="ERRO !!!",0,ROUNDDOWN(SUM(E999:F999)*K999,2))</f>
        <v>0</v>
      </c>
      <c r="M999" s="7">
        <f t="shared" si="60"/>
        <v>0</v>
      </c>
      <c r="N999" s="7">
        <f t="shared" si="63"/>
        <v>0</v>
      </c>
      <c r="O999" s="7">
        <f t="shared" si="61"/>
        <v>0</v>
      </c>
    </row>
    <row r="1000" spans="3:15" x14ac:dyDescent="0.35">
      <c r="C1000" s="18" t="str">
        <f t="shared" si="62"/>
        <v/>
      </c>
      <c r="D1000" s="13" t="str">
        <f>IF('2_DEBITOS'!D996="","Não informado",'2_DEBITOS'!D996)</f>
        <v>Não informado</v>
      </c>
      <c r="E1000" s="7">
        <f>IF('2_DEBITOS'!$I$4="ERRO !!!",0,SUM('2_DEBITOS'!E996))</f>
        <v>0</v>
      </c>
      <c r="F1000" s="7">
        <f>IF('2_DEBITOS'!$I$4="ERRO !!!",0,SUM('2_DEBITOS'!F996,'2_DEBITOS'!G996))</f>
        <v>0</v>
      </c>
      <c r="G1000" s="8" t="str">
        <f>IF('1_QUESITOS'!$D$18="ERRO !!!","",
IF(E1000+F1000=0,"",
IF(OR('2_DEBITOS'!I996="Sim",'1_QUESITOS'!$D$6="Sim",'1_QUESITOS'!$D$7="Sim",'1_QUESITOS'!$D$9="Sim"),"D",
IF('3_CAPAG'!$D$9="","",
'3_CAPAG'!$D$9))))</f>
        <v/>
      </c>
      <c r="H1000" s="8" t="str">
        <f>IF('1_QUESITOS'!$D$18="ERRO !!!","00.0",
IF(AND(OR(G1000="C",G1000="D"),'1_QUESITOS'!$D$13="Sim"),"10.1",
IF(AND(OR(G1000="A",G1000="B"),'1_QUESITOS'!$D$14="Sim"),"10.2",
IF(AND(OR(G1000="C",G1000="D"),'1_QUESITOS'!$D$13="Não",'1_QUESITOS'!$D$12="Inciso I"),"11.1",
IF(AND(OR(G1000="C",G1000="D"),'1_QUESITOS'!$D$13="Não",'1_QUESITOS'!$D$12="Inciso II"),"11.2",
"00.0")))))</f>
        <v>00.0</v>
      </c>
      <c r="I1000" s="87">
        <f>IF('1_QUESITOS'!$D$18="ERRO !!!",0,
IF(H1000="10.1",0.65,
IF(H1000="10.2",0,
IF(AND(H1000="11.1",'1_QUESITOS'!$D$8="Não",'1_QUESITOS'!$D$9="Não",'1_QUESITOS'!$D$10="Não",'1_QUESITOS'!$D$11="Não"),0.65,
IF(AND(H1000="11.1",OR('1_QUESITOS'!$D$8="Sim",'1_QUESITOS'!$D$9="Sim",'1_QUESITOS'!$D$10="Sim",'1_QUESITOS'!$D$11="Sim")),0.7,
IF(AND(H1000="11.2",'1_QUESITOS'!$D$8="Não",'1_QUESITOS'!$D$9="Não",'1_QUESITOS'!$D$10="Não",'1_QUESITOS'!$D$11="Não"),0.5,
IF(AND(H1000="11.2",OR('1_QUESITOS'!$D$8="Sim",'1_QUESITOS'!$D$9="Sim",'1_QUESITOS'!$D$10="Sim",'1_QUESITOS'!$D$11="Sim")),0.55,
0)))))))</f>
        <v>0</v>
      </c>
      <c r="J1000" s="87">
        <f>'3_CAPAG'!$D$8</f>
        <v>0</v>
      </c>
      <c r="K1000" s="87">
        <f>IF(OR('2_DEBITOS'!I996="Sim",'1_QUESITOS'!$D$6="Sim",'1_QUESITOS'!$D$7="Sim",'1_QUESITOS'!$D$9="Sim"),I1000,
SMALL(I1000:J1000,1))</f>
        <v>0</v>
      </c>
      <c r="L1000" s="7">
        <f>IF('2_DEBITOS'!$I$4="ERRO !!!",0,ROUNDDOWN(SUM(E1000:F1000)*K1000,2))</f>
        <v>0</v>
      </c>
      <c r="M1000" s="7">
        <f t="shared" si="60"/>
        <v>0</v>
      </c>
      <c r="N1000" s="7">
        <f t="shared" si="63"/>
        <v>0</v>
      </c>
      <c r="O1000" s="7">
        <f t="shared" si="61"/>
        <v>0</v>
      </c>
    </row>
    <row r="1001" spans="3:15" x14ac:dyDescent="0.35">
      <c r="C1001" s="18" t="str">
        <f t="shared" si="62"/>
        <v/>
      </c>
      <c r="D1001" s="13" t="str">
        <f>IF('2_DEBITOS'!D997="","Não informado",'2_DEBITOS'!D997)</f>
        <v>Não informado</v>
      </c>
      <c r="E1001" s="7">
        <f>IF('2_DEBITOS'!$I$4="ERRO !!!",0,SUM('2_DEBITOS'!E997))</f>
        <v>0</v>
      </c>
      <c r="F1001" s="7">
        <f>IF('2_DEBITOS'!$I$4="ERRO !!!",0,SUM('2_DEBITOS'!F997,'2_DEBITOS'!G997))</f>
        <v>0</v>
      </c>
      <c r="G1001" s="8" t="str">
        <f>IF('1_QUESITOS'!$D$18="ERRO !!!","",
IF(E1001+F1001=0,"",
IF(OR('2_DEBITOS'!I997="Sim",'1_QUESITOS'!$D$6="Sim",'1_QUESITOS'!$D$7="Sim",'1_QUESITOS'!$D$9="Sim"),"D",
IF('3_CAPAG'!$D$9="","",
'3_CAPAG'!$D$9))))</f>
        <v/>
      </c>
      <c r="H1001" s="8" t="str">
        <f>IF('1_QUESITOS'!$D$18="ERRO !!!","00.0",
IF(AND(OR(G1001="C",G1001="D"),'1_QUESITOS'!$D$13="Sim"),"10.1",
IF(AND(OR(G1001="A",G1001="B"),'1_QUESITOS'!$D$14="Sim"),"10.2",
IF(AND(OR(G1001="C",G1001="D"),'1_QUESITOS'!$D$13="Não",'1_QUESITOS'!$D$12="Inciso I"),"11.1",
IF(AND(OR(G1001="C",G1001="D"),'1_QUESITOS'!$D$13="Não",'1_QUESITOS'!$D$12="Inciso II"),"11.2",
"00.0")))))</f>
        <v>00.0</v>
      </c>
      <c r="I1001" s="87">
        <f>IF('1_QUESITOS'!$D$18="ERRO !!!",0,
IF(H1001="10.1",0.65,
IF(H1001="10.2",0,
IF(AND(H1001="11.1",'1_QUESITOS'!$D$8="Não",'1_QUESITOS'!$D$9="Não",'1_QUESITOS'!$D$10="Não",'1_QUESITOS'!$D$11="Não"),0.65,
IF(AND(H1001="11.1",OR('1_QUESITOS'!$D$8="Sim",'1_QUESITOS'!$D$9="Sim",'1_QUESITOS'!$D$10="Sim",'1_QUESITOS'!$D$11="Sim")),0.7,
IF(AND(H1001="11.2",'1_QUESITOS'!$D$8="Não",'1_QUESITOS'!$D$9="Não",'1_QUESITOS'!$D$10="Não",'1_QUESITOS'!$D$11="Não"),0.5,
IF(AND(H1001="11.2",OR('1_QUESITOS'!$D$8="Sim",'1_QUESITOS'!$D$9="Sim",'1_QUESITOS'!$D$10="Sim",'1_QUESITOS'!$D$11="Sim")),0.55,
0)))))))</f>
        <v>0</v>
      </c>
      <c r="J1001" s="87">
        <f>'3_CAPAG'!$D$8</f>
        <v>0</v>
      </c>
      <c r="K1001" s="87">
        <f>IF(OR('2_DEBITOS'!I997="Sim",'1_QUESITOS'!$D$6="Sim",'1_QUESITOS'!$D$7="Sim",'1_QUESITOS'!$D$9="Sim"),I1001,
SMALL(I1001:J1001,1))</f>
        <v>0</v>
      </c>
      <c r="L1001" s="7">
        <f>IF('2_DEBITOS'!$I$4="ERRO !!!",0,ROUNDDOWN(SUM(E1001:F1001)*K1001,2))</f>
        <v>0</v>
      </c>
      <c r="M1001" s="7">
        <f t="shared" si="60"/>
        <v>0</v>
      </c>
      <c r="N1001" s="7">
        <f t="shared" si="63"/>
        <v>0</v>
      </c>
      <c r="O1001" s="7">
        <f t="shared" si="61"/>
        <v>0</v>
      </c>
    </row>
    <row r="1002" spans="3:15" x14ac:dyDescent="0.35">
      <c r="C1002" s="18" t="str">
        <f t="shared" si="62"/>
        <v/>
      </c>
      <c r="D1002" s="13" t="str">
        <f>IF('2_DEBITOS'!D998="","Não informado",'2_DEBITOS'!D998)</f>
        <v>Não informado</v>
      </c>
      <c r="E1002" s="7">
        <f>IF('2_DEBITOS'!$I$4="ERRO !!!",0,SUM('2_DEBITOS'!E998))</f>
        <v>0</v>
      </c>
      <c r="F1002" s="7">
        <f>IF('2_DEBITOS'!$I$4="ERRO !!!",0,SUM('2_DEBITOS'!F998,'2_DEBITOS'!G998))</f>
        <v>0</v>
      </c>
      <c r="G1002" s="8" t="str">
        <f>IF('1_QUESITOS'!$D$18="ERRO !!!","",
IF(E1002+F1002=0,"",
IF(OR('2_DEBITOS'!I998="Sim",'1_QUESITOS'!$D$6="Sim",'1_QUESITOS'!$D$7="Sim",'1_QUESITOS'!$D$9="Sim"),"D",
IF('3_CAPAG'!$D$9="","",
'3_CAPAG'!$D$9))))</f>
        <v/>
      </c>
      <c r="H1002" s="8" t="str">
        <f>IF('1_QUESITOS'!$D$18="ERRO !!!","00.0",
IF(AND(OR(G1002="C",G1002="D"),'1_QUESITOS'!$D$13="Sim"),"10.1",
IF(AND(OR(G1002="A",G1002="B"),'1_QUESITOS'!$D$14="Sim"),"10.2",
IF(AND(OR(G1002="C",G1002="D"),'1_QUESITOS'!$D$13="Não",'1_QUESITOS'!$D$12="Inciso I"),"11.1",
IF(AND(OR(G1002="C",G1002="D"),'1_QUESITOS'!$D$13="Não",'1_QUESITOS'!$D$12="Inciso II"),"11.2",
"00.0")))))</f>
        <v>00.0</v>
      </c>
      <c r="I1002" s="87">
        <f>IF('1_QUESITOS'!$D$18="ERRO !!!",0,
IF(H1002="10.1",0.65,
IF(H1002="10.2",0,
IF(AND(H1002="11.1",'1_QUESITOS'!$D$8="Não",'1_QUESITOS'!$D$9="Não",'1_QUESITOS'!$D$10="Não",'1_QUESITOS'!$D$11="Não"),0.65,
IF(AND(H1002="11.1",OR('1_QUESITOS'!$D$8="Sim",'1_QUESITOS'!$D$9="Sim",'1_QUESITOS'!$D$10="Sim",'1_QUESITOS'!$D$11="Sim")),0.7,
IF(AND(H1002="11.2",'1_QUESITOS'!$D$8="Não",'1_QUESITOS'!$D$9="Não",'1_QUESITOS'!$D$10="Não",'1_QUESITOS'!$D$11="Não"),0.5,
IF(AND(H1002="11.2",OR('1_QUESITOS'!$D$8="Sim",'1_QUESITOS'!$D$9="Sim",'1_QUESITOS'!$D$10="Sim",'1_QUESITOS'!$D$11="Sim")),0.55,
0)))))))</f>
        <v>0</v>
      </c>
      <c r="J1002" s="87">
        <f>'3_CAPAG'!$D$8</f>
        <v>0</v>
      </c>
      <c r="K1002" s="87">
        <f>IF(OR('2_DEBITOS'!I998="Sim",'1_QUESITOS'!$D$6="Sim",'1_QUESITOS'!$D$7="Sim",'1_QUESITOS'!$D$9="Sim"),I1002,
SMALL(I1002:J1002,1))</f>
        <v>0</v>
      </c>
      <c r="L1002" s="7">
        <f>IF('2_DEBITOS'!$I$4="ERRO !!!",0,ROUNDDOWN(SUM(E1002:F1002)*K1002,2))</f>
        <v>0</v>
      </c>
      <c r="M1002" s="7">
        <f t="shared" si="60"/>
        <v>0</v>
      </c>
      <c r="N1002" s="7">
        <f t="shared" si="63"/>
        <v>0</v>
      </c>
      <c r="O1002" s="7">
        <f t="shared" si="61"/>
        <v>0</v>
      </c>
    </row>
    <row r="1003" spans="3:15" x14ac:dyDescent="0.35">
      <c r="C1003" s="18" t="str">
        <f t="shared" si="62"/>
        <v/>
      </c>
      <c r="D1003" s="13" t="str">
        <f>IF('2_DEBITOS'!D999="","Não informado",'2_DEBITOS'!D999)</f>
        <v>Não informado</v>
      </c>
      <c r="E1003" s="7">
        <f>IF('2_DEBITOS'!$I$4="ERRO !!!",0,SUM('2_DEBITOS'!E999))</f>
        <v>0</v>
      </c>
      <c r="F1003" s="7">
        <f>IF('2_DEBITOS'!$I$4="ERRO !!!",0,SUM('2_DEBITOS'!F999,'2_DEBITOS'!G999))</f>
        <v>0</v>
      </c>
      <c r="G1003" s="8" t="str">
        <f>IF('1_QUESITOS'!$D$18="ERRO !!!","",
IF(E1003+F1003=0,"",
IF(OR('2_DEBITOS'!I999="Sim",'1_QUESITOS'!$D$6="Sim",'1_QUESITOS'!$D$7="Sim",'1_QUESITOS'!$D$9="Sim"),"D",
IF('3_CAPAG'!$D$9="","",
'3_CAPAG'!$D$9))))</f>
        <v/>
      </c>
      <c r="H1003" s="8" t="str">
        <f>IF('1_QUESITOS'!$D$18="ERRO !!!","00.0",
IF(AND(OR(G1003="C",G1003="D"),'1_QUESITOS'!$D$13="Sim"),"10.1",
IF(AND(OR(G1003="A",G1003="B"),'1_QUESITOS'!$D$14="Sim"),"10.2",
IF(AND(OR(G1003="C",G1003="D"),'1_QUESITOS'!$D$13="Não",'1_QUESITOS'!$D$12="Inciso I"),"11.1",
IF(AND(OR(G1003="C",G1003="D"),'1_QUESITOS'!$D$13="Não",'1_QUESITOS'!$D$12="Inciso II"),"11.2",
"00.0")))))</f>
        <v>00.0</v>
      </c>
      <c r="I1003" s="87">
        <f>IF('1_QUESITOS'!$D$18="ERRO !!!",0,
IF(H1003="10.1",0.65,
IF(H1003="10.2",0,
IF(AND(H1003="11.1",'1_QUESITOS'!$D$8="Não",'1_QUESITOS'!$D$9="Não",'1_QUESITOS'!$D$10="Não",'1_QUESITOS'!$D$11="Não"),0.65,
IF(AND(H1003="11.1",OR('1_QUESITOS'!$D$8="Sim",'1_QUESITOS'!$D$9="Sim",'1_QUESITOS'!$D$10="Sim",'1_QUESITOS'!$D$11="Sim")),0.7,
IF(AND(H1003="11.2",'1_QUESITOS'!$D$8="Não",'1_QUESITOS'!$D$9="Não",'1_QUESITOS'!$D$10="Não",'1_QUESITOS'!$D$11="Não"),0.5,
IF(AND(H1003="11.2",OR('1_QUESITOS'!$D$8="Sim",'1_QUESITOS'!$D$9="Sim",'1_QUESITOS'!$D$10="Sim",'1_QUESITOS'!$D$11="Sim")),0.55,
0)))))))</f>
        <v>0</v>
      </c>
      <c r="J1003" s="87">
        <f>'3_CAPAG'!$D$8</f>
        <v>0</v>
      </c>
      <c r="K1003" s="87">
        <f>IF(OR('2_DEBITOS'!I999="Sim",'1_QUESITOS'!$D$6="Sim",'1_QUESITOS'!$D$7="Sim",'1_QUESITOS'!$D$9="Sim"),I1003,
SMALL(I1003:J1003,1))</f>
        <v>0</v>
      </c>
      <c r="L1003" s="7">
        <f>IF('2_DEBITOS'!$I$4="ERRO !!!",0,ROUNDDOWN(SUM(E1003:F1003)*K1003,2))</f>
        <v>0</v>
      </c>
      <c r="M1003" s="7">
        <f t="shared" si="60"/>
        <v>0</v>
      </c>
      <c r="N1003" s="7">
        <f t="shared" si="63"/>
        <v>0</v>
      </c>
      <c r="O1003" s="7">
        <f t="shared" si="61"/>
        <v>0</v>
      </c>
    </row>
    <row r="1004" spans="3:15" x14ac:dyDescent="0.35">
      <c r="C1004" s="18" t="str">
        <f t="shared" si="62"/>
        <v/>
      </c>
      <c r="D1004" s="13" t="str">
        <f>IF('2_DEBITOS'!D1000="","Não informado",'2_DEBITOS'!D1000)</f>
        <v>Não informado</v>
      </c>
      <c r="E1004" s="7">
        <f>IF('2_DEBITOS'!$I$4="ERRO !!!",0,SUM('2_DEBITOS'!E1000))</f>
        <v>0</v>
      </c>
      <c r="F1004" s="7">
        <f>IF('2_DEBITOS'!$I$4="ERRO !!!",0,SUM('2_DEBITOS'!F1000,'2_DEBITOS'!G1000))</f>
        <v>0</v>
      </c>
      <c r="G1004" s="8" t="str">
        <f>IF('1_QUESITOS'!$D$18="ERRO !!!","",
IF(E1004+F1004=0,"",
IF(OR('2_DEBITOS'!I1000="Sim",'1_QUESITOS'!$D$6="Sim",'1_QUESITOS'!$D$7="Sim",'1_QUESITOS'!$D$9="Sim"),"D",
IF('3_CAPAG'!$D$9="","",
'3_CAPAG'!$D$9))))</f>
        <v/>
      </c>
      <c r="H1004" s="8" t="str">
        <f>IF('1_QUESITOS'!$D$18="ERRO !!!","00.0",
IF(AND(OR(G1004="C",G1004="D"),'1_QUESITOS'!$D$13="Sim"),"10.1",
IF(AND(OR(G1004="A",G1004="B"),'1_QUESITOS'!$D$14="Sim"),"10.2",
IF(AND(OR(G1004="C",G1004="D"),'1_QUESITOS'!$D$13="Não",'1_QUESITOS'!$D$12="Inciso I"),"11.1",
IF(AND(OR(G1004="C",G1004="D"),'1_QUESITOS'!$D$13="Não",'1_QUESITOS'!$D$12="Inciso II"),"11.2",
"00.0")))))</f>
        <v>00.0</v>
      </c>
      <c r="I1004" s="87">
        <f>IF('1_QUESITOS'!$D$18="ERRO !!!",0,
IF(H1004="10.1",0.65,
IF(H1004="10.2",0,
IF(AND(H1004="11.1",'1_QUESITOS'!$D$8="Não",'1_QUESITOS'!$D$9="Não",'1_QUESITOS'!$D$10="Não",'1_QUESITOS'!$D$11="Não"),0.65,
IF(AND(H1004="11.1",OR('1_QUESITOS'!$D$8="Sim",'1_QUESITOS'!$D$9="Sim",'1_QUESITOS'!$D$10="Sim",'1_QUESITOS'!$D$11="Sim")),0.7,
IF(AND(H1004="11.2",'1_QUESITOS'!$D$8="Não",'1_QUESITOS'!$D$9="Não",'1_QUESITOS'!$D$10="Não",'1_QUESITOS'!$D$11="Não"),0.5,
IF(AND(H1004="11.2",OR('1_QUESITOS'!$D$8="Sim",'1_QUESITOS'!$D$9="Sim",'1_QUESITOS'!$D$10="Sim",'1_QUESITOS'!$D$11="Sim")),0.55,
0)))))))</f>
        <v>0</v>
      </c>
      <c r="J1004" s="87">
        <f>'3_CAPAG'!$D$8</f>
        <v>0</v>
      </c>
      <c r="K1004" s="87">
        <f>IF(OR('2_DEBITOS'!I1000="Sim",'1_QUESITOS'!$D$6="Sim",'1_QUESITOS'!$D$7="Sim",'1_QUESITOS'!$D$9="Sim"),I1004,
SMALL(I1004:J1004,1))</f>
        <v>0</v>
      </c>
      <c r="L1004" s="7">
        <f>IF('2_DEBITOS'!$I$4="ERRO !!!",0,ROUNDDOWN(SUM(E1004:F1004)*K1004,2))</f>
        <v>0</v>
      </c>
      <c r="M1004" s="7">
        <f t="shared" si="60"/>
        <v>0</v>
      </c>
      <c r="N1004" s="7">
        <f t="shared" si="63"/>
        <v>0</v>
      </c>
      <c r="O1004" s="7">
        <f t="shared" si="61"/>
        <v>0</v>
      </c>
    </row>
    <row r="1005" spans="3:15" x14ac:dyDescent="0.35">
      <c r="C1005" s="18" t="str">
        <f t="shared" si="62"/>
        <v/>
      </c>
      <c r="D1005" s="13" t="str">
        <f>IF('2_DEBITOS'!D1001="","Não informado",'2_DEBITOS'!D1001)</f>
        <v>Não informado</v>
      </c>
      <c r="E1005" s="7">
        <f>IF('2_DEBITOS'!$I$4="ERRO !!!",0,SUM('2_DEBITOS'!E1001))</f>
        <v>0</v>
      </c>
      <c r="F1005" s="7">
        <f>IF('2_DEBITOS'!$I$4="ERRO !!!",0,SUM('2_DEBITOS'!F1001,'2_DEBITOS'!G1001))</f>
        <v>0</v>
      </c>
      <c r="G1005" s="8" t="str">
        <f>IF('1_QUESITOS'!$D$18="ERRO !!!","",
IF(E1005+F1005=0,"",
IF(OR('2_DEBITOS'!I1001="Sim",'1_QUESITOS'!$D$6="Sim",'1_QUESITOS'!$D$7="Sim",'1_QUESITOS'!$D$9="Sim"),"D",
IF('3_CAPAG'!$D$9="","",
'3_CAPAG'!$D$9))))</f>
        <v/>
      </c>
      <c r="H1005" s="8" t="str">
        <f>IF('1_QUESITOS'!$D$18="ERRO !!!","00.0",
IF(AND(OR(G1005="C",G1005="D"),'1_QUESITOS'!$D$13="Sim"),"10.1",
IF(AND(OR(G1005="A",G1005="B"),'1_QUESITOS'!$D$14="Sim"),"10.2",
IF(AND(OR(G1005="C",G1005="D"),'1_QUESITOS'!$D$13="Não",'1_QUESITOS'!$D$12="Inciso I"),"11.1",
IF(AND(OR(G1005="C",G1005="D"),'1_QUESITOS'!$D$13="Não",'1_QUESITOS'!$D$12="Inciso II"),"11.2",
"00.0")))))</f>
        <v>00.0</v>
      </c>
      <c r="I1005" s="87">
        <f>IF('1_QUESITOS'!$D$18="ERRO !!!",0,
IF(H1005="10.1",0.65,
IF(H1005="10.2",0,
IF(AND(H1005="11.1",'1_QUESITOS'!$D$8="Não",'1_QUESITOS'!$D$9="Não",'1_QUESITOS'!$D$10="Não",'1_QUESITOS'!$D$11="Não"),0.65,
IF(AND(H1005="11.1",OR('1_QUESITOS'!$D$8="Sim",'1_QUESITOS'!$D$9="Sim",'1_QUESITOS'!$D$10="Sim",'1_QUESITOS'!$D$11="Sim")),0.7,
IF(AND(H1005="11.2",'1_QUESITOS'!$D$8="Não",'1_QUESITOS'!$D$9="Não",'1_QUESITOS'!$D$10="Não",'1_QUESITOS'!$D$11="Não"),0.5,
IF(AND(H1005="11.2",OR('1_QUESITOS'!$D$8="Sim",'1_QUESITOS'!$D$9="Sim",'1_QUESITOS'!$D$10="Sim",'1_QUESITOS'!$D$11="Sim")),0.55,
0)))))))</f>
        <v>0</v>
      </c>
      <c r="J1005" s="87">
        <f>'3_CAPAG'!$D$8</f>
        <v>0</v>
      </c>
      <c r="K1005" s="87">
        <f>IF(OR('2_DEBITOS'!I1001="Sim",'1_QUESITOS'!$D$6="Sim",'1_QUESITOS'!$D$7="Sim",'1_QUESITOS'!$D$9="Sim"),I1005,
SMALL(I1005:J1005,1))</f>
        <v>0</v>
      </c>
      <c r="L1005" s="7">
        <f>IF('2_DEBITOS'!$I$4="ERRO !!!",0,ROUNDDOWN(SUM(E1005:F1005)*K1005,2))</f>
        <v>0</v>
      </c>
      <c r="M1005" s="7">
        <f t="shared" si="60"/>
        <v>0</v>
      </c>
      <c r="N1005" s="7">
        <f t="shared" si="63"/>
        <v>0</v>
      </c>
      <c r="O1005" s="7">
        <f t="shared" si="61"/>
        <v>0</v>
      </c>
    </row>
    <row r="1006" spans="3:15" x14ac:dyDescent="0.35">
      <c r="C1006" s="18" t="str">
        <f t="shared" si="62"/>
        <v/>
      </c>
      <c r="D1006" s="13" t="str">
        <f>IF('2_DEBITOS'!D1002="","Não informado",'2_DEBITOS'!D1002)</f>
        <v>Não informado</v>
      </c>
      <c r="E1006" s="7">
        <f>IF('2_DEBITOS'!$I$4="ERRO !!!",0,SUM('2_DEBITOS'!E1002))</f>
        <v>0</v>
      </c>
      <c r="F1006" s="7">
        <f>IF('2_DEBITOS'!$I$4="ERRO !!!",0,SUM('2_DEBITOS'!F1002,'2_DEBITOS'!G1002))</f>
        <v>0</v>
      </c>
      <c r="G1006" s="8" t="str">
        <f>IF('1_QUESITOS'!$D$18="ERRO !!!","",
IF(E1006+F1006=0,"",
IF(OR('2_DEBITOS'!I1002="Sim",'1_QUESITOS'!$D$6="Sim",'1_QUESITOS'!$D$7="Sim",'1_QUESITOS'!$D$9="Sim"),"D",
IF('3_CAPAG'!$D$9="","",
'3_CAPAG'!$D$9))))</f>
        <v/>
      </c>
      <c r="H1006" s="8" t="str">
        <f>IF('1_QUESITOS'!$D$18="ERRO !!!","00.0",
IF(AND(OR(G1006="C",G1006="D"),'1_QUESITOS'!$D$13="Sim"),"10.1",
IF(AND(OR(G1006="A",G1006="B"),'1_QUESITOS'!$D$14="Sim"),"10.2",
IF(AND(OR(G1006="C",G1006="D"),'1_QUESITOS'!$D$13="Não",'1_QUESITOS'!$D$12="Inciso I"),"11.1",
IF(AND(OR(G1006="C",G1006="D"),'1_QUESITOS'!$D$13="Não",'1_QUESITOS'!$D$12="Inciso II"),"11.2",
"00.0")))))</f>
        <v>00.0</v>
      </c>
      <c r="I1006" s="87">
        <f>IF('1_QUESITOS'!$D$18="ERRO !!!",0,
IF(H1006="10.1",0.65,
IF(H1006="10.2",0,
IF(AND(H1006="11.1",'1_QUESITOS'!$D$8="Não",'1_QUESITOS'!$D$9="Não",'1_QUESITOS'!$D$10="Não",'1_QUESITOS'!$D$11="Não"),0.65,
IF(AND(H1006="11.1",OR('1_QUESITOS'!$D$8="Sim",'1_QUESITOS'!$D$9="Sim",'1_QUESITOS'!$D$10="Sim",'1_QUESITOS'!$D$11="Sim")),0.7,
IF(AND(H1006="11.2",'1_QUESITOS'!$D$8="Não",'1_QUESITOS'!$D$9="Não",'1_QUESITOS'!$D$10="Não",'1_QUESITOS'!$D$11="Não"),0.5,
IF(AND(H1006="11.2",OR('1_QUESITOS'!$D$8="Sim",'1_QUESITOS'!$D$9="Sim",'1_QUESITOS'!$D$10="Sim",'1_QUESITOS'!$D$11="Sim")),0.55,
0)))))))</f>
        <v>0</v>
      </c>
      <c r="J1006" s="87">
        <f>'3_CAPAG'!$D$8</f>
        <v>0</v>
      </c>
      <c r="K1006" s="87">
        <f>IF(OR('2_DEBITOS'!I1002="Sim",'1_QUESITOS'!$D$6="Sim",'1_QUESITOS'!$D$7="Sim",'1_QUESITOS'!$D$9="Sim"),I1006,
SMALL(I1006:J1006,1))</f>
        <v>0</v>
      </c>
      <c r="L1006" s="7">
        <f>IF('2_DEBITOS'!$I$4="ERRO !!!",0,ROUNDDOWN(SUM(E1006:F1006)*K1006,2))</f>
        <v>0</v>
      </c>
      <c r="M1006" s="7">
        <f t="shared" si="60"/>
        <v>0</v>
      </c>
      <c r="N1006" s="7">
        <f t="shared" si="63"/>
        <v>0</v>
      </c>
      <c r="O1006" s="7">
        <f t="shared" si="61"/>
        <v>0</v>
      </c>
    </row>
    <row r="1007" spans="3:15" x14ac:dyDescent="0.35">
      <c r="C1007" s="18" t="str">
        <f t="shared" si="62"/>
        <v/>
      </c>
      <c r="D1007" s="13" t="str">
        <f>IF('2_DEBITOS'!D1003="","Não informado",'2_DEBITOS'!D1003)</f>
        <v>Não informado</v>
      </c>
      <c r="E1007" s="7">
        <f>IF('2_DEBITOS'!$I$4="ERRO !!!",0,SUM('2_DEBITOS'!E1003))</f>
        <v>0</v>
      </c>
      <c r="F1007" s="7">
        <f>IF('2_DEBITOS'!$I$4="ERRO !!!",0,SUM('2_DEBITOS'!F1003,'2_DEBITOS'!G1003))</f>
        <v>0</v>
      </c>
      <c r="G1007" s="8" t="str">
        <f>IF('1_QUESITOS'!$D$18="ERRO !!!","",
IF(E1007+F1007=0,"",
IF(OR('2_DEBITOS'!I1003="Sim",'1_QUESITOS'!$D$6="Sim",'1_QUESITOS'!$D$7="Sim",'1_QUESITOS'!$D$9="Sim"),"D",
IF('3_CAPAG'!$D$9="","",
'3_CAPAG'!$D$9))))</f>
        <v/>
      </c>
      <c r="H1007" s="8" t="str">
        <f>IF('1_QUESITOS'!$D$18="ERRO !!!","00.0",
IF(AND(OR(G1007="C",G1007="D"),'1_QUESITOS'!$D$13="Sim"),"10.1",
IF(AND(OR(G1007="A",G1007="B"),'1_QUESITOS'!$D$14="Sim"),"10.2",
IF(AND(OR(G1007="C",G1007="D"),'1_QUESITOS'!$D$13="Não",'1_QUESITOS'!$D$12="Inciso I"),"11.1",
IF(AND(OR(G1007="C",G1007="D"),'1_QUESITOS'!$D$13="Não",'1_QUESITOS'!$D$12="Inciso II"),"11.2",
"00.0")))))</f>
        <v>00.0</v>
      </c>
      <c r="I1007" s="87">
        <f>IF('1_QUESITOS'!$D$18="ERRO !!!",0,
IF(H1007="10.1",0.65,
IF(H1007="10.2",0,
IF(AND(H1007="11.1",'1_QUESITOS'!$D$8="Não",'1_QUESITOS'!$D$9="Não",'1_QUESITOS'!$D$10="Não",'1_QUESITOS'!$D$11="Não"),0.65,
IF(AND(H1007="11.1",OR('1_QUESITOS'!$D$8="Sim",'1_QUESITOS'!$D$9="Sim",'1_QUESITOS'!$D$10="Sim",'1_QUESITOS'!$D$11="Sim")),0.7,
IF(AND(H1007="11.2",'1_QUESITOS'!$D$8="Não",'1_QUESITOS'!$D$9="Não",'1_QUESITOS'!$D$10="Não",'1_QUESITOS'!$D$11="Não"),0.5,
IF(AND(H1007="11.2",OR('1_QUESITOS'!$D$8="Sim",'1_QUESITOS'!$D$9="Sim",'1_QUESITOS'!$D$10="Sim",'1_QUESITOS'!$D$11="Sim")),0.55,
0)))))))</f>
        <v>0</v>
      </c>
      <c r="J1007" s="87">
        <f>'3_CAPAG'!$D$8</f>
        <v>0</v>
      </c>
      <c r="K1007" s="87">
        <f>IF(OR('2_DEBITOS'!I1003="Sim",'1_QUESITOS'!$D$6="Sim",'1_QUESITOS'!$D$7="Sim",'1_QUESITOS'!$D$9="Sim"),I1007,
SMALL(I1007:J1007,1))</f>
        <v>0</v>
      </c>
      <c r="L1007" s="7">
        <f>IF('2_DEBITOS'!$I$4="ERRO !!!",0,ROUNDDOWN(SUM(E1007:F1007)*K1007,2))</f>
        <v>0</v>
      </c>
      <c r="M1007" s="7">
        <f t="shared" si="60"/>
        <v>0</v>
      </c>
      <c r="N1007" s="7">
        <f t="shared" si="63"/>
        <v>0</v>
      </c>
      <c r="O1007" s="7">
        <f t="shared" si="61"/>
        <v>0</v>
      </c>
    </row>
    <row r="1008" spans="3:15" x14ac:dyDescent="0.35">
      <c r="C1008" s="18" t="str">
        <f t="shared" si="62"/>
        <v/>
      </c>
      <c r="D1008" s="13" t="str">
        <f>IF('2_DEBITOS'!D1004="","Não informado",'2_DEBITOS'!D1004)</f>
        <v>Não informado</v>
      </c>
      <c r="E1008" s="7">
        <f>IF('2_DEBITOS'!$I$4="ERRO !!!",0,SUM('2_DEBITOS'!E1004))</f>
        <v>0</v>
      </c>
      <c r="F1008" s="7">
        <f>IF('2_DEBITOS'!$I$4="ERRO !!!",0,SUM('2_DEBITOS'!F1004,'2_DEBITOS'!G1004))</f>
        <v>0</v>
      </c>
      <c r="G1008" s="8" t="str">
        <f>IF('1_QUESITOS'!$D$18="ERRO !!!","",
IF(E1008+F1008=0,"",
IF(OR('2_DEBITOS'!I1004="Sim",'1_QUESITOS'!$D$6="Sim",'1_QUESITOS'!$D$7="Sim",'1_QUESITOS'!$D$9="Sim"),"D",
IF('3_CAPAG'!$D$9="","",
'3_CAPAG'!$D$9))))</f>
        <v/>
      </c>
      <c r="H1008" s="8" t="str">
        <f>IF('1_QUESITOS'!$D$18="ERRO !!!","00.0",
IF(AND(OR(G1008="C",G1008="D"),'1_QUESITOS'!$D$13="Sim"),"10.1",
IF(AND(OR(G1008="A",G1008="B"),'1_QUESITOS'!$D$14="Sim"),"10.2",
IF(AND(OR(G1008="C",G1008="D"),'1_QUESITOS'!$D$13="Não",'1_QUESITOS'!$D$12="Inciso I"),"11.1",
IF(AND(OR(G1008="C",G1008="D"),'1_QUESITOS'!$D$13="Não",'1_QUESITOS'!$D$12="Inciso II"),"11.2",
"00.0")))))</f>
        <v>00.0</v>
      </c>
      <c r="I1008" s="87">
        <f>IF('1_QUESITOS'!$D$18="ERRO !!!",0,
IF(H1008="10.1",0.65,
IF(H1008="10.2",0,
IF(AND(H1008="11.1",'1_QUESITOS'!$D$8="Não",'1_QUESITOS'!$D$9="Não",'1_QUESITOS'!$D$10="Não",'1_QUESITOS'!$D$11="Não"),0.65,
IF(AND(H1008="11.1",OR('1_QUESITOS'!$D$8="Sim",'1_QUESITOS'!$D$9="Sim",'1_QUESITOS'!$D$10="Sim",'1_QUESITOS'!$D$11="Sim")),0.7,
IF(AND(H1008="11.2",'1_QUESITOS'!$D$8="Não",'1_QUESITOS'!$D$9="Não",'1_QUESITOS'!$D$10="Não",'1_QUESITOS'!$D$11="Não"),0.5,
IF(AND(H1008="11.2",OR('1_QUESITOS'!$D$8="Sim",'1_QUESITOS'!$D$9="Sim",'1_QUESITOS'!$D$10="Sim",'1_QUESITOS'!$D$11="Sim")),0.55,
0)))))))</f>
        <v>0</v>
      </c>
      <c r="J1008" s="87">
        <f>'3_CAPAG'!$D$8</f>
        <v>0</v>
      </c>
      <c r="K1008" s="87">
        <f>IF(OR('2_DEBITOS'!I1004="Sim",'1_QUESITOS'!$D$6="Sim",'1_QUESITOS'!$D$7="Sim",'1_QUESITOS'!$D$9="Sim"),I1008,
SMALL(I1008:J1008,1))</f>
        <v>0</v>
      </c>
      <c r="L1008" s="7">
        <f>IF('2_DEBITOS'!$I$4="ERRO !!!",0,ROUNDDOWN(SUM(E1008:F1008)*K1008,2))</f>
        <v>0</v>
      </c>
      <c r="M1008" s="7">
        <f t="shared" si="60"/>
        <v>0</v>
      </c>
      <c r="N1008" s="7">
        <f t="shared" si="63"/>
        <v>0</v>
      </c>
      <c r="O1008" s="7">
        <f t="shared" si="61"/>
        <v>0</v>
      </c>
    </row>
    <row r="1009" spans="3:15" x14ac:dyDescent="0.35">
      <c r="C1009" s="18" t="str">
        <f t="shared" si="62"/>
        <v/>
      </c>
      <c r="D1009" s="13" t="str">
        <f>IF('2_DEBITOS'!D1005="","Não informado",'2_DEBITOS'!D1005)</f>
        <v>Não informado</v>
      </c>
      <c r="E1009" s="7">
        <f>IF('2_DEBITOS'!$I$4="ERRO !!!",0,SUM('2_DEBITOS'!E1005))</f>
        <v>0</v>
      </c>
      <c r="F1009" s="7">
        <f>IF('2_DEBITOS'!$I$4="ERRO !!!",0,SUM('2_DEBITOS'!F1005,'2_DEBITOS'!G1005))</f>
        <v>0</v>
      </c>
      <c r="G1009" s="8" t="str">
        <f>IF('1_QUESITOS'!$D$18="ERRO !!!","",
IF(E1009+F1009=0,"",
IF(OR('2_DEBITOS'!I1005="Sim",'1_QUESITOS'!$D$6="Sim",'1_QUESITOS'!$D$7="Sim",'1_QUESITOS'!$D$9="Sim"),"D",
IF('3_CAPAG'!$D$9="","",
'3_CAPAG'!$D$9))))</f>
        <v/>
      </c>
      <c r="H1009" s="8" t="str">
        <f>IF('1_QUESITOS'!$D$18="ERRO !!!","00.0",
IF(AND(OR(G1009="C",G1009="D"),'1_QUESITOS'!$D$13="Sim"),"10.1",
IF(AND(OR(G1009="A",G1009="B"),'1_QUESITOS'!$D$14="Sim"),"10.2",
IF(AND(OR(G1009="C",G1009="D"),'1_QUESITOS'!$D$13="Não",'1_QUESITOS'!$D$12="Inciso I"),"11.1",
IF(AND(OR(G1009="C",G1009="D"),'1_QUESITOS'!$D$13="Não",'1_QUESITOS'!$D$12="Inciso II"),"11.2",
"00.0")))))</f>
        <v>00.0</v>
      </c>
      <c r="I1009" s="87">
        <f>IF('1_QUESITOS'!$D$18="ERRO !!!",0,
IF(H1009="10.1",0.65,
IF(H1009="10.2",0,
IF(AND(H1009="11.1",'1_QUESITOS'!$D$8="Não",'1_QUESITOS'!$D$9="Não",'1_QUESITOS'!$D$10="Não",'1_QUESITOS'!$D$11="Não"),0.65,
IF(AND(H1009="11.1",OR('1_QUESITOS'!$D$8="Sim",'1_QUESITOS'!$D$9="Sim",'1_QUESITOS'!$D$10="Sim",'1_QUESITOS'!$D$11="Sim")),0.7,
IF(AND(H1009="11.2",'1_QUESITOS'!$D$8="Não",'1_QUESITOS'!$D$9="Não",'1_QUESITOS'!$D$10="Não",'1_QUESITOS'!$D$11="Não"),0.5,
IF(AND(H1009="11.2",OR('1_QUESITOS'!$D$8="Sim",'1_QUESITOS'!$D$9="Sim",'1_QUESITOS'!$D$10="Sim",'1_QUESITOS'!$D$11="Sim")),0.55,
0)))))))</f>
        <v>0</v>
      </c>
      <c r="J1009" s="87">
        <f>'3_CAPAG'!$D$8</f>
        <v>0</v>
      </c>
      <c r="K1009" s="87">
        <f>IF(OR('2_DEBITOS'!I1005="Sim",'1_QUESITOS'!$D$6="Sim",'1_QUESITOS'!$D$7="Sim",'1_QUESITOS'!$D$9="Sim"),I1009,
SMALL(I1009:J1009,1))</f>
        <v>0</v>
      </c>
      <c r="L1009" s="7">
        <f>IF('2_DEBITOS'!$I$4="ERRO !!!",0,ROUNDDOWN(SUM(E1009:F1009)*K1009,2))</f>
        <v>0</v>
      </c>
      <c r="M1009" s="7">
        <f t="shared" si="60"/>
        <v>0</v>
      </c>
      <c r="N1009" s="7">
        <f t="shared" si="63"/>
        <v>0</v>
      </c>
      <c r="O1009" s="7">
        <f t="shared" si="61"/>
        <v>0</v>
      </c>
    </row>
    <row r="1010" spans="3:15" x14ac:dyDescent="0.35">
      <c r="C1010" s="18" t="str">
        <f t="shared" si="62"/>
        <v/>
      </c>
      <c r="D1010" s="13" t="str">
        <f>IF('2_DEBITOS'!D1006="","Não informado",'2_DEBITOS'!D1006)</f>
        <v>Não informado</v>
      </c>
      <c r="E1010" s="7">
        <f>IF('2_DEBITOS'!$I$4="ERRO !!!",0,SUM('2_DEBITOS'!E1006))</f>
        <v>0</v>
      </c>
      <c r="F1010" s="7">
        <f>IF('2_DEBITOS'!$I$4="ERRO !!!",0,SUM('2_DEBITOS'!F1006,'2_DEBITOS'!G1006))</f>
        <v>0</v>
      </c>
      <c r="G1010" s="8" t="str">
        <f>IF('1_QUESITOS'!$D$18="ERRO !!!","",
IF(E1010+F1010=0,"",
IF(OR('2_DEBITOS'!I1006="Sim",'1_QUESITOS'!$D$6="Sim",'1_QUESITOS'!$D$7="Sim",'1_QUESITOS'!$D$9="Sim"),"D",
IF('3_CAPAG'!$D$9="","",
'3_CAPAG'!$D$9))))</f>
        <v/>
      </c>
      <c r="H1010" s="8" t="str">
        <f>IF('1_QUESITOS'!$D$18="ERRO !!!","00.0",
IF(AND(OR(G1010="C",G1010="D"),'1_QUESITOS'!$D$13="Sim"),"10.1",
IF(AND(OR(G1010="A",G1010="B"),'1_QUESITOS'!$D$14="Sim"),"10.2",
IF(AND(OR(G1010="C",G1010="D"),'1_QUESITOS'!$D$13="Não",'1_QUESITOS'!$D$12="Inciso I"),"11.1",
IF(AND(OR(G1010="C",G1010="D"),'1_QUESITOS'!$D$13="Não",'1_QUESITOS'!$D$12="Inciso II"),"11.2",
"00.0")))))</f>
        <v>00.0</v>
      </c>
      <c r="I1010" s="87">
        <f>IF('1_QUESITOS'!$D$18="ERRO !!!",0,
IF(H1010="10.1",0.65,
IF(H1010="10.2",0,
IF(AND(H1010="11.1",'1_QUESITOS'!$D$8="Não",'1_QUESITOS'!$D$9="Não",'1_QUESITOS'!$D$10="Não",'1_QUESITOS'!$D$11="Não"),0.65,
IF(AND(H1010="11.1",OR('1_QUESITOS'!$D$8="Sim",'1_QUESITOS'!$D$9="Sim",'1_QUESITOS'!$D$10="Sim",'1_QUESITOS'!$D$11="Sim")),0.7,
IF(AND(H1010="11.2",'1_QUESITOS'!$D$8="Não",'1_QUESITOS'!$D$9="Não",'1_QUESITOS'!$D$10="Não",'1_QUESITOS'!$D$11="Não"),0.5,
IF(AND(H1010="11.2",OR('1_QUESITOS'!$D$8="Sim",'1_QUESITOS'!$D$9="Sim",'1_QUESITOS'!$D$10="Sim",'1_QUESITOS'!$D$11="Sim")),0.55,
0)))))))</f>
        <v>0</v>
      </c>
      <c r="J1010" s="87">
        <f>'3_CAPAG'!$D$8</f>
        <v>0</v>
      </c>
      <c r="K1010" s="87">
        <f>IF(OR('2_DEBITOS'!I1006="Sim",'1_QUESITOS'!$D$6="Sim",'1_QUESITOS'!$D$7="Sim",'1_QUESITOS'!$D$9="Sim"),I1010,
SMALL(I1010:J1010,1))</f>
        <v>0</v>
      </c>
      <c r="L1010" s="7">
        <f>IF('2_DEBITOS'!$I$4="ERRO !!!",0,ROUNDDOWN(SUM(E1010:F1010)*K1010,2))</f>
        <v>0</v>
      </c>
      <c r="M1010" s="7">
        <f t="shared" si="60"/>
        <v>0</v>
      </c>
      <c r="N1010" s="7">
        <f t="shared" si="63"/>
        <v>0</v>
      </c>
      <c r="O1010" s="7">
        <f t="shared" si="61"/>
        <v>0</v>
      </c>
    </row>
    <row r="1011" spans="3:15" x14ac:dyDescent="0.35">
      <c r="C1011" s="18" t="str">
        <f t="shared" si="62"/>
        <v/>
      </c>
      <c r="D1011" s="13" t="str">
        <f>IF('2_DEBITOS'!D1007="","Não informado",'2_DEBITOS'!D1007)</f>
        <v>Não informado</v>
      </c>
      <c r="E1011" s="7">
        <f>IF('2_DEBITOS'!$I$4="ERRO !!!",0,SUM('2_DEBITOS'!E1007))</f>
        <v>0</v>
      </c>
      <c r="F1011" s="7">
        <f>IF('2_DEBITOS'!$I$4="ERRO !!!",0,SUM('2_DEBITOS'!F1007,'2_DEBITOS'!G1007))</f>
        <v>0</v>
      </c>
      <c r="G1011" s="8" t="str">
        <f>IF('1_QUESITOS'!$D$18="ERRO !!!","",
IF(E1011+F1011=0,"",
IF(OR('2_DEBITOS'!I1007="Sim",'1_QUESITOS'!$D$6="Sim",'1_QUESITOS'!$D$7="Sim",'1_QUESITOS'!$D$9="Sim"),"D",
IF('3_CAPAG'!$D$9="","",
'3_CAPAG'!$D$9))))</f>
        <v/>
      </c>
      <c r="H1011" s="8" t="str">
        <f>IF('1_QUESITOS'!$D$18="ERRO !!!","00.0",
IF(AND(OR(G1011="C",G1011="D"),'1_QUESITOS'!$D$13="Sim"),"10.1",
IF(AND(OR(G1011="A",G1011="B"),'1_QUESITOS'!$D$14="Sim"),"10.2",
IF(AND(OR(G1011="C",G1011="D"),'1_QUESITOS'!$D$13="Não",'1_QUESITOS'!$D$12="Inciso I"),"11.1",
IF(AND(OR(G1011="C",G1011="D"),'1_QUESITOS'!$D$13="Não",'1_QUESITOS'!$D$12="Inciso II"),"11.2",
"00.0")))))</f>
        <v>00.0</v>
      </c>
      <c r="I1011" s="87">
        <f>IF('1_QUESITOS'!$D$18="ERRO !!!",0,
IF(H1011="10.1",0.65,
IF(H1011="10.2",0,
IF(AND(H1011="11.1",'1_QUESITOS'!$D$8="Não",'1_QUESITOS'!$D$9="Não",'1_QUESITOS'!$D$10="Não",'1_QUESITOS'!$D$11="Não"),0.65,
IF(AND(H1011="11.1",OR('1_QUESITOS'!$D$8="Sim",'1_QUESITOS'!$D$9="Sim",'1_QUESITOS'!$D$10="Sim",'1_QUESITOS'!$D$11="Sim")),0.7,
IF(AND(H1011="11.2",'1_QUESITOS'!$D$8="Não",'1_QUESITOS'!$D$9="Não",'1_QUESITOS'!$D$10="Não",'1_QUESITOS'!$D$11="Não"),0.5,
IF(AND(H1011="11.2",OR('1_QUESITOS'!$D$8="Sim",'1_QUESITOS'!$D$9="Sim",'1_QUESITOS'!$D$10="Sim",'1_QUESITOS'!$D$11="Sim")),0.55,
0)))))))</f>
        <v>0</v>
      </c>
      <c r="J1011" s="87">
        <f>'3_CAPAG'!$D$8</f>
        <v>0</v>
      </c>
      <c r="K1011" s="87">
        <f>IF(OR('2_DEBITOS'!I1007="Sim",'1_QUESITOS'!$D$6="Sim",'1_QUESITOS'!$D$7="Sim",'1_QUESITOS'!$D$9="Sim"),I1011,
SMALL(I1011:J1011,1))</f>
        <v>0</v>
      </c>
      <c r="L1011" s="7">
        <f>IF('2_DEBITOS'!$I$4="ERRO !!!",0,ROUNDDOWN(SUM(E1011:F1011)*K1011,2))</f>
        <v>0</v>
      </c>
      <c r="M1011" s="7">
        <f t="shared" si="60"/>
        <v>0</v>
      </c>
      <c r="N1011" s="7">
        <f t="shared" si="63"/>
        <v>0</v>
      </c>
      <c r="O1011" s="7">
        <f t="shared" si="61"/>
        <v>0</v>
      </c>
    </row>
    <row r="1012" spans="3:15" x14ac:dyDescent="0.35">
      <c r="C1012" s="18" t="str">
        <f t="shared" si="62"/>
        <v/>
      </c>
      <c r="D1012" s="13" t="str">
        <f>IF('2_DEBITOS'!D1008="","Não informado",'2_DEBITOS'!D1008)</f>
        <v>Não informado</v>
      </c>
      <c r="E1012" s="7">
        <f>IF('2_DEBITOS'!$I$4="ERRO !!!",0,SUM('2_DEBITOS'!E1008))</f>
        <v>0</v>
      </c>
      <c r="F1012" s="7">
        <f>IF('2_DEBITOS'!$I$4="ERRO !!!",0,SUM('2_DEBITOS'!F1008,'2_DEBITOS'!G1008))</f>
        <v>0</v>
      </c>
      <c r="G1012" s="8" t="str">
        <f>IF('1_QUESITOS'!$D$18="ERRO !!!","",
IF(E1012+F1012=0,"",
IF(OR('2_DEBITOS'!I1008="Sim",'1_QUESITOS'!$D$6="Sim",'1_QUESITOS'!$D$7="Sim",'1_QUESITOS'!$D$9="Sim"),"D",
IF('3_CAPAG'!$D$9="","",
'3_CAPAG'!$D$9))))</f>
        <v/>
      </c>
      <c r="H1012" s="8" t="str">
        <f>IF('1_QUESITOS'!$D$18="ERRO !!!","00.0",
IF(AND(OR(G1012="C",G1012="D"),'1_QUESITOS'!$D$13="Sim"),"10.1",
IF(AND(OR(G1012="A",G1012="B"),'1_QUESITOS'!$D$14="Sim"),"10.2",
IF(AND(OR(G1012="C",G1012="D"),'1_QUESITOS'!$D$13="Não",'1_QUESITOS'!$D$12="Inciso I"),"11.1",
IF(AND(OR(G1012="C",G1012="D"),'1_QUESITOS'!$D$13="Não",'1_QUESITOS'!$D$12="Inciso II"),"11.2",
"00.0")))))</f>
        <v>00.0</v>
      </c>
      <c r="I1012" s="87">
        <f>IF('1_QUESITOS'!$D$18="ERRO !!!",0,
IF(H1012="10.1",0.65,
IF(H1012="10.2",0,
IF(AND(H1012="11.1",'1_QUESITOS'!$D$8="Não",'1_QUESITOS'!$D$9="Não",'1_QUESITOS'!$D$10="Não",'1_QUESITOS'!$D$11="Não"),0.65,
IF(AND(H1012="11.1",OR('1_QUESITOS'!$D$8="Sim",'1_QUESITOS'!$D$9="Sim",'1_QUESITOS'!$D$10="Sim",'1_QUESITOS'!$D$11="Sim")),0.7,
IF(AND(H1012="11.2",'1_QUESITOS'!$D$8="Não",'1_QUESITOS'!$D$9="Não",'1_QUESITOS'!$D$10="Não",'1_QUESITOS'!$D$11="Não"),0.5,
IF(AND(H1012="11.2",OR('1_QUESITOS'!$D$8="Sim",'1_QUESITOS'!$D$9="Sim",'1_QUESITOS'!$D$10="Sim",'1_QUESITOS'!$D$11="Sim")),0.55,
0)))))))</f>
        <v>0</v>
      </c>
      <c r="J1012" s="87">
        <f>'3_CAPAG'!$D$8</f>
        <v>0</v>
      </c>
      <c r="K1012" s="87">
        <f>IF(OR('2_DEBITOS'!I1008="Sim",'1_QUESITOS'!$D$6="Sim",'1_QUESITOS'!$D$7="Sim",'1_QUESITOS'!$D$9="Sim"),I1012,
SMALL(I1012:J1012,1))</f>
        <v>0</v>
      </c>
      <c r="L1012" s="7">
        <f>IF('2_DEBITOS'!$I$4="ERRO !!!",0,ROUNDDOWN(SUM(E1012:F1012)*K1012,2))</f>
        <v>0</v>
      </c>
      <c r="M1012" s="7">
        <f t="shared" si="60"/>
        <v>0</v>
      </c>
      <c r="N1012" s="7">
        <f t="shared" si="63"/>
        <v>0</v>
      </c>
      <c r="O1012" s="7">
        <f t="shared" si="61"/>
        <v>0</v>
      </c>
    </row>
    <row r="1013" spans="3:15" x14ac:dyDescent="0.35">
      <c r="C1013" s="18" t="str">
        <f t="shared" si="62"/>
        <v/>
      </c>
      <c r="D1013" s="13" t="str">
        <f>IF('2_DEBITOS'!D1009="","Não informado",'2_DEBITOS'!D1009)</f>
        <v>Não informado</v>
      </c>
      <c r="E1013" s="7">
        <f>IF('2_DEBITOS'!$I$4="ERRO !!!",0,SUM('2_DEBITOS'!E1009))</f>
        <v>0</v>
      </c>
      <c r="F1013" s="7">
        <f>IF('2_DEBITOS'!$I$4="ERRO !!!",0,SUM('2_DEBITOS'!F1009,'2_DEBITOS'!G1009))</f>
        <v>0</v>
      </c>
      <c r="G1013" s="8" t="str">
        <f>IF('1_QUESITOS'!$D$18="ERRO !!!","",
IF(E1013+F1013=0,"",
IF(OR('2_DEBITOS'!I1009="Sim",'1_QUESITOS'!$D$6="Sim",'1_QUESITOS'!$D$7="Sim",'1_QUESITOS'!$D$9="Sim"),"D",
IF('3_CAPAG'!$D$9="","",
'3_CAPAG'!$D$9))))</f>
        <v/>
      </c>
      <c r="H1013" s="8" t="str">
        <f>IF('1_QUESITOS'!$D$18="ERRO !!!","00.0",
IF(AND(OR(G1013="C",G1013="D"),'1_QUESITOS'!$D$13="Sim"),"10.1",
IF(AND(OR(G1013="A",G1013="B"),'1_QUESITOS'!$D$14="Sim"),"10.2",
IF(AND(OR(G1013="C",G1013="D"),'1_QUESITOS'!$D$13="Não",'1_QUESITOS'!$D$12="Inciso I"),"11.1",
IF(AND(OR(G1013="C",G1013="D"),'1_QUESITOS'!$D$13="Não",'1_QUESITOS'!$D$12="Inciso II"),"11.2",
"00.0")))))</f>
        <v>00.0</v>
      </c>
      <c r="I1013" s="87">
        <f>IF('1_QUESITOS'!$D$18="ERRO !!!",0,
IF(H1013="10.1",0.65,
IF(H1013="10.2",0,
IF(AND(H1013="11.1",'1_QUESITOS'!$D$8="Não",'1_QUESITOS'!$D$9="Não",'1_QUESITOS'!$D$10="Não",'1_QUESITOS'!$D$11="Não"),0.65,
IF(AND(H1013="11.1",OR('1_QUESITOS'!$D$8="Sim",'1_QUESITOS'!$D$9="Sim",'1_QUESITOS'!$D$10="Sim",'1_QUESITOS'!$D$11="Sim")),0.7,
IF(AND(H1013="11.2",'1_QUESITOS'!$D$8="Não",'1_QUESITOS'!$D$9="Não",'1_QUESITOS'!$D$10="Não",'1_QUESITOS'!$D$11="Não"),0.5,
IF(AND(H1013="11.2",OR('1_QUESITOS'!$D$8="Sim",'1_QUESITOS'!$D$9="Sim",'1_QUESITOS'!$D$10="Sim",'1_QUESITOS'!$D$11="Sim")),0.55,
0)))))))</f>
        <v>0</v>
      </c>
      <c r="J1013" s="87">
        <f>'3_CAPAG'!$D$8</f>
        <v>0</v>
      </c>
      <c r="K1013" s="87">
        <f>IF(OR('2_DEBITOS'!I1009="Sim",'1_QUESITOS'!$D$6="Sim",'1_QUESITOS'!$D$7="Sim",'1_QUESITOS'!$D$9="Sim"),I1013,
SMALL(I1013:J1013,1))</f>
        <v>0</v>
      </c>
      <c r="L1013" s="7">
        <f>IF('2_DEBITOS'!$I$4="ERRO !!!",0,ROUNDDOWN(SUM(E1013:F1013)*K1013,2))</f>
        <v>0</v>
      </c>
      <c r="M1013" s="7">
        <f t="shared" si="60"/>
        <v>0</v>
      </c>
      <c r="N1013" s="7">
        <f t="shared" si="63"/>
        <v>0</v>
      </c>
      <c r="O1013" s="7">
        <f t="shared" si="61"/>
        <v>0</v>
      </c>
    </row>
    <row r="1014" spans="3:15" x14ac:dyDescent="0.35">
      <c r="C1014" s="18" t="str">
        <f t="shared" si="62"/>
        <v/>
      </c>
      <c r="D1014" s="13" t="str">
        <f>IF('2_DEBITOS'!D1010="","Não informado",'2_DEBITOS'!D1010)</f>
        <v>Não informado</v>
      </c>
      <c r="E1014" s="7">
        <f>IF('2_DEBITOS'!$I$4="ERRO !!!",0,SUM('2_DEBITOS'!E1010))</f>
        <v>0</v>
      </c>
      <c r="F1014" s="7">
        <f>IF('2_DEBITOS'!$I$4="ERRO !!!",0,SUM('2_DEBITOS'!F1010,'2_DEBITOS'!G1010))</f>
        <v>0</v>
      </c>
      <c r="G1014" s="8" t="str">
        <f>IF('1_QUESITOS'!$D$18="ERRO !!!","",
IF(E1014+F1014=0,"",
IF(OR('2_DEBITOS'!I1010="Sim",'1_QUESITOS'!$D$6="Sim",'1_QUESITOS'!$D$7="Sim",'1_QUESITOS'!$D$9="Sim"),"D",
IF('3_CAPAG'!$D$9="","",
'3_CAPAG'!$D$9))))</f>
        <v/>
      </c>
      <c r="H1014" s="8" t="str">
        <f>IF('1_QUESITOS'!$D$18="ERRO !!!","00.0",
IF(AND(OR(G1014="C",G1014="D"),'1_QUESITOS'!$D$13="Sim"),"10.1",
IF(AND(OR(G1014="A",G1014="B"),'1_QUESITOS'!$D$14="Sim"),"10.2",
IF(AND(OR(G1014="C",G1014="D"),'1_QUESITOS'!$D$13="Não",'1_QUESITOS'!$D$12="Inciso I"),"11.1",
IF(AND(OR(G1014="C",G1014="D"),'1_QUESITOS'!$D$13="Não",'1_QUESITOS'!$D$12="Inciso II"),"11.2",
"00.0")))))</f>
        <v>00.0</v>
      </c>
      <c r="I1014" s="87">
        <f>IF('1_QUESITOS'!$D$18="ERRO !!!",0,
IF(H1014="10.1",0.65,
IF(H1014="10.2",0,
IF(AND(H1014="11.1",'1_QUESITOS'!$D$8="Não",'1_QUESITOS'!$D$9="Não",'1_QUESITOS'!$D$10="Não",'1_QUESITOS'!$D$11="Não"),0.65,
IF(AND(H1014="11.1",OR('1_QUESITOS'!$D$8="Sim",'1_QUESITOS'!$D$9="Sim",'1_QUESITOS'!$D$10="Sim",'1_QUESITOS'!$D$11="Sim")),0.7,
IF(AND(H1014="11.2",'1_QUESITOS'!$D$8="Não",'1_QUESITOS'!$D$9="Não",'1_QUESITOS'!$D$10="Não",'1_QUESITOS'!$D$11="Não"),0.5,
IF(AND(H1014="11.2",OR('1_QUESITOS'!$D$8="Sim",'1_QUESITOS'!$D$9="Sim",'1_QUESITOS'!$D$10="Sim",'1_QUESITOS'!$D$11="Sim")),0.55,
0)))))))</f>
        <v>0</v>
      </c>
      <c r="J1014" s="87">
        <f>'3_CAPAG'!$D$8</f>
        <v>0</v>
      </c>
      <c r="K1014" s="87">
        <f>IF(OR('2_DEBITOS'!I1010="Sim",'1_QUESITOS'!$D$6="Sim",'1_QUESITOS'!$D$7="Sim",'1_QUESITOS'!$D$9="Sim"),I1014,
SMALL(I1014:J1014,1))</f>
        <v>0</v>
      </c>
      <c r="L1014" s="7">
        <f>IF('2_DEBITOS'!$I$4="ERRO !!!",0,ROUNDDOWN(SUM(E1014:F1014)*K1014,2))</f>
        <v>0</v>
      </c>
      <c r="M1014" s="7">
        <f t="shared" si="60"/>
        <v>0</v>
      </c>
      <c r="N1014" s="7">
        <f t="shared" si="63"/>
        <v>0</v>
      </c>
      <c r="O1014" s="7">
        <f t="shared" si="61"/>
        <v>0</v>
      </c>
    </row>
    <row r="1015" spans="3:15" x14ac:dyDescent="0.35">
      <c r="C1015" s="18" t="str">
        <f t="shared" si="62"/>
        <v/>
      </c>
      <c r="D1015" s="13" t="str">
        <f>IF('2_DEBITOS'!D1011="","Não informado",'2_DEBITOS'!D1011)</f>
        <v>Não informado</v>
      </c>
      <c r="E1015" s="7">
        <f>IF('2_DEBITOS'!$I$4="ERRO !!!",0,SUM('2_DEBITOS'!E1011))</f>
        <v>0</v>
      </c>
      <c r="F1015" s="7">
        <f>IF('2_DEBITOS'!$I$4="ERRO !!!",0,SUM('2_DEBITOS'!F1011,'2_DEBITOS'!G1011))</f>
        <v>0</v>
      </c>
      <c r="G1015" s="8" t="str">
        <f>IF('1_QUESITOS'!$D$18="ERRO !!!","",
IF(E1015+F1015=0,"",
IF(OR('2_DEBITOS'!I1011="Sim",'1_QUESITOS'!$D$6="Sim",'1_QUESITOS'!$D$7="Sim",'1_QUESITOS'!$D$9="Sim"),"D",
IF('3_CAPAG'!$D$9="","",
'3_CAPAG'!$D$9))))</f>
        <v/>
      </c>
      <c r="H1015" s="8" t="str">
        <f>IF('1_QUESITOS'!$D$18="ERRO !!!","00.0",
IF(AND(OR(G1015="C",G1015="D"),'1_QUESITOS'!$D$13="Sim"),"10.1",
IF(AND(OR(G1015="A",G1015="B"),'1_QUESITOS'!$D$14="Sim"),"10.2",
IF(AND(OR(G1015="C",G1015="D"),'1_QUESITOS'!$D$13="Não",'1_QUESITOS'!$D$12="Inciso I"),"11.1",
IF(AND(OR(G1015="C",G1015="D"),'1_QUESITOS'!$D$13="Não",'1_QUESITOS'!$D$12="Inciso II"),"11.2",
"00.0")))))</f>
        <v>00.0</v>
      </c>
      <c r="I1015" s="87">
        <f>IF('1_QUESITOS'!$D$18="ERRO !!!",0,
IF(H1015="10.1",0.65,
IF(H1015="10.2",0,
IF(AND(H1015="11.1",'1_QUESITOS'!$D$8="Não",'1_QUESITOS'!$D$9="Não",'1_QUESITOS'!$D$10="Não",'1_QUESITOS'!$D$11="Não"),0.65,
IF(AND(H1015="11.1",OR('1_QUESITOS'!$D$8="Sim",'1_QUESITOS'!$D$9="Sim",'1_QUESITOS'!$D$10="Sim",'1_QUESITOS'!$D$11="Sim")),0.7,
IF(AND(H1015="11.2",'1_QUESITOS'!$D$8="Não",'1_QUESITOS'!$D$9="Não",'1_QUESITOS'!$D$10="Não",'1_QUESITOS'!$D$11="Não"),0.5,
IF(AND(H1015="11.2",OR('1_QUESITOS'!$D$8="Sim",'1_QUESITOS'!$D$9="Sim",'1_QUESITOS'!$D$10="Sim",'1_QUESITOS'!$D$11="Sim")),0.55,
0)))))))</f>
        <v>0</v>
      </c>
      <c r="J1015" s="87">
        <f>'3_CAPAG'!$D$8</f>
        <v>0</v>
      </c>
      <c r="K1015" s="87">
        <f>IF(OR('2_DEBITOS'!I1011="Sim",'1_QUESITOS'!$D$6="Sim",'1_QUESITOS'!$D$7="Sim",'1_QUESITOS'!$D$9="Sim"),I1015,
SMALL(I1015:J1015,1))</f>
        <v>0</v>
      </c>
      <c r="L1015" s="7">
        <f>IF('2_DEBITOS'!$I$4="ERRO !!!",0,ROUNDDOWN(SUM(E1015:F1015)*K1015,2))</f>
        <v>0</v>
      </c>
      <c r="M1015" s="7">
        <f t="shared" si="60"/>
        <v>0</v>
      </c>
      <c r="N1015" s="7">
        <f t="shared" si="63"/>
        <v>0</v>
      </c>
      <c r="O1015" s="7">
        <f t="shared" si="61"/>
        <v>0</v>
      </c>
    </row>
    <row r="1016" spans="3:15" x14ac:dyDescent="0.35">
      <c r="C1016" s="18" t="str">
        <f t="shared" si="62"/>
        <v/>
      </c>
      <c r="D1016" s="13" t="str">
        <f>IF('2_DEBITOS'!D1012="","Não informado",'2_DEBITOS'!D1012)</f>
        <v>Não informado</v>
      </c>
      <c r="E1016" s="7">
        <f>IF('2_DEBITOS'!$I$4="ERRO !!!",0,SUM('2_DEBITOS'!E1012))</f>
        <v>0</v>
      </c>
      <c r="F1016" s="7">
        <f>IF('2_DEBITOS'!$I$4="ERRO !!!",0,SUM('2_DEBITOS'!F1012,'2_DEBITOS'!G1012))</f>
        <v>0</v>
      </c>
      <c r="G1016" s="8" t="str">
        <f>IF('1_QUESITOS'!$D$18="ERRO !!!","",
IF(E1016+F1016=0,"",
IF(OR('2_DEBITOS'!I1012="Sim",'1_QUESITOS'!$D$6="Sim",'1_QUESITOS'!$D$7="Sim",'1_QUESITOS'!$D$9="Sim"),"D",
IF('3_CAPAG'!$D$9="","",
'3_CAPAG'!$D$9))))</f>
        <v/>
      </c>
      <c r="H1016" s="8" t="str">
        <f>IF('1_QUESITOS'!$D$18="ERRO !!!","00.0",
IF(AND(OR(G1016="C",G1016="D"),'1_QUESITOS'!$D$13="Sim"),"10.1",
IF(AND(OR(G1016="A",G1016="B"),'1_QUESITOS'!$D$14="Sim"),"10.2",
IF(AND(OR(G1016="C",G1016="D"),'1_QUESITOS'!$D$13="Não",'1_QUESITOS'!$D$12="Inciso I"),"11.1",
IF(AND(OR(G1016="C",G1016="D"),'1_QUESITOS'!$D$13="Não",'1_QUESITOS'!$D$12="Inciso II"),"11.2",
"00.0")))))</f>
        <v>00.0</v>
      </c>
      <c r="I1016" s="87">
        <f>IF('1_QUESITOS'!$D$18="ERRO !!!",0,
IF(H1016="10.1",0.65,
IF(H1016="10.2",0,
IF(AND(H1016="11.1",'1_QUESITOS'!$D$8="Não",'1_QUESITOS'!$D$9="Não",'1_QUESITOS'!$D$10="Não",'1_QUESITOS'!$D$11="Não"),0.65,
IF(AND(H1016="11.1",OR('1_QUESITOS'!$D$8="Sim",'1_QUESITOS'!$D$9="Sim",'1_QUESITOS'!$D$10="Sim",'1_QUESITOS'!$D$11="Sim")),0.7,
IF(AND(H1016="11.2",'1_QUESITOS'!$D$8="Não",'1_QUESITOS'!$D$9="Não",'1_QUESITOS'!$D$10="Não",'1_QUESITOS'!$D$11="Não"),0.5,
IF(AND(H1016="11.2",OR('1_QUESITOS'!$D$8="Sim",'1_QUESITOS'!$D$9="Sim",'1_QUESITOS'!$D$10="Sim",'1_QUESITOS'!$D$11="Sim")),0.55,
0)))))))</f>
        <v>0</v>
      </c>
      <c r="J1016" s="87">
        <f>'3_CAPAG'!$D$8</f>
        <v>0</v>
      </c>
      <c r="K1016" s="87">
        <f>IF(OR('2_DEBITOS'!I1012="Sim",'1_QUESITOS'!$D$6="Sim",'1_QUESITOS'!$D$7="Sim",'1_QUESITOS'!$D$9="Sim"),I1016,
SMALL(I1016:J1016,1))</f>
        <v>0</v>
      </c>
      <c r="L1016" s="7">
        <f>IF('2_DEBITOS'!$I$4="ERRO !!!",0,ROUNDDOWN(SUM(E1016:F1016)*K1016,2))</f>
        <v>0</v>
      </c>
      <c r="M1016" s="7">
        <f t="shared" si="60"/>
        <v>0</v>
      </c>
      <c r="N1016" s="7">
        <f t="shared" si="63"/>
        <v>0</v>
      </c>
      <c r="O1016" s="7">
        <f t="shared" si="61"/>
        <v>0</v>
      </c>
    </row>
    <row r="1017" spans="3:15" x14ac:dyDescent="0.35">
      <c r="C1017" s="18" t="str">
        <f t="shared" si="62"/>
        <v/>
      </c>
      <c r="D1017" s="13" t="str">
        <f>IF('2_DEBITOS'!D1013="","Não informado",'2_DEBITOS'!D1013)</f>
        <v>Não informado</v>
      </c>
      <c r="E1017" s="7">
        <f>IF('2_DEBITOS'!$I$4="ERRO !!!",0,SUM('2_DEBITOS'!E1013))</f>
        <v>0</v>
      </c>
      <c r="F1017" s="7">
        <f>IF('2_DEBITOS'!$I$4="ERRO !!!",0,SUM('2_DEBITOS'!F1013,'2_DEBITOS'!G1013))</f>
        <v>0</v>
      </c>
      <c r="G1017" s="8" t="str">
        <f>IF('1_QUESITOS'!$D$18="ERRO !!!","",
IF(E1017+F1017=0,"",
IF(OR('2_DEBITOS'!I1013="Sim",'1_QUESITOS'!$D$6="Sim",'1_QUESITOS'!$D$7="Sim",'1_QUESITOS'!$D$9="Sim"),"D",
IF('3_CAPAG'!$D$9="","",
'3_CAPAG'!$D$9))))</f>
        <v/>
      </c>
      <c r="H1017" s="8" t="str">
        <f>IF('1_QUESITOS'!$D$18="ERRO !!!","00.0",
IF(AND(OR(G1017="C",G1017="D"),'1_QUESITOS'!$D$13="Sim"),"10.1",
IF(AND(OR(G1017="A",G1017="B"),'1_QUESITOS'!$D$14="Sim"),"10.2",
IF(AND(OR(G1017="C",G1017="D"),'1_QUESITOS'!$D$13="Não",'1_QUESITOS'!$D$12="Inciso I"),"11.1",
IF(AND(OR(G1017="C",G1017="D"),'1_QUESITOS'!$D$13="Não",'1_QUESITOS'!$D$12="Inciso II"),"11.2",
"00.0")))))</f>
        <v>00.0</v>
      </c>
      <c r="I1017" s="87">
        <f>IF('1_QUESITOS'!$D$18="ERRO !!!",0,
IF(H1017="10.1",0.65,
IF(H1017="10.2",0,
IF(AND(H1017="11.1",'1_QUESITOS'!$D$8="Não",'1_QUESITOS'!$D$9="Não",'1_QUESITOS'!$D$10="Não",'1_QUESITOS'!$D$11="Não"),0.65,
IF(AND(H1017="11.1",OR('1_QUESITOS'!$D$8="Sim",'1_QUESITOS'!$D$9="Sim",'1_QUESITOS'!$D$10="Sim",'1_QUESITOS'!$D$11="Sim")),0.7,
IF(AND(H1017="11.2",'1_QUESITOS'!$D$8="Não",'1_QUESITOS'!$D$9="Não",'1_QUESITOS'!$D$10="Não",'1_QUESITOS'!$D$11="Não"),0.5,
IF(AND(H1017="11.2",OR('1_QUESITOS'!$D$8="Sim",'1_QUESITOS'!$D$9="Sim",'1_QUESITOS'!$D$10="Sim",'1_QUESITOS'!$D$11="Sim")),0.55,
0)))))))</f>
        <v>0</v>
      </c>
      <c r="J1017" s="87">
        <f>'3_CAPAG'!$D$8</f>
        <v>0</v>
      </c>
      <c r="K1017" s="87">
        <f>IF(OR('2_DEBITOS'!I1013="Sim",'1_QUESITOS'!$D$6="Sim",'1_QUESITOS'!$D$7="Sim",'1_QUESITOS'!$D$9="Sim"),I1017,
SMALL(I1017:J1017,1))</f>
        <v>0</v>
      </c>
      <c r="L1017" s="7">
        <f>IF('2_DEBITOS'!$I$4="ERRO !!!",0,ROUNDDOWN(SUM(E1017:F1017)*K1017,2))</f>
        <v>0</v>
      </c>
      <c r="M1017" s="7">
        <f t="shared" si="60"/>
        <v>0</v>
      </c>
      <c r="N1017" s="7">
        <f t="shared" si="63"/>
        <v>0</v>
      </c>
      <c r="O1017" s="7">
        <f t="shared" si="61"/>
        <v>0</v>
      </c>
    </row>
    <row r="1018" spans="3:15" x14ac:dyDescent="0.35">
      <c r="C1018" s="18" t="str">
        <f t="shared" si="62"/>
        <v/>
      </c>
      <c r="D1018" s="13" t="str">
        <f>IF('2_DEBITOS'!D1014="","Não informado",'2_DEBITOS'!D1014)</f>
        <v>Não informado</v>
      </c>
      <c r="E1018" s="7">
        <f>IF('2_DEBITOS'!$I$4="ERRO !!!",0,SUM('2_DEBITOS'!E1014))</f>
        <v>0</v>
      </c>
      <c r="F1018" s="7">
        <f>IF('2_DEBITOS'!$I$4="ERRO !!!",0,SUM('2_DEBITOS'!F1014,'2_DEBITOS'!G1014))</f>
        <v>0</v>
      </c>
      <c r="G1018" s="8" t="str">
        <f>IF('1_QUESITOS'!$D$18="ERRO !!!","",
IF(E1018+F1018=0,"",
IF(OR('2_DEBITOS'!I1014="Sim",'1_QUESITOS'!$D$6="Sim",'1_QUESITOS'!$D$7="Sim",'1_QUESITOS'!$D$9="Sim"),"D",
IF('3_CAPAG'!$D$9="","",
'3_CAPAG'!$D$9))))</f>
        <v/>
      </c>
      <c r="H1018" s="8" t="str">
        <f>IF('1_QUESITOS'!$D$18="ERRO !!!","00.0",
IF(AND(OR(G1018="C",G1018="D"),'1_QUESITOS'!$D$13="Sim"),"10.1",
IF(AND(OR(G1018="A",G1018="B"),'1_QUESITOS'!$D$14="Sim"),"10.2",
IF(AND(OR(G1018="C",G1018="D"),'1_QUESITOS'!$D$13="Não",'1_QUESITOS'!$D$12="Inciso I"),"11.1",
IF(AND(OR(G1018="C",G1018="D"),'1_QUESITOS'!$D$13="Não",'1_QUESITOS'!$D$12="Inciso II"),"11.2",
"00.0")))))</f>
        <v>00.0</v>
      </c>
      <c r="I1018" s="87">
        <f>IF('1_QUESITOS'!$D$18="ERRO !!!",0,
IF(H1018="10.1",0.65,
IF(H1018="10.2",0,
IF(AND(H1018="11.1",'1_QUESITOS'!$D$8="Não",'1_QUESITOS'!$D$9="Não",'1_QUESITOS'!$D$10="Não",'1_QUESITOS'!$D$11="Não"),0.65,
IF(AND(H1018="11.1",OR('1_QUESITOS'!$D$8="Sim",'1_QUESITOS'!$D$9="Sim",'1_QUESITOS'!$D$10="Sim",'1_QUESITOS'!$D$11="Sim")),0.7,
IF(AND(H1018="11.2",'1_QUESITOS'!$D$8="Não",'1_QUESITOS'!$D$9="Não",'1_QUESITOS'!$D$10="Não",'1_QUESITOS'!$D$11="Não"),0.5,
IF(AND(H1018="11.2",OR('1_QUESITOS'!$D$8="Sim",'1_QUESITOS'!$D$9="Sim",'1_QUESITOS'!$D$10="Sim",'1_QUESITOS'!$D$11="Sim")),0.55,
0)))))))</f>
        <v>0</v>
      </c>
      <c r="J1018" s="87">
        <f>'3_CAPAG'!$D$8</f>
        <v>0</v>
      </c>
      <c r="K1018" s="87">
        <f>IF(OR('2_DEBITOS'!I1014="Sim",'1_QUESITOS'!$D$6="Sim",'1_QUESITOS'!$D$7="Sim",'1_QUESITOS'!$D$9="Sim"),I1018,
SMALL(I1018:J1018,1))</f>
        <v>0</v>
      </c>
      <c r="L1018" s="7">
        <f>IF('2_DEBITOS'!$I$4="ERRO !!!",0,ROUNDDOWN(SUM(E1018:F1018)*K1018,2))</f>
        <v>0</v>
      </c>
      <c r="M1018" s="7">
        <f t="shared" si="60"/>
        <v>0</v>
      </c>
      <c r="N1018" s="7">
        <f t="shared" si="63"/>
        <v>0</v>
      </c>
      <c r="O1018" s="7">
        <f t="shared" si="61"/>
        <v>0</v>
      </c>
    </row>
    <row r="1019" spans="3:15" x14ac:dyDescent="0.35">
      <c r="C1019" s="18" t="str">
        <f t="shared" si="62"/>
        <v/>
      </c>
      <c r="D1019" s="13" t="str">
        <f>IF('2_DEBITOS'!D1015="","Não informado",'2_DEBITOS'!D1015)</f>
        <v>Não informado</v>
      </c>
      <c r="E1019" s="7">
        <f>IF('2_DEBITOS'!$I$4="ERRO !!!",0,SUM('2_DEBITOS'!E1015))</f>
        <v>0</v>
      </c>
      <c r="F1019" s="7">
        <f>IF('2_DEBITOS'!$I$4="ERRO !!!",0,SUM('2_DEBITOS'!F1015,'2_DEBITOS'!G1015))</f>
        <v>0</v>
      </c>
      <c r="G1019" s="8" t="str">
        <f>IF('1_QUESITOS'!$D$18="ERRO !!!","",
IF(E1019+F1019=0,"",
IF(OR('2_DEBITOS'!I1015="Sim",'1_QUESITOS'!$D$6="Sim",'1_QUESITOS'!$D$7="Sim",'1_QUESITOS'!$D$9="Sim"),"D",
IF('3_CAPAG'!$D$9="","",
'3_CAPAG'!$D$9))))</f>
        <v/>
      </c>
      <c r="H1019" s="8" t="str">
        <f>IF('1_QUESITOS'!$D$18="ERRO !!!","00.0",
IF(AND(OR(G1019="C",G1019="D"),'1_QUESITOS'!$D$13="Sim"),"10.1",
IF(AND(OR(G1019="A",G1019="B"),'1_QUESITOS'!$D$14="Sim"),"10.2",
IF(AND(OR(G1019="C",G1019="D"),'1_QUESITOS'!$D$13="Não",'1_QUESITOS'!$D$12="Inciso I"),"11.1",
IF(AND(OR(G1019="C",G1019="D"),'1_QUESITOS'!$D$13="Não",'1_QUESITOS'!$D$12="Inciso II"),"11.2",
"00.0")))))</f>
        <v>00.0</v>
      </c>
      <c r="I1019" s="87">
        <f>IF('1_QUESITOS'!$D$18="ERRO !!!",0,
IF(H1019="10.1",0.65,
IF(H1019="10.2",0,
IF(AND(H1019="11.1",'1_QUESITOS'!$D$8="Não",'1_QUESITOS'!$D$9="Não",'1_QUESITOS'!$D$10="Não",'1_QUESITOS'!$D$11="Não"),0.65,
IF(AND(H1019="11.1",OR('1_QUESITOS'!$D$8="Sim",'1_QUESITOS'!$D$9="Sim",'1_QUESITOS'!$D$10="Sim",'1_QUESITOS'!$D$11="Sim")),0.7,
IF(AND(H1019="11.2",'1_QUESITOS'!$D$8="Não",'1_QUESITOS'!$D$9="Não",'1_QUESITOS'!$D$10="Não",'1_QUESITOS'!$D$11="Não"),0.5,
IF(AND(H1019="11.2",OR('1_QUESITOS'!$D$8="Sim",'1_QUESITOS'!$D$9="Sim",'1_QUESITOS'!$D$10="Sim",'1_QUESITOS'!$D$11="Sim")),0.55,
0)))))))</f>
        <v>0</v>
      </c>
      <c r="J1019" s="87">
        <f>'3_CAPAG'!$D$8</f>
        <v>0</v>
      </c>
      <c r="K1019" s="87">
        <f>IF(OR('2_DEBITOS'!I1015="Sim",'1_QUESITOS'!$D$6="Sim",'1_QUESITOS'!$D$7="Sim",'1_QUESITOS'!$D$9="Sim"),I1019,
SMALL(I1019:J1019,1))</f>
        <v>0</v>
      </c>
      <c r="L1019" s="7">
        <f>IF('2_DEBITOS'!$I$4="ERRO !!!",0,ROUNDDOWN(SUM(E1019:F1019)*K1019,2))</f>
        <v>0</v>
      </c>
      <c r="M1019" s="7">
        <f t="shared" si="60"/>
        <v>0</v>
      </c>
      <c r="N1019" s="7">
        <f t="shared" si="63"/>
        <v>0</v>
      </c>
      <c r="O1019" s="7">
        <f t="shared" si="61"/>
        <v>0</v>
      </c>
    </row>
    <row r="1020" spans="3:15" x14ac:dyDescent="0.35">
      <c r="C1020" s="18" t="str">
        <f t="shared" si="62"/>
        <v/>
      </c>
      <c r="D1020" s="13" t="str">
        <f>IF('2_DEBITOS'!D1016="","Não informado",'2_DEBITOS'!D1016)</f>
        <v>Não informado</v>
      </c>
      <c r="E1020" s="7">
        <f>IF('2_DEBITOS'!$I$4="ERRO !!!",0,SUM('2_DEBITOS'!E1016))</f>
        <v>0</v>
      </c>
      <c r="F1020" s="7">
        <f>IF('2_DEBITOS'!$I$4="ERRO !!!",0,SUM('2_DEBITOS'!F1016,'2_DEBITOS'!G1016))</f>
        <v>0</v>
      </c>
      <c r="G1020" s="8" t="str">
        <f>IF('1_QUESITOS'!$D$18="ERRO !!!","",
IF(E1020+F1020=0,"",
IF(OR('2_DEBITOS'!I1016="Sim",'1_QUESITOS'!$D$6="Sim",'1_QUESITOS'!$D$7="Sim",'1_QUESITOS'!$D$9="Sim"),"D",
IF('3_CAPAG'!$D$9="","",
'3_CAPAG'!$D$9))))</f>
        <v/>
      </c>
      <c r="H1020" s="8" t="str">
        <f>IF('1_QUESITOS'!$D$18="ERRO !!!","00.0",
IF(AND(OR(G1020="C",G1020="D"),'1_QUESITOS'!$D$13="Sim"),"10.1",
IF(AND(OR(G1020="A",G1020="B"),'1_QUESITOS'!$D$14="Sim"),"10.2",
IF(AND(OR(G1020="C",G1020="D"),'1_QUESITOS'!$D$13="Não",'1_QUESITOS'!$D$12="Inciso I"),"11.1",
IF(AND(OR(G1020="C",G1020="D"),'1_QUESITOS'!$D$13="Não",'1_QUESITOS'!$D$12="Inciso II"),"11.2",
"00.0")))))</f>
        <v>00.0</v>
      </c>
      <c r="I1020" s="87">
        <f>IF('1_QUESITOS'!$D$18="ERRO !!!",0,
IF(H1020="10.1",0.65,
IF(H1020="10.2",0,
IF(AND(H1020="11.1",'1_QUESITOS'!$D$8="Não",'1_QUESITOS'!$D$9="Não",'1_QUESITOS'!$D$10="Não",'1_QUESITOS'!$D$11="Não"),0.65,
IF(AND(H1020="11.1",OR('1_QUESITOS'!$D$8="Sim",'1_QUESITOS'!$D$9="Sim",'1_QUESITOS'!$D$10="Sim",'1_QUESITOS'!$D$11="Sim")),0.7,
IF(AND(H1020="11.2",'1_QUESITOS'!$D$8="Não",'1_QUESITOS'!$D$9="Não",'1_QUESITOS'!$D$10="Não",'1_QUESITOS'!$D$11="Não"),0.5,
IF(AND(H1020="11.2",OR('1_QUESITOS'!$D$8="Sim",'1_QUESITOS'!$D$9="Sim",'1_QUESITOS'!$D$10="Sim",'1_QUESITOS'!$D$11="Sim")),0.55,
0)))))))</f>
        <v>0</v>
      </c>
      <c r="J1020" s="87">
        <f>'3_CAPAG'!$D$8</f>
        <v>0</v>
      </c>
      <c r="K1020" s="87">
        <f>IF(OR('2_DEBITOS'!I1016="Sim",'1_QUESITOS'!$D$6="Sim",'1_QUESITOS'!$D$7="Sim",'1_QUESITOS'!$D$9="Sim"),I1020,
SMALL(I1020:J1020,1))</f>
        <v>0</v>
      </c>
      <c r="L1020" s="7">
        <f>IF('2_DEBITOS'!$I$4="ERRO !!!",0,ROUNDDOWN(SUM(E1020:F1020)*K1020,2))</f>
        <v>0</v>
      </c>
      <c r="M1020" s="7">
        <f t="shared" si="60"/>
        <v>0</v>
      </c>
      <c r="N1020" s="7">
        <f t="shared" si="63"/>
        <v>0</v>
      </c>
      <c r="O1020" s="7">
        <f t="shared" si="61"/>
        <v>0</v>
      </c>
    </row>
    <row r="1021" spans="3:15" x14ac:dyDescent="0.35">
      <c r="C1021" s="18" t="str">
        <f t="shared" si="62"/>
        <v/>
      </c>
      <c r="D1021" s="13" t="str">
        <f>IF('2_DEBITOS'!D1017="","Não informado",'2_DEBITOS'!D1017)</f>
        <v>Não informado</v>
      </c>
      <c r="E1021" s="7">
        <f>IF('2_DEBITOS'!$I$4="ERRO !!!",0,SUM('2_DEBITOS'!E1017))</f>
        <v>0</v>
      </c>
      <c r="F1021" s="7">
        <f>IF('2_DEBITOS'!$I$4="ERRO !!!",0,SUM('2_DEBITOS'!F1017,'2_DEBITOS'!G1017))</f>
        <v>0</v>
      </c>
      <c r="G1021" s="8" t="str">
        <f>IF('1_QUESITOS'!$D$18="ERRO !!!","",
IF(E1021+F1021=0,"",
IF(OR('2_DEBITOS'!I1017="Sim",'1_QUESITOS'!$D$6="Sim",'1_QUESITOS'!$D$7="Sim",'1_QUESITOS'!$D$9="Sim"),"D",
IF('3_CAPAG'!$D$9="","",
'3_CAPAG'!$D$9))))</f>
        <v/>
      </c>
      <c r="H1021" s="8" t="str">
        <f>IF('1_QUESITOS'!$D$18="ERRO !!!","00.0",
IF(AND(OR(G1021="C",G1021="D"),'1_QUESITOS'!$D$13="Sim"),"10.1",
IF(AND(OR(G1021="A",G1021="B"),'1_QUESITOS'!$D$14="Sim"),"10.2",
IF(AND(OR(G1021="C",G1021="D"),'1_QUESITOS'!$D$13="Não",'1_QUESITOS'!$D$12="Inciso I"),"11.1",
IF(AND(OR(G1021="C",G1021="D"),'1_QUESITOS'!$D$13="Não",'1_QUESITOS'!$D$12="Inciso II"),"11.2",
"00.0")))))</f>
        <v>00.0</v>
      </c>
      <c r="I1021" s="87">
        <f>IF('1_QUESITOS'!$D$18="ERRO !!!",0,
IF(H1021="10.1",0.65,
IF(H1021="10.2",0,
IF(AND(H1021="11.1",'1_QUESITOS'!$D$8="Não",'1_QUESITOS'!$D$9="Não",'1_QUESITOS'!$D$10="Não",'1_QUESITOS'!$D$11="Não"),0.65,
IF(AND(H1021="11.1",OR('1_QUESITOS'!$D$8="Sim",'1_QUESITOS'!$D$9="Sim",'1_QUESITOS'!$D$10="Sim",'1_QUESITOS'!$D$11="Sim")),0.7,
IF(AND(H1021="11.2",'1_QUESITOS'!$D$8="Não",'1_QUESITOS'!$D$9="Não",'1_QUESITOS'!$D$10="Não",'1_QUESITOS'!$D$11="Não"),0.5,
IF(AND(H1021="11.2",OR('1_QUESITOS'!$D$8="Sim",'1_QUESITOS'!$D$9="Sim",'1_QUESITOS'!$D$10="Sim",'1_QUESITOS'!$D$11="Sim")),0.55,
0)))))))</f>
        <v>0</v>
      </c>
      <c r="J1021" s="87">
        <f>'3_CAPAG'!$D$8</f>
        <v>0</v>
      </c>
      <c r="K1021" s="87">
        <f>IF(OR('2_DEBITOS'!I1017="Sim",'1_QUESITOS'!$D$6="Sim",'1_QUESITOS'!$D$7="Sim",'1_QUESITOS'!$D$9="Sim"),I1021,
SMALL(I1021:J1021,1))</f>
        <v>0</v>
      </c>
      <c r="L1021" s="7">
        <f>IF('2_DEBITOS'!$I$4="ERRO !!!",0,ROUNDDOWN(SUM(E1021:F1021)*K1021,2))</f>
        <v>0</v>
      </c>
      <c r="M1021" s="7">
        <f t="shared" si="60"/>
        <v>0</v>
      </c>
      <c r="N1021" s="7">
        <f t="shared" si="63"/>
        <v>0</v>
      </c>
      <c r="O1021" s="7">
        <f t="shared" si="61"/>
        <v>0</v>
      </c>
    </row>
    <row r="1022" spans="3:15" x14ac:dyDescent="0.35">
      <c r="C1022" s="18" t="str">
        <f t="shared" si="62"/>
        <v/>
      </c>
      <c r="D1022" s="13" t="str">
        <f>IF('2_DEBITOS'!D1018="","Não informado",'2_DEBITOS'!D1018)</f>
        <v>Não informado</v>
      </c>
      <c r="E1022" s="7">
        <f>IF('2_DEBITOS'!$I$4="ERRO !!!",0,SUM('2_DEBITOS'!E1018))</f>
        <v>0</v>
      </c>
      <c r="F1022" s="7">
        <f>IF('2_DEBITOS'!$I$4="ERRO !!!",0,SUM('2_DEBITOS'!F1018,'2_DEBITOS'!G1018))</f>
        <v>0</v>
      </c>
      <c r="G1022" s="8" t="str">
        <f>IF('1_QUESITOS'!$D$18="ERRO !!!","",
IF(E1022+F1022=0,"",
IF(OR('2_DEBITOS'!I1018="Sim",'1_QUESITOS'!$D$6="Sim",'1_QUESITOS'!$D$7="Sim",'1_QUESITOS'!$D$9="Sim"),"D",
IF('3_CAPAG'!$D$9="","",
'3_CAPAG'!$D$9))))</f>
        <v/>
      </c>
      <c r="H1022" s="8" t="str">
        <f>IF('1_QUESITOS'!$D$18="ERRO !!!","00.0",
IF(AND(OR(G1022="C",G1022="D"),'1_QUESITOS'!$D$13="Sim"),"10.1",
IF(AND(OR(G1022="A",G1022="B"),'1_QUESITOS'!$D$14="Sim"),"10.2",
IF(AND(OR(G1022="C",G1022="D"),'1_QUESITOS'!$D$13="Não",'1_QUESITOS'!$D$12="Inciso I"),"11.1",
IF(AND(OR(G1022="C",G1022="D"),'1_QUESITOS'!$D$13="Não",'1_QUESITOS'!$D$12="Inciso II"),"11.2",
"00.0")))))</f>
        <v>00.0</v>
      </c>
      <c r="I1022" s="87">
        <f>IF('1_QUESITOS'!$D$18="ERRO !!!",0,
IF(H1022="10.1",0.65,
IF(H1022="10.2",0,
IF(AND(H1022="11.1",'1_QUESITOS'!$D$8="Não",'1_QUESITOS'!$D$9="Não",'1_QUESITOS'!$D$10="Não",'1_QUESITOS'!$D$11="Não"),0.65,
IF(AND(H1022="11.1",OR('1_QUESITOS'!$D$8="Sim",'1_QUESITOS'!$D$9="Sim",'1_QUESITOS'!$D$10="Sim",'1_QUESITOS'!$D$11="Sim")),0.7,
IF(AND(H1022="11.2",'1_QUESITOS'!$D$8="Não",'1_QUESITOS'!$D$9="Não",'1_QUESITOS'!$D$10="Não",'1_QUESITOS'!$D$11="Não"),0.5,
IF(AND(H1022="11.2",OR('1_QUESITOS'!$D$8="Sim",'1_QUESITOS'!$D$9="Sim",'1_QUESITOS'!$D$10="Sim",'1_QUESITOS'!$D$11="Sim")),0.55,
0)))))))</f>
        <v>0</v>
      </c>
      <c r="J1022" s="87">
        <f>'3_CAPAG'!$D$8</f>
        <v>0</v>
      </c>
      <c r="K1022" s="87">
        <f>IF(OR('2_DEBITOS'!I1018="Sim",'1_QUESITOS'!$D$6="Sim",'1_QUESITOS'!$D$7="Sim",'1_QUESITOS'!$D$9="Sim"),I1022,
SMALL(I1022:J1022,1))</f>
        <v>0</v>
      </c>
      <c r="L1022" s="7">
        <f>IF('2_DEBITOS'!$I$4="ERRO !!!",0,ROUNDDOWN(SUM(E1022:F1022)*K1022,2))</f>
        <v>0</v>
      </c>
      <c r="M1022" s="7">
        <f t="shared" si="60"/>
        <v>0</v>
      </c>
      <c r="N1022" s="7">
        <f t="shared" si="63"/>
        <v>0</v>
      </c>
      <c r="O1022" s="7">
        <f t="shared" si="61"/>
        <v>0</v>
      </c>
    </row>
    <row r="1023" spans="3:15" x14ac:dyDescent="0.35">
      <c r="C1023" s="18" t="str">
        <f t="shared" si="62"/>
        <v/>
      </c>
      <c r="D1023" s="13" t="str">
        <f>IF('2_DEBITOS'!D1019="","Não informado",'2_DEBITOS'!D1019)</f>
        <v>Não informado</v>
      </c>
      <c r="E1023" s="7">
        <f>IF('2_DEBITOS'!$I$4="ERRO !!!",0,SUM('2_DEBITOS'!E1019))</f>
        <v>0</v>
      </c>
      <c r="F1023" s="7">
        <f>IF('2_DEBITOS'!$I$4="ERRO !!!",0,SUM('2_DEBITOS'!F1019,'2_DEBITOS'!G1019))</f>
        <v>0</v>
      </c>
      <c r="G1023" s="8" t="str">
        <f>IF('1_QUESITOS'!$D$18="ERRO !!!","",
IF(E1023+F1023=0,"",
IF(OR('2_DEBITOS'!I1019="Sim",'1_QUESITOS'!$D$6="Sim",'1_QUESITOS'!$D$7="Sim",'1_QUESITOS'!$D$9="Sim"),"D",
IF('3_CAPAG'!$D$9="","",
'3_CAPAG'!$D$9))))</f>
        <v/>
      </c>
      <c r="H1023" s="8" t="str">
        <f>IF('1_QUESITOS'!$D$18="ERRO !!!","00.0",
IF(AND(OR(G1023="C",G1023="D"),'1_QUESITOS'!$D$13="Sim"),"10.1",
IF(AND(OR(G1023="A",G1023="B"),'1_QUESITOS'!$D$14="Sim"),"10.2",
IF(AND(OR(G1023="C",G1023="D"),'1_QUESITOS'!$D$13="Não",'1_QUESITOS'!$D$12="Inciso I"),"11.1",
IF(AND(OR(G1023="C",G1023="D"),'1_QUESITOS'!$D$13="Não",'1_QUESITOS'!$D$12="Inciso II"),"11.2",
"00.0")))))</f>
        <v>00.0</v>
      </c>
      <c r="I1023" s="87">
        <f>IF('1_QUESITOS'!$D$18="ERRO !!!",0,
IF(H1023="10.1",0.65,
IF(H1023="10.2",0,
IF(AND(H1023="11.1",'1_QUESITOS'!$D$8="Não",'1_QUESITOS'!$D$9="Não",'1_QUESITOS'!$D$10="Não",'1_QUESITOS'!$D$11="Não"),0.65,
IF(AND(H1023="11.1",OR('1_QUESITOS'!$D$8="Sim",'1_QUESITOS'!$D$9="Sim",'1_QUESITOS'!$D$10="Sim",'1_QUESITOS'!$D$11="Sim")),0.7,
IF(AND(H1023="11.2",'1_QUESITOS'!$D$8="Não",'1_QUESITOS'!$D$9="Não",'1_QUESITOS'!$D$10="Não",'1_QUESITOS'!$D$11="Não"),0.5,
IF(AND(H1023="11.2",OR('1_QUESITOS'!$D$8="Sim",'1_QUESITOS'!$D$9="Sim",'1_QUESITOS'!$D$10="Sim",'1_QUESITOS'!$D$11="Sim")),0.55,
0)))))))</f>
        <v>0</v>
      </c>
      <c r="J1023" s="87">
        <f>'3_CAPAG'!$D$8</f>
        <v>0</v>
      </c>
      <c r="K1023" s="87">
        <f>IF(OR('2_DEBITOS'!I1019="Sim",'1_QUESITOS'!$D$6="Sim",'1_QUESITOS'!$D$7="Sim",'1_QUESITOS'!$D$9="Sim"),I1023,
SMALL(I1023:J1023,1))</f>
        <v>0</v>
      </c>
      <c r="L1023" s="7">
        <f>IF('2_DEBITOS'!$I$4="ERRO !!!",0,ROUNDDOWN(SUM(E1023:F1023)*K1023,2))</f>
        <v>0</v>
      </c>
      <c r="M1023" s="7">
        <f t="shared" si="60"/>
        <v>0</v>
      </c>
      <c r="N1023" s="7">
        <f t="shared" si="63"/>
        <v>0</v>
      </c>
      <c r="O1023" s="7">
        <f t="shared" si="61"/>
        <v>0</v>
      </c>
    </row>
    <row r="1024" spans="3:15" x14ac:dyDescent="0.35">
      <c r="C1024" s="18" t="str">
        <f t="shared" si="62"/>
        <v/>
      </c>
      <c r="D1024" s="13" t="str">
        <f>IF('2_DEBITOS'!D1020="","Não informado",'2_DEBITOS'!D1020)</f>
        <v>Não informado</v>
      </c>
      <c r="E1024" s="7">
        <f>IF('2_DEBITOS'!$I$4="ERRO !!!",0,SUM('2_DEBITOS'!E1020))</f>
        <v>0</v>
      </c>
      <c r="F1024" s="7">
        <f>IF('2_DEBITOS'!$I$4="ERRO !!!",0,SUM('2_DEBITOS'!F1020,'2_DEBITOS'!G1020))</f>
        <v>0</v>
      </c>
      <c r="G1024" s="8" t="str">
        <f>IF('1_QUESITOS'!$D$18="ERRO !!!","",
IF(E1024+F1024=0,"",
IF(OR('2_DEBITOS'!I1020="Sim",'1_QUESITOS'!$D$6="Sim",'1_QUESITOS'!$D$7="Sim",'1_QUESITOS'!$D$9="Sim"),"D",
IF('3_CAPAG'!$D$9="","",
'3_CAPAG'!$D$9))))</f>
        <v/>
      </c>
      <c r="H1024" s="8" t="str">
        <f>IF('1_QUESITOS'!$D$18="ERRO !!!","00.0",
IF(AND(OR(G1024="C",G1024="D"),'1_QUESITOS'!$D$13="Sim"),"10.1",
IF(AND(OR(G1024="A",G1024="B"),'1_QUESITOS'!$D$14="Sim"),"10.2",
IF(AND(OR(G1024="C",G1024="D"),'1_QUESITOS'!$D$13="Não",'1_QUESITOS'!$D$12="Inciso I"),"11.1",
IF(AND(OR(G1024="C",G1024="D"),'1_QUESITOS'!$D$13="Não",'1_QUESITOS'!$D$12="Inciso II"),"11.2",
"00.0")))))</f>
        <v>00.0</v>
      </c>
      <c r="I1024" s="87">
        <f>IF('1_QUESITOS'!$D$18="ERRO !!!",0,
IF(H1024="10.1",0.65,
IF(H1024="10.2",0,
IF(AND(H1024="11.1",'1_QUESITOS'!$D$8="Não",'1_QUESITOS'!$D$9="Não",'1_QUESITOS'!$D$10="Não",'1_QUESITOS'!$D$11="Não"),0.65,
IF(AND(H1024="11.1",OR('1_QUESITOS'!$D$8="Sim",'1_QUESITOS'!$D$9="Sim",'1_QUESITOS'!$D$10="Sim",'1_QUESITOS'!$D$11="Sim")),0.7,
IF(AND(H1024="11.2",'1_QUESITOS'!$D$8="Não",'1_QUESITOS'!$D$9="Não",'1_QUESITOS'!$D$10="Não",'1_QUESITOS'!$D$11="Não"),0.5,
IF(AND(H1024="11.2",OR('1_QUESITOS'!$D$8="Sim",'1_QUESITOS'!$D$9="Sim",'1_QUESITOS'!$D$10="Sim",'1_QUESITOS'!$D$11="Sim")),0.55,
0)))))))</f>
        <v>0</v>
      </c>
      <c r="J1024" s="87">
        <f>'3_CAPAG'!$D$8</f>
        <v>0</v>
      </c>
      <c r="K1024" s="87">
        <f>IF(OR('2_DEBITOS'!I1020="Sim",'1_QUESITOS'!$D$6="Sim",'1_QUESITOS'!$D$7="Sim",'1_QUESITOS'!$D$9="Sim"),I1024,
SMALL(I1024:J1024,1))</f>
        <v>0</v>
      </c>
      <c r="L1024" s="7">
        <f>IF('2_DEBITOS'!$I$4="ERRO !!!",0,ROUNDDOWN(SUM(E1024:F1024)*K1024,2))</f>
        <v>0</v>
      </c>
      <c r="M1024" s="7">
        <f t="shared" si="60"/>
        <v>0</v>
      </c>
      <c r="N1024" s="7">
        <f t="shared" si="63"/>
        <v>0</v>
      </c>
      <c r="O1024" s="7">
        <f t="shared" si="61"/>
        <v>0</v>
      </c>
    </row>
    <row r="1025" spans="3:15" x14ac:dyDescent="0.35">
      <c r="C1025" s="18" t="str">
        <f t="shared" si="62"/>
        <v/>
      </c>
      <c r="D1025" s="13" t="str">
        <f>IF('2_DEBITOS'!D1021="","Não informado",'2_DEBITOS'!D1021)</f>
        <v>Não informado</v>
      </c>
      <c r="E1025" s="7">
        <f>IF('2_DEBITOS'!$I$4="ERRO !!!",0,SUM('2_DEBITOS'!E1021))</f>
        <v>0</v>
      </c>
      <c r="F1025" s="7">
        <f>IF('2_DEBITOS'!$I$4="ERRO !!!",0,SUM('2_DEBITOS'!F1021,'2_DEBITOS'!G1021))</f>
        <v>0</v>
      </c>
      <c r="G1025" s="8" t="str">
        <f>IF('1_QUESITOS'!$D$18="ERRO !!!","",
IF(E1025+F1025=0,"",
IF(OR('2_DEBITOS'!I1021="Sim",'1_QUESITOS'!$D$6="Sim",'1_QUESITOS'!$D$7="Sim",'1_QUESITOS'!$D$9="Sim"),"D",
IF('3_CAPAG'!$D$9="","",
'3_CAPAG'!$D$9))))</f>
        <v/>
      </c>
      <c r="H1025" s="8" t="str">
        <f>IF('1_QUESITOS'!$D$18="ERRO !!!","00.0",
IF(AND(OR(G1025="C",G1025="D"),'1_QUESITOS'!$D$13="Sim"),"10.1",
IF(AND(OR(G1025="A",G1025="B"),'1_QUESITOS'!$D$14="Sim"),"10.2",
IF(AND(OR(G1025="C",G1025="D"),'1_QUESITOS'!$D$13="Não",'1_QUESITOS'!$D$12="Inciso I"),"11.1",
IF(AND(OR(G1025="C",G1025="D"),'1_QUESITOS'!$D$13="Não",'1_QUESITOS'!$D$12="Inciso II"),"11.2",
"00.0")))))</f>
        <v>00.0</v>
      </c>
      <c r="I1025" s="87">
        <f>IF('1_QUESITOS'!$D$18="ERRO !!!",0,
IF(H1025="10.1",0.65,
IF(H1025="10.2",0,
IF(AND(H1025="11.1",'1_QUESITOS'!$D$8="Não",'1_QUESITOS'!$D$9="Não",'1_QUESITOS'!$D$10="Não",'1_QUESITOS'!$D$11="Não"),0.65,
IF(AND(H1025="11.1",OR('1_QUESITOS'!$D$8="Sim",'1_QUESITOS'!$D$9="Sim",'1_QUESITOS'!$D$10="Sim",'1_QUESITOS'!$D$11="Sim")),0.7,
IF(AND(H1025="11.2",'1_QUESITOS'!$D$8="Não",'1_QUESITOS'!$D$9="Não",'1_QUESITOS'!$D$10="Não",'1_QUESITOS'!$D$11="Não"),0.5,
IF(AND(H1025="11.2",OR('1_QUESITOS'!$D$8="Sim",'1_QUESITOS'!$D$9="Sim",'1_QUESITOS'!$D$10="Sim",'1_QUESITOS'!$D$11="Sim")),0.55,
0)))))))</f>
        <v>0</v>
      </c>
      <c r="J1025" s="87">
        <f>'3_CAPAG'!$D$8</f>
        <v>0</v>
      </c>
      <c r="K1025" s="87">
        <f>IF(OR('2_DEBITOS'!I1021="Sim",'1_QUESITOS'!$D$6="Sim",'1_QUESITOS'!$D$7="Sim",'1_QUESITOS'!$D$9="Sim"),I1025,
SMALL(I1025:J1025,1))</f>
        <v>0</v>
      </c>
      <c r="L1025" s="7">
        <f>IF('2_DEBITOS'!$I$4="ERRO !!!",0,ROUNDDOWN(SUM(E1025:F1025)*K1025,2))</f>
        <v>0</v>
      </c>
      <c r="M1025" s="7">
        <f t="shared" si="60"/>
        <v>0</v>
      </c>
      <c r="N1025" s="7">
        <f t="shared" si="63"/>
        <v>0</v>
      </c>
      <c r="O1025" s="7">
        <f t="shared" si="61"/>
        <v>0</v>
      </c>
    </row>
    <row r="1026" spans="3:15" x14ac:dyDescent="0.35">
      <c r="C1026" s="18" t="str">
        <f t="shared" si="62"/>
        <v/>
      </c>
      <c r="D1026" s="13" t="str">
        <f>IF('2_DEBITOS'!D1022="","Não informado",'2_DEBITOS'!D1022)</f>
        <v>Não informado</v>
      </c>
      <c r="E1026" s="7">
        <f>IF('2_DEBITOS'!$I$4="ERRO !!!",0,SUM('2_DEBITOS'!E1022))</f>
        <v>0</v>
      </c>
      <c r="F1026" s="7">
        <f>IF('2_DEBITOS'!$I$4="ERRO !!!",0,SUM('2_DEBITOS'!F1022,'2_DEBITOS'!G1022))</f>
        <v>0</v>
      </c>
      <c r="G1026" s="8" t="str">
        <f>IF('1_QUESITOS'!$D$18="ERRO !!!","",
IF(E1026+F1026=0,"",
IF(OR('2_DEBITOS'!I1022="Sim",'1_QUESITOS'!$D$6="Sim",'1_QUESITOS'!$D$7="Sim",'1_QUESITOS'!$D$9="Sim"),"D",
IF('3_CAPAG'!$D$9="","",
'3_CAPAG'!$D$9))))</f>
        <v/>
      </c>
      <c r="H1026" s="8" t="str">
        <f>IF('1_QUESITOS'!$D$18="ERRO !!!","00.0",
IF(AND(OR(G1026="C",G1026="D"),'1_QUESITOS'!$D$13="Sim"),"10.1",
IF(AND(OR(G1026="A",G1026="B"),'1_QUESITOS'!$D$14="Sim"),"10.2",
IF(AND(OR(G1026="C",G1026="D"),'1_QUESITOS'!$D$13="Não",'1_QUESITOS'!$D$12="Inciso I"),"11.1",
IF(AND(OR(G1026="C",G1026="D"),'1_QUESITOS'!$D$13="Não",'1_QUESITOS'!$D$12="Inciso II"),"11.2",
"00.0")))))</f>
        <v>00.0</v>
      </c>
      <c r="I1026" s="87">
        <f>IF('1_QUESITOS'!$D$18="ERRO !!!",0,
IF(H1026="10.1",0.65,
IF(H1026="10.2",0,
IF(AND(H1026="11.1",'1_QUESITOS'!$D$8="Não",'1_QUESITOS'!$D$9="Não",'1_QUESITOS'!$D$10="Não",'1_QUESITOS'!$D$11="Não"),0.65,
IF(AND(H1026="11.1",OR('1_QUESITOS'!$D$8="Sim",'1_QUESITOS'!$D$9="Sim",'1_QUESITOS'!$D$10="Sim",'1_QUESITOS'!$D$11="Sim")),0.7,
IF(AND(H1026="11.2",'1_QUESITOS'!$D$8="Não",'1_QUESITOS'!$D$9="Não",'1_QUESITOS'!$D$10="Não",'1_QUESITOS'!$D$11="Não"),0.5,
IF(AND(H1026="11.2",OR('1_QUESITOS'!$D$8="Sim",'1_QUESITOS'!$D$9="Sim",'1_QUESITOS'!$D$10="Sim",'1_QUESITOS'!$D$11="Sim")),0.55,
0)))))))</f>
        <v>0</v>
      </c>
      <c r="J1026" s="87">
        <f>'3_CAPAG'!$D$8</f>
        <v>0</v>
      </c>
      <c r="K1026" s="87">
        <f>IF(OR('2_DEBITOS'!I1022="Sim",'1_QUESITOS'!$D$6="Sim",'1_QUESITOS'!$D$7="Sim",'1_QUESITOS'!$D$9="Sim"),I1026,
SMALL(I1026:J1026,1))</f>
        <v>0</v>
      </c>
      <c r="L1026" s="7">
        <f>IF('2_DEBITOS'!$I$4="ERRO !!!",0,ROUNDDOWN(SUM(E1026:F1026)*K1026,2))</f>
        <v>0</v>
      </c>
      <c r="M1026" s="7">
        <f t="shared" si="60"/>
        <v>0</v>
      </c>
      <c r="N1026" s="7">
        <f t="shared" si="63"/>
        <v>0</v>
      </c>
      <c r="O1026" s="7">
        <f t="shared" si="61"/>
        <v>0</v>
      </c>
    </row>
    <row r="1027" spans="3:15" x14ac:dyDescent="0.35">
      <c r="C1027" s="18" t="str">
        <f t="shared" si="62"/>
        <v/>
      </c>
      <c r="D1027" s="13" t="str">
        <f>IF('2_DEBITOS'!D1023="","Não informado",'2_DEBITOS'!D1023)</f>
        <v>Não informado</v>
      </c>
      <c r="E1027" s="7">
        <f>IF('2_DEBITOS'!$I$4="ERRO !!!",0,SUM('2_DEBITOS'!E1023))</f>
        <v>0</v>
      </c>
      <c r="F1027" s="7">
        <f>IF('2_DEBITOS'!$I$4="ERRO !!!",0,SUM('2_DEBITOS'!F1023,'2_DEBITOS'!G1023))</f>
        <v>0</v>
      </c>
      <c r="G1027" s="8" t="str">
        <f>IF('1_QUESITOS'!$D$18="ERRO !!!","",
IF(E1027+F1027=0,"",
IF(OR('2_DEBITOS'!I1023="Sim",'1_QUESITOS'!$D$6="Sim",'1_QUESITOS'!$D$7="Sim",'1_QUESITOS'!$D$9="Sim"),"D",
IF('3_CAPAG'!$D$9="","",
'3_CAPAG'!$D$9))))</f>
        <v/>
      </c>
      <c r="H1027" s="8" t="str">
        <f>IF('1_QUESITOS'!$D$18="ERRO !!!","00.0",
IF(AND(OR(G1027="C",G1027="D"),'1_QUESITOS'!$D$13="Sim"),"10.1",
IF(AND(OR(G1027="A",G1027="B"),'1_QUESITOS'!$D$14="Sim"),"10.2",
IF(AND(OR(G1027="C",G1027="D"),'1_QUESITOS'!$D$13="Não",'1_QUESITOS'!$D$12="Inciso I"),"11.1",
IF(AND(OR(G1027="C",G1027="D"),'1_QUESITOS'!$D$13="Não",'1_QUESITOS'!$D$12="Inciso II"),"11.2",
"00.0")))))</f>
        <v>00.0</v>
      </c>
      <c r="I1027" s="87">
        <f>IF('1_QUESITOS'!$D$18="ERRO !!!",0,
IF(H1027="10.1",0.65,
IF(H1027="10.2",0,
IF(AND(H1027="11.1",'1_QUESITOS'!$D$8="Não",'1_QUESITOS'!$D$9="Não",'1_QUESITOS'!$D$10="Não",'1_QUESITOS'!$D$11="Não"),0.65,
IF(AND(H1027="11.1",OR('1_QUESITOS'!$D$8="Sim",'1_QUESITOS'!$D$9="Sim",'1_QUESITOS'!$D$10="Sim",'1_QUESITOS'!$D$11="Sim")),0.7,
IF(AND(H1027="11.2",'1_QUESITOS'!$D$8="Não",'1_QUESITOS'!$D$9="Não",'1_QUESITOS'!$D$10="Não",'1_QUESITOS'!$D$11="Não"),0.5,
IF(AND(H1027="11.2",OR('1_QUESITOS'!$D$8="Sim",'1_QUESITOS'!$D$9="Sim",'1_QUESITOS'!$D$10="Sim",'1_QUESITOS'!$D$11="Sim")),0.55,
0)))))))</f>
        <v>0</v>
      </c>
      <c r="J1027" s="87">
        <f>'3_CAPAG'!$D$8</f>
        <v>0</v>
      </c>
      <c r="K1027" s="87">
        <f>IF(OR('2_DEBITOS'!I1023="Sim",'1_QUESITOS'!$D$6="Sim",'1_QUESITOS'!$D$7="Sim",'1_QUESITOS'!$D$9="Sim"),I1027,
SMALL(I1027:J1027,1))</f>
        <v>0</v>
      </c>
      <c r="L1027" s="7">
        <f>IF('2_DEBITOS'!$I$4="ERRO !!!",0,ROUNDDOWN(SUM(E1027:F1027)*K1027,2))</f>
        <v>0</v>
      </c>
      <c r="M1027" s="7">
        <f t="shared" si="60"/>
        <v>0</v>
      </c>
      <c r="N1027" s="7">
        <f t="shared" si="63"/>
        <v>0</v>
      </c>
      <c r="O1027" s="7">
        <f t="shared" si="61"/>
        <v>0</v>
      </c>
    </row>
    <row r="1028" spans="3:15" x14ac:dyDescent="0.35">
      <c r="C1028" s="18" t="str">
        <f t="shared" si="62"/>
        <v/>
      </c>
      <c r="D1028" s="13" t="str">
        <f>IF('2_DEBITOS'!D1024="","Não informado",'2_DEBITOS'!D1024)</f>
        <v>Não informado</v>
      </c>
      <c r="E1028" s="7">
        <f>IF('2_DEBITOS'!$I$4="ERRO !!!",0,SUM('2_DEBITOS'!E1024))</f>
        <v>0</v>
      </c>
      <c r="F1028" s="7">
        <f>IF('2_DEBITOS'!$I$4="ERRO !!!",0,SUM('2_DEBITOS'!F1024,'2_DEBITOS'!G1024))</f>
        <v>0</v>
      </c>
      <c r="G1028" s="8" t="str">
        <f>IF('1_QUESITOS'!$D$18="ERRO !!!","",
IF(E1028+F1028=0,"",
IF(OR('2_DEBITOS'!I1024="Sim",'1_QUESITOS'!$D$6="Sim",'1_QUESITOS'!$D$7="Sim",'1_QUESITOS'!$D$9="Sim"),"D",
IF('3_CAPAG'!$D$9="","",
'3_CAPAG'!$D$9))))</f>
        <v/>
      </c>
      <c r="H1028" s="8" t="str">
        <f>IF('1_QUESITOS'!$D$18="ERRO !!!","00.0",
IF(AND(OR(G1028="C",G1028="D"),'1_QUESITOS'!$D$13="Sim"),"10.1",
IF(AND(OR(G1028="A",G1028="B"),'1_QUESITOS'!$D$14="Sim"),"10.2",
IF(AND(OR(G1028="C",G1028="D"),'1_QUESITOS'!$D$13="Não",'1_QUESITOS'!$D$12="Inciso I"),"11.1",
IF(AND(OR(G1028="C",G1028="D"),'1_QUESITOS'!$D$13="Não",'1_QUESITOS'!$D$12="Inciso II"),"11.2",
"00.0")))))</f>
        <v>00.0</v>
      </c>
      <c r="I1028" s="87">
        <f>IF('1_QUESITOS'!$D$18="ERRO !!!",0,
IF(H1028="10.1",0.65,
IF(H1028="10.2",0,
IF(AND(H1028="11.1",'1_QUESITOS'!$D$8="Não",'1_QUESITOS'!$D$9="Não",'1_QUESITOS'!$D$10="Não",'1_QUESITOS'!$D$11="Não"),0.65,
IF(AND(H1028="11.1",OR('1_QUESITOS'!$D$8="Sim",'1_QUESITOS'!$D$9="Sim",'1_QUESITOS'!$D$10="Sim",'1_QUESITOS'!$D$11="Sim")),0.7,
IF(AND(H1028="11.2",'1_QUESITOS'!$D$8="Não",'1_QUESITOS'!$D$9="Não",'1_QUESITOS'!$D$10="Não",'1_QUESITOS'!$D$11="Não"),0.5,
IF(AND(H1028="11.2",OR('1_QUESITOS'!$D$8="Sim",'1_QUESITOS'!$D$9="Sim",'1_QUESITOS'!$D$10="Sim",'1_QUESITOS'!$D$11="Sim")),0.55,
0)))))))</f>
        <v>0</v>
      </c>
      <c r="J1028" s="87">
        <f>'3_CAPAG'!$D$8</f>
        <v>0</v>
      </c>
      <c r="K1028" s="87">
        <f>IF(OR('2_DEBITOS'!I1024="Sim",'1_QUESITOS'!$D$6="Sim",'1_QUESITOS'!$D$7="Sim",'1_QUESITOS'!$D$9="Sim"),I1028,
SMALL(I1028:J1028,1))</f>
        <v>0</v>
      </c>
      <c r="L1028" s="7">
        <f>IF('2_DEBITOS'!$I$4="ERRO !!!",0,ROUNDDOWN(SUM(E1028:F1028)*K1028,2))</f>
        <v>0</v>
      </c>
      <c r="M1028" s="7">
        <f t="shared" si="60"/>
        <v>0</v>
      </c>
      <c r="N1028" s="7">
        <f t="shared" si="63"/>
        <v>0</v>
      </c>
      <c r="O1028" s="7">
        <f t="shared" si="61"/>
        <v>0</v>
      </c>
    </row>
    <row r="1029" spans="3:15" x14ac:dyDescent="0.35">
      <c r="C1029" s="18" t="str">
        <f t="shared" si="62"/>
        <v/>
      </c>
      <c r="D1029" s="13" t="str">
        <f>IF('2_DEBITOS'!D1025="","Não informado",'2_DEBITOS'!D1025)</f>
        <v>Não informado</v>
      </c>
      <c r="E1029" s="7">
        <f>IF('2_DEBITOS'!$I$4="ERRO !!!",0,SUM('2_DEBITOS'!E1025))</f>
        <v>0</v>
      </c>
      <c r="F1029" s="7">
        <f>IF('2_DEBITOS'!$I$4="ERRO !!!",0,SUM('2_DEBITOS'!F1025,'2_DEBITOS'!G1025))</f>
        <v>0</v>
      </c>
      <c r="G1029" s="8" t="str">
        <f>IF('1_QUESITOS'!$D$18="ERRO !!!","",
IF(E1029+F1029=0,"",
IF(OR('2_DEBITOS'!I1025="Sim",'1_QUESITOS'!$D$6="Sim",'1_QUESITOS'!$D$7="Sim",'1_QUESITOS'!$D$9="Sim"),"D",
IF('3_CAPAG'!$D$9="","",
'3_CAPAG'!$D$9))))</f>
        <v/>
      </c>
      <c r="H1029" s="8" t="str">
        <f>IF('1_QUESITOS'!$D$18="ERRO !!!","00.0",
IF(AND(OR(G1029="C",G1029="D"),'1_QUESITOS'!$D$13="Sim"),"10.1",
IF(AND(OR(G1029="A",G1029="B"),'1_QUESITOS'!$D$14="Sim"),"10.2",
IF(AND(OR(G1029="C",G1029="D"),'1_QUESITOS'!$D$13="Não",'1_QUESITOS'!$D$12="Inciso I"),"11.1",
IF(AND(OR(G1029="C",G1029="D"),'1_QUESITOS'!$D$13="Não",'1_QUESITOS'!$D$12="Inciso II"),"11.2",
"00.0")))))</f>
        <v>00.0</v>
      </c>
      <c r="I1029" s="87">
        <f>IF('1_QUESITOS'!$D$18="ERRO !!!",0,
IF(H1029="10.1",0.65,
IF(H1029="10.2",0,
IF(AND(H1029="11.1",'1_QUESITOS'!$D$8="Não",'1_QUESITOS'!$D$9="Não",'1_QUESITOS'!$D$10="Não",'1_QUESITOS'!$D$11="Não"),0.65,
IF(AND(H1029="11.1",OR('1_QUESITOS'!$D$8="Sim",'1_QUESITOS'!$D$9="Sim",'1_QUESITOS'!$D$10="Sim",'1_QUESITOS'!$D$11="Sim")),0.7,
IF(AND(H1029="11.2",'1_QUESITOS'!$D$8="Não",'1_QUESITOS'!$D$9="Não",'1_QUESITOS'!$D$10="Não",'1_QUESITOS'!$D$11="Não"),0.5,
IF(AND(H1029="11.2",OR('1_QUESITOS'!$D$8="Sim",'1_QUESITOS'!$D$9="Sim",'1_QUESITOS'!$D$10="Sim",'1_QUESITOS'!$D$11="Sim")),0.55,
0)))))))</f>
        <v>0</v>
      </c>
      <c r="J1029" s="87">
        <f>'3_CAPAG'!$D$8</f>
        <v>0</v>
      </c>
      <c r="K1029" s="87">
        <f>IF(OR('2_DEBITOS'!I1025="Sim",'1_QUESITOS'!$D$6="Sim",'1_QUESITOS'!$D$7="Sim",'1_QUESITOS'!$D$9="Sim"),I1029,
SMALL(I1029:J1029,1))</f>
        <v>0</v>
      </c>
      <c r="L1029" s="7">
        <f>IF('2_DEBITOS'!$I$4="ERRO !!!",0,ROUNDDOWN(SUM(E1029:F1029)*K1029,2))</f>
        <v>0</v>
      </c>
      <c r="M1029" s="7">
        <f t="shared" si="60"/>
        <v>0</v>
      </c>
      <c r="N1029" s="7">
        <f t="shared" si="63"/>
        <v>0</v>
      </c>
      <c r="O1029" s="7">
        <f t="shared" si="61"/>
        <v>0</v>
      </c>
    </row>
    <row r="1030" spans="3:15" x14ac:dyDescent="0.35">
      <c r="C1030" s="18" t="str">
        <f t="shared" si="62"/>
        <v/>
      </c>
      <c r="D1030" s="13" t="str">
        <f>IF('2_DEBITOS'!D1026="","Não informado",'2_DEBITOS'!D1026)</f>
        <v>Não informado</v>
      </c>
      <c r="E1030" s="7">
        <f>IF('2_DEBITOS'!$I$4="ERRO !!!",0,SUM('2_DEBITOS'!E1026))</f>
        <v>0</v>
      </c>
      <c r="F1030" s="7">
        <f>IF('2_DEBITOS'!$I$4="ERRO !!!",0,SUM('2_DEBITOS'!F1026,'2_DEBITOS'!G1026))</f>
        <v>0</v>
      </c>
      <c r="G1030" s="8" t="str">
        <f>IF('1_QUESITOS'!$D$18="ERRO !!!","",
IF(E1030+F1030=0,"",
IF(OR('2_DEBITOS'!I1026="Sim",'1_QUESITOS'!$D$6="Sim",'1_QUESITOS'!$D$7="Sim",'1_QUESITOS'!$D$9="Sim"),"D",
IF('3_CAPAG'!$D$9="","",
'3_CAPAG'!$D$9))))</f>
        <v/>
      </c>
      <c r="H1030" s="8" t="str">
        <f>IF('1_QUESITOS'!$D$18="ERRO !!!","00.0",
IF(AND(OR(G1030="C",G1030="D"),'1_QUESITOS'!$D$13="Sim"),"10.1",
IF(AND(OR(G1030="A",G1030="B"),'1_QUESITOS'!$D$14="Sim"),"10.2",
IF(AND(OR(G1030="C",G1030="D"),'1_QUESITOS'!$D$13="Não",'1_QUESITOS'!$D$12="Inciso I"),"11.1",
IF(AND(OR(G1030="C",G1030="D"),'1_QUESITOS'!$D$13="Não",'1_QUESITOS'!$D$12="Inciso II"),"11.2",
"00.0")))))</f>
        <v>00.0</v>
      </c>
      <c r="I1030" s="87">
        <f>IF('1_QUESITOS'!$D$18="ERRO !!!",0,
IF(H1030="10.1",0.65,
IF(H1030="10.2",0,
IF(AND(H1030="11.1",'1_QUESITOS'!$D$8="Não",'1_QUESITOS'!$D$9="Não",'1_QUESITOS'!$D$10="Não",'1_QUESITOS'!$D$11="Não"),0.65,
IF(AND(H1030="11.1",OR('1_QUESITOS'!$D$8="Sim",'1_QUESITOS'!$D$9="Sim",'1_QUESITOS'!$D$10="Sim",'1_QUESITOS'!$D$11="Sim")),0.7,
IF(AND(H1030="11.2",'1_QUESITOS'!$D$8="Não",'1_QUESITOS'!$D$9="Não",'1_QUESITOS'!$D$10="Não",'1_QUESITOS'!$D$11="Não"),0.5,
IF(AND(H1030="11.2",OR('1_QUESITOS'!$D$8="Sim",'1_QUESITOS'!$D$9="Sim",'1_QUESITOS'!$D$10="Sim",'1_QUESITOS'!$D$11="Sim")),0.55,
0)))))))</f>
        <v>0</v>
      </c>
      <c r="J1030" s="87">
        <f>'3_CAPAG'!$D$8</f>
        <v>0</v>
      </c>
      <c r="K1030" s="87">
        <f>IF(OR('2_DEBITOS'!I1026="Sim",'1_QUESITOS'!$D$6="Sim",'1_QUESITOS'!$D$7="Sim",'1_QUESITOS'!$D$9="Sim"),I1030,
SMALL(I1030:J1030,1))</f>
        <v>0</v>
      </c>
      <c r="L1030" s="7">
        <f>IF('2_DEBITOS'!$I$4="ERRO !!!",0,ROUNDDOWN(SUM(E1030:F1030)*K1030,2))</f>
        <v>0</v>
      </c>
      <c r="M1030" s="7">
        <f t="shared" si="60"/>
        <v>0</v>
      </c>
      <c r="N1030" s="7">
        <f t="shared" si="63"/>
        <v>0</v>
      </c>
      <c r="O1030" s="7">
        <f t="shared" si="61"/>
        <v>0</v>
      </c>
    </row>
    <row r="1031" spans="3:15" x14ac:dyDescent="0.35">
      <c r="C1031" s="18" t="str">
        <f t="shared" si="62"/>
        <v/>
      </c>
      <c r="D1031" s="13" t="str">
        <f>IF('2_DEBITOS'!D1027="","Não informado",'2_DEBITOS'!D1027)</f>
        <v>Não informado</v>
      </c>
      <c r="E1031" s="7">
        <f>IF('2_DEBITOS'!$I$4="ERRO !!!",0,SUM('2_DEBITOS'!E1027))</f>
        <v>0</v>
      </c>
      <c r="F1031" s="7">
        <f>IF('2_DEBITOS'!$I$4="ERRO !!!",0,SUM('2_DEBITOS'!F1027,'2_DEBITOS'!G1027))</f>
        <v>0</v>
      </c>
      <c r="G1031" s="8" t="str">
        <f>IF('1_QUESITOS'!$D$18="ERRO !!!","",
IF(E1031+F1031=0,"",
IF(OR('2_DEBITOS'!I1027="Sim",'1_QUESITOS'!$D$6="Sim",'1_QUESITOS'!$D$7="Sim",'1_QUESITOS'!$D$9="Sim"),"D",
IF('3_CAPAG'!$D$9="","",
'3_CAPAG'!$D$9))))</f>
        <v/>
      </c>
      <c r="H1031" s="8" t="str">
        <f>IF('1_QUESITOS'!$D$18="ERRO !!!","00.0",
IF(AND(OR(G1031="C",G1031="D"),'1_QUESITOS'!$D$13="Sim"),"10.1",
IF(AND(OR(G1031="A",G1031="B"),'1_QUESITOS'!$D$14="Sim"),"10.2",
IF(AND(OR(G1031="C",G1031="D"),'1_QUESITOS'!$D$13="Não",'1_QUESITOS'!$D$12="Inciso I"),"11.1",
IF(AND(OR(G1031="C",G1031="D"),'1_QUESITOS'!$D$13="Não",'1_QUESITOS'!$D$12="Inciso II"),"11.2",
"00.0")))))</f>
        <v>00.0</v>
      </c>
      <c r="I1031" s="87">
        <f>IF('1_QUESITOS'!$D$18="ERRO !!!",0,
IF(H1031="10.1",0.65,
IF(H1031="10.2",0,
IF(AND(H1031="11.1",'1_QUESITOS'!$D$8="Não",'1_QUESITOS'!$D$9="Não",'1_QUESITOS'!$D$10="Não",'1_QUESITOS'!$D$11="Não"),0.65,
IF(AND(H1031="11.1",OR('1_QUESITOS'!$D$8="Sim",'1_QUESITOS'!$D$9="Sim",'1_QUESITOS'!$D$10="Sim",'1_QUESITOS'!$D$11="Sim")),0.7,
IF(AND(H1031="11.2",'1_QUESITOS'!$D$8="Não",'1_QUESITOS'!$D$9="Não",'1_QUESITOS'!$D$10="Não",'1_QUESITOS'!$D$11="Não"),0.5,
IF(AND(H1031="11.2",OR('1_QUESITOS'!$D$8="Sim",'1_QUESITOS'!$D$9="Sim",'1_QUESITOS'!$D$10="Sim",'1_QUESITOS'!$D$11="Sim")),0.55,
0)))))))</f>
        <v>0</v>
      </c>
      <c r="J1031" s="87">
        <f>'3_CAPAG'!$D$8</f>
        <v>0</v>
      </c>
      <c r="K1031" s="87">
        <f>IF(OR('2_DEBITOS'!I1027="Sim",'1_QUESITOS'!$D$6="Sim",'1_QUESITOS'!$D$7="Sim",'1_QUESITOS'!$D$9="Sim"),I1031,
SMALL(I1031:J1031,1))</f>
        <v>0</v>
      </c>
      <c r="L1031" s="7">
        <f>IF('2_DEBITOS'!$I$4="ERRO !!!",0,ROUNDDOWN(SUM(E1031:F1031)*K1031,2))</f>
        <v>0</v>
      </c>
      <c r="M1031" s="7">
        <f t="shared" si="60"/>
        <v>0</v>
      </c>
      <c r="N1031" s="7">
        <f t="shared" si="63"/>
        <v>0</v>
      </c>
      <c r="O1031" s="7">
        <f t="shared" si="61"/>
        <v>0</v>
      </c>
    </row>
    <row r="1032" spans="3:15" x14ac:dyDescent="0.35">
      <c r="C1032" s="18" t="str">
        <f t="shared" si="62"/>
        <v/>
      </c>
      <c r="D1032" s="13" t="str">
        <f>IF('2_DEBITOS'!D1028="","Não informado",'2_DEBITOS'!D1028)</f>
        <v>Não informado</v>
      </c>
      <c r="E1032" s="7">
        <f>IF('2_DEBITOS'!$I$4="ERRO !!!",0,SUM('2_DEBITOS'!E1028))</f>
        <v>0</v>
      </c>
      <c r="F1032" s="7">
        <f>IF('2_DEBITOS'!$I$4="ERRO !!!",0,SUM('2_DEBITOS'!F1028,'2_DEBITOS'!G1028))</f>
        <v>0</v>
      </c>
      <c r="G1032" s="8" t="str">
        <f>IF('1_QUESITOS'!$D$18="ERRO !!!","",
IF(E1032+F1032=0,"",
IF(OR('2_DEBITOS'!I1028="Sim",'1_QUESITOS'!$D$6="Sim",'1_QUESITOS'!$D$7="Sim",'1_QUESITOS'!$D$9="Sim"),"D",
IF('3_CAPAG'!$D$9="","",
'3_CAPAG'!$D$9))))</f>
        <v/>
      </c>
      <c r="H1032" s="8" t="str">
        <f>IF('1_QUESITOS'!$D$18="ERRO !!!","00.0",
IF(AND(OR(G1032="C",G1032="D"),'1_QUESITOS'!$D$13="Sim"),"10.1",
IF(AND(OR(G1032="A",G1032="B"),'1_QUESITOS'!$D$14="Sim"),"10.2",
IF(AND(OR(G1032="C",G1032="D"),'1_QUESITOS'!$D$13="Não",'1_QUESITOS'!$D$12="Inciso I"),"11.1",
IF(AND(OR(G1032="C",G1032="D"),'1_QUESITOS'!$D$13="Não",'1_QUESITOS'!$D$12="Inciso II"),"11.2",
"00.0")))))</f>
        <v>00.0</v>
      </c>
      <c r="I1032" s="87">
        <f>IF('1_QUESITOS'!$D$18="ERRO !!!",0,
IF(H1032="10.1",0.65,
IF(H1032="10.2",0,
IF(AND(H1032="11.1",'1_QUESITOS'!$D$8="Não",'1_QUESITOS'!$D$9="Não",'1_QUESITOS'!$D$10="Não",'1_QUESITOS'!$D$11="Não"),0.65,
IF(AND(H1032="11.1",OR('1_QUESITOS'!$D$8="Sim",'1_QUESITOS'!$D$9="Sim",'1_QUESITOS'!$D$10="Sim",'1_QUESITOS'!$D$11="Sim")),0.7,
IF(AND(H1032="11.2",'1_QUESITOS'!$D$8="Não",'1_QUESITOS'!$D$9="Não",'1_QUESITOS'!$D$10="Não",'1_QUESITOS'!$D$11="Não"),0.5,
IF(AND(H1032="11.2",OR('1_QUESITOS'!$D$8="Sim",'1_QUESITOS'!$D$9="Sim",'1_QUESITOS'!$D$10="Sim",'1_QUESITOS'!$D$11="Sim")),0.55,
0)))))))</f>
        <v>0</v>
      </c>
      <c r="J1032" s="87">
        <f>'3_CAPAG'!$D$8</f>
        <v>0</v>
      </c>
      <c r="K1032" s="87">
        <f>IF(OR('2_DEBITOS'!I1028="Sim",'1_QUESITOS'!$D$6="Sim",'1_QUESITOS'!$D$7="Sim",'1_QUESITOS'!$D$9="Sim"),I1032,
SMALL(I1032:J1032,1))</f>
        <v>0</v>
      </c>
      <c r="L1032" s="7">
        <f>IF('2_DEBITOS'!$I$4="ERRO !!!",0,ROUNDDOWN(SUM(E1032:F1032)*K1032,2))</f>
        <v>0</v>
      </c>
      <c r="M1032" s="7">
        <f t="shared" si="60"/>
        <v>0</v>
      </c>
      <c r="N1032" s="7">
        <f t="shared" si="63"/>
        <v>0</v>
      </c>
      <c r="O1032" s="7">
        <f t="shared" si="61"/>
        <v>0</v>
      </c>
    </row>
    <row r="1033" spans="3:15" x14ac:dyDescent="0.35">
      <c r="C1033" s="18" t="str">
        <f t="shared" si="62"/>
        <v/>
      </c>
      <c r="D1033" s="13" t="str">
        <f>IF('2_DEBITOS'!D1029="","Não informado",'2_DEBITOS'!D1029)</f>
        <v>Não informado</v>
      </c>
      <c r="E1033" s="7">
        <f>IF('2_DEBITOS'!$I$4="ERRO !!!",0,SUM('2_DEBITOS'!E1029))</f>
        <v>0</v>
      </c>
      <c r="F1033" s="7">
        <f>IF('2_DEBITOS'!$I$4="ERRO !!!",0,SUM('2_DEBITOS'!F1029,'2_DEBITOS'!G1029))</f>
        <v>0</v>
      </c>
      <c r="G1033" s="8" t="str">
        <f>IF('1_QUESITOS'!$D$18="ERRO !!!","",
IF(E1033+F1033=0,"",
IF(OR('2_DEBITOS'!I1029="Sim",'1_QUESITOS'!$D$6="Sim",'1_QUESITOS'!$D$7="Sim",'1_QUESITOS'!$D$9="Sim"),"D",
IF('3_CAPAG'!$D$9="","",
'3_CAPAG'!$D$9))))</f>
        <v/>
      </c>
      <c r="H1033" s="8" t="str">
        <f>IF('1_QUESITOS'!$D$18="ERRO !!!","00.0",
IF(AND(OR(G1033="C",G1033="D"),'1_QUESITOS'!$D$13="Sim"),"10.1",
IF(AND(OR(G1033="A",G1033="B"),'1_QUESITOS'!$D$14="Sim"),"10.2",
IF(AND(OR(G1033="C",G1033="D"),'1_QUESITOS'!$D$13="Não",'1_QUESITOS'!$D$12="Inciso I"),"11.1",
IF(AND(OR(G1033="C",G1033="D"),'1_QUESITOS'!$D$13="Não",'1_QUESITOS'!$D$12="Inciso II"),"11.2",
"00.0")))))</f>
        <v>00.0</v>
      </c>
      <c r="I1033" s="87">
        <f>IF('1_QUESITOS'!$D$18="ERRO !!!",0,
IF(H1033="10.1",0.65,
IF(H1033="10.2",0,
IF(AND(H1033="11.1",'1_QUESITOS'!$D$8="Não",'1_QUESITOS'!$D$9="Não",'1_QUESITOS'!$D$10="Não",'1_QUESITOS'!$D$11="Não"),0.65,
IF(AND(H1033="11.1",OR('1_QUESITOS'!$D$8="Sim",'1_QUESITOS'!$D$9="Sim",'1_QUESITOS'!$D$10="Sim",'1_QUESITOS'!$D$11="Sim")),0.7,
IF(AND(H1033="11.2",'1_QUESITOS'!$D$8="Não",'1_QUESITOS'!$D$9="Não",'1_QUESITOS'!$D$10="Não",'1_QUESITOS'!$D$11="Não"),0.5,
IF(AND(H1033="11.2",OR('1_QUESITOS'!$D$8="Sim",'1_QUESITOS'!$D$9="Sim",'1_QUESITOS'!$D$10="Sim",'1_QUESITOS'!$D$11="Sim")),0.55,
0)))))))</f>
        <v>0</v>
      </c>
      <c r="J1033" s="87">
        <f>'3_CAPAG'!$D$8</f>
        <v>0</v>
      </c>
      <c r="K1033" s="87">
        <f>IF(OR('2_DEBITOS'!I1029="Sim",'1_QUESITOS'!$D$6="Sim",'1_QUESITOS'!$D$7="Sim",'1_QUESITOS'!$D$9="Sim"),I1033,
SMALL(I1033:J1033,1))</f>
        <v>0</v>
      </c>
      <c r="L1033" s="7">
        <f>IF('2_DEBITOS'!$I$4="ERRO !!!",0,ROUNDDOWN(SUM(E1033:F1033)*K1033,2))</f>
        <v>0</v>
      </c>
      <c r="M1033" s="7">
        <f t="shared" si="60"/>
        <v>0</v>
      </c>
      <c r="N1033" s="7">
        <f t="shared" si="63"/>
        <v>0</v>
      </c>
      <c r="O1033" s="7">
        <f t="shared" si="61"/>
        <v>0</v>
      </c>
    </row>
    <row r="1034" spans="3:15" x14ac:dyDescent="0.35">
      <c r="C1034" s="18" t="str">
        <f t="shared" si="62"/>
        <v/>
      </c>
      <c r="D1034" s="13" t="str">
        <f>IF('2_DEBITOS'!D1030="","Não informado",'2_DEBITOS'!D1030)</f>
        <v>Não informado</v>
      </c>
      <c r="E1034" s="7">
        <f>IF('2_DEBITOS'!$I$4="ERRO !!!",0,SUM('2_DEBITOS'!E1030))</f>
        <v>0</v>
      </c>
      <c r="F1034" s="7">
        <f>IF('2_DEBITOS'!$I$4="ERRO !!!",0,SUM('2_DEBITOS'!F1030,'2_DEBITOS'!G1030))</f>
        <v>0</v>
      </c>
      <c r="G1034" s="8" t="str">
        <f>IF('1_QUESITOS'!$D$18="ERRO !!!","",
IF(E1034+F1034=0,"",
IF(OR('2_DEBITOS'!I1030="Sim",'1_QUESITOS'!$D$6="Sim",'1_QUESITOS'!$D$7="Sim",'1_QUESITOS'!$D$9="Sim"),"D",
IF('3_CAPAG'!$D$9="","",
'3_CAPAG'!$D$9))))</f>
        <v/>
      </c>
      <c r="H1034" s="8" t="str">
        <f>IF('1_QUESITOS'!$D$18="ERRO !!!","00.0",
IF(AND(OR(G1034="C",G1034="D"),'1_QUESITOS'!$D$13="Sim"),"10.1",
IF(AND(OR(G1034="A",G1034="B"),'1_QUESITOS'!$D$14="Sim"),"10.2",
IF(AND(OR(G1034="C",G1034="D"),'1_QUESITOS'!$D$13="Não",'1_QUESITOS'!$D$12="Inciso I"),"11.1",
IF(AND(OR(G1034="C",G1034="D"),'1_QUESITOS'!$D$13="Não",'1_QUESITOS'!$D$12="Inciso II"),"11.2",
"00.0")))))</f>
        <v>00.0</v>
      </c>
      <c r="I1034" s="87">
        <f>IF('1_QUESITOS'!$D$18="ERRO !!!",0,
IF(H1034="10.1",0.65,
IF(H1034="10.2",0,
IF(AND(H1034="11.1",'1_QUESITOS'!$D$8="Não",'1_QUESITOS'!$D$9="Não",'1_QUESITOS'!$D$10="Não",'1_QUESITOS'!$D$11="Não"),0.65,
IF(AND(H1034="11.1",OR('1_QUESITOS'!$D$8="Sim",'1_QUESITOS'!$D$9="Sim",'1_QUESITOS'!$D$10="Sim",'1_QUESITOS'!$D$11="Sim")),0.7,
IF(AND(H1034="11.2",'1_QUESITOS'!$D$8="Não",'1_QUESITOS'!$D$9="Não",'1_QUESITOS'!$D$10="Não",'1_QUESITOS'!$D$11="Não"),0.5,
IF(AND(H1034="11.2",OR('1_QUESITOS'!$D$8="Sim",'1_QUESITOS'!$D$9="Sim",'1_QUESITOS'!$D$10="Sim",'1_QUESITOS'!$D$11="Sim")),0.55,
0)))))))</f>
        <v>0</v>
      </c>
      <c r="J1034" s="87">
        <f>'3_CAPAG'!$D$8</f>
        <v>0</v>
      </c>
      <c r="K1034" s="87">
        <f>IF(OR('2_DEBITOS'!I1030="Sim",'1_QUESITOS'!$D$6="Sim",'1_QUESITOS'!$D$7="Sim",'1_QUESITOS'!$D$9="Sim"),I1034,
SMALL(I1034:J1034,1))</f>
        <v>0</v>
      </c>
      <c r="L1034" s="7">
        <f>IF('2_DEBITOS'!$I$4="ERRO !!!",0,ROUNDDOWN(SUM(E1034:F1034)*K1034,2))</f>
        <v>0</v>
      </c>
      <c r="M1034" s="7">
        <f t="shared" si="60"/>
        <v>0</v>
      </c>
      <c r="N1034" s="7">
        <f t="shared" si="63"/>
        <v>0</v>
      </c>
      <c r="O1034" s="7">
        <f t="shared" si="61"/>
        <v>0</v>
      </c>
    </row>
    <row r="1035" spans="3:15" x14ac:dyDescent="0.35">
      <c r="C1035" s="18" t="str">
        <f t="shared" si="62"/>
        <v/>
      </c>
      <c r="D1035" s="13" t="str">
        <f>IF('2_DEBITOS'!D1031="","Não informado",'2_DEBITOS'!D1031)</f>
        <v>Não informado</v>
      </c>
      <c r="E1035" s="7">
        <f>IF('2_DEBITOS'!$I$4="ERRO !!!",0,SUM('2_DEBITOS'!E1031))</f>
        <v>0</v>
      </c>
      <c r="F1035" s="7">
        <f>IF('2_DEBITOS'!$I$4="ERRO !!!",0,SUM('2_DEBITOS'!F1031,'2_DEBITOS'!G1031))</f>
        <v>0</v>
      </c>
      <c r="G1035" s="8" t="str">
        <f>IF('1_QUESITOS'!$D$18="ERRO !!!","",
IF(E1035+F1035=0,"",
IF(OR('2_DEBITOS'!I1031="Sim",'1_QUESITOS'!$D$6="Sim",'1_QUESITOS'!$D$7="Sim",'1_QUESITOS'!$D$9="Sim"),"D",
IF('3_CAPAG'!$D$9="","",
'3_CAPAG'!$D$9))))</f>
        <v/>
      </c>
      <c r="H1035" s="8" t="str">
        <f>IF('1_QUESITOS'!$D$18="ERRO !!!","00.0",
IF(AND(OR(G1035="C",G1035="D"),'1_QUESITOS'!$D$13="Sim"),"10.1",
IF(AND(OR(G1035="A",G1035="B"),'1_QUESITOS'!$D$14="Sim"),"10.2",
IF(AND(OR(G1035="C",G1035="D"),'1_QUESITOS'!$D$13="Não",'1_QUESITOS'!$D$12="Inciso I"),"11.1",
IF(AND(OR(G1035="C",G1035="D"),'1_QUESITOS'!$D$13="Não",'1_QUESITOS'!$D$12="Inciso II"),"11.2",
"00.0")))))</f>
        <v>00.0</v>
      </c>
      <c r="I1035" s="87">
        <f>IF('1_QUESITOS'!$D$18="ERRO !!!",0,
IF(H1035="10.1",0.65,
IF(H1035="10.2",0,
IF(AND(H1035="11.1",'1_QUESITOS'!$D$8="Não",'1_QUESITOS'!$D$9="Não",'1_QUESITOS'!$D$10="Não",'1_QUESITOS'!$D$11="Não"),0.65,
IF(AND(H1035="11.1",OR('1_QUESITOS'!$D$8="Sim",'1_QUESITOS'!$D$9="Sim",'1_QUESITOS'!$D$10="Sim",'1_QUESITOS'!$D$11="Sim")),0.7,
IF(AND(H1035="11.2",'1_QUESITOS'!$D$8="Não",'1_QUESITOS'!$D$9="Não",'1_QUESITOS'!$D$10="Não",'1_QUESITOS'!$D$11="Não"),0.5,
IF(AND(H1035="11.2",OR('1_QUESITOS'!$D$8="Sim",'1_QUESITOS'!$D$9="Sim",'1_QUESITOS'!$D$10="Sim",'1_QUESITOS'!$D$11="Sim")),0.55,
0)))))))</f>
        <v>0</v>
      </c>
      <c r="J1035" s="87">
        <f>'3_CAPAG'!$D$8</f>
        <v>0</v>
      </c>
      <c r="K1035" s="87">
        <f>IF(OR('2_DEBITOS'!I1031="Sim",'1_QUESITOS'!$D$6="Sim",'1_QUESITOS'!$D$7="Sim",'1_QUESITOS'!$D$9="Sim"),I1035,
SMALL(I1035:J1035,1))</f>
        <v>0</v>
      </c>
      <c r="L1035" s="7">
        <f>IF('2_DEBITOS'!$I$4="ERRO !!!",0,ROUNDDOWN(SUM(E1035:F1035)*K1035,2))</f>
        <v>0</v>
      </c>
      <c r="M1035" s="7">
        <f t="shared" si="60"/>
        <v>0</v>
      </c>
      <c r="N1035" s="7">
        <f t="shared" si="63"/>
        <v>0</v>
      </c>
      <c r="O1035" s="7">
        <f t="shared" si="61"/>
        <v>0</v>
      </c>
    </row>
    <row r="1036" spans="3:15" x14ac:dyDescent="0.35">
      <c r="C1036" s="18" t="str">
        <f t="shared" si="62"/>
        <v/>
      </c>
      <c r="D1036" s="13" t="str">
        <f>IF('2_DEBITOS'!D1032="","Não informado",'2_DEBITOS'!D1032)</f>
        <v>Não informado</v>
      </c>
      <c r="E1036" s="7">
        <f>IF('2_DEBITOS'!$I$4="ERRO !!!",0,SUM('2_DEBITOS'!E1032))</f>
        <v>0</v>
      </c>
      <c r="F1036" s="7">
        <f>IF('2_DEBITOS'!$I$4="ERRO !!!",0,SUM('2_DEBITOS'!F1032,'2_DEBITOS'!G1032))</f>
        <v>0</v>
      </c>
      <c r="G1036" s="8" t="str">
        <f>IF('1_QUESITOS'!$D$18="ERRO !!!","",
IF(E1036+F1036=0,"",
IF(OR('2_DEBITOS'!I1032="Sim",'1_QUESITOS'!$D$6="Sim",'1_QUESITOS'!$D$7="Sim",'1_QUESITOS'!$D$9="Sim"),"D",
IF('3_CAPAG'!$D$9="","",
'3_CAPAG'!$D$9))))</f>
        <v/>
      </c>
      <c r="H1036" s="8" t="str">
        <f>IF('1_QUESITOS'!$D$18="ERRO !!!","00.0",
IF(AND(OR(G1036="C",G1036="D"),'1_QUESITOS'!$D$13="Sim"),"10.1",
IF(AND(OR(G1036="A",G1036="B"),'1_QUESITOS'!$D$14="Sim"),"10.2",
IF(AND(OR(G1036="C",G1036="D"),'1_QUESITOS'!$D$13="Não",'1_QUESITOS'!$D$12="Inciso I"),"11.1",
IF(AND(OR(G1036="C",G1036="D"),'1_QUESITOS'!$D$13="Não",'1_QUESITOS'!$D$12="Inciso II"),"11.2",
"00.0")))))</f>
        <v>00.0</v>
      </c>
      <c r="I1036" s="87">
        <f>IF('1_QUESITOS'!$D$18="ERRO !!!",0,
IF(H1036="10.1",0.65,
IF(H1036="10.2",0,
IF(AND(H1036="11.1",'1_QUESITOS'!$D$8="Não",'1_QUESITOS'!$D$9="Não",'1_QUESITOS'!$D$10="Não",'1_QUESITOS'!$D$11="Não"),0.65,
IF(AND(H1036="11.1",OR('1_QUESITOS'!$D$8="Sim",'1_QUESITOS'!$D$9="Sim",'1_QUESITOS'!$D$10="Sim",'1_QUESITOS'!$D$11="Sim")),0.7,
IF(AND(H1036="11.2",'1_QUESITOS'!$D$8="Não",'1_QUESITOS'!$D$9="Não",'1_QUESITOS'!$D$10="Não",'1_QUESITOS'!$D$11="Não"),0.5,
IF(AND(H1036="11.2",OR('1_QUESITOS'!$D$8="Sim",'1_QUESITOS'!$D$9="Sim",'1_QUESITOS'!$D$10="Sim",'1_QUESITOS'!$D$11="Sim")),0.55,
0)))))))</f>
        <v>0</v>
      </c>
      <c r="J1036" s="87">
        <f>'3_CAPAG'!$D$8</f>
        <v>0</v>
      </c>
      <c r="K1036" s="87">
        <f>IF(OR('2_DEBITOS'!I1032="Sim",'1_QUESITOS'!$D$6="Sim",'1_QUESITOS'!$D$7="Sim",'1_QUESITOS'!$D$9="Sim"),I1036,
SMALL(I1036:J1036,1))</f>
        <v>0</v>
      </c>
      <c r="L1036" s="7">
        <f>IF('2_DEBITOS'!$I$4="ERRO !!!",0,ROUNDDOWN(SUM(E1036:F1036)*K1036,2))</f>
        <v>0</v>
      </c>
      <c r="M1036" s="7">
        <f t="shared" si="60"/>
        <v>0</v>
      </c>
      <c r="N1036" s="7">
        <f t="shared" si="63"/>
        <v>0</v>
      </c>
      <c r="O1036" s="7">
        <f t="shared" si="61"/>
        <v>0</v>
      </c>
    </row>
    <row r="1037" spans="3:15" x14ac:dyDescent="0.35">
      <c r="C1037" s="18" t="str">
        <f t="shared" si="62"/>
        <v/>
      </c>
      <c r="D1037" s="13" t="str">
        <f>IF('2_DEBITOS'!D1033="","Não informado",'2_DEBITOS'!D1033)</f>
        <v>Não informado</v>
      </c>
      <c r="E1037" s="7">
        <f>IF('2_DEBITOS'!$I$4="ERRO !!!",0,SUM('2_DEBITOS'!E1033))</f>
        <v>0</v>
      </c>
      <c r="F1037" s="7">
        <f>IF('2_DEBITOS'!$I$4="ERRO !!!",0,SUM('2_DEBITOS'!F1033,'2_DEBITOS'!G1033))</f>
        <v>0</v>
      </c>
      <c r="G1037" s="8" t="str">
        <f>IF('1_QUESITOS'!$D$18="ERRO !!!","",
IF(E1037+F1037=0,"",
IF(OR('2_DEBITOS'!I1033="Sim",'1_QUESITOS'!$D$6="Sim",'1_QUESITOS'!$D$7="Sim",'1_QUESITOS'!$D$9="Sim"),"D",
IF('3_CAPAG'!$D$9="","",
'3_CAPAG'!$D$9))))</f>
        <v/>
      </c>
      <c r="H1037" s="8" t="str">
        <f>IF('1_QUESITOS'!$D$18="ERRO !!!","00.0",
IF(AND(OR(G1037="C",G1037="D"),'1_QUESITOS'!$D$13="Sim"),"10.1",
IF(AND(OR(G1037="A",G1037="B"),'1_QUESITOS'!$D$14="Sim"),"10.2",
IF(AND(OR(G1037="C",G1037="D"),'1_QUESITOS'!$D$13="Não",'1_QUESITOS'!$D$12="Inciso I"),"11.1",
IF(AND(OR(G1037="C",G1037="D"),'1_QUESITOS'!$D$13="Não",'1_QUESITOS'!$D$12="Inciso II"),"11.2",
"00.0")))))</f>
        <v>00.0</v>
      </c>
      <c r="I1037" s="87">
        <f>IF('1_QUESITOS'!$D$18="ERRO !!!",0,
IF(H1037="10.1",0.65,
IF(H1037="10.2",0,
IF(AND(H1037="11.1",'1_QUESITOS'!$D$8="Não",'1_QUESITOS'!$D$9="Não",'1_QUESITOS'!$D$10="Não",'1_QUESITOS'!$D$11="Não"),0.65,
IF(AND(H1037="11.1",OR('1_QUESITOS'!$D$8="Sim",'1_QUESITOS'!$D$9="Sim",'1_QUESITOS'!$D$10="Sim",'1_QUESITOS'!$D$11="Sim")),0.7,
IF(AND(H1037="11.2",'1_QUESITOS'!$D$8="Não",'1_QUESITOS'!$D$9="Não",'1_QUESITOS'!$D$10="Não",'1_QUESITOS'!$D$11="Não"),0.5,
IF(AND(H1037="11.2",OR('1_QUESITOS'!$D$8="Sim",'1_QUESITOS'!$D$9="Sim",'1_QUESITOS'!$D$10="Sim",'1_QUESITOS'!$D$11="Sim")),0.55,
0)))))))</f>
        <v>0</v>
      </c>
      <c r="J1037" s="87">
        <f>'3_CAPAG'!$D$8</f>
        <v>0</v>
      </c>
      <c r="K1037" s="87">
        <f>IF(OR('2_DEBITOS'!I1033="Sim",'1_QUESITOS'!$D$6="Sim",'1_QUESITOS'!$D$7="Sim",'1_QUESITOS'!$D$9="Sim"),I1037,
SMALL(I1037:J1037,1))</f>
        <v>0</v>
      </c>
      <c r="L1037" s="7">
        <f>IF('2_DEBITOS'!$I$4="ERRO !!!",0,ROUNDDOWN(SUM(E1037:F1037)*K1037,2))</f>
        <v>0</v>
      </c>
      <c r="M1037" s="7">
        <f t="shared" si="60"/>
        <v>0</v>
      </c>
      <c r="N1037" s="7">
        <f t="shared" si="63"/>
        <v>0</v>
      </c>
      <c r="O1037" s="7">
        <f t="shared" si="61"/>
        <v>0</v>
      </c>
    </row>
    <row r="1038" spans="3:15" x14ac:dyDescent="0.35">
      <c r="C1038" s="18" t="str">
        <f t="shared" si="62"/>
        <v/>
      </c>
      <c r="D1038" s="13" t="str">
        <f>IF('2_DEBITOS'!D1034="","Não informado",'2_DEBITOS'!D1034)</f>
        <v>Não informado</v>
      </c>
      <c r="E1038" s="7">
        <f>IF('2_DEBITOS'!$I$4="ERRO !!!",0,SUM('2_DEBITOS'!E1034))</f>
        <v>0</v>
      </c>
      <c r="F1038" s="7">
        <f>IF('2_DEBITOS'!$I$4="ERRO !!!",0,SUM('2_DEBITOS'!F1034,'2_DEBITOS'!G1034))</f>
        <v>0</v>
      </c>
      <c r="G1038" s="8" t="str">
        <f>IF('1_QUESITOS'!$D$18="ERRO !!!","",
IF(E1038+F1038=0,"",
IF(OR('2_DEBITOS'!I1034="Sim",'1_QUESITOS'!$D$6="Sim",'1_QUESITOS'!$D$7="Sim",'1_QUESITOS'!$D$9="Sim"),"D",
IF('3_CAPAG'!$D$9="","",
'3_CAPAG'!$D$9))))</f>
        <v/>
      </c>
      <c r="H1038" s="8" t="str">
        <f>IF('1_QUESITOS'!$D$18="ERRO !!!","00.0",
IF(AND(OR(G1038="C",G1038="D"),'1_QUESITOS'!$D$13="Sim"),"10.1",
IF(AND(OR(G1038="A",G1038="B"),'1_QUESITOS'!$D$14="Sim"),"10.2",
IF(AND(OR(G1038="C",G1038="D"),'1_QUESITOS'!$D$13="Não",'1_QUESITOS'!$D$12="Inciso I"),"11.1",
IF(AND(OR(G1038="C",G1038="D"),'1_QUESITOS'!$D$13="Não",'1_QUESITOS'!$D$12="Inciso II"),"11.2",
"00.0")))))</f>
        <v>00.0</v>
      </c>
      <c r="I1038" s="87">
        <f>IF('1_QUESITOS'!$D$18="ERRO !!!",0,
IF(H1038="10.1",0.65,
IF(H1038="10.2",0,
IF(AND(H1038="11.1",'1_QUESITOS'!$D$8="Não",'1_QUESITOS'!$D$9="Não",'1_QUESITOS'!$D$10="Não",'1_QUESITOS'!$D$11="Não"),0.65,
IF(AND(H1038="11.1",OR('1_QUESITOS'!$D$8="Sim",'1_QUESITOS'!$D$9="Sim",'1_QUESITOS'!$D$10="Sim",'1_QUESITOS'!$D$11="Sim")),0.7,
IF(AND(H1038="11.2",'1_QUESITOS'!$D$8="Não",'1_QUESITOS'!$D$9="Não",'1_QUESITOS'!$D$10="Não",'1_QUESITOS'!$D$11="Não"),0.5,
IF(AND(H1038="11.2",OR('1_QUESITOS'!$D$8="Sim",'1_QUESITOS'!$D$9="Sim",'1_QUESITOS'!$D$10="Sim",'1_QUESITOS'!$D$11="Sim")),0.55,
0)))))))</f>
        <v>0</v>
      </c>
      <c r="J1038" s="87">
        <f>'3_CAPAG'!$D$8</f>
        <v>0</v>
      </c>
      <c r="K1038" s="87">
        <f>IF(OR('2_DEBITOS'!I1034="Sim",'1_QUESITOS'!$D$6="Sim",'1_QUESITOS'!$D$7="Sim",'1_QUESITOS'!$D$9="Sim"),I1038,
SMALL(I1038:J1038,1))</f>
        <v>0</v>
      </c>
      <c r="L1038" s="7">
        <f>IF('2_DEBITOS'!$I$4="ERRO !!!",0,ROUNDDOWN(SUM(E1038:F1038)*K1038,2))</f>
        <v>0</v>
      </c>
      <c r="M1038" s="7">
        <f t="shared" ref="M1038:M1101" si="64">IF(OR(F1038="",F1038=0),0,IF(OR(H1038="10.1",H1038="11.1",H1038="11.2"),1*F1038,0))</f>
        <v>0</v>
      </c>
      <c r="N1038" s="7">
        <f t="shared" si="63"/>
        <v>0</v>
      </c>
      <c r="O1038" s="7">
        <f t="shared" ref="O1038:O1101" si="65">E1038+F1038-N1038</f>
        <v>0</v>
      </c>
    </row>
    <row r="1039" spans="3:15" x14ac:dyDescent="0.35">
      <c r="C1039" s="18" t="str">
        <f t="shared" ref="C1039:C1102" si="66">IF(D1039="Não informado","",IF(ISERROR(1+C1038),1,1+C1038))</f>
        <v/>
      </c>
      <c r="D1039" s="13" t="str">
        <f>IF('2_DEBITOS'!D1035="","Não informado",'2_DEBITOS'!D1035)</f>
        <v>Não informado</v>
      </c>
      <c r="E1039" s="7">
        <f>IF('2_DEBITOS'!$I$4="ERRO !!!",0,SUM('2_DEBITOS'!E1035))</f>
        <v>0</v>
      </c>
      <c r="F1039" s="7">
        <f>IF('2_DEBITOS'!$I$4="ERRO !!!",0,SUM('2_DEBITOS'!F1035,'2_DEBITOS'!G1035))</f>
        <v>0</v>
      </c>
      <c r="G1039" s="8" t="str">
        <f>IF('1_QUESITOS'!$D$18="ERRO !!!","",
IF(E1039+F1039=0,"",
IF(OR('2_DEBITOS'!I1035="Sim",'1_QUESITOS'!$D$6="Sim",'1_QUESITOS'!$D$7="Sim",'1_QUESITOS'!$D$9="Sim"),"D",
IF('3_CAPAG'!$D$9="","",
'3_CAPAG'!$D$9))))</f>
        <v/>
      </c>
      <c r="H1039" s="8" t="str">
        <f>IF('1_QUESITOS'!$D$18="ERRO !!!","00.0",
IF(AND(OR(G1039="C",G1039="D"),'1_QUESITOS'!$D$13="Sim"),"10.1",
IF(AND(OR(G1039="A",G1039="B"),'1_QUESITOS'!$D$14="Sim"),"10.2",
IF(AND(OR(G1039="C",G1039="D"),'1_QUESITOS'!$D$13="Não",'1_QUESITOS'!$D$12="Inciso I"),"11.1",
IF(AND(OR(G1039="C",G1039="D"),'1_QUESITOS'!$D$13="Não",'1_QUESITOS'!$D$12="Inciso II"),"11.2",
"00.0")))))</f>
        <v>00.0</v>
      </c>
      <c r="I1039" s="87">
        <f>IF('1_QUESITOS'!$D$18="ERRO !!!",0,
IF(H1039="10.1",0.65,
IF(H1039="10.2",0,
IF(AND(H1039="11.1",'1_QUESITOS'!$D$8="Não",'1_QUESITOS'!$D$9="Não",'1_QUESITOS'!$D$10="Não",'1_QUESITOS'!$D$11="Não"),0.65,
IF(AND(H1039="11.1",OR('1_QUESITOS'!$D$8="Sim",'1_QUESITOS'!$D$9="Sim",'1_QUESITOS'!$D$10="Sim",'1_QUESITOS'!$D$11="Sim")),0.7,
IF(AND(H1039="11.2",'1_QUESITOS'!$D$8="Não",'1_QUESITOS'!$D$9="Não",'1_QUESITOS'!$D$10="Não",'1_QUESITOS'!$D$11="Não"),0.5,
IF(AND(H1039="11.2",OR('1_QUESITOS'!$D$8="Sim",'1_QUESITOS'!$D$9="Sim",'1_QUESITOS'!$D$10="Sim",'1_QUESITOS'!$D$11="Sim")),0.55,
0)))))))</f>
        <v>0</v>
      </c>
      <c r="J1039" s="87">
        <f>'3_CAPAG'!$D$8</f>
        <v>0</v>
      </c>
      <c r="K1039" s="87">
        <f>IF(OR('2_DEBITOS'!I1035="Sim",'1_QUESITOS'!$D$6="Sim",'1_QUESITOS'!$D$7="Sim",'1_QUESITOS'!$D$9="Sim"),I1039,
SMALL(I1039:J1039,1))</f>
        <v>0</v>
      </c>
      <c r="L1039" s="7">
        <f>IF('2_DEBITOS'!$I$4="ERRO !!!",0,ROUNDDOWN(SUM(E1039:F1039)*K1039,2))</f>
        <v>0</v>
      </c>
      <c r="M1039" s="7">
        <f t="shared" si="64"/>
        <v>0</v>
      </c>
      <c r="N1039" s="7">
        <f t="shared" ref="N1039:N1102" si="67">SMALL(L1039:M1039,1)</f>
        <v>0</v>
      </c>
      <c r="O1039" s="7">
        <f t="shared" si="65"/>
        <v>0</v>
      </c>
    </row>
    <row r="1040" spans="3:15" x14ac:dyDescent="0.35">
      <c r="C1040" s="18" t="str">
        <f t="shared" si="66"/>
        <v/>
      </c>
      <c r="D1040" s="13" t="str">
        <f>IF('2_DEBITOS'!D1036="","Não informado",'2_DEBITOS'!D1036)</f>
        <v>Não informado</v>
      </c>
      <c r="E1040" s="7">
        <f>IF('2_DEBITOS'!$I$4="ERRO !!!",0,SUM('2_DEBITOS'!E1036))</f>
        <v>0</v>
      </c>
      <c r="F1040" s="7">
        <f>IF('2_DEBITOS'!$I$4="ERRO !!!",0,SUM('2_DEBITOS'!F1036,'2_DEBITOS'!G1036))</f>
        <v>0</v>
      </c>
      <c r="G1040" s="8" t="str">
        <f>IF('1_QUESITOS'!$D$18="ERRO !!!","",
IF(E1040+F1040=0,"",
IF(OR('2_DEBITOS'!I1036="Sim",'1_QUESITOS'!$D$6="Sim",'1_QUESITOS'!$D$7="Sim",'1_QUESITOS'!$D$9="Sim"),"D",
IF('3_CAPAG'!$D$9="","",
'3_CAPAG'!$D$9))))</f>
        <v/>
      </c>
      <c r="H1040" s="8" t="str">
        <f>IF('1_QUESITOS'!$D$18="ERRO !!!","00.0",
IF(AND(OR(G1040="C",G1040="D"),'1_QUESITOS'!$D$13="Sim"),"10.1",
IF(AND(OR(G1040="A",G1040="B"),'1_QUESITOS'!$D$14="Sim"),"10.2",
IF(AND(OR(G1040="C",G1040="D"),'1_QUESITOS'!$D$13="Não",'1_QUESITOS'!$D$12="Inciso I"),"11.1",
IF(AND(OR(G1040="C",G1040="D"),'1_QUESITOS'!$D$13="Não",'1_QUESITOS'!$D$12="Inciso II"),"11.2",
"00.0")))))</f>
        <v>00.0</v>
      </c>
      <c r="I1040" s="87">
        <f>IF('1_QUESITOS'!$D$18="ERRO !!!",0,
IF(H1040="10.1",0.65,
IF(H1040="10.2",0,
IF(AND(H1040="11.1",'1_QUESITOS'!$D$8="Não",'1_QUESITOS'!$D$9="Não",'1_QUESITOS'!$D$10="Não",'1_QUESITOS'!$D$11="Não"),0.65,
IF(AND(H1040="11.1",OR('1_QUESITOS'!$D$8="Sim",'1_QUESITOS'!$D$9="Sim",'1_QUESITOS'!$D$10="Sim",'1_QUESITOS'!$D$11="Sim")),0.7,
IF(AND(H1040="11.2",'1_QUESITOS'!$D$8="Não",'1_QUESITOS'!$D$9="Não",'1_QUESITOS'!$D$10="Não",'1_QUESITOS'!$D$11="Não"),0.5,
IF(AND(H1040="11.2",OR('1_QUESITOS'!$D$8="Sim",'1_QUESITOS'!$D$9="Sim",'1_QUESITOS'!$D$10="Sim",'1_QUESITOS'!$D$11="Sim")),0.55,
0)))))))</f>
        <v>0</v>
      </c>
      <c r="J1040" s="87">
        <f>'3_CAPAG'!$D$8</f>
        <v>0</v>
      </c>
      <c r="K1040" s="87">
        <f>IF(OR('2_DEBITOS'!I1036="Sim",'1_QUESITOS'!$D$6="Sim",'1_QUESITOS'!$D$7="Sim",'1_QUESITOS'!$D$9="Sim"),I1040,
SMALL(I1040:J1040,1))</f>
        <v>0</v>
      </c>
      <c r="L1040" s="7">
        <f>IF('2_DEBITOS'!$I$4="ERRO !!!",0,ROUNDDOWN(SUM(E1040:F1040)*K1040,2))</f>
        <v>0</v>
      </c>
      <c r="M1040" s="7">
        <f t="shared" si="64"/>
        <v>0</v>
      </c>
      <c r="N1040" s="7">
        <f t="shared" si="67"/>
        <v>0</v>
      </c>
      <c r="O1040" s="7">
        <f t="shared" si="65"/>
        <v>0</v>
      </c>
    </row>
    <row r="1041" spans="3:15" x14ac:dyDescent="0.35">
      <c r="C1041" s="18" t="str">
        <f t="shared" si="66"/>
        <v/>
      </c>
      <c r="D1041" s="13" t="str">
        <f>IF('2_DEBITOS'!D1037="","Não informado",'2_DEBITOS'!D1037)</f>
        <v>Não informado</v>
      </c>
      <c r="E1041" s="7">
        <f>IF('2_DEBITOS'!$I$4="ERRO !!!",0,SUM('2_DEBITOS'!E1037))</f>
        <v>0</v>
      </c>
      <c r="F1041" s="7">
        <f>IF('2_DEBITOS'!$I$4="ERRO !!!",0,SUM('2_DEBITOS'!F1037,'2_DEBITOS'!G1037))</f>
        <v>0</v>
      </c>
      <c r="G1041" s="8" t="str">
        <f>IF('1_QUESITOS'!$D$18="ERRO !!!","",
IF(E1041+F1041=0,"",
IF(OR('2_DEBITOS'!I1037="Sim",'1_QUESITOS'!$D$6="Sim",'1_QUESITOS'!$D$7="Sim",'1_QUESITOS'!$D$9="Sim"),"D",
IF('3_CAPAG'!$D$9="","",
'3_CAPAG'!$D$9))))</f>
        <v/>
      </c>
      <c r="H1041" s="8" t="str">
        <f>IF('1_QUESITOS'!$D$18="ERRO !!!","00.0",
IF(AND(OR(G1041="C",G1041="D"),'1_QUESITOS'!$D$13="Sim"),"10.1",
IF(AND(OR(G1041="A",G1041="B"),'1_QUESITOS'!$D$14="Sim"),"10.2",
IF(AND(OR(G1041="C",G1041="D"),'1_QUESITOS'!$D$13="Não",'1_QUESITOS'!$D$12="Inciso I"),"11.1",
IF(AND(OR(G1041="C",G1041="D"),'1_QUESITOS'!$D$13="Não",'1_QUESITOS'!$D$12="Inciso II"),"11.2",
"00.0")))))</f>
        <v>00.0</v>
      </c>
      <c r="I1041" s="87">
        <f>IF('1_QUESITOS'!$D$18="ERRO !!!",0,
IF(H1041="10.1",0.65,
IF(H1041="10.2",0,
IF(AND(H1041="11.1",'1_QUESITOS'!$D$8="Não",'1_QUESITOS'!$D$9="Não",'1_QUESITOS'!$D$10="Não",'1_QUESITOS'!$D$11="Não"),0.65,
IF(AND(H1041="11.1",OR('1_QUESITOS'!$D$8="Sim",'1_QUESITOS'!$D$9="Sim",'1_QUESITOS'!$D$10="Sim",'1_QUESITOS'!$D$11="Sim")),0.7,
IF(AND(H1041="11.2",'1_QUESITOS'!$D$8="Não",'1_QUESITOS'!$D$9="Não",'1_QUESITOS'!$D$10="Não",'1_QUESITOS'!$D$11="Não"),0.5,
IF(AND(H1041="11.2",OR('1_QUESITOS'!$D$8="Sim",'1_QUESITOS'!$D$9="Sim",'1_QUESITOS'!$D$10="Sim",'1_QUESITOS'!$D$11="Sim")),0.55,
0)))))))</f>
        <v>0</v>
      </c>
      <c r="J1041" s="87">
        <f>'3_CAPAG'!$D$8</f>
        <v>0</v>
      </c>
      <c r="K1041" s="87">
        <f>IF(OR('2_DEBITOS'!I1037="Sim",'1_QUESITOS'!$D$6="Sim",'1_QUESITOS'!$D$7="Sim",'1_QUESITOS'!$D$9="Sim"),I1041,
SMALL(I1041:J1041,1))</f>
        <v>0</v>
      </c>
      <c r="L1041" s="7">
        <f>IF('2_DEBITOS'!$I$4="ERRO !!!",0,ROUNDDOWN(SUM(E1041:F1041)*K1041,2))</f>
        <v>0</v>
      </c>
      <c r="M1041" s="7">
        <f t="shared" si="64"/>
        <v>0</v>
      </c>
      <c r="N1041" s="7">
        <f t="shared" si="67"/>
        <v>0</v>
      </c>
      <c r="O1041" s="7">
        <f t="shared" si="65"/>
        <v>0</v>
      </c>
    </row>
    <row r="1042" spans="3:15" x14ac:dyDescent="0.35">
      <c r="C1042" s="18" t="str">
        <f t="shared" si="66"/>
        <v/>
      </c>
      <c r="D1042" s="13" t="str">
        <f>IF('2_DEBITOS'!D1038="","Não informado",'2_DEBITOS'!D1038)</f>
        <v>Não informado</v>
      </c>
      <c r="E1042" s="7">
        <f>IF('2_DEBITOS'!$I$4="ERRO !!!",0,SUM('2_DEBITOS'!E1038))</f>
        <v>0</v>
      </c>
      <c r="F1042" s="7">
        <f>IF('2_DEBITOS'!$I$4="ERRO !!!",0,SUM('2_DEBITOS'!F1038,'2_DEBITOS'!G1038))</f>
        <v>0</v>
      </c>
      <c r="G1042" s="8" t="str">
        <f>IF('1_QUESITOS'!$D$18="ERRO !!!","",
IF(E1042+F1042=0,"",
IF(OR('2_DEBITOS'!I1038="Sim",'1_QUESITOS'!$D$6="Sim",'1_QUESITOS'!$D$7="Sim",'1_QUESITOS'!$D$9="Sim"),"D",
IF('3_CAPAG'!$D$9="","",
'3_CAPAG'!$D$9))))</f>
        <v/>
      </c>
      <c r="H1042" s="8" t="str">
        <f>IF('1_QUESITOS'!$D$18="ERRO !!!","00.0",
IF(AND(OR(G1042="C",G1042="D"),'1_QUESITOS'!$D$13="Sim"),"10.1",
IF(AND(OR(G1042="A",G1042="B"),'1_QUESITOS'!$D$14="Sim"),"10.2",
IF(AND(OR(G1042="C",G1042="D"),'1_QUESITOS'!$D$13="Não",'1_QUESITOS'!$D$12="Inciso I"),"11.1",
IF(AND(OR(G1042="C",G1042="D"),'1_QUESITOS'!$D$13="Não",'1_QUESITOS'!$D$12="Inciso II"),"11.2",
"00.0")))))</f>
        <v>00.0</v>
      </c>
      <c r="I1042" s="87">
        <f>IF('1_QUESITOS'!$D$18="ERRO !!!",0,
IF(H1042="10.1",0.65,
IF(H1042="10.2",0,
IF(AND(H1042="11.1",'1_QUESITOS'!$D$8="Não",'1_QUESITOS'!$D$9="Não",'1_QUESITOS'!$D$10="Não",'1_QUESITOS'!$D$11="Não"),0.65,
IF(AND(H1042="11.1",OR('1_QUESITOS'!$D$8="Sim",'1_QUESITOS'!$D$9="Sim",'1_QUESITOS'!$D$10="Sim",'1_QUESITOS'!$D$11="Sim")),0.7,
IF(AND(H1042="11.2",'1_QUESITOS'!$D$8="Não",'1_QUESITOS'!$D$9="Não",'1_QUESITOS'!$D$10="Não",'1_QUESITOS'!$D$11="Não"),0.5,
IF(AND(H1042="11.2",OR('1_QUESITOS'!$D$8="Sim",'1_QUESITOS'!$D$9="Sim",'1_QUESITOS'!$D$10="Sim",'1_QUESITOS'!$D$11="Sim")),0.55,
0)))))))</f>
        <v>0</v>
      </c>
      <c r="J1042" s="87">
        <f>'3_CAPAG'!$D$8</f>
        <v>0</v>
      </c>
      <c r="K1042" s="87">
        <f>IF(OR('2_DEBITOS'!I1038="Sim",'1_QUESITOS'!$D$6="Sim",'1_QUESITOS'!$D$7="Sim",'1_QUESITOS'!$D$9="Sim"),I1042,
SMALL(I1042:J1042,1))</f>
        <v>0</v>
      </c>
      <c r="L1042" s="7">
        <f>IF('2_DEBITOS'!$I$4="ERRO !!!",0,ROUNDDOWN(SUM(E1042:F1042)*K1042,2))</f>
        <v>0</v>
      </c>
      <c r="M1042" s="7">
        <f t="shared" si="64"/>
        <v>0</v>
      </c>
      <c r="N1042" s="7">
        <f t="shared" si="67"/>
        <v>0</v>
      </c>
      <c r="O1042" s="7">
        <f t="shared" si="65"/>
        <v>0</v>
      </c>
    </row>
    <row r="1043" spans="3:15" x14ac:dyDescent="0.35">
      <c r="C1043" s="18" t="str">
        <f t="shared" si="66"/>
        <v/>
      </c>
      <c r="D1043" s="13" t="str">
        <f>IF('2_DEBITOS'!D1039="","Não informado",'2_DEBITOS'!D1039)</f>
        <v>Não informado</v>
      </c>
      <c r="E1043" s="7">
        <f>IF('2_DEBITOS'!$I$4="ERRO !!!",0,SUM('2_DEBITOS'!E1039))</f>
        <v>0</v>
      </c>
      <c r="F1043" s="7">
        <f>IF('2_DEBITOS'!$I$4="ERRO !!!",0,SUM('2_DEBITOS'!F1039,'2_DEBITOS'!G1039))</f>
        <v>0</v>
      </c>
      <c r="G1043" s="8" t="str">
        <f>IF('1_QUESITOS'!$D$18="ERRO !!!","",
IF(E1043+F1043=0,"",
IF(OR('2_DEBITOS'!I1039="Sim",'1_QUESITOS'!$D$6="Sim",'1_QUESITOS'!$D$7="Sim",'1_QUESITOS'!$D$9="Sim"),"D",
IF('3_CAPAG'!$D$9="","",
'3_CAPAG'!$D$9))))</f>
        <v/>
      </c>
      <c r="H1043" s="8" t="str">
        <f>IF('1_QUESITOS'!$D$18="ERRO !!!","00.0",
IF(AND(OR(G1043="C",G1043="D"),'1_QUESITOS'!$D$13="Sim"),"10.1",
IF(AND(OR(G1043="A",G1043="B"),'1_QUESITOS'!$D$14="Sim"),"10.2",
IF(AND(OR(G1043="C",G1043="D"),'1_QUESITOS'!$D$13="Não",'1_QUESITOS'!$D$12="Inciso I"),"11.1",
IF(AND(OR(G1043="C",G1043="D"),'1_QUESITOS'!$D$13="Não",'1_QUESITOS'!$D$12="Inciso II"),"11.2",
"00.0")))))</f>
        <v>00.0</v>
      </c>
      <c r="I1043" s="87">
        <f>IF('1_QUESITOS'!$D$18="ERRO !!!",0,
IF(H1043="10.1",0.65,
IF(H1043="10.2",0,
IF(AND(H1043="11.1",'1_QUESITOS'!$D$8="Não",'1_QUESITOS'!$D$9="Não",'1_QUESITOS'!$D$10="Não",'1_QUESITOS'!$D$11="Não"),0.65,
IF(AND(H1043="11.1",OR('1_QUESITOS'!$D$8="Sim",'1_QUESITOS'!$D$9="Sim",'1_QUESITOS'!$D$10="Sim",'1_QUESITOS'!$D$11="Sim")),0.7,
IF(AND(H1043="11.2",'1_QUESITOS'!$D$8="Não",'1_QUESITOS'!$D$9="Não",'1_QUESITOS'!$D$10="Não",'1_QUESITOS'!$D$11="Não"),0.5,
IF(AND(H1043="11.2",OR('1_QUESITOS'!$D$8="Sim",'1_QUESITOS'!$D$9="Sim",'1_QUESITOS'!$D$10="Sim",'1_QUESITOS'!$D$11="Sim")),0.55,
0)))))))</f>
        <v>0</v>
      </c>
      <c r="J1043" s="87">
        <f>'3_CAPAG'!$D$8</f>
        <v>0</v>
      </c>
      <c r="K1043" s="87">
        <f>IF(OR('2_DEBITOS'!I1039="Sim",'1_QUESITOS'!$D$6="Sim",'1_QUESITOS'!$D$7="Sim",'1_QUESITOS'!$D$9="Sim"),I1043,
SMALL(I1043:J1043,1))</f>
        <v>0</v>
      </c>
      <c r="L1043" s="7">
        <f>IF('2_DEBITOS'!$I$4="ERRO !!!",0,ROUNDDOWN(SUM(E1043:F1043)*K1043,2))</f>
        <v>0</v>
      </c>
      <c r="M1043" s="7">
        <f t="shared" si="64"/>
        <v>0</v>
      </c>
      <c r="N1043" s="7">
        <f t="shared" si="67"/>
        <v>0</v>
      </c>
      <c r="O1043" s="7">
        <f t="shared" si="65"/>
        <v>0</v>
      </c>
    </row>
    <row r="1044" spans="3:15" x14ac:dyDescent="0.35">
      <c r="C1044" s="18" t="str">
        <f t="shared" si="66"/>
        <v/>
      </c>
      <c r="D1044" s="13" t="str">
        <f>IF('2_DEBITOS'!D1040="","Não informado",'2_DEBITOS'!D1040)</f>
        <v>Não informado</v>
      </c>
      <c r="E1044" s="7">
        <f>IF('2_DEBITOS'!$I$4="ERRO !!!",0,SUM('2_DEBITOS'!E1040))</f>
        <v>0</v>
      </c>
      <c r="F1044" s="7">
        <f>IF('2_DEBITOS'!$I$4="ERRO !!!",0,SUM('2_DEBITOS'!F1040,'2_DEBITOS'!G1040))</f>
        <v>0</v>
      </c>
      <c r="G1044" s="8" t="str">
        <f>IF('1_QUESITOS'!$D$18="ERRO !!!","",
IF(E1044+F1044=0,"",
IF(OR('2_DEBITOS'!I1040="Sim",'1_QUESITOS'!$D$6="Sim",'1_QUESITOS'!$D$7="Sim",'1_QUESITOS'!$D$9="Sim"),"D",
IF('3_CAPAG'!$D$9="","",
'3_CAPAG'!$D$9))))</f>
        <v/>
      </c>
      <c r="H1044" s="8" t="str">
        <f>IF('1_QUESITOS'!$D$18="ERRO !!!","00.0",
IF(AND(OR(G1044="C",G1044="D"),'1_QUESITOS'!$D$13="Sim"),"10.1",
IF(AND(OR(G1044="A",G1044="B"),'1_QUESITOS'!$D$14="Sim"),"10.2",
IF(AND(OR(G1044="C",G1044="D"),'1_QUESITOS'!$D$13="Não",'1_QUESITOS'!$D$12="Inciso I"),"11.1",
IF(AND(OR(G1044="C",G1044="D"),'1_QUESITOS'!$D$13="Não",'1_QUESITOS'!$D$12="Inciso II"),"11.2",
"00.0")))))</f>
        <v>00.0</v>
      </c>
      <c r="I1044" s="87">
        <f>IF('1_QUESITOS'!$D$18="ERRO !!!",0,
IF(H1044="10.1",0.65,
IF(H1044="10.2",0,
IF(AND(H1044="11.1",'1_QUESITOS'!$D$8="Não",'1_QUESITOS'!$D$9="Não",'1_QUESITOS'!$D$10="Não",'1_QUESITOS'!$D$11="Não"),0.65,
IF(AND(H1044="11.1",OR('1_QUESITOS'!$D$8="Sim",'1_QUESITOS'!$D$9="Sim",'1_QUESITOS'!$D$10="Sim",'1_QUESITOS'!$D$11="Sim")),0.7,
IF(AND(H1044="11.2",'1_QUESITOS'!$D$8="Não",'1_QUESITOS'!$D$9="Não",'1_QUESITOS'!$D$10="Não",'1_QUESITOS'!$D$11="Não"),0.5,
IF(AND(H1044="11.2",OR('1_QUESITOS'!$D$8="Sim",'1_QUESITOS'!$D$9="Sim",'1_QUESITOS'!$D$10="Sim",'1_QUESITOS'!$D$11="Sim")),0.55,
0)))))))</f>
        <v>0</v>
      </c>
      <c r="J1044" s="87">
        <f>'3_CAPAG'!$D$8</f>
        <v>0</v>
      </c>
      <c r="K1044" s="87">
        <f>IF(OR('2_DEBITOS'!I1040="Sim",'1_QUESITOS'!$D$6="Sim",'1_QUESITOS'!$D$7="Sim",'1_QUESITOS'!$D$9="Sim"),I1044,
SMALL(I1044:J1044,1))</f>
        <v>0</v>
      </c>
      <c r="L1044" s="7">
        <f>IF('2_DEBITOS'!$I$4="ERRO !!!",0,ROUNDDOWN(SUM(E1044:F1044)*K1044,2))</f>
        <v>0</v>
      </c>
      <c r="M1044" s="7">
        <f t="shared" si="64"/>
        <v>0</v>
      </c>
      <c r="N1044" s="7">
        <f t="shared" si="67"/>
        <v>0</v>
      </c>
      <c r="O1044" s="7">
        <f t="shared" si="65"/>
        <v>0</v>
      </c>
    </row>
    <row r="1045" spans="3:15" x14ac:dyDescent="0.35">
      <c r="C1045" s="18" t="str">
        <f t="shared" si="66"/>
        <v/>
      </c>
      <c r="D1045" s="13" t="str">
        <f>IF('2_DEBITOS'!D1041="","Não informado",'2_DEBITOS'!D1041)</f>
        <v>Não informado</v>
      </c>
      <c r="E1045" s="7">
        <f>IF('2_DEBITOS'!$I$4="ERRO !!!",0,SUM('2_DEBITOS'!E1041))</f>
        <v>0</v>
      </c>
      <c r="F1045" s="7">
        <f>IF('2_DEBITOS'!$I$4="ERRO !!!",0,SUM('2_DEBITOS'!F1041,'2_DEBITOS'!G1041))</f>
        <v>0</v>
      </c>
      <c r="G1045" s="8" t="str">
        <f>IF('1_QUESITOS'!$D$18="ERRO !!!","",
IF(E1045+F1045=0,"",
IF(OR('2_DEBITOS'!I1041="Sim",'1_QUESITOS'!$D$6="Sim",'1_QUESITOS'!$D$7="Sim",'1_QUESITOS'!$D$9="Sim"),"D",
IF('3_CAPAG'!$D$9="","",
'3_CAPAG'!$D$9))))</f>
        <v/>
      </c>
      <c r="H1045" s="8" t="str">
        <f>IF('1_QUESITOS'!$D$18="ERRO !!!","00.0",
IF(AND(OR(G1045="C",G1045="D"),'1_QUESITOS'!$D$13="Sim"),"10.1",
IF(AND(OR(G1045="A",G1045="B"),'1_QUESITOS'!$D$14="Sim"),"10.2",
IF(AND(OR(G1045="C",G1045="D"),'1_QUESITOS'!$D$13="Não",'1_QUESITOS'!$D$12="Inciso I"),"11.1",
IF(AND(OR(G1045="C",G1045="D"),'1_QUESITOS'!$D$13="Não",'1_QUESITOS'!$D$12="Inciso II"),"11.2",
"00.0")))))</f>
        <v>00.0</v>
      </c>
      <c r="I1045" s="87">
        <f>IF('1_QUESITOS'!$D$18="ERRO !!!",0,
IF(H1045="10.1",0.65,
IF(H1045="10.2",0,
IF(AND(H1045="11.1",'1_QUESITOS'!$D$8="Não",'1_QUESITOS'!$D$9="Não",'1_QUESITOS'!$D$10="Não",'1_QUESITOS'!$D$11="Não"),0.65,
IF(AND(H1045="11.1",OR('1_QUESITOS'!$D$8="Sim",'1_QUESITOS'!$D$9="Sim",'1_QUESITOS'!$D$10="Sim",'1_QUESITOS'!$D$11="Sim")),0.7,
IF(AND(H1045="11.2",'1_QUESITOS'!$D$8="Não",'1_QUESITOS'!$D$9="Não",'1_QUESITOS'!$D$10="Não",'1_QUESITOS'!$D$11="Não"),0.5,
IF(AND(H1045="11.2",OR('1_QUESITOS'!$D$8="Sim",'1_QUESITOS'!$D$9="Sim",'1_QUESITOS'!$D$10="Sim",'1_QUESITOS'!$D$11="Sim")),0.55,
0)))))))</f>
        <v>0</v>
      </c>
      <c r="J1045" s="87">
        <f>'3_CAPAG'!$D$8</f>
        <v>0</v>
      </c>
      <c r="K1045" s="87">
        <f>IF(OR('2_DEBITOS'!I1041="Sim",'1_QUESITOS'!$D$6="Sim",'1_QUESITOS'!$D$7="Sim",'1_QUESITOS'!$D$9="Sim"),I1045,
SMALL(I1045:J1045,1))</f>
        <v>0</v>
      </c>
      <c r="L1045" s="7">
        <f>IF('2_DEBITOS'!$I$4="ERRO !!!",0,ROUNDDOWN(SUM(E1045:F1045)*K1045,2))</f>
        <v>0</v>
      </c>
      <c r="M1045" s="7">
        <f t="shared" si="64"/>
        <v>0</v>
      </c>
      <c r="N1045" s="7">
        <f t="shared" si="67"/>
        <v>0</v>
      </c>
      <c r="O1045" s="7">
        <f t="shared" si="65"/>
        <v>0</v>
      </c>
    </row>
    <row r="1046" spans="3:15" x14ac:dyDescent="0.35">
      <c r="C1046" s="18" t="str">
        <f t="shared" si="66"/>
        <v/>
      </c>
      <c r="D1046" s="13" t="str">
        <f>IF('2_DEBITOS'!D1042="","Não informado",'2_DEBITOS'!D1042)</f>
        <v>Não informado</v>
      </c>
      <c r="E1046" s="7">
        <f>IF('2_DEBITOS'!$I$4="ERRO !!!",0,SUM('2_DEBITOS'!E1042))</f>
        <v>0</v>
      </c>
      <c r="F1046" s="7">
        <f>IF('2_DEBITOS'!$I$4="ERRO !!!",0,SUM('2_DEBITOS'!F1042,'2_DEBITOS'!G1042))</f>
        <v>0</v>
      </c>
      <c r="G1046" s="8" t="str">
        <f>IF('1_QUESITOS'!$D$18="ERRO !!!","",
IF(E1046+F1046=0,"",
IF(OR('2_DEBITOS'!I1042="Sim",'1_QUESITOS'!$D$6="Sim",'1_QUESITOS'!$D$7="Sim",'1_QUESITOS'!$D$9="Sim"),"D",
IF('3_CAPAG'!$D$9="","",
'3_CAPAG'!$D$9))))</f>
        <v/>
      </c>
      <c r="H1046" s="8" t="str">
        <f>IF('1_QUESITOS'!$D$18="ERRO !!!","00.0",
IF(AND(OR(G1046="C",G1046="D"),'1_QUESITOS'!$D$13="Sim"),"10.1",
IF(AND(OR(G1046="A",G1046="B"),'1_QUESITOS'!$D$14="Sim"),"10.2",
IF(AND(OR(G1046="C",G1046="D"),'1_QUESITOS'!$D$13="Não",'1_QUESITOS'!$D$12="Inciso I"),"11.1",
IF(AND(OR(G1046="C",G1046="D"),'1_QUESITOS'!$D$13="Não",'1_QUESITOS'!$D$12="Inciso II"),"11.2",
"00.0")))))</f>
        <v>00.0</v>
      </c>
      <c r="I1046" s="87">
        <f>IF('1_QUESITOS'!$D$18="ERRO !!!",0,
IF(H1046="10.1",0.65,
IF(H1046="10.2",0,
IF(AND(H1046="11.1",'1_QUESITOS'!$D$8="Não",'1_QUESITOS'!$D$9="Não",'1_QUESITOS'!$D$10="Não",'1_QUESITOS'!$D$11="Não"),0.65,
IF(AND(H1046="11.1",OR('1_QUESITOS'!$D$8="Sim",'1_QUESITOS'!$D$9="Sim",'1_QUESITOS'!$D$10="Sim",'1_QUESITOS'!$D$11="Sim")),0.7,
IF(AND(H1046="11.2",'1_QUESITOS'!$D$8="Não",'1_QUESITOS'!$D$9="Não",'1_QUESITOS'!$D$10="Não",'1_QUESITOS'!$D$11="Não"),0.5,
IF(AND(H1046="11.2",OR('1_QUESITOS'!$D$8="Sim",'1_QUESITOS'!$D$9="Sim",'1_QUESITOS'!$D$10="Sim",'1_QUESITOS'!$D$11="Sim")),0.55,
0)))))))</f>
        <v>0</v>
      </c>
      <c r="J1046" s="87">
        <f>'3_CAPAG'!$D$8</f>
        <v>0</v>
      </c>
      <c r="K1046" s="87">
        <f>IF(OR('2_DEBITOS'!I1042="Sim",'1_QUESITOS'!$D$6="Sim",'1_QUESITOS'!$D$7="Sim",'1_QUESITOS'!$D$9="Sim"),I1046,
SMALL(I1046:J1046,1))</f>
        <v>0</v>
      </c>
      <c r="L1046" s="7">
        <f>IF('2_DEBITOS'!$I$4="ERRO !!!",0,ROUNDDOWN(SUM(E1046:F1046)*K1046,2))</f>
        <v>0</v>
      </c>
      <c r="M1046" s="7">
        <f t="shared" si="64"/>
        <v>0</v>
      </c>
      <c r="N1046" s="7">
        <f t="shared" si="67"/>
        <v>0</v>
      </c>
      <c r="O1046" s="7">
        <f t="shared" si="65"/>
        <v>0</v>
      </c>
    </row>
    <row r="1047" spans="3:15" x14ac:dyDescent="0.35">
      <c r="C1047" s="18" t="str">
        <f t="shared" si="66"/>
        <v/>
      </c>
      <c r="D1047" s="13" t="str">
        <f>IF('2_DEBITOS'!D1043="","Não informado",'2_DEBITOS'!D1043)</f>
        <v>Não informado</v>
      </c>
      <c r="E1047" s="7">
        <f>IF('2_DEBITOS'!$I$4="ERRO !!!",0,SUM('2_DEBITOS'!E1043))</f>
        <v>0</v>
      </c>
      <c r="F1047" s="7">
        <f>IF('2_DEBITOS'!$I$4="ERRO !!!",0,SUM('2_DEBITOS'!F1043,'2_DEBITOS'!G1043))</f>
        <v>0</v>
      </c>
      <c r="G1047" s="8" t="str">
        <f>IF('1_QUESITOS'!$D$18="ERRO !!!","",
IF(E1047+F1047=0,"",
IF(OR('2_DEBITOS'!I1043="Sim",'1_QUESITOS'!$D$6="Sim",'1_QUESITOS'!$D$7="Sim",'1_QUESITOS'!$D$9="Sim"),"D",
IF('3_CAPAG'!$D$9="","",
'3_CAPAG'!$D$9))))</f>
        <v/>
      </c>
      <c r="H1047" s="8" t="str">
        <f>IF('1_QUESITOS'!$D$18="ERRO !!!","00.0",
IF(AND(OR(G1047="C",G1047="D"),'1_QUESITOS'!$D$13="Sim"),"10.1",
IF(AND(OR(G1047="A",G1047="B"),'1_QUESITOS'!$D$14="Sim"),"10.2",
IF(AND(OR(G1047="C",G1047="D"),'1_QUESITOS'!$D$13="Não",'1_QUESITOS'!$D$12="Inciso I"),"11.1",
IF(AND(OR(G1047="C",G1047="D"),'1_QUESITOS'!$D$13="Não",'1_QUESITOS'!$D$12="Inciso II"),"11.2",
"00.0")))))</f>
        <v>00.0</v>
      </c>
      <c r="I1047" s="87">
        <f>IF('1_QUESITOS'!$D$18="ERRO !!!",0,
IF(H1047="10.1",0.65,
IF(H1047="10.2",0,
IF(AND(H1047="11.1",'1_QUESITOS'!$D$8="Não",'1_QUESITOS'!$D$9="Não",'1_QUESITOS'!$D$10="Não",'1_QUESITOS'!$D$11="Não"),0.65,
IF(AND(H1047="11.1",OR('1_QUESITOS'!$D$8="Sim",'1_QUESITOS'!$D$9="Sim",'1_QUESITOS'!$D$10="Sim",'1_QUESITOS'!$D$11="Sim")),0.7,
IF(AND(H1047="11.2",'1_QUESITOS'!$D$8="Não",'1_QUESITOS'!$D$9="Não",'1_QUESITOS'!$D$10="Não",'1_QUESITOS'!$D$11="Não"),0.5,
IF(AND(H1047="11.2",OR('1_QUESITOS'!$D$8="Sim",'1_QUESITOS'!$D$9="Sim",'1_QUESITOS'!$D$10="Sim",'1_QUESITOS'!$D$11="Sim")),0.55,
0)))))))</f>
        <v>0</v>
      </c>
      <c r="J1047" s="87">
        <f>'3_CAPAG'!$D$8</f>
        <v>0</v>
      </c>
      <c r="K1047" s="87">
        <f>IF(OR('2_DEBITOS'!I1043="Sim",'1_QUESITOS'!$D$6="Sim",'1_QUESITOS'!$D$7="Sim",'1_QUESITOS'!$D$9="Sim"),I1047,
SMALL(I1047:J1047,1))</f>
        <v>0</v>
      </c>
      <c r="L1047" s="7">
        <f>IF('2_DEBITOS'!$I$4="ERRO !!!",0,ROUNDDOWN(SUM(E1047:F1047)*K1047,2))</f>
        <v>0</v>
      </c>
      <c r="M1047" s="7">
        <f t="shared" si="64"/>
        <v>0</v>
      </c>
      <c r="N1047" s="7">
        <f t="shared" si="67"/>
        <v>0</v>
      </c>
      <c r="O1047" s="7">
        <f t="shared" si="65"/>
        <v>0</v>
      </c>
    </row>
    <row r="1048" spans="3:15" x14ac:dyDescent="0.35">
      <c r="C1048" s="18" t="str">
        <f t="shared" si="66"/>
        <v/>
      </c>
      <c r="D1048" s="13" t="str">
        <f>IF('2_DEBITOS'!D1044="","Não informado",'2_DEBITOS'!D1044)</f>
        <v>Não informado</v>
      </c>
      <c r="E1048" s="7">
        <f>IF('2_DEBITOS'!$I$4="ERRO !!!",0,SUM('2_DEBITOS'!E1044))</f>
        <v>0</v>
      </c>
      <c r="F1048" s="7">
        <f>IF('2_DEBITOS'!$I$4="ERRO !!!",0,SUM('2_DEBITOS'!F1044,'2_DEBITOS'!G1044))</f>
        <v>0</v>
      </c>
      <c r="G1048" s="8" t="str">
        <f>IF('1_QUESITOS'!$D$18="ERRO !!!","",
IF(E1048+F1048=0,"",
IF(OR('2_DEBITOS'!I1044="Sim",'1_QUESITOS'!$D$6="Sim",'1_QUESITOS'!$D$7="Sim",'1_QUESITOS'!$D$9="Sim"),"D",
IF('3_CAPAG'!$D$9="","",
'3_CAPAG'!$D$9))))</f>
        <v/>
      </c>
      <c r="H1048" s="8" t="str">
        <f>IF('1_QUESITOS'!$D$18="ERRO !!!","00.0",
IF(AND(OR(G1048="C",G1048="D"),'1_QUESITOS'!$D$13="Sim"),"10.1",
IF(AND(OR(G1048="A",G1048="B"),'1_QUESITOS'!$D$14="Sim"),"10.2",
IF(AND(OR(G1048="C",G1048="D"),'1_QUESITOS'!$D$13="Não",'1_QUESITOS'!$D$12="Inciso I"),"11.1",
IF(AND(OR(G1048="C",G1048="D"),'1_QUESITOS'!$D$13="Não",'1_QUESITOS'!$D$12="Inciso II"),"11.2",
"00.0")))))</f>
        <v>00.0</v>
      </c>
      <c r="I1048" s="87">
        <f>IF('1_QUESITOS'!$D$18="ERRO !!!",0,
IF(H1048="10.1",0.65,
IF(H1048="10.2",0,
IF(AND(H1048="11.1",'1_QUESITOS'!$D$8="Não",'1_QUESITOS'!$D$9="Não",'1_QUESITOS'!$D$10="Não",'1_QUESITOS'!$D$11="Não"),0.65,
IF(AND(H1048="11.1",OR('1_QUESITOS'!$D$8="Sim",'1_QUESITOS'!$D$9="Sim",'1_QUESITOS'!$D$10="Sim",'1_QUESITOS'!$D$11="Sim")),0.7,
IF(AND(H1048="11.2",'1_QUESITOS'!$D$8="Não",'1_QUESITOS'!$D$9="Não",'1_QUESITOS'!$D$10="Não",'1_QUESITOS'!$D$11="Não"),0.5,
IF(AND(H1048="11.2",OR('1_QUESITOS'!$D$8="Sim",'1_QUESITOS'!$D$9="Sim",'1_QUESITOS'!$D$10="Sim",'1_QUESITOS'!$D$11="Sim")),0.55,
0)))))))</f>
        <v>0</v>
      </c>
      <c r="J1048" s="87">
        <f>'3_CAPAG'!$D$8</f>
        <v>0</v>
      </c>
      <c r="K1048" s="87">
        <f>IF(OR('2_DEBITOS'!I1044="Sim",'1_QUESITOS'!$D$6="Sim",'1_QUESITOS'!$D$7="Sim",'1_QUESITOS'!$D$9="Sim"),I1048,
SMALL(I1048:J1048,1))</f>
        <v>0</v>
      </c>
      <c r="L1048" s="7">
        <f>IF('2_DEBITOS'!$I$4="ERRO !!!",0,ROUNDDOWN(SUM(E1048:F1048)*K1048,2))</f>
        <v>0</v>
      </c>
      <c r="M1048" s="7">
        <f t="shared" si="64"/>
        <v>0</v>
      </c>
      <c r="N1048" s="7">
        <f t="shared" si="67"/>
        <v>0</v>
      </c>
      <c r="O1048" s="7">
        <f t="shared" si="65"/>
        <v>0</v>
      </c>
    </row>
    <row r="1049" spans="3:15" x14ac:dyDescent="0.35">
      <c r="C1049" s="18" t="str">
        <f t="shared" si="66"/>
        <v/>
      </c>
      <c r="D1049" s="13" t="str">
        <f>IF('2_DEBITOS'!D1045="","Não informado",'2_DEBITOS'!D1045)</f>
        <v>Não informado</v>
      </c>
      <c r="E1049" s="7">
        <f>IF('2_DEBITOS'!$I$4="ERRO !!!",0,SUM('2_DEBITOS'!E1045))</f>
        <v>0</v>
      </c>
      <c r="F1049" s="7">
        <f>IF('2_DEBITOS'!$I$4="ERRO !!!",0,SUM('2_DEBITOS'!F1045,'2_DEBITOS'!G1045))</f>
        <v>0</v>
      </c>
      <c r="G1049" s="8" t="str">
        <f>IF('1_QUESITOS'!$D$18="ERRO !!!","",
IF(E1049+F1049=0,"",
IF(OR('2_DEBITOS'!I1045="Sim",'1_QUESITOS'!$D$6="Sim",'1_QUESITOS'!$D$7="Sim",'1_QUESITOS'!$D$9="Sim"),"D",
IF('3_CAPAG'!$D$9="","",
'3_CAPAG'!$D$9))))</f>
        <v/>
      </c>
      <c r="H1049" s="8" t="str">
        <f>IF('1_QUESITOS'!$D$18="ERRO !!!","00.0",
IF(AND(OR(G1049="C",G1049="D"),'1_QUESITOS'!$D$13="Sim"),"10.1",
IF(AND(OR(G1049="A",G1049="B"),'1_QUESITOS'!$D$14="Sim"),"10.2",
IF(AND(OR(G1049="C",G1049="D"),'1_QUESITOS'!$D$13="Não",'1_QUESITOS'!$D$12="Inciso I"),"11.1",
IF(AND(OR(G1049="C",G1049="D"),'1_QUESITOS'!$D$13="Não",'1_QUESITOS'!$D$12="Inciso II"),"11.2",
"00.0")))))</f>
        <v>00.0</v>
      </c>
      <c r="I1049" s="87">
        <f>IF('1_QUESITOS'!$D$18="ERRO !!!",0,
IF(H1049="10.1",0.65,
IF(H1049="10.2",0,
IF(AND(H1049="11.1",'1_QUESITOS'!$D$8="Não",'1_QUESITOS'!$D$9="Não",'1_QUESITOS'!$D$10="Não",'1_QUESITOS'!$D$11="Não"),0.65,
IF(AND(H1049="11.1",OR('1_QUESITOS'!$D$8="Sim",'1_QUESITOS'!$D$9="Sim",'1_QUESITOS'!$D$10="Sim",'1_QUESITOS'!$D$11="Sim")),0.7,
IF(AND(H1049="11.2",'1_QUESITOS'!$D$8="Não",'1_QUESITOS'!$D$9="Não",'1_QUESITOS'!$D$10="Não",'1_QUESITOS'!$D$11="Não"),0.5,
IF(AND(H1049="11.2",OR('1_QUESITOS'!$D$8="Sim",'1_QUESITOS'!$D$9="Sim",'1_QUESITOS'!$D$10="Sim",'1_QUESITOS'!$D$11="Sim")),0.55,
0)))))))</f>
        <v>0</v>
      </c>
      <c r="J1049" s="87">
        <f>'3_CAPAG'!$D$8</f>
        <v>0</v>
      </c>
      <c r="K1049" s="87">
        <f>IF(OR('2_DEBITOS'!I1045="Sim",'1_QUESITOS'!$D$6="Sim",'1_QUESITOS'!$D$7="Sim",'1_QUESITOS'!$D$9="Sim"),I1049,
SMALL(I1049:J1049,1))</f>
        <v>0</v>
      </c>
      <c r="L1049" s="7">
        <f>IF('2_DEBITOS'!$I$4="ERRO !!!",0,ROUNDDOWN(SUM(E1049:F1049)*K1049,2))</f>
        <v>0</v>
      </c>
      <c r="M1049" s="7">
        <f t="shared" si="64"/>
        <v>0</v>
      </c>
      <c r="N1049" s="7">
        <f t="shared" si="67"/>
        <v>0</v>
      </c>
      <c r="O1049" s="7">
        <f t="shared" si="65"/>
        <v>0</v>
      </c>
    </row>
    <row r="1050" spans="3:15" x14ac:dyDescent="0.35">
      <c r="C1050" s="18" t="str">
        <f t="shared" si="66"/>
        <v/>
      </c>
      <c r="D1050" s="13" t="str">
        <f>IF('2_DEBITOS'!D1046="","Não informado",'2_DEBITOS'!D1046)</f>
        <v>Não informado</v>
      </c>
      <c r="E1050" s="7">
        <f>IF('2_DEBITOS'!$I$4="ERRO !!!",0,SUM('2_DEBITOS'!E1046))</f>
        <v>0</v>
      </c>
      <c r="F1050" s="7">
        <f>IF('2_DEBITOS'!$I$4="ERRO !!!",0,SUM('2_DEBITOS'!F1046,'2_DEBITOS'!G1046))</f>
        <v>0</v>
      </c>
      <c r="G1050" s="8" t="str">
        <f>IF('1_QUESITOS'!$D$18="ERRO !!!","",
IF(E1050+F1050=0,"",
IF(OR('2_DEBITOS'!I1046="Sim",'1_QUESITOS'!$D$6="Sim",'1_QUESITOS'!$D$7="Sim",'1_QUESITOS'!$D$9="Sim"),"D",
IF('3_CAPAG'!$D$9="","",
'3_CAPAG'!$D$9))))</f>
        <v/>
      </c>
      <c r="H1050" s="8" t="str">
        <f>IF('1_QUESITOS'!$D$18="ERRO !!!","00.0",
IF(AND(OR(G1050="C",G1050="D"),'1_QUESITOS'!$D$13="Sim"),"10.1",
IF(AND(OR(G1050="A",G1050="B"),'1_QUESITOS'!$D$14="Sim"),"10.2",
IF(AND(OR(G1050="C",G1050="D"),'1_QUESITOS'!$D$13="Não",'1_QUESITOS'!$D$12="Inciso I"),"11.1",
IF(AND(OR(G1050="C",G1050="D"),'1_QUESITOS'!$D$13="Não",'1_QUESITOS'!$D$12="Inciso II"),"11.2",
"00.0")))))</f>
        <v>00.0</v>
      </c>
      <c r="I1050" s="87">
        <f>IF('1_QUESITOS'!$D$18="ERRO !!!",0,
IF(H1050="10.1",0.65,
IF(H1050="10.2",0,
IF(AND(H1050="11.1",'1_QUESITOS'!$D$8="Não",'1_QUESITOS'!$D$9="Não",'1_QUESITOS'!$D$10="Não",'1_QUESITOS'!$D$11="Não"),0.65,
IF(AND(H1050="11.1",OR('1_QUESITOS'!$D$8="Sim",'1_QUESITOS'!$D$9="Sim",'1_QUESITOS'!$D$10="Sim",'1_QUESITOS'!$D$11="Sim")),0.7,
IF(AND(H1050="11.2",'1_QUESITOS'!$D$8="Não",'1_QUESITOS'!$D$9="Não",'1_QUESITOS'!$D$10="Não",'1_QUESITOS'!$D$11="Não"),0.5,
IF(AND(H1050="11.2",OR('1_QUESITOS'!$D$8="Sim",'1_QUESITOS'!$D$9="Sim",'1_QUESITOS'!$D$10="Sim",'1_QUESITOS'!$D$11="Sim")),0.55,
0)))))))</f>
        <v>0</v>
      </c>
      <c r="J1050" s="87">
        <f>'3_CAPAG'!$D$8</f>
        <v>0</v>
      </c>
      <c r="K1050" s="87">
        <f>IF(OR('2_DEBITOS'!I1046="Sim",'1_QUESITOS'!$D$6="Sim",'1_QUESITOS'!$D$7="Sim",'1_QUESITOS'!$D$9="Sim"),I1050,
SMALL(I1050:J1050,1))</f>
        <v>0</v>
      </c>
      <c r="L1050" s="7">
        <f>IF('2_DEBITOS'!$I$4="ERRO !!!",0,ROUNDDOWN(SUM(E1050:F1050)*K1050,2))</f>
        <v>0</v>
      </c>
      <c r="M1050" s="7">
        <f t="shared" si="64"/>
        <v>0</v>
      </c>
      <c r="N1050" s="7">
        <f t="shared" si="67"/>
        <v>0</v>
      </c>
      <c r="O1050" s="7">
        <f t="shared" si="65"/>
        <v>0</v>
      </c>
    </row>
    <row r="1051" spans="3:15" x14ac:dyDescent="0.35">
      <c r="C1051" s="18" t="str">
        <f t="shared" si="66"/>
        <v/>
      </c>
      <c r="D1051" s="13" t="str">
        <f>IF('2_DEBITOS'!D1047="","Não informado",'2_DEBITOS'!D1047)</f>
        <v>Não informado</v>
      </c>
      <c r="E1051" s="7">
        <f>IF('2_DEBITOS'!$I$4="ERRO !!!",0,SUM('2_DEBITOS'!E1047))</f>
        <v>0</v>
      </c>
      <c r="F1051" s="7">
        <f>IF('2_DEBITOS'!$I$4="ERRO !!!",0,SUM('2_DEBITOS'!F1047,'2_DEBITOS'!G1047))</f>
        <v>0</v>
      </c>
      <c r="G1051" s="8" t="str">
        <f>IF('1_QUESITOS'!$D$18="ERRO !!!","",
IF(E1051+F1051=0,"",
IF(OR('2_DEBITOS'!I1047="Sim",'1_QUESITOS'!$D$6="Sim",'1_QUESITOS'!$D$7="Sim",'1_QUESITOS'!$D$9="Sim"),"D",
IF('3_CAPAG'!$D$9="","",
'3_CAPAG'!$D$9))))</f>
        <v/>
      </c>
      <c r="H1051" s="8" t="str">
        <f>IF('1_QUESITOS'!$D$18="ERRO !!!","00.0",
IF(AND(OR(G1051="C",G1051="D"),'1_QUESITOS'!$D$13="Sim"),"10.1",
IF(AND(OR(G1051="A",G1051="B"),'1_QUESITOS'!$D$14="Sim"),"10.2",
IF(AND(OR(G1051="C",G1051="D"),'1_QUESITOS'!$D$13="Não",'1_QUESITOS'!$D$12="Inciso I"),"11.1",
IF(AND(OR(G1051="C",G1051="D"),'1_QUESITOS'!$D$13="Não",'1_QUESITOS'!$D$12="Inciso II"),"11.2",
"00.0")))))</f>
        <v>00.0</v>
      </c>
      <c r="I1051" s="87">
        <f>IF('1_QUESITOS'!$D$18="ERRO !!!",0,
IF(H1051="10.1",0.65,
IF(H1051="10.2",0,
IF(AND(H1051="11.1",'1_QUESITOS'!$D$8="Não",'1_QUESITOS'!$D$9="Não",'1_QUESITOS'!$D$10="Não",'1_QUESITOS'!$D$11="Não"),0.65,
IF(AND(H1051="11.1",OR('1_QUESITOS'!$D$8="Sim",'1_QUESITOS'!$D$9="Sim",'1_QUESITOS'!$D$10="Sim",'1_QUESITOS'!$D$11="Sim")),0.7,
IF(AND(H1051="11.2",'1_QUESITOS'!$D$8="Não",'1_QUESITOS'!$D$9="Não",'1_QUESITOS'!$D$10="Não",'1_QUESITOS'!$D$11="Não"),0.5,
IF(AND(H1051="11.2",OR('1_QUESITOS'!$D$8="Sim",'1_QUESITOS'!$D$9="Sim",'1_QUESITOS'!$D$10="Sim",'1_QUESITOS'!$D$11="Sim")),0.55,
0)))))))</f>
        <v>0</v>
      </c>
      <c r="J1051" s="87">
        <f>'3_CAPAG'!$D$8</f>
        <v>0</v>
      </c>
      <c r="K1051" s="87">
        <f>IF(OR('2_DEBITOS'!I1047="Sim",'1_QUESITOS'!$D$6="Sim",'1_QUESITOS'!$D$7="Sim",'1_QUESITOS'!$D$9="Sim"),I1051,
SMALL(I1051:J1051,1))</f>
        <v>0</v>
      </c>
      <c r="L1051" s="7">
        <f>IF('2_DEBITOS'!$I$4="ERRO !!!",0,ROUNDDOWN(SUM(E1051:F1051)*K1051,2))</f>
        <v>0</v>
      </c>
      <c r="M1051" s="7">
        <f t="shared" si="64"/>
        <v>0</v>
      </c>
      <c r="N1051" s="7">
        <f t="shared" si="67"/>
        <v>0</v>
      </c>
      <c r="O1051" s="7">
        <f t="shared" si="65"/>
        <v>0</v>
      </c>
    </row>
    <row r="1052" spans="3:15" x14ac:dyDescent="0.35">
      <c r="C1052" s="18" t="str">
        <f t="shared" si="66"/>
        <v/>
      </c>
      <c r="D1052" s="13" t="str">
        <f>IF('2_DEBITOS'!D1048="","Não informado",'2_DEBITOS'!D1048)</f>
        <v>Não informado</v>
      </c>
      <c r="E1052" s="7">
        <f>IF('2_DEBITOS'!$I$4="ERRO !!!",0,SUM('2_DEBITOS'!E1048))</f>
        <v>0</v>
      </c>
      <c r="F1052" s="7">
        <f>IF('2_DEBITOS'!$I$4="ERRO !!!",0,SUM('2_DEBITOS'!F1048,'2_DEBITOS'!G1048))</f>
        <v>0</v>
      </c>
      <c r="G1052" s="8" t="str">
        <f>IF('1_QUESITOS'!$D$18="ERRO !!!","",
IF(E1052+F1052=0,"",
IF(OR('2_DEBITOS'!I1048="Sim",'1_QUESITOS'!$D$6="Sim",'1_QUESITOS'!$D$7="Sim",'1_QUESITOS'!$D$9="Sim"),"D",
IF('3_CAPAG'!$D$9="","",
'3_CAPAG'!$D$9))))</f>
        <v/>
      </c>
      <c r="H1052" s="8" t="str">
        <f>IF('1_QUESITOS'!$D$18="ERRO !!!","00.0",
IF(AND(OR(G1052="C",G1052="D"),'1_QUESITOS'!$D$13="Sim"),"10.1",
IF(AND(OR(G1052="A",G1052="B"),'1_QUESITOS'!$D$14="Sim"),"10.2",
IF(AND(OR(G1052="C",G1052="D"),'1_QUESITOS'!$D$13="Não",'1_QUESITOS'!$D$12="Inciso I"),"11.1",
IF(AND(OR(G1052="C",G1052="D"),'1_QUESITOS'!$D$13="Não",'1_QUESITOS'!$D$12="Inciso II"),"11.2",
"00.0")))))</f>
        <v>00.0</v>
      </c>
      <c r="I1052" s="87">
        <f>IF('1_QUESITOS'!$D$18="ERRO !!!",0,
IF(H1052="10.1",0.65,
IF(H1052="10.2",0,
IF(AND(H1052="11.1",'1_QUESITOS'!$D$8="Não",'1_QUESITOS'!$D$9="Não",'1_QUESITOS'!$D$10="Não",'1_QUESITOS'!$D$11="Não"),0.65,
IF(AND(H1052="11.1",OR('1_QUESITOS'!$D$8="Sim",'1_QUESITOS'!$D$9="Sim",'1_QUESITOS'!$D$10="Sim",'1_QUESITOS'!$D$11="Sim")),0.7,
IF(AND(H1052="11.2",'1_QUESITOS'!$D$8="Não",'1_QUESITOS'!$D$9="Não",'1_QUESITOS'!$D$10="Não",'1_QUESITOS'!$D$11="Não"),0.5,
IF(AND(H1052="11.2",OR('1_QUESITOS'!$D$8="Sim",'1_QUESITOS'!$D$9="Sim",'1_QUESITOS'!$D$10="Sim",'1_QUESITOS'!$D$11="Sim")),0.55,
0)))))))</f>
        <v>0</v>
      </c>
      <c r="J1052" s="87">
        <f>'3_CAPAG'!$D$8</f>
        <v>0</v>
      </c>
      <c r="K1052" s="87">
        <f>IF(OR('2_DEBITOS'!I1048="Sim",'1_QUESITOS'!$D$6="Sim",'1_QUESITOS'!$D$7="Sim",'1_QUESITOS'!$D$9="Sim"),I1052,
SMALL(I1052:J1052,1))</f>
        <v>0</v>
      </c>
      <c r="L1052" s="7">
        <f>IF('2_DEBITOS'!$I$4="ERRO !!!",0,ROUNDDOWN(SUM(E1052:F1052)*K1052,2))</f>
        <v>0</v>
      </c>
      <c r="M1052" s="7">
        <f t="shared" si="64"/>
        <v>0</v>
      </c>
      <c r="N1052" s="7">
        <f t="shared" si="67"/>
        <v>0</v>
      </c>
      <c r="O1052" s="7">
        <f t="shared" si="65"/>
        <v>0</v>
      </c>
    </row>
    <row r="1053" spans="3:15" x14ac:dyDescent="0.35">
      <c r="C1053" s="18" t="str">
        <f t="shared" si="66"/>
        <v/>
      </c>
      <c r="D1053" s="13" t="str">
        <f>IF('2_DEBITOS'!D1049="","Não informado",'2_DEBITOS'!D1049)</f>
        <v>Não informado</v>
      </c>
      <c r="E1053" s="7">
        <f>IF('2_DEBITOS'!$I$4="ERRO !!!",0,SUM('2_DEBITOS'!E1049))</f>
        <v>0</v>
      </c>
      <c r="F1053" s="7">
        <f>IF('2_DEBITOS'!$I$4="ERRO !!!",0,SUM('2_DEBITOS'!F1049,'2_DEBITOS'!G1049))</f>
        <v>0</v>
      </c>
      <c r="G1053" s="8" t="str">
        <f>IF('1_QUESITOS'!$D$18="ERRO !!!","",
IF(E1053+F1053=0,"",
IF(OR('2_DEBITOS'!I1049="Sim",'1_QUESITOS'!$D$6="Sim",'1_QUESITOS'!$D$7="Sim",'1_QUESITOS'!$D$9="Sim"),"D",
IF('3_CAPAG'!$D$9="","",
'3_CAPAG'!$D$9))))</f>
        <v/>
      </c>
      <c r="H1053" s="8" t="str">
        <f>IF('1_QUESITOS'!$D$18="ERRO !!!","00.0",
IF(AND(OR(G1053="C",G1053="D"),'1_QUESITOS'!$D$13="Sim"),"10.1",
IF(AND(OR(G1053="A",G1053="B"),'1_QUESITOS'!$D$14="Sim"),"10.2",
IF(AND(OR(G1053="C",G1053="D"),'1_QUESITOS'!$D$13="Não",'1_QUESITOS'!$D$12="Inciso I"),"11.1",
IF(AND(OR(G1053="C",G1053="D"),'1_QUESITOS'!$D$13="Não",'1_QUESITOS'!$D$12="Inciso II"),"11.2",
"00.0")))))</f>
        <v>00.0</v>
      </c>
      <c r="I1053" s="87">
        <f>IF('1_QUESITOS'!$D$18="ERRO !!!",0,
IF(H1053="10.1",0.65,
IF(H1053="10.2",0,
IF(AND(H1053="11.1",'1_QUESITOS'!$D$8="Não",'1_QUESITOS'!$D$9="Não",'1_QUESITOS'!$D$10="Não",'1_QUESITOS'!$D$11="Não"),0.65,
IF(AND(H1053="11.1",OR('1_QUESITOS'!$D$8="Sim",'1_QUESITOS'!$D$9="Sim",'1_QUESITOS'!$D$10="Sim",'1_QUESITOS'!$D$11="Sim")),0.7,
IF(AND(H1053="11.2",'1_QUESITOS'!$D$8="Não",'1_QUESITOS'!$D$9="Não",'1_QUESITOS'!$D$10="Não",'1_QUESITOS'!$D$11="Não"),0.5,
IF(AND(H1053="11.2",OR('1_QUESITOS'!$D$8="Sim",'1_QUESITOS'!$D$9="Sim",'1_QUESITOS'!$D$10="Sim",'1_QUESITOS'!$D$11="Sim")),0.55,
0)))))))</f>
        <v>0</v>
      </c>
      <c r="J1053" s="87">
        <f>'3_CAPAG'!$D$8</f>
        <v>0</v>
      </c>
      <c r="K1053" s="87">
        <f>IF(OR('2_DEBITOS'!I1049="Sim",'1_QUESITOS'!$D$6="Sim",'1_QUESITOS'!$D$7="Sim",'1_QUESITOS'!$D$9="Sim"),I1053,
SMALL(I1053:J1053,1))</f>
        <v>0</v>
      </c>
      <c r="L1053" s="7">
        <f>IF('2_DEBITOS'!$I$4="ERRO !!!",0,ROUNDDOWN(SUM(E1053:F1053)*K1053,2))</f>
        <v>0</v>
      </c>
      <c r="M1053" s="7">
        <f t="shared" si="64"/>
        <v>0</v>
      </c>
      <c r="N1053" s="7">
        <f t="shared" si="67"/>
        <v>0</v>
      </c>
      <c r="O1053" s="7">
        <f t="shared" si="65"/>
        <v>0</v>
      </c>
    </row>
    <row r="1054" spans="3:15" x14ac:dyDescent="0.35">
      <c r="C1054" s="18" t="str">
        <f t="shared" si="66"/>
        <v/>
      </c>
      <c r="D1054" s="13" t="str">
        <f>IF('2_DEBITOS'!D1050="","Não informado",'2_DEBITOS'!D1050)</f>
        <v>Não informado</v>
      </c>
      <c r="E1054" s="7">
        <f>IF('2_DEBITOS'!$I$4="ERRO !!!",0,SUM('2_DEBITOS'!E1050))</f>
        <v>0</v>
      </c>
      <c r="F1054" s="7">
        <f>IF('2_DEBITOS'!$I$4="ERRO !!!",0,SUM('2_DEBITOS'!F1050,'2_DEBITOS'!G1050))</f>
        <v>0</v>
      </c>
      <c r="G1054" s="8" t="str">
        <f>IF('1_QUESITOS'!$D$18="ERRO !!!","",
IF(E1054+F1054=0,"",
IF(OR('2_DEBITOS'!I1050="Sim",'1_QUESITOS'!$D$6="Sim",'1_QUESITOS'!$D$7="Sim",'1_QUESITOS'!$D$9="Sim"),"D",
IF('3_CAPAG'!$D$9="","",
'3_CAPAG'!$D$9))))</f>
        <v/>
      </c>
      <c r="H1054" s="8" t="str">
        <f>IF('1_QUESITOS'!$D$18="ERRO !!!","00.0",
IF(AND(OR(G1054="C",G1054="D"),'1_QUESITOS'!$D$13="Sim"),"10.1",
IF(AND(OR(G1054="A",G1054="B"),'1_QUESITOS'!$D$14="Sim"),"10.2",
IF(AND(OR(G1054="C",G1054="D"),'1_QUESITOS'!$D$13="Não",'1_QUESITOS'!$D$12="Inciso I"),"11.1",
IF(AND(OR(G1054="C",G1054="D"),'1_QUESITOS'!$D$13="Não",'1_QUESITOS'!$D$12="Inciso II"),"11.2",
"00.0")))))</f>
        <v>00.0</v>
      </c>
      <c r="I1054" s="87">
        <f>IF('1_QUESITOS'!$D$18="ERRO !!!",0,
IF(H1054="10.1",0.65,
IF(H1054="10.2",0,
IF(AND(H1054="11.1",'1_QUESITOS'!$D$8="Não",'1_QUESITOS'!$D$9="Não",'1_QUESITOS'!$D$10="Não",'1_QUESITOS'!$D$11="Não"),0.65,
IF(AND(H1054="11.1",OR('1_QUESITOS'!$D$8="Sim",'1_QUESITOS'!$D$9="Sim",'1_QUESITOS'!$D$10="Sim",'1_QUESITOS'!$D$11="Sim")),0.7,
IF(AND(H1054="11.2",'1_QUESITOS'!$D$8="Não",'1_QUESITOS'!$D$9="Não",'1_QUESITOS'!$D$10="Não",'1_QUESITOS'!$D$11="Não"),0.5,
IF(AND(H1054="11.2",OR('1_QUESITOS'!$D$8="Sim",'1_QUESITOS'!$D$9="Sim",'1_QUESITOS'!$D$10="Sim",'1_QUESITOS'!$D$11="Sim")),0.55,
0)))))))</f>
        <v>0</v>
      </c>
      <c r="J1054" s="87">
        <f>'3_CAPAG'!$D$8</f>
        <v>0</v>
      </c>
      <c r="K1054" s="87">
        <f>IF(OR('2_DEBITOS'!I1050="Sim",'1_QUESITOS'!$D$6="Sim",'1_QUESITOS'!$D$7="Sim",'1_QUESITOS'!$D$9="Sim"),I1054,
SMALL(I1054:J1054,1))</f>
        <v>0</v>
      </c>
      <c r="L1054" s="7">
        <f>IF('2_DEBITOS'!$I$4="ERRO !!!",0,ROUNDDOWN(SUM(E1054:F1054)*K1054,2))</f>
        <v>0</v>
      </c>
      <c r="M1054" s="7">
        <f t="shared" si="64"/>
        <v>0</v>
      </c>
      <c r="N1054" s="7">
        <f t="shared" si="67"/>
        <v>0</v>
      </c>
      <c r="O1054" s="7">
        <f t="shared" si="65"/>
        <v>0</v>
      </c>
    </row>
    <row r="1055" spans="3:15" x14ac:dyDescent="0.35">
      <c r="C1055" s="18" t="str">
        <f t="shared" si="66"/>
        <v/>
      </c>
      <c r="D1055" s="13" t="str">
        <f>IF('2_DEBITOS'!D1051="","Não informado",'2_DEBITOS'!D1051)</f>
        <v>Não informado</v>
      </c>
      <c r="E1055" s="7">
        <f>IF('2_DEBITOS'!$I$4="ERRO !!!",0,SUM('2_DEBITOS'!E1051))</f>
        <v>0</v>
      </c>
      <c r="F1055" s="7">
        <f>IF('2_DEBITOS'!$I$4="ERRO !!!",0,SUM('2_DEBITOS'!F1051,'2_DEBITOS'!G1051))</f>
        <v>0</v>
      </c>
      <c r="G1055" s="8" t="str">
        <f>IF('1_QUESITOS'!$D$18="ERRO !!!","",
IF(E1055+F1055=0,"",
IF(OR('2_DEBITOS'!I1051="Sim",'1_QUESITOS'!$D$6="Sim",'1_QUESITOS'!$D$7="Sim",'1_QUESITOS'!$D$9="Sim"),"D",
IF('3_CAPAG'!$D$9="","",
'3_CAPAG'!$D$9))))</f>
        <v/>
      </c>
      <c r="H1055" s="8" t="str">
        <f>IF('1_QUESITOS'!$D$18="ERRO !!!","00.0",
IF(AND(OR(G1055="C",G1055="D"),'1_QUESITOS'!$D$13="Sim"),"10.1",
IF(AND(OR(G1055="A",G1055="B"),'1_QUESITOS'!$D$14="Sim"),"10.2",
IF(AND(OR(G1055="C",G1055="D"),'1_QUESITOS'!$D$13="Não",'1_QUESITOS'!$D$12="Inciso I"),"11.1",
IF(AND(OR(G1055="C",G1055="D"),'1_QUESITOS'!$D$13="Não",'1_QUESITOS'!$D$12="Inciso II"),"11.2",
"00.0")))))</f>
        <v>00.0</v>
      </c>
      <c r="I1055" s="87">
        <f>IF('1_QUESITOS'!$D$18="ERRO !!!",0,
IF(H1055="10.1",0.65,
IF(H1055="10.2",0,
IF(AND(H1055="11.1",'1_QUESITOS'!$D$8="Não",'1_QUESITOS'!$D$9="Não",'1_QUESITOS'!$D$10="Não",'1_QUESITOS'!$D$11="Não"),0.65,
IF(AND(H1055="11.1",OR('1_QUESITOS'!$D$8="Sim",'1_QUESITOS'!$D$9="Sim",'1_QUESITOS'!$D$10="Sim",'1_QUESITOS'!$D$11="Sim")),0.7,
IF(AND(H1055="11.2",'1_QUESITOS'!$D$8="Não",'1_QUESITOS'!$D$9="Não",'1_QUESITOS'!$D$10="Não",'1_QUESITOS'!$D$11="Não"),0.5,
IF(AND(H1055="11.2",OR('1_QUESITOS'!$D$8="Sim",'1_QUESITOS'!$D$9="Sim",'1_QUESITOS'!$D$10="Sim",'1_QUESITOS'!$D$11="Sim")),0.55,
0)))))))</f>
        <v>0</v>
      </c>
      <c r="J1055" s="87">
        <f>'3_CAPAG'!$D$8</f>
        <v>0</v>
      </c>
      <c r="K1055" s="87">
        <f>IF(OR('2_DEBITOS'!I1051="Sim",'1_QUESITOS'!$D$6="Sim",'1_QUESITOS'!$D$7="Sim",'1_QUESITOS'!$D$9="Sim"),I1055,
SMALL(I1055:J1055,1))</f>
        <v>0</v>
      </c>
      <c r="L1055" s="7">
        <f>IF('2_DEBITOS'!$I$4="ERRO !!!",0,ROUNDDOWN(SUM(E1055:F1055)*K1055,2))</f>
        <v>0</v>
      </c>
      <c r="M1055" s="7">
        <f t="shared" si="64"/>
        <v>0</v>
      </c>
      <c r="N1055" s="7">
        <f t="shared" si="67"/>
        <v>0</v>
      </c>
      <c r="O1055" s="7">
        <f t="shared" si="65"/>
        <v>0</v>
      </c>
    </row>
    <row r="1056" spans="3:15" x14ac:dyDescent="0.35">
      <c r="C1056" s="18" t="str">
        <f t="shared" si="66"/>
        <v/>
      </c>
      <c r="D1056" s="13" t="str">
        <f>IF('2_DEBITOS'!D1052="","Não informado",'2_DEBITOS'!D1052)</f>
        <v>Não informado</v>
      </c>
      <c r="E1056" s="7">
        <f>IF('2_DEBITOS'!$I$4="ERRO !!!",0,SUM('2_DEBITOS'!E1052))</f>
        <v>0</v>
      </c>
      <c r="F1056" s="7">
        <f>IF('2_DEBITOS'!$I$4="ERRO !!!",0,SUM('2_DEBITOS'!F1052,'2_DEBITOS'!G1052))</f>
        <v>0</v>
      </c>
      <c r="G1056" s="8" t="str">
        <f>IF('1_QUESITOS'!$D$18="ERRO !!!","",
IF(E1056+F1056=0,"",
IF(OR('2_DEBITOS'!I1052="Sim",'1_QUESITOS'!$D$6="Sim",'1_QUESITOS'!$D$7="Sim",'1_QUESITOS'!$D$9="Sim"),"D",
IF('3_CAPAG'!$D$9="","",
'3_CAPAG'!$D$9))))</f>
        <v/>
      </c>
      <c r="H1056" s="8" t="str">
        <f>IF('1_QUESITOS'!$D$18="ERRO !!!","00.0",
IF(AND(OR(G1056="C",G1056="D"),'1_QUESITOS'!$D$13="Sim"),"10.1",
IF(AND(OR(G1056="A",G1056="B"),'1_QUESITOS'!$D$14="Sim"),"10.2",
IF(AND(OR(G1056="C",G1056="D"),'1_QUESITOS'!$D$13="Não",'1_QUESITOS'!$D$12="Inciso I"),"11.1",
IF(AND(OR(G1056="C",G1056="D"),'1_QUESITOS'!$D$13="Não",'1_QUESITOS'!$D$12="Inciso II"),"11.2",
"00.0")))))</f>
        <v>00.0</v>
      </c>
      <c r="I1056" s="87">
        <f>IF('1_QUESITOS'!$D$18="ERRO !!!",0,
IF(H1056="10.1",0.65,
IF(H1056="10.2",0,
IF(AND(H1056="11.1",'1_QUESITOS'!$D$8="Não",'1_QUESITOS'!$D$9="Não",'1_QUESITOS'!$D$10="Não",'1_QUESITOS'!$D$11="Não"),0.65,
IF(AND(H1056="11.1",OR('1_QUESITOS'!$D$8="Sim",'1_QUESITOS'!$D$9="Sim",'1_QUESITOS'!$D$10="Sim",'1_QUESITOS'!$D$11="Sim")),0.7,
IF(AND(H1056="11.2",'1_QUESITOS'!$D$8="Não",'1_QUESITOS'!$D$9="Não",'1_QUESITOS'!$D$10="Não",'1_QUESITOS'!$D$11="Não"),0.5,
IF(AND(H1056="11.2",OR('1_QUESITOS'!$D$8="Sim",'1_QUESITOS'!$D$9="Sim",'1_QUESITOS'!$D$10="Sim",'1_QUESITOS'!$D$11="Sim")),0.55,
0)))))))</f>
        <v>0</v>
      </c>
      <c r="J1056" s="87">
        <f>'3_CAPAG'!$D$8</f>
        <v>0</v>
      </c>
      <c r="K1056" s="87">
        <f>IF(OR('2_DEBITOS'!I1052="Sim",'1_QUESITOS'!$D$6="Sim",'1_QUESITOS'!$D$7="Sim",'1_QUESITOS'!$D$9="Sim"),I1056,
SMALL(I1056:J1056,1))</f>
        <v>0</v>
      </c>
      <c r="L1056" s="7">
        <f>IF('2_DEBITOS'!$I$4="ERRO !!!",0,ROUNDDOWN(SUM(E1056:F1056)*K1056,2))</f>
        <v>0</v>
      </c>
      <c r="M1056" s="7">
        <f t="shared" si="64"/>
        <v>0</v>
      </c>
      <c r="N1056" s="7">
        <f t="shared" si="67"/>
        <v>0</v>
      </c>
      <c r="O1056" s="7">
        <f t="shared" si="65"/>
        <v>0</v>
      </c>
    </row>
    <row r="1057" spans="3:15" x14ac:dyDescent="0.35">
      <c r="C1057" s="18" t="str">
        <f t="shared" si="66"/>
        <v/>
      </c>
      <c r="D1057" s="13" t="str">
        <f>IF('2_DEBITOS'!D1053="","Não informado",'2_DEBITOS'!D1053)</f>
        <v>Não informado</v>
      </c>
      <c r="E1057" s="7">
        <f>IF('2_DEBITOS'!$I$4="ERRO !!!",0,SUM('2_DEBITOS'!E1053))</f>
        <v>0</v>
      </c>
      <c r="F1057" s="7">
        <f>IF('2_DEBITOS'!$I$4="ERRO !!!",0,SUM('2_DEBITOS'!F1053,'2_DEBITOS'!G1053))</f>
        <v>0</v>
      </c>
      <c r="G1057" s="8" t="str">
        <f>IF('1_QUESITOS'!$D$18="ERRO !!!","",
IF(E1057+F1057=0,"",
IF(OR('2_DEBITOS'!I1053="Sim",'1_QUESITOS'!$D$6="Sim",'1_QUESITOS'!$D$7="Sim",'1_QUESITOS'!$D$9="Sim"),"D",
IF('3_CAPAG'!$D$9="","",
'3_CAPAG'!$D$9))))</f>
        <v/>
      </c>
      <c r="H1057" s="8" t="str">
        <f>IF('1_QUESITOS'!$D$18="ERRO !!!","00.0",
IF(AND(OR(G1057="C",G1057="D"),'1_QUESITOS'!$D$13="Sim"),"10.1",
IF(AND(OR(G1057="A",G1057="B"),'1_QUESITOS'!$D$14="Sim"),"10.2",
IF(AND(OR(G1057="C",G1057="D"),'1_QUESITOS'!$D$13="Não",'1_QUESITOS'!$D$12="Inciso I"),"11.1",
IF(AND(OR(G1057="C",G1057="D"),'1_QUESITOS'!$D$13="Não",'1_QUESITOS'!$D$12="Inciso II"),"11.2",
"00.0")))))</f>
        <v>00.0</v>
      </c>
      <c r="I1057" s="87">
        <f>IF('1_QUESITOS'!$D$18="ERRO !!!",0,
IF(H1057="10.1",0.65,
IF(H1057="10.2",0,
IF(AND(H1057="11.1",'1_QUESITOS'!$D$8="Não",'1_QUESITOS'!$D$9="Não",'1_QUESITOS'!$D$10="Não",'1_QUESITOS'!$D$11="Não"),0.65,
IF(AND(H1057="11.1",OR('1_QUESITOS'!$D$8="Sim",'1_QUESITOS'!$D$9="Sim",'1_QUESITOS'!$D$10="Sim",'1_QUESITOS'!$D$11="Sim")),0.7,
IF(AND(H1057="11.2",'1_QUESITOS'!$D$8="Não",'1_QUESITOS'!$D$9="Não",'1_QUESITOS'!$D$10="Não",'1_QUESITOS'!$D$11="Não"),0.5,
IF(AND(H1057="11.2",OR('1_QUESITOS'!$D$8="Sim",'1_QUESITOS'!$D$9="Sim",'1_QUESITOS'!$D$10="Sim",'1_QUESITOS'!$D$11="Sim")),0.55,
0)))))))</f>
        <v>0</v>
      </c>
      <c r="J1057" s="87">
        <f>'3_CAPAG'!$D$8</f>
        <v>0</v>
      </c>
      <c r="K1057" s="87">
        <f>IF(OR('2_DEBITOS'!I1053="Sim",'1_QUESITOS'!$D$6="Sim",'1_QUESITOS'!$D$7="Sim",'1_QUESITOS'!$D$9="Sim"),I1057,
SMALL(I1057:J1057,1))</f>
        <v>0</v>
      </c>
      <c r="L1057" s="7">
        <f>IF('2_DEBITOS'!$I$4="ERRO !!!",0,ROUNDDOWN(SUM(E1057:F1057)*K1057,2))</f>
        <v>0</v>
      </c>
      <c r="M1057" s="7">
        <f t="shared" si="64"/>
        <v>0</v>
      </c>
      <c r="N1057" s="7">
        <f t="shared" si="67"/>
        <v>0</v>
      </c>
      <c r="O1057" s="7">
        <f t="shared" si="65"/>
        <v>0</v>
      </c>
    </row>
    <row r="1058" spans="3:15" x14ac:dyDescent="0.35">
      <c r="C1058" s="18" t="str">
        <f t="shared" si="66"/>
        <v/>
      </c>
      <c r="D1058" s="13" t="str">
        <f>IF('2_DEBITOS'!D1054="","Não informado",'2_DEBITOS'!D1054)</f>
        <v>Não informado</v>
      </c>
      <c r="E1058" s="7">
        <f>IF('2_DEBITOS'!$I$4="ERRO !!!",0,SUM('2_DEBITOS'!E1054))</f>
        <v>0</v>
      </c>
      <c r="F1058" s="7">
        <f>IF('2_DEBITOS'!$I$4="ERRO !!!",0,SUM('2_DEBITOS'!F1054,'2_DEBITOS'!G1054))</f>
        <v>0</v>
      </c>
      <c r="G1058" s="8" t="str">
        <f>IF('1_QUESITOS'!$D$18="ERRO !!!","",
IF(E1058+F1058=0,"",
IF(OR('2_DEBITOS'!I1054="Sim",'1_QUESITOS'!$D$6="Sim",'1_QUESITOS'!$D$7="Sim",'1_QUESITOS'!$D$9="Sim"),"D",
IF('3_CAPAG'!$D$9="","",
'3_CAPAG'!$D$9))))</f>
        <v/>
      </c>
      <c r="H1058" s="8" t="str">
        <f>IF('1_QUESITOS'!$D$18="ERRO !!!","00.0",
IF(AND(OR(G1058="C",G1058="D"),'1_QUESITOS'!$D$13="Sim"),"10.1",
IF(AND(OR(G1058="A",G1058="B"),'1_QUESITOS'!$D$14="Sim"),"10.2",
IF(AND(OR(G1058="C",G1058="D"),'1_QUESITOS'!$D$13="Não",'1_QUESITOS'!$D$12="Inciso I"),"11.1",
IF(AND(OR(G1058="C",G1058="D"),'1_QUESITOS'!$D$13="Não",'1_QUESITOS'!$D$12="Inciso II"),"11.2",
"00.0")))))</f>
        <v>00.0</v>
      </c>
      <c r="I1058" s="87">
        <f>IF('1_QUESITOS'!$D$18="ERRO !!!",0,
IF(H1058="10.1",0.65,
IF(H1058="10.2",0,
IF(AND(H1058="11.1",'1_QUESITOS'!$D$8="Não",'1_QUESITOS'!$D$9="Não",'1_QUESITOS'!$D$10="Não",'1_QUESITOS'!$D$11="Não"),0.65,
IF(AND(H1058="11.1",OR('1_QUESITOS'!$D$8="Sim",'1_QUESITOS'!$D$9="Sim",'1_QUESITOS'!$D$10="Sim",'1_QUESITOS'!$D$11="Sim")),0.7,
IF(AND(H1058="11.2",'1_QUESITOS'!$D$8="Não",'1_QUESITOS'!$D$9="Não",'1_QUESITOS'!$D$10="Não",'1_QUESITOS'!$D$11="Não"),0.5,
IF(AND(H1058="11.2",OR('1_QUESITOS'!$D$8="Sim",'1_QUESITOS'!$D$9="Sim",'1_QUESITOS'!$D$10="Sim",'1_QUESITOS'!$D$11="Sim")),0.55,
0)))))))</f>
        <v>0</v>
      </c>
      <c r="J1058" s="87">
        <f>'3_CAPAG'!$D$8</f>
        <v>0</v>
      </c>
      <c r="K1058" s="87">
        <f>IF(OR('2_DEBITOS'!I1054="Sim",'1_QUESITOS'!$D$6="Sim",'1_QUESITOS'!$D$7="Sim",'1_QUESITOS'!$D$9="Sim"),I1058,
SMALL(I1058:J1058,1))</f>
        <v>0</v>
      </c>
      <c r="L1058" s="7">
        <f>IF('2_DEBITOS'!$I$4="ERRO !!!",0,ROUNDDOWN(SUM(E1058:F1058)*K1058,2))</f>
        <v>0</v>
      </c>
      <c r="M1058" s="7">
        <f t="shared" si="64"/>
        <v>0</v>
      </c>
      <c r="N1058" s="7">
        <f t="shared" si="67"/>
        <v>0</v>
      </c>
      <c r="O1058" s="7">
        <f t="shared" si="65"/>
        <v>0</v>
      </c>
    </row>
    <row r="1059" spans="3:15" x14ac:dyDescent="0.35">
      <c r="C1059" s="18" t="str">
        <f t="shared" si="66"/>
        <v/>
      </c>
      <c r="D1059" s="13" t="str">
        <f>IF('2_DEBITOS'!D1055="","Não informado",'2_DEBITOS'!D1055)</f>
        <v>Não informado</v>
      </c>
      <c r="E1059" s="7">
        <f>IF('2_DEBITOS'!$I$4="ERRO !!!",0,SUM('2_DEBITOS'!E1055))</f>
        <v>0</v>
      </c>
      <c r="F1059" s="7">
        <f>IF('2_DEBITOS'!$I$4="ERRO !!!",0,SUM('2_DEBITOS'!F1055,'2_DEBITOS'!G1055))</f>
        <v>0</v>
      </c>
      <c r="G1059" s="8" t="str">
        <f>IF('1_QUESITOS'!$D$18="ERRO !!!","",
IF(E1059+F1059=0,"",
IF(OR('2_DEBITOS'!I1055="Sim",'1_QUESITOS'!$D$6="Sim",'1_QUESITOS'!$D$7="Sim",'1_QUESITOS'!$D$9="Sim"),"D",
IF('3_CAPAG'!$D$9="","",
'3_CAPAG'!$D$9))))</f>
        <v/>
      </c>
      <c r="H1059" s="8" t="str">
        <f>IF('1_QUESITOS'!$D$18="ERRO !!!","00.0",
IF(AND(OR(G1059="C",G1059="D"),'1_QUESITOS'!$D$13="Sim"),"10.1",
IF(AND(OR(G1059="A",G1059="B"),'1_QUESITOS'!$D$14="Sim"),"10.2",
IF(AND(OR(G1059="C",G1059="D"),'1_QUESITOS'!$D$13="Não",'1_QUESITOS'!$D$12="Inciso I"),"11.1",
IF(AND(OR(G1059="C",G1059="D"),'1_QUESITOS'!$D$13="Não",'1_QUESITOS'!$D$12="Inciso II"),"11.2",
"00.0")))))</f>
        <v>00.0</v>
      </c>
      <c r="I1059" s="87">
        <f>IF('1_QUESITOS'!$D$18="ERRO !!!",0,
IF(H1059="10.1",0.65,
IF(H1059="10.2",0,
IF(AND(H1059="11.1",'1_QUESITOS'!$D$8="Não",'1_QUESITOS'!$D$9="Não",'1_QUESITOS'!$D$10="Não",'1_QUESITOS'!$D$11="Não"),0.65,
IF(AND(H1059="11.1",OR('1_QUESITOS'!$D$8="Sim",'1_QUESITOS'!$D$9="Sim",'1_QUESITOS'!$D$10="Sim",'1_QUESITOS'!$D$11="Sim")),0.7,
IF(AND(H1059="11.2",'1_QUESITOS'!$D$8="Não",'1_QUESITOS'!$D$9="Não",'1_QUESITOS'!$D$10="Não",'1_QUESITOS'!$D$11="Não"),0.5,
IF(AND(H1059="11.2",OR('1_QUESITOS'!$D$8="Sim",'1_QUESITOS'!$D$9="Sim",'1_QUESITOS'!$D$10="Sim",'1_QUESITOS'!$D$11="Sim")),0.55,
0)))))))</f>
        <v>0</v>
      </c>
      <c r="J1059" s="87">
        <f>'3_CAPAG'!$D$8</f>
        <v>0</v>
      </c>
      <c r="K1059" s="87">
        <f>IF(OR('2_DEBITOS'!I1055="Sim",'1_QUESITOS'!$D$6="Sim",'1_QUESITOS'!$D$7="Sim",'1_QUESITOS'!$D$9="Sim"),I1059,
SMALL(I1059:J1059,1))</f>
        <v>0</v>
      </c>
      <c r="L1059" s="7">
        <f>IF('2_DEBITOS'!$I$4="ERRO !!!",0,ROUNDDOWN(SUM(E1059:F1059)*K1059,2))</f>
        <v>0</v>
      </c>
      <c r="M1059" s="7">
        <f t="shared" si="64"/>
        <v>0</v>
      </c>
      <c r="N1059" s="7">
        <f t="shared" si="67"/>
        <v>0</v>
      </c>
      <c r="O1059" s="7">
        <f t="shared" si="65"/>
        <v>0</v>
      </c>
    </row>
    <row r="1060" spans="3:15" x14ac:dyDescent="0.35">
      <c r="C1060" s="18" t="str">
        <f t="shared" si="66"/>
        <v/>
      </c>
      <c r="D1060" s="13" t="str">
        <f>IF('2_DEBITOS'!D1056="","Não informado",'2_DEBITOS'!D1056)</f>
        <v>Não informado</v>
      </c>
      <c r="E1060" s="7">
        <f>IF('2_DEBITOS'!$I$4="ERRO !!!",0,SUM('2_DEBITOS'!E1056))</f>
        <v>0</v>
      </c>
      <c r="F1060" s="7">
        <f>IF('2_DEBITOS'!$I$4="ERRO !!!",0,SUM('2_DEBITOS'!F1056,'2_DEBITOS'!G1056))</f>
        <v>0</v>
      </c>
      <c r="G1060" s="8" t="str">
        <f>IF('1_QUESITOS'!$D$18="ERRO !!!","",
IF(E1060+F1060=0,"",
IF(OR('2_DEBITOS'!I1056="Sim",'1_QUESITOS'!$D$6="Sim",'1_QUESITOS'!$D$7="Sim",'1_QUESITOS'!$D$9="Sim"),"D",
IF('3_CAPAG'!$D$9="","",
'3_CAPAG'!$D$9))))</f>
        <v/>
      </c>
      <c r="H1060" s="8" t="str">
        <f>IF('1_QUESITOS'!$D$18="ERRO !!!","00.0",
IF(AND(OR(G1060="C",G1060="D"),'1_QUESITOS'!$D$13="Sim"),"10.1",
IF(AND(OR(G1060="A",G1060="B"),'1_QUESITOS'!$D$14="Sim"),"10.2",
IF(AND(OR(G1060="C",G1060="D"),'1_QUESITOS'!$D$13="Não",'1_QUESITOS'!$D$12="Inciso I"),"11.1",
IF(AND(OR(G1060="C",G1060="D"),'1_QUESITOS'!$D$13="Não",'1_QUESITOS'!$D$12="Inciso II"),"11.2",
"00.0")))))</f>
        <v>00.0</v>
      </c>
      <c r="I1060" s="87">
        <f>IF('1_QUESITOS'!$D$18="ERRO !!!",0,
IF(H1060="10.1",0.65,
IF(H1060="10.2",0,
IF(AND(H1060="11.1",'1_QUESITOS'!$D$8="Não",'1_QUESITOS'!$D$9="Não",'1_QUESITOS'!$D$10="Não",'1_QUESITOS'!$D$11="Não"),0.65,
IF(AND(H1060="11.1",OR('1_QUESITOS'!$D$8="Sim",'1_QUESITOS'!$D$9="Sim",'1_QUESITOS'!$D$10="Sim",'1_QUESITOS'!$D$11="Sim")),0.7,
IF(AND(H1060="11.2",'1_QUESITOS'!$D$8="Não",'1_QUESITOS'!$D$9="Não",'1_QUESITOS'!$D$10="Não",'1_QUESITOS'!$D$11="Não"),0.5,
IF(AND(H1060="11.2",OR('1_QUESITOS'!$D$8="Sim",'1_QUESITOS'!$D$9="Sim",'1_QUESITOS'!$D$10="Sim",'1_QUESITOS'!$D$11="Sim")),0.55,
0)))))))</f>
        <v>0</v>
      </c>
      <c r="J1060" s="87">
        <f>'3_CAPAG'!$D$8</f>
        <v>0</v>
      </c>
      <c r="K1060" s="87">
        <f>IF(OR('2_DEBITOS'!I1056="Sim",'1_QUESITOS'!$D$6="Sim",'1_QUESITOS'!$D$7="Sim",'1_QUESITOS'!$D$9="Sim"),I1060,
SMALL(I1060:J1060,1))</f>
        <v>0</v>
      </c>
      <c r="L1060" s="7">
        <f>IF('2_DEBITOS'!$I$4="ERRO !!!",0,ROUNDDOWN(SUM(E1060:F1060)*K1060,2))</f>
        <v>0</v>
      </c>
      <c r="M1060" s="7">
        <f t="shared" si="64"/>
        <v>0</v>
      </c>
      <c r="N1060" s="7">
        <f t="shared" si="67"/>
        <v>0</v>
      </c>
      <c r="O1060" s="7">
        <f t="shared" si="65"/>
        <v>0</v>
      </c>
    </row>
    <row r="1061" spans="3:15" x14ac:dyDescent="0.35">
      <c r="C1061" s="18" t="str">
        <f t="shared" si="66"/>
        <v/>
      </c>
      <c r="D1061" s="13" t="str">
        <f>IF('2_DEBITOS'!D1057="","Não informado",'2_DEBITOS'!D1057)</f>
        <v>Não informado</v>
      </c>
      <c r="E1061" s="7">
        <f>IF('2_DEBITOS'!$I$4="ERRO !!!",0,SUM('2_DEBITOS'!E1057))</f>
        <v>0</v>
      </c>
      <c r="F1061" s="7">
        <f>IF('2_DEBITOS'!$I$4="ERRO !!!",0,SUM('2_DEBITOS'!F1057,'2_DEBITOS'!G1057))</f>
        <v>0</v>
      </c>
      <c r="G1061" s="8" t="str">
        <f>IF('1_QUESITOS'!$D$18="ERRO !!!","",
IF(E1061+F1061=0,"",
IF(OR('2_DEBITOS'!I1057="Sim",'1_QUESITOS'!$D$6="Sim",'1_QUESITOS'!$D$7="Sim",'1_QUESITOS'!$D$9="Sim"),"D",
IF('3_CAPAG'!$D$9="","",
'3_CAPAG'!$D$9))))</f>
        <v/>
      </c>
      <c r="H1061" s="8" t="str">
        <f>IF('1_QUESITOS'!$D$18="ERRO !!!","00.0",
IF(AND(OR(G1061="C",G1061="D"),'1_QUESITOS'!$D$13="Sim"),"10.1",
IF(AND(OR(G1061="A",G1061="B"),'1_QUESITOS'!$D$14="Sim"),"10.2",
IF(AND(OR(G1061="C",G1061="D"),'1_QUESITOS'!$D$13="Não",'1_QUESITOS'!$D$12="Inciso I"),"11.1",
IF(AND(OR(G1061="C",G1061="D"),'1_QUESITOS'!$D$13="Não",'1_QUESITOS'!$D$12="Inciso II"),"11.2",
"00.0")))))</f>
        <v>00.0</v>
      </c>
      <c r="I1061" s="87">
        <f>IF('1_QUESITOS'!$D$18="ERRO !!!",0,
IF(H1061="10.1",0.65,
IF(H1061="10.2",0,
IF(AND(H1061="11.1",'1_QUESITOS'!$D$8="Não",'1_QUESITOS'!$D$9="Não",'1_QUESITOS'!$D$10="Não",'1_QUESITOS'!$D$11="Não"),0.65,
IF(AND(H1061="11.1",OR('1_QUESITOS'!$D$8="Sim",'1_QUESITOS'!$D$9="Sim",'1_QUESITOS'!$D$10="Sim",'1_QUESITOS'!$D$11="Sim")),0.7,
IF(AND(H1061="11.2",'1_QUESITOS'!$D$8="Não",'1_QUESITOS'!$D$9="Não",'1_QUESITOS'!$D$10="Não",'1_QUESITOS'!$D$11="Não"),0.5,
IF(AND(H1061="11.2",OR('1_QUESITOS'!$D$8="Sim",'1_QUESITOS'!$D$9="Sim",'1_QUESITOS'!$D$10="Sim",'1_QUESITOS'!$D$11="Sim")),0.55,
0)))))))</f>
        <v>0</v>
      </c>
      <c r="J1061" s="87">
        <f>'3_CAPAG'!$D$8</f>
        <v>0</v>
      </c>
      <c r="K1061" s="87">
        <f>IF(OR('2_DEBITOS'!I1057="Sim",'1_QUESITOS'!$D$6="Sim",'1_QUESITOS'!$D$7="Sim",'1_QUESITOS'!$D$9="Sim"),I1061,
SMALL(I1061:J1061,1))</f>
        <v>0</v>
      </c>
      <c r="L1061" s="7">
        <f>IF('2_DEBITOS'!$I$4="ERRO !!!",0,ROUNDDOWN(SUM(E1061:F1061)*K1061,2))</f>
        <v>0</v>
      </c>
      <c r="M1061" s="7">
        <f t="shared" si="64"/>
        <v>0</v>
      </c>
      <c r="N1061" s="7">
        <f t="shared" si="67"/>
        <v>0</v>
      </c>
      <c r="O1061" s="7">
        <f t="shared" si="65"/>
        <v>0</v>
      </c>
    </row>
    <row r="1062" spans="3:15" x14ac:dyDescent="0.35">
      <c r="C1062" s="18" t="str">
        <f t="shared" si="66"/>
        <v/>
      </c>
      <c r="D1062" s="13" t="str">
        <f>IF('2_DEBITOS'!D1058="","Não informado",'2_DEBITOS'!D1058)</f>
        <v>Não informado</v>
      </c>
      <c r="E1062" s="7">
        <f>IF('2_DEBITOS'!$I$4="ERRO !!!",0,SUM('2_DEBITOS'!E1058))</f>
        <v>0</v>
      </c>
      <c r="F1062" s="7">
        <f>IF('2_DEBITOS'!$I$4="ERRO !!!",0,SUM('2_DEBITOS'!F1058,'2_DEBITOS'!G1058))</f>
        <v>0</v>
      </c>
      <c r="G1062" s="8" t="str">
        <f>IF('1_QUESITOS'!$D$18="ERRO !!!","",
IF(E1062+F1062=0,"",
IF(OR('2_DEBITOS'!I1058="Sim",'1_QUESITOS'!$D$6="Sim",'1_QUESITOS'!$D$7="Sim",'1_QUESITOS'!$D$9="Sim"),"D",
IF('3_CAPAG'!$D$9="","",
'3_CAPAG'!$D$9))))</f>
        <v/>
      </c>
      <c r="H1062" s="8" t="str">
        <f>IF('1_QUESITOS'!$D$18="ERRO !!!","00.0",
IF(AND(OR(G1062="C",G1062="D"),'1_QUESITOS'!$D$13="Sim"),"10.1",
IF(AND(OR(G1062="A",G1062="B"),'1_QUESITOS'!$D$14="Sim"),"10.2",
IF(AND(OR(G1062="C",G1062="D"),'1_QUESITOS'!$D$13="Não",'1_QUESITOS'!$D$12="Inciso I"),"11.1",
IF(AND(OR(G1062="C",G1062="D"),'1_QUESITOS'!$D$13="Não",'1_QUESITOS'!$D$12="Inciso II"),"11.2",
"00.0")))))</f>
        <v>00.0</v>
      </c>
      <c r="I1062" s="87">
        <f>IF('1_QUESITOS'!$D$18="ERRO !!!",0,
IF(H1062="10.1",0.65,
IF(H1062="10.2",0,
IF(AND(H1062="11.1",'1_QUESITOS'!$D$8="Não",'1_QUESITOS'!$D$9="Não",'1_QUESITOS'!$D$10="Não",'1_QUESITOS'!$D$11="Não"),0.65,
IF(AND(H1062="11.1",OR('1_QUESITOS'!$D$8="Sim",'1_QUESITOS'!$D$9="Sim",'1_QUESITOS'!$D$10="Sim",'1_QUESITOS'!$D$11="Sim")),0.7,
IF(AND(H1062="11.2",'1_QUESITOS'!$D$8="Não",'1_QUESITOS'!$D$9="Não",'1_QUESITOS'!$D$10="Não",'1_QUESITOS'!$D$11="Não"),0.5,
IF(AND(H1062="11.2",OR('1_QUESITOS'!$D$8="Sim",'1_QUESITOS'!$D$9="Sim",'1_QUESITOS'!$D$10="Sim",'1_QUESITOS'!$D$11="Sim")),0.55,
0)))))))</f>
        <v>0</v>
      </c>
      <c r="J1062" s="87">
        <f>'3_CAPAG'!$D$8</f>
        <v>0</v>
      </c>
      <c r="K1062" s="87">
        <f>IF(OR('2_DEBITOS'!I1058="Sim",'1_QUESITOS'!$D$6="Sim",'1_QUESITOS'!$D$7="Sim",'1_QUESITOS'!$D$9="Sim"),I1062,
SMALL(I1062:J1062,1))</f>
        <v>0</v>
      </c>
      <c r="L1062" s="7">
        <f>IF('2_DEBITOS'!$I$4="ERRO !!!",0,ROUNDDOWN(SUM(E1062:F1062)*K1062,2))</f>
        <v>0</v>
      </c>
      <c r="M1062" s="7">
        <f t="shared" si="64"/>
        <v>0</v>
      </c>
      <c r="N1062" s="7">
        <f t="shared" si="67"/>
        <v>0</v>
      </c>
      <c r="O1062" s="7">
        <f t="shared" si="65"/>
        <v>0</v>
      </c>
    </row>
    <row r="1063" spans="3:15" x14ac:dyDescent="0.35">
      <c r="C1063" s="18" t="str">
        <f t="shared" si="66"/>
        <v/>
      </c>
      <c r="D1063" s="13" t="str">
        <f>IF('2_DEBITOS'!D1059="","Não informado",'2_DEBITOS'!D1059)</f>
        <v>Não informado</v>
      </c>
      <c r="E1063" s="7">
        <f>IF('2_DEBITOS'!$I$4="ERRO !!!",0,SUM('2_DEBITOS'!E1059))</f>
        <v>0</v>
      </c>
      <c r="F1063" s="7">
        <f>IF('2_DEBITOS'!$I$4="ERRO !!!",0,SUM('2_DEBITOS'!F1059,'2_DEBITOS'!G1059))</f>
        <v>0</v>
      </c>
      <c r="G1063" s="8" t="str">
        <f>IF('1_QUESITOS'!$D$18="ERRO !!!","",
IF(E1063+F1063=0,"",
IF(OR('2_DEBITOS'!I1059="Sim",'1_QUESITOS'!$D$6="Sim",'1_QUESITOS'!$D$7="Sim",'1_QUESITOS'!$D$9="Sim"),"D",
IF('3_CAPAG'!$D$9="","",
'3_CAPAG'!$D$9))))</f>
        <v/>
      </c>
      <c r="H1063" s="8" t="str">
        <f>IF('1_QUESITOS'!$D$18="ERRO !!!","00.0",
IF(AND(OR(G1063="C",G1063="D"),'1_QUESITOS'!$D$13="Sim"),"10.1",
IF(AND(OR(G1063="A",G1063="B"),'1_QUESITOS'!$D$14="Sim"),"10.2",
IF(AND(OR(G1063="C",G1063="D"),'1_QUESITOS'!$D$13="Não",'1_QUESITOS'!$D$12="Inciso I"),"11.1",
IF(AND(OR(G1063="C",G1063="D"),'1_QUESITOS'!$D$13="Não",'1_QUESITOS'!$D$12="Inciso II"),"11.2",
"00.0")))))</f>
        <v>00.0</v>
      </c>
      <c r="I1063" s="87">
        <f>IF('1_QUESITOS'!$D$18="ERRO !!!",0,
IF(H1063="10.1",0.65,
IF(H1063="10.2",0,
IF(AND(H1063="11.1",'1_QUESITOS'!$D$8="Não",'1_QUESITOS'!$D$9="Não",'1_QUESITOS'!$D$10="Não",'1_QUESITOS'!$D$11="Não"),0.65,
IF(AND(H1063="11.1",OR('1_QUESITOS'!$D$8="Sim",'1_QUESITOS'!$D$9="Sim",'1_QUESITOS'!$D$10="Sim",'1_QUESITOS'!$D$11="Sim")),0.7,
IF(AND(H1063="11.2",'1_QUESITOS'!$D$8="Não",'1_QUESITOS'!$D$9="Não",'1_QUESITOS'!$D$10="Não",'1_QUESITOS'!$D$11="Não"),0.5,
IF(AND(H1063="11.2",OR('1_QUESITOS'!$D$8="Sim",'1_QUESITOS'!$D$9="Sim",'1_QUESITOS'!$D$10="Sim",'1_QUESITOS'!$D$11="Sim")),0.55,
0)))))))</f>
        <v>0</v>
      </c>
      <c r="J1063" s="87">
        <f>'3_CAPAG'!$D$8</f>
        <v>0</v>
      </c>
      <c r="K1063" s="87">
        <f>IF(OR('2_DEBITOS'!I1059="Sim",'1_QUESITOS'!$D$6="Sim",'1_QUESITOS'!$D$7="Sim",'1_QUESITOS'!$D$9="Sim"),I1063,
SMALL(I1063:J1063,1))</f>
        <v>0</v>
      </c>
      <c r="L1063" s="7">
        <f>IF('2_DEBITOS'!$I$4="ERRO !!!",0,ROUNDDOWN(SUM(E1063:F1063)*K1063,2))</f>
        <v>0</v>
      </c>
      <c r="M1063" s="7">
        <f t="shared" si="64"/>
        <v>0</v>
      </c>
      <c r="N1063" s="7">
        <f t="shared" si="67"/>
        <v>0</v>
      </c>
      <c r="O1063" s="7">
        <f t="shared" si="65"/>
        <v>0</v>
      </c>
    </row>
    <row r="1064" spans="3:15" x14ac:dyDescent="0.35">
      <c r="C1064" s="18" t="str">
        <f t="shared" si="66"/>
        <v/>
      </c>
      <c r="D1064" s="13" t="str">
        <f>IF('2_DEBITOS'!D1060="","Não informado",'2_DEBITOS'!D1060)</f>
        <v>Não informado</v>
      </c>
      <c r="E1064" s="7">
        <f>IF('2_DEBITOS'!$I$4="ERRO !!!",0,SUM('2_DEBITOS'!E1060))</f>
        <v>0</v>
      </c>
      <c r="F1064" s="7">
        <f>IF('2_DEBITOS'!$I$4="ERRO !!!",0,SUM('2_DEBITOS'!F1060,'2_DEBITOS'!G1060))</f>
        <v>0</v>
      </c>
      <c r="G1064" s="8" t="str">
        <f>IF('1_QUESITOS'!$D$18="ERRO !!!","",
IF(E1064+F1064=0,"",
IF(OR('2_DEBITOS'!I1060="Sim",'1_QUESITOS'!$D$6="Sim",'1_QUESITOS'!$D$7="Sim",'1_QUESITOS'!$D$9="Sim"),"D",
IF('3_CAPAG'!$D$9="","",
'3_CAPAG'!$D$9))))</f>
        <v/>
      </c>
      <c r="H1064" s="8" t="str">
        <f>IF('1_QUESITOS'!$D$18="ERRO !!!","00.0",
IF(AND(OR(G1064="C",G1064="D"),'1_QUESITOS'!$D$13="Sim"),"10.1",
IF(AND(OR(G1064="A",G1064="B"),'1_QUESITOS'!$D$14="Sim"),"10.2",
IF(AND(OR(G1064="C",G1064="D"),'1_QUESITOS'!$D$13="Não",'1_QUESITOS'!$D$12="Inciso I"),"11.1",
IF(AND(OR(G1064="C",G1064="D"),'1_QUESITOS'!$D$13="Não",'1_QUESITOS'!$D$12="Inciso II"),"11.2",
"00.0")))))</f>
        <v>00.0</v>
      </c>
      <c r="I1064" s="87">
        <f>IF('1_QUESITOS'!$D$18="ERRO !!!",0,
IF(H1064="10.1",0.65,
IF(H1064="10.2",0,
IF(AND(H1064="11.1",'1_QUESITOS'!$D$8="Não",'1_QUESITOS'!$D$9="Não",'1_QUESITOS'!$D$10="Não",'1_QUESITOS'!$D$11="Não"),0.65,
IF(AND(H1064="11.1",OR('1_QUESITOS'!$D$8="Sim",'1_QUESITOS'!$D$9="Sim",'1_QUESITOS'!$D$10="Sim",'1_QUESITOS'!$D$11="Sim")),0.7,
IF(AND(H1064="11.2",'1_QUESITOS'!$D$8="Não",'1_QUESITOS'!$D$9="Não",'1_QUESITOS'!$D$10="Não",'1_QUESITOS'!$D$11="Não"),0.5,
IF(AND(H1064="11.2",OR('1_QUESITOS'!$D$8="Sim",'1_QUESITOS'!$D$9="Sim",'1_QUESITOS'!$D$10="Sim",'1_QUESITOS'!$D$11="Sim")),0.55,
0)))))))</f>
        <v>0</v>
      </c>
      <c r="J1064" s="87">
        <f>'3_CAPAG'!$D$8</f>
        <v>0</v>
      </c>
      <c r="K1064" s="87">
        <f>IF(OR('2_DEBITOS'!I1060="Sim",'1_QUESITOS'!$D$6="Sim",'1_QUESITOS'!$D$7="Sim",'1_QUESITOS'!$D$9="Sim"),I1064,
SMALL(I1064:J1064,1))</f>
        <v>0</v>
      </c>
      <c r="L1064" s="7">
        <f>IF('2_DEBITOS'!$I$4="ERRO !!!",0,ROUNDDOWN(SUM(E1064:F1064)*K1064,2))</f>
        <v>0</v>
      </c>
      <c r="M1064" s="7">
        <f t="shared" si="64"/>
        <v>0</v>
      </c>
      <c r="N1064" s="7">
        <f t="shared" si="67"/>
        <v>0</v>
      </c>
      <c r="O1064" s="7">
        <f t="shared" si="65"/>
        <v>0</v>
      </c>
    </row>
    <row r="1065" spans="3:15" x14ac:dyDescent="0.35">
      <c r="C1065" s="18" t="str">
        <f t="shared" si="66"/>
        <v/>
      </c>
      <c r="D1065" s="13" t="str">
        <f>IF('2_DEBITOS'!D1061="","Não informado",'2_DEBITOS'!D1061)</f>
        <v>Não informado</v>
      </c>
      <c r="E1065" s="7">
        <f>IF('2_DEBITOS'!$I$4="ERRO !!!",0,SUM('2_DEBITOS'!E1061))</f>
        <v>0</v>
      </c>
      <c r="F1065" s="7">
        <f>IF('2_DEBITOS'!$I$4="ERRO !!!",0,SUM('2_DEBITOS'!F1061,'2_DEBITOS'!G1061))</f>
        <v>0</v>
      </c>
      <c r="G1065" s="8" t="str">
        <f>IF('1_QUESITOS'!$D$18="ERRO !!!","",
IF(E1065+F1065=0,"",
IF(OR('2_DEBITOS'!I1061="Sim",'1_QUESITOS'!$D$6="Sim",'1_QUESITOS'!$D$7="Sim",'1_QUESITOS'!$D$9="Sim"),"D",
IF('3_CAPAG'!$D$9="","",
'3_CAPAG'!$D$9))))</f>
        <v/>
      </c>
      <c r="H1065" s="8" t="str">
        <f>IF('1_QUESITOS'!$D$18="ERRO !!!","00.0",
IF(AND(OR(G1065="C",G1065="D"),'1_QUESITOS'!$D$13="Sim"),"10.1",
IF(AND(OR(G1065="A",G1065="B"),'1_QUESITOS'!$D$14="Sim"),"10.2",
IF(AND(OR(G1065="C",G1065="D"),'1_QUESITOS'!$D$13="Não",'1_QUESITOS'!$D$12="Inciso I"),"11.1",
IF(AND(OR(G1065="C",G1065="D"),'1_QUESITOS'!$D$13="Não",'1_QUESITOS'!$D$12="Inciso II"),"11.2",
"00.0")))))</f>
        <v>00.0</v>
      </c>
      <c r="I1065" s="87">
        <f>IF('1_QUESITOS'!$D$18="ERRO !!!",0,
IF(H1065="10.1",0.65,
IF(H1065="10.2",0,
IF(AND(H1065="11.1",'1_QUESITOS'!$D$8="Não",'1_QUESITOS'!$D$9="Não",'1_QUESITOS'!$D$10="Não",'1_QUESITOS'!$D$11="Não"),0.65,
IF(AND(H1065="11.1",OR('1_QUESITOS'!$D$8="Sim",'1_QUESITOS'!$D$9="Sim",'1_QUESITOS'!$D$10="Sim",'1_QUESITOS'!$D$11="Sim")),0.7,
IF(AND(H1065="11.2",'1_QUESITOS'!$D$8="Não",'1_QUESITOS'!$D$9="Não",'1_QUESITOS'!$D$10="Não",'1_QUESITOS'!$D$11="Não"),0.5,
IF(AND(H1065="11.2",OR('1_QUESITOS'!$D$8="Sim",'1_QUESITOS'!$D$9="Sim",'1_QUESITOS'!$D$10="Sim",'1_QUESITOS'!$D$11="Sim")),0.55,
0)))))))</f>
        <v>0</v>
      </c>
      <c r="J1065" s="87">
        <f>'3_CAPAG'!$D$8</f>
        <v>0</v>
      </c>
      <c r="K1065" s="87">
        <f>IF(OR('2_DEBITOS'!I1061="Sim",'1_QUESITOS'!$D$6="Sim",'1_QUESITOS'!$D$7="Sim",'1_QUESITOS'!$D$9="Sim"),I1065,
SMALL(I1065:J1065,1))</f>
        <v>0</v>
      </c>
      <c r="L1065" s="7">
        <f>IF('2_DEBITOS'!$I$4="ERRO !!!",0,ROUNDDOWN(SUM(E1065:F1065)*K1065,2))</f>
        <v>0</v>
      </c>
      <c r="M1065" s="7">
        <f t="shared" si="64"/>
        <v>0</v>
      </c>
      <c r="N1065" s="7">
        <f t="shared" si="67"/>
        <v>0</v>
      </c>
      <c r="O1065" s="7">
        <f t="shared" si="65"/>
        <v>0</v>
      </c>
    </row>
    <row r="1066" spans="3:15" x14ac:dyDescent="0.35">
      <c r="C1066" s="18" t="str">
        <f t="shared" si="66"/>
        <v/>
      </c>
      <c r="D1066" s="13" t="str">
        <f>IF('2_DEBITOS'!D1062="","Não informado",'2_DEBITOS'!D1062)</f>
        <v>Não informado</v>
      </c>
      <c r="E1066" s="7">
        <f>IF('2_DEBITOS'!$I$4="ERRO !!!",0,SUM('2_DEBITOS'!E1062))</f>
        <v>0</v>
      </c>
      <c r="F1066" s="7">
        <f>IF('2_DEBITOS'!$I$4="ERRO !!!",0,SUM('2_DEBITOS'!F1062,'2_DEBITOS'!G1062))</f>
        <v>0</v>
      </c>
      <c r="G1066" s="8" t="str">
        <f>IF('1_QUESITOS'!$D$18="ERRO !!!","",
IF(E1066+F1066=0,"",
IF(OR('2_DEBITOS'!I1062="Sim",'1_QUESITOS'!$D$6="Sim",'1_QUESITOS'!$D$7="Sim",'1_QUESITOS'!$D$9="Sim"),"D",
IF('3_CAPAG'!$D$9="","",
'3_CAPAG'!$D$9))))</f>
        <v/>
      </c>
      <c r="H1066" s="8" t="str">
        <f>IF('1_QUESITOS'!$D$18="ERRO !!!","00.0",
IF(AND(OR(G1066="C",G1066="D"),'1_QUESITOS'!$D$13="Sim"),"10.1",
IF(AND(OR(G1066="A",G1066="B"),'1_QUESITOS'!$D$14="Sim"),"10.2",
IF(AND(OR(G1066="C",G1066="D"),'1_QUESITOS'!$D$13="Não",'1_QUESITOS'!$D$12="Inciso I"),"11.1",
IF(AND(OR(G1066="C",G1066="D"),'1_QUESITOS'!$D$13="Não",'1_QUESITOS'!$D$12="Inciso II"),"11.2",
"00.0")))))</f>
        <v>00.0</v>
      </c>
      <c r="I1066" s="87">
        <f>IF('1_QUESITOS'!$D$18="ERRO !!!",0,
IF(H1066="10.1",0.65,
IF(H1066="10.2",0,
IF(AND(H1066="11.1",'1_QUESITOS'!$D$8="Não",'1_QUESITOS'!$D$9="Não",'1_QUESITOS'!$D$10="Não",'1_QUESITOS'!$D$11="Não"),0.65,
IF(AND(H1066="11.1",OR('1_QUESITOS'!$D$8="Sim",'1_QUESITOS'!$D$9="Sim",'1_QUESITOS'!$D$10="Sim",'1_QUESITOS'!$D$11="Sim")),0.7,
IF(AND(H1066="11.2",'1_QUESITOS'!$D$8="Não",'1_QUESITOS'!$D$9="Não",'1_QUESITOS'!$D$10="Não",'1_QUESITOS'!$D$11="Não"),0.5,
IF(AND(H1066="11.2",OR('1_QUESITOS'!$D$8="Sim",'1_QUESITOS'!$D$9="Sim",'1_QUESITOS'!$D$10="Sim",'1_QUESITOS'!$D$11="Sim")),0.55,
0)))))))</f>
        <v>0</v>
      </c>
      <c r="J1066" s="87">
        <f>'3_CAPAG'!$D$8</f>
        <v>0</v>
      </c>
      <c r="K1066" s="87">
        <f>IF(OR('2_DEBITOS'!I1062="Sim",'1_QUESITOS'!$D$6="Sim",'1_QUESITOS'!$D$7="Sim",'1_QUESITOS'!$D$9="Sim"),I1066,
SMALL(I1066:J1066,1))</f>
        <v>0</v>
      </c>
      <c r="L1066" s="7">
        <f>IF('2_DEBITOS'!$I$4="ERRO !!!",0,ROUNDDOWN(SUM(E1066:F1066)*K1066,2))</f>
        <v>0</v>
      </c>
      <c r="M1066" s="7">
        <f t="shared" si="64"/>
        <v>0</v>
      </c>
      <c r="N1066" s="7">
        <f t="shared" si="67"/>
        <v>0</v>
      </c>
      <c r="O1066" s="7">
        <f t="shared" si="65"/>
        <v>0</v>
      </c>
    </row>
    <row r="1067" spans="3:15" x14ac:dyDescent="0.35">
      <c r="C1067" s="18" t="str">
        <f t="shared" si="66"/>
        <v/>
      </c>
      <c r="D1067" s="13" t="str">
        <f>IF('2_DEBITOS'!D1063="","Não informado",'2_DEBITOS'!D1063)</f>
        <v>Não informado</v>
      </c>
      <c r="E1067" s="7">
        <f>IF('2_DEBITOS'!$I$4="ERRO !!!",0,SUM('2_DEBITOS'!E1063))</f>
        <v>0</v>
      </c>
      <c r="F1067" s="7">
        <f>IF('2_DEBITOS'!$I$4="ERRO !!!",0,SUM('2_DEBITOS'!F1063,'2_DEBITOS'!G1063))</f>
        <v>0</v>
      </c>
      <c r="G1067" s="8" t="str">
        <f>IF('1_QUESITOS'!$D$18="ERRO !!!","",
IF(E1067+F1067=0,"",
IF(OR('2_DEBITOS'!I1063="Sim",'1_QUESITOS'!$D$6="Sim",'1_QUESITOS'!$D$7="Sim",'1_QUESITOS'!$D$9="Sim"),"D",
IF('3_CAPAG'!$D$9="","",
'3_CAPAG'!$D$9))))</f>
        <v/>
      </c>
      <c r="H1067" s="8" t="str">
        <f>IF('1_QUESITOS'!$D$18="ERRO !!!","00.0",
IF(AND(OR(G1067="C",G1067="D"),'1_QUESITOS'!$D$13="Sim"),"10.1",
IF(AND(OR(G1067="A",G1067="B"),'1_QUESITOS'!$D$14="Sim"),"10.2",
IF(AND(OR(G1067="C",G1067="D"),'1_QUESITOS'!$D$13="Não",'1_QUESITOS'!$D$12="Inciso I"),"11.1",
IF(AND(OR(G1067="C",G1067="D"),'1_QUESITOS'!$D$13="Não",'1_QUESITOS'!$D$12="Inciso II"),"11.2",
"00.0")))))</f>
        <v>00.0</v>
      </c>
      <c r="I1067" s="87">
        <f>IF('1_QUESITOS'!$D$18="ERRO !!!",0,
IF(H1067="10.1",0.65,
IF(H1067="10.2",0,
IF(AND(H1067="11.1",'1_QUESITOS'!$D$8="Não",'1_QUESITOS'!$D$9="Não",'1_QUESITOS'!$D$10="Não",'1_QUESITOS'!$D$11="Não"),0.65,
IF(AND(H1067="11.1",OR('1_QUESITOS'!$D$8="Sim",'1_QUESITOS'!$D$9="Sim",'1_QUESITOS'!$D$10="Sim",'1_QUESITOS'!$D$11="Sim")),0.7,
IF(AND(H1067="11.2",'1_QUESITOS'!$D$8="Não",'1_QUESITOS'!$D$9="Não",'1_QUESITOS'!$D$10="Não",'1_QUESITOS'!$D$11="Não"),0.5,
IF(AND(H1067="11.2",OR('1_QUESITOS'!$D$8="Sim",'1_QUESITOS'!$D$9="Sim",'1_QUESITOS'!$D$10="Sim",'1_QUESITOS'!$D$11="Sim")),0.55,
0)))))))</f>
        <v>0</v>
      </c>
      <c r="J1067" s="87">
        <f>'3_CAPAG'!$D$8</f>
        <v>0</v>
      </c>
      <c r="K1067" s="87">
        <f>IF(OR('2_DEBITOS'!I1063="Sim",'1_QUESITOS'!$D$6="Sim",'1_QUESITOS'!$D$7="Sim",'1_QUESITOS'!$D$9="Sim"),I1067,
SMALL(I1067:J1067,1))</f>
        <v>0</v>
      </c>
      <c r="L1067" s="7">
        <f>IF('2_DEBITOS'!$I$4="ERRO !!!",0,ROUNDDOWN(SUM(E1067:F1067)*K1067,2))</f>
        <v>0</v>
      </c>
      <c r="M1067" s="7">
        <f t="shared" si="64"/>
        <v>0</v>
      </c>
      <c r="N1067" s="7">
        <f t="shared" si="67"/>
        <v>0</v>
      </c>
      <c r="O1067" s="7">
        <f t="shared" si="65"/>
        <v>0</v>
      </c>
    </row>
    <row r="1068" spans="3:15" x14ac:dyDescent="0.35">
      <c r="C1068" s="18" t="str">
        <f t="shared" si="66"/>
        <v/>
      </c>
      <c r="D1068" s="13" t="str">
        <f>IF('2_DEBITOS'!D1064="","Não informado",'2_DEBITOS'!D1064)</f>
        <v>Não informado</v>
      </c>
      <c r="E1068" s="7">
        <f>IF('2_DEBITOS'!$I$4="ERRO !!!",0,SUM('2_DEBITOS'!E1064))</f>
        <v>0</v>
      </c>
      <c r="F1068" s="7">
        <f>IF('2_DEBITOS'!$I$4="ERRO !!!",0,SUM('2_DEBITOS'!F1064,'2_DEBITOS'!G1064))</f>
        <v>0</v>
      </c>
      <c r="G1068" s="8" t="str">
        <f>IF('1_QUESITOS'!$D$18="ERRO !!!","",
IF(E1068+F1068=0,"",
IF(OR('2_DEBITOS'!I1064="Sim",'1_QUESITOS'!$D$6="Sim",'1_QUESITOS'!$D$7="Sim",'1_QUESITOS'!$D$9="Sim"),"D",
IF('3_CAPAG'!$D$9="","",
'3_CAPAG'!$D$9))))</f>
        <v/>
      </c>
      <c r="H1068" s="8" t="str">
        <f>IF('1_QUESITOS'!$D$18="ERRO !!!","00.0",
IF(AND(OR(G1068="C",G1068="D"),'1_QUESITOS'!$D$13="Sim"),"10.1",
IF(AND(OR(G1068="A",G1068="B"),'1_QUESITOS'!$D$14="Sim"),"10.2",
IF(AND(OR(G1068="C",G1068="D"),'1_QUESITOS'!$D$13="Não",'1_QUESITOS'!$D$12="Inciso I"),"11.1",
IF(AND(OR(G1068="C",G1068="D"),'1_QUESITOS'!$D$13="Não",'1_QUESITOS'!$D$12="Inciso II"),"11.2",
"00.0")))))</f>
        <v>00.0</v>
      </c>
      <c r="I1068" s="87">
        <f>IF('1_QUESITOS'!$D$18="ERRO !!!",0,
IF(H1068="10.1",0.65,
IF(H1068="10.2",0,
IF(AND(H1068="11.1",'1_QUESITOS'!$D$8="Não",'1_QUESITOS'!$D$9="Não",'1_QUESITOS'!$D$10="Não",'1_QUESITOS'!$D$11="Não"),0.65,
IF(AND(H1068="11.1",OR('1_QUESITOS'!$D$8="Sim",'1_QUESITOS'!$D$9="Sim",'1_QUESITOS'!$D$10="Sim",'1_QUESITOS'!$D$11="Sim")),0.7,
IF(AND(H1068="11.2",'1_QUESITOS'!$D$8="Não",'1_QUESITOS'!$D$9="Não",'1_QUESITOS'!$D$10="Não",'1_QUESITOS'!$D$11="Não"),0.5,
IF(AND(H1068="11.2",OR('1_QUESITOS'!$D$8="Sim",'1_QUESITOS'!$D$9="Sim",'1_QUESITOS'!$D$10="Sim",'1_QUESITOS'!$D$11="Sim")),0.55,
0)))))))</f>
        <v>0</v>
      </c>
      <c r="J1068" s="87">
        <f>'3_CAPAG'!$D$8</f>
        <v>0</v>
      </c>
      <c r="K1068" s="87">
        <f>IF(OR('2_DEBITOS'!I1064="Sim",'1_QUESITOS'!$D$6="Sim",'1_QUESITOS'!$D$7="Sim",'1_QUESITOS'!$D$9="Sim"),I1068,
SMALL(I1068:J1068,1))</f>
        <v>0</v>
      </c>
      <c r="L1068" s="7">
        <f>IF('2_DEBITOS'!$I$4="ERRO !!!",0,ROUNDDOWN(SUM(E1068:F1068)*K1068,2))</f>
        <v>0</v>
      </c>
      <c r="M1068" s="7">
        <f t="shared" si="64"/>
        <v>0</v>
      </c>
      <c r="N1068" s="7">
        <f t="shared" si="67"/>
        <v>0</v>
      </c>
      <c r="O1068" s="7">
        <f t="shared" si="65"/>
        <v>0</v>
      </c>
    </row>
    <row r="1069" spans="3:15" x14ac:dyDescent="0.35">
      <c r="C1069" s="18" t="str">
        <f t="shared" si="66"/>
        <v/>
      </c>
      <c r="D1069" s="13" t="str">
        <f>IF('2_DEBITOS'!D1065="","Não informado",'2_DEBITOS'!D1065)</f>
        <v>Não informado</v>
      </c>
      <c r="E1069" s="7">
        <f>IF('2_DEBITOS'!$I$4="ERRO !!!",0,SUM('2_DEBITOS'!E1065))</f>
        <v>0</v>
      </c>
      <c r="F1069" s="7">
        <f>IF('2_DEBITOS'!$I$4="ERRO !!!",0,SUM('2_DEBITOS'!F1065,'2_DEBITOS'!G1065))</f>
        <v>0</v>
      </c>
      <c r="G1069" s="8" t="str">
        <f>IF('1_QUESITOS'!$D$18="ERRO !!!","",
IF(E1069+F1069=0,"",
IF(OR('2_DEBITOS'!I1065="Sim",'1_QUESITOS'!$D$6="Sim",'1_QUESITOS'!$D$7="Sim",'1_QUESITOS'!$D$9="Sim"),"D",
IF('3_CAPAG'!$D$9="","",
'3_CAPAG'!$D$9))))</f>
        <v/>
      </c>
      <c r="H1069" s="8" t="str">
        <f>IF('1_QUESITOS'!$D$18="ERRO !!!","00.0",
IF(AND(OR(G1069="C",G1069="D"),'1_QUESITOS'!$D$13="Sim"),"10.1",
IF(AND(OR(G1069="A",G1069="B"),'1_QUESITOS'!$D$14="Sim"),"10.2",
IF(AND(OR(G1069="C",G1069="D"),'1_QUESITOS'!$D$13="Não",'1_QUESITOS'!$D$12="Inciso I"),"11.1",
IF(AND(OR(G1069="C",G1069="D"),'1_QUESITOS'!$D$13="Não",'1_QUESITOS'!$D$12="Inciso II"),"11.2",
"00.0")))))</f>
        <v>00.0</v>
      </c>
      <c r="I1069" s="87">
        <f>IF('1_QUESITOS'!$D$18="ERRO !!!",0,
IF(H1069="10.1",0.65,
IF(H1069="10.2",0,
IF(AND(H1069="11.1",'1_QUESITOS'!$D$8="Não",'1_QUESITOS'!$D$9="Não",'1_QUESITOS'!$D$10="Não",'1_QUESITOS'!$D$11="Não"),0.65,
IF(AND(H1069="11.1",OR('1_QUESITOS'!$D$8="Sim",'1_QUESITOS'!$D$9="Sim",'1_QUESITOS'!$D$10="Sim",'1_QUESITOS'!$D$11="Sim")),0.7,
IF(AND(H1069="11.2",'1_QUESITOS'!$D$8="Não",'1_QUESITOS'!$D$9="Não",'1_QUESITOS'!$D$10="Não",'1_QUESITOS'!$D$11="Não"),0.5,
IF(AND(H1069="11.2",OR('1_QUESITOS'!$D$8="Sim",'1_QUESITOS'!$D$9="Sim",'1_QUESITOS'!$D$10="Sim",'1_QUESITOS'!$D$11="Sim")),0.55,
0)))))))</f>
        <v>0</v>
      </c>
      <c r="J1069" s="87">
        <f>'3_CAPAG'!$D$8</f>
        <v>0</v>
      </c>
      <c r="K1069" s="87">
        <f>IF(OR('2_DEBITOS'!I1065="Sim",'1_QUESITOS'!$D$6="Sim",'1_QUESITOS'!$D$7="Sim",'1_QUESITOS'!$D$9="Sim"),I1069,
SMALL(I1069:J1069,1))</f>
        <v>0</v>
      </c>
      <c r="L1069" s="7">
        <f>IF('2_DEBITOS'!$I$4="ERRO !!!",0,ROUNDDOWN(SUM(E1069:F1069)*K1069,2))</f>
        <v>0</v>
      </c>
      <c r="M1069" s="7">
        <f t="shared" si="64"/>
        <v>0</v>
      </c>
      <c r="N1069" s="7">
        <f t="shared" si="67"/>
        <v>0</v>
      </c>
      <c r="O1069" s="7">
        <f t="shared" si="65"/>
        <v>0</v>
      </c>
    </row>
    <row r="1070" spans="3:15" x14ac:dyDescent="0.35">
      <c r="C1070" s="18" t="str">
        <f t="shared" si="66"/>
        <v/>
      </c>
      <c r="D1070" s="13" t="str">
        <f>IF('2_DEBITOS'!D1066="","Não informado",'2_DEBITOS'!D1066)</f>
        <v>Não informado</v>
      </c>
      <c r="E1070" s="7">
        <f>IF('2_DEBITOS'!$I$4="ERRO !!!",0,SUM('2_DEBITOS'!E1066))</f>
        <v>0</v>
      </c>
      <c r="F1070" s="7">
        <f>IF('2_DEBITOS'!$I$4="ERRO !!!",0,SUM('2_DEBITOS'!F1066,'2_DEBITOS'!G1066))</f>
        <v>0</v>
      </c>
      <c r="G1070" s="8" t="str">
        <f>IF('1_QUESITOS'!$D$18="ERRO !!!","",
IF(E1070+F1070=0,"",
IF(OR('2_DEBITOS'!I1066="Sim",'1_QUESITOS'!$D$6="Sim",'1_QUESITOS'!$D$7="Sim",'1_QUESITOS'!$D$9="Sim"),"D",
IF('3_CAPAG'!$D$9="","",
'3_CAPAG'!$D$9))))</f>
        <v/>
      </c>
      <c r="H1070" s="8" t="str">
        <f>IF('1_QUESITOS'!$D$18="ERRO !!!","00.0",
IF(AND(OR(G1070="C",G1070="D"),'1_QUESITOS'!$D$13="Sim"),"10.1",
IF(AND(OR(G1070="A",G1070="B"),'1_QUESITOS'!$D$14="Sim"),"10.2",
IF(AND(OR(G1070="C",G1070="D"),'1_QUESITOS'!$D$13="Não",'1_QUESITOS'!$D$12="Inciso I"),"11.1",
IF(AND(OR(G1070="C",G1070="D"),'1_QUESITOS'!$D$13="Não",'1_QUESITOS'!$D$12="Inciso II"),"11.2",
"00.0")))))</f>
        <v>00.0</v>
      </c>
      <c r="I1070" s="87">
        <f>IF('1_QUESITOS'!$D$18="ERRO !!!",0,
IF(H1070="10.1",0.65,
IF(H1070="10.2",0,
IF(AND(H1070="11.1",'1_QUESITOS'!$D$8="Não",'1_QUESITOS'!$D$9="Não",'1_QUESITOS'!$D$10="Não",'1_QUESITOS'!$D$11="Não"),0.65,
IF(AND(H1070="11.1",OR('1_QUESITOS'!$D$8="Sim",'1_QUESITOS'!$D$9="Sim",'1_QUESITOS'!$D$10="Sim",'1_QUESITOS'!$D$11="Sim")),0.7,
IF(AND(H1070="11.2",'1_QUESITOS'!$D$8="Não",'1_QUESITOS'!$D$9="Não",'1_QUESITOS'!$D$10="Não",'1_QUESITOS'!$D$11="Não"),0.5,
IF(AND(H1070="11.2",OR('1_QUESITOS'!$D$8="Sim",'1_QUESITOS'!$D$9="Sim",'1_QUESITOS'!$D$10="Sim",'1_QUESITOS'!$D$11="Sim")),0.55,
0)))))))</f>
        <v>0</v>
      </c>
      <c r="J1070" s="87">
        <f>'3_CAPAG'!$D$8</f>
        <v>0</v>
      </c>
      <c r="K1070" s="87">
        <f>IF(OR('2_DEBITOS'!I1066="Sim",'1_QUESITOS'!$D$6="Sim",'1_QUESITOS'!$D$7="Sim",'1_QUESITOS'!$D$9="Sim"),I1070,
SMALL(I1070:J1070,1))</f>
        <v>0</v>
      </c>
      <c r="L1070" s="7">
        <f>IF('2_DEBITOS'!$I$4="ERRO !!!",0,ROUNDDOWN(SUM(E1070:F1070)*K1070,2))</f>
        <v>0</v>
      </c>
      <c r="M1070" s="7">
        <f t="shared" si="64"/>
        <v>0</v>
      </c>
      <c r="N1070" s="7">
        <f t="shared" si="67"/>
        <v>0</v>
      </c>
      <c r="O1070" s="7">
        <f t="shared" si="65"/>
        <v>0</v>
      </c>
    </row>
    <row r="1071" spans="3:15" x14ac:dyDescent="0.35">
      <c r="C1071" s="18" t="str">
        <f t="shared" si="66"/>
        <v/>
      </c>
      <c r="D1071" s="13" t="str">
        <f>IF('2_DEBITOS'!D1067="","Não informado",'2_DEBITOS'!D1067)</f>
        <v>Não informado</v>
      </c>
      <c r="E1071" s="7">
        <f>IF('2_DEBITOS'!$I$4="ERRO !!!",0,SUM('2_DEBITOS'!E1067))</f>
        <v>0</v>
      </c>
      <c r="F1071" s="7">
        <f>IF('2_DEBITOS'!$I$4="ERRO !!!",0,SUM('2_DEBITOS'!F1067,'2_DEBITOS'!G1067))</f>
        <v>0</v>
      </c>
      <c r="G1071" s="8" t="str">
        <f>IF('1_QUESITOS'!$D$18="ERRO !!!","",
IF(E1071+F1071=0,"",
IF(OR('2_DEBITOS'!I1067="Sim",'1_QUESITOS'!$D$6="Sim",'1_QUESITOS'!$D$7="Sim",'1_QUESITOS'!$D$9="Sim"),"D",
IF('3_CAPAG'!$D$9="","",
'3_CAPAG'!$D$9))))</f>
        <v/>
      </c>
      <c r="H1071" s="8" t="str">
        <f>IF('1_QUESITOS'!$D$18="ERRO !!!","00.0",
IF(AND(OR(G1071="C",G1071="D"),'1_QUESITOS'!$D$13="Sim"),"10.1",
IF(AND(OR(G1071="A",G1071="B"),'1_QUESITOS'!$D$14="Sim"),"10.2",
IF(AND(OR(G1071="C",G1071="D"),'1_QUESITOS'!$D$13="Não",'1_QUESITOS'!$D$12="Inciso I"),"11.1",
IF(AND(OR(G1071="C",G1071="D"),'1_QUESITOS'!$D$13="Não",'1_QUESITOS'!$D$12="Inciso II"),"11.2",
"00.0")))))</f>
        <v>00.0</v>
      </c>
      <c r="I1071" s="87">
        <f>IF('1_QUESITOS'!$D$18="ERRO !!!",0,
IF(H1071="10.1",0.65,
IF(H1071="10.2",0,
IF(AND(H1071="11.1",'1_QUESITOS'!$D$8="Não",'1_QUESITOS'!$D$9="Não",'1_QUESITOS'!$D$10="Não",'1_QUESITOS'!$D$11="Não"),0.65,
IF(AND(H1071="11.1",OR('1_QUESITOS'!$D$8="Sim",'1_QUESITOS'!$D$9="Sim",'1_QUESITOS'!$D$10="Sim",'1_QUESITOS'!$D$11="Sim")),0.7,
IF(AND(H1071="11.2",'1_QUESITOS'!$D$8="Não",'1_QUESITOS'!$D$9="Não",'1_QUESITOS'!$D$10="Não",'1_QUESITOS'!$D$11="Não"),0.5,
IF(AND(H1071="11.2",OR('1_QUESITOS'!$D$8="Sim",'1_QUESITOS'!$D$9="Sim",'1_QUESITOS'!$D$10="Sim",'1_QUESITOS'!$D$11="Sim")),0.55,
0)))))))</f>
        <v>0</v>
      </c>
      <c r="J1071" s="87">
        <f>'3_CAPAG'!$D$8</f>
        <v>0</v>
      </c>
      <c r="K1071" s="87">
        <f>IF(OR('2_DEBITOS'!I1067="Sim",'1_QUESITOS'!$D$6="Sim",'1_QUESITOS'!$D$7="Sim",'1_QUESITOS'!$D$9="Sim"),I1071,
SMALL(I1071:J1071,1))</f>
        <v>0</v>
      </c>
      <c r="L1071" s="7">
        <f>IF('2_DEBITOS'!$I$4="ERRO !!!",0,ROUNDDOWN(SUM(E1071:F1071)*K1071,2))</f>
        <v>0</v>
      </c>
      <c r="M1071" s="7">
        <f t="shared" si="64"/>
        <v>0</v>
      </c>
      <c r="N1071" s="7">
        <f t="shared" si="67"/>
        <v>0</v>
      </c>
      <c r="O1071" s="7">
        <f t="shared" si="65"/>
        <v>0</v>
      </c>
    </row>
    <row r="1072" spans="3:15" x14ac:dyDescent="0.35">
      <c r="C1072" s="18" t="str">
        <f t="shared" si="66"/>
        <v/>
      </c>
      <c r="D1072" s="13" t="str">
        <f>IF('2_DEBITOS'!D1068="","Não informado",'2_DEBITOS'!D1068)</f>
        <v>Não informado</v>
      </c>
      <c r="E1072" s="7">
        <f>IF('2_DEBITOS'!$I$4="ERRO !!!",0,SUM('2_DEBITOS'!E1068))</f>
        <v>0</v>
      </c>
      <c r="F1072" s="7">
        <f>IF('2_DEBITOS'!$I$4="ERRO !!!",0,SUM('2_DEBITOS'!F1068,'2_DEBITOS'!G1068))</f>
        <v>0</v>
      </c>
      <c r="G1072" s="8" t="str">
        <f>IF('1_QUESITOS'!$D$18="ERRO !!!","",
IF(E1072+F1072=0,"",
IF(OR('2_DEBITOS'!I1068="Sim",'1_QUESITOS'!$D$6="Sim",'1_QUESITOS'!$D$7="Sim",'1_QUESITOS'!$D$9="Sim"),"D",
IF('3_CAPAG'!$D$9="","",
'3_CAPAG'!$D$9))))</f>
        <v/>
      </c>
      <c r="H1072" s="8" t="str">
        <f>IF('1_QUESITOS'!$D$18="ERRO !!!","00.0",
IF(AND(OR(G1072="C",G1072="D"),'1_QUESITOS'!$D$13="Sim"),"10.1",
IF(AND(OR(G1072="A",G1072="B"),'1_QUESITOS'!$D$14="Sim"),"10.2",
IF(AND(OR(G1072="C",G1072="D"),'1_QUESITOS'!$D$13="Não",'1_QUESITOS'!$D$12="Inciso I"),"11.1",
IF(AND(OR(G1072="C",G1072="D"),'1_QUESITOS'!$D$13="Não",'1_QUESITOS'!$D$12="Inciso II"),"11.2",
"00.0")))))</f>
        <v>00.0</v>
      </c>
      <c r="I1072" s="87">
        <f>IF('1_QUESITOS'!$D$18="ERRO !!!",0,
IF(H1072="10.1",0.65,
IF(H1072="10.2",0,
IF(AND(H1072="11.1",'1_QUESITOS'!$D$8="Não",'1_QUESITOS'!$D$9="Não",'1_QUESITOS'!$D$10="Não",'1_QUESITOS'!$D$11="Não"),0.65,
IF(AND(H1072="11.1",OR('1_QUESITOS'!$D$8="Sim",'1_QUESITOS'!$D$9="Sim",'1_QUESITOS'!$D$10="Sim",'1_QUESITOS'!$D$11="Sim")),0.7,
IF(AND(H1072="11.2",'1_QUESITOS'!$D$8="Não",'1_QUESITOS'!$D$9="Não",'1_QUESITOS'!$D$10="Não",'1_QUESITOS'!$D$11="Não"),0.5,
IF(AND(H1072="11.2",OR('1_QUESITOS'!$D$8="Sim",'1_QUESITOS'!$D$9="Sim",'1_QUESITOS'!$D$10="Sim",'1_QUESITOS'!$D$11="Sim")),0.55,
0)))))))</f>
        <v>0</v>
      </c>
      <c r="J1072" s="87">
        <f>'3_CAPAG'!$D$8</f>
        <v>0</v>
      </c>
      <c r="K1072" s="87">
        <f>IF(OR('2_DEBITOS'!I1068="Sim",'1_QUESITOS'!$D$6="Sim",'1_QUESITOS'!$D$7="Sim",'1_QUESITOS'!$D$9="Sim"),I1072,
SMALL(I1072:J1072,1))</f>
        <v>0</v>
      </c>
      <c r="L1072" s="7">
        <f>IF('2_DEBITOS'!$I$4="ERRO !!!",0,ROUNDDOWN(SUM(E1072:F1072)*K1072,2))</f>
        <v>0</v>
      </c>
      <c r="M1072" s="7">
        <f t="shared" si="64"/>
        <v>0</v>
      </c>
      <c r="N1072" s="7">
        <f t="shared" si="67"/>
        <v>0</v>
      </c>
      <c r="O1072" s="7">
        <f t="shared" si="65"/>
        <v>0</v>
      </c>
    </row>
    <row r="1073" spans="3:15" x14ac:dyDescent="0.35">
      <c r="C1073" s="18" t="str">
        <f t="shared" si="66"/>
        <v/>
      </c>
      <c r="D1073" s="13" t="str">
        <f>IF('2_DEBITOS'!D1069="","Não informado",'2_DEBITOS'!D1069)</f>
        <v>Não informado</v>
      </c>
      <c r="E1073" s="7">
        <f>IF('2_DEBITOS'!$I$4="ERRO !!!",0,SUM('2_DEBITOS'!E1069))</f>
        <v>0</v>
      </c>
      <c r="F1073" s="7">
        <f>IF('2_DEBITOS'!$I$4="ERRO !!!",0,SUM('2_DEBITOS'!F1069,'2_DEBITOS'!G1069))</f>
        <v>0</v>
      </c>
      <c r="G1073" s="8" t="str">
        <f>IF('1_QUESITOS'!$D$18="ERRO !!!","",
IF(E1073+F1073=0,"",
IF(OR('2_DEBITOS'!I1069="Sim",'1_QUESITOS'!$D$6="Sim",'1_QUESITOS'!$D$7="Sim",'1_QUESITOS'!$D$9="Sim"),"D",
IF('3_CAPAG'!$D$9="","",
'3_CAPAG'!$D$9))))</f>
        <v/>
      </c>
      <c r="H1073" s="8" t="str">
        <f>IF('1_QUESITOS'!$D$18="ERRO !!!","00.0",
IF(AND(OR(G1073="C",G1073="D"),'1_QUESITOS'!$D$13="Sim"),"10.1",
IF(AND(OR(G1073="A",G1073="B"),'1_QUESITOS'!$D$14="Sim"),"10.2",
IF(AND(OR(G1073="C",G1073="D"),'1_QUESITOS'!$D$13="Não",'1_QUESITOS'!$D$12="Inciso I"),"11.1",
IF(AND(OR(G1073="C",G1073="D"),'1_QUESITOS'!$D$13="Não",'1_QUESITOS'!$D$12="Inciso II"),"11.2",
"00.0")))))</f>
        <v>00.0</v>
      </c>
      <c r="I1073" s="87">
        <f>IF('1_QUESITOS'!$D$18="ERRO !!!",0,
IF(H1073="10.1",0.65,
IF(H1073="10.2",0,
IF(AND(H1073="11.1",'1_QUESITOS'!$D$8="Não",'1_QUESITOS'!$D$9="Não",'1_QUESITOS'!$D$10="Não",'1_QUESITOS'!$D$11="Não"),0.65,
IF(AND(H1073="11.1",OR('1_QUESITOS'!$D$8="Sim",'1_QUESITOS'!$D$9="Sim",'1_QUESITOS'!$D$10="Sim",'1_QUESITOS'!$D$11="Sim")),0.7,
IF(AND(H1073="11.2",'1_QUESITOS'!$D$8="Não",'1_QUESITOS'!$D$9="Não",'1_QUESITOS'!$D$10="Não",'1_QUESITOS'!$D$11="Não"),0.5,
IF(AND(H1073="11.2",OR('1_QUESITOS'!$D$8="Sim",'1_QUESITOS'!$D$9="Sim",'1_QUESITOS'!$D$10="Sim",'1_QUESITOS'!$D$11="Sim")),0.55,
0)))))))</f>
        <v>0</v>
      </c>
      <c r="J1073" s="87">
        <f>'3_CAPAG'!$D$8</f>
        <v>0</v>
      </c>
      <c r="K1073" s="87">
        <f>IF(OR('2_DEBITOS'!I1069="Sim",'1_QUESITOS'!$D$6="Sim",'1_QUESITOS'!$D$7="Sim",'1_QUESITOS'!$D$9="Sim"),I1073,
SMALL(I1073:J1073,1))</f>
        <v>0</v>
      </c>
      <c r="L1073" s="7">
        <f>IF('2_DEBITOS'!$I$4="ERRO !!!",0,ROUNDDOWN(SUM(E1073:F1073)*K1073,2))</f>
        <v>0</v>
      </c>
      <c r="M1073" s="7">
        <f t="shared" si="64"/>
        <v>0</v>
      </c>
      <c r="N1073" s="7">
        <f t="shared" si="67"/>
        <v>0</v>
      </c>
      <c r="O1073" s="7">
        <f t="shared" si="65"/>
        <v>0</v>
      </c>
    </row>
    <row r="1074" spans="3:15" x14ac:dyDescent="0.35">
      <c r="C1074" s="18" t="str">
        <f t="shared" si="66"/>
        <v/>
      </c>
      <c r="D1074" s="13" t="str">
        <f>IF('2_DEBITOS'!D1070="","Não informado",'2_DEBITOS'!D1070)</f>
        <v>Não informado</v>
      </c>
      <c r="E1074" s="7">
        <f>IF('2_DEBITOS'!$I$4="ERRO !!!",0,SUM('2_DEBITOS'!E1070))</f>
        <v>0</v>
      </c>
      <c r="F1074" s="7">
        <f>IF('2_DEBITOS'!$I$4="ERRO !!!",0,SUM('2_DEBITOS'!F1070,'2_DEBITOS'!G1070))</f>
        <v>0</v>
      </c>
      <c r="G1074" s="8" t="str">
        <f>IF('1_QUESITOS'!$D$18="ERRO !!!","",
IF(E1074+F1074=0,"",
IF(OR('2_DEBITOS'!I1070="Sim",'1_QUESITOS'!$D$6="Sim",'1_QUESITOS'!$D$7="Sim",'1_QUESITOS'!$D$9="Sim"),"D",
IF('3_CAPAG'!$D$9="","",
'3_CAPAG'!$D$9))))</f>
        <v/>
      </c>
      <c r="H1074" s="8" t="str">
        <f>IF('1_QUESITOS'!$D$18="ERRO !!!","00.0",
IF(AND(OR(G1074="C",G1074="D"),'1_QUESITOS'!$D$13="Sim"),"10.1",
IF(AND(OR(G1074="A",G1074="B"),'1_QUESITOS'!$D$14="Sim"),"10.2",
IF(AND(OR(G1074="C",G1074="D"),'1_QUESITOS'!$D$13="Não",'1_QUESITOS'!$D$12="Inciso I"),"11.1",
IF(AND(OR(G1074="C",G1074="D"),'1_QUESITOS'!$D$13="Não",'1_QUESITOS'!$D$12="Inciso II"),"11.2",
"00.0")))))</f>
        <v>00.0</v>
      </c>
      <c r="I1074" s="87">
        <f>IF('1_QUESITOS'!$D$18="ERRO !!!",0,
IF(H1074="10.1",0.65,
IF(H1074="10.2",0,
IF(AND(H1074="11.1",'1_QUESITOS'!$D$8="Não",'1_QUESITOS'!$D$9="Não",'1_QUESITOS'!$D$10="Não",'1_QUESITOS'!$D$11="Não"),0.65,
IF(AND(H1074="11.1",OR('1_QUESITOS'!$D$8="Sim",'1_QUESITOS'!$D$9="Sim",'1_QUESITOS'!$D$10="Sim",'1_QUESITOS'!$D$11="Sim")),0.7,
IF(AND(H1074="11.2",'1_QUESITOS'!$D$8="Não",'1_QUESITOS'!$D$9="Não",'1_QUESITOS'!$D$10="Não",'1_QUESITOS'!$D$11="Não"),0.5,
IF(AND(H1074="11.2",OR('1_QUESITOS'!$D$8="Sim",'1_QUESITOS'!$D$9="Sim",'1_QUESITOS'!$D$10="Sim",'1_QUESITOS'!$D$11="Sim")),0.55,
0)))))))</f>
        <v>0</v>
      </c>
      <c r="J1074" s="87">
        <f>'3_CAPAG'!$D$8</f>
        <v>0</v>
      </c>
      <c r="K1074" s="87">
        <f>IF(OR('2_DEBITOS'!I1070="Sim",'1_QUESITOS'!$D$6="Sim",'1_QUESITOS'!$D$7="Sim",'1_QUESITOS'!$D$9="Sim"),I1074,
SMALL(I1074:J1074,1))</f>
        <v>0</v>
      </c>
      <c r="L1074" s="7">
        <f>IF('2_DEBITOS'!$I$4="ERRO !!!",0,ROUNDDOWN(SUM(E1074:F1074)*K1074,2))</f>
        <v>0</v>
      </c>
      <c r="M1074" s="7">
        <f t="shared" si="64"/>
        <v>0</v>
      </c>
      <c r="N1074" s="7">
        <f t="shared" si="67"/>
        <v>0</v>
      </c>
      <c r="O1074" s="7">
        <f t="shared" si="65"/>
        <v>0</v>
      </c>
    </row>
    <row r="1075" spans="3:15" x14ac:dyDescent="0.35">
      <c r="C1075" s="18" t="str">
        <f t="shared" si="66"/>
        <v/>
      </c>
      <c r="D1075" s="13" t="str">
        <f>IF('2_DEBITOS'!D1071="","Não informado",'2_DEBITOS'!D1071)</f>
        <v>Não informado</v>
      </c>
      <c r="E1075" s="7">
        <f>IF('2_DEBITOS'!$I$4="ERRO !!!",0,SUM('2_DEBITOS'!E1071))</f>
        <v>0</v>
      </c>
      <c r="F1075" s="7">
        <f>IF('2_DEBITOS'!$I$4="ERRO !!!",0,SUM('2_DEBITOS'!F1071,'2_DEBITOS'!G1071))</f>
        <v>0</v>
      </c>
      <c r="G1075" s="8" t="str">
        <f>IF('1_QUESITOS'!$D$18="ERRO !!!","",
IF(E1075+F1075=0,"",
IF(OR('2_DEBITOS'!I1071="Sim",'1_QUESITOS'!$D$6="Sim",'1_QUESITOS'!$D$7="Sim",'1_QUESITOS'!$D$9="Sim"),"D",
IF('3_CAPAG'!$D$9="","",
'3_CAPAG'!$D$9))))</f>
        <v/>
      </c>
      <c r="H1075" s="8" t="str">
        <f>IF('1_QUESITOS'!$D$18="ERRO !!!","00.0",
IF(AND(OR(G1075="C",G1075="D"),'1_QUESITOS'!$D$13="Sim"),"10.1",
IF(AND(OR(G1075="A",G1075="B"),'1_QUESITOS'!$D$14="Sim"),"10.2",
IF(AND(OR(G1075="C",G1075="D"),'1_QUESITOS'!$D$13="Não",'1_QUESITOS'!$D$12="Inciso I"),"11.1",
IF(AND(OR(G1075="C",G1075="D"),'1_QUESITOS'!$D$13="Não",'1_QUESITOS'!$D$12="Inciso II"),"11.2",
"00.0")))))</f>
        <v>00.0</v>
      </c>
      <c r="I1075" s="87">
        <f>IF('1_QUESITOS'!$D$18="ERRO !!!",0,
IF(H1075="10.1",0.65,
IF(H1075="10.2",0,
IF(AND(H1075="11.1",'1_QUESITOS'!$D$8="Não",'1_QUESITOS'!$D$9="Não",'1_QUESITOS'!$D$10="Não",'1_QUESITOS'!$D$11="Não"),0.65,
IF(AND(H1075="11.1",OR('1_QUESITOS'!$D$8="Sim",'1_QUESITOS'!$D$9="Sim",'1_QUESITOS'!$D$10="Sim",'1_QUESITOS'!$D$11="Sim")),0.7,
IF(AND(H1075="11.2",'1_QUESITOS'!$D$8="Não",'1_QUESITOS'!$D$9="Não",'1_QUESITOS'!$D$10="Não",'1_QUESITOS'!$D$11="Não"),0.5,
IF(AND(H1075="11.2",OR('1_QUESITOS'!$D$8="Sim",'1_QUESITOS'!$D$9="Sim",'1_QUESITOS'!$D$10="Sim",'1_QUESITOS'!$D$11="Sim")),0.55,
0)))))))</f>
        <v>0</v>
      </c>
      <c r="J1075" s="87">
        <f>'3_CAPAG'!$D$8</f>
        <v>0</v>
      </c>
      <c r="K1075" s="87">
        <f>IF(OR('2_DEBITOS'!I1071="Sim",'1_QUESITOS'!$D$6="Sim",'1_QUESITOS'!$D$7="Sim",'1_QUESITOS'!$D$9="Sim"),I1075,
SMALL(I1075:J1075,1))</f>
        <v>0</v>
      </c>
      <c r="L1075" s="7">
        <f>IF('2_DEBITOS'!$I$4="ERRO !!!",0,ROUNDDOWN(SUM(E1075:F1075)*K1075,2))</f>
        <v>0</v>
      </c>
      <c r="M1075" s="7">
        <f t="shared" si="64"/>
        <v>0</v>
      </c>
      <c r="N1075" s="7">
        <f t="shared" si="67"/>
        <v>0</v>
      </c>
      <c r="O1075" s="7">
        <f t="shared" si="65"/>
        <v>0</v>
      </c>
    </row>
    <row r="1076" spans="3:15" x14ac:dyDescent="0.35">
      <c r="C1076" s="18" t="str">
        <f t="shared" si="66"/>
        <v/>
      </c>
      <c r="D1076" s="13" t="str">
        <f>IF('2_DEBITOS'!D1072="","Não informado",'2_DEBITOS'!D1072)</f>
        <v>Não informado</v>
      </c>
      <c r="E1076" s="7">
        <f>IF('2_DEBITOS'!$I$4="ERRO !!!",0,SUM('2_DEBITOS'!E1072))</f>
        <v>0</v>
      </c>
      <c r="F1076" s="7">
        <f>IF('2_DEBITOS'!$I$4="ERRO !!!",0,SUM('2_DEBITOS'!F1072,'2_DEBITOS'!G1072))</f>
        <v>0</v>
      </c>
      <c r="G1076" s="8" t="str">
        <f>IF('1_QUESITOS'!$D$18="ERRO !!!","",
IF(E1076+F1076=0,"",
IF(OR('2_DEBITOS'!I1072="Sim",'1_QUESITOS'!$D$6="Sim",'1_QUESITOS'!$D$7="Sim",'1_QUESITOS'!$D$9="Sim"),"D",
IF('3_CAPAG'!$D$9="","",
'3_CAPAG'!$D$9))))</f>
        <v/>
      </c>
      <c r="H1076" s="8" t="str">
        <f>IF('1_QUESITOS'!$D$18="ERRO !!!","00.0",
IF(AND(OR(G1076="C",G1076="D"),'1_QUESITOS'!$D$13="Sim"),"10.1",
IF(AND(OR(G1076="A",G1076="B"),'1_QUESITOS'!$D$14="Sim"),"10.2",
IF(AND(OR(G1076="C",G1076="D"),'1_QUESITOS'!$D$13="Não",'1_QUESITOS'!$D$12="Inciso I"),"11.1",
IF(AND(OR(G1076="C",G1076="D"),'1_QUESITOS'!$D$13="Não",'1_QUESITOS'!$D$12="Inciso II"),"11.2",
"00.0")))))</f>
        <v>00.0</v>
      </c>
      <c r="I1076" s="87">
        <f>IF('1_QUESITOS'!$D$18="ERRO !!!",0,
IF(H1076="10.1",0.65,
IF(H1076="10.2",0,
IF(AND(H1076="11.1",'1_QUESITOS'!$D$8="Não",'1_QUESITOS'!$D$9="Não",'1_QUESITOS'!$D$10="Não",'1_QUESITOS'!$D$11="Não"),0.65,
IF(AND(H1076="11.1",OR('1_QUESITOS'!$D$8="Sim",'1_QUESITOS'!$D$9="Sim",'1_QUESITOS'!$D$10="Sim",'1_QUESITOS'!$D$11="Sim")),0.7,
IF(AND(H1076="11.2",'1_QUESITOS'!$D$8="Não",'1_QUESITOS'!$D$9="Não",'1_QUESITOS'!$D$10="Não",'1_QUESITOS'!$D$11="Não"),0.5,
IF(AND(H1076="11.2",OR('1_QUESITOS'!$D$8="Sim",'1_QUESITOS'!$D$9="Sim",'1_QUESITOS'!$D$10="Sim",'1_QUESITOS'!$D$11="Sim")),0.55,
0)))))))</f>
        <v>0</v>
      </c>
      <c r="J1076" s="87">
        <f>'3_CAPAG'!$D$8</f>
        <v>0</v>
      </c>
      <c r="K1076" s="87">
        <f>IF(OR('2_DEBITOS'!I1072="Sim",'1_QUESITOS'!$D$6="Sim",'1_QUESITOS'!$D$7="Sim",'1_QUESITOS'!$D$9="Sim"),I1076,
SMALL(I1076:J1076,1))</f>
        <v>0</v>
      </c>
      <c r="L1076" s="7">
        <f>IF('2_DEBITOS'!$I$4="ERRO !!!",0,ROUNDDOWN(SUM(E1076:F1076)*K1076,2))</f>
        <v>0</v>
      </c>
      <c r="M1076" s="7">
        <f t="shared" si="64"/>
        <v>0</v>
      </c>
      <c r="N1076" s="7">
        <f t="shared" si="67"/>
        <v>0</v>
      </c>
      <c r="O1076" s="7">
        <f t="shared" si="65"/>
        <v>0</v>
      </c>
    </row>
    <row r="1077" spans="3:15" x14ac:dyDescent="0.35">
      <c r="C1077" s="18" t="str">
        <f t="shared" si="66"/>
        <v/>
      </c>
      <c r="D1077" s="13" t="str">
        <f>IF('2_DEBITOS'!D1073="","Não informado",'2_DEBITOS'!D1073)</f>
        <v>Não informado</v>
      </c>
      <c r="E1077" s="7">
        <f>IF('2_DEBITOS'!$I$4="ERRO !!!",0,SUM('2_DEBITOS'!E1073))</f>
        <v>0</v>
      </c>
      <c r="F1077" s="7">
        <f>IF('2_DEBITOS'!$I$4="ERRO !!!",0,SUM('2_DEBITOS'!F1073,'2_DEBITOS'!G1073))</f>
        <v>0</v>
      </c>
      <c r="G1077" s="8" t="str">
        <f>IF('1_QUESITOS'!$D$18="ERRO !!!","",
IF(E1077+F1077=0,"",
IF(OR('2_DEBITOS'!I1073="Sim",'1_QUESITOS'!$D$6="Sim",'1_QUESITOS'!$D$7="Sim",'1_QUESITOS'!$D$9="Sim"),"D",
IF('3_CAPAG'!$D$9="","",
'3_CAPAG'!$D$9))))</f>
        <v/>
      </c>
      <c r="H1077" s="8" t="str">
        <f>IF('1_QUESITOS'!$D$18="ERRO !!!","00.0",
IF(AND(OR(G1077="C",G1077="D"),'1_QUESITOS'!$D$13="Sim"),"10.1",
IF(AND(OR(G1077="A",G1077="B"),'1_QUESITOS'!$D$14="Sim"),"10.2",
IF(AND(OR(G1077="C",G1077="D"),'1_QUESITOS'!$D$13="Não",'1_QUESITOS'!$D$12="Inciso I"),"11.1",
IF(AND(OR(G1077="C",G1077="D"),'1_QUESITOS'!$D$13="Não",'1_QUESITOS'!$D$12="Inciso II"),"11.2",
"00.0")))))</f>
        <v>00.0</v>
      </c>
      <c r="I1077" s="87">
        <f>IF('1_QUESITOS'!$D$18="ERRO !!!",0,
IF(H1077="10.1",0.65,
IF(H1077="10.2",0,
IF(AND(H1077="11.1",'1_QUESITOS'!$D$8="Não",'1_QUESITOS'!$D$9="Não",'1_QUESITOS'!$D$10="Não",'1_QUESITOS'!$D$11="Não"),0.65,
IF(AND(H1077="11.1",OR('1_QUESITOS'!$D$8="Sim",'1_QUESITOS'!$D$9="Sim",'1_QUESITOS'!$D$10="Sim",'1_QUESITOS'!$D$11="Sim")),0.7,
IF(AND(H1077="11.2",'1_QUESITOS'!$D$8="Não",'1_QUESITOS'!$D$9="Não",'1_QUESITOS'!$D$10="Não",'1_QUESITOS'!$D$11="Não"),0.5,
IF(AND(H1077="11.2",OR('1_QUESITOS'!$D$8="Sim",'1_QUESITOS'!$D$9="Sim",'1_QUESITOS'!$D$10="Sim",'1_QUESITOS'!$D$11="Sim")),0.55,
0)))))))</f>
        <v>0</v>
      </c>
      <c r="J1077" s="87">
        <f>'3_CAPAG'!$D$8</f>
        <v>0</v>
      </c>
      <c r="K1077" s="87">
        <f>IF(OR('2_DEBITOS'!I1073="Sim",'1_QUESITOS'!$D$6="Sim",'1_QUESITOS'!$D$7="Sim",'1_QUESITOS'!$D$9="Sim"),I1077,
SMALL(I1077:J1077,1))</f>
        <v>0</v>
      </c>
      <c r="L1077" s="7">
        <f>IF('2_DEBITOS'!$I$4="ERRO !!!",0,ROUNDDOWN(SUM(E1077:F1077)*K1077,2))</f>
        <v>0</v>
      </c>
      <c r="M1077" s="7">
        <f t="shared" si="64"/>
        <v>0</v>
      </c>
      <c r="N1077" s="7">
        <f t="shared" si="67"/>
        <v>0</v>
      </c>
      <c r="O1077" s="7">
        <f t="shared" si="65"/>
        <v>0</v>
      </c>
    </row>
    <row r="1078" spans="3:15" x14ac:dyDescent="0.35">
      <c r="C1078" s="18" t="str">
        <f t="shared" si="66"/>
        <v/>
      </c>
      <c r="D1078" s="13" t="str">
        <f>IF('2_DEBITOS'!D1074="","Não informado",'2_DEBITOS'!D1074)</f>
        <v>Não informado</v>
      </c>
      <c r="E1078" s="7">
        <f>IF('2_DEBITOS'!$I$4="ERRO !!!",0,SUM('2_DEBITOS'!E1074))</f>
        <v>0</v>
      </c>
      <c r="F1078" s="7">
        <f>IF('2_DEBITOS'!$I$4="ERRO !!!",0,SUM('2_DEBITOS'!F1074,'2_DEBITOS'!G1074))</f>
        <v>0</v>
      </c>
      <c r="G1078" s="8" t="str">
        <f>IF('1_QUESITOS'!$D$18="ERRO !!!","",
IF(E1078+F1078=0,"",
IF(OR('2_DEBITOS'!I1074="Sim",'1_QUESITOS'!$D$6="Sim",'1_QUESITOS'!$D$7="Sim",'1_QUESITOS'!$D$9="Sim"),"D",
IF('3_CAPAG'!$D$9="","",
'3_CAPAG'!$D$9))))</f>
        <v/>
      </c>
      <c r="H1078" s="8" t="str">
        <f>IF('1_QUESITOS'!$D$18="ERRO !!!","00.0",
IF(AND(OR(G1078="C",G1078="D"),'1_QUESITOS'!$D$13="Sim"),"10.1",
IF(AND(OR(G1078="A",G1078="B"),'1_QUESITOS'!$D$14="Sim"),"10.2",
IF(AND(OR(G1078="C",G1078="D"),'1_QUESITOS'!$D$13="Não",'1_QUESITOS'!$D$12="Inciso I"),"11.1",
IF(AND(OR(G1078="C",G1078="D"),'1_QUESITOS'!$D$13="Não",'1_QUESITOS'!$D$12="Inciso II"),"11.2",
"00.0")))))</f>
        <v>00.0</v>
      </c>
      <c r="I1078" s="87">
        <f>IF('1_QUESITOS'!$D$18="ERRO !!!",0,
IF(H1078="10.1",0.65,
IF(H1078="10.2",0,
IF(AND(H1078="11.1",'1_QUESITOS'!$D$8="Não",'1_QUESITOS'!$D$9="Não",'1_QUESITOS'!$D$10="Não",'1_QUESITOS'!$D$11="Não"),0.65,
IF(AND(H1078="11.1",OR('1_QUESITOS'!$D$8="Sim",'1_QUESITOS'!$D$9="Sim",'1_QUESITOS'!$D$10="Sim",'1_QUESITOS'!$D$11="Sim")),0.7,
IF(AND(H1078="11.2",'1_QUESITOS'!$D$8="Não",'1_QUESITOS'!$D$9="Não",'1_QUESITOS'!$D$10="Não",'1_QUESITOS'!$D$11="Não"),0.5,
IF(AND(H1078="11.2",OR('1_QUESITOS'!$D$8="Sim",'1_QUESITOS'!$D$9="Sim",'1_QUESITOS'!$D$10="Sim",'1_QUESITOS'!$D$11="Sim")),0.55,
0)))))))</f>
        <v>0</v>
      </c>
      <c r="J1078" s="87">
        <f>'3_CAPAG'!$D$8</f>
        <v>0</v>
      </c>
      <c r="K1078" s="87">
        <f>IF(OR('2_DEBITOS'!I1074="Sim",'1_QUESITOS'!$D$6="Sim",'1_QUESITOS'!$D$7="Sim",'1_QUESITOS'!$D$9="Sim"),I1078,
SMALL(I1078:J1078,1))</f>
        <v>0</v>
      </c>
      <c r="L1078" s="7">
        <f>IF('2_DEBITOS'!$I$4="ERRO !!!",0,ROUNDDOWN(SUM(E1078:F1078)*K1078,2))</f>
        <v>0</v>
      </c>
      <c r="M1078" s="7">
        <f t="shared" si="64"/>
        <v>0</v>
      </c>
      <c r="N1078" s="7">
        <f t="shared" si="67"/>
        <v>0</v>
      </c>
      <c r="O1078" s="7">
        <f t="shared" si="65"/>
        <v>0</v>
      </c>
    </row>
    <row r="1079" spans="3:15" x14ac:dyDescent="0.35">
      <c r="C1079" s="18" t="str">
        <f t="shared" si="66"/>
        <v/>
      </c>
      <c r="D1079" s="13" t="str">
        <f>IF('2_DEBITOS'!D1075="","Não informado",'2_DEBITOS'!D1075)</f>
        <v>Não informado</v>
      </c>
      <c r="E1079" s="7">
        <f>IF('2_DEBITOS'!$I$4="ERRO !!!",0,SUM('2_DEBITOS'!E1075))</f>
        <v>0</v>
      </c>
      <c r="F1079" s="7">
        <f>IF('2_DEBITOS'!$I$4="ERRO !!!",0,SUM('2_DEBITOS'!F1075,'2_DEBITOS'!G1075))</f>
        <v>0</v>
      </c>
      <c r="G1079" s="8" t="str">
        <f>IF('1_QUESITOS'!$D$18="ERRO !!!","",
IF(E1079+F1079=0,"",
IF(OR('2_DEBITOS'!I1075="Sim",'1_QUESITOS'!$D$6="Sim",'1_QUESITOS'!$D$7="Sim",'1_QUESITOS'!$D$9="Sim"),"D",
IF('3_CAPAG'!$D$9="","",
'3_CAPAG'!$D$9))))</f>
        <v/>
      </c>
      <c r="H1079" s="8" t="str">
        <f>IF('1_QUESITOS'!$D$18="ERRO !!!","00.0",
IF(AND(OR(G1079="C",G1079="D"),'1_QUESITOS'!$D$13="Sim"),"10.1",
IF(AND(OR(G1079="A",G1079="B"),'1_QUESITOS'!$D$14="Sim"),"10.2",
IF(AND(OR(G1079="C",G1079="D"),'1_QUESITOS'!$D$13="Não",'1_QUESITOS'!$D$12="Inciso I"),"11.1",
IF(AND(OR(G1079="C",G1079="D"),'1_QUESITOS'!$D$13="Não",'1_QUESITOS'!$D$12="Inciso II"),"11.2",
"00.0")))))</f>
        <v>00.0</v>
      </c>
      <c r="I1079" s="87">
        <f>IF('1_QUESITOS'!$D$18="ERRO !!!",0,
IF(H1079="10.1",0.65,
IF(H1079="10.2",0,
IF(AND(H1079="11.1",'1_QUESITOS'!$D$8="Não",'1_QUESITOS'!$D$9="Não",'1_QUESITOS'!$D$10="Não",'1_QUESITOS'!$D$11="Não"),0.65,
IF(AND(H1079="11.1",OR('1_QUESITOS'!$D$8="Sim",'1_QUESITOS'!$D$9="Sim",'1_QUESITOS'!$D$10="Sim",'1_QUESITOS'!$D$11="Sim")),0.7,
IF(AND(H1079="11.2",'1_QUESITOS'!$D$8="Não",'1_QUESITOS'!$D$9="Não",'1_QUESITOS'!$D$10="Não",'1_QUESITOS'!$D$11="Não"),0.5,
IF(AND(H1079="11.2",OR('1_QUESITOS'!$D$8="Sim",'1_QUESITOS'!$D$9="Sim",'1_QUESITOS'!$D$10="Sim",'1_QUESITOS'!$D$11="Sim")),0.55,
0)))))))</f>
        <v>0</v>
      </c>
      <c r="J1079" s="87">
        <f>'3_CAPAG'!$D$8</f>
        <v>0</v>
      </c>
      <c r="K1079" s="87">
        <f>IF(OR('2_DEBITOS'!I1075="Sim",'1_QUESITOS'!$D$6="Sim",'1_QUESITOS'!$D$7="Sim",'1_QUESITOS'!$D$9="Sim"),I1079,
SMALL(I1079:J1079,1))</f>
        <v>0</v>
      </c>
      <c r="L1079" s="7">
        <f>IF('2_DEBITOS'!$I$4="ERRO !!!",0,ROUNDDOWN(SUM(E1079:F1079)*K1079,2))</f>
        <v>0</v>
      </c>
      <c r="M1079" s="7">
        <f t="shared" si="64"/>
        <v>0</v>
      </c>
      <c r="N1079" s="7">
        <f t="shared" si="67"/>
        <v>0</v>
      </c>
      <c r="O1079" s="7">
        <f t="shared" si="65"/>
        <v>0</v>
      </c>
    </row>
    <row r="1080" spans="3:15" x14ac:dyDescent="0.35">
      <c r="C1080" s="18" t="str">
        <f t="shared" si="66"/>
        <v/>
      </c>
      <c r="D1080" s="13" t="str">
        <f>IF('2_DEBITOS'!D1076="","Não informado",'2_DEBITOS'!D1076)</f>
        <v>Não informado</v>
      </c>
      <c r="E1080" s="7">
        <f>IF('2_DEBITOS'!$I$4="ERRO !!!",0,SUM('2_DEBITOS'!E1076))</f>
        <v>0</v>
      </c>
      <c r="F1080" s="7">
        <f>IF('2_DEBITOS'!$I$4="ERRO !!!",0,SUM('2_DEBITOS'!F1076,'2_DEBITOS'!G1076))</f>
        <v>0</v>
      </c>
      <c r="G1080" s="8" t="str">
        <f>IF('1_QUESITOS'!$D$18="ERRO !!!","",
IF(E1080+F1080=0,"",
IF(OR('2_DEBITOS'!I1076="Sim",'1_QUESITOS'!$D$6="Sim",'1_QUESITOS'!$D$7="Sim",'1_QUESITOS'!$D$9="Sim"),"D",
IF('3_CAPAG'!$D$9="","",
'3_CAPAG'!$D$9))))</f>
        <v/>
      </c>
      <c r="H1080" s="8" t="str">
        <f>IF('1_QUESITOS'!$D$18="ERRO !!!","00.0",
IF(AND(OR(G1080="C",G1080="D"),'1_QUESITOS'!$D$13="Sim"),"10.1",
IF(AND(OR(G1080="A",G1080="B"),'1_QUESITOS'!$D$14="Sim"),"10.2",
IF(AND(OR(G1080="C",G1080="D"),'1_QUESITOS'!$D$13="Não",'1_QUESITOS'!$D$12="Inciso I"),"11.1",
IF(AND(OR(G1080="C",G1080="D"),'1_QUESITOS'!$D$13="Não",'1_QUESITOS'!$D$12="Inciso II"),"11.2",
"00.0")))))</f>
        <v>00.0</v>
      </c>
      <c r="I1080" s="87">
        <f>IF('1_QUESITOS'!$D$18="ERRO !!!",0,
IF(H1080="10.1",0.65,
IF(H1080="10.2",0,
IF(AND(H1080="11.1",'1_QUESITOS'!$D$8="Não",'1_QUESITOS'!$D$9="Não",'1_QUESITOS'!$D$10="Não",'1_QUESITOS'!$D$11="Não"),0.65,
IF(AND(H1080="11.1",OR('1_QUESITOS'!$D$8="Sim",'1_QUESITOS'!$D$9="Sim",'1_QUESITOS'!$D$10="Sim",'1_QUESITOS'!$D$11="Sim")),0.7,
IF(AND(H1080="11.2",'1_QUESITOS'!$D$8="Não",'1_QUESITOS'!$D$9="Não",'1_QUESITOS'!$D$10="Não",'1_QUESITOS'!$D$11="Não"),0.5,
IF(AND(H1080="11.2",OR('1_QUESITOS'!$D$8="Sim",'1_QUESITOS'!$D$9="Sim",'1_QUESITOS'!$D$10="Sim",'1_QUESITOS'!$D$11="Sim")),0.55,
0)))))))</f>
        <v>0</v>
      </c>
      <c r="J1080" s="87">
        <f>'3_CAPAG'!$D$8</f>
        <v>0</v>
      </c>
      <c r="K1080" s="87">
        <f>IF(OR('2_DEBITOS'!I1076="Sim",'1_QUESITOS'!$D$6="Sim",'1_QUESITOS'!$D$7="Sim",'1_QUESITOS'!$D$9="Sim"),I1080,
SMALL(I1080:J1080,1))</f>
        <v>0</v>
      </c>
      <c r="L1080" s="7">
        <f>IF('2_DEBITOS'!$I$4="ERRO !!!",0,ROUNDDOWN(SUM(E1080:F1080)*K1080,2))</f>
        <v>0</v>
      </c>
      <c r="M1080" s="7">
        <f t="shared" si="64"/>
        <v>0</v>
      </c>
      <c r="N1080" s="7">
        <f t="shared" si="67"/>
        <v>0</v>
      </c>
      <c r="O1080" s="7">
        <f t="shared" si="65"/>
        <v>0</v>
      </c>
    </row>
    <row r="1081" spans="3:15" x14ac:dyDescent="0.35">
      <c r="C1081" s="18" t="str">
        <f t="shared" si="66"/>
        <v/>
      </c>
      <c r="D1081" s="13" t="str">
        <f>IF('2_DEBITOS'!D1077="","Não informado",'2_DEBITOS'!D1077)</f>
        <v>Não informado</v>
      </c>
      <c r="E1081" s="7">
        <f>IF('2_DEBITOS'!$I$4="ERRO !!!",0,SUM('2_DEBITOS'!E1077))</f>
        <v>0</v>
      </c>
      <c r="F1081" s="7">
        <f>IF('2_DEBITOS'!$I$4="ERRO !!!",0,SUM('2_DEBITOS'!F1077,'2_DEBITOS'!G1077))</f>
        <v>0</v>
      </c>
      <c r="G1081" s="8" t="str">
        <f>IF('1_QUESITOS'!$D$18="ERRO !!!","",
IF(E1081+F1081=0,"",
IF(OR('2_DEBITOS'!I1077="Sim",'1_QUESITOS'!$D$6="Sim",'1_QUESITOS'!$D$7="Sim",'1_QUESITOS'!$D$9="Sim"),"D",
IF('3_CAPAG'!$D$9="","",
'3_CAPAG'!$D$9))))</f>
        <v/>
      </c>
      <c r="H1081" s="8" t="str">
        <f>IF('1_QUESITOS'!$D$18="ERRO !!!","00.0",
IF(AND(OR(G1081="C",G1081="D"),'1_QUESITOS'!$D$13="Sim"),"10.1",
IF(AND(OR(G1081="A",G1081="B"),'1_QUESITOS'!$D$14="Sim"),"10.2",
IF(AND(OR(G1081="C",G1081="D"),'1_QUESITOS'!$D$13="Não",'1_QUESITOS'!$D$12="Inciso I"),"11.1",
IF(AND(OR(G1081="C",G1081="D"),'1_QUESITOS'!$D$13="Não",'1_QUESITOS'!$D$12="Inciso II"),"11.2",
"00.0")))))</f>
        <v>00.0</v>
      </c>
      <c r="I1081" s="87">
        <f>IF('1_QUESITOS'!$D$18="ERRO !!!",0,
IF(H1081="10.1",0.65,
IF(H1081="10.2",0,
IF(AND(H1081="11.1",'1_QUESITOS'!$D$8="Não",'1_QUESITOS'!$D$9="Não",'1_QUESITOS'!$D$10="Não",'1_QUESITOS'!$D$11="Não"),0.65,
IF(AND(H1081="11.1",OR('1_QUESITOS'!$D$8="Sim",'1_QUESITOS'!$D$9="Sim",'1_QUESITOS'!$D$10="Sim",'1_QUESITOS'!$D$11="Sim")),0.7,
IF(AND(H1081="11.2",'1_QUESITOS'!$D$8="Não",'1_QUESITOS'!$D$9="Não",'1_QUESITOS'!$D$10="Não",'1_QUESITOS'!$D$11="Não"),0.5,
IF(AND(H1081="11.2",OR('1_QUESITOS'!$D$8="Sim",'1_QUESITOS'!$D$9="Sim",'1_QUESITOS'!$D$10="Sim",'1_QUESITOS'!$D$11="Sim")),0.55,
0)))))))</f>
        <v>0</v>
      </c>
      <c r="J1081" s="87">
        <f>'3_CAPAG'!$D$8</f>
        <v>0</v>
      </c>
      <c r="K1081" s="87">
        <f>IF(OR('2_DEBITOS'!I1077="Sim",'1_QUESITOS'!$D$6="Sim",'1_QUESITOS'!$D$7="Sim",'1_QUESITOS'!$D$9="Sim"),I1081,
SMALL(I1081:J1081,1))</f>
        <v>0</v>
      </c>
      <c r="L1081" s="7">
        <f>IF('2_DEBITOS'!$I$4="ERRO !!!",0,ROUNDDOWN(SUM(E1081:F1081)*K1081,2))</f>
        <v>0</v>
      </c>
      <c r="M1081" s="7">
        <f t="shared" si="64"/>
        <v>0</v>
      </c>
      <c r="N1081" s="7">
        <f t="shared" si="67"/>
        <v>0</v>
      </c>
      <c r="O1081" s="7">
        <f t="shared" si="65"/>
        <v>0</v>
      </c>
    </row>
    <row r="1082" spans="3:15" x14ac:dyDescent="0.35">
      <c r="C1082" s="18" t="str">
        <f t="shared" si="66"/>
        <v/>
      </c>
      <c r="D1082" s="13" t="str">
        <f>IF('2_DEBITOS'!D1078="","Não informado",'2_DEBITOS'!D1078)</f>
        <v>Não informado</v>
      </c>
      <c r="E1082" s="7">
        <f>IF('2_DEBITOS'!$I$4="ERRO !!!",0,SUM('2_DEBITOS'!E1078))</f>
        <v>0</v>
      </c>
      <c r="F1082" s="7">
        <f>IF('2_DEBITOS'!$I$4="ERRO !!!",0,SUM('2_DEBITOS'!F1078,'2_DEBITOS'!G1078))</f>
        <v>0</v>
      </c>
      <c r="G1082" s="8" t="str">
        <f>IF('1_QUESITOS'!$D$18="ERRO !!!","",
IF(E1082+F1082=0,"",
IF(OR('2_DEBITOS'!I1078="Sim",'1_QUESITOS'!$D$6="Sim",'1_QUESITOS'!$D$7="Sim",'1_QUESITOS'!$D$9="Sim"),"D",
IF('3_CAPAG'!$D$9="","",
'3_CAPAG'!$D$9))))</f>
        <v/>
      </c>
      <c r="H1082" s="8" t="str">
        <f>IF('1_QUESITOS'!$D$18="ERRO !!!","00.0",
IF(AND(OR(G1082="C",G1082="D"),'1_QUESITOS'!$D$13="Sim"),"10.1",
IF(AND(OR(G1082="A",G1082="B"),'1_QUESITOS'!$D$14="Sim"),"10.2",
IF(AND(OR(G1082="C",G1082="D"),'1_QUESITOS'!$D$13="Não",'1_QUESITOS'!$D$12="Inciso I"),"11.1",
IF(AND(OR(G1082="C",G1082="D"),'1_QUESITOS'!$D$13="Não",'1_QUESITOS'!$D$12="Inciso II"),"11.2",
"00.0")))))</f>
        <v>00.0</v>
      </c>
      <c r="I1082" s="87">
        <f>IF('1_QUESITOS'!$D$18="ERRO !!!",0,
IF(H1082="10.1",0.65,
IF(H1082="10.2",0,
IF(AND(H1082="11.1",'1_QUESITOS'!$D$8="Não",'1_QUESITOS'!$D$9="Não",'1_QUESITOS'!$D$10="Não",'1_QUESITOS'!$D$11="Não"),0.65,
IF(AND(H1082="11.1",OR('1_QUESITOS'!$D$8="Sim",'1_QUESITOS'!$D$9="Sim",'1_QUESITOS'!$D$10="Sim",'1_QUESITOS'!$D$11="Sim")),0.7,
IF(AND(H1082="11.2",'1_QUESITOS'!$D$8="Não",'1_QUESITOS'!$D$9="Não",'1_QUESITOS'!$D$10="Não",'1_QUESITOS'!$D$11="Não"),0.5,
IF(AND(H1082="11.2",OR('1_QUESITOS'!$D$8="Sim",'1_QUESITOS'!$D$9="Sim",'1_QUESITOS'!$D$10="Sim",'1_QUESITOS'!$D$11="Sim")),0.55,
0)))))))</f>
        <v>0</v>
      </c>
      <c r="J1082" s="87">
        <f>'3_CAPAG'!$D$8</f>
        <v>0</v>
      </c>
      <c r="K1082" s="87">
        <f>IF(OR('2_DEBITOS'!I1078="Sim",'1_QUESITOS'!$D$6="Sim",'1_QUESITOS'!$D$7="Sim",'1_QUESITOS'!$D$9="Sim"),I1082,
SMALL(I1082:J1082,1))</f>
        <v>0</v>
      </c>
      <c r="L1082" s="7">
        <f>IF('2_DEBITOS'!$I$4="ERRO !!!",0,ROUNDDOWN(SUM(E1082:F1082)*K1082,2))</f>
        <v>0</v>
      </c>
      <c r="M1082" s="7">
        <f t="shared" si="64"/>
        <v>0</v>
      </c>
      <c r="N1082" s="7">
        <f t="shared" si="67"/>
        <v>0</v>
      </c>
      <c r="O1082" s="7">
        <f t="shared" si="65"/>
        <v>0</v>
      </c>
    </row>
    <row r="1083" spans="3:15" x14ac:dyDescent="0.35">
      <c r="C1083" s="18" t="str">
        <f t="shared" si="66"/>
        <v/>
      </c>
      <c r="D1083" s="13" t="str">
        <f>IF('2_DEBITOS'!D1079="","Não informado",'2_DEBITOS'!D1079)</f>
        <v>Não informado</v>
      </c>
      <c r="E1083" s="7">
        <f>IF('2_DEBITOS'!$I$4="ERRO !!!",0,SUM('2_DEBITOS'!E1079))</f>
        <v>0</v>
      </c>
      <c r="F1083" s="7">
        <f>IF('2_DEBITOS'!$I$4="ERRO !!!",0,SUM('2_DEBITOS'!F1079,'2_DEBITOS'!G1079))</f>
        <v>0</v>
      </c>
      <c r="G1083" s="8" t="str">
        <f>IF('1_QUESITOS'!$D$18="ERRO !!!","",
IF(E1083+F1083=0,"",
IF(OR('2_DEBITOS'!I1079="Sim",'1_QUESITOS'!$D$6="Sim",'1_QUESITOS'!$D$7="Sim",'1_QUESITOS'!$D$9="Sim"),"D",
IF('3_CAPAG'!$D$9="","",
'3_CAPAG'!$D$9))))</f>
        <v/>
      </c>
      <c r="H1083" s="8" t="str">
        <f>IF('1_QUESITOS'!$D$18="ERRO !!!","00.0",
IF(AND(OR(G1083="C",G1083="D"),'1_QUESITOS'!$D$13="Sim"),"10.1",
IF(AND(OR(G1083="A",G1083="B"),'1_QUESITOS'!$D$14="Sim"),"10.2",
IF(AND(OR(G1083="C",G1083="D"),'1_QUESITOS'!$D$13="Não",'1_QUESITOS'!$D$12="Inciso I"),"11.1",
IF(AND(OR(G1083="C",G1083="D"),'1_QUESITOS'!$D$13="Não",'1_QUESITOS'!$D$12="Inciso II"),"11.2",
"00.0")))))</f>
        <v>00.0</v>
      </c>
      <c r="I1083" s="87">
        <f>IF('1_QUESITOS'!$D$18="ERRO !!!",0,
IF(H1083="10.1",0.65,
IF(H1083="10.2",0,
IF(AND(H1083="11.1",'1_QUESITOS'!$D$8="Não",'1_QUESITOS'!$D$9="Não",'1_QUESITOS'!$D$10="Não",'1_QUESITOS'!$D$11="Não"),0.65,
IF(AND(H1083="11.1",OR('1_QUESITOS'!$D$8="Sim",'1_QUESITOS'!$D$9="Sim",'1_QUESITOS'!$D$10="Sim",'1_QUESITOS'!$D$11="Sim")),0.7,
IF(AND(H1083="11.2",'1_QUESITOS'!$D$8="Não",'1_QUESITOS'!$D$9="Não",'1_QUESITOS'!$D$10="Não",'1_QUESITOS'!$D$11="Não"),0.5,
IF(AND(H1083="11.2",OR('1_QUESITOS'!$D$8="Sim",'1_QUESITOS'!$D$9="Sim",'1_QUESITOS'!$D$10="Sim",'1_QUESITOS'!$D$11="Sim")),0.55,
0)))))))</f>
        <v>0</v>
      </c>
      <c r="J1083" s="87">
        <f>'3_CAPAG'!$D$8</f>
        <v>0</v>
      </c>
      <c r="K1083" s="87">
        <f>IF(OR('2_DEBITOS'!I1079="Sim",'1_QUESITOS'!$D$6="Sim",'1_QUESITOS'!$D$7="Sim",'1_QUESITOS'!$D$9="Sim"),I1083,
SMALL(I1083:J1083,1))</f>
        <v>0</v>
      </c>
      <c r="L1083" s="7">
        <f>IF('2_DEBITOS'!$I$4="ERRO !!!",0,ROUNDDOWN(SUM(E1083:F1083)*K1083,2))</f>
        <v>0</v>
      </c>
      <c r="M1083" s="7">
        <f t="shared" si="64"/>
        <v>0</v>
      </c>
      <c r="N1083" s="7">
        <f t="shared" si="67"/>
        <v>0</v>
      </c>
      <c r="O1083" s="7">
        <f t="shared" si="65"/>
        <v>0</v>
      </c>
    </row>
    <row r="1084" spans="3:15" x14ac:dyDescent="0.35">
      <c r="C1084" s="18" t="str">
        <f t="shared" si="66"/>
        <v/>
      </c>
      <c r="D1084" s="13" t="str">
        <f>IF('2_DEBITOS'!D1080="","Não informado",'2_DEBITOS'!D1080)</f>
        <v>Não informado</v>
      </c>
      <c r="E1084" s="7">
        <f>IF('2_DEBITOS'!$I$4="ERRO !!!",0,SUM('2_DEBITOS'!E1080))</f>
        <v>0</v>
      </c>
      <c r="F1084" s="7">
        <f>IF('2_DEBITOS'!$I$4="ERRO !!!",0,SUM('2_DEBITOS'!F1080,'2_DEBITOS'!G1080))</f>
        <v>0</v>
      </c>
      <c r="G1084" s="8" t="str">
        <f>IF('1_QUESITOS'!$D$18="ERRO !!!","",
IF(E1084+F1084=0,"",
IF(OR('2_DEBITOS'!I1080="Sim",'1_QUESITOS'!$D$6="Sim",'1_QUESITOS'!$D$7="Sim",'1_QUESITOS'!$D$9="Sim"),"D",
IF('3_CAPAG'!$D$9="","",
'3_CAPAG'!$D$9))))</f>
        <v/>
      </c>
      <c r="H1084" s="8" t="str">
        <f>IF('1_QUESITOS'!$D$18="ERRO !!!","00.0",
IF(AND(OR(G1084="C",G1084="D"),'1_QUESITOS'!$D$13="Sim"),"10.1",
IF(AND(OR(G1084="A",G1084="B"),'1_QUESITOS'!$D$14="Sim"),"10.2",
IF(AND(OR(G1084="C",G1084="D"),'1_QUESITOS'!$D$13="Não",'1_QUESITOS'!$D$12="Inciso I"),"11.1",
IF(AND(OR(G1084="C",G1084="D"),'1_QUESITOS'!$D$13="Não",'1_QUESITOS'!$D$12="Inciso II"),"11.2",
"00.0")))))</f>
        <v>00.0</v>
      </c>
      <c r="I1084" s="87">
        <f>IF('1_QUESITOS'!$D$18="ERRO !!!",0,
IF(H1084="10.1",0.65,
IF(H1084="10.2",0,
IF(AND(H1084="11.1",'1_QUESITOS'!$D$8="Não",'1_QUESITOS'!$D$9="Não",'1_QUESITOS'!$D$10="Não",'1_QUESITOS'!$D$11="Não"),0.65,
IF(AND(H1084="11.1",OR('1_QUESITOS'!$D$8="Sim",'1_QUESITOS'!$D$9="Sim",'1_QUESITOS'!$D$10="Sim",'1_QUESITOS'!$D$11="Sim")),0.7,
IF(AND(H1084="11.2",'1_QUESITOS'!$D$8="Não",'1_QUESITOS'!$D$9="Não",'1_QUESITOS'!$D$10="Não",'1_QUESITOS'!$D$11="Não"),0.5,
IF(AND(H1084="11.2",OR('1_QUESITOS'!$D$8="Sim",'1_QUESITOS'!$D$9="Sim",'1_QUESITOS'!$D$10="Sim",'1_QUESITOS'!$D$11="Sim")),0.55,
0)))))))</f>
        <v>0</v>
      </c>
      <c r="J1084" s="87">
        <f>'3_CAPAG'!$D$8</f>
        <v>0</v>
      </c>
      <c r="K1084" s="87">
        <f>IF(OR('2_DEBITOS'!I1080="Sim",'1_QUESITOS'!$D$6="Sim",'1_QUESITOS'!$D$7="Sim",'1_QUESITOS'!$D$9="Sim"),I1084,
SMALL(I1084:J1084,1))</f>
        <v>0</v>
      </c>
      <c r="L1084" s="7">
        <f>IF('2_DEBITOS'!$I$4="ERRO !!!",0,ROUNDDOWN(SUM(E1084:F1084)*K1084,2))</f>
        <v>0</v>
      </c>
      <c r="M1084" s="7">
        <f t="shared" si="64"/>
        <v>0</v>
      </c>
      <c r="N1084" s="7">
        <f t="shared" si="67"/>
        <v>0</v>
      </c>
      <c r="O1084" s="7">
        <f t="shared" si="65"/>
        <v>0</v>
      </c>
    </row>
    <row r="1085" spans="3:15" x14ac:dyDescent="0.35">
      <c r="C1085" s="18" t="str">
        <f t="shared" si="66"/>
        <v/>
      </c>
      <c r="D1085" s="13" t="str">
        <f>IF('2_DEBITOS'!D1081="","Não informado",'2_DEBITOS'!D1081)</f>
        <v>Não informado</v>
      </c>
      <c r="E1085" s="7">
        <f>IF('2_DEBITOS'!$I$4="ERRO !!!",0,SUM('2_DEBITOS'!E1081))</f>
        <v>0</v>
      </c>
      <c r="F1085" s="7">
        <f>IF('2_DEBITOS'!$I$4="ERRO !!!",0,SUM('2_DEBITOS'!F1081,'2_DEBITOS'!G1081))</f>
        <v>0</v>
      </c>
      <c r="G1085" s="8" t="str">
        <f>IF('1_QUESITOS'!$D$18="ERRO !!!","",
IF(E1085+F1085=0,"",
IF(OR('2_DEBITOS'!I1081="Sim",'1_QUESITOS'!$D$6="Sim",'1_QUESITOS'!$D$7="Sim",'1_QUESITOS'!$D$9="Sim"),"D",
IF('3_CAPAG'!$D$9="","",
'3_CAPAG'!$D$9))))</f>
        <v/>
      </c>
      <c r="H1085" s="8" t="str">
        <f>IF('1_QUESITOS'!$D$18="ERRO !!!","00.0",
IF(AND(OR(G1085="C",G1085="D"),'1_QUESITOS'!$D$13="Sim"),"10.1",
IF(AND(OR(G1085="A",G1085="B"),'1_QUESITOS'!$D$14="Sim"),"10.2",
IF(AND(OR(G1085="C",G1085="D"),'1_QUESITOS'!$D$13="Não",'1_QUESITOS'!$D$12="Inciso I"),"11.1",
IF(AND(OR(G1085="C",G1085="D"),'1_QUESITOS'!$D$13="Não",'1_QUESITOS'!$D$12="Inciso II"),"11.2",
"00.0")))))</f>
        <v>00.0</v>
      </c>
      <c r="I1085" s="87">
        <f>IF('1_QUESITOS'!$D$18="ERRO !!!",0,
IF(H1085="10.1",0.65,
IF(H1085="10.2",0,
IF(AND(H1085="11.1",'1_QUESITOS'!$D$8="Não",'1_QUESITOS'!$D$9="Não",'1_QUESITOS'!$D$10="Não",'1_QUESITOS'!$D$11="Não"),0.65,
IF(AND(H1085="11.1",OR('1_QUESITOS'!$D$8="Sim",'1_QUESITOS'!$D$9="Sim",'1_QUESITOS'!$D$10="Sim",'1_QUESITOS'!$D$11="Sim")),0.7,
IF(AND(H1085="11.2",'1_QUESITOS'!$D$8="Não",'1_QUESITOS'!$D$9="Não",'1_QUESITOS'!$D$10="Não",'1_QUESITOS'!$D$11="Não"),0.5,
IF(AND(H1085="11.2",OR('1_QUESITOS'!$D$8="Sim",'1_QUESITOS'!$D$9="Sim",'1_QUESITOS'!$D$10="Sim",'1_QUESITOS'!$D$11="Sim")),0.55,
0)))))))</f>
        <v>0</v>
      </c>
      <c r="J1085" s="87">
        <f>'3_CAPAG'!$D$8</f>
        <v>0</v>
      </c>
      <c r="K1085" s="87">
        <f>IF(OR('2_DEBITOS'!I1081="Sim",'1_QUESITOS'!$D$6="Sim",'1_QUESITOS'!$D$7="Sim",'1_QUESITOS'!$D$9="Sim"),I1085,
SMALL(I1085:J1085,1))</f>
        <v>0</v>
      </c>
      <c r="L1085" s="7">
        <f>IF('2_DEBITOS'!$I$4="ERRO !!!",0,ROUNDDOWN(SUM(E1085:F1085)*K1085,2))</f>
        <v>0</v>
      </c>
      <c r="M1085" s="7">
        <f t="shared" si="64"/>
        <v>0</v>
      </c>
      <c r="N1085" s="7">
        <f t="shared" si="67"/>
        <v>0</v>
      </c>
      <c r="O1085" s="7">
        <f t="shared" si="65"/>
        <v>0</v>
      </c>
    </row>
    <row r="1086" spans="3:15" x14ac:dyDescent="0.35">
      <c r="C1086" s="18" t="str">
        <f t="shared" si="66"/>
        <v/>
      </c>
      <c r="D1086" s="13" t="str">
        <f>IF('2_DEBITOS'!D1082="","Não informado",'2_DEBITOS'!D1082)</f>
        <v>Não informado</v>
      </c>
      <c r="E1086" s="7">
        <f>IF('2_DEBITOS'!$I$4="ERRO !!!",0,SUM('2_DEBITOS'!E1082))</f>
        <v>0</v>
      </c>
      <c r="F1086" s="7">
        <f>IF('2_DEBITOS'!$I$4="ERRO !!!",0,SUM('2_DEBITOS'!F1082,'2_DEBITOS'!G1082))</f>
        <v>0</v>
      </c>
      <c r="G1086" s="8" t="str">
        <f>IF('1_QUESITOS'!$D$18="ERRO !!!","",
IF(E1086+F1086=0,"",
IF(OR('2_DEBITOS'!I1082="Sim",'1_QUESITOS'!$D$6="Sim",'1_QUESITOS'!$D$7="Sim",'1_QUESITOS'!$D$9="Sim"),"D",
IF('3_CAPAG'!$D$9="","",
'3_CAPAG'!$D$9))))</f>
        <v/>
      </c>
      <c r="H1086" s="8" t="str">
        <f>IF('1_QUESITOS'!$D$18="ERRO !!!","00.0",
IF(AND(OR(G1086="C",G1086="D"),'1_QUESITOS'!$D$13="Sim"),"10.1",
IF(AND(OR(G1086="A",G1086="B"),'1_QUESITOS'!$D$14="Sim"),"10.2",
IF(AND(OR(G1086="C",G1086="D"),'1_QUESITOS'!$D$13="Não",'1_QUESITOS'!$D$12="Inciso I"),"11.1",
IF(AND(OR(G1086="C",G1086="D"),'1_QUESITOS'!$D$13="Não",'1_QUESITOS'!$D$12="Inciso II"),"11.2",
"00.0")))))</f>
        <v>00.0</v>
      </c>
      <c r="I1086" s="87">
        <f>IF('1_QUESITOS'!$D$18="ERRO !!!",0,
IF(H1086="10.1",0.65,
IF(H1086="10.2",0,
IF(AND(H1086="11.1",'1_QUESITOS'!$D$8="Não",'1_QUESITOS'!$D$9="Não",'1_QUESITOS'!$D$10="Não",'1_QUESITOS'!$D$11="Não"),0.65,
IF(AND(H1086="11.1",OR('1_QUESITOS'!$D$8="Sim",'1_QUESITOS'!$D$9="Sim",'1_QUESITOS'!$D$10="Sim",'1_QUESITOS'!$D$11="Sim")),0.7,
IF(AND(H1086="11.2",'1_QUESITOS'!$D$8="Não",'1_QUESITOS'!$D$9="Não",'1_QUESITOS'!$D$10="Não",'1_QUESITOS'!$D$11="Não"),0.5,
IF(AND(H1086="11.2",OR('1_QUESITOS'!$D$8="Sim",'1_QUESITOS'!$D$9="Sim",'1_QUESITOS'!$D$10="Sim",'1_QUESITOS'!$D$11="Sim")),0.55,
0)))))))</f>
        <v>0</v>
      </c>
      <c r="J1086" s="87">
        <f>'3_CAPAG'!$D$8</f>
        <v>0</v>
      </c>
      <c r="K1086" s="87">
        <f>IF(OR('2_DEBITOS'!I1082="Sim",'1_QUESITOS'!$D$6="Sim",'1_QUESITOS'!$D$7="Sim",'1_QUESITOS'!$D$9="Sim"),I1086,
SMALL(I1086:J1086,1))</f>
        <v>0</v>
      </c>
      <c r="L1086" s="7">
        <f>IF('2_DEBITOS'!$I$4="ERRO !!!",0,ROUNDDOWN(SUM(E1086:F1086)*K1086,2))</f>
        <v>0</v>
      </c>
      <c r="M1086" s="7">
        <f t="shared" si="64"/>
        <v>0</v>
      </c>
      <c r="N1086" s="7">
        <f t="shared" si="67"/>
        <v>0</v>
      </c>
      <c r="O1086" s="7">
        <f t="shared" si="65"/>
        <v>0</v>
      </c>
    </row>
    <row r="1087" spans="3:15" x14ac:dyDescent="0.35">
      <c r="C1087" s="18" t="str">
        <f t="shared" si="66"/>
        <v/>
      </c>
      <c r="D1087" s="13" t="str">
        <f>IF('2_DEBITOS'!D1083="","Não informado",'2_DEBITOS'!D1083)</f>
        <v>Não informado</v>
      </c>
      <c r="E1087" s="7">
        <f>IF('2_DEBITOS'!$I$4="ERRO !!!",0,SUM('2_DEBITOS'!E1083))</f>
        <v>0</v>
      </c>
      <c r="F1087" s="7">
        <f>IF('2_DEBITOS'!$I$4="ERRO !!!",0,SUM('2_DEBITOS'!F1083,'2_DEBITOS'!G1083))</f>
        <v>0</v>
      </c>
      <c r="G1087" s="8" t="str">
        <f>IF('1_QUESITOS'!$D$18="ERRO !!!","",
IF(E1087+F1087=0,"",
IF(OR('2_DEBITOS'!I1083="Sim",'1_QUESITOS'!$D$6="Sim",'1_QUESITOS'!$D$7="Sim",'1_QUESITOS'!$D$9="Sim"),"D",
IF('3_CAPAG'!$D$9="","",
'3_CAPAG'!$D$9))))</f>
        <v/>
      </c>
      <c r="H1087" s="8" t="str">
        <f>IF('1_QUESITOS'!$D$18="ERRO !!!","00.0",
IF(AND(OR(G1087="C",G1087="D"),'1_QUESITOS'!$D$13="Sim"),"10.1",
IF(AND(OR(G1087="A",G1087="B"),'1_QUESITOS'!$D$14="Sim"),"10.2",
IF(AND(OR(G1087="C",G1087="D"),'1_QUESITOS'!$D$13="Não",'1_QUESITOS'!$D$12="Inciso I"),"11.1",
IF(AND(OR(G1087="C",G1087="D"),'1_QUESITOS'!$D$13="Não",'1_QUESITOS'!$D$12="Inciso II"),"11.2",
"00.0")))))</f>
        <v>00.0</v>
      </c>
      <c r="I1087" s="87">
        <f>IF('1_QUESITOS'!$D$18="ERRO !!!",0,
IF(H1087="10.1",0.65,
IF(H1087="10.2",0,
IF(AND(H1087="11.1",'1_QUESITOS'!$D$8="Não",'1_QUESITOS'!$D$9="Não",'1_QUESITOS'!$D$10="Não",'1_QUESITOS'!$D$11="Não"),0.65,
IF(AND(H1087="11.1",OR('1_QUESITOS'!$D$8="Sim",'1_QUESITOS'!$D$9="Sim",'1_QUESITOS'!$D$10="Sim",'1_QUESITOS'!$D$11="Sim")),0.7,
IF(AND(H1087="11.2",'1_QUESITOS'!$D$8="Não",'1_QUESITOS'!$D$9="Não",'1_QUESITOS'!$D$10="Não",'1_QUESITOS'!$D$11="Não"),0.5,
IF(AND(H1087="11.2",OR('1_QUESITOS'!$D$8="Sim",'1_QUESITOS'!$D$9="Sim",'1_QUESITOS'!$D$10="Sim",'1_QUESITOS'!$D$11="Sim")),0.55,
0)))))))</f>
        <v>0</v>
      </c>
      <c r="J1087" s="87">
        <f>'3_CAPAG'!$D$8</f>
        <v>0</v>
      </c>
      <c r="K1087" s="87">
        <f>IF(OR('2_DEBITOS'!I1083="Sim",'1_QUESITOS'!$D$6="Sim",'1_QUESITOS'!$D$7="Sim",'1_QUESITOS'!$D$9="Sim"),I1087,
SMALL(I1087:J1087,1))</f>
        <v>0</v>
      </c>
      <c r="L1087" s="7">
        <f>IF('2_DEBITOS'!$I$4="ERRO !!!",0,ROUNDDOWN(SUM(E1087:F1087)*K1087,2))</f>
        <v>0</v>
      </c>
      <c r="M1087" s="7">
        <f t="shared" si="64"/>
        <v>0</v>
      </c>
      <c r="N1087" s="7">
        <f t="shared" si="67"/>
        <v>0</v>
      </c>
      <c r="O1087" s="7">
        <f t="shared" si="65"/>
        <v>0</v>
      </c>
    </row>
    <row r="1088" spans="3:15" x14ac:dyDescent="0.35">
      <c r="C1088" s="18" t="str">
        <f t="shared" si="66"/>
        <v/>
      </c>
      <c r="D1088" s="13" t="str">
        <f>IF('2_DEBITOS'!D1084="","Não informado",'2_DEBITOS'!D1084)</f>
        <v>Não informado</v>
      </c>
      <c r="E1088" s="7">
        <f>IF('2_DEBITOS'!$I$4="ERRO !!!",0,SUM('2_DEBITOS'!E1084))</f>
        <v>0</v>
      </c>
      <c r="F1088" s="7">
        <f>IF('2_DEBITOS'!$I$4="ERRO !!!",0,SUM('2_DEBITOS'!F1084,'2_DEBITOS'!G1084))</f>
        <v>0</v>
      </c>
      <c r="G1088" s="8" t="str">
        <f>IF('1_QUESITOS'!$D$18="ERRO !!!","",
IF(E1088+F1088=0,"",
IF(OR('2_DEBITOS'!I1084="Sim",'1_QUESITOS'!$D$6="Sim",'1_QUESITOS'!$D$7="Sim",'1_QUESITOS'!$D$9="Sim"),"D",
IF('3_CAPAG'!$D$9="","",
'3_CAPAG'!$D$9))))</f>
        <v/>
      </c>
      <c r="H1088" s="8" t="str">
        <f>IF('1_QUESITOS'!$D$18="ERRO !!!","00.0",
IF(AND(OR(G1088="C",G1088="D"),'1_QUESITOS'!$D$13="Sim"),"10.1",
IF(AND(OR(G1088="A",G1088="B"),'1_QUESITOS'!$D$14="Sim"),"10.2",
IF(AND(OR(G1088="C",G1088="D"),'1_QUESITOS'!$D$13="Não",'1_QUESITOS'!$D$12="Inciso I"),"11.1",
IF(AND(OR(G1088="C",G1088="D"),'1_QUESITOS'!$D$13="Não",'1_QUESITOS'!$D$12="Inciso II"),"11.2",
"00.0")))))</f>
        <v>00.0</v>
      </c>
      <c r="I1088" s="87">
        <f>IF('1_QUESITOS'!$D$18="ERRO !!!",0,
IF(H1088="10.1",0.65,
IF(H1088="10.2",0,
IF(AND(H1088="11.1",'1_QUESITOS'!$D$8="Não",'1_QUESITOS'!$D$9="Não",'1_QUESITOS'!$D$10="Não",'1_QUESITOS'!$D$11="Não"),0.65,
IF(AND(H1088="11.1",OR('1_QUESITOS'!$D$8="Sim",'1_QUESITOS'!$D$9="Sim",'1_QUESITOS'!$D$10="Sim",'1_QUESITOS'!$D$11="Sim")),0.7,
IF(AND(H1088="11.2",'1_QUESITOS'!$D$8="Não",'1_QUESITOS'!$D$9="Não",'1_QUESITOS'!$D$10="Não",'1_QUESITOS'!$D$11="Não"),0.5,
IF(AND(H1088="11.2",OR('1_QUESITOS'!$D$8="Sim",'1_QUESITOS'!$D$9="Sim",'1_QUESITOS'!$D$10="Sim",'1_QUESITOS'!$D$11="Sim")),0.55,
0)))))))</f>
        <v>0</v>
      </c>
      <c r="J1088" s="87">
        <f>'3_CAPAG'!$D$8</f>
        <v>0</v>
      </c>
      <c r="K1088" s="87">
        <f>IF(OR('2_DEBITOS'!I1084="Sim",'1_QUESITOS'!$D$6="Sim",'1_QUESITOS'!$D$7="Sim",'1_QUESITOS'!$D$9="Sim"),I1088,
SMALL(I1088:J1088,1))</f>
        <v>0</v>
      </c>
      <c r="L1088" s="7">
        <f>IF('2_DEBITOS'!$I$4="ERRO !!!",0,ROUNDDOWN(SUM(E1088:F1088)*K1088,2))</f>
        <v>0</v>
      </c>
      <c r="M1088" s="7">
        <f t="shared" si="64"/>
        <v>0</v>
      </c>
      <c r="N1088" s="7">
        <f t="shared" si="67"/>
        <v>0</v>
      </c>
      <c r="O1088" s="7">
        <f t="shared" si="65"/>
        <v>0</v>
      </c>
    </row>
    <row r="1089" spans="3:15" x14ac:dyDescent="0.35">
      <c r="C1089" s="18" t="str">
        <f t="shared" si="66"/>
        <v/>
      </c>
      <c r="D1089" s="13" t="str">
        <f>IF('2_DEBITOS'!D1085="","Não informado",'2_DEBITOS'!D1085)</f>
        <v>Não informado</v>
      </c>
      <c r="E1089" s="7">
        <f>IF('2_DEBITOS'!$I$4="ERRO !!!",0,SUM('2_DEBITOS'!E1085))</f>
        <v>0</v>
      </c>
      <c r="F1089" s="7">
        <f>IF('2_DEBITOS'!$I$4="ERRO !!!",0,SUM('2_DEBITOS'!F1085,'2_DEBITOS'!G1085))</f>
        <v>0</v>
      </c>
      <c r="G1089" s="8" t="str">
        <f>IF('1_QUESITOS'!$D$18="ERRO !!!","",
IF(E1089+F1089=0,"",
IF(OR('2_DEBITOS'!I1085="Sim",'1_QUESITOS'!$D$6="Sim",'1_QUESITOS'!$D$7="Sim",'1_QUESITOS'!$D$9="Sim"),"D",
IF('3_CAPAG'!$D$9="","",
'3_CAPAG'!$D$9))))</f>
        <v/>
      </c>
      <c r="H1089" s="8" t="str">
        <f>IF('1_QUESITOS'!$D$18="ERRO !!!","00.0",
IF(AND(OR(G1089="C",G1089="D"),'1_QUESITOS'!$D$13="Sim"),"10.1",
IF(AND(OR(G1089="A",G1089="B"),'1_QUESITOS'!$D$14="Sim"),"10.2",
IF(AND(OR(G1089="C",G1089="D"),'1_QUESITOS'!$D$13="Não",'1_QUESITOS'!$D$12="Inciso I"),"11.1",
IF(AND(OR(G1089="C",G1089="D"),'1_QUESITOS'!$D$13="Não",'1_QUESITOS'!$D$12="Inciso II"),"11.2",
"00.0")))))</f>
        <v>00.0</v>
      </c>
      <c r="I1089" s="87">
        <f>IF('1_QUESITOS'!$D$18="ERRO !!!",0,
IF(H1089="10.1",0.65,
IF(H1089="10.2",0,
IF(AND(H1089="11.1",'1_QUESITOS'!$D$8="Não",'1_QUESITOS'!$D$9="Não",'1_QUESITOS'!$D$10="Não",'1_QUESITOS'!$D$11="Não"),0.65,
IF(AND(H1089="11.1",OR('1_QUESITOS'!$D$8="Sim",'1_QUESITOS'!$D$9="Sim",'1_QUESITOS'!$D$10="Sim",'1_QUESITOS'!$D$11="Sim")),0.7,
IF(AND(H1089="11.2",'1_QUESITOS'!$D$8="Não",'1_QUESITOS'!$D$9="Não",'1_QUESITOS'!$D$10="Não",'1_QUESITOS'!$D$11="Não"),0.5,
IF(AND(H1089="11.2",OR('1_QUESITOS'!$D$8="Sim",'1_QUESITOS'!$D$9="Sim",'1_QUESITOS'!$D$10="Sim",'1_QUESITOS'!$D$11="Sim")),0.55,
0)))))))</f>
        <v>0</v>
      </c>
      <c r="J1089" s="87">
        <f>'3_CAPAG'!$D$8</f>
        <v>0</v>
      </c>
      <c r="K1089" s="87">
        <f>IF(OR('2_DEBITOS'!I1085="Sim",'1_QUESITOS'!$D$6="Sim",'1_QUESITOS'!$D$7="Sim",'1_QUESITOS'!$D$9="Sim"),I1089,
SMALL(I1089:J1089,1))</f>
        <v>0</v>
      </c>
      <c r="L1089" s="7">
        <f>IF('2_DEBITOS'!$I$4="ERRO !!!",0,ROUNDDOWN(SUM(E1089:F1089)*K1089,2))</f>
        <v>0</v>
      </c>
      <c r="M1089" s="7">
        <f t="shared" si="64"/>
        <v>0</v>
      </c>
      <c r="N1089" s="7">
        <f t="shared" si="67"/>
        <v>0</v>
      </c>
      <c r="O1089" s="7">
        <f t="shared" si="65"/>
        <v>0</v>
      </c>
    </row>
    <row r="1090" spans="3:15" x14ac:dyDescent="0.35">
      <c r="C1090" s="18" t="str">
        <f t="shared" si="66"/>
        <v/>
      </c>
      <c r="D1090" s="13" t="str">
        <f>IF('2_DEBITOS'!D1086="","Não informado",'2_DEBITOS'!D1086)</f>
        <v>Não informado</v>
      </c>
      <c r="E1090" s="7">
        <f>IF('2_DEBITOS'!$I$4="ERRO !!!",0,SUM('2_DEBITOS'!E1086))</f>
        <v>0</v>
      </c>
      <c r="F1090" s="7">
        <f>IF('2_DEBITOS'!$I$4="ERRO !!!",0,SUM('2_DEBITOS'!F1086,'2_DEBITOS'!G1086))</f>
        <v>0</v>
      </c>
      <c r="G1090" s="8" t="str">
        <f>IF('1_QUESITOS'!$D$18="ERRO !!!","",
IF(E1090+F1090=0,"",
IF(OR('2_DEBITOS'!I1086="Sim",'1_QUESITOS'!$D$6="Sim",'1_QUESITOS'!$D$7="Sim",'1_QUESITOS'!$D$9="Sim"),"D",
IF('3_CAPAG'!$D$9="","",
'3_CAPAG'!$D$9))))</f>
        <v/>
      </c>
      <c r="H1090" s="8" t="str">
        <f>IF('1_QUESITOS'!$D$18="ERRO !!!","00.0",
IF(AND(OR(G1090="C",G1090="D"),'1_QUESITOS'!$D$13="Sim"),"10.1",
IF(AND(OR(G1090="A",G1090="B"),'1_QUESITOS'!$D$14="Sim"),"10.2",
IF(AND(OR(G1090="C",G1090="D"),'1_QUESITOS'!$D$13="Não",'1_QUESITOS'!$D$12="Inciso I"),"11.1",
IF(AND(OR(G1090="C",G1090="D"),'1_QUESITOS'!$D$13="Não",'1_QUESITOS'!$D$12="Inciso II"),"11.2",
"00.0")))))</f>
        <v>00.0</v>
      </c>
      <c r="I1090" s="87">
        <f>IF('1_QUESITOS'!$D$18="ERRO !!!",0,
IF(H1090="10.1",0.65,
IF(H1090="10.2",0,
IF(AND(H1090="11.1",'1_QUESITOS'!$D$8="Não",'1_QUESITOS'!$D$9="Não",'1_QUESITOS'!$D$10="Não",'1_QUESITOS'!$D$11="Não"),0.65,
IF(AND(H1090="11.1",OR('1_QUESITOS'!$D$8="Sim",'1_QUESITOS'!$D$9="Sim",'1_QUESITOS'!$D$10="Sim",'1_QUESITOS'!$D$11="Sim")),0.7,
IF(AND(H1090="11.2",'1_QUESITOS'!$D$8="Não",'1_QUESITOS'!$D$9="Não",'1_QUESITOS'!$D$10="Não",'1_QUESITOS'!$D$11="Não"),0.5,
IF(AND(H1090="11.2",OR('1_QUESITOS'!$D$8="Sim",'1_QUESITOS'!$D$9="Sim",'1_QUESITOS'!$D$10="Sim",'1_QUESITOS'!$D$11="Sim")),0.55,
0)))))))</f>
        <v>0</v>
      </c>
      <c r="J1090" s="87">
        <f>'3_CAPAG'!$D$8</f>
        <v>0</v>
      </c>
      <c r="K1090" s="87">
        <f>IF(OR('2_DEBITOS'!I1086="Sim",'1_QUESITOS'!$D$6="Sim",'1_QUESITOS'!$D$7="Sim",'1_QUESITOS'!$D$9="Sim"),I1090,
SMALL(I1090:J1090,1))</f>
        <v>0</v>
      </c>
      <c r="L1090" s="7">
        <f>IF('2_DEBITOS'!$I$4="ERRO !!!",0,ROUNDDOWN(SUM(E1090:F1090)*K1090,2))</f>
        <v>0</v>
      </c>
      <c r="M1090" s="7">
        <f t="shared" si="64"/>
        <v>0</v>
      </c>
      <c r="N1090" s="7">
        <f t="shared" si="67"/>
        <v>0</v>
      </c>
      <c r="O1090" s="7">
        <f t="shared" si="65"/>
        <v>0</v>
      </c>
    </row>
    <row r="1091" spans="3:15" x14ac:dyDescent="0.35">
      <c r="C1091" s="18" t="str">
        <f t="shared" si="66"/>
        <v/>
      </c>
      <c r="D1091" s="13" t="str">
        <f>IF('2_DEBITOS'!D1087="","Não informado",'2_DEBITOS'!D1087)</f>
        <v>Não informado</v>
      </c>
      <c r="E1091" s="7">
        <f>IF('2_DEBITOS'!$I$4="ERRO !!!",0,SUM('2_DEBITOS'!E1087))</f>
        <v>0</v>
      </c>
      <c r="F1091" s="7">
        <f>IF('2_DEBITOS'!$I$4="ERRO !!!",0,SUM('2_DEBITOS'!F1087,'2_DEBITOS'!G1087))</f>
        <v>0</v>
      </c>
      <c r="G1091" s="8" t="str">
        <f>IF('1_QUESITOS'!$D$18="ERRO !!!","",
IF(E1091+F1091=0,"",
IF(OR('2_DEBITOS'!I1087="Sim",'1_QUESITOS'!$D$6="Sim",'1_QUESITOS'!$D$7="Sim",'1_QUESITOS'!$D$9="Sim"),"D",
IF('3_CAPAG'!$D$9="","",
'3_CAPAG'!$D$9))))</f>
        <v/>
      </c>
      <c r="H1091" s="8" t="str">
        <f>IF('1_QUESITOS'!$D$18="ERRO !!!","00.0",
IF(AND(OR(G1091="C",G1091="D"),'1_QUESITOS'!$D$13="Sim"),"10.1",
IF(AND(OR(G1091="A",G1091="B"),'1_QUESITOS'!$D$14="Sim"),"10.2",
IF(AND(OR(G1091="C",G1091="D"),'1_QUESITOS'!$D$13="Não",'1_QUESITOS'!$D$12="Inciso I"),"11.1",
IF(AND(OR(G1091="C",G1091="D"),'1_QUESITOS'!$D$13="Não",'1_QUESITOS'!$D$12="Inciso II"),"11.2",
"00.0")))))</f>
        <v>00.0</v>
      </c>
      <c r="I1091" s="87">
        <f>IF('1_QUESITOS'!$D$18="ERRO !!!",0,
IF(H1091="10.1",0.65,
IF(H1091="10.2",0,
IF(AND(H1091="11.1",'1_QUESITOS'!$D$8="Não",'1_QUESITOS'!$D$9="Não",'1_QUESITOS'!$D$10="Não",'1_QUESITOS'!$D$11="Não"),0.65,
IF(AND(H1091="11.1",OR('1_QUESITOS'!$D$8="Sim",'1_QUESITOS'!$D$9="Sim",'1_QUESITOS'!$D$10="Sim",'1_QUESITOS'!$D$11="Sim")),0.7,
IF(AND(H1091="11.2",'1_QUESITOS'!$D$8="Não",'1_QUESITOS'!$D$9="Não",'1_QUESITOS'!$D$10="Não",'1_QUESITOS'!$D$11="Não"),0.5,
IF(AND(H1091="11.2",OR('1_QUESITOS'!$D$8="Sim",'1_QUESITOS'!$D$9="Sim",'1_QUESITOS'!$D$10="Sim",'1_QUESITOS'!$D$11="Sim")),0.55,
0)))))))</f>
        <v>0</v>
      </c>
      <c r="J1091" s="87">
        <f>'3_CAPAG'!$D$8</f>
        <v>0</v>
      </c>
      <c r="K1091" s="87">
        <f>IF(OR('2_DEBITOS'!I1087="Sim",'1_QUESITOS'!$D$6="Sim",'1_QUESITOS'!$D$7="Sim",'1_QUESITOS'!$D$9="Sim"),I1091,
SMALL(I1091:J1091,1))</f>
        <v>0</v>
      </c>
      <c r="L1091" s="7">
        <f>IF('2_DEBITOS'!$I$4="ERRO !!!",0,ROUNDDOWN(SUM(E1091:F1091)*K1091,2))</f>
        <v>0</v>
      </c>
      <c r="M1091" s="7">
        <f t="shared" si="64"/>
        <v>0</v>
      </c>
      <c r="N1091" s="7">
        <f t="shared" si="67"/>
        <v>0</v>
      </c>
      <c r="O1091" s="7">
        <f t="shared" si="65"/>
        <v>0</v>
      </c>
    </row>
    <row r="1092" spans="3:15" x14ac:dyDescent="0.35">
      <c r="C1092" s="18" t="str">
        <f t="shared" si="66"/>
        <v/>
      </c>
      <c r="D1092" s="13" t="str">
        <f>IF('2_DEBITOS'!D1088="","Não informado",'2_DEBITOS'!D1088)</f>
        <v>Não informado</v>
      </c>
      <c r="E1092" s="7">
        <f>IF('2_DEBITOS'!$I$4="ERRO !!!",0,SUM('2_DEBITOS'!E1088))</f>
        <v>0</v>
      </c>
      <c r="F1092" s="7">
        <f>IF('2_DEBITOS'!$I$4="ERRO !!!",0,SUM('2_DEBITOS'!F1088,'2_DEBITOS'!G1088))</f>
        <v>0</v>
      </c>
      <c r="G1092" s="8" t="str">
        <f>IF('1_QUESITOS'!$D$18="ERRO !!!","",
IF(E1092+F1092=0,"",
IF(OR('2_DEBITOS'!I1088="Sim",'1_QUESITOS'!$D$6="Sim",'1_QUESITOS'!$D$7="Sim",'1_QUESITOS'!$D$9="Sim"),"D",
IF('3_CAPAG'!$D$9="","",
'3_CAPAG'!$D$9))))</f>
        <v/>
      </c>
      <c r="H1092" s="8" t="str">
        <f>IF('1_QUESITOS'!$D$18="ERRO !!!","00.0",
IF(AND(OR(G1092="C",G1092="D"),'1_QUESITOS'!$D$13="Sim"),"10.1",
IF(AND(OR(G1092="A",G1092="B"),'1_QUESITOS'!$D$14="Sim"),"10.2",
IF(AND(OR(G1092="C",G1092="D"),'1_QUESITOS'!$D$13="Não",'1_QUESITOS'!$D$12="Inciso I"),"11.1",
IF(AND(OR(G1092="C",G1092="D"),'1_QUESITOS'!$D$13="Não",'1_QUESITOS'!$D$12="Inciso II"),"11.2",
"00.0")))))</f>
        <v>00.0</v>
      </c>
      <c r="I1092" s="87">
        <f>IF('1_QUESITOS'!$D$18="ERRO !!!",0,
IF(H1092="10.1",0.65,
IF(H1092="10.2",0,
IF(AND(H1092="11.1",'1_QUESITOS'!$D$8="Não",'1_QUESITOS'!$D$9="Não",'1_QUESITOS'!$D$10="Não",'1_QUESITOS'!$D$11="Não"),0.65,
IF(AND(H1092="11.1",OR('1_QUESITOS'!$D$8="Sim",'1_QUESITOS'!$D$9="Sim",'1_QUESITOS'!$D$10="Sim",'1_QUESITOS'!$D$11="Sim")),0.7,
IF(AND(H1092="11.2",'1_QUESITOS'!$D$8="Não",'1_QUESITOS'!$D$9="Não",'1_QUESITOS'!$D$10="Não",'1_QUESITOS'!$D$11="Não"),0.5,
IF(AND(H1092="11.2",OR('1_QUESITOS'!$D$8="Sim",'1_QUESITOS'!$D$9="Sim",'1_QUESITOS'!$D$10="Sim",'1_QUESITOS'!$D$11="Sim")),0.55,
0)))))))</f>
        <v>0</v>
      </c>
      <c r="J1092" s="87">
        <f>'3_CAPAG'!$D$8</f>
        <v>0</v>
      </c>
      <c r="K1092" s="87">
        <f>IF(OR('2_DEBITOS'!I1088="Sim",'1_QUESITOS'!$D$6="Sim",'1_QUESITOS'!$D$7="Sim",'1_QUESITOS'!$D$9="Sim"),I1092,
SMALL(I1092:J1092,1))</f>
        <v>0</v>
      </c>
      <c r="L1092" s="7">
        <f>IF('2_DEBITOS'!$I$4="ERRO !!!",0,ROUNDDOWN(SUM(E1092:F1092)*K1092,2))</f>
        <v>0</v>
      </c>
      <c r="M1092" s="7">
        <f t="shared" si="64"/>
        <v>0</v>
      </c>
      <c r="N1092" s="7">
        <f t="shared" si="67"/>
        <v>0</v>
      </c>
      <c r="O1092" s="7">
        <f t="shared" si="65"/>
        <v>0</v>
      </c>
    </row>
    <row r="1093" spans="3:15" x14ac:dyDescent="0.35">
      <c r="C1093" s="18" t="str">
        <f t="shared" si="66"/>
        <v/>
      </c>
      <c r="D1093" s="13" t="str">
        <f>IF('2_DEBITOS'!D1089="","Não informado",'2_DEBITOS'!D1089)</f>
        <v>Não informado</v>
      </c>
      <c r="E1093" s="7">
        <f>IF('2_DEBITOS'!$I$4="ERRO !!!",0,SUM('2_DEBITOS'!E1089))</f>
        <v>0</v>
      </c>
      <c r="F1093" s="7">
        <f>IF('2_DEBITOS'!$I$4="ERRO !!!",0,SUM('2_DEBITOS'!F1089,'2_DEBITOS'!G1089))</f>
        <v>0</v>
      </c>
      <c r="G1093" s="8" t="str">
        <f>IF('1_QUESITOS'!$D$18="ERRO !!!","",
IF(E1093+F1093=0,"",
IF(OR('2_DEBITOS'!I1089="Sim",'1_QUESITOS'!$D$6="Sim",'1_QUESITOS'!$D$7="Sim",'1_QUESITOS'!$D$9="Sim"),"D",
IF('3_CAPAG'!$D$9="","",
'3_CAPAG'!$D$9))))</f>
        <v/>
      </c>
      <c r="H1093" s="8" t="str">
        <f>IF('1_QUESITOS'!$D$18="ERRO !!!","00.0",
IF(AND(OR(G1093="C",G1093="D"),'1_QUESITOS'!$D$13="Sim"),"10.1",
IF(AND(OR(G1093="A",G1093="B"),'1_QUESITOS'!$D$14="Sim"),"10.2",
IF(AND(OR(G1093="C",G1093="D"),'1_QUESITOS'!$D$13="Não",'1_QUESITOS'!$D$12="Inciso I"),"11.1",
IF(AND(OR(G1093="C",G1093="D"),'1_QUESITOS'!$D$13="Não",'1_QUESITOS'!$D$12="Inciso II"),"11.2",
"00.0")))))</f>
        <v>00.0</v>
      </c>
      <c r="I1093" s="87">
        <f>IF('1_QUESITOS'!$D$18="ERRO !!!",0,
IF(H1093="10.1",0.65,
IF(H1093="10.2",0,
IF(AND(H1093="11.1",'1_QUESITOS'!$D$8="Não",'1_QUESITOS'!$D$9="Não",'1_QUESITOS'!$D$10="Não",'1_QUESITOS'!$D$11="Não"),0.65,
IF(AND(H1093="11.1",OR('1_QUESITOS'!$D$8="Sim",'1_QUESITOS'!$D$9="Sim",'1_QUESITOS'!$D$10="Sim",'1_QUESITOS'!$D$11="Sim")),0.7,
IF(AND(H1093="11.2",'1_QUESITOS'!$D$8="Não",'1_QUESITOS'!$D$9="Não",'1_QUESITOS'!$D$10="Não",'1_QUESITOS'!$D$11="Não"),0.5,
IF(AND(H1093="11.2",OR('1_QUESITOS'!$D$8="Sim",'1_QUESITOS'!$D$9="Sim",'1_QUESITOS'!$D$10="Sim",'1_QUESITOS'!$D$11="Sim")),0.55,
0)))))))</f>
        <v>0</v>
      </c>
      <c r="J1093" s="87">
        <f>'3_CAPAG'!$D$8</f>
        <v>0</v>
      </c>
      <c r="K1093" s="87">
        <f>IF(OR('2_DEBITOS'!I1089="Sim",'1_QUESITOS'!$D$6="Sim",'1_QUESITOS'!$D$7="Sim",'1_QUESITOS'!$D$9="Sim"),I1093,
SMALL(I1093:J1093,1))</f>
        <v>0</v>
      </c>
      <c r="L1093" s="7">
        <f>IF('2_DEBITOS'!$I$4="ERRO !!!",0,ROUNDDOWN(SUM(E1093:F1093)*K1093,2))</f>
        <v>0</v>
      </c>
      <c r="M1093" s="7">
        <f t="shared" si="64"/>
        <v>0</v>
      </c>
      <c r="N1093" s="7">
        <f t="shared" si="67"/>
        <v>0</v>
      </c>
      <c r="O1093" s="7">
        <f t="shared" si="65"/>
        <v>0</v>
      </c>
    </row>
    <row r="1094" spans="3:15" x14ac:dyDescent="0.35">
      <c r="C1094" s="18" t="str">
        <f t="shared" si="66"/>
        <v/>
      </c>
      <c r="D1094" s="13" t="str">
        <f>IF('2_DEBITOS'!D1090="","Não informado",'2_DEBITOS'!D1090)</f>
        <v>Não informado</v>
      </c>
      <c r="E1094" s="7">
        <f>IF('2_DEBITOS'!$I$4="ERRO !!!",0,SUM('2_DEBITOS'!E1090))</f>
        <v>0</v>
      </c>
      <c r="F1094" s="7">
        <f>IF('2_DEBITOS'!$I$4="ERRO !!!",0,SUM('2_DEBITOS'!F1090,'2_DEBITOS'!G1090))</f>
        <v>0</v>
      </c>
      <c r="G1094" s="8" t="str">
        <f>IF('1_QUESITOS'!$D$18="ERRO !!!","",
IF(E1094+F1094=0,"",
IF(OR('2_DEBITOS'!I1090="Sim",'1_QUESITOS'!$D$6="Sim",'1_QUESITOS'!$D$7="Sim",'1_QUESITOS'!$D$9="Sim"),"D",
IF('3_CAPAG'!$D$9="","",
'3_CAPAG'!$D$9))))</f>
        <v/>
      </c>
      <c r="H1094" s="8" t="str">
        <f>IF('1_QUESITOS'!$D$18="ERRO !!!","00.0",
IF(AND(OR(G1094="C",G1094="D"),'1_QUESITOS'!$D$13="Sim"),"10.1",
IF(AND(OR(G1094="A",G1094="B"),'1_QUESITOS'!$D$14="Sim"),"10.2",
IF(AND(OR(G1094="C",G1094="D"),'1_QUESITOS'!$D$13="Não",'1_QUESITOS'!$D$12="Inciso I"),"11.1",
IF(AND(OR(G1094="C",G1094="D"),'1_QUESITOS'!$D$13="Não",'1_QUESITOS'!$D$12="Inciso II"),"11.2",
"00.0")))))</f>
        <v>00.0</v>
      </c>
      <c r="I1094" s="87">
        <f>IF('1_QUESITOS'!$D$18="ERRO !!!",0,
IF(H1094="10.1",0.65,
IF(H1094="10.2",0,
IF(AND(H1094="11.1",'1_QUESITOS'!$D$8="Não",'1_QUESITOS'!$D$9="Não",'1_QUESITOS'!$D$10="Não",'1_QUESITOS'!$D$11="Não"),0.65,
IF(AND(H1094="11.1",OR('1_QUESITOS'!$D$8="Sim",'1_QUESITOS'!$D$9="Sim",'1_QUESITOS'!$D$10="Sim",'1_QUESITOS'!$D$11="Sim")),0.7,
IF(AND(H1094="11.2",'1_QUESITOS'!$D$8="Não",'1_QUESITOS'!$D$9="Não",'1_QUESITOS'!$D$10="Não",'1_QUESITOS'!$D$11="Não"),0.5,
IF(AND(H1094="11.2",OR('1_QUESITOS'!$D$8="Sim",'1_QUESITOS'!$D$9="Sim",'1_QUESITOS'!$D$10="Sim",'1_QUESITOS'!$D$11="Sim")),0.55,
0)))))))</f>
        <v>0</v>
      </c>
      <c r="J1094" s="87">
        <f>'3_CAPAG'!$D$8</f>
        <v>0</v>
      </c>
      <c r="K1094" s="87">
        <f>IF(OR('2_DEBITOS'!I1090="Sim",'1_QUESITOS'!$D$6="Sim",'1_QUESITOS'!$D$7="Sim",'1_QUESITOS'!$D$9="Sim"),I1094,
SMALL(I1094:J1094,1))</f>
        <v>0</v>
      </c>
      <c r="L1094" s="7">
        <f>IF('2_DEBITOS'!$I$4="ERRO !!!",0,ROUNDDOWN(SUM(E1094:F1094)*K1094,2))</f>
        <v>0</v>
      </c>
      <c r="M1094" s="7">
        <f t="shared" si="64"/>
        <v>0</v>
      </c>
      <c r="N1094" s="7">
        <f t="shared" si="67"/>
        <v>0</v>
      </c>
      <c r="O1094" s="7">
        <f t="shared" si="65"/>
        <v>0</v>
      </c>
    </row>
    <row r="1095" spans="3:15" x14ac:dyDescent="0.35">
      <c r="C1095" s="18" t="str">
        <f t="shared" si="66"/>
        <v/>
      </c>
      <c r="D1095" s="13" t="str">
        <f>IF('2_DEBITOS'!D1091="","Não informado",'2_DEBITOS'!D1091)</f>
        <v>Não informado</v>
      </c>
      <c r="E1095" s="7">
        <f>IF('2_DEBITOS'!$I$4="ERRO !!!",0,SUM('2_DEBITOS'!E1091))</f>
        <v>0</v>
      </c>
      <c r="F1095" s="7">
        <f>IF('2_DEBITOS'!$I$4="ERRO !!!",0,SUM('2_DEBITOS'!F1091,'2_DEBITOS'!G1091))</f>
        <v>0</v>
      </c>
      <c r="G1095" s="8" t="str">
        <f>IF('1_QUESITOS'!$D$18="ERRO !!!","",
IF(E1095+F1095=0,"",
IF(OR('2_DEBITOS'!I1091="Sim",'1_QUESITOS'!$D$6="Sim",'1_QUESITOS'!$D$7="Sim",'1_QUESITOS'!$D$9="Sim"),"D",
IF('3_CAPAG'!$D$9="","",
'3_CAPAG'!$D$9))))</f>
        <v/>
      </c>
      <c r="H1095" s="8" t="str">
        <f>IF('1_QUESITOS'!$D$18="ERRO !!!","00.0",
IF(AND(OR(G1095="C",G1095="D"),'1_QUESITOS'!$D$13="Sim"),"10.1",
IF(AND(OR(G1095="A",G1095="B"),'1_QUESITOS'!$D$14="Sim"),"10.2",
IF(AND(OR(G1095="C",G1095="D"),'1_QUESITOS'!$D$13="Não",'1_QUESITOS'!$D$12="Inciso I"),"11.1",
IF(AND(OR(G1095="C",G1095="D"),'1_QUESITOS'!$D$13="Não",'1_QUESITOS'!$D$12="Inciso II"),"11.2",
"00.0")))))</f>
        <v>00.0</v>
      </c>
      <c r="I1095" s="87">
        <f>IF('1_QUESITOS'!$D$18="ERRO !!!",0,
IF(H1095="10.1",0.65,
IF(H1095="10.2",0,
IF(AND(H1095="11.1",'1_QUESITOS'!$D$8="Não",'1_QUESITOS'!$D$9="Não",'1_QUESITOS'!$D$10="Não",'1_QUESITOS'!$D$11="Não"),0.65,
IF(AND(H1095="11.1",OR('1_QUESITOS'!$D$8="Sim",'1_QUESITOS'!$D$9="Sim",'1_QUESITOS'!$D$10="Sim",'1_QUESITOS'!$D$11="Sim")),0.7,
IF(AND(H1095="11.2",'1_QUESITOS'!$D$8="Não",'1_QUESITOS'!$D$9="Não",'1_QUESITOS'!$D$10="Não",'1_QUESITOS'!$D$11="Não"),0.5,
IF(AND(H1095="11.2",OR('1_QUESITOS'!$D$8="Sim",'1_QUESITOS'!$D$9="Sim",'1_QUESITOS'!$D$10="Sim",'1_QUESITOS'!$D$11="Sim")),0.55,
0)))))))</f>
        <v>0</v>
      </c>
      <c r="J1095" s="87">
        <f>'3_CAPAG'!$D$8</f>
        <v>0</v>
      </c>
      <c r="K1095" s="87">
        <f>IF(OR('2_DEBITOS'!I1091="Sim",'1_QUESITOS'!$D$6="Sim",'1_QUESITOS'!$D$7="Sim",'1_QUESITOS'!$D$9="Sim"),I1095,
SMALL(I1095:J1095,1))</f>
        <v>0</v>
      </c>
      <c r="L1095" s="7">
        <f>IF('2_DEBITOS'!$I$4="ERRO !!!",0,ROUNDDOWN(SUM(E1095:F1095)*K1095,2))</f>
        <v>0</v>
      </c>
      <c r="M1095" s="7">
        <f t="shared" si="64"/>
        <v>0</v>
      </c>
      <c r="N1095" s="7">
        <f t="shared" si="67"/>
        <v>0</v>
      </c>
      <c r="O1095" s="7">
        <f t="shared" si="65"/>
        <v>0</v>
      </c>
    </row>
    <row r="1096" spans="3:15" x14ac:dyDescent="0.35">
      <c r="C1096" s="18" t="str">
        <f t="shared" si="66"/>
        <v/>
      </c>
      <c r="D1096" s="13" t="str">
        <f>IF('2_DEBITOS'!D1092="","Não informado",'2_DEBITOS'!D1092)</f>
        <v>Não informado</v>
      </c>
      <c r="E1096" s="7">
        <f>IF('2_DEBITOS'!$I$4="ERRO !!!",0,SUM('2_DEBITOS'!E1092))</f>
        <v>0</v>
      </c>
      <c r="F1096" s="7">
        <f>IF('2_DEBITOS'!$I$4="ERRO !!!",0,SUM('2_DEBITOS'!F1092,'2_DEBITOS'!G1092))</f>
        <v>0</v>
      </c>
      <c r="G1096" s="8" t="str">
        <f>IF('1_QUESITOS'!$D$18="ERRO !!!","",
IF(E1096+F1096=0,"",
IF(OR('2_DEBITOS'!I1092="Sim",'1_QUESITOS'!$D$6="Sim",'1_QUESITOS'!$D$7="Sim",'1_QUESITOS'!$D$9="Sim"),"D",
IF('3_CAPAG'!$D$9="","",
'3_CAPAG'!$D$9))))</f>
        <v/>
      </c>
      <c r="H1096" s="8" t="str">
        <f>IF('1_QUESITOS'!$D$18="ERRO !!!","00.0",
IF(AND(OR(G1096="C",G1096="D"),'1_QUESITOS'!$D$13="Sim"),"10.1",
IF(AND(OR(G1096="A",G1096="B"),'1_QUESITOS'!$D$14="Sim"),"10.2",
IF(AND(OR(G1096="C",G1096="D"),'1_QUESITOS'!$D$13="Não",'1_QUESITOS'!$D$12="Inciso I"),"11.1",
IF(AND(OR(G1096="C",G1096="D"),'1_QUESITOS'!$D$13="Não",'1_QUESITOS'!$D$12="Inciso II"),"11.2",
"00.0")))))</f>
        <v>00.0</v>
      </c>
      <c r="I1096" s="87">
        <f>IF('1_QUESITOS'!$D$18="ERRO !!!",0,
IF(H1096="10.1",0.65,
IF(H1096="10.2",0,
IF(AND(H1096="11.1",'1_QUESITOS'!$D$8="Não",'1_QUESITOS'!$D$9="Não",'1_QUESITOS'!$D$10="Não",'1_QUESITOS'!$D$11="Não"),0.65,
IF(AND(H1096="11.1",OR('1_QUESITOS'!$D$8="Sim",'1_QUESITOS'!$D$9="Sim",'1_QUESITOS'!$D$10="Sim",'1_QUESITOS'!$D$11="Sim")),0.7,
IF(AND(H1096="11.2",'1_QUESITOS'!$D$8="Não",'1_QUESITOS'!$D$9="Não",'1_QUESITOS'!$D$10="Não",'1_QUESITOS'!$D$11="Não"),0.5,
IF(AND(H1096="11.2",OR('1_QUESITOS'!$D$8="Sim",'1_QUESITOS'!$D$9="Sim",'1_QUESITOS'!$D$10="Sim",'1_QUESITOS'!$D$11="Sim")),0.55,
0)))))))</f>
        <v>0</v>
      </c>
      <c r="J1096" s="87">
        <f>'3_CAPAG'!$D$8</f>
        <v>0</v>
      </c>
      <c r="K1096" s="87">
        <f>IF(OR('2_DEBITOS'!I1092="Sim",'1_QUESITOS'!$D$6="Sim",'1_QUESITOS'!$D$7="Sim",'1_QUESITOS'!$D$9="Sim"),I1096,
SMALL(I1096:J1096,1))</f>
        <v>0</v>
      </c>
      <c r="L1096" s="7">
        <f>IF('2_DEBITOS'!$I$4="ERRO !!!",0,ROUNDDOWN(SUM(E1096:F1096)*K1096,2))</f>
        <v>0</v>
      </c>
      <c r="M1096" s="7">
        <f t="shared" si="64"/>
        <v>0</v>
      </c>
      <c r="N1096" s="7">
        <f t="shared" si="67"/>
        <v>0</v>
      </c>
      <c r="O1096" s="7">
        <f t="shared" si="65"/>
        <v>0</v>
      </c>
    </row>
    <row r="1097" spans="3:15" x14ac:dyDescent="0.35">
      <c r="C1097" s="18" t="str">
        <f t="shared" si="66"/>
        <v/>
      </c>
      <c r="D1097" s="13" t="str">
        <f>IF('2_DEBITOS'!D1093="","Não informado",'2_DEBITOS'!D1093)</f>
        <v>Não informado</v>
      </c>
      <c r="E1097" s="7">
        <f>IF('2_DEBITOS'!$I$4="ERRO !!!",0,SUM('2_DEBITOS'!E1093))</f>
        <v>0</v>
      </c>
      <c r="F1097" s="7">
        <f>IF('2_DEBITOS'!$I$4="ERRO !!!",0,SUM('2_DEBITOS'!F1093,'2_DEBITOS'!G1093))</f>
        <v>0</v>
      </c>
      <c r="G1097" s="8" t="str">
        <f>IF('1_QUESITOS'!$D$18="ERRO !!!","",
IF(E1097+F1097=0,"",
IF(OR('2_DEBITOS'!I1093="Sim",'1_QUESITOS'!$D$6="Sim",'1_QUESITOS'!$D$7="Sim",'1_QUESITOS'!$D$9="Sim"),"D",
IF('3_CAPAG'!$D$9="","",
'3_CAPAG'!$D$9))))</f>
        <v/>
      </c>
      <c r="H1097" s="8" t="str">
        <f>IF('1_QUESITOS'!$D$18="ERRO !!!","00.0",
IF(AND(OR(G1097="C",G1097="D"),'1_QUESITOS'!$D$13="Sim"),"10.1",
IF(AND(OR(G1097="A",G1097="B"),'1_QUESITOS'!$D$14="Sim"),"10.2",
IF(AND(OR(G1097="C",G1097="D"),'1_QUESITOS'!$D$13="Não",'1_QUESITOS'!$D$12="Inciso I"),"11.1",
IF(AND(OR(G1097="C",G1097="D"),'1_QUESITOS'!$D$13="Não",'1_QUESITOS'!$D$12="Inciso II"),"11.2",
"00.0")))))</f>
        <v>00.0</v>
      </c>
      <c r="I1097" s="87">
        <f>IF('1_QUESITOS'!$D$18="ERRO !!!",0,
IF(H1097="10.1",0.65,
IF(H1097="10.2",0,
IF(AND(H1097="11.1",'1_QUESITOS'!$D$8="Não",'1_QUESITOS'!$D$9="Não",'1_QUESITOS'!$D$10="Não",'1_QUESITOS'!$D$11="Não"),0.65,
IF(AND(H1097="11.1",OR('1_QUESITOS'!$D$8="Sim",'1_QUESITOS'!$D$9="Sim",'1_QUESITOS'!$D$10="Sim",'1_QUESITOS'!$D$11="Sim")),0.7,
IF(AND(H1097="11.2",'1_QUESITOS'!$D$8="Não",'1_QUESITOS'!$D$9="Não",'1_QUESITOS'!$D$10="Não",'1_QUESITOS'!$D$11="Não"),0.5,
IF(AND(H1097="11.2",OR('1_QUESITOS'!$D$8="Sim",'1_QUESITOS'!$D$9="Sim",'1_QUESITOS'!$D$10="Sim",'1_QUESITOS'!$D$11="Sim")),0.55,
0)))))))</f>
        <v>0</v>
      </c>
      <c r="J1097" s="87">
        <f>'3_CAPAG'!$D$8</f>
        <v>0</v>
      </c>
      <c r="K1097" s="87">
        <f>IF(OR('2_DEBITOS'!I1093="Sim",'1_QUESITOS'!$D$6="Sim",'1_QUESITOS'!$D$7="Sim",'1_QUESITOS'!$D$9="Sim"),I1097,
SMALL(I1097:J1097,1))</f>
        <v>0</v>
      </c>
      <c r="L1097" s="7">
        <f>IF('2_DEBITOS'!$I$4="ERRO !!!",0,ROUNDDOWN(SUM(E1097:F1097)*K1097,2))</f>
        <v>0</v>
      </c>
      <c r="M1097" s="7">
        <f t="shared" si="64"/>
        <v>0</v>
      </c>
      <c r="N1097" s="7">
        <f t="shared" si="67"/>
        <v>0</v>
      </c>
      <c r="O1097" s="7">
        <f t="shared" si="65"/>
        <v>0</v>
      </c>
    </row>
    <row r="1098" spans="3:15" x14ac:dyDescent="0.35">
      <c r="C1098" s="18" t="str">
        <f t="shared" si="66"/>
        <v/>
      </c>
      <c r="D1098" s="13" t="str">
        <f>IF('2_DEBITOS'!D1094="","Não informado",'2_DEBITOS'!D1094)</f>
        <v>Não informado</v>
      </c>
      <c r="E1098" s="7">
        <f>IF('2_DEBITOS'!$I$4="ERRO !!!",0,SUM('2_DEBITOS'!E1094))</f>
        <v>0</v>
      </c>
      <c r="F1098" s="7">
        <f>IF('2_DEBITOS'!$I$4="ERRO !!!",0,SUM('2_DEBITOS'!F1094,'2_DEBITOS'!G1094))</f>
        <v>0</v>
      </c>
      <c r="G1098" s="8" t="str">
        <f>IF('1_QUESITOS'!$D$18="ERRO !!!","",
IF(E1098+F1098=0,"",
IF(OR('2_DEBITOS'!I1094="Sim",'1_QUESITOS'!$D$6="Sim",'1_QUESITOS'!$D$7="Sim",'1_QUESITOS'!$D$9="Sim"),"D",
IF('3_CAPAG'!$D$9="","",
'3_CAPAG'!$D$9))))</f>
        <v/>
      </c>
      <c r="H1098" s="8" t="str">
        <f>IF('1_QUESITOS'!$D$18="ERRO !!!","00.0",
IF(AND(OR(G1098="C",G1098="D"),'1_QUESITOS'!$D$13="Sim"),"10.1",
IF(AND(OR(G1098="A",G1098="B"),'1_QUESITOS'!$D$14="Sim"),"10.2",
IF(AND(OR(G1098="C",G1098="D"),'1_QUESITOS'!$D$13="Não",'1_QUESITOS'!$D$12="Inciso I"),"11.1",
IF(AND(OR(G1098="C",G1098="D"),'1_QUESITOS'!$D$13="Não",'1_QUESITOS'!$D$12="Inciso II"),"11.2",
"00.0")))))</f>
        <v>00.0</v>
      </c>
      <c r="I1098" s="87">
        <f>IF('1_QUESITOS'!$D$18="ERRO !!!",0,
IF(H1098="10.1",0.65,
IF(H1098="10.2",0,
IF(AND(H1098="11.1",'1_QUESITOS'!$D$8="Não",'1_QUESITOS'!$D$9="Não",'1_QUESITOS'!$D$10="Não",'1_QUESITOS'!$D$11="Não"),0.65,
IF(AND(H1098="11.1",OR('1_QUESITOS'!$D$8="Sim",'1_QUESITOS'!$D$9="Sim",'1_QUESITOS'!$D$10="Sim",'1_QUESITOS'!$D$11="Sim")),0.7,
IF(AND(H1098="11.2",'1_QUESITOS'!$D$8="Não",'1_QUESITOS'!$D$9="Não",'1_QUESITOS'!$D$10="Não",'1_QUESITOS'!$D$11="Não"),0.5,
IF(AND(H1098="11.2",OR('1_QUESITOS'!$D$8="Sim",'1_QUESITOS'!$D$9="Sim",'1_QUESITOS'!$D$10="Sim",'1_QUESITOS'!$D$11="Sim")),0.55,
0)))))))</f>
        <v>0</v>
      </c>
      <c r="J1098" s="87">
        <f>'3_CAPAG'!$D$8</f>
        <v>0</v>
      </c>
      <c r="K1098" s="87">
        <f>IF(OR('2_DEBITOS'!I1094="Sim",'1_QUESITOS'!$D$6="Sim",'1_QUESITOS'!$D$7="Sim",'1_QUESITOS'!$D$9="Sim"),I1098,
SMALL(I1098:J1098,1))</f>
        <v>0</v>
      </c>
      <c r="L1098" s="7">
        <f>IF('2_DEBITOS'!$I$4="ERRO !!!",0,ROUNDDOWN(SUM(E1098:F1098)*K1098,2))</f>
        <v>0</v>
      </c>
      <c r="M1098" s="7">
        <f t="shared" si="64"/>
        <v>0</v>
      </c>
      <c r="N1098" s="7">
        <f t="shared" si="67"/>
        <v>0</v>
      </c>
      <c r="O1098" s="7">
        <f t="shared" si="65"/>
        <v>0</v>
      </c>
    </row>
    <row r="1099" spans="3:15" x14ac:dyDescent="0.35">
      <c r="C1099" s="18" t="str">
        <f t="shared" si="66"/>
        <v/>
      </c>
      <c r="D1099" s="13" t="str">
        <f>IF('2_DEBITOS'!D1095="","Não informado",'2_DEBITOS'!D1095)</f>
        <v>Não informado</v>
      </c>
      <c r="E1099" s="7">
        <f>IF('2_DEBITOS'!$I$4="ERRO !!!",0,SUM('2_DEBITOS'!E1095))</f>
        <v>0</v>
      </c>
      <c r="F1099" s="7">
        <f>IF('2_DEBITOS'!$I$4="ERRO !!!",0,SUM('2_DEBITOS'!F1095,'2_DEBITOS'!G1095))</f>
        <v>0</v>
      </c>
      <c r="G1099" s="8" t="str">
        <f>IF('1_QUESITOS'!$D$18="ERRO !!!","",
IF(E1099+F1099=0,"",
IF(OR('2_DEBITOS'!I1095="Sim",'1_QUESITOS'!$D$6="Sim",'1_QUESITOS'!$D$7="Sim",'1_QUESITOS'!$D$9="Sim"),"D",
IF('3_CAPAG'!$D$9="","",
'3_CAPAG'!$D$9))))</f>
        <v/>
      </c>
      <c r="H1099" s="8" t="str">
        <f>IF('1_QUESITOS'!$D$18="ERRO !!!","00.0",
IF(AND(OR(G1099="C",G1099="D"),'1_QUESITOS'!$D$13="Sim"),"10.1",
IF(AND(OR(G1099="A",G1099="B"),'1_QUESITOS'!$D$14="Sim"),"10.2",
IF(AND(OR(G1099="C",G1099="D"),'1_QUESITOS'!$D$13="Não",'1_QUESITOS'!$D$12="Inciso I"),"11.1",
IF(AND(OR(G1099="C",G1099="D"),'1_QUESITOS'!$D$13="Não",'1_QUESITOS'!$D$12="Inciso II"),"11.2",
"00.0")))))</f>
        <v>00.0</v>
      </c>
      <c r="I1099" s="87">
        <f>IF('1_QUESITOS'!$D$18="ERRO !!!",0,
IF(H1099="10.1",0.65,
IF(H1099="10.2",0,
IF(AND(H1099="11.1",'1_QUESITOS'!$D$8="Não",'1_QUESITOS'!$D$9="Não",'1_QUESITOS'!$D$10="Não",'1_QUESITOS'!$D$11="Não"),0.65,
IF(AND(H1099="11.1",OR('1_QUESITOS'!$D$8="Sim",'1_QUESITOS'!$D$9="Sim",'1_QUESITOS'!$D$10="Sim",'1_QUESITOS'!$D$11="Sim")),0.7,
IF(AND(H1099="11.2",'1_QUESITOS'!$D$8="Não",'1_QUESITOS'!$D$9="Não",'1_QUESITOS'!$D$10="Não",'1_QUESITOS'!$D$11="Não"),0.5,
IF(AND(H1099="11.2",OR('1_QUESITOS'!$D$8="Sim",'1_QUESITOS'!$D$9="Sim",'1_QUESITOS'!$D$10="Sim",'1_QUESITOS'!$D$11="Sim")),0.55,
0)))))))</f>
        <v>0</v>
      </c>
      <c r="J1099" s="87">
        <f>'3_CAPAG'!$D$8</f>
        <v>0</v>
      </c>
      <c r="K1099" s="87">
        <f>IF(OR('2_DEBITOS'!I1095="Sim",'1_QUESITOS'!$D$6="Sim",'1_QUESITOS'!$D$7="Sim",'1_QUESITOS'!$D$9="Sim"),I1099,
SMALL(I1099:J1099,1))</f>
        <v>0</v>
      </c>
      <c r="L1099" s="7">
        <f>IF('2_DEBITOS'!$I$4="ERRO !!!",0,ROUNDDOWN(SUM(E1099:F1099)*K1099,2))</f>
        <v>0</v>
      </c>
      <c r="M1099" s="7">
        <f t="shared" si="64"/>
        <v>0</v>
      </c>
      <c r="N1099" s="7">
        <f t="shared" si="67"/>
        <v>0</v>
      </c>
      <c r="O1099" s="7">
        <f t="shared" si="65"/>
        <v>0</v>
      </c>
    </row>
    <row r="1100" spans="3:15" x14ac:dyDescent="0.35">
      <c r="C1100" s="18" t="str">
        <f t="shared" si="66"/>
        <v/>
      </c>
      <c r="D1100" s="13" t="str">
        <f>IF('2_DEBITOS'!D1096="","Não informado",'2_DEBITOS'!D1096)</f>
        <v>Não informado</v>
      </c>
      <c r="E1100" s="7">
        <f>IF('2_DEBITOS'!$I$4="ERRO !!!",0,SUM('2_DEBITOS'!E1096))</f>
        <v>0</v>
      </c>
      <c r="F1100" s="7">
        <f>IF('2_DEBITOS'!$I$4="ERRO !!!",0,SUM('2_DEBITOS'!F1096,'2_DEBITOS'!G1096))</f>
        <v>0</v>
      </c>
      <c r="G1100" s="8" t="str">
        <f>IF('1_QUESITOS'!$D$18="ERRO !!!","",
IF(E1100+F1100=0,"",
IF(OR('2_DEBITOS'!I1096="Sim",'1_QUESITOS'!$D$6="Sim",'1_QUESITOS'!$D$7="Sim",'1_QUESITOS'!$D$9="Sim"),"D",
IF('3_CAPAG'!$D$9="","",
'3_CAPAG'!$D$9))))</f>
        <v/>
      </c>
      <c r="H1100" s="8" t="str">
        <f>IF('1_QUESITOS'!$D$18="ERRO !!!","00.0",
IF(AND(OR(G1100="C",G1100="D"),'1_QUESITOS'!$D$13="Sim"),"10.1",
IF(AND(OR(G1100="A",G1100="B"),'1_QUESITOS'!$D$14="Sim"),"10.2",
IF(AND(OR(G1100="C",G1100="D"),'1_QUESITOS'!$D$13="Não",'1_QUESITOS'!$D$12="Inciso I"),"11.1",
IF(AND(OR(G1100="C",G1100="D"),'1_QUESITOS'!$D$13="Não",'1_QUESITOS'!$D$12="Inciso II"),"11.2",
"00.0")))))</f>
        <v>00.0</v>
      </c>
      <c r="I1100" s="87">
        <f>IF('1_QUESITOS'!$D$18="ERRO !!!",0,
IF(H1100="10.1",0.65,
IF(H1100="10.2",0,
IF(AND(H1100="11.1",'1_QUESITOS'!$D$8="Não",'1_QUESITOS'!$D$9="Não",'1_QUESITOS'!$D$10="Não",'1_QUESITOS'!$D$11="Não"),0.65,
IF(AND(H1100="11.1",OR('1_QUESITOS'!$D$8="Sim",'1_QUESITOS'!$D$9="Sim",'1_QUESITOS'!$D$10="Sim",'1_QUESITOS'!$D$11="Sim")),0.7,
IF(AND(H1100="11.2",'1_QUESITOS'!$D$8="Não",'1_QUESITOS'!$D$9="Não",'1_QUESITOS'!$D$10="Não",'1_QUESITOS'!$D$11="Não"),0.5,
IF(AND(H1100="11.2",OR('1_QUESITOS'!$D$8="Sim",'1_QUESITOS'!$D$9="Sim",'1_QUESITOS'!$D$10="Sim",'1_QUESITOS'!$D$11="Sim")),0.55,
0)))))))</f>
        <v>0</v>
      </c>
      <c r="J1100" s="87">
        <f>'3_CAPAG'!$D$8</f>
        <v>0</v>
      </c>
      <c r="K1100" s="87">
        <f>IF(OR('2_DEBITOS'!I1096="Sim",'1_QUESITOS'!$D$6="Sim",'1_QUESITOS'!$D$7="Sim",'1_QUESITOS'!$D$9="Sim"),I1100,
SMALL(I1100:J1100,1))</f>
        <v>0</v>
      </c>
      <c r="L1100" s="7">
        <f>IF('2_DEBITOS'!$I$4="ERRO !!!",0,ROUNDDOWN(SUM(E1100:F1100)*K1100,2))</f>
        <v>0</v>
      </c>
      <c r="M1100" s="7">
        <f t="shared" si="64"/>
        <v>0</v>
      </c>
      <c r="N1100" s="7">
        <f t="shared" si="67"/>
        <v>0</v>
      </c>
      <c r="O1100" s="7">
        <f t="shared" si="65"/>
        <v>0</v>
      </c>
    </row>
    <row r="1101" spans="3:15" x14ac:dyDescent="0.35">
      <c r="C1101" s="18" t="str">
        <f t="shared" si="66"/>
        <v/>
      </c>
      <c r="D1101" s="13" t="str">
        <f>IF('2_DEBITOS'!D1097="","Não informado",'2_DEBITOS'!D1097)</f>
        <v>Não informado</v>
      </c>
      <c r="E1101" s="7">
        <f>IF('2_DEBITOS'!$I$4="ERRO !!!",0,SUM('2_DEBITOS'!E1097))</f>
        <v>0</v>
      </c>
      <c r="F1101" s="7">
        <f>IF('2_DEBITOS'!$I$4="ERRO !!!",0,SUM('2_DEBITOS'!F1097,'2_DEBITOS'!G1097))</f>
        <v>0</v>
      </c>
      <c r="G1101" s="8" t="str">
        <f>IF('1_QUESITOS'!$D$18="ERRO !!!","",
IF(E1101+F1101=0,"",
IF(OR('2_DEBITOS'!I1097="Sim",'1_QUESITOS'!$D$6="Sim",'1_QUESITOS'!$D$7="Sim",'1_QUESITOS'!$D$9="Sim"),"D",
IF('3_CAPAG'!$D$9="","",
'3_CAPAG'!$D$9))))</f>
        <v/>
      </c>
      <c r="H1101" s="8" t="str">
        <f>IF('1_QUESITOS'!$D$18="ERRO !!!","00.0",
IF(AND(OR(G1101="C",G1101="D"),'1_QUESITOS'!$D$13="Sim"),"10.1",
IF(AND(OR(G1101="A",G1101="B"),'1_QUESITOS'!$D$14="Sim"),"10.2",
IF(AND(OR(G1101="C",G1101="D"),'1_QUESITOS'!$D$13="Não",'1_QUESITOS'!$D$12="Inciso I"),"11.1",
IF(AND(OR(G1101="C",G1101="D"),'1_QUESITOS'!$D$13="Não",'1_QUESITOS'!$D$12="Inciso II"),"11.2",
"00.0")))))</f>
        <v>00.0</v>
      </c>
      <c r="I1101" s="87">
        <f>IF('1_QUESITOS'!$D$18="ERRO !!!",0,
IF(H1101="10.1",0.65,
IF(H1101="10.2",0,
IF(AND(H1101="11.1",'1_QUESITOS'!$D$8="Não",'1_QUESITOS'!$D$9="Não",'1_QUESITOS'!$D$10="Não",'1_QUESITOS'!$D$11="Não"),0.65,
IF(AND(H1101="11.1",OR('1_QUESITOS'!$D$8="Sim",'1_QUESITOS'!$D$9="Sim",'1_QUESITOS'!$D$10="Sim",'1_QUESITOS'!$D$11="Sim")),0.7,
IF(AND(H1101="11.2",'1_QUESITOS'!$D$8="Não",'1_QUESITOS'!$D$9="Não",'1_QUESITOS'!$D$10="Não",'1_QUESITOS'!$D$11="Não"),0.5,
IF(AND(H1101="11.2",OR('1_QUESITOS'!$D$8="Sim",'1_QUESITOS'!$D$9="Sim",'1_QUESITOS'!$D$10="Sim",'1_QUESITOS'!$D$11="Sim")),0.55,
0)))))))</f>
        <v>0</v>
      </c>
      <c r="J1101" s="87">
        <f>'3_CAPAG'!$D$8</f>
        <v>0</v>
      </c>
      <c r="K1101" s="87">
        <f>IF(OR('2_DEBITOS'!I1097="Sim",'1_QUESITOS'!$D$6="Sim",'1_QUESITOS'!$D$7="Sim",'1_QUESITOS'!$D$9="Sim"),I1101,
SMALL(I1101:J1101,1))</f>
        <v>0</v>
      </c>
      <c r="L1101" s="7">
        <f>IF('2_DEBITOS'!$I$4="ERRO !!!",0,ROUNDDOWN(SUM(E1101:F1101)*K1101,2))</f>
        <v>0</v>
      </c>
      <c r="M1101" s="7">
        <f t="shared" si="64"/>
        <v>0</v>
      </c>
      <c r="N1101" s="7">
        <f t="shared" si="67"/>
        <v>0</v>
      </c>
      <c r="O1101" s="7">
        <f t="shared" si="65"/>
        <v>0</v>
      </c>
    </row>
    <row r="1102" spans="3:15" x14ac:dyDescent="0.35">
      <c r="C1102" s="18" t="str">
        <f t="shared" si="66"/>
        <v/>
      </c>
      <c r="D1102" s="13" t="str">
        <f>IF('2_DEBITOS'!D1098="","Não informado",'2_DEBITOS'!D1098)</f>
        <v>Não informado</v>
      </c>
      <c r="E1102" s="7">
        <f>IF('2_DEBITOS'!$I$4="ERRO !!!",0,SUM('2_DEBITOS'!E1098))</f>
        <v>0</v>
      </c>
      <c r="F1102" s="7">
        <f>IF('2_DEBITOS'!$I$4="ERRO !!!",0,SUM('2_DEBITOS'!F1098,'2_DEBITOS'!G1098))</f>
        <v>0</v>
      </c>
      <c r="G1102" s="8" t="str">
        <f>IF('1_QUESITOS'!$D$18="ERRO !!!","",
IF(E1102+F1102=0,"",
IF(OR('2_DEBITOS'!I1098="Sim",'1_QUESITOS'!$D$6="Sim",'1_QUESITOS'!$D$7="Sim",'1_QUESITOS'!$D$9="Sim"),"D",
IF('3_CAPAG'!$D$9="","",
'3_CAPAG'!$D$9))))</f>
        <v/>
      </c>
      <c r="H1102" s="8" t="str">
        <f>IF('1_QUESITOS'!$D$18="ERRO !!!","00.0",
IF(AND(OR(G1102="C",G1102="D"),'1_QUESITOS'!$D$13="Sim"),"10.1",
IF(AND(OR(G1102="A",G1102="B"),'1_QUESITOS'!$D$14="Sim"),"10.2",
IF(AND(OR(G1102="C",G1102="D"),'1_QUESITOS'!$D$13="Não",'1_QUESITOS'!$D$12="Inciso I"),"11.1",
IF(AND(OR(G1102="C",G1102="D"),'1_QUESITOS'!$D$13="Não",'1_QUESITOS'!$D$12="Inciso II"),"11.2",
"00.0")))))</f>
        <v>00.0</v>
      </c>
      <c r="I1102" s="87">
        <f>IF('1_QUESITOS'!$D$18="ERRO !!!",0,
IF(H1102="10.1",0.65,
IF(H1102="10.2",0,
IF(AND(H1102="11.1",'1_QUESITOS'!$D$8="Não",'1_QUESITOS'!$D$9="Não",'1_QUESITOS'!$D$10="Não",'1_QUESITOS'!$D$11="Não"),0.65,
IF(AND(H1102="11.1",OR('1_QUESITOS'!$D$8="Sim",'1_QUESITOS'!$D$9="Sim",'1_QUESITOS'!$D$10="Sim",'1_QUESITOS'!$D$11="Sim")),0.7,
IF(AND(H1102="11.2",'1_QUESITOS'!$D$8="Não",'1_QUESITOS'!$D$9="Não",'1_QUESITOS'!$D$10="Não",'1_QUESITOS'!$D$11="Não"),0.5,
IF(AND(H1102="11.2",OR('1_QUESITOS'!$D$8="Sim",'1_QUESITOS'!$D$9="Sim",'1_QUESITOS'!$D$10="Sim",'1_QUESITOS'!$D$11="Sim")),0.55,
0)))))))</f>
        <v>0</v>
      </c>
      <c r="J1102" s="87">
        <f>'3_CAPAG'!$D$8</f>
        <v>0</v>
      </c>
      <c r="K1102" s="87">
        <f>IF(OR('2_DEBITOS'!I1098="Sim",'1_QUESITOS'!$D$6="Sim",'1_QUESITOS'!$D$7="Sim",'1_QUESITOS'!$D$9="Sim"),I1102,
SMALL(I1102:J1102,1))</f>
        <v>0</v>
      </c>
      <c r="L1102" s="7">
        <f>IF('2_DEBITOS'!$I$4="ERRO !!!",0,ROUNDDOWN(SUM(E1102:F1102)*K1102,2))</f>
        <v>0</v>
      </c>
      <c r="M1102" s="7">
        <f t="shared" ref="M1102:M1165" si="68">IF(OR(F1102="",F1102=0),0,IF(OR(H1102="10.1",H1102="11.1",H1102="11.2"),1*F1102,0))</f>
        <v>0</v>
      </c>
      <c r="N1102" s="7">
        <f t="shared" si="67"/>
        <v>0</v>
      </c>
      <c r="O1102" s="7">
        <f t="shared" ref="O1102:O1165" si="69">E1102+F1102-N1102</f>
        <v>0</v>
      </c>
    </row>
    <row r="1103" spans="3:15" x14ac:dyDescent="0.35">
      <c r="C1103" s="18" t="str">
        <f t="shared" ref="C1103:C1166" si="70">IF(D1103="Não informado","",IF(ISERROR(1+C1102),1,1+C1102))</f>
        <v/>
      </c>
      <c r="D1103" s="13" t="str">
        <f>IF('2_DEBITOS'!D1099="","Não informado",'2_DEBITOS'!D1099)</f>
        <v>Não informado</v>
      </c>
      <c r="E1103" s="7">
        <f>IF('2_DEBITOS'!$I$4="ERRO !!!",0,SUM('2_DEBITOS'!E1099))</f>
        <v>0</v>
      </c>
      <c r="F1103" s="7">
        <f>IF('2_DEBITOS'!$I$4="ERRO !!!",0,SUM('2_DEBITOS'!F1099,'2_DEBITOS'!G1099))</f>
        <v>0</v>
      </c>
      <c r="G1103" s="8" t="str">
        <f>IF('1_QUESITOS'!$D$18="ERRO !!!","",
IF(E1103+F1103=0,"",
IF(OR('2_DEBITOS'!I1099="Sim",'1_QUESITOS'!$D$6="Sim",'1_QUESITOS'!$D$7="Sim",'1_QUESITOS'!$D$9="Sim"),"D",
IF('3_CAPAG'!$D$9="","",
'3_CAPAG'!$D$9))))</f>
        <v/>
      </c>
      <c r="H1103" s="8" t="str">
        <f>IF('1_QUESITOS'!$D$18="ERRO !!!","00.0",
IF(AND(OR(G1103="C",G1103="D"),'1_QUESITOS'!$D$13="Sim"),"10.1",
IF(AND(OR(G1103="A",G1103="B"),'1_QUESITOS'!$D$14="Sim"),"10.2",
IF(AND(OR(G1103="C",G1103="D"),'1_QUESITOS'!$D$13="Não",'1_QUESITOS'!$D$12="Inciso I"),"11.1",
IF(AND(OR(G1103="C",G1103="D"),'1_QUESITOS'!$D$13="Não",'1_QUESITOS'!$D$12="Inciso II"),"11.2",
"00.0")))))</f>
        <v>00.0</v>
      </c>
      <c r="I1103" s="87">
        <f>IF('1_QUESITOS'!$D$18="ERRO !!!",0,
IF(H1103="10.1",0.65,
IF(H1103="10.2",0,
IF(AND(H1103="11.1",'1_QUESITOS'!$D$8="Não",'1_QUESITOS'!$D$9="Não",'1_QUESITOS'!$D$10="Não",'1_QUESITOS'!$D$11="Não"),0.65,
IF(AND(H1103="11.1",OR('1_QUESITOS'!$D$8="Sim",'1_QUESITOS'!$D$9="Sim",'1_QUESITOS'!$D$10="Sim",'1_QUESITOS'!$D$11="Sim")),0.7,
IF(AND(H1103="11.2",'1_QUESITOS'!$D$8="Não",'1_QUESITOS'!$D$9="Não",'1_QUESITOS'!$D$10="Não",'1_QUESITOS'!$D$11="Não"),0.5,
IF(AND(H1103="11.2",OR('1_QUESITOS'!$D$8="Sim",'1_QUESITOS'!$D$9="Sim",'1_QUESITOS'!$D$10="Sim",'1_QUESITOS'!$D$11="Sim")),0.55,
0)))))))</f>
        <v>0</v>
      </c>
      <c r="J1103" s="87">
        <f>'3_CAPAG'!$D$8</f>
        <v>0</v>
      </c>
      <c r="K1103" s="87">
        <f>IF(OR('2_DEBITOS'!I1099="Sim",'1_QUESITOS'!$D$6="Sim",'1_QUESITOS'!$D$7="Sim",'1_QUESITOS'!$D$9="Sim"),I1103,
SMALL(I1103:J1103,1))</f>
        <v>0</v>
      </c>
      <c r="L1103" s="7">
        <f>IF('2_DEBITOS'!$I$4="ERRO !!!",0,ROUNDDOWN(SUM(E1103:F1103)*K1103,2))</f>
        <v>0</v>
      </c>
      <c r="M1103" s="7">
        <f t="shared" si="68"/>
        <v>0</v>
      </c>
      <c r="N1103" s="7">
        <f t="shared" ref="N1103:N1166" si="71">SMALL(L1103:M1103,1)</f>
        <v>0</v>
      </c>
      <c r="O1103" s="7">
        <f t="shared" si="69"/>
        <v>0</v>
      </c>
    </row>
    <row r="1104" spans="3:15" x14ac:dyDescent="0.35">
      <c r="C1104" s="18" t="str">
        <f t="shared" si="70"/>
        <v/>
      </c>
      <c r="D1104" s="13" t="str">
        <f>IF('2_DEBITOS'!D1100="","Não informado",'2_DEBITOS'!D1100)</f>
        <v>Não informado</v>
      </c>
      <c r="E1104" s="7">
        <f>IF('2_DEBITOS'!$I$4="ERRO !!!",0,SUM('2_DEBITOS'!E1100))</f>
        <v>0</v>
      </c>
      <c r="F1104" s="7">
        <f>IF('2_DEBITOS'!$I$4="ERRO !!!",0,SUM('2_DEBITOS'!F1100,'2_DEBITOS'!G1100))</f>
        <v>0</v>
      </c>
      <c r="G1104" s="8" t="str">
        <f>IF('1_QUESITOS'!$D$18="ERRO !!!","",
IF(E1104+F1104=0,"",
IF(OR('2_DEBITOS'!I1100="Sim",'1_QUESITOS'!$D$6="Sim",'1_QUESITOS'!$D$7="Sim",'1_QUESITOS'!$D$9="Sim"),"D",
IF('3_CAPAG'!$D$9="","",
'3_CAPAG'!$D$9))))</f>
        <v/>
      </c>
      <c r="H1104" s="8" t="str">
        <f>IF('1_QUESITOS'!$D$18="ERRO !!!","00.0",
IF(AND(OR(G1104="C",G1104="D"),'1_QUESITOS'!$D$13="Sim"),"10.1",
IF(AND(OR(G1104="A",G1104="B"),'1_QUESITOS'!$D$14="Sim"),"10.2",
IF(AND(OR(G1104="C",G1104="D"),'1_QUESITOS'!$D$13="Não",'1_QUESITOS'!$D$12="Inciso I"),"11.1",
IF(AND(OR(G1104="C",G1104="D"),'1_QUESITOS'!$D$13="Não",'1_QUESITOS'!$D$12="Inciso II"),"11.2",
"00.0")))))</f>
        <v>00.0</v>
      </c>
      <c r="I1104" s="87">
        <f>IF('1_QUESITOS'!$D$18="ERRO !!!",0,
IF(H1104="10.1",0.65,
IF(H1104="10.2",0,
IF(AND(H1104="11.1",'1_QUESITOS'!$D$8="Não",'1_QUESITOS'!$D$9="Não",'1_QUESITOS'!$D$10="Não",'1_QUESITOS'!$D$11="Não"),0.65,
IF(AND(H1104="11.1",OR('1_QUESITOS'!$D$8="Sim",'1_QUESITOS'!$D$9="Sim",'1_QUESITOS'!$D$10="Sim",'1_QUESITOS'!$D$11="Sim")),0.7,
IF(AND(H1104="11.2",'1_QUESITOS'!$D$8="Não",'1_QUESITOS'!$D$9="Não",'1_QUESITOS'!$D$10="Não",'1_QUESITOS'!$D$11="Não"),0.5,
IF(AND(H1104="11.2",OR('1_QUESITOS'!$D$8="Sim",'1_QUESITOS'!$D$9="Sim",'1_QUESITOS'!$D$10="Sim",'1_QUESITOS'!$D$11="Sim")),0.55,
0)))))))</f>
        <v>0</v>
      </c>
      <c r="J1104" s="87">
        <f>'3_CAPAG'!$D$8</f>
        <v>0</v>
      </c>
      <c r="K1104" s="87">
        <f>IF(OR('2_DEBITOS'!I1100="Sim",'1_QUESITOS'!$D$6="Sim",'1_QUESITOS'!$D$7="Sim",'1_QUESITOS'!$D$9="Sim"),I1104,
SMALL(I1104:J1104,1))</f>
        <v>0</v>
      </c>
      <c r="L1104" s="7">
        <f>IF('2_DEBITOS'!$I$4="ERRO !!!",0,ROUNDDOWN(SUM(E1104:F1104)*K1104,2))</f>
        <v>0</v>
      </c>
      <c r="M1104" s="7">
        <f t="shared" si="68"/>
        <v>0</v>
      </c>
      <c r="N1104" s="7">
        <f t="shared" si="71"/>
        <v>0</v>
      </c>
      <c r="O1104" s="7">
        <f t="shared" si="69"/>
        <v>0</v>
      </c>
    </row>
    <row r="1105" spans="3:15" x14ac:dyDescent="0.35">
      <c r="C1105" s="18" t="str">
        <f t="shared" si="70"/>
        <v/>
      </c>
      <c r="D1105" s="13" t="str">
        <f>IF('2_DEBITOS'!D1101="","Não informado",'2_DEBITOS'!D1101)</f>
        <v>Não informado</v>
      </c>
      <c r="E1105" s="7">
        <f>IF('2_DEBITOS'!$I$4="ERRO !!!",0,SUM('2_DEBITOS'!E1101))</f>
        <v>0</v>
      </c>
      <c r="F1105" s="7">
        <f>IF('2_DEBITOS'!$I$4="ERRO !!!",0,SUM('2_DEBITOS'!F1101,'2_DEBITOS'!G1101))</f>
        <v>0</v>
      </c>
      <c r="G1105" s="8" t="str">
        <f>IF('1_QUESITOS'!$D$18="ERRO !!!","",
IF(E1105+F1105=0,"",
IF(OR('2_DEBITOS'!I1101="Sim",'1_QUESITOS'!$D$6="Sim",'1_QUESITOS'!$D$7="Sim",'1_QUESITOS'!$D$9="Sim"),"D",
IF('3_CAPAG'!$D$9="","",
'3_CAPAG'!$D$9))))</f>
        <v/>
      </c>
      <c r="H1105" s="8" t="str">
        <f>IF('1_QUESITOS'!$D$18="ERRO !!!","00.0",
IF(AND(OR(G1105="C",G1105="D"),'1_QUESITOS'!$D$13="Sim"),"10.1",
IF(AND(OR(G1105="A",G1105="B"),'1_QUESITOS'!$D$14="Sim"),"10.2",
IF(AND(OR(G1105="C",G1105="D"),'1_QUESITOS'!$D$13="Não",'1_QUESITOS'!$D$12="Inciso I"),"11.1",
IF(AND(OR(G1105="C",G1105="D"),'1_QUESITOS'!$D$13="Não",'1_QUESITOS'!$D$12="Inciso II"),"11.2",
"00.0")))))</f>
        <v>00.0</v>
      </c>
      <c r="I1105" s="87">
        <f>IF('1_QUESITOS'!$D$18="ERRO !!!",0,
IF(H1105="10.1",0.65,
IF(H1105="10.2",0,
IF(AND(H1105="11.1",'1_QUESITOS'!$D$8="Não",'1_QUESITOS'!$D$9="Não",'1_QUESITOS'!$D$10="Não",'1_QUESITOS'!$D$11="Não"),0.65,
IF(AND(H1105="11.1",OR('1_QUESITOS'!$D$8="Sim",'1_QUESITOS'!$D$9="Sim",'1_QUESITOS'!$D$10="Sim",'1_QUESITOS'!$D$11="Sim")),0.7,
IF(AND(H1105="11.2",'1_QUESITOS'!$D$8="Não",'1_QUESITOS'!$D$9="Não",'1_QUESITOS'!$D$10="Não",'1_QUESITOS'!$D$11="Não"),0.5,
IF(AND(H1105="11.2",OR('1_QUESITOS'!$D$8="Sim",'1_QUESITOS'!$D$9="Sim",'1_QUESITOS'!$D$10="Sim",'1_QUESITOS'!$D$11="Sim")),0.55,
0)))))))</f>
        <v>0</v>
      </c>
      <c r="J1105" s="87">
        <f>'3_CAPAG'!$D$8</f>
        <v>0</v>
      </c>
      <c r="K1105" s="87">
        <f>IF(OR('2_DEBITOS'!I1101="Sim",'1_QUESITOS'!$D$6="Sim",'1_QUESITOS'!$D$7="Sim",'1_QUESITOS'!$D$9="Sim"),I1105,
SMALL(I1105:J1105,1))</f>
        <v>0</v>
      </c>
      <c r="L1105" s="7">
        <f>IF('2_DEBITOS'!$I$4="ERRO !!!",0,ROUNDDOWN(SUM(E1105:F1105)*K1105,2))</f>
        <v>0</v>
      </c>
      <c r="M1105" s="7">
        <f t="shared" si="68"/>
        <v>0</v>
      </c>
      <c r="N1105" s="7">
        <f t="shared" si="71"/>
        <v>0</v>
      </c>
      <c r="O1105" s="7">
        <f t="shared" si="69"/>
        <v>0</v>
      </c>
    </row>
    <row r="1106" spans="3:15" x14ac:dyDescent="0.35">
      <c r="C1106" s="18" t="str">
        <f t="shared" si="70"/>
        <v/>
      </c>
      <c r="D1106" s="13" t="str">
        <f>IF('2_DEBITOS'!D1102="","Não informado",'2_DEBITOS'!D1102)</f>
        <v>Não informado</v>
      </c>
      <c r="E1106" s="7">
        <f>IF('2_DEBITOS'!$I$4="ERRO !!!",0,SUM('2_DEBITOS'!E1102))</f>
        <v>0</v>
      </c>
      <c r="F1106" s="7">
        <f>IF('2_DEBITOS'!$I$4="ERRO !!!",0,SUM('2_DEBITOS'!F1102,'2_DEBITOS'!G1102))</f>
        <v>0</v>
      </c>
      <c r="G1106" s="8" t="str">
        <f>IF('1_QUESITOS'!$D$18="ERRO !!!","",
IF(E1106+F1106=0,"",
IF(OR('2_DEBITOS'!I1102="Sim",'1_QUESITOS'!$D$6="Sim",'1_QUESITOS'!$D$7="Sim",'1_QUESITOS'!$D$9="Sim"),"D",
IF('3_CAPAG'!$D$9="","",
'3_CAPAG'!$D$9))))</f>
        <v/>
      </c>
      <c r="H1106" s="8" t="str">
        <f>IF('1_QUESITOS'!$D$18="ERRO !!!","00.0",
IF(AND(OR(G1106="C",G1106="D"),'1_QUESITOS'!$D$13="Sim"),"10.1",
IF(AND(OR(G1106="A",G1106="B"),'1_QUESITOS'!$D$14="Sim"),"10.2",
IF(AND(OR(G1106="C",G1106="D"),'1_QUESITOS'!$D$13="Não",'1_QUESITOS'!$D$12="Inciso I"),"11.1",
IF(AND(OR(G1106="C",G1106="D"),'1_QUESITOS'!$D$13="Não",'1_QUESITOS'!$D$12="Inciso II"),"11.2",
"00.0")))))</f>
        <v>00.0</v>
      </c>
      <c r="I1106" s="87">
        <f>IF('1_QUESITOS'!$D$18="ERRO !!!",0,
IF(H1106="10.1",0.65,
IF(H1106="10.2",0,
IF(AND(H1106="11.1",'1_QUESITOS'!$D$8="Não",'1_QUESITOS'!$D$9="Não",'1_QUESITOS'!$D$10="Não",'1_QUESITOS'!$D$11="Não"),0.65,
IF(AND(H1106="11.1",OR('1_QUESITOS'!$D$8="Sim",'1_QUESITOS'!$D$9="Sim",'1_QUESITOS'!$D$10="Sim",'1_QUESITOS'!$D$11="Sim")),0.7,
IF(AND(H1106="11.2",'1_QUESITOS'!$D$8="Não",'1_QUESITOS'!$D$9="Não",'1_QUESITOS'!$D$10="Não",'1_QUESITOS'!$D$11="Não"),0.5,
IF(AND(H1106="11.2",OR('1_QUESITOS'!$D$8="Sim",'1_QUESITOS'!$D$9="Sim",'1_QUESITOS'!$D$10="Sim",'1_QUESITOS'!$D$11="Sim")),0.55,
0)))))))</f>
        <v>0</v>
      </c>
      <c r="J1106" s="87">
        <f>'3_CAPAG'!$D$8</f>
        <v>0</v>
      </c>
      <c r="K1106" s="87">
        <f>IF(OR('2_DEBITOS'!I1102="Sim",'1_QUESITOS'!$D$6="Sim",'1_QUESITOS'!$D$7="Sim",'1_QUESITOS'!$D$9="Sim"),I1106,
SMALL(I1106:J1106,1))</f>
        <v>0</v>
      </c>
      <c r="L1106" s="7">
        <f>IF('2_DEBITOS'!$I$4="ERRO !!!",0,ROUNDDOWN(SUM(E1106:F1106)*K1106,2))</f>
        <v>0</v>
      </c>
      <c r="M1106" s="7">
        <f t="shared" si="68"/>
        <v>0</v>
      </c>
      <c r="N1106" s="7">
        <f t="shared" si="71"/>
        <v>0</v>
      </c>
      <c r="O1106" s="7">
        <f t="shared" si="69"/>
        <v>0</v>
      </c>
    </row>
    <row r="1107" spans="3:15" x14ac:dyDescent="0.35">
      <c r="C1107" s="18" t="str">
        <f t="shared" si="70"/>
        <v/>
      </c>
      <c r="D1107" s="13" t="str">
        <f>IF('2_DEBITOS'!D1103="","Não informado",'2_DEBITOS'!D1103)</f>
        <v>Não informado</v>
      </c>
      <c r="E1107" s="7">
        <f>IF('2_DEBITOS'!$I$4="ERRO !!!",0,SUM('2_DEBITOS'!E1103))</f>
        <v>0</v>
      </c>
      <c r="F1107" s="7">
        <f>IF('2_DEBITOS'!$I$4="ERRO !!!",0,SUM('2_DEBITOS'!F1103,'2_DEBITOS'!G1103))</f>
        <v>0</v>
      </c>
      <c r="G1107" s="8" t="str">
        <f>IF('1_QUESITOS'!$D$18="ERRO !!!","",
IF(E1107+F1107=0,"",
IF(OR('2_DEBITOS'!I1103="Sim",'1_QUESITOS'!$D$6="Sim",'1_QUESITOS'!$D$7="Sim",'1_QUESITOS'!$D$9="Sim"),"D",
IF('3_CAPAG'!$D$9="","",
'3_CAPAG'!$D$9))))</f>
        <v/>
      </c>
      <c r="H1107" s="8" t="str">
        <f>IF('1_QUESITOS'!$D$18="ERRO !!!","00.0",
IF(AND(OR(G1107="C",G1107="D"),'1_QUESITOS'!$D$13="Sim"),"10.1",
IF(AND(OR(G1107="A",G1107="B"),'1_QUESITOS'!$D$14="Sim"),"10.2",
IF(AND(OR(G1107="C",G1107="D"),'1_QUESITOS'!$D$13="Não",'1_QUESITOS'!$D$12="Inciso I"),"11.1",
IF(AND(OR(G1107="C",G1107="D"),'1_QUESITOS'!$D$13="Não",'1_QUESITOS'!$D$12="Inciso II"),"11.2",
"00.0")))))</f>
        <v>00.0</v>
      </c>
      <c r="I1107" s="87">
        <f>IF('1_QUESITOS'!$D$18="ERRO !!!",0,
IF(H1107="10.1",0.65,
IF(H1107="10.2",0,
IF(AND(H1107="11.1",'1_QUESITOS'!$D$8="Não",'1_QUESITOS'!$D$9="Não",'1_QUESITOS'!$D$10="Não",'1_QUESITOS'!$D$11="Não"),0.65,
IF(AND(H1107="11.1",OR('1_QUESITOS'!$D$8="Sim",'1_QUESITOS'!$D$9="Sim",'1_QUESITOS'!$D$10="Sim",'1_QUESITOS'!$D$11="Sim")),0.7,
IF(AND(H1107="11.2",'1_QUESITOS'!$D$8="Não",'1_QUESITOS'!$D$9="Não",'1_QUESITOS'!$D$10="Não",'1_QUESITOS'!$D$11="Não"),0.5,
IF(AND(H1107="11.2",OR('1_QUESITOS'!$D$8="Sim",'1_QUESITOS'!$D$9="Sim",'1_QUESITOS'!$D$10="Sim",'1_QUESITOS'!$D$11="Sim")),0.55,
0)))))))</f>
        <v>0</v>
      </c>
      <c r="J1107" s="87">
        <f>'3_CAPAG'!$D$8</f>
        <v>0</v>
      </c>
      <c r="K1107" s="87">
        <f>IF(OR('2_DEBITOS'!I1103="Sim",'1_QUESITOS'!$D$6="Sim",'1_QUESITOS'!$D$7="Sim",'1_QUESITOS'!$D$9="Sim"),I1107,
SMALL(I1107:J1107,1))</f>
        <v>0</v>
      </c>
      <c r="L1107" s="7">
        <f>IF('2_DEBITOS'!$I$4="ERRO !!!",0,ROUNDDOWN(SUM(E1107:F1107)*K1107,2))</f>
        <v>0</v>
      </c>
      <c r="M1107" s="7">
        <f t="shared" si="68"/>
        <v>0</v>
      </c>
      <c r="N1107" s="7">
        <f t="shared" si="71"/>
        <v>0</v>
      </c>
      <c r="O1107" s="7">
        <f t="shared" si="69"/>
        <v>0</v>
      </c>
    </row>
    <row r="1108" spans="3:15" x14ac:dyDescent="0.35">
      <c r="C1108" s="18" t="str">
        <f t="shared" si="70"/>
        <v/>
      </c>
      <c r="D1108" s="13" t="str">
        <f>IF('2_DEBITOS'!D1104="","Não informado",'2_DEBITOS'!D1104)</f>
        <v>Não informado</v>
      </c>
      <c r="E1108" s="7">
        <f>IF('2_DEBITOS'!$I$4="ERRO !!!",0,SUM('2_DEBITOS'!E1104))</f>
        <v>0</v>
      </c>
      <c r="F1108" s="7">
        <f>IF('2_DEBITOS'!$I$4="ERRO !!!",0,SUM('2_DEBITOS'!F1104,'2_DEBITOS'!G1104))</f>
        <v>0</v>
      </c>
      <c r="G1108" s="8" t="str">
        <f>IF('1_QUESITOS'!$D$18="ERRO !!!","",
IF(E1108+F1108=0,"",
IF(OR('2_DEBITOS'!I1104="Sim",'1_QUESITOS'!$D$6="Sim",'1_QUESITOS'!$D$7="Sim",'1_QUESITOS'!$D$9="Sim"),"D",
IF('3_CAPAG'!$D$9="","",
'3_CAPAG'!$D$9))))</f>
        <v/>
      </c>
      <c r="H1108" s="8" t="str">
        <f>IF('1_QUESITOS'!$D$18="ERRO !!!","00.0",
IF(AND(OR(G1108="C",G1108="D"),'1_QUESITOS'!$D$13="Sim"),"10.1",
IF(AND(OR(G1108="A",G1108="B"),'1_QUESITOS'!$D$14="Sim"),"10.2",
IF(AND(OR(G1108="C",G1108="D"),'1_QUESITOS'!$D$13="Não",'1_QUESITOS'!$D$12="Inciso I"),"11.1",
IF(AND(OR(G1108="C",G1108="D"),'1_QUESITOS'!$D$13="Não",'1_QUESITOS'!$D$12="Inciso II"),"11.2",
"00.0")))))</f>
        <v>00.0</v>
      </c>
      <c r="I1108" s="87">
        <f>IF('1_QUESITOS'!$D$18="ERRO !!!",0,
IF(H1108="10.1",0.65,
IF(H1108="10.2",0,
IF(AND(H1108="11.1",'1_QUESITOS'!$D$8="Não",'1_QUESITOS'!$D$9="Não",'1_QUESITOS'!$D$10="Não",'1_QUESITOS'!$D$11="Não"),0.65,
IF(AND(H1108="11.1",OR('1_QUESITOS'!$D$8="Sim",'1_QUESITOS'!$D$9="Sim",'1_QUESITOS'!$D$10="Sim",'1_QUESITOS'!$D$11="Sim")),0.7,
IF(AND(H1108="11.2",'1_QUESITOS'!$D$8="Não",'1_QUESITOS'!$D$9="Não",'1_QUESITOS'!$D$10="Não",'1_QUESITOS'!$D$11="Não"),0.5,
IF(AND(H1108="11.2",OR('1_QUESITOS'!$D$8="Sim",'1_QUESITOS'!$D$9="Sim",'1_QUESITOS'!$D$10="Sim",'1_QUESITOS'!$D$11="Sim")),0.55,
0)))))))</f>
        <v>0</v>
      </c>
      <c r="J1108" s="87">
        <f>'3_CAPAG'!$D$8</f>
        <v>0</v>
      </c>
      <c r="K1108" s="87">
        <f>IF(OR('2_DEBITOS'!I1104="Sim",'1_QUESITOS'!$D$6="Sim",'1_QUESITOS'!$D$7="Sim",'1_QUESITOS'!$D$9="Sim"),I1108,
SMALL(I1108:J1108,1))</f>
        <v>0</v>
      </c>
      <c r="L1108" s="7">
        <f>IF('2_DEBITOS'!$I$4="ERRO !!!",0,ROUNDDOWN(SUM(E1108:F1108)*K1108,2))</f>
        <v>0</v>
      </c>
      <c r="M1108" s="7">
        <f t="shared" si="68"/>
        <v>0</v>
      </c>
      <c r="N1108" s="7">
        <f t="shared" si="71"/>
        <v>0</v>
      </c>
      <c r="O1108" s="7">
        <f t="shared" si="69"/>
        <v>0</v>
      </c>
    </row>
    <row r="1109" spans="3:15" x14ac:dyDescent="0.35">
      <c r="C1109" s="18" t="str">
        <f t="shared" si="70"/>
        <v/>
      </c>
      <c r="D1109" s="13" t="str">
        <f>IF('2_DEBITOS'!D1105="","Não informado",'2_DEBITOS'!D1105)</f>
        <v>Não informado</v>
      </c>
      <c r="E1109" s="7">
        <f>IF('2_DEBITOS'!$I$4="ERRO !!!",0,SUM('2_DEBITOS'!E1105))</f>
        <v>0</v>
      </c>
      <c r="F1109" s="7">
        <f>IF('2_DEBITOS'!$I$4="ERRO !!!",0,SUM('2_DEBITOS'!F1105,'2_DEBITOS'!G1105))</f>
        <v>0</v>
      </c>
      <c r="G1109" s="8" t="str">
        <f>IF('1_QUESITOS'!$D$18="ERRO !!!","",
IF(E1109+F1109=0,"",
IF(OR('2_DEBITOS'!I1105="Sim",'1_QUESITOS'!$D$6="Sim",'1_QUESITOS'!$D$7="Sim",'1_QUESITOS'!$D$9="Sim"),"D",
IF('3_CAPAG'!$D$9="","",
'3_CAPAG'!$D$9))))</f>
        <v/>
      </c>
      <c r="H1109" s="8" t="str">
        <f>IF('1_QUESITOS'!$D$18="ERRO !!!","00.0",
IF(AND(OR(G1109="C",G1109="D"),'1_QUESITOS'!$D$13="Sim"),"10.1",
IF(AND(OR(G1109="A",G1109="B"),'1_QUESITOS'!$D$14="Sim"),"10.2",
IF(AND(OR(G1109="C",G1109="D"),'1_QUESITOS'!$D$13="Não",'1_QUESITOS'!$D$12="Inciso I"),"11.1",
IF(AND(OR(G1109="C",G1109="D"),'1_QUESITOS'!$D$13="Não",'1_QUESITOS'!$D$12="Inciso II"),"11.2",
"00.0")))))</f>
        <v>00.0</v>
      </c>
      <c r="I1109" s="87">
        <f>IF('1_QUESITOS'!$D$18="ERRO !!!",0,
IF(H1109="10.1",0.65,
IF(H1109="10.2",0,
IF(AND(H1109="11.1",'1_QUESITOS'!$D$8="Não",'1_QUESITOS'!$D$9="Não",'1_QUESITOS'!$D$10="Não",'1_QUESITOS'!$D$11="Não"),0.65,
IF(AND(H1109="11.1",OR('1_QUESITOS'!$D$8="Sim",'1_QUESITOS'!$D$9="Sim",'1_QUESITOS'!$D$10="Sim",'1_QUESITOS'!$D$11="Sim")),0.7,
IF(AND(H1109="11.2",'1_QUESITOS'!$D$8="Não",'1_QUESITOS'!$D$9="Não",'1_QUESITOS'!$D$10="Não",'1_QUESITOS'!$D$11="Não"),0.5,
IF(AND(H1109="11.2",OR('1_QUESITOS'!$D$8="Sim",'1_QUESITOS'!$D$9="Sim",'1_QUESITOS'!$D$10="Sim",'1_QUESITOS'!$D$11="Sim")),0.55,
0)))))))</f>
        <v>0</v>
      </c>
      <c r="J1109" s="87">
        <f>'3_CAPAG'!$D$8</f>
        <v>0</v>
      </c>
      <c r="K1109" s="87">
        <f>IF(OR('2_DEBITOS'!I1105="Sim",'1_QUESITOS'!$D$6="Sim",'1_QUESITOS'!$D$7="Sim",'1_QUESITOS'!$D$9="Sim"),I1109,
SMALL(I1109:J1109,1))</f>
        <v>0</v>
      </c>
      <c r="L1109" s="7">
        <f>IF('2_DEBITOS'!$I$4="ERRO !!!",0,ROUNDDOWN(SUM(E1109:F1109)*K1109,2))</f>
        <v>0</v>
      </c>
      <c r="M1109" s="7">
        <f t="shared" si="68"/>
        <v>0</v>
      </c>
      <c r="N1109" s="7">
        <f t="shared" si="71"/>
        <v>0</v>
      </c>
      <c r="O1109" s="7">
        <f t="shared" si="69"/>
        <v>0</v>
      </c>
    </row>
    <row r="1110" spans="3:15" x14ac:dyDescent="0.35">
      <c r="C1110" s="18" t="str">
        <f t="shared" si="70"/>
        <v/>
      </c>
      <c r="D1110" s="13" t="str">
        <f>IF('2_DEBITOS'!D1106="","Não informado",'2_DEBITOS'!D1106)</f>
        <v>Não informado</v>
      </c>
      <c r="E1110" s="7">
        <f>IF('2_DEBITOS'!$I$4="ERRO !!!",0,SUM('2_DEBITOS'!E1106))</f>
        <v>0</v>
      </c>
      <c r="F1110" s="7">
        <f>IF('2_DEBITOS'!$I$4="ERRO !!!",0,SUM('2_DEBITOS'!F1106,'2_DEBITOS'!G1106))</f>
        <v>0</v>
      </c>
      <c r="G1110" s="8" t="str">
        <f>IF('1_QUESITOS'!$D$18="ERRO !!!","",
IF(E1110+F1110=0,"",
IF(OR('2_DEBITOS'!I1106="Sim",'1_QUESITOS'!$D$6="Sim",'1_QUESITOS'!$D$7="Sim",'1_QUESITOS'!$D$9="Sim"),"D",
IF('3_CAPAG'!$D$9="","",
'3_CAPAG'!$D$9))))</f>
        <v/>
      </c>
      <c r="H1110" s="8" t="str">
        <f>IF('1_QUESITOS'!$D$18="ERRO !!!","00.0",
IF(AND(OR(G1110="C",G1110="D"),'1_QUESITOS'!$D$13="Sim"),"10.1",
IF(AND(OR(G1110="A",G1110="B"),'1_QUESITOS'!$D$14="Sim"),"10.2",
IF(AND(OR(G1110="C",G1110="D"),'1_QUESITOS'!$D$13="Não",'1_QUESITOS'!$D$12="Inciso I"),"11.1",
IF(AND(OR(G1110="C",G1110="D"),'1_QUESITOS'!$D$13="Não",'1_QUESITOS'!$D$12="Inciso II"),"11.2",
"00.0")))))</f>
        <v>00.0</v>
      </c>
      <c r="I1110" s="87">
        <f>IF('1_QUESITOS'!$D$18="ERRO !!!",0,
IF(H1110="10.1",0.65,
IF(H1110="10.2",0,
IF(AND(H1110="11.1",'1_QUESITOS'!$D$8="Não",'1_QUESITOS'!$D$9="Não",'1_QUESITOS'!$D$10="Não",'1_QUESITOS'!$D$11="Não"),0.65,
IF(AND(H1110="11.1",OR('1_QUESITOS'!$D$8="Sim",'1_QUESITOS'!$D$9="Sim",'1_QUESITOS'!$D$10="Sim",'1_QUESITOS'!$D$11="Sim")),0.7,
IF(AND(H1110="11.2",'1_QUESITOS'!$D$8="Não",'1_QUESITOS'!$D$9="Não",'1_QUESITOS'!$D$10="Não",'1_QUESITOS'!$D$11="Não"),0.5,
IF(AND(H1110="11.2",OR('1_QUESITOS'!$D$8="Sim",'1_QUESITOS'!$D$9="Sim",'1_QUESITOS'!$D$10="Sim",'1_QUESITOS'!$D$11="Sim")),0.55,
0)))))))</f>
        <v>0</v>
      </c>
      <c r="J1110" s="87">
        <f>'3_CAPAG'!$D$8</f>
        <v>0</v>
      </c>
      <c r="K1110" s="87">
        <f>IF(OR('2_DEBITOS'!I1106="Sim",'1_QUESITOS'!$D$6="Sim",'1_QUESITOS'!$D$7="Sim",'1_QUESITOS'!$D$9="Sim"),I1110,
SMALL(I1110:J1110,1))</f>
        <v>0</v>
      </c>
      <c r="L1110" s="7">
        <f>IF('2_DEBITOS'!$I$4="ERRO !!!",0,ROUNDDOWN(SUM(E1110:F1110)*K1110,2))</f>
        <v>0</v>
      </c>
      <c r="M1110" s="7">
        <f t="shared" si="68"/>
        <v>0</v>
      </c>
      <c r="N1110" s="7">
        <f t="shared" si="71"/>
        <v>0</v>
      </c>
      <c r="O1110" s="7">
        <f t="shared" si="69"/>
        <v>0</v>
      </c>
    </row>
    <row r="1111" spans="3:15" x14ac:dyDescent="0.35">
      <c r="C1111" s="18" t="str">
        <f t="shared" si="70"/>
        <v/>
      </c>
      <c r="D1111" s="13" t="str">
        <f>IF('2_DEBITOS'!D1107="","Não informado",'2_DEBITOS'!D1107)</f>
        <v>Não informado</v>
      </c>
      <c r="E1111" s="7">
        <f>IF('2_DEBITOS'!$I$4="ERRO !!!",0,SUM('2_DEBITOS'!E1107))</f>
        <v>0</v>
      </c>
      <c r="F1111" s="7">
        <f>IF('2_DEBITOS'!$I$4="ERRO !!!",0,SUM('2_DEBITOS'!F1107,'2_DEBITOS'!G1107))</f>
        <v>0</v>
      </c>
      <c r="G1111" s="8" t="str">
        <f>IF('1_QUESITOS'!$D$18="ERRO !!!","",
IF(E1111+F1111=0,"",
IF(OR('2_DEBITOS'!I1107="Sim",'1_QUESITOS'!$D$6="Sim",'1_QUESITOS'!$D$7="Sim",'1_QUESITOS'!$D$9="Sim"),"D",
IF('3_CAPAG'!$D$9="","",
'3_CAPAG'!$D$9))))</f>
        <v/>
      </c>
      <c r="H1111" s="8" t="str">
        <f>IF('1_QUESITOS'!$D$18="ERRO !!!","00.0",
IF(AND(OR(G1111="C",G1111="D"),'1_QUESITOS'!$D$13="Sim"),"10.1",
IF(AND(OR(G1111="A",G1111="B"),'1_QUESITOS'!$D$14="Sim"),"10.2",
IF(AND(OR(G1111="C",G1111="D"),'1_QUESITOS'!$D$13="Não",'1_QUESITOS'!$D$12="Inciso I"),"11.1",
IF(AND(OR(G1111="C",G1111="D"),'1_QUESITOS'!$D$13="Não",'1_QUESITOS'!$D$12="Inciso II"),"11.2",
"00.0")))))</f>
        <v>00.0</v>
      </c>
      <c r="I1111" s="87">
        <f>IF('1_QUESITOS'!$D$18="ERRO !!!",0,
IF(H1111="10.1",0.65,
IF(H1111="10.2",0,
IF(AND(H1111="11.1",'1_QUESITOS'!$D$8="Não",'1_QUESITOS'!$D$9="Não",'1_QUESITOS'!$D$10="Não",'1_QUESITOS'!$D$11="Não"),0.65,
IF(AND(H1111="11.1",OR('1_QUESITOS'!$D$8="Sim",'1_QUESITOS'!$D$9="Sim",'1_QUESITOS'!$D$10="Sim",'1_QUESITOS'!$D$11="Sim")),0.7,
IF(AND(H1111="11.2",'1_QUESITOS'!$D$8="Não",'1_QUESITOS'!$D$9="Não",'1_QUESITOS'!$D$10="Não",'1_QUESITOS'!$D$11="Não"),0.5,
IF(AND(H1111="11.2",OR('1_QUESITOS'!$D$8="Sim",'1_QUESITOS'!$D$9="Sim",'1_QUESITOS'!$D$10="Sim",'1_QUESITOS'!$D$11="Sim")),0.55,
0)))))))</f>
        <v>0</v>
      </c>
      <c r="J1111" s="87">
        <f>'3_CAPAG'!$D$8</f>
        <v>0</v>
      </c>
      <c r="K1111" s="87">
        <f>IF(OR('2_DEBITOS'!I1107="Sim",'1_QUESITOS'!$D$6="Sim",'1_QUESITOS'!$D$7="Sim",'1_QUESITOS'!$D$9="Sim"),I1111,
SMALL(I1111:J1111,1))</f>
        <v>0</v>
      </c>
      <c r="L1111" s="7">
        <f>IF('2_DEBITOS'!$I$4="ERRO !!!",0,ROUNDDOWN(SUM(E1111:F1111)*K1111,2))</f>
        <v>0</v>
      </c>
      <c r="M1111" s="7">
        <f t="shared" si="68"/>
        <v>0</v>
      </c>
      <c r="N1111" s="7">
        <f t="shared" si="71"/>
        <v>0</v>
      </c>
      <c r="O1111" s="7">
        <f t="shared" si="69"/>
        <v>0</v>
      </c>
    </row>
    <row r="1112" spans="3:15" x14ac:dyDescent="0.35">
      <c r="C1112" s="18" t="str">
        <f t="shared" si="70"/>
        <v/>
      </c>
      <c r="D1112" s="13" t="str">
        <f>IF('2_DEBITOS'!D1108="","Não informado",'2_DEBITOS'!D1108)</f>
        <v>Não informado</v>
      </c>
      <c r="E1112" s="7">
        <f>IF('2_DEBITOS'!$I$4="ERRO !!!",0,SUM('2_DEBITOS'!E1108))</f>
        <v>0</v>
      </c>
      <c r="F1112" s="7">
        <f>IF('2_DEBITOS'!$I$4="ERRO !!!",0,SUM('2_DEBITOS'!F1108,'2_DEBITOS'!G1108))</f>
        <v>0</v>
      </c>
      <c r="G1112" s="8" t="str">
        <f>IF('1_QUESITOS'!$D$18="ERRO !!!","",
IF(E1112+F1112=0,"",
IF(OR('2_DEBITOS'!I1108="Sim",'1_QUESITOS'!$D$6="Sim",'1_QUESITOS'!$D$7="Sim",'1_QUESITOS'!$D$9="Sim"),"D",
IF('3_CAPAG'!$D$9="","",
'3_CAPAG'!$D$9))))</f>
        <v/>
      </c>
      <c r="H1112" s="8" t="str">
        <f>IF('1_QUESITOS'!$D$18="ERRO !!!","00.0",
IF(AND(OR(G1112="C",G1112="D"),'1_QUESITOS'!$D$13="Sim"),"10.1",
IF(AND(OR(G1112="A",G1112="B"),'1_QUESITOS'!$D$14="Sim"),"10.2",
IF(AND(OR(G1112="C",G1112="D"),'1_QUESITOS'!$D$13="Não",'1_QUESITOS'!$D$12="Inciso I"),"11.1",
IF(AND(OR(G1112="C",G1112="D"),'1_QUESITOS'!$D$13="Não",'1_QUESITOS'!$D$12="Inciso II"),"11.2",
"00.0")))))</f>
        <v>00.0</v>
      </c>
      <c r="I1112" s="87">
        <f>IF('1_QUESITOS'!$D$18="ERRO !!!",0,
IF(H1112="10.1",0.65,
IF(H1112="10.2",0,
IF(AND(H1112="11.1",'1_QUESITOS'!$D$8="Não",'1_QUESITOS'!$D$9="Não",'1_QUESITOS'!$D$10="Não",'1_QUESITOS'!$D$11="Não"),0.65,
IF(AND(H1112="11.1",OR('1_QUESITOS'!$D$8="Sim",'1_QUESITOS'!$D$9="Sim",'1_QUESITOS'!$D$10="Sim",'1_QUESITOS'!$D$11="Sim")),0.7,
IF(AND(H1112="11.2",'1_QUESITOS'!$D$8="Não",'1_QUESITOS'!$D$9="Não",'1_QUESITOS'!$D$10="Não",'1_QUESITOS'!$D$11="Não"),0.5,
IF(AND(H1112="11.2",OR('1_QUESITOS'!$D$8="Sim",'1_QUESITOS'!$D$9="Sim",'1_QUESITOS'!$D$10="Sim",'1_QUESITOS'!$D$11="Sim")),0.55,
0)))))))</f>
        <v>0</v>
      </c>
      <c r="J1112" s="87">
        <f>'3_CAPAG'!$D$8</f>
        <v>0</v>
      </c>
      <c r="K1112" s="87">
        <f>IF(OR('2_DEBITOS'!I1108="Sim",'1_QUESITOS'!$D$6="Sim",'1_QUESITOS'!$D$7="Sim",'1_QUESITOS'!$D$9="Sim"),I1112,
SMALL(I1112:J1112,1))</f>
        <v>0</v>
      </c>
      <c r="L1112" s="7">
        <f>IF('2_DEBITOS'!$I$4="ERRO !!!",0,ROUNDDOWN(SUM(E1112:F1112)*K1112,2))</f>
        <v>0</v>
      </c>
      <c r="M1112" s="7">
        <f t="shared" si="68"/>
        <v>0</v>
      </c>
      <c r="N1112" s="7">
        <f t="shared" si="71"/>
        <v>0</v>
      </c>
      <c r="O1112" s="7">
        <f t="shared" si="69"/>
        <v>0</v>
      </c>
    </row>
    <row r="1113" spans="3:15" x14ac:dyDescent="0.35">
      <c r="C1113" s="18" t="str">
        <f t="shared" si="70"/>
        <v/>
      </c>
      <c r="D1113" s="13" t="str">
        <f>IF('2_DEBITOS'!D1109="","Não informado",'2_DEBITOS'!D1109)</f>
        <v>Não informado</v>
      </c>
      <c r="E1113" s="7">
        <f>IF('2_DEBITOS'!$I$4="ERRO !!!",0,SUM('2_DEBITOS'!E1109))</f>
        <v>0</v>
      </c>
      <c r="F1113" s="7">
        <f>IF('2_DEBITOS'!$I$4="ERRO !!!",0,SUM('2_DEBITOS'!F1109,'2_DEBITOS'!G1109))</f>
        <v>0</v>
      </c>
      <c r="G1113" s="8" t="str">
        <f>IF('1_QUESITOS'!$D$18="ERRO !!!","",
IF(E1113+F1113=0,"",
IF(OR('2_DEBITOS'!I1109="Sim",'1_QUESITOS'!$D$6="Sim",'1_QUESITOS'!$D$7="Sim",'1_QUESITOS'!$D$9="Sim"),"D",
IF('3_CAPAG'!$D$9="","",
'3_CAPAG'!$D$9))))</f>
        <v/>
      </c>
      <c r="H1113" s="8" t="str">
        <f>IF('1_QUESITOS'!$D$18="ERRO !!!","00.0",
IF(AND(OR(G1113="C",G1113="D"),'1_QUESITOS'!$D$13="Sim"),"10.1",
IF(AND(OR(G1113="A",G1113="B"),'1_QUESITOS'!$D$14="Sim"),"10.2",
IF(AND(OR(G1113="C",G1113="D"),'1_QUESITOS'!$D$13="Não",'1_QUESITOS'!$D$12="Inciso I"),"11.1",
IF(AND(OR(G1113="C",G1113="D"),'1_QUESITOS'!$D$13="Não",'1_QUESITOS'!$D$12="Inciso II"),"11.2",
"00.0")))))</f>
        <v>00.0</v>
      </c>
      <c r="I1113" s="87">
        <f>IF('1_QUESITOS'!$D$18="ERRO !!!",0,
IF(H1113="10.1",0.65,
IF(H1113="10.2",0,
IF(AND(H1113="11.1",'1_QUESITOS'!$D$8="Não",'1_QUESITOS'!$D$9="Não",'1_QUESITOS'!$D$10="Não",'1_QUESITOS'!$D$11="Não"),0.65,
IF(AND(H1113="11.1",OR('1_QUESITOS'!$D$8="Sim",'1_QUESITOS'!$D$9="Sim",'1_QUESITOS'!$D$10="Sim",'1_QUESITOS'!$D$11="Sim")),0.7,
IF(AND(H1113="11.2",'1_QUESITOS'!$D$8="Não",'1_QUESITOS'!$D$9="Não",'1_QUESITOS'!$D$10="Não",'1_QUESITOS'!$D$11="Não"),0.5,
IF(AND(H1113="11.2",OR('1_QUESITOS'!$D$8="Sim",'1_QUESITOS'!$D$9="Sim",'1_QUESITOS'!$D$10="Sim",'1_QUESITOS'!$D$11="Sim")),0.55,
0)))))))</f>
        <v>0</v>
      </c>
      <c r="J1113" s="87">
        <f>'3_CAPAG'!$D$8</f>
        <v>0</v>
      </c>
      <c r="K1113" s="87">
        <f>IF(OR('2_DEBITOS'!I1109="Sim",'1_QUESITOS'!$D$6="Sim",'1_QUESITOS'!$D$7="Sim",'1_QUESITOS'!$D$9="Sim"),I1113,
SMALL(I1113:J1113,1))</f>
        <v>0</v>
      </c>
      <c r="L1113" s="7">
        <f>IF('2_DEBITOS'!$I$4="ERRO !!!",0,ROUNDDOWN(SUM(E1113:F1113)*K1113,2))</f>
        <v>0</v>
      </c>
      <c r="M1113" s="7">
        <f t="shared" si="68"/>
        <v>0</v>
      </c>
      <c r="N1113" s="7">
        <f t="shared" si="71"/>
        <v>0</v>
      </c>
      <c r="O1113" s="7">
        <f t="shared" si="69"/>
        <v>0</v>
      </c>
    </row>
    <row r="1114" spans="3:15" x14ac:dyDescent="0.35">
      <c r="C1114" s="18" t="str">
        <f t="shared" si="70"/>
        <v/>
      </c>
      <c r="D1114" s="13" t="str">
        <f>IF('2_DEBITOS'!D1110="","Não informado",'2_DEBITOS'!D1110)</f>
        <v>Não informado</v>
      </c>
      <c r="E1114" s="7">
        <f>IF('2_DEBITOS'!$I$4="ERRO !!!",0,SUM('2_DEBITOS'!E1110))</f>
        <v>0</v>
      </c>
      <c r="F1114" s="7">
        <f>IF('2_DEBITOS'!$I$4="ERRO !!!",0,SUM('2_DEBITOS'!F1110,'2_DEBITOS'!G1110))</f>
        <v>0</v>
      </c>
      <c r="G1114" s="8" t="str">
        <f>IF('1_QUESITOS'!$D$18="ERRO !!!","",
IF(E1114+F1114=0,"",
IF(OR('2_DEBITOS'!I1110="Sim",'1_QUESITOS'!$D$6="Sim",'1_QUESITOS'!$D$7="Sim",'1_QUESITOS'!$D$9="Sim"),"D",
IF('3_CAPAG'!$D$9="","",
'3_CAPAG'!$D$9))))</f>
        <v/>
      </c>
      <c r="H1114" s="8" t="str">
        <f>IF('1_QUESITOS'!$D$18="ERRO !!!","00.0",
IF(AND(OR(G1114="C",G1114="D"),'1_QUESITOS'!$D$13="Sim"),"10.1",
IF(AND(OR(G1114="A",G1114="B"),'1_QUESITOS'!$D$14="Sim"),"10.2",
IF(AND(OR(G1114="C",G1114="D"),'1_QUESITOS'!$D$13="Não",'1_QUESITOS'!$D$12="Inciso I"),"11.1",
IF(AND(OR(G1114="C",G1114="D"),'1_QUESITOS'!$D$13="Não",'1_QUESITOS'!$D$12="Inciso II"),"11.2",
"00.0")))))</f>
        <v>00.0</v>
      </c>
      <c r="I1114" s="87">
        <f>IF('1_QUESITOS'!$D$18="ERRO !!!",0,
IF(H1114="10.1",0.65,
IF(H1114="10.2",0,
IF(AND(H1114="11.1",'1_QUESITOS'!$D$8="Não",'1_QUESITOS'!$D$9="Não",'1_QUESITOS'!$D$10="Não",'1_QUESITOS'!$D$11="Não"),0.65,
IF(AND(H1114="11.1",OR('1_QUESITOS'!$D$8="Sim",'1_QUESITOS'!$D$9="Sim",'1_QUESITOS'!$D$10="Sim",'1_QUESITOS'!$D$11="Sim")),0.7,
IF(AND(H1114="11.2",'1_QUESITOS'!$D$8="Não",'1_QUESITOS'!$D$9="Não",'1_QUESITOS'!$D$10="Não",'1_QUESITOS'!$D$11="Não"),0.5,
IF(AND(H1114="11.2",OR('1_QUESITOS'!$D$8="Sim",'1_QUESITOS'!$D$9="Sim",'1_QUESITOS'!$D$10="Sim",'1_QUESITOS'!$D$11="Sim")),0.55,
0)))))))</f>
        <v>0</v>
      </c>
      <c r="J1114" s="87">
        <f>'3_CAPAG'!$D$8</f>
        <v>0</v>
      </c>
      <c r="K1114" s="87">
        <f>IF(OR('2_DEBITOS'!I1110="Sim",'1_QUESITOS'!$D$6="Sim",'1_QUESITOS'!$D$7="Sim",'1_QUESITOS'!$D$9="Sim"),I1114,
SMALL(I1114:J1114,1))</f>
        <v>0</v>
      </c>
      <c r="L1114" s="7">
        <f>IF('2_DEBITOS'!$I$4="ERRO !!!",0,ROUNDDOWN(SUM(E1114:F1114)*K1114,2))</f>
        <v>0</v>
      </c>
      <c r="M1114" s="7">
        <f t="shared" si="68"/>
        <v>0</v>
      </c>
      <c r="N1114" s="7">
        <f t="shared" si="71"/>
        <v>0</v>
      </c>
      <c r="O1114" s="7">
        <f t="shared" si="69"/>
        <v>0</v>
      </c>
    </row>
    <row r="1115" spans="3:15" x14ac:dyDescent="0.35">
      <c r="C1115" s="18" t="str">
        <f t="shared" si="70"/>
        <v/>
      </c>
      <c r="D1115" s="13" t="str">
        <f>IF('2_DEBITOS'!D1111="","Não informado",'2_DEBITOS'!D1111)</f>
        <v>Não informado</v>
      </c>
      <c r="E1115" s="7">
        <f>IF('2_DEBITOS'!$I$4="ERRO !!!",0,SUM('2_DEBITOS'!E1111))</f>
        <v>0</v>
      </c>
      <c r="F1115" s="7">
        <f>IF('2_DEBITOS'!$I$4="ERRO !!!",0,SUM('2_DEBITOS'!F1111,'2_DEBITOS'!G1111))</f>
        <v>0</v>
      </c>
      <c r="G1115" s="8" t="str">
        <f>IF('1_QUESITOS'!$D$18="ERRO !!!","",
IF(E1115+F1115=0,"",
IF(OR('2_DEBITOS'!I1111="Sim",'1_QUESITOS'!$D$6="Sim",'1_QUESITOS'!$D$7="Sim",'1_QUESITOS'!$D$9="Sim"),"D",
IF('3_CAPAG'!$D$9="","",
'3_CAPAG'!$D$9))))</f>
        <v/>
      </c>
      <c r="H1115" s="8" t="str">
        <f>IF('1_QUESITOS'!$D$18="ERRO !!!","00.0",
IF(AND(OR(G1115="C",G1115="D"),'1_QUESITOS'!$D$13="Sim"),"10.1",
IF(AND(OR(G1115="A",G1115="B"),'1_QUESITOS'!$D$14="Sim"),"10.2",
IF(AND(OR(G1115="C",G1115="D"),'1_QUESITOS'!$D$13="Não",'1_QUESITOS'!$D$12="Inciso I"),"11.1",
IF(AND(OR(G1115="C",G1115="D"),'1_QUESITOS'!$D$13="Não",'1_QUESITOS'!$D$12="Inciso II"),"11.2",
"00.0")))))</f>
        <v>00.0</v>
      </c>
      <c r="I1115" s="87">
        <f>IF('1_QUESITOS'!$D$18="ERRO !!!",0,
IF(H1115="10.1",0.65,
IF(H1115="10.2",0,
IF(AND(H1115="11.1",'1_QUESITOS'!$D$8="Não",'1_QUESITOS'!$D$9="Não",'1_QUESITOS'!$D$10="Não",'1_QUESITOS'!$D$11="Não"),0.65,
IF(AND(H1115="11.1",OR('1_QUESITOS'!$D$8="Sim",'1_QUESITOS'!$D$9="Sim",'1_QUESITOS'!$D$10="Sim",'1_QUESITOS'!$D$11="Sim")),0.7,
IF(AND(H1115="11.2",'1_QUESITOS'!$D$8="Não",'1_QUESITOS'!$D$9="Não",'1_QUESITOS'!$D$10="Não",'1_QUESITOS'!$D$11="Não"),0.5,
IF(AND(H1115="11.2",OR('1_QUESITOS'!$D$8="Sim",'1_QUESITOS'!$D$9="Sim",'1_QUESITOS'!$D$10="Sim",'1_QUESITOS'!$D$11="Sim")),0.55,
0)))))))</f>
        <v>0</v>
      </c>
      <c r="J1115" s="87">
        <f>'3_CAPAG'!$D$8</f>
        <v>0</v>
      </c>
      <c r="K1115" s="87">
        <f>IF(OR('2_DEBITOS'!I1111="Sim",'1_QUESITOS'!$D$6="Sim",'1_QUESITOS'!$D$7="Sim",'1_QUESITOS'!$D$9="Sim"),I1115,
SMALL(I1115:J1115,1))</f>
        <v>0</v>
      </c>
      <c r="L1115" s="7">
        <f>IF('2_DEBITOS'!$I$4="ERRO !!!",0,ROUNDDOWN(SUM(E1115:F1115)*K1115,2))</f>
        <v>0</v>
      </c>
      <c r="M1115" s="7">
        <f t="shared" si="68"/>
        <v>0</v>
      </c>
      <c r="N1115" s="7">
        <f t="shared" si="71"/>
        <v>0</v>
      </c>
      <c r="O1115" s="7">
        <f t="shared" si="69"/>
        <v>0</v>
      </c>
    </row>
    <row r="1116" spans="3:15" x14ac:dyDescent="0.35">
      <c r="C1116" s="18" t="str">
        <f t="shared" si="70"/>
        <v/>
      </c>
      <c r="D1116" s="13" t="str">
        <f>IF('2_DEBITOS'!D1112="","Não informado",'2_DEBITOS'!D1112)</f>
        <v>Não informado</v>
      </c>
      <c r="E1116" s="7">
        <f>IF('2_DEBITOS'!$I$4="ERRO !!!",0,SUM('2_DEBITOS'!E1112))</f>
        <v>0</v>
      </c>
      <c r="F1116" s="7">
        <f>IF('2_DEBITOS'!$I$4="ERRO !!!",0,SUM('2_DEBITOS'!F1112,'2_DEBITOS'!G1112))</f>
        <v>0</v>
      </c>
      <c r="G1116" s="8" t="str">
        <f>IF('1_QUESITOS'!$D$18="ERRO !!!","",
IF(E1116+F1116=0,"",
IF(OR('2_DEBITOS'!I1112="Sim",'1_QUESITOS'!$D$6="Sim",'1_QUESITOS'!$D$7="Sim",'1_QUESITOS'!$D$9="Sim"),"D",
IF('3_CAPAG'!$D$9="","",
'3_CAPAG'!$D$9))))</f>
        <v/>
      </c>
      <c r="H1116" s="8" t="str">
        <f>IF('1_QUESITOS'!$D$18="ERRO !!!","00.0",
IF(AND(OR(G1116="C",G1116="D"),'1_QUESITOS'!$D$13="Sim"),"10.1",
IF(AND(OR(G1116="A",G1116="B"),'1_QUESITOS'!$D$14="Sim"),"10.2",
IF(AND(OR(G1116="C",G1116="D"),'1_QUESITOS'!$D$13="Não",'1_QUESITOS'!$D$12="Inciso I"),"11.1",
IF(AND(OR(G1116="C",G1116="D"),'1_QUESITOS'!$D$13="Não",'1_QUESITOS'!$D$12="Inciso II"),"11.2",
"00.0")))))</f>
        <v>00.0</v>
      </c>
      <c r="I1116" s="87">
        <f>IF('1_QUESITOS'!$D$18="ERRO !!!",0,
IF(H1116="10.1",0.65,
IF(H1116="10.2",0,
IF(AND(H1116="11.1",'1_QUESITOS'!$D$8="Não",'1_QUESITOS'!$D$9="Não",'1_QUESITOS'!$D$10="Não",'1_QUESITOS'!$D$11="Não"),0.65,
IF(AND(H1116="11.1",OR('1_QUESITOS'!$D$8="Sim",'1_QUESITOS'!$D$9="Sim",'1_QUESITOS'!$D$10="Sim",'1_QUESITOS'!$D$11="Sim")),0.7,
IF(AND(H1116="11.2",'1_QUESITOS'!$D$8="Não",'1_QUESITOS'!$D$9="Não",'1_QUESITOS'!$D$10="Não",'1_QUESITOS'!$D$11="Não"),0.5,
IF(AND(H1116="11.2",OR('1_QUESITOS'!$D$8="Sim",'1_QUESITOS'!$D$9="Sim",'1_QUESITOS'!$D$10="Sim",'1_QUESITOS'!$D$11="Sim")),0.55,
0)))))))</f>
        <v>0</v>
      </c>
      <c r="J1116" s="87">
        <f>'3_CAPAG'!$D$8</f>
        <v>0</v>
      </c>
      <c r="K1116" s="87">
        <f>IF(OR('2_DEBITOS'!I1112="Sim",'1_QUESITOS'!$D$6="Sim",'1_QUESITOS'!$D$7="Sim",'1_QUESITOS'!$D$9="Sim"),I1116,
SMALL(I1116:J1116,1))</f>
        <v>0</v>
      </c>
      <c r="L1116" s="7">
        <f>IF('2_DEBITOS'!$I$4="ERRO !!!",0,ROUNDDOWN(SUM(E1116:F1116)*K1116,2))</f>
        <v>0</v>
      </c>
      <c r="M1116" s="7">
        <f t="shared" si="68"/>
        <v>0</v>
      </c>
      <c r="N1116" s="7">
        <f t="shared" si="71"/>
        <v>0</v>
      </c>
      <c r="O1116" s="7">
        <f t="shared" si="69"/>
        <v>0</v>
      </c>
    </row>
    <row r="1117" spans="3:15" x14ac:dyDescent="0.35">
      <c r="C1117" s="18" t="str">
        <f t="shared" si="70"/>
        <v/>
      </c>
      <c r="D1117" s="13" t="str">
        <f>IF('2_DEBITOS'!D1113="","Não informado",'2_DEBITOS'!D1113)</f>
        <v>Não informado</v>
      </c>
      <c r="E1117" s="7">
        <f>IF('2_DEBITOS'!$I$4="ERRO !!!",0,SUM('2_DEBITOS'!E1113))</f>
        <v>0</v>
      </c>
      <c r="F1117" s="7">
        <f>IF('2_DEBITOS'!$I$4="ERRO !!!",0,SUM('2_DEBITOS'!F1113,'2_DEBITOS'!G1113))</f>
        <v>0</v>
      </c>
      <c r="G1117" s="8" t="str">
        <f>IF('1_QUESITOS'!$D$18="ERRO !!!","",
IF(E1117+F1117=0,"",
IF(OR('2_DEBITOS'!I1113="Sim",'1_QUESITOS'!$D$6="Sim",'1_QUESITOS'!$D$7="Sim",'1_QUESITOS'!$D$9="Sim"),"D",
IF('3_CAPAG'!$D$9="","",
'3_CAPAG'!$D$9))))</f>
        <v/>
      </c>
      <c r="H1117" s="8" t="str">
        <f>IF('1_QUESITOS'!$D$18="ERRO !!!","00.0",
IF(AND(OR(G1117="C",G1117="D"),'1_QUESITOS'!$D$13="Sim"),"10.1",
IF(AND(OR(G1117="A",G1117="B"),'1_QUESITOS'!$D$14="Sim"),"10.2",
IF(AND(OR(G1117="C",G1117="D"),'1_QUESITOS'!$D$13="Não",'1_QUESITOS'!$D$12="Inciso I"),"11.1",
IF(AND(OR(G1117="C",G1117="D"),'1_QUESITOS'!$D$13="Não",'1_QUESITOS'!$D$12="Inciso II"),"11.2",
"00.0")))))</f>
        <v>00.0</v>
      </c>
      <c r="I1117" s="87">
        <f>IF('1_QUESITOS'!$D$18="ERRO !!!",0,
IF(H1117="10.1",0.65,
IF(H1117="10.2",0,
IF(AND(H1117="11.1",'1_QUESITOS'!$D$8="Não",'1_QUESITOS'!$D$9="Não",'1_QUESITOS'!$D$10="Não",'1_QUESITOS'!$D$11="Não"),0.65,
IF(AND(H1117="11.1",OR('1_QUESITOS'!$D$8="Sim",'1_QUESITOS'!$D$9="Sim",'1_QUESITOS'!$D$10="Sim",'1_QUESITOS'!$D$11="Sim")),0.7,
IF(AND(H1117="11.2",'1_QUESITOS'!$D$8="Não",'1_QUESITOS'!$D$9="Não",'1_QUESITOS'!$D$10="Não",'1_QUESITOS'!$D$11="Não"),0.5,
IF(AND(H1117="11.2",OR('1_QUESITOS'!$D$8="Sim",'1_QUESITOS'!$D$9="Sim",'1_QUESITOS'!$D$10="Sim",'1_QUESITOS'!$D$11="Sim")),0.55,
0)))))))</f>
        <v>0</v>
      </c>
      <c r="J1117" s="87">
        <f>'3_CAPAG'!$D$8</f>
        <v>0</v>
      </c>
      <c r="K1117" s="87">
        <f>IF(OR('2_DEBITOS'!I1113="Sim",'1_QUESITOS'!$D$6="Sim",'1_QUESITOS'!$D$7="Sim",'1_QUESITOS'!$D$9="Sim"),I1117,
SMALL(I1117:J1117,1))</f>
        <v>0</v>
      </c>
      <c r="L1117" s="7">
        <f>IF('2_DEBITOS'!$I$4="ERRO !!!",0,ROUNDDOWN(SUM(E1117:F1117)*K1117,2))</f>
        <v>0</v>
      </c>
      <c r="M1117" s="7">
        <f t="shared" si="68"/>
        <v>0</v>
      </c>
      <c r="N1117" s="7">
        <f t="shared" si="71"/>
        <v>0</v>
      </c>
      <c r="O1117" s="7">
        <f t="shared" si="69"/>
        <v>0</v>
      </c>
    </row>
    <row r="1118" spans="3:15" x14ac:dyDescent="0.35">
      <c r="C1118" s="18" t="str">
        <f t="shared" si="70"/>
        <v/>
      </c>
      <c r="D1118" s="13" t="str">
        <f>IF('2_DEBITOS'!D1114="","Não informado",'2_DEBITOS'!D1114)</f>
        <v>Não informado</v>
      </c>
      <c r="E1118" s="7">
        <f>IF('2_DEBITOS'!$I$4="ERRO !!!",0,SUM('2_DEBITOS'!E1114))</f>
        <v>0</v>
      </c>
      <c r="F1118" s="7">
        <f>IF('2_DEBITOS'!$I$4="ERRO !!!",0,SUM('2_DEBITOS'!F1114,'2_DEBITOS'!G1114))</f>
        <v>0</v>
      </c>
      <c r="G1118" s="8" t="str">
        <f>IF('1_QUESITOS'!$D$18="ERRO !!!","",
IF(E1118+F1118=0,"",
IF(OR('2_DEBITOS'!I1114="Sim",'1_QUESITOS'!$D$6="Sim",'1_QUESITOS'!$D$7="Sim",'1_QUESITOS'!$D$9="Sim"),"D",
IF('3_CAPAG'!$D$9="","",
'3_CAPAG'!$D$9))))</f>
        <v/>
      </c>
      <c r="H1118" s="8" t="str">
        <f>IF('1_QUESITOS'!$D$18="ERRO !!!","00.0",
IF(AND(OR(G1118="C",G1118="D"),'1_QUESITOS'!$D$13="Sim"),"10.1",
IF(AND(OR(G1118="A",G1118="B"),'1_QUESITOS'!$D$14="Sim"),"10.2",
IF(AND(OR(G1118="C",G1118="D"),'1_QUESITOS'!$D$13="Não",'1_QUESITOS'!$D$12="Inciso I"),"11.1",
IF(AND(OR(G1118="C",G1118="D"),'1_QUESITOS'!$D$13="Não",'1_QUESITOS'!$D$12="Inciso II"),"11.2",
"00.0")))))</f>
        <v>00.0</v>
      </c>
      <c r="I1118" s="87">
        <f>IF('1_QUESITOS'!$D$18="ERRO !!!",0,
IF(H1118="10.1",0.65,
IF(H1118="10.2",0,
IF(AND(H1118="11.1",'1_QUESITOS'!$D$8="Não",'1_QUESITOS'!$D$9="Não",'1_QUESITOS'!$D$10="Não",'1_QUESITOS'!$D$11="Não"),0.65,
IF(AND(H1118="11.1",OR('1_QUESITOS'!$D$8="Sim",'1_QUESITOS'!$D$9="Sim",'1_QUESITOS'!$D$10="Sim",'1_QUESITOS'!$D$11="Sim")),0.7,
IF(AND(H1118="11.2",'1_QUESITOS'!$D$8="Não",'1_QUESITOS'!$D$9="Não",'1_QUESITOS'!$D$10="Não",'1_QUESITOS'!$D$11="Não"),0.5,
IF(AND(H1118="11.2",OR('1_QUESITOS'!$D$8="Sim",'1_QUESITOS'!$D$9="Sim",'1_QUESITOS'!$D$10="Sim",'1_QUESITOS'!$D$11="Sim")),0.55,
0)))))))</f>
        <v>0</v>
      </c>
      <c r="J1118" s="87">
        <f>'3_CAPAG'!$D$8</f>
        <v>0</v>
      </c>
      <c r="K1118" s="87">
        <f>IF(OR('2_DEBITOS'!I1114="Sim",'1_QUESITOS'!$D$6="Sim",'1_QUESITOS'!$D$7="Sim",'1_QUESITOS'!$D$9="Sim"),I1118,
SMALL(I1118:J1118,1))</f>
        <v>0</v>
      </c>
      <c r="L1118" s="7">
        <f>IF('2_DEBITOS'!$I$4="ERRO !!!",0,ROUNDDOWN(SUM(E1118:F1118)*K1118,2))</f>
        <v>0</v>
      </c>
      <c r="M1118" s="7">
        <f t="shared" si="68"/>
        <v>0</v>
      </c>
      <c r="N1118" s="7">
        <f t="shared" si="71"/>
        <v>0</v>
      </c>
      <c r="O1118" s="7">
        <f t="shared" si="69"/>
        <v>0</v>
      </c>
    </row>
    <row r="1119" spans="3:15" x14ac:dyDescent="0.35">
      <c r="C1119" s="18" t="str">
        <f t="shared" si="70"/>
        <v/>
      </c>
      <c r="D1119" s="13" t="str">
        <f>IF('2_DEBITOS'!D1115="","Não informado",'2_DEBITOS'!D1115)</f>
        <v>Não informado</v>
      </c>
      <c r="E1119" s="7">
        <f>IF('2_DEBITOS'!$I$4="ERRO !!!",0,SUM('2_DEBITOS'!E1115))</f>
        <v>0</v>
      </c>
      <c r="F1119" s="7">
        <f>IF('2_DEBITOS'!$I$4="ERRO !!!",0,SUM('2_DEBITOS'!F1115,'2_DEBITOS'!G1115))</f>
        <v>0</v>
      </c>
      <c r="G1119" s="8" t="str">
        <f>IF('1_QUESITOS'!$D$18="ERRO !!!","",
IF(E1119+F1119=0,"",
IF(OR('2_DEBITOS'!I1115="Sim",'1_QUESITOS'!$D$6="Sim",'1_QUESITOS'!$D$7="Sim",'1_QUESITOS'!$D$9="Sim"),"D",
IF('3_CAPAG'!$D$9="","",
'3_CAPAG'!$D$9))))</f>
        <v/>
      </c>
      <c r="H1119" s="8" t="str">
        <f>IF('1_QUESITOS'!$D$18="ERRO !!!","00.0",
IF(AND(OR(G1119="C",G1119="D"),'1_QUESITOS'!$D$13="Sim"),"10.1",
IF(AND(OR(G1119="A",G1119="B"),'1_QUESITOS'!$D$14="Sim"),"10.2",
IF(AND(OR(G1119="C",G1119="D"),'1_QUESITOS'!$D$13="Não",'1_QUESITOS'!$D$12="Inciso I"),"11.1",
IF(AND(OR(G1119="C",G1119="D"),'1_QUESITOS'!$D$13="Não",'1_QUESITOS'!$D$12="Inciso II"),"11.2",
"00.0")))))</f>
        <v>00.0</v>
      </c>
      <c r="I1119" s="87">
        <f>IF('1_QUESITOS'!$D$18="ERRO !!!",0,
IF(H1119="10.1",0.65,
IF(H1119="10.2",0,
IF(AND(H1119="11.1",'1_QUESITOS'!$D$8="Não",'1_QUESITOS'!$D$9="Não",'1_QUESITOS'!$D$10="Não",'1_QUESITOS'!$D$11="Não"),0.65,
IF(AND(H1119="11.1",OR('1_QUESITOS'!$D$8="Sim",'1_QUESITOS'!$D$9="Sim",'1_QUESITOS'!$D$10="Sim",'1_QUESITOS'!$D$11="Sim")),0.7,
IF(AND(H1119="11.2",'1_QUESITOS'!$D$8="Não",'1_QUESITOS'!$D$9="Não",'1_QUESITOS'!$D$10="Não",'1_QUESITOS'!$D$11="Não"),0.5,
IF(AND(H1119="11.2",OR('1_QUESITOS'!$D$8="Sim",'1_QUESITOS'!$D$9="Sim",'1_QUESITOS'!$D$10="Sim",'1_QUESITOS'!$D$11="Sim")),0.55,
0)))))))</f>
        <v>0</v>
      </c>
      <c r="J1119" s="87">
        <f>'3_CAPAG'!$D$8</f>
        <v>0</v>
      </c>
      <c r="K1119" s="87">
        <f>IF(OR('2_DEBITOS'!I1115="Sim",'1_QUESITOS'!$D$6="Sim",'1_QUESITOS'!$D$7="Sim",'1_QUESITOS'!$D$9="Sim"),I1119,
SMALL(I1119:J1119,1))</f>
        <v>0</v>
      </c>
      <c r="L1119" s="7">
        <f>IF('2_DEBITOS'!$I$4="ERRO !!!",0,ROUNDDOWN(SUM(E1119:F1119)*K1119,2))</f>
        <v>0</v>
      </c>
      <c r="M1119" s="7">
        <f t="shared" si="68"/>
        <v>0</v>
      </c>
      <c r="N1119" s="7">
        <f t="shared" si="71"/>
        <v>0</v>
      </c>
      <c r="O1119" s="7">
        <f t="shared" si="69"/>
        <v>0</v>
      </c>
    </row>
    <row r="1120" spans="3:15" x14ac:dyDescent="0.35">
      <c r="C1120" s="18" t="str">
        <f t="shared" si="70"/>
        <v/>
      </c>
      <c r="D1120" s="13" t="str">
        <f>IF('2_DEBITOS'!D1116="","Não informado",'2_DEBITOS'!D1116)</f>
        <v>Não informado</v>
      </c>
      <c r="E1120" s="7">
        <f>IF('2_DEBITOS'!$I$4="ERRO !!!",0,SUM('2_DEBITOS'!E1116))</f>
        <v>0</v>
      </c>
      <c r="F1120" s="7">
        <f>IF('2_DEBITOS'!$I$4="ERRO !!!",0,SUM('2_DEBITOS'!F1116,'2_DEBITOS'!G1116))</f>
        <v>0</v>
      </c>
      <c r="G1120" s="8" t="str">
        <f>IF('1_QUESITOS'!$D$18="ERRO !!!","",
IF(E1120+F1120=0,"",
IF(OR('2_DEBITOS'!I1116="Sim",'1_QUESITOS'!$D$6="Sim",'1_QUESITOS'!$D$7="Sim",'1_QUESITOS'!$D$9="Sim"),"D",
IF('3_CAPAG'!$D$9="","",
'3_CAPAG'!$D$9))))</f>
        <v/>
      </c>
      <c r="H1120" s="8" t="str">
        <f>IF('1_QUESITOS'!$D$18="ERRO !!!","00.0",
IF(AND(OR(G1120="C",G1120="D"),'1_QUESITOS'!$D$13="Sim"),"10.1",
IF(AND(OR(G1120="A",G1120="B"),'1_QUESITOS'!$D$14="Sim"),"10.2",
IF(AND(OR(G1120="C",G1120="D"),'1_QUESITOS'!$D$13="Não",'1_QUESITOS'!$D$12="Inciso I"),"11.1",
IF(AND(OR(G1120="C",G1120="D"),'1_QUESITOS'!$D$13="Não",'1_QUESITOS'!$D$12="Inciso II"),"11.2",
"00.0")))))</f>
        <v>00.0</v>
      </c>
      <c r="I1120" s="87">
        <f>IF('1_QUESITOS'!$D$18="ERRO !!!",0,
IF(H1120="10.1",0.65,
IF(H1120="10.2",0,
IF(AND(H1120="11.1",'1_QUESITOS'!$D$8="Não",'1_QUESITOS'!$D$9="Não",'1_QUESITOS'!$D$10="Não",'1_QUESITOS'!$D$11="Não"),0.65,
IF(AND(H1120="11.1",OR('1_QUESITOS'!$D$8="Sim",'1_QUESITOS'!$D$9="Sim",'1_QUESITOS'!$D$10="Sim",'1_QUESITOS'!$D$11="Sim")),0.7,
IF(AND(H1120="11.2",'1_QUESITOS'!$D$8="Não",'1_QUESITOS'!$D$9="Não",'1_QUESITOS'!$D$10="Não",'1_QUESITOS'!$D$11="Não"),0.5,
IF(AND(H1120="11.2",OR('1_QUESITOS'!$D$8="Sim",'1_QUESITOS'!$D$9="Sim",'1_QUESITOS'!$D$10="Sim",'1_QUESITOS'!$D$11="Sim")),0.55,
0)))))))</f>
        <v>0</v>
      </c>
      <c r="J1120" s="87">
        <f>'3_CAPAG'!$D$8</f>
        <v>0</v>
      </c>
      <c r="K1120" s="87">
        <f>IF(OR('2_DEBITOS'!I1116="Sim",'1_QUESITOS'!$D$6="Sim",'1_QUESITOS'!$D$7="Sim",'1_QUESITOS'!$D$9="Sim"),I1120,
SMALL(I1120:J1120,1))</f>
        <v>0</v>
      </c>
      <c r="L1120" s="7">
        <f>IF('2_DEBITOS'!$I$4="ERRO !!!",0,ROUNDDOWN(SUM(E1120:F1120)*K1120,2))</f>
        <v>0</v>
      </c>
      <c r="M1120" s="7">
        <f t="shared" si="68"/>
        <v>0</v>
      </c>
      <c r="N1120" s="7">
        <f t="shared" si="71"/>
        <v>0</v>
      </c>
      <c r="O1120" s="7">
        <f t="shared" si="69"/>
        <v>0</v>
      </c>
    </row>
    <row r="1121" spans="3:15" x14ac:dyDescent="0.35">
      <c r="C1121" s="18" t="str">
        <f t="shared" si="70"/>
        <v/>
      </c>
      <c r="D1121" s="13" t="str">
        <f>IF('2_DEBITOS'!D1117="","Não informado",'2_DEBITOS'!D1117)</f>
        <v>Não informado</v>
      </c>
      <c r="E1121" s="7">
        <f>IF('2_DEBITOS'!$I$4="ERRO !!!",0,SUM('2_DEBITOS'!E1117))</f>
        <v>0</v>
      </c>
      <c r="F1121" s="7">
        <f>IF('2_DEBITOS'!$I$4="ERRO !!!",0,SUM('2_DEBITOS'!F1117,'2_DEBITOS'!G1117))</f>
        <v>0</v>
      </c>
      <c r="G1121" s="8" t="str">
        <f>IF('1_QUESITOS'!$D$18="ERRO !!!","",
IF(E1121+F1121=0,"",
IF(OR('2_DEBITOS'!I1117="Sim",'1_QUESITOS'!$D$6="Sim",'1_QUESITOS'!$D$7="Sim",'1_QUESITOS'!$D$9="Sim"),"D",
IF('3_CAPAG'!$D$9="","",
'3_CAPAG'!$D$9))))</f>
        <v/>
      </c>
      <c r="H1121" s="8" t="str">
        <f>IF('1_QUESITOS'!$D$18="ERRO !!!","00.0",
IF(AND(OR(G1121="C",G1121="D"),'1_QUESITOS'!$D$13="Sim"),"10.1",
IF(AND(OR(G1121="A",G1121="B"),'1_QUESITOS'!$D$14="Sim"),"10.2",
IF(AND(OR(G1121="C",G1121="D"),'1_QUESITOS'!$D$13="Não",'1_QUESITOS'!$D$12="Inciso I"),"11.1",
IF(AND(OR(G1121="C",G1121="D"),'1_QUESITOS'!$D$13="Não",'1_QUESITOS'!$D$12="Inciso II"),"11.2",
"00.0")))))</f>
        <v>00.0</v>
      </c>
      <c r="I1121" s="87">
        <f>IF('1_QUESITOS'!$D$18="ERRO !!!",0,
IF(H1121="10.1",0.65,
IF(H1121="10.2",0,
IF(AND(H1121="11.1",'1_QUESITOS'!$D$8="Não",'1_QUESITOS'!$D$9="Não",'1_QUESITOS'!$D$10="Não",'1_QUESITOS'!$D$11="Não"),0.65,
IF(AND(H1121="11.1",OR('1_QUESITOS'!$D$8="Sim",'1_QUESITOS'!$D$9="Sim",'1_QUESITOS'!$D$10="Sim",'1_QUESITOS'!$D$11="Sim")),0.7,
IF(AND(H1121="11.2",'1_QUESITOS'!$D$8="Não",'1_QUESITOS'!$D$9="Não",'1_QUESITOS'!$D$10="Não",'1_QUESITOS'!$D$11="Não"),0.5,
IF(AND(H1121="11.2",OR('1_QUESITOS'!$D$8="Sim",'1_QUESITOS'!$D$9="Sim",'1_QUESITOS'!$D$10="Sim",'1_QUESITOS'!$D$11="Sim")),0.55,
0)))))))</f>
        <v>0</v>
      </c>
      <c r="J1121" s="87">
        <f>'3_CAPAG'!$D$8</f>
        <v>0</v>
      </c>
      <c r="K1121" s="87">
        <f>IF(OR('2_DEBITOS'!I1117="Sim",'1_QUESITOS'!$D$6="Sim",'1_QUESITOS'!$D$7="Sim",'1_QUESITOS'!$D$9="Sim"),I1121,
SMALL(I1121:J1121,1))</f>
        <v>0</v>
      </c>
      <c r="L1121" s="7">
        <f>IF('2_DEBITOS'!$I$4="ERRO !!!",0,ROUNDDOWN(SUM(E1121:F1121)*K1121,2))</f>
        <v>0</v>
      </c>
      <c r="M1121" s="7">
        <f t="shared" si="68"/>
        <v>0</v>
      </c>
      <c r="N1121" s="7">
        <f t="shared" si="71"/>
        <v>0</v>
      </c>
      <c r="O1121" s="7">
        <f t="shared" si="69"/>
        <v>0</v>
      </c>
    </row>
    <row r="1122" spans="3:15" x14ac:dyDescent="0.35">
      <c r="C1122" s="18" t="str">
        <f t="shared" si="70"/>
        <v/>
      </c>
      <c r="D1122" s="13" t="str">
        <f>IF('2_DEBITOS'!D1118="","Não informado",'2_DEBITOS'!D1118)</f>
        <v>Não informado</v>
      </c>
      <c r="E1122" s="7">
        <f>IF('2_DEBITOS'!$I$4="ERRO !!!",0,SUM('2_DEBITOS'!E1118))</f>
        <v>0</v>
      </c>
      <c r="F1122" s="7">
        <f>IF('2_DEBITOS'!$I$4="ERRO !!!",0,SUM('2_DEBITOS'!F1118,'2_DEBITOS'!G1118))</f>
        <v>0</v>
      </c>
      <c r="G1122" s="8" t="str">
        <f>IF('1_QUESITOS'!$D$18="ERRO !!!","",
IF(E1122+F1122=0,"",
IF(OR('2_DEBITOS'!I1118="Sim",'1_QUESITOS'!$D$6="Sim",'1_QUESITOS'!$D$7="Sim",'1_QUESITOS'!$D$9="Sim"),"D",
IF('3_CAPAG'!$D$9="","",
'3_CAPAG'!$D$9))))</f>
        <v/>
      </c>
      <c r="H1122" s="8" t="str">
        <f>IF('1_QUESITOS'!$D$18="ERRO !!!","00.0",
IF(AND(OR(G1122="C",G1122="D"),'1_QUESITOS'!$D$13="Sim"),"10.1",
IF(AND(OR(G1122="A",G1122="B"),'1_QUESITOS'!$D$14="Sim"),"10.2",
IF(AND(OR(G1122="C",G1122="D"),'1_QUESITOS'!$D$13="Não",'1_QUESITOS'!$D$12="Inciso I"),"11.1",
IF(AND(OR(G1122="C",G1122="D"),'1_QUESITOS'!$D$13="Não",'1_QUESITOS'!$D$12="Inciso II"),"11.2",
"00.0")))))</f>
        <v>00.0</v>
      </c>
      <c r="I1122" s="87">
        <f>IF('1_QUESITOS'!$D$18="ERRO !!!",0,
IF(H1122="10.1",0.65,
IF(H1122="10.2",0,
IF(AND(H1122="11.1",'1_QUESITOS'!$D$8="Não",'1_QUESITOS'!$D$9="Não",'1_QUESITOS'!$D$10="Não",'1_QUESITOS'!$D$11="Não"),0.65,
IF(AND(H1122="11.1",OR('1_QUESITOS'!$D$8="Sim",'1_QUESITOS'!$D$9="Sim",'1_QUESITOS'!$D$10="Sim",'1_QUESITOS'!$D$11="Sim")),0.7,
IF(AND(H1122="11.2",'1_QUESITOS'!$D$8="Não",'1_QUESITOS'!$D$9="Não",'1_QUESITOS'!$D$10="Não",'1_QUESITOS'!$D$11="Não"),0.5,
IF(AND(H1122="11.2",OR('1_QUESITOS'!$D$8="Sim",'1_QUESITOS'!$D$9="Sim",'1_QUESITOS'!$D$10="Sim",'1_QUESITOS'!$D$11="Sim")),0.55,
0)))))))</f>
        <v>0</v>
      </c>
      <c r="J1122" s="87">
        <f>'3_CAPAG'!$D$8</f>
        <v>0</v>
      </c>
      <c r="K1122" s="87">
        <f>IF(OR('2_DEBITOS'!I1118="Sim",'1_QUESITOS'!$D$6="Sim",'1_QUESITOS'!$D$7="Sim",'1_QUESITOS'!$D$9="Sim"),I1122,
SMALL(I1122:J1122,1))</f>
        <v>0</v>
      </c>
      <c r="L1122" s="7">
        <f>IF('2_DEBITOS'!$I$4="ERRO !!!",0,ROUNDDOWN(SUM(E1122:F1122)*K1122,2))</f>
        <v>0</v>
      </c>
      <c r="M1122" s="7">
        <f t="shared" si="68"/>
        <v>0</v>
      </c>
      <c r="N1122" s="7">
        <f t="shared" si="71"/>
        <v>0</v>
      </c>
      <c r="O1122" s="7">
        <f t="shared" si="69"/>
        <v>0</v>
      </c>
    </row>
    <row r="1123" spans="3:15" x14ac:dyDescent="0.35">
      <c r="C1123" s="18" t="str">
        <f t="shared" si="70"/>
        <v/>
      </c>
      <c r="D1123" s="13" t="str">
        <f>IF('2_DEBITOS'!D1119="","Não informado",'2_DEBITOS'!D1119)</f>
        <v>Não informado</v>
      </c>
      <c r="E1123" s="7">
        <f>IF('2_DEBITOS'!$I$4="ERRO !!!",0,SUM('2_DEBITOS'!E1119))</f>
        <v>0</v>
      </c>
      <c r="F1123" s="7">
        <f>IF('2_DEBITOS'!$I$4="ERRO !!!",0,SUM('2_DEBITOS'!F1119,'2_DEBITOS'!G1119))</f>
        <v>0</v>
      </c>
      <c r="G1123" s="8" t="str">
        <f>IF('1_QUESITOS'!$D$18="ERRO !!!","",
IF(E1123+F1123=0,"",
IF(OR('2_DEBITOS'!I1119="Sim",'1_QUESITOS'!$D$6="Sim",'1_QUESITOS'!$D$7="Sim",'1_QUESITOS'!$D$9="Sim"),"D",
IF('3_CAPAG'!$D$9="","",
'3_CAPAG'!$D$9))))</f>
        <v/>
      </c>
      <c r="H1123" s="8" t="str">
        <f>IF('1_QUESITOS'!$D$18="ERRO !!!","00.0",
IF(AND(OR(G1123="C",G1123="D"),'1_QUESITOS'!$D$13="Sim"),"10.1",
IF(AND(OR(G1123="A",G1123="B"),'1_QUESITOS'!$D$14="Sim"),"10.2",
IF(AND(OR(G1123="C",G1123="D"),'1_QUESITOS'!$D$13="Não",'1_QUESITOS'!$D$12="Inciso I"),"11.1",
IF(AND(OR(G1123="C",G1123="D"),'1_QUESITOS'!$D$13="Não",'1_QUESITOS'!$D$12="Inciso II"),"11.2",
"00.0")))))</f>
        <v>00.0</v>
      </c>
      <c r="I1123" s="87">
        <f>IF('1_QUESITOS'!$D$18="ERRO !!!",0,
IF(H1123="10.1",0.65,
IF(H1123="10.2",0,
IF(AND(H1123="11.1",'1_QUESITOS'!$D$8="Não",'1_QUESITOS'!$D$9="Não",'1_QUESITOS'!$D$10="Não",'1_QUESITOS'!$D$11="Não"),0.65,
IF(AND(H1123="11.1",OR('1_QUESITOS'!$D$8="Sim",'1_QUESITOS'!$D$9="Sim",'1_QUESITOS'!$D$10="Sim",'1_QUESITOS'!$D$11="Sim")),0.7,
IF(AND(H1123="11.2",'1_QUESITOS'!$D$8="Não",'1_QUESITOS'!$D$9="Não",'1_QUESITOS'!$D$10="Não",'1_QUESITOS'!$D$11="Não"),0.5,
IF(AND(H1123="11.2",OR('1_QUESITOS'!$D$8="Sim",'1_QUESITOS'!$D$9="Sim",'1_QUESITOS'!$D$10="Sim",'1_QUESITOS'!$D$11="Sim")),0.55,
0)))))))</f>
        <v>0</v>
      </c>
      <c r="J1123" s="87">
        <f>'3_CAPAG'!$D$8</f>
        <v>0</v>
      </c>
      <c r="K1123" s="87">
        <f>IF(OR('2_DEBITOS'!I1119="Sim",'1_QUESITOS'!$D$6="Sim",'1_QUESITOS'!$D$7="Sim",'1_QUESITOS'!$D$9="Sim"),I1123,
SMALL(I1123:J1123,1))</f>
        <v>0</v>
      </c>
      <c r="L1123" s="7">
        <f>IF('2_DEBITOS'!$I$4="ERRO !!!",0,ROUNDDOWN(SUM(E1123:F1123)*K1123,2))</f>
        <v>0</v>
      </c>
      <c r="M1123" s="7">
        <f t="shared" si="68"/>
        <v>0</v>
      </c>
      <c r="N1123" s="7">
        <f t="shared" si="71"/>
        <v>0</v>
      </c>
      <c r="O1123" s="7">
        <f t="shared" si="69"/>
        <v>0</v>
      </c>
    </row>
    <row r="1124" spans="3:15" x14ac:dyDescent="0.35">
      <c r="C1124" s="18" t="str">
        <f t="shared" si="70"/>
        <v/>
      </c>
      <c r="D1124" s="13" t="str">
        <f>IF('2_DEBITOS'!D1120="","Não informado",'2_DEBITOS'!D1120)</f>
        <v>Não informado</v>
      </c>
      <c r="E1124" s="7">
        <f>IF('2_DEBITOS'!$I$4="ERRO !!!",0,SUM('2_DEBITOS'!E1120))</f>
        <v>0</v>
      </c>
      <c r="F1124" s="7">
        <f>IF('2_DEBITOS'!$I$4="ERRO !!!",0,SUM('2_DEBITOS'!F1120,'2_DEBITOS'!G1120))</f>
        <v>0</v>
      </c>
      <c r="G1124" s="8" t="str">
        <f>IF('1_QUESITOS'!$D$18="ERRO !!!","",
IF(E1124+F1124=0,"",
IF(OR('2_DEBITOS'!I1120="Sim",'1_QUESITOS'!$D$6="Sim",'1_QUESITOS'!$D$7="Sim",'1_QUESITOS'!$D$9="Sim"),"D",
IF('3_CAPAG'!$D$9="","",
'3_CAPAG'!$D$9))))</f>
        <v/>
      </c>
      <c r="H1124" s="8" t="str">
        <f>IF('1_QUESITOS'!$D$18="ERRO !!!","00.0",
IF(AND(OR(G1124="C",G1124="D"),'1_QUESITOS'!$D$13="Sim"),"10.1",
IF(AND(OR(G1124="A",G1124="B"),'1_QUESITOS'!$D$14="Sim"),"10.2",
IF(AND(OR(G1124="C",G1124="D"),'1_QUESITOS'!$D$13="Não",'1_QUESITOS'!$D$12="Inciso I"),"11.1",
IF(AND(OR(G1124="C",G1124="D"),'1_QUESITOS'!$D$13="Não",'1_QUESITOS'!$D$12="Inciso II"),"11.2",
"00.0")))))</f>
        <v>00.0</v>
      </c>
      <c r="I1124" s="87">
        <f>IF('1_QUESITOS'!$D$18="ERRO !!!",0,
IF(H1124="10.1",0.65,
IF(H1124="10.2",0,
IF(AND(H1124="11.1",'1_QUESITOS'!$D$8="Não",'1_QUESITOS'!$D$9="Não",'1_QUESITOS'!$D$10="Não",'1_QUESITOS'!$D$11="Não"),0.65,
IF(AND(H1124="11.1",OR('1_QUESITOS'!$D$8="Sim",'1_QUESITOS'!$D$9="Sim",'1_QUESITOS'!$D$10="Sim",'1_QUESITOS'!$D$11="Sim")),0.7,
IF(AND(H1124="11.2",'1_QUESITOS'!$D$8="Não",'1_QUESITOS'!$D$9="Não",'1_QUESITOS'!$D$10="Não",'1_QUESITOS'!$D$11="Não"),0.5,
IF(AND(H1124="11.2",OR('1_QUESITOS'!$D$8="Sim",'1_QUESITOS'!$D$9="Sim",'1_QUESITOS'!$D$10="Sim",'1_QUESITOS'!$D$11="Sim")),0.55,
0)))))))</f>
        <v>0</v>
      </c>
      <c r="J1124" s="87">
        <f>'3_CAPAG'!$D$8</f>
        <v>0</v>
      </c>
      <c r="K1124" s="87">
        <f>IF(OR('2_DEBITOS'!I1120="Sim",'1_QUESITOS'!$D$6="Sim",'1_QUESITOS'!$D$7="Sim",'1_QUESITOS'!$D$9="Sim"),I1124,
SMALL(I1124:J1124,1))</f>
        <v>0</v>
      </c>
      <c r="L1124" s="7">
        <f>IF('2_DEBITOS'!$I$4="ERRO !!!",0,ROUNDDOWN(SUM(E1124:F1124)*K1124,2))</f>
        <v>0</v>
      </c>
      <c r="M1124" s="7">
        <f t="shared" si="68"/>
        <v>0</v>
      </c>
      <c r="N1124" s="7">
        <f t="shared" si="71"/>
        <v>0</v>
      </c>
      <c r="O1124" s="7">
        <f t="shared" si="69"/>
        <v>0</v>
      </c>
    </row>
    <row r="1125" spans="3:15" x14ac:dyDescent="0.35">
      <c r="C1125" s="18" t="str">
        <f t="shared" si="70"/>
        <v/>
      </c>
      <c r="D1125" s="13" t="str">
        <f>IF('2_DEBITOS'!D1121="","Não informado",'2_DEBITOS'!D1121)</f>
        <v>Não informado</v>
      </c>
      <c r="E1125" s="7">
        <f>IF('2_DEBITOS'!$I$4="ERRO !!!",0,SUM('2_DEBITOS'!E1121))</f>
        <v>0</v>
      </c>
      <c r="F1125" s="7">
        <f>IF('2_DEBITOS'!$I$4="ERRO !!!",0,SUM('2_DEBITOS'!F1121,'2_DEBITOS'!G1121))</f>
        <v>0</v>
      </c>
      <c r="G1125" s="8" t="str">
        <f>IF('1_QUESITOS'!$D$18="ERRO !!!","",
IF(E1125+F1125=0,"",
IF(OR('2_DEBITOS'!I1121="Sim",'1_QUESITOS'!$D$6="Sim",'1_QUESITOS'!$D$7="Sim",'1_QUESITOS'!$D$9="Sim"),"D",
IF('3_CAPAG'!$D$9="","",
'3_CAPAG'!$D$9))))</f>
        <v/>
      </c>
      <c r="H1125" s="8" t="str">
        <f>IF('1_QUESITOS'!$D$18="ERRO !!!","00.0",
IF(AND(OR(G1125="C",G1125="D"),'1_QUESITOS'!$D$13="Sim"),"10.1",
IF(AND(OR(G1125="A",G1125="B"),'1_QUESITOS'!$D$14="Sim"),"10.2",
IF(AND(OR(G1125="C",G1125="D"),'1_QUESITOS'!$D$13="Não",'1_QUESITOS'!$D$12="Inciso I"),"11.1",
IF(AND(OR(G1125="C",G1125="D"),'1_QUESITOS'!$D$13="Não",'1_QUESITOS'!$D$12="Inciso II"),"11.2",
"00.0")))))</f>
        <v>00.0</v>
      </c>
      <c r="I1125" s="87">
        <f>IF('1_QUESITOS'!$D$18="ERRO !!!",0,
IF(H1125="10.1",0.65,
IF(H1125="10.2",0,
IF(AND(H1125="11.1",'1_QUESITOS'!$D$8="Não",'1_QUESITOS'!$D$9="Não",'1_QUESITOS'!$D$10="Não",'1_QUESITOS'!$D$11="Não"),0.65,
IF(AND(H1125="11.1",OR('1_QUESITOS'!$D$8="Sim",'1_QUESITOS'!$D$9="Sim",'1_QUESITOS'!$D$10="Sim",'1_QUESITOS'!$D$11="Sim")),0.7,
IF(AND(H1125="11.2",'1_QUESITOS'!$D$8="Não",'1_QUESITOS'!$D$9="Não",'1_QUESITOS'!$D$10="Não",'1_QUESITOS'!$D$11="Não"),0.5,
IF(AND(H1125="11.2",OR('1_QUESITOS'!$D$8="Sim",'1_QUESITOS'!$D$9="Sim",'1_QUESITOS'!$D$10="Sim",'1_QUESITOS'!$D$11="Sim")),0.55,
0)))))))</f>
        <v>0</v>
      </c>
      <c r="J1125" s="87">
        <f>'3_CAPAG'!$D$8</f>
        <v>0</v>
      </c>
      <c r="K1125" s="87">
        <f>IF(OR('2_DEBITOS'!I1121="Sim",'1_QUESITOS'!$D$6="Sim",'1_QUESITOS'!$D$7="Sim",'1_QUESITOS'!$D$9="Sim"),I1125,
SMALL(I1125:J1125,1))</f>
        <v>0</v>
      </c>
      <c r="L1125" s="7">
        <f>IF('2_DEBITOS'!$I$4="ERRO !!!",0,ROUNDDOWN(SUM(E1125:F1125)*K1125,2))</f>
        <v>0</v>
      </c>
      <c r="M1125" s="7">
        <f t="shared" si="68"/>
        <v>0</v>
      </c>
      <c r="N1125" s="7">
        <f t="shared" si="71"/>
        <v>0</v>
      </c>
      <c r="O1125" s="7">
        <f t="shared" si="69"/>
        <v>0</v>
      </c>
    </row>
    <row r="1126" spans="3:15" x14ac:dyDescent="0.35">
      <c r="C1126" s="18" t="str">
        <f t="shared" si="70"/>
        <v/>
      </c>
      <c r="D1126" s="13" t="str">
        <f>IF('2_DEBITOS'!D1122="","Não informado",'2_DEBITOS'!D1122)</f>
        <v>Não informado</v>
      </c>
      <c r="E1126" s="7">
        <f>IF('2_DEBITOS'!$I$4="ERRO !!!",0,SUM('2_DEBITOS'!E1122))</f>
        <v>0</v>
      </c>
      <c r="F1126" s="7">
        <f>IF('2_DEBITOS'!$I$4="ERRO !!!",0,SUM('2_DEBITOS'!F1122,'2_DEBITOS'!G1122))</f>
        <v>0</v>
      </c>
      <c r="G1126" s="8" t="str">
        <f>IF('1_QUESITOS'!$D$18="ERRO !!!","",
IF(E1126+F1126=0,"",
IF(OR('2_DEBITOS'!I1122="Sim",'1_QUESITOS'!$D$6="Sim",'1_QUESITOS'!$D$7="Sim",'1_QUESITOS'!$D$9="Sim"),"D",
IF('3_CAPAG'!$D$9="","",
'3_CAPAG'!$D$9))))</f>
        <v/>
      </c>
      <c r="H1126" s="8" t="str">
        <f>IF('1_QUESITOS'!$D$18="ERRO !!!","00.0",
IF(AND(OR(G1126="C",G1126="D"),'1_QUESITOS'!$D$13="Sim"),"10.1",
IF(AND(OR(G1126="A",G1126="B"),'1_QUESITOS'!$D$14="Sim"),"10.2",
IF(AND(OR(G1126="C",G1126="D"),'1_QUESITOS'!$D$13="Não",'1_QUESITOS'!$D$12="Inciso I"),"11.1",
IF(AND(OR(G1126="C",G1126="D"),'1_QUESITOS'!$D$13="Não",'1_QUESITOS'!$D$12="Inciso II"),"11.2",
"00.0")))))</f>
        <v>00.0</v>
      </c>
      <c r="I1126" s="87">
        <f>IF('1_QUESITOS'!$D$18="ERRO !!!",0,
IF(H1126="10.1",0.65,
IF(H1126="10.2",0,
IF(AND(H1126="11.1",'1_QUESITOS'!$D$8="Não",'1_QUESITOS'!$D$9="Não",'1_QUESITOS'!$D$10="Não",'1_QUESITOS'!$D$11="Não"),0.65,
IF(AND(H1126="11.1",OR('1_QUESITOS'!$D$8="Sim",'1_QUESITOS'!$D$9="Sim",'1_QUESITOS'!$D$10="Sim",'1_QUESITOS'!$D$11="Sim")),0.7,
IF(AND(H1126="11.2",'1_QUESITOS'!$D$8="Não",'1_QUESITOS'!$D$9="Não",'1_QUESITOS'!$D$10="Não",'1_QUESITOS'!$D$11="Não"),0.5,
IF(AND(H1126="11.2",OR('1_QUESITOS'!$D$8="Sim",'1_QUESITOS'!$D$9="Sim",'1_QUESITOS'!$D$10="Sim",'1_QUESITOS'!$D$11="Sim")),0.55,
0)))))))</f>
        <v>0</v>
      </c>
      <c r="J1126" s="87">
        <f>'3_CAPAG'!$D$8</f>
        <v>0</v>
      </c>
      <c r="K1126" s="87">
        <f>IF(OR('2_DEBITOS'!I1122="Sim",'1_QUESITOS'!$D$6="Sim",'1_QUESITOS'!$D$7="Sim",'1_QUESITOS'!$D$9="Sim"),I1126,
SMALL(I1126:J1126,1))</f>
        <v>0</v>
      </c>
      <c r="L1126" s="7">
        <f>IF('2_DEBITOS'!$I$4="ERRO !!!",0,ROUNDDOWN(SUM(E1126:F1126)*K1126,2))</f>
        <v>0</v>
      </c>
      <c r="M1126" s="7">
        <f t="shared" si="68"/>
        <v>0</v>
      </c>
      <c r="N1126" s="7">
        <f t="shared" si="71"/>
        <v>0</v>
      </c>
      <c r="O1126" s="7">
        <f t="shared" si="69"/>
        <v>0</v>
      </c>
    </row>
    <row r="1127" spans="3:15" x14ac:dyDescent="0.35">
      <c r="C1127" s="18" t="str">
        <f t="shared" si="70"/>
        <v/>
      </c>
      <c r="D1127" s="13" t="str">
        <f>IF('2_DEBITOS'!D1123="","Não informado",'2_DEBITOS'!D1123)</f>
        <v>Não informado</v>
      </c>
      <c r="E1127" s="7">
        <f>IF('2_DEBITOS'!$I$4="ERRO !!!",0,SUM('2_DEBITOS'!E1123))</f>
        <v>0</v>
      </c>
      <c r="F1127" s="7">
        <f>IF('2_DEBITOS'!$I$4="ERRO !!!",0,SUM('2_DEBITOS'!F1123,'2_DEBITOS'!G1123))</f>
        <v>0</v>
      </c>
      <c r="G1127" s="8" t="str">
        <f>IF('1_QUESITOS'!$D$18="ERRO !!!","",
IF(E1127+F1127=0,"",
IF(OR('2_DEBITOS'!I1123="Sim",'1_QUESITOS'!$D$6="Sim",'1_QUESITOS'!$D$7="Sim",'1_QUESITOS'!$D$9="Sim"),"D",
IF('3_CAPAG'!$D$9="","",
'3_CAPAG'!$D$9))))</f>
        <v/>
      </c>
      <c r="H1127" s="8" t="str">
        <f>IF('1_QUESITOS'!$D$18="ERRO !!!","00.0",
IF(AND(OR(G1127="C",G1127="D"),'1_QUESITOS'!$D$13="Sim"),"10.1",
IF(AND(OR(G1127="A",G1127="B"),'1_QUESITOS'!$D$14="Sim"),"10.2",
IF(AND(OR(G1127="C",G1127="D"),'1_QUESITOS'!$D$13="Não",'1_QUESITOS'!$D$12="Inciso I"),"11.1",
IF(AND(OR(G1127="C",G1127="D"),'1_QUESITOS'!$D$13="Não",'1_QUESITOS'!$D$12="Inciso II"),"11.2",
"00.0")))))</f>
        <v>00.0</v>
      </c>
      <c r="I1127" s="87">
        <f>IF('1_QUESITOS'!$D$18="ERRO !!!",0,
IF(H1127="10.1",0.65,
IF(H1127="10.2",0,
IF(AND(H1127="11.1",'1_QUESITOS'!$D$8="Não",'1_QUESITOS'!$D$9="Não",'1_QUESITOS'!$D$10="Não",'1_QUESITOS'!$D$11="Não"),0.65,
IF(AND(H1127="11.1",OR('1_QUESITOS'!$D$8="Sim",'1_QUESITOS'!$D$9="Sim",'1_QUESITOS'!$D$10="Sim",'1_QUESITOS'!$D$11="Sim")),0.7,
IF(AND(H1127="11.2",'1_QUESITOS'!$D$8="Não",'1_QUESITOS'!$D$9="Não",'1_QUESITOS'!$D$10="Não",'1_QUESITOS'!$D$11="Não"),0.5,
IF(AND(H1127="11.2",OR('1_QUESITOS'!$D$8="Sim",'1_QUESITOS'!$D$9="Sim",'1_QUESITOS'!$D$10="Sim",'1_QUESITOS'!$D$11="Sim")),0.55,
0)))))))</f>
        <v>0</v>
      </c>
      <c r="J1127" s="87">
        <f>'3_CAPAG'!$D$8</f>
        <v>0</v>
      </c>
      <c r="K1127" s="87">
        <f>IF(OR('2_DEBITOS'!I1123="Sim",'1_QUESITOS'!$D$6="Sim",'1_QUESITOS'!$D$7="Sim",'1_QUESITOS'!$D$9="Sim"),I1127,
SMALL(I1127:J1127,1))</f>
        <v>0</v>
      </c>
      <c r="L1127" s="7">
        <f>IF('2_DEBITOS'!$I$4="ERRO !!!",0,ROUNDDOWN(SUM(E1127:F1127)*K1127,2))</f>
        <v>0</v>
      </c>
      <c r="M1127" s="7">
        <f t="shared" si="68"/>
        <v>0</v>
      </c>
      <c r="N1127" s="7">
        <f t="shared" si="71"/>
        <v>0</v>
      </c>
      <c r="O1127" s="7">
        <f t="shared" si="69"/>
        <v>0</v>
      </c>
    </row>
    <row r="1128" spans="3:15" x14ac:dyDescent="0.35">
      <c r="C1128" s="18" t="str">
        <f t="shared" si="70"/>
        <v/>
      </c>
      <c r="D1128" s="13" t="str">
        <f>IF('2_DEBITOS'!D1124="","Não informado",'2_DEBITOS'!D1124)</f>
        <v>Não informado</v>
      </c>
      <c r="E1128" s="7">
        <f>IF('2_DEBITOS'!$I$4="ERRO !!!",0,SUM('2_DEBITOS'!E1124))</f>
        <v>0</v>
      </c>
      <c r="F1128" s="7">
        <f>IF('2_DEBITOS'!$I$4="ERRO !!!",0,SUM('2_DEBITOS'!F1124,'2_DEBITOS'!G1124))</f>
        <v>0</v>
      </c>
      <c r="G1128" s="8" t="str">
        <f>IF('1_QUESITOS'!$D$18="ERRO !!!","",
IF(E1128+F1128=0,"",
IF(OR('2_DEBITOS'!I1124="Sim",'1_QUESITOS'!$D$6="Sim",'1_QUESITOS'!$D$7="Sim",'1_QUESITOS'!$D$9="Sim"),"D",
IF('3_CAPAG'!$D$9="","",
'3_CAPAG'!$D$9))))</f>
        <v/>
      </c>
      <c r="H1128" s="8" t="str">
        <f>IF('1_QUESITOS'!$D$18="ERRO !!!","00.0",
IF(AND(OR(G1128="C",G1128="D"),'1_QUESITOS'!$D$13="Sim"),"10.1",
IF(AND(OR(G1128="A",G1128="B"),'1_QUESITOS'!$D$14="Sim"),"10.2",
IF(AND(OR(G1128="C",G1128="D"),'1_QUESITOS'!$D$13="Não",'1_QUESITOS'!$D$12="Inciso I"),"11.1",
IF(AND(OR(G1128="C",G1128="D"),'1_QUESITOS'!$D$13="Não",'1_QUESITOS'!$D$12="Inciso II"),"11.2",
"00.0")))))</f>
        <v>00.0</v>
      </c>
      <c r="I1128" s="87">
        <f>IF('1_QUESITOS'!$D$18="ERRO !!!",0,
IF(H1128="10.1",0.65,
IF(H1128="10.2",0,
IF(AND(H1128="11.1",'1_QUESITOS'!$D$8="Não",'1_QUESITOS'!$D$9="Não",'1_QUESITOS'!$D$10="Não",'1_QUESITOS'!$D$11="Não"),0.65,
IF(AND(H1128="11.1",OR('1_QUESITOS'!$D$8="Sim",'1_QUESITOS'!$D$9="Sim",'1_QUESITOS'!$D$10="Sim",'1_QUESITOS'!$D$11="Sim")),0.7,
IF(AND(H1128="11.2",'1_QUESITOS'!$D$8="Não",'1_QUESITOS'!$D$9="Não",'1_QUESITOS'!$D$10="Não",'1_QUESITOS'!$D$11="Não"),0.5,
IF(AND(H1128="11.2",OR('1_QUESITOS'!$D$8="Sim",'1_QUESITOS'!$D$9="Sim",'1_QUESITOS'!$D$10="Sim",'1_QUESITOS'!$D$11="Sim")),0.55,
0)))))))</f>
        <v>0</v>
      </c>
      <c r="J1128" s="87">
        <f>'3_CAPAG'!$D$8</f>
        <v>0</v>
      </c>
      <c r="K1128" s="87">
        <f>IF(OR('2_DEBITOS'!I1124="Sim",'1_QUESITOS'!$D$6="Sim",'1_QUESITOS'!$D$7="Sim",'1_QUESITOS'!$D$9="Sim"),I1128,
SMALL(I1128:J1128,1))</f>
        <v>0</v>
      </c>
      <c r="L1128" s="7">
        <f>IF('2_DEBITOS'!$I$4="ERRO !!!",0,ROUNDDOWN(SUM(E1128:F1128)*K1128,2))</f>
        <v>0</v>
      </c>
      <c r="M1128" s="7">
        <f t="shared" si="68"/>
        <v>0</v>
      </c>
      <c r="N1128" s="7">
        <f t="shared" si="71"/>
        <v>0</v>
      </c>
      <c r="O1128" s="7">
        <f t="shared" si="69"/>
        <v>0</v>
      </c>
    </row>
    <row r="1129" spans="3:15" x14ac:dyDescent="0.35">
      <c r="C1129" s="18" t="str">
        <f t="shared" si="70"/>
        <v/>
      </c>
      <c r="D1129" s="13" t="str">
        <f>IF('2_DEBITOS'!D1125="","Não informado",'2_DEBITOS'!D1125)</f>
        <v>Não informado</v>
      </c>
      <c r="E1129" s="7">
        <f>IF('2_DEBITOS'!$I$4="ERRO !!!",0,SUM('2_DEBITOS'!E1125))</f>
        <v>0</v>
      </c>
      <c r="F1129" s="7">
        <f>IF('2_DEBITOS'!$I$4="ERRO !!!",0,SUM('2_DEBITOS'!F1125,'2_DEBITOS'!G1125))</f>
        <v>0</v>
      </c>
      <c r="G1129" s="8" t="str">
        <f>IF('1_QUESITOS'!$D$18="ERRO !!!","",
IF(E1129+F1129=0,"",
IF(OR('2_DEBITOS'!I1125="Sim",'1_QUESITOS'!$D$6="Sim",'1_QUESITOS'!$D$7="Sim",'1_QUESITOS'!$D$9="Sim"),"D",
IF('3_CAPAG'!$D$9="","",
'3_CAPAG'!$D$9))))</f>
        <v/>
      </c>
      <c r="H1129" s="8" t="str">
        <f>IF('1_QUESITOS'!$D$18="ERRO !!!","00.0",
IF(AND(OR(G1129="C",G1129="D"),'1_QUESITOS'!$D$13="Sim"),"10.1",
IF(AND(OR(G1129="A",G1129="B"),'1_QUESITOS'!$D$14="Sim"),"10.2",
IF(AND(OR(G1129="C",G1129="D"),'1_QUESITOS'!$D$13="Não",'1_QUESITOS'!$D$12="Inciso I"),"11.1",
IF(AND(OR(G1129="C",G1129="D"),'1_QUESITOS'!$D$13="Não",'1_QUESITOS'!$D$12="Inciso II"),"11.2",
"00.0")))))</f>
        <v>00.0</v>
      </c>
      <c r="I1129" s="87">
        <f>IF('1_QUESITOS'!$D$18="ERRO !!!",0,
IF(H1129="10.1",0.65,
IF(H1129="10.2",0,
IF(AND(H1129="11.1",'1_QUESITOS'!$D$8="Não",'1_QUESITOS'!$D$9="Não",'1_QUESITOS'!$D$10="Não",'1_QUESITOS'!$D$11="Não"),0.65,
IF(AND(H1129="11.1",OR('1_QUESITOS'!$D$8="Sim",'1_QUESITOS'!$D$9="Sim",'1_QUESITOS'!$D$10="Sim",'1_QUESITOS'!$D$11="Sim")),0.7,
IF(AND(H1129="11.2",'1_QUESITOS'!$D$8="Não",'1_QUESITOS'!$D$9="Não",'1_QUESITOS'!$D$10="Não",'1_QUESITOS'!$D$11="Não"),0.5,
IF(AND(H1129="11.2",OR('1_QUESITOS'!$D$8="Sim",'1_QUESITOS'!$D$9="Sim",'1_QUESITOS'!$D$10="Sim",'1_QUESITOS'!$D$11="Sim")),0.55,
0)))))))</f>
        <v>0</v>
      </c>
      <c r="J1129" s="87">
        <f>'3_CAPAG'!$D$8</f>
        <v>0</v>
      </c>
      <c r="K1129" s="87">
        <f>IF(OR('2_DEBITOS'!I1125="Sim",'1_QUESITOS'!$D$6="Sim",'1_QUESITOS'!$D$7="Sim",'1_QUESITOS'!$D$9="Sim"),I1129,
SMALL(I1129:J1129,1))</f>
        <v>0</v>
      </c>
      <c r="L1129" s="7">
        <f>IF('2_DEBITOS'!$I$4="ERRO !!!",0,ROUNDDOWN(SUM(E1129:F1129)*K1129,2))</f>
        <v>0</v>
      </c>
      <c r="M1129" s="7">
        <f t="shared" si="68"/>
        <v>0</v>
      </c>
      <c r="N1129" s="7">
        <f t="shared" si="71"/>
        <v>0</v>
      </c>
      <c r="O1129" s="7">
        <f t="shared" si="69"/>
        <v>0</v>
      </c>
    </row>
    <row r="1130" spans="3:15" x14ac:dyDescent="0.35">
      <c r="C1130" s="18" t="str">
        <f t="shared" si="70"/>
        <v/>
      </c>
      <c r="D1130" s="13" t="str">
        <f>IF('2_DEBITOS'!D1126="","Não informado",'2_DEBITOS'!D1126)</f>
        <v>Não informado</v>
      </c>
      <c r="E1130" s="7">
        <f>IF('2_DEBITOS'!$I$4="ERRO !!!",0,SUM('2_DEBITOS'!E1126))</f>
        <v>0</v>
      </c>
      <c r="F1130" s="7">
        <f>IF('2_DEBITOS'!$I$4="ERRO !!!",0,SUM('2_DEBITOS'!F1126,'2_DEBITOS'!G1126))</f>
        <v>0</v>
      </c>
      <c r="G1130" s="8" t="str">
        <f>IF('1_QUESITOS'!$D$18="ERRO !!!","",
IF(E1130+F1130=0,"",
IF(OR('2_DEBITOS'!I1126="Sim",'1_QUESITOS'!$D$6="Sim",'1_QUESITOS'!$D$7="Sim",'1_QUESITOS'!$D$9="Sim"),"D",
IF('3_CAPAG'!$D$9="","",
'3_CAPAG'!$D$9))))</f>
        <v/>
      </c>
      <c r="H1130" s="8" t="str">
        <f>IF('1_QUESITOS'!$D$18="ERRO !!!","00.0",
IF(AND(OR(G1130="C",G1130="D"),'1_QUESITOS'!$D$13="Sim"),"10.1",
IF(AND(OR(G1130="A",G1130="B"),'1_QUESITOS'!$D$14="Sim"),"10.2",
IF(AND(OR(G1130="C",G1130="D"),'1_QUESITOS'!$D$13="Não",'1_QUESITOS'!$D$12="Inciso I"),"11.1",
IF(AND(OR(G1130="C",G1130="D"),'1_QUESITOS'!$D$13="Não",'1_QUESITOS'!$D$12="Inciso II"),"11.2",
"00.0")))))</f>
        <v>00.0</v>
      </c>
      <c r="I1130" s="87">
        <f>IF('1_QUESITOS'!$D$18="ERRO !!!",0,
IF(H1130="10.1",0.65,
IF(H1130="10.2",0,
IF(AND(H1130="11.1",'1_QUESITOS'!$D$8="Não",'1_QUESITOS'!$D$9="Não",'1_QUESITOS'!$D$10="Não",'1_QUESITOS'!$D$11="Não"),0.65,
IF(AND(H1130="11.1",OR('1_QUESITOS'!$D$8="Sim",'1_QUESITOS'!$D$9="Sim",'1_QUESITOS'!$D$10="Sim",'1_QUESITOS'!$D$11="Sim")),0.7,
IF(AND(H1130="11.2",'1_QUESITOS'!$D$8="Não",'1_QUESITOS'!$D$9="Não",'1_QUESITOS'!$D$10="Não",'1_QUESITOS'!$D$11="Não"),0.5,
IF(AND(H1130="11.2",OR('1_QUESITOS'!$D$8="Sim",'1_QUESITOS'!$D$9="Sim",'1_QUESITOS'!$D$10="Sim",'1_QUESITOS'!$D$11="Sim")),0.55,
0)))))))</f>
        <v>0</v>
      </c>
      <c r="J1130" s="87">
        <f>'3_CAPAG'!$D$8</f>
        <v>0</v>
      </c>
      <c r="K1130" s="87">
        <f>IF(OR('2_DEBITOS'!I1126="Sim",'1_QUESITOS'!$D$6="Sim",'1_QUESITOS'!$D$7="Sim",'1_QUESITOS'!$D$9="Sim"),I1130,
SMALL(I1130:J1130,1))</f>
        <v>0</v>
      </c>
      <c r="L1130" s="7">
        <f>IF('2_DEBITOS'!$I$4="ERRO !!!",0,ROUNDDOWN(SUM(E1130:F1130)*K1130,2))</f>
        <v>0</v>
      </c>
      <c r="M1130" s="7">
        <f t="shared" si="68"/>
        <v>0</v>
      </c>
      <c r="N1130" s="7">
        <f t="shared" si="71"/>
        <v>0</v>
      </c>
      <c r="O1130" s="7">
        <f t="shared" si="69"/>
        <v>0</v>
      </c>
    </row>
    <row r="1131" spans="3:15" x14ac:dyDescent="0.35">
      <c r="C1131" s="18" t="str">
        <f t="shared" si="70"/>
        <v/>
      </c>
      <c r="D1131" s="13" t="str">
        <f>IF('2_DEBITOS'!D1127="","Não informado",'2_DEBITOS'!D1127)</f>
        <v>Não informado</v>
      </c>
      <c r="E1131" s="7">
        <f>IF('2_DEBITOS'!$I$4="ERRO !!!",0,SUM('2_DEBITOS'!E1127))</f>
        <v>0</v>
      </c>
      <c r="F1131" s="7">
        <f>IF('2_DEBITOS'!$I$4="ERRO !!!",0,SUM('2_DEBITOS'!F1127,'2_DEBITOS'!G1127))</f>
        <v>0</v>
      </c>
      <c r="G1131" s="8" t="str">
        <f>IF('1_QUESITOS'!$D$18="ERRO !!!","",
IF(E1131+F1131=0,"",
IF(OR('2_DEBITOS'!I1127="Sim",'1_QUESITOS'!$D$6="Sim",'1_QUESITOS'!$D$7="Sim",'1_QUESITOS'!$D$9="Sim"),"D",
IF('3_CAPAG'!$D$9="","",
'3_CAPAG'!$D$9))))</f>
        <v/>
      </c>
      <c r="H1131" s="8" t="str">
        <f>IF('1_QUESITOS'!$D$18="ERRO !!!","00.0",
IF(AND(OR(G1131="C",G1131="D"),'1_QUESITOS'!$D$13="Sim"),"10.1",
IF(AND(OR(G1131="A",G1131="B"),'1_QUESITOS'!$D$14="Sim"),"10.2",
IF(AND(OR(G1131="C",G1131="D"),'1_QUESITOS'!$D$13="Não",'1_QUESITOS'!$D$12="Inciso I"),"11.1",
IF(AND(OR(G1131="C",G1131="D"),'1_QUESITOS'!$D$13="Não",'1_QUESITOS'!$D$12="Inciso II"),"11.2",
"00.0")))))</f>
        <v>00.0</v>
      </c>
      <c r="I1131" s="87">
        <f>IF('1_QUESITOS'!$D$18="ERRO !!!",0,
IF(H1131="10.1",0.65,
IF(H1131="10.2",0,
IF(AND(H1131="11.1",'1_QUESITOS'!$D$8="Não",'1_QUESITOS'!$D$9="Não",'1_QUESITOS'!$D$10="Não",'1_QUESITOS'!$D$11="Não"),0.65,
IF(AND(H1131="11.1",OR('1_QUESITOS'!$D$8="Sim",'1_QUESITOS'!$D$9="Sim",'1_QUESITOS'!$D$10="Sim",'1_QUESITOS'!$D$11="Sim")),0.7,
IF(AND(H1131="11.2",'1_QUESITOS'!$D$8="Não",'1_QUESITOS'!$D$9="Não",'1_QUESITOS'!$D$10="Não",'1_QUESITOS'!$D$11="Não"),0.5,
IF(AND(H1131="11.2",OR('1_QUESITOS'!$D$8="Sim",'1_QUESITOS'!$D$9="Sim",'1_QUESITOS'!$D$10="Sim",'1_QUESITOS'!$D$11="Sim")),0.55,
0)))))))</f>
        <v>0</v>
      </c>
      <c r="J1131" s="87">
        <f>'3_CAPAG'!$D$8</f>
        <v>0</v>
      </c>
      <c r="K1131" s="87">
        <f>IF(OR('2_DEBITOS'!I1127="Sim",'1_QUESITOS'!$D$6="Sim",'1_QUESITOS'!$D$7="Sim",'1_QUESITOS'!$D$9="Sim"),I1131,
SMALL(I1131:J1131,1))</f>
        <v>0</v>
      </c>
      <c r="L1131" s="7">
        <f>IF('2_DEBITOS'!$I$4="ERRO !!!",0,ROUNDDOWN(SUM(E1131:F1131)*K1131,2))</f>
        <v>0</v>
      </c>
      <c r="M1131" s="7">
        <f t="shared" si="68"/>
        <v>0</v>
      </c>
      <c r="N1131" s="7">
        <f t="shared" si="71"/>
        <v>0</v>
      </c>
      <c r="O1131" s="7">
        <f t="shared" si="69"/>
        <v>0</v>
      </c>
    </row>
    <row r="1132" spans="3:15" x14ac:dyDescent="0.35">
      <c r="C1132" s="18" t="str">
        <f t="shared" si="70"/>
        <v/>
      </c>
      <c r="D1132" s="13" t="str">
        <f>IF('2_DEBITOS'!D1128="","Não informado",'2_DEBITOS'!D1128)</f>
        <v>Não informado</v>
      </c>
      <c r="E1132" s="7">
        <f>IF('2_DEBITOS'!$I$4="ERRO !!!",0,SUM('2_DEBITOS'!E1128))</f>
        <v>0</v>
      </c>
      <c r="F1132" s="7">
        <f>IF('2_DEBITOS'!$I$4="ERRO !!!",0,SUM('2_DEBITOS'!F1128,'2_DEBITOS'!G1128))</f>
        <v>0</v>
      </c>
      <c r="G1132" s="8" t="str">
        <f>IF('1_QUESITOS'!$D$18="ERRO !!!","",
IF(E1132+F1132=0,"",
IF(OR('2_DEBITOS'!I1128="Sim",'1_QUESITOS'!$D$6="Sim",'1_QUESITOS'!$D$7="Sim",'1_QUESITOS'!$D$9="Sim"),"D",
IF('3_CAPAG'!$D$9="","",
'3_CAPAG'!$D$9))))</f>
        <v/>
      </c>
      <c r="H1132" s="8" t="str">
        <f>IF('1_QUESITOS'!$D$18="ERRO !!!","00.0",
IF(AND(OR(G1132="C",G1132="D"),'1_QUESITOS'!$D$13="Sim"),"10.1",
IF(AND(OR(G1132="A",G1132="B"),'1_QUESITOS'!$D$14="Sim"),"10.2",
IF(AND(OR(G1132="C",G1132="D"),'1_QUESITOS'!$D$13="Não",'1_QUESITOS'!$D$12="Inciso I"),"11.1",
IF(AND(OR(G1132="C",G1132="D"),'1_QUESITOS'!$D$13="Não",'1_QUESITOS'!$D$12="Inciso II"),"11.2",
"00.0")))))</f>
        <v>00.0</v>
      </c>
      <c r="I1132" s="87">
        <f>IF('1_QUESITOS'!$D$18="ERRO !!!",0,
IF(H1132="10.1",0.65,
IF(H1132="10.2",0,
IF(AND(H1132="11.1",'1_QUESITOS'!$D$8="Não",'1_QUESITOS'!$D$9="Não",'1_QUESITOS'!$D$10="Não",'1_QUESITOS'!$D$11="Não"),0.65,
IF(AND(H1132="11.1",OR('1_QUESITOS'!$D$8="Sim",'1_QUESITOS'!$D$9="Sim",'1_QUESITOS'!$D$10="Sim",'1_QUESITOS'!$D$11="Sim")),0.7,
IF(AND(H1132="11.2",'1_QUESITOS'!$D$8="Não",'1_QUESITOS'!$D$9="Não",'1_QUESITOS'!$D$10="Não",'1_QUESITOS'!$D$11="Não"),0.5,
IF(AND(H1132="11.2",OR('1_QUESITOS'!$D$8="Sim",'1_QUESITOS'!$D$9="Sim",'1_QUESITOS'!$D$10="Sim",'1_QUESITOS'!$D$11="Sim")),0.55,
0)))))))</f>
        <v>0</v>
      </c>
      <c r="J1132" s="87">
        <f>'3_CAPAG'!$D$8</f>
        <v>0</v>
      </c>
      <c r="K1132" s="87">
        <f>IF(OR('2_DEBITOS'!I1128="Sim",'1_QUESITOS'!$D$6="Sim",'1_QUESITOS'!$D$7="Sim",'1_QUESITOS'!$D$9="Sim"),I1132,
SMALL(I1132:J1132,1))</f>
        <v>0</v>
      </c>
      <c r="L1132" s="7">
        <f>IF('2_DEBITOS'!$I$4="ERRO !!!",0,ROUNDDOWN(SUM(E1132:F1132)*K1132,2))</f>
        <v>0</v>
      </c>
      <c r="M1132" s="7">
        <f t="shared" si="68"/>
        <v>0</v>
      </c>
      <c r="N1132" s="7">
        <f t="shared" si="71"/>
        <v>0</v>
      </c>
      <c r="O1132" s="7">
        <f t="shared" si="69"/>
        <v>0</v>
      </c>
    </row>
    <row r="1133" spans="3:15" x14ac:dyDescent="0.35">
      <c r="C1133" s="18" t="str">
        <f t="shared" si="70"/>
        <v/>
      </c>
      <c r="D1133" s="13" t="str">
        <f>IF('2_DEBITOS'!D1129="","Não informado",'2_DEBITOS'!D1129)</f>
        <v>Não informado</v>
      </c>
      <c r="E1133" s="7">
        <f>IF('2_DEBITOS'!$I$4="ERRO !!!",0,SUM('2_DEBITOS'!E1129))</f>
        <v>0</v>
      </c>
      <c r="F1133" s="7">
        <f>IF('2_DEBITOS'!$I$4="ERRO !!!",0,SUM('2_DEBITOS'!F1129,'2_DEBITOS'!G1129))</f>
        <v>0</v>
      </c>
      <c r="G1133" s="8" t="str">
        <f>IF('1_QUESITOS'!$D$18="ERRO !!!","",
IF(E1133+F1133=0,"",
IF(OR('2_DEBITOS'!I1129="Sim",'1_QUESITOS'!$D$6="Sim",'1_QUESITOS'!$D$7="Sim",'1_QUESITOS'!$D$9="Sim"),"D",
IF('3_CAPAG'!$D$9="","",
'3_CAPAG'!$D$9))))</f>
        <v/>
      </c>
      <c r="H1133" s="8" t="str">
        <f>IF('1_QUESITOS'!$D$18="ERRO !!!","00.0",
IF(AND(OR(G1133="C",G1133="D"),'1_QUESITOS'!$D$13="Sim"),"10.1",
IF(AND(OR(G1133="A",G1133="B"),'1_QUESITOS'!$D$14="Sim"),"10.2",
IF(AND(OR(G1133="C",G1133="D"),'1_QUESITOS'!$D$13="Não",'1_QUESITOS'!$D$12="Inciso I"),"11.1",
IF(AND(OR(G1133="C",G1133="D"),'1_QUESITOS'!$D$13="Não",'1_QUESITOS'!$D$12="Inciso II"),"11.2",
"00.0")))))</f>
        <v>00.0</v>
      </c>
      <c r="I1133" s="87">
        <f>IF('1_QUESITOS'!$D$18="ERRO !!!",0,
IF(H1133="10.1",0.65,
IF(H1133="10.2",0,
IF(AND(H1133="11.1",'1_QUESITOS'!$D$8="Não",'1_QUESITOS'!$D$9="Não",'1_QUESITOS'!$D$10="Não",'1_QUESITOS'!$D$11="Não"),0.65,
IF(AND(H1133="11.1",OR('1_QUESITOS'!$D$8="Sim",'1_QUESITOS'!$D$9="Sim",'1_QUESITOS'!$D$10="Sim",'1_QUESITOS'!$D$11="Sim")),0.7,
IF(AND(H1133="11.2",'1_QUESITOS'!$D$8="Não",'1_QUESITOS'!$D$9="Não",'1_QUESITOS'!$D$10="Não",'1_QUESITOS'!$D$11="Não"),0.5,
IF(AND(H1133="11.2",OR('1_QUESITOS'!$D$8="Sim",'1_QUESITOS'!$D$9="Sim",'1_QUESITOS'!$D$10="Sim",'1_QUESITOS'!$D$11="Sim")),0.55,
0)))))))</f>
        <v>0</v>
      </c>
      <c r="J1133" s="87">
        <f>'3_CAPAG'!$D$8</f>
        <v>0</v>
      </c>
      <c r="K1133" s="87">
        <f>IF(OR('2_DEBITOS'!I1129="Sim",'1_QUESITOS'!$D$6="Sim",'1_QUESITOS'!$D$7="Sim",'1_QUESITOS'!$D$9="Sim"),I1133,
SMALL(I1133:J1133,1))</f>
        <v>0</v>
      </c>
      <c r="L1133" s="7">
        <f>IF('2_DEBITOS'!$I$4="ERRO !!!",0,ROUNDDOWN(SUM(E1133:F1133)*K1133,2))</f>
        <v>0</v>
      </c>
      <c r="M1133" s="7">
        <f t="shared" si="68"/>
        <v>0</v>
      </c>
      <c r="N1133" s="7">
        <f t="shared" si="71"/>
        <v>0</v>
      </c>
      <c r="O1133" s="7">
        <f t="shared" si="69"/>
        <v>0</v>
      </c>
    </row>
    <row r="1134" spans="3:15" x14ac:dyDescent="0.35">
      <c r="C1134" s="18" t="str">
        <f t="shared" si="70"/>
        <v/>
      </c>
      <c r="D1134" s="13" t="str">
        <f>IF('2_DEBITOS'!D1130="","Não informado",'2_DEBITOS'!D1130)</f>
        <v>Não informado</v>
      </c>
      <c r="E1134" s="7">
        <f>IF('2_DEBITOS'!$I$4="ERRO !!!",0,SUM('2_DEBITOS'!E1130))</f>
        <v>0</v>
      </c>
      <c r="F1134" s="7">
        <f>IF('2_DEBITOS'!$I$4="ERRO !!!",0,SUM('2_DEBITOS'!F1130,'2_DEBITOS'!G1130))</f>
        <v>0</v>
      </c>
      <c r="G1134" s="8" t="str">
        <f>IF('1_QUESITOS'!$D$18="ERRO !!!","",
IF(E1134+F1134=0,"",
IF(OR('2_DEBITOS'!I1130="Sim",'1_QUESITOS'!$D$6="Sim",'1_QUESITOS'!$D$7="Sim",'1_QUESITOS'!$D$9="Sim"),"D",
IF('3_CAPAG'!$D$9="","",
'3_CAPAG'!$D$9))))</f>
        <v/>
      </c>
      <c r="H1134" s="8" t="str">
        <f>IF('1_QUESITOS'!$D$18="ERRO !!!","00.0",
IF(AND(OR(G1134="C",G1134="D"),'1_QUESITOS'!$D$13="Sim"),"10.1",
IF(AND(OR(G1134="A",G1134="B"),'1_QUESITOS'!$D$14="Sim"),"10.2",
IF(AND(OR(G1134="C",G1134="D"),'1_QUESITOS'!$D$13="Não",'1_QUESITOS'!$D$12="Inciso I"),"11.1",
IF(AND(OR(G1134="C",G1134="D"),'1_QUESITOS'!$D$13="Não",'1_QUESITOS'!$D$12="Inciso II"),"11.2",
"00.0")))))</f>
        <v>00.0</v>
      </c>
      <c r="I1134" s="87">
        <f>IF('1_QUESITOS'!$D$18="ERRO !!!",0,
IF(H1134="10.1",0.65,
IF(H1134="10.2",0,
IF(AND(H1134="11.1",'1_QUESITOS'!$D$8="Não",'1_QUESITOS'!$D$9="Não",'1_QUESITOS'!$D$10="Não",'1_QUESITOS'!$D$11="Não"),0.65,
IF(AND(H1134="11.1",OR('1_QUESITOS'!$D$8="Sim",'1_QUESITOS'!$D$9="Sim",'1_QUESITOS'!$D$10="Sim",'1_QUESITOS'!$D$11="Sim")),0.7,
IF(AND(H1134="11.2",'1_QUESITOS'!$D$8="Não",'1_QUESITOS'!$D$9="Não",'1_QUESITOS'!$D$10="Não",'1_QUESITOS'!$D$11="Não"),0.5,
IF(AND(H1134="11.2",OR('1_QUESITOS'!$D$8="Sim",'1_QUESITOS'!$D$9="Sim",'1_QUESITOS'!$D$10="Sim",'1_QUESITOS'!$D$11="Sim")),0.55,
0)))))))</f>
        <v>0</v>
      </c>
      <c r="J1134" s="87">
        <f>'3_CAPAG'!$D$8</f>
        <v>0</v>
      </c>
      <c r="K1134" s="87">
        <f>IF(OR('2_DEBITOS'!I1130="Sim",'1_QUESITOS'!$D$6="Sim",'1_QUESITOS'!$D$7="Sim",'1_QUESITOS'!$D$9="Sim"),I1134,
SMALL(I1134:J1134,1))</f>
        <v>0</v>
      </c>
      <c r="L1134" s="7">
        <f>IF('2_DEBITOS'!$I$4="ERRO !!!",0,ROUNDDOWN(SUM(E1134:F1134)*K1134,2))</f>
        <v>0</v>
      </c>
      <c r="M1134" s="7">
        <f t="shared" si="68"/>
        <v>0</v>
      </c>
      <c r="N1134" s="7">
        <f t="shared" si="71"/>
        <v>0</v>
      </c>
      <c r="O1134" s="7">
        <f t="shared" si="69"/>
        <v>0</v>
      </c>
    </row>
    <row r="1135" spans="3:15" x14ac:dyDescent="0.35">
      <c r="C1135" s="18" t="str">
        <f t="shared" si="70"/>
        <v/>
      </c>
      <c r="D1135" s="13" t="str">
        <f>IF('2_DEBITOS'!D1131="","Não informado",'2_DEBITOS'!D1131)</f>
        <v>Não informado</v>
      </c>
      <c r="E1135" s="7">
        <f>IF('2_DEBITOS'!$I$4="ERRO !!!",0,SUM('2_DEBITOS'!E1131))</f>
        <v>0</v>
      </c>
      <c r="F1135" s="7">
        <f>IF('2_DEBITOS'!$I$4="ERRO !!!",0,SUM('2_DEBITOS'!F1131,'2_DEBITOS'!G1131))</f>
        <v>0</v>
      </c>
      <c r="G1135" s="8" t="str">
        <f>IF('1_QUESITOS'!$D$18="ERRO !!!","",
IF(E1135+F1135=0,"",
IF(OR('2_DEBITOS'!I1131="Sim",'1_QUESITOS'!$D$6="Sim",'1_QUESITOS'!$D$7="Sim",'1_QUESITOS'!$D$9="Sim"),"D",
IF('3_CAPAG'!$D$9="","",
'3_CAPAG'!$D$9))))</f>
        <v/>
      </c>
      <c r="H1135" s="8" t="str">
        <f>IF('1_QUESITOS'!$D$18="ERRO !!!","00.0",
IF(AND(OR(G1135="C",G1135="D"),'1_QUESITOS'!$D$13="Sim"),"10.1",
IF(AND(OR(G1135="A",G1135="B"),'1_QUESITOS'!$D$14="Sim"),"10.2",
IF(AND(OR(G1135="C",G1135="D"),'1_QUESITOS'!$D$13="Não",'1_QUESITOS'!$D$12="Inciso I"),"11.1",
IF(AND(OR(G1135="C",G1135="D"),'1_QUESITOS'!$D$13="Não",'1_QUESITOS'!$D$12="Inciso II"),"11.2",
"00.0")))))</f>
        <v>00.0</v>
      </c>
      <c r="I1135" s="87">
        <f>IF('1_QUESITOS'!$D$18="ERRO !!!",0,
IF(H1135="10.1",0.65,
IF(H1135="10.2",0,
IF(AND(H1135="11.1",'1_QUESITOS'!$D$8="Não",'1_QUESITOS'!$D$9="Não",'1_QUESITOS'!$D$10="Não",'1_QUESITOS'!$D$11="Não"),0.65,
IF(AND(H1135="11.1",OR('1_QUESITOS'!$D$8="Sim",'1_QUESITOS'!$D$9="Sim",'1_QUESITOS'!$D$10="Sim",'1_QUESITOS'!$D$11="Sim")),0.7,
IF(AND(H1135="11.2",'1_QUESITOS'!$D$8="Não",'1_QUESITOS'!$D$9="Não",'1_QUESITOS'!$D$10="Não",'1_QUESITOS'!$D$11="Não"),0.5,
IF(AND(H1135="11.2",OR('1_QUESITOS'!$D$8="Sim",'1_QUESITOS'!$D$9="Sim",'1_QUESITOS'!$D$10="Sim",'1_QUESITOS'!$D$11="Sim")),0.55,
0)))))))</f>
        <v>0</v>
      </c>
      <c r="J1135" s="87">
        <f>'3_CAPAG'!$D$8</f>
        <v>0</v>
      </c>
      <c r="K1135" s="87">
        <f>IF(OR('2_DEBITOS'!I1131="Sim",'1_QUESITOS'!$D$6="Sim",'1_QUESITOS'!$D$7="Sim",'1_QUESITOS'!$D$9="Sim"),I1135,
SMALL(I1135:J1135,1))</f>
        <v>0</v>
      </c>
      <c r="L1135" s="7">
        <f>IF('2_DEBITOS'!$I$4="ERRO !!!",0,ROUNDDOWN(SUM(E1135:F1135)*K1135,2))</f>
        <v>0</v>
      </c>
      <c r="M1135" s="7">
        <f t="shared" si="68"/>
        <v>0</v>
      </c>
      <c r="N1135" s="7">
        <f t="shared" si="71"/>
        <v>0</v>
      </c>
      <c r="O1135" s="7">
        <f t="shared" si="69"/>
        <v>0</v>
      </c>
    </row>
    <row r="1136" spans="3:15" x14ac:dyDescent="0.35">
      <c r="C1136" s="18" t="str">
        <f t="shared" si="70"/>
        <v/>
      </c>
      <c r="D1136" s="13" t="str">
        <f>IF('2_DEBITOS'!D1132="","Não informado",'2_DEBITOS'!D1132)</f>
        <v>Não informado</v>
      </c>
      <c r="E1136" s="7">
        <f>IF('2_DEBITOS'!$I$4="ERRO !!!",0,SUM('2_DEBITOS'!E1132))</f>
        <v>0</v>
      </c>
      <c r="F1136" s="7">
        <f>IF('2_DEBITOS'!$I$4="ERRO !!!",0,SUM('2_DEBITOS'!F1132,'2_DEBITOS'!G1132))</f>
        <v>0</v>
      </c>
      <c r="G1136" s="8" t="str">
        <f>IF('1_QUESITOS'!$D$18="ERRO !!!","",
IF(E1136+F1136=0,"",
IF(OR('2_DEBITOS'!I1132="Sim",'1_QUESITOS'!$D$6="Sim",'1_QUESITOS'!$D$7="Sim",'1_QUESITOS'!$D$9="Sim"),"D",
IF('3_CAPAG'!$D$9="","",
'3_CAPAG'!$D$9))))</f>
        <v/>
      </c>
      <c r="H1136" s="8" t="str">
        <f>IF('1_QUESITOS'!$D$18="ERRO !!!","00.0",
IF(AND(OR(G1136="C",G1136="D"),'1_QUESITOS'!$D$13="Sim"),"10.1",
IF(AND(OR(G1136="A",G1136="B"),'1_QUESITOS'!$D$14="Sim"),"10.2",
IF(AND(OR(G1136="C",G1136="D"),'1_QUESITOS'!$D$13="Não",'1_QUESITOS'!$D$12="Inciso I"),"11.1",
IF(AND(OR(G1136="C",G1136="D"),'1_QUESITOS'!$D$13="Não",'1_QUESITOS'!$D$12="Inciso II"),"11.2",
"00.0")))))</f>
        <v>00.0</v>
      </c>
      <c r="I1136" s="87">
        <f>IF('1_QUESITOS'!$D$18="ERRO !!!",0,
IF(H1136="10.1",0.65,
IF(H1136="10.2",0,
IF(AND(H1136="11.1",'1_QUESITOS'!$D$8="Não",'1_QUESITOS'!$D$9="Não",'1_QUESITOS'!$D$10="Não",'1_QUESITOS'!$D$11="Não"),0.65,
IF(AND(H1136="11.1",OR('1_QUESITOS'!$D$8="Sim",'1_QUESITOS'!$D$9="Sim",'1_QUESITOS'!$D$10="Sim",'1_QUESITOS'!$D$11="Sim")),0.7,
IF(AND(H1136="11.2",'1_QUESITOS'!$D$8="Não",'1_QUESITOS'!$D$9="Não",'1_QUESITOS'!$D$10="Não",'1_QUESITOS'!$D$11="Não"),0.5,
IF(AND(H1136="11.2",OR('1_QUESITOS'!$D$8="Sim",'1_QUESITOS'!$D$9="Sim",'1_QUESITOS'!$D$10="Sim",'1_QUESITOS'!$D$11="Sim")),0.55,
0)))))))</f>
        <v>0</v>
      </c>
      <c r="J1136" s="87">
        <f>'3_CAPAG'!$D$8</f>
        <v>0</v>
      </c>
      <c r="K1136" s="87">
        <f>IF(OR('2_DEBITOS'!I1132="Sim",'1_QUESITOS'!$D$6="Sim",'1_QUESITOS'!$D$7="Sim",'1_QUESITOS'!$D$9="Sim"),I1136,
SMALL(I1136:J1136,1))</f>
        <v>0</v>
      </c>
      <c r="L1136" s="7">
        <f>IF('2_DEBITOS'!$I$4="ERRO !!!",0,ROUNDDOWN(SUM(E1136:F1136)*K1136,2))</f>
        <v>0</v>
      </c>
      <c r="M1136" s="7">
        <f t="shared" si="68"/>
        <v>0</v>
      </c>
      <c r="N1136" s="7">
        <f t="shared" si="71"/>
        <v>0</v>
      </c>
      <c r="O1136" s="7">
        <f t="shared" si="69"/>
        <v>0</v>
      </c>
    </row>
    <row r="1137" spans="3:15" x14ac:dyDescent="0.35">
      <c r="C1137" s="18" t="str">
        <f t="shared" si="70"/>
        <v/>
      </c>
      <c r="D1137" s="13" t="str">
        <f>IF('2_DEBITOS'!D1133="","Não informado",'2_DEBITOS'!D1133)</f>
        <v>Não informado</v>
      </c>
      <c r="E1137" s="7">
        <f>IF('2_DEBITOS'!$I$4="ERRO !!!",0,SUM('2_DEBITOS'!E1133))</f>
        <v>0</v>
      </c>
      <c r="F1137" s="7">
        <f>IF('2_DEBITOS'!$I$4="ERRO !!!",0,SUM('2_DEBITOS'!F1133,'2_DEBITOS'!G1133))</f>
        <v>0</v>
      </c>
      <c r="G1137" s="8" t="str">
        <f>IF('1_QUESITOS'!$D$18="ERRO !!!","",
IF(E1137+F1137=0,"",
IF(OR('2_DEBITOS'!I1133="Sim",'1_QUESITOS'!$D$6="Sim",'1_QUESITOS'!$D$7="Sim",'1_QUESITOS'!$D$9="Sim"),"D",
IF('3_CAPAG'!$D$9="","",
'3_CAPAG'!$D$9))))</f>
        <v/>
      </c>
      <c r="H1137" s="8" t="str">
        <f>IF('1_QUESITOS'!$D$18="ERRO !!!","00.0",
IF(AND(OR(G1137="C",G1137="D"),'1_QUESITOS'!$D$13="Sim"),"10.1",
IF(AND(OR(G1137="A",G1137="B"),'1_QUESITOS'!$D$14="Sim"),"10.2",
IF(AND(OR(G1137="C",G1137="D"),'1_QUESITOS'!$D$13="Não",'1_QUESITOS'!$D$12="Inciso I"),"11.1",
IF(AND(OR(G1137="C",G1137="D"),'1_QUESITOS'!$D$13="Não",'1_QUESITOS'!$D$12="Inciso II"),"11.2",
"00.0")))))</f>
        <v>00.0</v>
      </c>
      <c r="I1137" s="87">
        <f>IF('1_QUESITOS'!$D$18="ERRO !!!",0,
IF(H1137="10.1",0.65,
IF(H1137="10.2",0,
IF(AND(H1137="11.1",'1_QUESITOS'!$D$8="Não",'1_QUESITOS'!$D$9="Não",'1_QUESITOS'!$D$10="Não",'1_QUESITOS'!$D$11="Não"),0.65,
IF(AND(H1137="11.1",OR('1_QUESITOS'!$D$8="Sim",'1_QUESITOS'!$D$9="Sim",'1_QUESITOS'!$D$10="Sim",'1_QUESITOS'!$D$11="Sim")),0.7,
IF(AND(H1137="11.2",'1_QUESITOS'!$D$8="Não",'1_QUESITOS'!$D$9="Não",'1_QUESITOS'!$D$10="Não",'1_QUESITOS'!$D$11="Não"),0.5,
IF(AND(H1137="11.2",OR('1_QUESITOS'!$D$8="Sim",'1_QUESITOS'!$D$9="Sim",'1_QUESITOS'!$D$10="Sim",'1_QUESITOS'!$D$11="Sim")),0.55,
0)))))))</f>
        <v>0</v>
      </c>
      <c r="J1137" s="87">
        <f>'3_CAPAG'!$D$8</f>
        <v>0</v>
      </c>
      <c r="K1137" s="87">
        <f>IF(OR('2_DEBITOS'!I1133="Sim",'1_QUESITOS'!$D$6="Sim",'1_QUESITOS'!$D$7="Sim",'1_QUESITOS'!$D$9="Sim"),I1137,
SMALL(I1137:J1137,1))</f>
        <v>0</v>
      </c>
      <c r="L1137" s="7">
        <f>IF('2_DEBITOS'!$I$4="ERRO !!!",0,ROUNDDOWN(SUM(E1137:F1137)*K1137,2))</f>
        <v>0</v>
      </c>
      <c r="M1137" s="7">
        <f t="shared" si="68"/>
        <v>0</v>
      </c>
      <c r="N1137" s="7">
        <f t="shared" si="71"/>
        <v>0</v>
      </c>
      <c r="O1137" s="7">
        <f t="shared" si="69"/>
        <v>0</v>
      </c>
    </row>
    <row r="1138" spans="3:15" x14ac:dyDescent="0.35">
      <c r="C1138" s="18" t="str">
        <f t="shared" si="70"/>
        <v/>
      </c>
      <c r="D1138" s="13" t="str">
        <f>IF('2_DEBITOS'!D1134="","Não informado",'2_DEBITOS'!D1134)</f>
        <v>Não informado</v>
      </c>
      <c r="E1138" s="7">
        <f>IF('2_DEBITOS'!$I$4="ERRO !!!",0,SUM('2_DEBITOS'!E1134))</f>
        <v>0</v>
      </c>
      <c r="F1138" s="7">
        <f>IF('2_DEBITOS'!$I$4="ERRO !!!",0,SUM('2_DEBITOS'!F1134,'2_DEBITOS'!G1134))</f>
        <v>0</v>
      </c>
      <c r="G1138" s="8" t="str">
        <f>IF('1_QUESITOS'!$D$18="ERRO !!!","",
IF(E1138+F1138=0,"",
IF(OR('2_DEBITOS'!I1134="Sim",'1_QUESITOS'!$D$6="Sim",'1_QUESITOS'!$D$7="Sim",'1_QUESITOS'!$D$9="Sim"),"D",
IF('3_CAPAG'!$D$9="","",
'3_CAPAG'!$D$9))))</f>
        <v/>
      </c>
      <c r="H1138" s="8" t="str">
        <f>IF('1_QUESITOS'!$D$18="ERRO !!!","00.0",
IF(AND(OR(G1138="C",G1138="D"),'1_QUESITOS'!$D$13="Sim"),"10.1",
IF(AND(OR(G1138="A",G1138="B"),'1_QUESITOS'!$D$14="Sim"),"10.2",
IF(AND(OR(G1138="C",G1138="D"),'1_QUESITOS'!$D$13="Não",'1_QUESITOS'!$D$12="Inciso I"),"11.1",
IF(AND(OR(G1138="C",G1138="D"),'1_QUESITOS'!$D$13="Não",'1_QUESITOS'!$D$12="Inciso II"),"11.2",
"00.0")))))</f>
        <v>00.0</v>
      </c>
      <c r="I1138" s="87">
        <f>IF('1_QUESITOS'!$D$18="ERRO !!!",0,
IF(H1138="10.1",0.65,
IF(H1138="10.2",0,
IF(AND(H1138="11.1",'1_QUESITOS'!$D$8="Não",'1_QUESITOS'!$D$9="Não",'1_QUESITOS'!$D$10="Não",'1_QUESITOS'!$D$11="Não"),0.65,
IF(AND(H1138="11.1",OR('1_QUESITOS'!$D$8="Sim",'1_QUESITOS'!$D$9="Sim",'1_QUESITOS'!$D$10="Sim",'1_QUESITOS'!$D$11="Sim")),0.7,
IF(AND(H1138="11.2",'1_QUESITOS'!$D$8="Não",'1_QUESITOS'!$D$9="Não",'1_QUESITOS'!$D$10="Não",'1_QUESITOS'!$D$11="Não"),0.5,
IF(AND(H1138="11.2",OR('1_QUESITOS'!$D$8="Sim",'1_QUESITOS'!$D$9="Sim",'1_QUESITOS'!$D$10="Sim",'1_QUESITOS'!$D$11="Sim")),0.55,
0)))))))</f>
        <v>0</v>
      </c>
      <c r="J1138" s="87">
        <f>'3_CAPAG'!$D$8</f>
        <v>0</v>
      </c>
      <c r="K1138" s="87">
        <f>IF(OR('2_DEBITOS'!I1134="Sim",'1_QUESITOS'!$D$6="Sim",'1_QUESITOS'!$D$7="Sim",'1_QUESITOS'!$D$9="Sim"),I1138,
SMALL(I1138:J1138,1))</f>
        <v>0</v>
      </c>
      <c r="L1138" s="7">
        <f>IF('2_DEBITOS'!$I$4="ERRO !!!",0,ROUNDDOWN(SUM(E1138:F1138)*K1138,2))</f>
        <v>0</v>
      </c>
      <c r="M1138" s="7">
        <f t="shared" si="68"/>
        <v>0</v>
      </c>
      <c r="N1138" s="7">
        <f t="shared" si="71"/>
        <v>0</v>
      </c>
      <c r="O1138" s="7">
        <f t="shared" si="69"/>
        <v>0</v>
      </c>
    </row>
    <row r="1139" spans="3:15" x14ac:dyDescent="0.35">
      <c r="C1139" s="18" t="str">
        <f t="shared" si="70"/>
        <v/>
      </c>
      <c r="D1139" s="13" t="str">
        <f>IF('2_DEBITOS'!D1135="","Não informado",'2_DEBITOS'!D1135)</f>
        <v>Não informado</v>
      </c>
      <c r="E1139" s="7">
        <f>IF('2_DEBITOS'!$I$4="ERRO !!!",0,SUM('2_DEBITOS'!E1135))</f>
        <v>0</v>
      </c>
      <c r="F1139" s="7">
        <f>IF('2_DEBITOS'!$I$4="ERRO !!!",0,SUM('2_DEBITOS'!F1135,'2_DEBITOS'!G1135))</f>
        <v>0</v>
      </c>
      <c r="G1139" s="8" t="str">
        <f>IF('1_QUESITOS'!$D$18="ERRO !!!","",
IF(E1139+F1139=0,"",
IF(OR('2_DEBITOS'!I1135="Sim",'1_QUESITOS'!$D$6="Sim",'1_QUESITOS'!$D$7="Sim",'1_QUESITOS'!$D$9="Sim"),"D",
IF('3_CAPAG'!$D$9="","",
'3_CAPAG'!$D$9))))</f>
        <v/>
      </c>
      <c r="H1139" s="8" t="str">
        <f>IF('1_QUESITOS'!$D$18="ERRO !!!","00.0",
IF(AND(OR(G1139="C",G1139="D"),'1_QUESITOS'!$D$13="Sim"),"10.1",
IF(AND(OR(G1139="A",G1139="B"),'1_QUESITOS'!$D$14="Sim"),"10.2",
IF(AND(OR(G1139="C",G1139="D"),'1_QUESITOS'!$D$13="Não",'1_QUESITOS'!$D$12="Inciso I"),"11.1",
IF(AND(OR(G1139="C",G1139="D"),'1_QUESITOS'!$D$13="Não",'1_QUESITOS'!$D$12="Inciso II"),"11.2",
"00.0")))))</f>
        <v>00.0</v>
      </c>
      <c r="I1139" s="87">
        <f>IF('1_QUESITOS'!$D$18="ERRO !!!",0,
IF(H1139="10.1",0.65,
IF(H1139="10.2",0,
IF(AND(H1139="11.1",'1_QUESITOS'!$D$8="Não",'1_QUESITOS'!$D$9="Não",'1_QUESITOS'!$D$10="Não",'1_QUESITOS'!$D$11="Não"),0.65,
IF(AND(H1139="11.1",OR('1_QUESITOS'!$D$8="Sim",'1_QUESITOS'!$D$9="Sim",'1_QUESITOS'!$D$10="Sim",'1_QUESITOS'!$D$11="Sim")),0.7,
IF(AND(H1139="11.2",'1_QUESITOS'!$D$8="Não",'1_QUESITOS'!$D$9="Não",'1_QUESITOS'!$D$10="Não",'1_QUESITOS'!$D$11="Não"),0.5,
IF(AND(H1139="11.2",OR('1_QUESITOS'!$D$8="Sim",'1_QUESITOS'!$D$9="Sim",'1_QUESITOS'!$D$10="Sim",'1_QUESITOS'!$D$11="Sim")),0.55,
0)))))))</f>
        <v>0</v>
      </c>
      <c r="J1139" s="87">
        <f>'3_CAPAG'!$D$8</f>
        <v>0</v>
      </c>
      <c r="K1139" s="87">
        <f>IF(OR('2_DEBITOS'!I1135="Sim",'1_QUESITOS'!$D$6="Sim",'1_QUESITOS'!$D$7="Sim",'1_QUESITOS'!$D$9="Sim"),I1139,
SMALL(I1139:J1139,1))</f>
        <v>0</v>
      </c>
      <c r="L1139" s="7">
        <f>IF('2_DEBITOS'!$I$4="ERRO !!!",0,ROUNDDOWN(SUM(E1139:F1139)*K1139,2))</f>
        <v>0</v>
      </c>
      <c r="M1139" s="7">
        <f t="shared" si="68"/>
        <v>0</v>
      </c>
      <c r="N1139" s="7">
        <f t="shared" si="71"/>
        <v>0</v>
      </c>
      <c r="O1139" s="7">
        <f t="shared" si="69"/>
        <v>0</v>
      </c>
    </row>
    <row r="1140" spans="3:15" x14ac:dyDescent="0.35">
      <c r="C1140" s="18" t="str">
        <f t="shared" si="70"/>
        <v/>
      </c>
      <c r="D1140" s="13" t="str">
        <f>IF('2_DEBITOS'!D1136="","Não informado",'2_DEBITOS'!D1136)</f>
        <v>Não informado</v>
      </c>
      <c r="E1140" s="7">
        <f>IF('2_DEBITOS'!$I$4="ERRO !!!",0,SUM('2_DEBITOS'!E1136))</f>
        <v>0</v>
      </c>
      <c r="F1140" s="7">
        <f>IF('2_DEBITOS'!$I$4="ERRO !!!",0,SUM('2_DEBITOS'!F1136,'2_DEBITOS'!G1136))</f>
        <v>0</v>
      </c>
      <c r="G1140" s="8" t="str">
        <f>IF('1_QUESITOS'!$D$18="ERRO !!!","",
IF(E1140+F1140=0,"",
IF(OR('2_DEBITOS'!I1136="Sim",'1_QUESITOS'!$D$6="Sim",'1_QUESITOS'!$D$7="Sim",'1_QUESITOS'!$D$9="Sim"),"D",
IF('3_CAPAG'!$D$9="","",
'3_CAPAG'!$D$9))))</f>
        <v/>
      </c>
      <c r="H1140" s="8" t="str">
        <f>IF('1_QUESITOS'!$D$18="ERRO !!!","00.0",
IF(AND(OR(G1140="C",G1140="D"),'1_QUESITOS'!$D$13="Sim"),"10.1",
IF(AND(OR(G1140="A",G1140="B"),'1_QUESITOS'!$D$14="Sim"),"10.2",
IF(AND(OR(G1140="C",G1140="D"),'1_QUESITOS'!$D$13="Não",'1_QUESITOS'!$D$12="Inciso I"),"11.1",
IF(AND(OR(G1140="C",G1140="D"),'1_QUESITOS'!$D$13="Não",'1_QUESITOS'!$D$12="Inciso II"),"11.2",
"00.0")))))</f>
        <v>00.0</v>
      </c>
      <c r="I1140" s="87">
        <f>IF('1_QUESITOS'!$D$18="ERRO !!!",0,
IF(H1140="10.1",0.65,
IF(H1140="10.2",0,
IF(AND(H1140="11.1",'1_QUESITOS'!$D$8="Não",'1_QUESITOS'!$D$9="Não",'1_QUESITOS'!$D$10="Não",'1_QUESITOS'!$D$11="Não"),0.65,
IF(AND(H1140="11.1",OR('1_QUESITOS'!$D$8="Sim",'1_QUESITOS'!$D$9="Sim",'1_QUESITOS'!$D$10="Sim",'1_QUESITOS'!$D$11="Sim")),0.7,
IF(AND(H1140="11.2",'1_QUESITOS'!$D$8="Não",'1_QUESITOS'!$D$9="Não",'1_QUESITOS'!$D$10="Não",'1_QUESITOS'!$D$11="Não"),0.5,
IF(AND(H1140="11.2",OR('1_QUESITOS'!$D$8="Sim",'1_QUESITOS'!$D$9="Sim",'1_QUESITOS'!$D$10="Sim",'1_QUESITOS'!$D$11="Sim")),0.55,
0)))))))</f>
        <v>0</v>
      </c>
      <c r="J1140" s="87">
        <f>'3_CAPAG'!$D$8</f>
        <v>0</v>
      </c>
      <c r="K1140" s="87">
        <f>IF(OR('2_DEBITOS'!I1136="Sim",'1_QUESITOS'!$D$6="Sim",'1_QUESITOS'!$D$7="Sim",'1_QUESITOS'!$D$9="Sim"),I1140,
SMALL(I1140:J1140,1))</f>
        <v>0</v>
      </c>
      <c r="L1140" s="7">
        <f>IF('2_DEBITOS'!$I$4="ERRO !!!",0,ROUNDDOWN(SUM(E1140:F1140)*K1140,2))</f>
        <v>0</v>
      </c>
      <c r="M1140" s="7">
        <f t="shared" si="68"/>
        <v>0</v>
      </c>
      <c r="N1140" s="7">
        <f t="shared" si="71"/>
        <v>0</v>
      </c>
      <c r="O1140" s="7">
        <f t="shared" si="69"/>
        <v>0</v>
      </c>
    </row>
    <row r="1141" spans="3:15" x14ac:dyDescent="0.35">
      <c r="C1141" s="18" t="str">
        <f t="shared" si="70"/>
        <v/>
      </c>
      <c r="D1141" s="13" t="str">
        <f>IF('2_DEBITOS'!D1137="","Não informado",'2_DEBITOS'!D1137)</f>
        <v>Não informado</v>
      </c>
      <c r="E1141" s="7">
        <f>IF('2_DEBITOS'!$I$4="ERRO !!!",0,SUM('2_DEBITOS'!E1137))</f>
        <v>0</v>
      </c>
      <c r="F1141" s="7">
        <f>IF('2_DEBITOS'!$I$4="ERRO !!!",0,SUM('2_DEBITOS'!F1137,'2_DEBITOS'!G1137))</f>
        <v>0</v>
      </c>
      <c r="G1141" s="8" t="str">
        <f>IF('1_QUESITOS'!$D$18="ERRO !!!","",
IF(E1141+F1141=0,"",
IF(OR('2_DEBITOS'!I1137="Sim",'1_QUESITOS'!$D$6="Sim",'1_QUESITOS'!$D$7="Sim",'1_QUESITOS'!$D$9="Sim"),"D",
IF('3_CAPAG'!$D$9="","",
'3_CAPAG'!$D$9))))</f>
        <v/>
      </c>
      <c r="H1141" s="8" t="str">
        <f>IF('1_QUESITOS'!$D$18="ERRO !!!","00.0",
IF(AND(OR(G1141="C",G1141="D"),'1_QUESITOS'!$D$13="Sim"),"10.1",
IF(AND(OR(G1141="A",G1141="B"),'1_QUESITOS'!$D$14="Sim"),"10.2",
IF(AND(OR(G1141="C",G1141="D"),'1_QUESITOS'!$D$13="Não",'1_QUESITOS'!$D$12="Inciso I"),"11.1",
IF(AND(OR(G1141="C",G1141="D"),'1_QUESITOS'!$D$13="Não",'1_QUESITOS'!$D$12="Inciso II"),"11.2",
"00.0")))))</f>
        <v>00.0</v>
      </c>
      <c r="I1141" s="87">
        <f>IF('1_QUESITOS'!$D$18="ERRO !!!",0,
IF(H1141="10.1",0.65,
IF(H1141="10.2",0,
IF(AND(H1141="11.1",'1_QUESITOS'!$D$8="Não",'1_QUESITOS'!$D$9="Não",'1_QUESITOS'!$D$10="Não",'1_QUESITOS'!$D$11="Não"),0.65,
IF(AND(H1141="11.1",OR('1_QUESITOS'!$D$8="Sim",'1_QUESITOS'!$D$9="Sim",'1_QUESITOS'!$D$10="Sim",'1_QUESITOS'!$D$11="Sim")),0.7,
IF(AND(H1141="11.2",'1_QUESITOS'!$D$8="Não",'1_QUESITOS'!$D$9="Não",'1_QUESITOS'!$D$10="Não",'1_QUESITOS'!$D$11="Não"),0.5,
IF(AND(H1141="11.2",OR('1_QUESITOS'!$D$8="Sim",'1_QUESITOS'!$D$9="Sim",'1_QUESITOS'!$D$10="Sim",'1_QUESITOS'!$D$11="Sim")),0.55,
0)))))))</f>
        <v>0</v>
      </c>
      <c r="J1141" s="87">
        <f>'3_CAPAG'!$D$8</f>
        <v>0</v>
      </c>
      <c r="K1141" s="87">
        <f>IF(OR('2_DEBITOS'!I1137="Sim",'1_QUESITOS'!$D$6="Sim",'1_QUESITOS'!$D$7="Sim",'1_QUESITOS'!$D$9="Sim"),I1141,
SMALL(I1141:J1141,1))</f>
        <v>0</v>
      </c>
      <c r="L1141" s="7">
        <f>IF('2_DEBITOS'!$I$4="ERRO !!!",0,ROUNDDOWN(SUM(E1141:F1141)*K1141,2))</f>
        <v>0</v>
      </c>
      <c r="M1141" s="7">
        <f t="shared" si="68"/>
        <v>0</v>
      </c>
      <c r="N1141" s="7">
        <f t="shared" si="71"/>
        <v>0</v>
      </c>
      <c r="O1141" s="7">
        <f t="shared" si="69"/>
        <v>0</v>
      </c>
    </row>
    <row r="1142" spans="3:15" x14ac:dyDescent="0.35">
      <c r="C1142" s="18" t="str">
        <f t="shared" si="70"/>
        <v/>
      </c>
      <c r="D1142" s="13" t="str">
        <f>IF('2_DEBITOS'!D1138="","Não informado",'2_DEBITOS'!D1138)</f>
        <v>Não informado</v>
      </c>
      <c r="E1142" s="7">
        <f>IF('2_DEBITOS'!$I$4="ERRO !!!",0,SUM('2_DEBITOS'!E1138))</f>
        <v>0</v>
      </c>
      <c r="F1142" s="7">
        <f>IF('2_DEBITOS'!$I$4="ERRO !!!",0,SUM('2_DEBITOS'!F1138,'2_DEBITOS'!G1138))</f>
        <v>0</v>
      </c>
      <c r="G1142" s="8" t="str">
        <f>IF('1_QUESITOS'!$D$18="ERRO !!!","",
IF(E1142+F1142=0,"",
IF(OR('2_DEBITOS'!I1138="Sim",'1_QUESITOS'!$D$6="Sim",'1_QUESITOS'!$D$7="Sim",'1_QUESITOS'!$D$9="Sim"),"D",
IF('3_CAPAG'!$D$9="","",
'3_CAPAG'!$D$9))))</f>
        <v/>
      </c>
      <c r="H1142" s="8" t="str">
        <f>IF('1_QUESITOS'!$D$18="ERRO !!!","00.0",
IF(AND(OR(G1142="C",G1142="D"),'1_QUESITOS'!$D$13="Sim"),"10.1",
IF(AND(OR(G1142="A",G1142="B"),'1_QUESITOS'!$D$14="Sim"),"10.2",
IF(AND(OR(G1142="C",G1142="D"),'1_QUESITOS'!$D$13="Não",'1_QUESITOS'!$D$12="Inciso I"),"11.1",
IF(AND(OR(G1142="C",G1142="D"),'1_QUESITOS'!$D$13="Não",'1_QUESITOS'!$D$12="Inciso II"),"11.2",
"00.0")))))</f>
        <v>00.0</v>
      </c>
      <c r="I1142" s="87">
        <f>IF('1_QUESITOS'!$D$18="ERRO !!!",0,
IF(H1142="10.1",0.65,
IF(H1142="10.2",0,
IF(AND(H1142="11.1",'1_QUESITOS'!$D$8="Não",'1_QUESITOS'!$D$9="Não",'1_QUESITOS'!$D$10="Não",'1_QUESITOS'!$D$11="Não"),0.65,
IF(AND(H1142="11.1",OR('1_QUESITOS'!$D$8="Sim",'1_QUESITOS'!$D$9="Sim",'1_QUESITOS'!$D$10="Sim",'1_QUESITOS'!$D$11="Sim")),0.7,
IF(AND(H1142="11.2",'1_QUESITOS'!$D$8="Não",'1_QUESITOS'!$D$9="Não",'1_QUESITOS'!$D$10="Não",'1_QUESITOS'!$D$11="Não"),0.5,
IF(AND(H1142="11.2",OR('1_QUESITOS'!$D$8="Sim",'1_QUESITOS'!$D$9="Sim",'1_QUESITOS'!$D$10="Sim",'1_QUESITOS'!$D$11="Sim")),0.55,
0)))))))</f>
        <v>0</v>
      </c>
      <c r="J1142" s="87">
        <f>'3_CAPAG'!$D$8</f>
        <v>0</v>
      </c>
      <c r="K1142" s="87">
        <f>IF(OR('2_DEBITOS'!I1138="Sim",'1_QUESITOS'!$D$6="Sim",'1_QUESITOS'!$D$7="Sim",'1_QUESITOS'!$D$9="Sim"),I1142,
SMALL(I1142:J1142,1))</f>
        <v>0</v>
      </c>
      <c r="L1142" s="7">
        <f>IF('2_DEBITOS'!$I$4="ERRO !!!",0,ROUNDDOWN(SUM(E1142:F1142)*K1142,2))</f>
        <v>0</v>
      </c>
      <c r="M1142" s="7">
        <f t="shared" si="68"/>
        <v>0</v>
      </c>
      <c r="N1142" s="7">
        <f t="shared" si="71"/>
        <v>0</v>
      </c>
      <c r="O1142" s="7">
        <f t="shared" si="69"/>
        <v>0</v>
      </c>
    </row>
    <row r="1143" spans="3:15" x14ac:dyDescent="0.35">
      <c r="C1143" s="18" t="str">
        <f t="shared" si="70"/>
        <v/>
      </c>
      <c r="D1143" s="13" t="str">
        <f>IF('2_DEBITOS'!D1139="","Não informado",'2_DEBITOS'!D1139)</f>
        <v>Não informado</v>
      </c>
      <c r="E1143" s="7">
        <f>IF('2_DEBITOS'!$I$4="ERRO !!!",0,SUM('2_DEBITOS'!E1139))</f>
        <v>0</v>
      </c>
      <c r="F1143" s="7">
        <f>IF('2_DEBITOS'!$I$4="ERRO !!!",0,SUM('2_DEBITOS'!F1139,'2_DEBITOS'!G1139))</f>
        <v>0</v>
      </c>
      <c r="G1143" s="8" t="str">
        <f>IF('1_QUESITOS'!$D$18="ERRO !!!","",
IF(E1143+F1143=0,"",
IF(OR('2_DEBITOS'!I1139="Sim",'1_QUESITOS'!$D$6="Sim",'1_QUESITOS'!$D$7="Sim",'1_QUESITOS'!$D$9="Sim"),"D",
IF('3_CAPAG'!$D$9="","",
'3_CAPAG'!$D$9))))</f>
        <v/>
      </c>
      <c r="H1143" s="8" t="str">
        <f>IF('1_QUESITOS'!$D$18="ERRO !!!","00.0",
IF(AND(OR(G1143="C",G1143="D"),'1_QUESITOS'!$D$13="Sim"),"10.1",
IF(AND(OR(G1143="A",G1143="B"),'1_QUESITOS'!$D$14="Sim"),"10.2",
IF(AND(OR(G1143="C",G1143="D"),'1_QUESITOS'!$D$13="Não",'1_QUESITOS'!$D$12="Inciso I"),"11.1",
IF(AND(OR(G1143="C",G1143="D"),'1_QUESITOS'!$D$13="Não",'1_QUESITOS'!$D$12="Inciso II"),"11.2",
"00.0")))))</f>
        <v>00.0</v>
      </c>
      <c r="I1143" s="87">
        <f>IF('1_QUESITOS'!$D$18="ERRO !!!",0,
IF(H1143="10.1",0.65,
IF(H1143="10.2",0,
IF(AND(H1143="11.1",'1_QUESITOS'!$D$8="Não",'1_QUESITOS'!$D$9="Não",'1_QUESITOS'!$D$10="Não",'1_QUESITOS'!$D$11="Não"),0.65,
IF(AND(H1143="11.1",OR('1_QUESITOS'!$D$8="Sim",'1_QUESITOS'!$D$9="Sim",'1_QUESITOS'!$D$10="Sim",'1_QUESITOS'!$D$11="Sim")),0.7,
IF(AND(H1143="11.2",'1_QUESITOS'!$D$8="Não",'1_QUESITOS'!$D$9="Não",'1_QUESITOS'!$D$10="Não",'1_QUESITOS'!$D$11="Não"),0.5,
IF(AND(H1143="11.2",OR('1_QUESITOS'!$D$8="Sim",'1_QUESITOS'!$D$9="Sim",'1_QUESITOS'!$D$10="Sim",'1_QUESITOS'!$D$11="Sim")),0.55,
0)))))))</f>
        <v>0</v>
      </c>
      <c r="J1143" s="87">
        <f>'3_CAPAG'!$D$8</f>
        <v>0</v>
      </c>
      <c r="K1143" s="87">
        <f>IF(OR('2_DEBITOS'!I1139="Sim",'1_QUESITOS'!$D$6="Sim",'1_QUESITOS'!$D$7="Sim",'1_QUESITOS'!$D$9="Sim"),I1143,
SMALL(I1143:J1143,1))</f>
        <v>0</v>
      </c>
      <c r="L1143" s="7">
        <f>IF('2_DEBITOS'!$I$4="ERRO !!!",0,ROUNDDOWN(SUM(E1143:F1143)*K1143,2))</f>
        <v>0</v>
      </c>
      <c r="M1143" s="7">
        <f t="shared" si="68"/>
        <v>0</v>
      </c>
      <c r="N1143" s="7">
        <f t="shared" si="71"/>
        <v>0</v>
      </c>
      <c r="O1143" s="7">
        <f t="shared" si="69"/>
        <v>0</v>
      </c>
    </row>
    <row r="1144" spans="3:15" x14ac:dyDescent="0.35">
      <c r="C1144" s="18" t="str">
        <f t="shared" si="70"/>
        <v/>
      </c>
      <c r="D1144" s="13" t="str">
        <f>IF('2_DEBITOS'!D1140="","Não informado",'2_DEBITOS'!D1140)</f>
        <v>Não informado</v>
      </c>
      <c r="E1144" s="7">
        <f>IF('2_DEBITOS'!$I$4="ERRO !!!",0,SUM('2_DEBITOS'!E1140))</f>
        <v>0</v>
      </c>
      <c r="F1144" s="7">
        <f>IF('2_DEBITOS'!$I$4="ERRO !!!",0,SUM('2_DEBITOS'!F1140,'2_DEBITOS'!G1140))</f>
        <v>0</v>
      </c>
      <c r="G1144" s="8" t="str">
        <f>IF('1_QUESITOS'!$D$18="ERRO !!!","",
IF(E1144+F1144=0,"",
IF(OR('2_DEBITOS'!I1140="Sim",'1_QUESITOS'!$D$6="Sim",'1_QUESITOS'!$D$7="Sim",'1_QUESITOS'!$D$9="Sim"),"D",
IF('3_CAPAG'!$D$9="","",
'3_CAPAG'!$D$9))))</f>
        <v/>
      </c>
      <c r="H1144" s="8" t="str">
        <f>IF('1_QUESITOS'!$D$18="ERRO !!!","00.0",
IF(AND(OR(G1144="C",G1144="D"),'1_QUESITOS'!$D$13="Sim"),"10.1",
IF(AND(OR(G1144="A",G1144="B"),'1_QUESITOS'!$D$14="Sim"),"10.2",
IF(AND(OR(G1144="C",G1144="D"),'1_QUESITOS'!$D$13="Não",'1_QUESITOS'!$D$12="Inciso I"),"11.1",
IF(AND(OR(G1144="C",G1144="D"),'1_QUESITOS'!$D$13="Não",'1_QUESITOS'!$D$12="Inciso II"),"11.2",
"00.0")))))</f>
        <v>00.0</v>
      </c>
      <c r="I1144" s="87">
        <f>IF('1_QUESITOS'!$D$18="ERRO !!!",0,
IF(H1144="10.1",0.65,
IF(H1144="10.2",0,
IF(AND(H1144="11.1",'1_QUESITOS'!$D$8="Não",'1_QUESITOS'!$D$9="Não",'1_QUESITOS'!$D$10="Não",'1_QUESITOS'!$D$11="Não"),0.65,
IF(AND(H1144="11.1",OR('1_QUESITOS'!$D$8="Sim",'1_QUESITOS'!$D$9="Sim",'1_QUESITOS'!$D$10="Sim",'1_QUESITOS'!$D$11="Sim")),0.7,
IF(AND(H1144="11.2",'1_QUESITOS'!$D$8="Não",'1_QUESITOS'!$D$9="Não",'1_QUESITOS'!$D$10="Não",'1_QUESITOS'!$D$11="Não"),0.5,
IF(AND(H1144="11.2",OR('1_QUESITOS'!$D$8="Sim",'1_QUESITOS'!$D$9="Sim",'1_QUESITOS'!$D$10="Sim",'1_QUESITOS'!$D$11="Sim")),0.55,
0)))))))</f>
        <v>0</v>
      </c>
      <c r="J1144" s="87">
        <f>'3_CAPAG'!$D$8</f>
        <v>0</v>
      </c>
      <c r="K1144" s="87">
        <f>IF(OR('2_DEBITOS'!I1140="Sim",'1_QUESITOS'!$D$6="Sim",'1_QUESITOS'!$D$7="Sim",'1_QUESITOS'!$D$9="Sim"),I1144,
SMALL(I1144:J1144,1))</f>
        <v>0</v>
      </c>
      <c r="L1144" s="7">
        <f>IF('2_DEBITOS'!$I$4="ERRO !!!",0,ROUNDDOWN(SUM(E1144:F1144)*K1144,2))</f>
        <v>0</v>
      </c>
      <c r="M1144" s="7">
        <f t="shared" si="68"/>
        <v>0</v>
      </c>
      <c r="N1144" s="7">
        <f t="shared" si="71"/>
        <v>0</v>
      </c>
      <c r="O1144" s="7">
        <f t="shared" si="69"/>
        <v>0</v>
      </c>
    </row>
    <row r="1145" spans="3:15" x14ac:dyDescent="0.35">
      <c r="C1145" s="18" t="str">
        <f t="shared" si="70"/>
        <v/>
      </c>
      <c r="D1145" s="13" t="str">
        <f>IF('2_DEBITOS'!D1141="","Não informado",'2_DEBITOS'!D1141)</f>
        <v>Não informado</v>
      </c>
      <c r="E1145" s="7">
        <f>IF('2_DEBITOS'!$I$4="ERRO !!!",0,SUM('2_DEBITOS'!E1141))</f>
        <v>0</v>
      </c>
      <c r="F1145" s="7">
        <f>IF('2_DEBITOS'!$I$4="ERRO !!!",0,SUM('2_DEBITOS'!F1141,'2_DEBITOS'!G1141))</f>
        <v>0</v>
      </c>
      <c r="G1145" s="8" t="str">
        <f>IF('1_QUESITOS'!$D$18="ERRO !!!","",
IF(E1145+F1145=0,"",
IF(OR('2_DEBITOS'!I1141="Sim",'1_QUESITOS'!$D$6="Sim",'1_QUESITOS'!$D$7="Sim",'1_QUESITOS'!$D$9="Sim"),"D",
IF('3_CAPAG'!$D$9="","",
'3_CAPAG'!$D$9))))</f>
        <v/>
      </c>
      <c r="H1145" s="8" t="str">
        <f>IF('1_QUESITOS'!$D$18="ERRO !!!","00.0",
IF(AND(OR(G1145="C",G1145="D"),'1_QUESITOS'!$D$13="Sim"),"10.1",
IF(AND(OR(G1145="A",G1145="B"),'1_QUESITOS'!$D$14="Sim"),"10.2",
IF(AND(OR(G1145="C",G1145="D"),'1_QUESITOS'!$D$13="Não",'1_QUESITOS'!$D$12="Inciso I"),"11.1",
IF(AND(OR(G1145="C",G1145="D"),'1_QUESITOS'!$D$13="Não",'1_QUESITOS'!$D$12="Inciso II"),"11.2",
"00.0")))))</f>
        <v>00.0</v>
      </c>
      <c r="I1145" s="87">
        <f>IF('1_QUESITOS'!$D$18="ERRO !!!",0,
IF(H1145="10.1",0.65,
IF(H1145="10.2",0,
IF(AND(H1145="11.1",'1_QUESITOS'!$D$8="Não",'1_QUESITOS'!$D$9="Não",'1_QUESITOS'!$D$10="Não",'1_QUESITOS'!$D$11="Não"),0.65,
IF(AND(H1145="11.1",OR('1_QUESITOS'!$D$8="Sim",'1_QUESITOS'!$D$9="Sim",'1_QUESITOS'!$D$10="Sim",'1_QUESITOS'!$D$11="Sim")),0.7,
IF(AND(H1145="11.2",'1_QUESITOS'!$D$8="Não",'1_QUESITOS'!$D$9="Não",'1_QUESITOS'!$D$10="Não",'1_QUESITOS'!$D$11="Não"),0.5,
IF(AND(H1145="11.2",OR('1_QUESITOS'!$D$8="Sim",'1_QUESITOS'!$D$9="Sim",'1_QUESITOS'!$D$10="Sim",'1_QUESITOS'!$D$11="Sim")),0.55,
0)))))))</f>
        <v>0</v>
      </c>
      <c r="J1145" s="87">
        <f>'3_CAPAG'!$D$8</f>
        <v>0</v>
      </c>
      <c r="K1145" s="87">
        <f>IF(OR('2_DEBITOS'!I1141="Sim",'1_QUESITOS'!$D$6="Sim",'1_QUESITOS'!$D$7="Sim",'1_QUESITOS'!$D$9="Sim"),I1145,
SMALL(I1145:J1145,1))</f>
        <v>0</v>
      </c>
      <c r="L1145" s="7">
        <f>IF('2_DEBITOS'!$I$4="ERRO !!!",0,ROUNDDOWN(SUM(E1145:F1145)*K1145,2))</f>
        <v>0</v>
      </c>
      <c r="M1145" s="7">
        <f t="shared" si="68"/>
        <v>0</v>
      </c>
      <c r="N1145" s="7">
        <f t="shared" si="71"/>
        <v>0</v>
      </c>
      <c r="O1145" s="7">
        <f t="shared" si="69"/>
        <v>0</v>
      </c>
    </row>
    <row r="1146" spans="3:15" x14ac:dyDescent="0.35">
      <c r="C1146" s="18" t="str">
        <f t="shared" si="70"/>
        <v/>
      </c>
      <c r="D1146" s="13" t="str">
        <f>IF('2_DEBITOS'!D1142="","Não informado",'2_DEBITOS'!D1142)</f>
        <v>Não informado</v>
      </c>
      <c r="E1146" s="7">
        <f>IF('2_DEBITOS'!$I$4="ERRO !!!",0,SUM('2_DEBITOS'!E1142))</f>
        <v>0</v>
      </c>
      <c r="F1146" s="7">
        <f>IF('2_DEBITOS'!$I$4="ERRO !!!",0,SUM('2_DEBITOS'!F1142,'2_DEBITOS'!G1142))</f>
        <v>0</v>
      </c>
      <c r="G1146" s="8" t="str">
        <f>IF('1_QUESITOS'!$D$18="ERRO !!!","",
IF(E1146+F1146=0,"",
IF(OR('2_DEBITOS'!I1142="Sim",'1_QUESITOS'!$D$6="Sim",'1_QUESITOS'!$D$7="Sim",'1_QUESITOS'!$D$9="Sim"),"D",
IF('3_CAPAG'!$D$9="","",
'3_CAPAG'!$D$9))))</f>
        <v/>
      </c>
      <c r="H1146" s="8" t="str">
        <f>IF('1_QUESITOS'!$D$18="ERRO !!!","00.0",
IF(AND(OR(G1146="C",G1146="D"),'1_QUESITOS'!$D$13="Sim"),"10.1",
IF(AND(OR(G1146="A",G1146="B"),'1_QUESITOS'!$D$14="Sim"),"10.2",
IF(AND(OR(G1146="C",G1146="D"),'1_QUESITOS'!$D$13="Não",'1_QUESITOS'!$D$12="Inciso I"),"11.1",
IF(AND(OR(G1146="C",G1146="D"),'1_QUESITOS'!$D$13="Não",'1_QUESITOS'!$D$12="Inciso II"),"11.2",
"00.0")))))</f>
        <v>00.0</v>
      </c>
      <c r="I1146" s="87">
        <f>IF('1_QUESITOS'!$D$18="ERRO !!!",0,
IF(H1146="10.1",0.65,
IF(H1146="10.2",0,
IF(AND(H1146="11.1",'1_QUESITOS'!$D$8="Não",'1_QUESITOS'!$D$9="Não",'1_QUESITOS'!$D$10="Não",'1_QUESITOS'!$D$11="Não"),0.65,
IF(AND(H1146="11.1",OR('1_QUESITOS'!$D$8="Sim",'1_QUESITOS'!$D$9="Sim",'1_QUESITOS'!$D$10="Sim",'1_QUESITOS'!$D$11="Sim")),0.7,
IF(AND(H1146="11.2",'1_QUESITOS'!$D$8="Não",'1_QUESITOS'!$D$9="Não",'1_QUESITOS'!$D$10="Não",'1_QUESITOS'!$D$11="Não"),0.5,
IF(AND(H1146="11.2",OR('1_QUESITOS'!$D$8="Sim",'1_QUESITOS'!$D$9="Sim",'1_QUESITOS'!$D$10="Sim",'1_QUESITOS'!$D$11="Sim")),0.55,
0)))))))</f>
        <v>0</v>
      </c>
      <c r="J1146" s="87">
        <f>'3_CAPAG'!$D$8</f>
        <v>0</v>
      </c>
      <c r="K1146" s="87">
        <f>IF(OR('2_DEBITOS'!I1142="Sim",'1_QUESITOS'!$D$6="Sim",'1_QUESITOS'!$D$7="Sim",'1_QUESITOS'!$D$9="Sim"),I1146,
SMALL(I1146:J1146,1))</f>
        <v>0</v>
      </c>
      <c r="L1146" s="7">
        <f>IF('2_DEBITOS'!$I$4="ERRO !!!",0,ROUNDDOWN(SUM(E1146:F1146)*K1146,2))</f>
        <v>0</v>
      </c>
      <c r="M1146" s="7">
        <f t="shared" si="68"/>
        <v>0</v>
      </c>
      <c r="N1146" s="7">
        <f t="shared" si="71"/>
        <v>0</v>
      </c>
      <c r="O1146" s="7">
        <f t="shared" si="69"/>
        <v>0</v>
      </c>
    </row>
    <row r="1147" spans="3:15" x14ac:dyDescent="0.35">
      <c r="C1147" s="18" t="str">
        <f t="shared" si="70"/>
        <v/>
      </c>
      <c r="D1147" s="13" t="str">
        <f>IF('2_DEBITOS'!D1143="","Não informado",'2_DEBITOS'!D1143)</f>
        <v>Não informado</v>
      </c>
      <c r="E1147" s="7">
        <f>IF('2_DEBITOS'!$I$4="ERRO !!!",0,SUM('2_DEBITOS'!E1143))</f>
        <v>0</v>
      </c>
      <c r="F1147" s="7">
        <f>IF('2_DEBITOS'!$I$4="ERRO !!!",0,SUM('2_DEBITOS'!F1143,'2_DEBITOS'!G1143))</f>
        <v>0</v>
      </c>
      <c r="G1147" s="8" t="str">
        <f>IF('1_QUESITOS'!$D$18="ERRO !!!","",
IF(E1147+F1147=0,"",
IF(OR('2_DEBITOS'!I1143="Sim",'1_QUESITOS'!$D$6="Sim",'1_QUESITOS'!$D$7="Sim",'1_QUESITOS'!$D$9="Sim"),"D",
IF('3_CAPAG'!$D$9="","",
'3_CAPAG'!$D$9))))</f>
        <v/>
      </c>
      <c r="H1147" s="8" t="str">
        <f>IF('1_QUESITOS'!$D$18="ERRO !!!","00.0",
IF(AND(OR(G1147="C",G1147="D"),'1_QUESITOS'!$D$13="Sim"),"10.1",
IF(AND(OR(G1147="A",G1147="B"),'1_QUESITOS'!$D$14="Sim"),"10.2",
IF(AND(OR(G1147="C",G1147="D"),'1_QUESITOS'!$D$13="Não",'1_QUESITOS'!$D$12="Inciso I"),"11.1",
IF(AND(OR(G1147="C",G1147="D"),'1_QUESITOS'!$D$13="Não",'1_QUESITOS'!$D$12="Inciso II"),"11.2",
"00.0")))))</f>
        <v>00.0</v>
      </c>
      <c r="I1147" s="87">
        <f>IF('1_QUESITOS'!$D$18="ERRO !!!",0,
IF(H1147="10.1",0.65,
IF(H1147="10.2",0,
IF(AND(H1147="11.1",'1_QUESITOS'!$D$8="Não",'1_QUESITOS'!$D$9="Não",'1_QUESITOS'!$D$10="Não",'1_QUESITOS'!$D$11="Não"),0.65,
IF(AND(H1147="11.1",OR('1_QUESITOS'!$D$8="Sim",'1_QUESITOS'!$D$9="Sim",'1_QUESITOS'!$D$10="Sim",'1_QUESITOS'!$D$11="Sim")),0.7,
IF(AND(H1147="11.2",'1_QUESITOS'!$D$8="Não",'1_QUESITOS'!$D$9="Não",'1_QUESITOS'!$D$10="Não",'1_QUESITOS'!$D$11="Não"),0.5,
IF(AND(H1147="11.2",OR('1_QUESITOS'!$D$8="Sim",'1_QUESITOS'!$D$9="Sim",'1_QUESITOS'!$D$10="Sim",'1_QUESITOS'!$D$11="Sim")),0.55,
0)))))))</f>
        <v>0</v>
      </c>
      <c r="J1147" s="87">
        <f>'3_CAPAG'!$D$8</f>
        <v>0</v>
      </c>
      <c r="K1147" s="87">
        <f>IF(OR('2_DEBITOS'!I1143="Sim",'1_QUESITOS'!$D$6="Sim",'1_QUESITOS'!$D$7="Sim",'1_QUESITOS'!$D$9="Sim"),I1147,
SMALL(I1147:J1147,1))</f>
        <v>0</v>
      </c>
      <c r="L1147" s="7">
        <f>IF('2_DEBITOS'!$I$4="ERRO !!!",0,ROUNDDOWN(SUM(E1147:F1147)*K1147,2))</f>
        <v>0</v>
      </c>
      <c r="M1147" s="7">
        <f t="shared" si="68"/>
        <v>0</v>
      </c>
      <c r="N1147" s="7">
        <f t="shared" si="71"/>
        <v>0</v>
      </c>
      <c r="O1147" s="7">
        <f t="shared" si="69"/>
        <v>0</v>
      </c>
    </row>
    <row r="1148" spans="3:15" x14ac:dyDescent="0.35">
      <c r="C1148" s="18" t="str">
        <f t="shared" si="70"/>
        <v/>
      </c>
      <c r="D1148" s="13" t="str">
        <f>IF('2_DEBITOS'!D1144="","Não informado",'2_DEBITOS'!D1144)</f>
        <v>Não informado</v>
      </c>
      <c r="E1148" s="7">
        <f>IF('2_DEBITOS'!$I$4="ERRO !!!",0,SUM('2_DEBITOS'!E1144))</f>
        <v>0</v>
      </c>
      <c r="F1148" s="7">
        <f>IF('2_DEBITOS'!$I$4="ERRO !!!",0,SUM('2_DEBITOS'!F1144,'2_DEBITOS'!G1144))</f>
        <v>0</v>
      </c>
      <c r="G1148" s="8" t="str">
        <f>IF('1_QUESITOS'!$D$18="ERRO !!!","",
IF(E1148+F1148=0,"",
IF(OR('2_DEBITOS'!I1144="Sim",'1_QUESITOS'!$D$6="Sim",'1_QUESITOS'!$D$7="Sim",'1_QUESITOS'!$D$9="Sim"),"D",
IF('3_CAPAG'!$D$9="","",
'3_CAPAG'!$D$9))))</f>
        <v/>
      </c>
      <c r="H1148" s="8" t="str">
        <f>IF('1_QUESITOS'!$D$18="ERRO !!!","00.0",
IF(AND(OR(G1148="C",G1148="D"),'1_QUESITOS'!$D$13="Sim"),"10.1",
IF(AND(OR(G1148="A",G1148="B"),'1_QUESITOS'!$D$14="Sim"),"10.2",
IF(AND(OR(G1148="C",G1148="D"),'1_QUESITOS'!$D$13="Não",'1_QUESITOS'!$D$12="Inciso I"),"11.1",
IF(AND(OR(G1148="C",G1148="D"),'1_QUESITOS'!$D$13="Não",'1_QUESITOS'!$D$12="Inciso II"),"11.2",
"00.0")))))</f>
        <v>00.0</v>
      </c>
      <c r="I1148" s="87">
        <f>IF('1_QUESITOS'!$D$18="ERRO !!!",0,
IF(H1148="10.1",0.65,
IF(H1148="10.2",0,
IF(AND(H1148="11.1",'1_QUESITOS'!$D$8="Não",'1_QUESITOS'!$D$9="Não",'1_QUESITOS'!$D$10="Não",'1_QUESITOS'!$D$11="Não"),0.65,
IF(AND(H1148="11.1",OR('1_QUESITOS'!$D$8="Sim",'1_QUESITOS'!$D$9="Sim",'1_QUESITOS'!$D$10="Sim",'1_QUESITOS'!$D$11="Sim")),0.7,
IF(AND(H1148="11.2",'1_QUESITOS'!$D$8="Não",'1_QUESITOS'!$D$9="Não",'1_QUESITOS'!$D$10="Não",'1_QUESITOS'!$D$11="Não"),0.5,
IF(AND(H1148="11.2",OR('1_QUESITOS'!$D$8="Sim",'1_QUESITOS'!$D$9="Sim",'1_QUESITOS'!$D$10="Sim",'1_QUESITOS'!$D$11="Sim")),0.55,
0)))))))</f>
        <v>0</v>
      </c>
      <c r="J1148" s="87">
        <f>'3_CAPAG'!$D$8</f>
        <v>0</v>
      </c>
      <c r="K1148" s="87">
        <f>IF(OR('2_DEBITOS'!I1144="Sim",'1_QUESITOS'!$D$6="Sim",'1_QUESITOS'!$D$7="Sim",'1_QUESITOS'!$D$9="Sim"),I1148,
SMALL(I1148:J1148,1))</f>
        <v>0</v>
      </c>
      <c r="L1148" s="7">
        <f>IF('2_DEBITOS'!$I$4="ERRO !!!",0,ROUNDDOWN(SUM(E1148:F1148)*K1148,2))</f>
        <v>0</v>
      </c>
      <c r="M1148" s="7">
        <f t="shared" si="68"/>
        <v>0</v>
      </c>
      <c r="N1148" s="7">
        <f t="shared" si="71"/>
        <v>0</v>
      </c>
      <c r="O1148" s="7">
        <f t="shared" si="69"/>
        <v>0</v>
      </c>
    </row>
    <row r="1149" spans="3:15" x14ac:dyDescent="0.35">
      <c r="C1149" s="18" t="str">
        <f t="shared" si="70"/>
        <v/>
      </c>
      <c r="D1149" s="13" t="str">
        <f>IF('2_DEBITOS'!D1145="","Não informado",'2_DEBITOS'!D1145)</f>
        <v>Não informado</v>
      </c>
      <c r="E1149" s="7">
        <f>IF('2_DEBITOS'!$I$4="ERRO !!!",0,SUM('2_DEBITOS'!E1145))</f>
        <v>0</v>
      </c>
      <c r="F1149" s="7">
        <f>IF('2_DEBITOS'!$I$4="ERRO !!!",0,SUM('2_DEBITOS'!F1145,'2_DEBITOS'!G1145))</f>
        <v>0</v>
      </c>
      <c r="G1149" s="8" t="str">
        <f>IF('1_QUESITOS'!$D$18="ERRO !!!","",
IF(E1149+F1149=0,"",
IF(OR('2_DEBITOS'!I1145="Sim",'1_QUESITOS'!$D$6="Sim",'1_QUESITOS'!$D$7="Sim",'1_QUESITOS'!$D$9="Sim"),"D",
IF('3_CAPAG'!$D$9="","",
'3_CAPAG'!$D$9))))</f>
        <v/>
      </c>
      <c r="H1149" s="8" t="str">
        <f>IF('1_QUESITOS'!$D$18="ERRO !!!","00.0",
IF(AND(OR(G1149="C",G1149="D"),'1_QUESITOS'!$D$13="Sim"),"10.1",
IF(AND(OR(G1149="A",G1149="B"),'1_QUESITOS'!$D$14="Sim"),"10.2",
IF(AND(OR(G1149="C",G1149="D"),'1_QUESITOS'!$D$13="Não",'1_QUESITOS'!$D$12="Inciso I"),"11.1",
IF(AND(OR(G1149="C",G1149="D"),'1_QUESITOS'!$D$13="Não",'1_QUESITOS'!$D$12="Inciso II"),"11.2",
"00.0")))))</f>
        <v>00.0</v>
      </c>
      <c r="I1149" s="87">
        <f>IF('1_QUESITOS'!$D$18="ERRO !!!",0,
IF(H1149="10.1",0.65,
IF(H1149="10.2",0,
IF(AND(H1149="11.1",'1_QUESITOS'!$D$8="Não",'1_QUESITOS'!$D$9="Não",'1_QUESITOS'!$D$10="Não",'1_QUESITOS'!$D$11="Não"),0.65,
IF(AND(H1149="11.1",OR('1_QUESITOS'!$D$8="Sim",'1_QUESITOS'!$D$9="Sim",'1_QUESITOS'!$D$10="Sim",'1_QUESITOS'!$D$11="Sim")),0.7,
IF(AND(H1149="11.2",'1_QUESITOS'!$D$8="Não",'1_QUESITOS'!$D$9="Não",'1_QUESITOS'!$D$10="Não",'1_QUESITOS'!$D$11="Não"),0.5,
IF(AND(H1149="11.2",OR('1_QUESITOS'!$D$8="Sim",'1_QUESITOS'!$D$9="Sim",'1_QUESITOS'!$D$10="Sim",'1_QUESITOS'!$D$11="Sim")),0.55,
0)))))))</f>
        <v>0</v>
      </c>
      <c r="J1149" s="87">
        <f>'3_CAPAG'!$D$8</f>
        <v>0</v>
      </c>
      <c r="K1149" s="87">
        <f>IF(OR('2_DEBITOS'!I1145="Sim",'1_QUESITOS'!$D$6="Sim",'1_QUESITOS'!$D$7="Sim",'1_QUESITOS'!$D$9="Sim"),I1149,
SMALL(I1149:J1149,1))</f>
        <v>0</v>
      </c>
      <c r="L1149" s="7">
        <f>IF('2_DEBITOS'!$I$4="ERRO !!!",0,ROUNDDOWN(SUM(E1149:F1149)*K1149,2))</f>
        <v>0</v>
      </c>
      <c r="M1149" s="7">
        <f t="shared" si="68"/>
        <v>0</v>
      </c>
      <c r="N1149" s="7">
        <f t="shared" si="71"/>
        <v>0</v>
      </c>
      <c r="O1149" s="7">
        <f t="shared" si="69"/>
        <v>0</v>
      </c>
    </row>
    <row r="1150" spans="3:15" x14ac:dyDescent="0.35">
      <c r="C1150" s="18" t="str">
        <f t="shared" si="70"/>
        <v/>
      </c>
      <c r="D1150" s="13" t="str">
        <f>IF('2_DEBITOS'!D1146="","Não informado",'2_DEBITOS'!D1146)</f>
        <v>Não informado</v>
      </c>
      <c r="E1150" s="7">
        <f>IF('2_DEBITOS'!$I$4="ERRO !!!",0,SUM('2_DEBITOS'!E1146))</f>
        <v>0</v>
      </c>
      <c r="F1150" s="7">
        <f>IF('2_DEBITOS'!$I$4="ERRO !!!",0,SUM('2_DEBITOS'!F1146,'2_DEBITOS'!G1146))</f>
        <v>0</v>
      </c>
      <c r="G1150" s="8" t="str">
        <f>IF('1_QUESITOS'!$D$18="ERRO !!!","",
IF(E1150+F1150=0,"",
IF(OR('2_DEBITOS'!I1146="Sim",'1_QUESITOS'!$D$6="Sim",'1_QUESITOS'!$D$7="Sim",'1_QUESITOS'!$D$9="Sim"),"D",
IF('3_CAPAG'!$D$9="","",
'3_CAPAG'!$D$9))))</f>
        <v/>
      </c>
      <c r="H1150" s="8" t="str">
        <f>IF('1_QUESITOS'!$D$18="ERRO !!!","00.0",
IF(AND(OR(G1150="C",G1150="D"),'1_QUESITOS'!$D$13="Sim"),"10.1",
IF(AND(OR(G1150="A",G1150="B"),'1_QUESITOS'!$D$14="Sim"),"10.2",
IF(AND(OR(G1150="C",G1150="D"),'1_QUESITOS'!$D$13="Não",'1_QUESITOS'!$D$12="Inciso I"),"11.1",
IF(AND(OR(G1150="C",G1150="D"),'1_QUESITOS'!$D$13="Não",'1_QUESITOS'!$D$12="Inciso II"),"11.2",
"00.0")))))</f>
        <v>00.0</v>
      </c>
      <c r="I1150" s="87">
        <f>IF('1_QUESITOS'!$D$18="ERRO !!!",0,
IF(H1150="10.1",0.65,
IF(H1150="10.2",0,
IF(AND(H1150="11.1",'1_QUESITOS'!$D$8="Não",'1_QUESITOS'!$D$9="Não",'1_QUESITOS'!$D$10="Não",'1_QUESITOS'!$D$11="Não"),0.65,
IF(AND(H1150="11.1",OR('1_QUESITOS'!$D$8="Sim",'1_QUESITOS'!$D$9="Sim",'1_QUESITOS'!$D$10="Sim",'1_QUESITOS'!$D$11="Sim")),0.7,
IF(AND(H1150="11.2",'1_QUESITOS'!$D$8="Não",'1_QUESITOS'!$D$9="Não",'1_QUESITOS'!$D$10="Não",'1_QUESITOS'!$D$11="Não"),0.5,
IF(AND(H1150="11.2",OR('1_QUESITOS'!$D$8="Sim",'1_QUESITOS'!$D$9="Sim",'1_QUESITOS'!$D$10="Sim",'1_QUESITOS'!$D$11="Sim")),0.55,
0)))))))</f>
        <v>0</v>
      </c>
      <c r="J1150" s="87">
        <f>'3_CAPAG'!$D$8</f>
        <v>0</v>
      </c>
      <c r="K1150" s="87">
        <f>IF(OR('2_DEBITOS'!I1146="Sim",'1_QUESITOS'!$D$6="Sim",'1_QUESITOS'!$D$7="Sim",'1_QUESITOS'!$D$9="Sim"),I1150,
SMALL(I1150:J1150,1))</f>
        <v>0</v>
      </c>
      <c r="L1150" s="7">
        <f>IF('2_DEBITOS'!$I$4="ERRO !!!",0,ROUNDDOWN(SUM(E1150:F1150)*K1150,2))</f>
        <v>0</v>
      </c>
      <c r="M1150" s="7">
        <f t="shared" si="68"/>
        <v>0</v>
      </c>
      <c r="N1150" s="7">
        <f t="shared" si="71"/>
        <v>0</v>
      </c>
      <c r="O1150" s="7">
        <f t="shared" si="69"/>
        <v>0</v>
      </c>
    </row>
    <row r="1151" spans="3:15" x14ac:dyDescent="0.35">
      <c r="C1151" s="18" t="str">
        <f t="shared" si="70"/>
        <v/>
      </c>
      <c r="D1151" s="13" t="str">
        <f>IF('2_DEBITOS'!D1147="","Não informado",'2_DEBITOS'!D1147)</f>
        <v>Não informado</v>
      </c>
      <c r="E1151" s="7">
        <f>IF('2_DEBITOS'!$I$4="ERRO !!!",0,SUM('2_DEBITOS'!E1147))</f>
        <v>0</v>
      </c>
      <c r="F1151" s="7">
        <f>IF('2_DEBITOS'!$I$4="ERRO !!!",0,SUM('2_DEBITOS'!F1147,'2_DEBITOS'!G1147))</f>
        <v>0</v>
      </c>
      <c r="G1151" s="8" t="str">
        <f>IF('1_QUESITOS'!$D$18="ERRO !!!","",
IF(E1151+F1151=0,"",
IF(OR('2_DEBITOS'!I1147="Sim",'1_QUESITOS'!$D$6="Sim",'1_QUESITOS'!$D$7="Sim",'1_QUESITOS'!$D$9="Sim"),"D",
IF('3_CAPAG'!$D$9="","",
'3_CAPAG'!$D$9))))</f>
        <v/>
      </c>
      <c r="H1151" s="8" t="str">
        <f>IF('1_QUESITOS'!$D$18="ERRO !!!","00.0",
IF(AND(OR(G1151="C",G1151="D"),'1_QUESITOS'!$D$13="Sim"),"10.1",
IF(AND(OR(G1151="A",G1151="B"),'1_QUESITOS'!$D$14="Sim"),"10.2",
IF(AND(OR(G1151="C",G1151="D"),'1_QUESITOS'!$D$13="Não",'1_QUESITOS'!$D$12="Inciso I"),"11.1",
IF(AND(OR(G1151="C",G1151="D"),'1_QUESITOS'!$D$13="Não",'1_QUESITOS'!$D$12="Inciso II"),"11.2",
"00.0")))))</f>
        <v>00.0</v>
      </c>
      <c r="I1151" s="87">
        <f>IF('1_QUESITOS'!$D$18="ERRO !!!",0,
IF(H1151="10.1",0.65,
IF(H1151="10.2",0,
IF(AND(H1151="11.1",'1_QUESITOS'!$D$8="Não",'1_QUESITOS'!$D$9="Não",'1_QUESITOS'!$D$10="Não",'1_QUESITOS'!$D$11="Não"),0.65,
IF(AND(H1151="11.1",OR('1_QUESITOS'!$D$8="Sim",'1_QUESITOS'!$D$9="Sim",'1_QUESITOS'!$D$10="Sim",'1_QUESITOS'!$D$11="Sim")),0.7,
IF(AND(H1151="11.2",'1_QUESITOS'!$D$8="Não",'1_QUESITOS'!$D$9="Não",'1_QUESITOS'!$D$10="Não",'1_QUESITOS'!$D$11="Não"),0.5,
IF(AND(H1151="11.2",OR('1_QUESITOS'!$D$8="Sim",'1_QUESITOS'!$D$9="Sim",'1_QUESITOS'!$D$10="Sim",'1_QUESITOS'!$D$11="Sim")),0.55,
0)))))))</f>
        <v>0</v>
      </c>
      <c r="J1151" s="87">
        <f>'3_CAPAG'!$D$8</f>
        <v>0</v>
      </c>
      <c r="K1151" s="87">
        <f>IF(OR('2_DEBITOS'!I1147="Sim",'1_QUESITOS'!$D$6="Sim",'1_QUESITOS'!$D$7="Sim",'1_QUESITOS'!$D$9="Sim"),I1151,
SMALL(I1151:J1151,1))</f>
        <v>0</v>
      </c>
      <c r="L1151" s="7">
        <f>IF('2_DEBITOS'!$I$4="ERRO !!!",0,ROUNDDOWN(SUM(E1151:F1151)*K1151,2))</f>
        <v>0</v>
      </c>
      <c r="M1151" s="7">
        <f t="shared" si="68"/>
        <v>0</v>
      </c>
      <c r="N1151" s="7">
        <f t="shared" si="71"/>
        <v>0</v>
      </c>
      <c r="O1151" s="7">
        <f t="shared" si="69"/>
        <v>0</v>
      </c>
    </row>
    <row r="1152" spans="3:15" x14ac:dyDescent="0.35">
      <c r="C1152" s="18" t="str">
        <f t="shared" si="70"/>
        <v/>
      </c>
      <c r="D1152" s="13" t="str">
        <f>IF('2_DEBITOS'!D1148="","Não informado",'2_DEBITOS'!D1148)</f>
        <v>Não informado</v>
      </c>
      <c r="E1152" s="7">
        <f>IF('2_DEBITOS'!$I$4="ERRO !!!",0,SUM('2_DEBITOS'!E1148))</f>
        <v>0</v>
      </c>
      <c r="F1152" s="7">
        <f>IF('2_DEBITOS'!$I$4="ERRO !!!",0,SUM('2_DEBITOS'!F1148,'2_DEBITOS'!G1148))</f>
        <v>0</v>
      </c>
      <c r="G1152" s="8" t="str">
        <f>IF('1_QUESITOS'!$D$18="ERRO !!!","",
IF(E1152+F1152=0,"",
IF(OR('2_DEBITOS'!I1148="Sim",'1_QUESITOS'!$D$6="Sim",'1_QUESITOS'!$D$7="Sim",'1_QUESITOS'!$D$9="Sim"),"D",
IF('3_CAPAG'!$D$9="","",
'3_CAPAG'!$D$9))))</f>
        <v/>
      </c>
      <c r="H1152" s="8" t="str">
        <f>IF('1_QUESITOS'!$D$18="ERRO !!!","00.0",
IF(AND(OR(G1152="C",G1152="D"),'1_QUESITOS'!$D$13="Sim"),"10.1",
IF(AND(OR(G1152="A",G1152="B"),'1_QUESITOS'!$D$14="Sim"),"10.2",
IF(AND(OR(G1152="C",G1152="D"),'1_QUESITOS'!$D$13="Não",'1_QUESITOS'!$D$12="Inciso I"),"11.1",
IF(AND(OR(G1152="C",G1152="D"),'1_QUESITOS'!$D$13="Não",'1_QUESITOS'!$D$12="Inciso II"),"11.2",
"00.0")))))</f>
        <v>00.0</v>
      </c>
      <c r="I1152" s="87">
        <f>IF('1_QUESITOS'!$D$18="ERRO !!!",0,
IF(H1152="10.1",0.65,
IF(H1152="10.2",0,
IF(AND(H1152="11.1",'1_QUESITOS'!$D$8="Não",'1_QUESITOS'!$D$9="Não",'1_QUESITOS'!$D$10="Não",'1_QUESITOS'!$D$11="Não"),0.65,
IF(AND(H1152="11.1",OR('1_QUESITOS'!$D$8="Sim",'1_QUESITOS'!$D$9="Sim",'1_QUESITOS'!$D$10="Sim",'1_QUESITOS'!$D$11="Sim")),0.7,
IF(AND(H1152="11.2",'1_QUESITOS'!$D$8="Não",'1_QUESITOS'!$D$9="Não",'1_QUESITOS'!$D$10="Não",'1_QUESITOS'!$D$11="Não"),0.5,
IF(AND(H1152="11.2",OR('1_QUESITOS'!$D$8="Sim",'1_QUESITOS'!$D$9="Sim",'1_QUESITOS'!$D$10="Sim",'1_QUESITOS'!$D$11="Sim")),0.55,
0)))))))</f>
        <v>0</v>
      </c>
      <c r="J1152" s="87">
        <f>'3_CAPAG'!$D$8</f>
        <v>0</v>
      </c>
      <c r="K1152" s="87">
        <f>IF(OR('2_DEBITOS'!I1148="Sim",'1_QUESITOS'!$D$6="Sim",'1_QUESITOS'!$D$7="Sim",'1_QUESITOS'!$D$9="Sim"),I1152,
SMALL(I1152:J1152,1))</f>
        <v>0</v>
      </c>
      <c r="L1152" s="7">
        <f>IF('2_DEBITOS'!$I$4="ERRO !!!",0,ROUNDDOWN(SUM(E1152:F1152)*K1152,2))</f>
        <v>0</v>
      </c>
      <c r="M1152" s="7">
        <f t="shared" si="68"/>
        <v>0</v>
      </c>
      <c r="N1152" s="7">
        <f t="shared" si="71"/>
        <v>0</v>
      </c>
      <c r="O1152" s="7">
        <f t="shared" si="69"/>
        <v>0</v>
      </c>
    </row>
    <row r="1153" spans="3:15" x14ac:dyDescent="0.35">
      <c r="C1153" s="18" t="str">
        <f t="shared" si="70"/>
        <v/>
      </c>
      <c r="D1153" s="13" t="str">
        <f>IF('2_DEBITOS'!D1149="","Não informado",'2_DEBITOS'!D1149)</f>
        <v>Não informado</v>
      </c>
      <c r="E1153" s="7">
        <f>IF('2_DEBITOS'!$I$4="ERRO !!!",0,SUM('2_DEBITOS'!E1149))</f>
        <v>0</v>
      </c>
      <c r="F1153" s="7">
        <f>IF('2_DEBITOS'!$I$4="ERRO !!!",0,SUM('2_DEBITOS'!F1149,'2_DEBITOS'!G1149))</f>
        <v>0</v>
      </c>
      <c r="G1153" s="8" t="str">
        <f>IF('1_QUESITOS'!$D$18="ERRO !!!","",
IF(E1153+F1153=0,"",
IF(OR('2_DEBITOS'!I1149="Sim",'1_QUESITOS'!$D$6="Sim",'1_QUESITOS'!$D$7="Sim",'1_QUESITOS'!$D$9="Sim"),"D",
IF('3_CAPAG'!$D$9="","",
'3_CAPAG'!$D$9))))</f>
        <v/>
      </c>
      <c r="H1153" s="8" t="str">
        <f>IF('1_QUESITOS'!$D$18="ERRO !!!","00.0",
IF(AND(OR(G1153="C",G1153="D"),'1_QUESITOS'!$D$13="Sim"),"10.1",
IF(AND(OR(G1153="A",G1153="B"),'1_QUESITOS'!$D$14="Sim"),"10.2",
IF(AND(OR(G1153="C",G1153="D"),'1_QUESITOS'!$D$13="Não",'1_QUESITOS'!$D$12="Inciso I"),"11.1",
IF(AND(OR(G1153="C",G1153="D"),'1_QUESITOS'!$D$13="Não",'1_QUESITOS'!$D$12="Inciso II"),"11.2",
"00.0")))))</f>
        <v>00.0</v>
      </c>
      <c r="I1153" s="87">
        <f>IF('1_QUESITOS'!$D$18="ERRO !!!",0,
IF(H1153="10.1",0.65,
IF(H1153="10.2",0,
IF(AND(H1153="11.1",'1_QUESITOS'!$D$8="Não",'1_QUESITOS'!$D$9="Não",'1_QUESITOS'!$D$10="Não",'1_QUESITOS'!$D$11="Não"),0.65,
IF(AND(H1153="11.1",OR('1_QUESITOS'!$D$8="Sim",'1_QUESITOS'!$D$9="Sim",'1_QUESITOS'!$D$10="Sim",'1_QUESITOS'!$D$11="Sim")),0.7,
IF(AND(H1153="11.2",'1_QUESITOS'!$D$8="Não",'1_QUESITOS'!$D$9="Não",'1_QUESITOS'!$D$10="Não",'1_QUESITOS'!$D$11="Não"),0.5,
IF(AND(H1153="11.2",OR('1_QUESITOS'!$D$8="Sim",'1_QUESITOS'!$D$9="Sim",'1_QUESITOS'!$D$10="Sim",'1_QUESITOS'!$D$11="Sim")),0.55,
0)))))))</f>
        <v>0</v>
      </c>
      <c r="J1153" s="87">
        <f>'3_CAPAG'!$D$8</f>
        <v>0</v>
      </c>
      <c r="K1153" s="87">
        <f>IF(OR('2_DEBITOS'!I1149="Sim",'1_QUESITOS'!$D$6="Sim",'1_QUESITOS'!$D$7="Sim",'1_QUESITOS'!$D$9="Sim"),I1153,
SMALL(I1153:J1153,1))</f>
        <v>0</v>
      </c>
      <c r="L1153" s="7">
        <f>IF('2_DEBITOS'!$I$4="ERRO !!!",0,ROUNDDOWN(SUM(E1153:F1153)*K1153,2))</f>
        <v>0</v>
      </c>
      <c r="M1153" s="7">
        <f t="shared" si="68"/>
        <v>0</v>
      </c>
      <c r="N1153" s="7">
        <f t="shared" si="71"/>
        <v>0</v>
      </c>
      <c r="O1153" s="7">
        <f t="shared" si="69"/>
        <v>0</v>
      </c>
    </row>
    <row r="1154" spans="3:15" x14ac:dyDescent="0.35">
      <c r="C1154" s="18" t="str">
        <f t="shared" si="70"/>
        <v/>
      </c>
      <c r="D1154" s="13" t="str">
        <f>IF('2_DEBITOS'!D1150="","Não informado",'2_DEBITOS'!D1150)</f>
        <v>Não informado</v>
      </c>
      <c r="E1154" s="7">
        <f>IF('2_DEBITOS'!$I$4="ERRO !!!",0,SUM('2_DEBITOS'!E1150))</f>
        <v>0</v>
      </c>
      <c r="F1154" s="7">
        <f>IF('2_DEBITOS'!$I$4="ERRO !!!",0,SUM('2_DEBITOS'!F1150,'2_DEBITOS'!G1150))</f>
        <v>0</v>
      </c>
      <c r="G1154" s="8" t="str">
        <f>IF('1_QUESITOS'!$D$18="ERRO !!!","",
IF(E1154+F1154=0,"",
IF(OR('2_DEBITOS'!I1150="Sim",'1_QUESITOS'!$D$6="Sim",'1_QUESITOS'!$D$7="Sim",'1_QUESITOS'!$D$9="Sim"),"D",
IF('3_CAPAG'!$D$9="","",
'3_CAPAG'!$D$9))))</f>
        <v/>
      </c>
      <c r="H1154" s="8" t="str">
        <f>IF('1_QUESITOS'!$D$18="ERRO !!!","00.0",
IF(AND(OR(G1154="C",G1154="D"),'1_QUESITOS'!$D$13="Sim"),"10.1",
IF(AND(OR(G1154="A",G1154="B"),'1_QUESITOS'!$D$14="Sim"),"10.2",
IF(AND(OR(G1154="C",G1154="D"),'1_QUESITOS'!$D$13="Não",'1_QUESITOS'!$D$12="Inciso I"),"11.1",
IF(AND(OR(G1154="C",G1154="D"),'1_QUESITOS'!$D$13="Não",'1_QUESITOS'!$D$12="Inciso II"),"11.2",
"00.0")))))</f>
        <v>00.0</v>
      </c>
      <c r="I1154" s="87">
        <f>IF('1_QUESITOS'!$D$18="ERRO !!!",0,
IF(H1154="10.1",0.65,
IF(H1154="10.2",0,
IF(AND(H1154="11.1",'1_QUESITOS'!$D$8="Não",'1_QUESITOS'!$D$9="Não",'1_QUESITOS'!$D$10="Não",'1_QUESITOS'!$D$11="Não"),0.65,
IF(AND(H1154="11.1",OR('1_QUESITOS'!$D$8="Sim",'1_QUESITOS'!$D$9="Sim",'1_QUESITOS'!$D$10="Sim",'1_QUESITOS'!$D$11="Sim")),0.7,
IF(AND(H1154="11.2",'1_QUESITOS'!$D$8="Não",'1_QUESITOS'!$D$9="Não",'1_QUESITOS'!$D$10="Não",'1_QUESITOS'!$D$11="Não"),0.5,
IF(AND(H1154="11.2",OR('1_QUESITOS'!$D$8="Sim",'1_QUESITOS'!$D$9="Sim",'1_QUESITOS'!$D$10="Sim",'1_QUESITOS'!$D$11="Sim")),0.55,
0)))))))</f>
        <v>0</v>
      </c>
      <c r="J1154" s="87">
        <f>'3_CAPAG'!$D$8</f>
        <v>0</v>
      </c>
      <c r="K1154" s="87">
        <f>IF(OR('2_DEBITOS'!I1150="Sim",'1_QUESITOS'!$D$6="Sim",'1_QUESITOS'!$D$7="Sim",'1_QUESITOS'!$D$9="Sim"),I1154,
SMALL(I1154:J1154,1))</f>
        <v>0</v>
      </c>
      <c r="L1154" s="7">
        <f>IF('2_DEBITOS'!$I$4="ERRO !!!",0,ROUNDDOWN(SUM(E1154:F1154)*K1154,2))</f>
        <v>0</v>
      </c>
      <c r="M1154" s="7">
        <f t="shared" si="68"/>
        <v>0</v>
      </c>
      <c r="N1154" s="7">
        <f t="shared" si="71"/>
        <v>0</v>
      </c>
      <c r="O1154" s="7">
        <f t="shared" si="69"/>
        <v>0</v>
      </c>
    </row>
    <row r="1155" spans="3:15" x14ac:dyDescent="0.35">
      <c r="C1155" s="18" t="str">
        <f t="shared" si="70"/>
        <v/>
      </c>
      <c r="D1155" s="13" t="str">
        <f>IF('2_DEBITOS'!D1151="","Não informado",'2_DEBITOS'!D1151)</f>
        <v>Não informado</v>
      </c>
      <c r="E1155" s="7">
        <f>IF('2_DEBITOS'!$I$4="ERRO !!!",0,SUM('2_DEBITOS'!E1151))</f>
        <v>0</v>
      </c>
      <c r="F1155" s="7">
        <f>IF('2_DEBITOS'!$I$4="ERRO !!!",0,SUM('2_DEBITOS'!F1151,'2_DEBITOS'!G1151))</f>
        <v>0</v>
      </c>
      <c r="G1155" s="8" t="str">
        <f>IF('1_QUESITOS'!$D$18="ERRO !!!","",
IF(E1155+F1155=0,"",
IF(OR('2_DEBITOS'!I1151="Sim",'1_QUESITOS'!$D$6="Sim",'1_QUESITOS'!$D$7="Sim",'1_QUESITOS'!$D$9="Sim"),"D",
IF('3_CAPAG'!$D$9="","",
'3_CAPAG'!$D$9))))</f>
        <v/>
      </c>
      <c r="H1155" s="8" t="str">
        <f>IF('1_QUESITOS'!$D$18="ERRO !!!","00.0",
IF(AND(OR(G1155="C",G1155="D"),'1_QUESITOS'!$D$13="Sim"),"10.1",
IF(AND(OR(G1155="A",G1155="B"),'1_QUESITOS'!$D$14="Sim"),"10.2",
IF(AND(OR(G1155="C",G1155="D"),'1_QUESITOS'!$D$13="Não",'1_QUESITOS'!$D$12="Inciso I"),"11.1",
IF(AND(OR(G1155="C",G1155="D"),'1_QUESITOS'!$D$13="Não",'1_QUESITOS'!$D$12="Inciso II"),"11.2",
"00.0")))))</f>
        <v>00.0</v>
      </c>
      <c r="I1155" s="87">
        <f>IF('1_QUESITOS'!$D$18="ERRO !!!",0,
IF(H1155="10.1",0.65,
IF(H1155="10.2",0,
IF(AND(H1155="11.1",'1_QUESITOS'!$D$8="Não",'1_QUESITOS'!$D$9="Não",'1_QUESITOS'!$D$10="Não",'1_QUESITOS'!$D$11="Não"),0.65,
IF(AND(H1155="11.1",OR('1_QUESITOS'!$D$8="Sim",'1_QUESITOS'!$D$9="Sim",'1_QUESITOS'!$D$10="Sim",'1_QUESITOS'!$D$11="Sim")),0.7,
IF(AND(H1155="11.2",'1_QUESITOS'!$D$8="Não",'1_QUESITOS'!$D$9="Não",'1_QUESITOS'!$D$10="Não",'1_QUESITOS'!$D$11="Não"),0.5,
IF(AND(H1155="11.2",OR('1_QUESITOS'!$D$8="Sim",'1_QUESITOS'!$D$9="Sim",'1_QUESITOS'!$D$10="Sim",'1_QUESITOS'!$D$11="Sim")),0.55,
0)))))))</f>
        <v>0</v>
      </c>
      <c r="J1155" s="87">
        <f>'3_CAPAG'!$D$8</f>
        <v>0</v>
      </c>
      <c r="K1155" s="87">
        <f>IF(OR('2_DEBITOS'!I1151="Sim",'1_QUESITOS'!$D$6="Sim",'1_QUESITOS'!$D$7="Sim",'1_QUESITOS'!$D$9="Sim"),I1155,
SMALL(I1155:J1155,1))</f>
        <v>0</v>
      </c>
      <c r="L1155" s="7">
        <f>IF('2_DEBITOS'!$I$4="ERRO !!!",0,ROUNDDOWN(SUM(E1155:F1155)*K1155,2))</f>
        <v>0</v>
      </c>
      <c r="M1155" s="7">
        <f t="shared" si="68"/>
        <v>0</v>
      </c>
      <c r="N1155" s="7">
        <f t="shared" si="71"/>
        <v>0</v>
      </c>
      <c r="O1155" s="7">
        <f t="shared" si="69"/>
        <v>0</v>
      </c>
    </row>
    <row r="1156" spans="3:15" x14ac:dyDescent="0.35">
      <c r="C1156" s="18" t="str">
        <f t="shared" si="70"/>
        <v/>
      </c>
      <c r="D1156" s="13" t="str">
        <f>IF('2_DEBITOS'!D1152="","Não informado",'2_DEBITOS'!D1152)</f>
        <v>Não informado</v>
      </c>
      <c r="E1156" s="7">
        <f>IF('2_DEBITOS'!$I$4="ERRO !!!",0,SUM('2_DEBITOS'!E1152))</f>
        <v>0</v>
      </c>
      <c r="F1156" s="7">
        <f>IF('2_DEBITOS'!$I$4="ERRO !!!",0,SUM('2_DEBITOS'!F1152,'2_DEBITOS'!G1152))</f>
        <v>0</v>
      </c>
      <c r="G1156" s="8" t="str">
        <f>IF('1_QUESITOS'!$D$18="ERRO !!!","",
IF(E1156+F1156=0,"",
IF(OR('2_DEBITOS'!I1152="Sim",'1_QUESITOS'!$D$6="Sim",'1_QUESITOS'!$D$7="Sim",'1_QUESITOS'!$D$9="Sim"),"D",
IF('3_CAPAG'!$D$9="","",
'3_CAPAG'!$D$9))))</f>
        <v/>
      </c>
      <c r="H1156" s="8" t="str">
        <f>IF('1_QUESITOS'!$D$18="ERRO !!!","00.0",
IF(AND(OR(G1156="C",G1156="D"),'1_QUESITOS'!$D$13="Sim"),"10.1",
IF(AND(OR(G1156="A",G1156="B"),'1_QUESITOS'!$D$14="Sim"),"10.2",
IF(AND(OR(G1156="C",G1156="D"),'1_QUESITOS'!$D$13="Não",'1_QUESITOS'!$D$12="Inciso I"),"11.1",
IF(AND(OR(G1156="C",G1156="D"),'1_QUESITOS'!$D$13="Não",'1_QUESITOS'!$D$12="Inciso II"),"11.2",
"00.0")))))</f>
        <v>00.0</v>
      </c>
      <c r="I1156" s="87">
        <f>IF('1_QUESITOS'!$D$18="ERRO !!!",0,
IF(H1156="10.1",0.65,
IF(H1156="10.2",0,
IF(AND(H1156="11.1",'1_QUESITOS'!$D$8="Não",'1_QUESITOS'!$D$9="Não",'1_QUESITOS'!$D$10="Não",'1_QUESITOS'!$D$11="Não"),0.65,
IF(AND(H1156="11.1",OR('1_QUESITOS'!$D$8="Sim",'1_QUESITOS'!$D$9="Sim",'1_QUESITOS'!$D$10="Sim",'1_QUESITOS'!$D$11="Sim")),0.7,
IF(AND(H1156="11.2",'1_QUESITOS'!$D$8="Não",'1_QUESITOS'!$D$9="Não",'1_QUESITOS'!$D$10="Não",'1_QUESITOS'!$D$11="Não"),0.5,
IF(AND(H1156="11.2",OR('1_QUESITOS'!$D$8="Sim",'1_QUESITOS'!$D$9="Sim",'1_QUESITOS'!$D$10="Sim",'1_QUESITOS'!$D$11="Sim")),0.55,
0)))))))</f>
        <v>0</v>
      </c>
      <c r="J1156" s="87">
        <f>'3_CAPAG'!$D$8</f>
        <v>0</v>
      </c>
      <c r="K1156" s="87">
        <f>IF(OR('2_DEBITOS'!I1152="Sim",'1_QUESITOS'!$D$6="Sim",'1_QUESITOS'!$D$7="Sim",'1_QUESITOS'!$D$9="Sim"),I1156,
SMALL(I1156:J1156,1))</f>
        <v>0</v>
      </c>
      <c r="L1156" s="7">
        <f>IF('2_DEBITOS'!$I$4="ERRO !!!",0,ROUNDDOWN(SUM(E1156:F1156)*K1156,2))</f>
        <v>0</v>
      </c>
      <c r="M1156" s="7">
        <f t="shared" si="68"/>
        <v>0</v>
      </c>
      <c r="N1156" s="7">
        <f t="shared" si="71"/>
        <v>0</v>
      </c>
      <c r="O1156" s="7">
        <f t="shared" si="69"/>
        <v>0</v>
      </c>
    </row>
    <row r="1157" spans="3:15" x14ac:dyDescent="0.35">
      <c r="C1157" s="18" t="str">
        <f t="shared" si="70"/>
        <v/>
      </c>
      <c r="D1157" s="13" t="str">
        <f>IF('2_DEBITOS'!D1153="","Não informado",'2_DEBITOS'!D1153)</f>
        <v>Não informado</v>
      </c>
      <c r="E1157" s="7">
        <f>IF('2_DEBITOS'!$I$4="ERRO !!!",0,SUM('2_DEBITOS'!E1153))</f>
        <v>0</v>
      </c>
      <c r="F1157" s="7">
        <f>IF('2_DEBITOS'!$I$4="ERRO !!!",0,SUM('2_DEBITOS'!F1153,'2_DEBITOS'!G1153))</f>
        <v>0</v>
      </c>
      <c r="G1157" s="8" t="str">
        <f>IF('1_QUESITOS'!$D$18="ERRO !!!","",
IF(E1157+F1157=0,"",
IF(OR('2_DEBITOS'!I1153="Sim",'1_QUESITOS'!$D$6="Sim",'1_QUESITOS'!$D$7="Sim",'1_QUESITOS'!$D$9="Sim"),"D",
IF('3_CAPAG'!$D$9="","",
'3_CAPAG'!$D$9))))</f>
        <v/>
      </c>
      <c r="H1157" s="8" t="str">
        <f>IF('1_QUESITOS'!$D$18="ERRO !!!","00.0",
IF(AND(OR(G1157="C",G1157="D"),'1_QUESITOS'!$D$13="Sim"),"10.1",
IF(AND(OR(G1157="A",G1157="B"),'1_QUESITOS'!$D$14="Sim"),"10.2",
IF(AND(OR(G1157="C",G1157="D"),'1_QUESITOS'!$D$13="Não",'1_QUESITOS'!$D$12="Inciso I"),"11.1",
IF(AND(OR(G1157="C",G1157="D"),'1_QUESITOS'!$D$13="Não",'1_QUESITOS'!$D$12="Inciso II"),"11.2",
"00.0")))))</f>
        <v>00.0</v>
      </c>
      <c r="I1157" s="87">
        <f>IF('1_QUESITOS'!$D$18="ERRO !!!",0,
IF(H1157="10.1",0.65,
IF(H1157="10.2",0,
IF(AND(H1157="11.1",'1_QUESITOS'!$D$8="Não",'1_QUESITOS'!$D$9="Não",'1_QUESITOS'!$D$10="Não",'1_QUESITOS'!$D$11="Não"),0.65,
IF(AND(H1157="11.1",OR('1_QUESITOS'!$D$8="Sim",'1_QUESITOS'!$D$9="Sim",'1_QUESITOS'!$D$10="Sim",'1_QUESITOS'!$D$11="Sim")),0.7,
IF(AND(H1157="11.2",'1_QUESITOS'!$D$8="Não",'1_QUESITOS'!$D$9="Não",'1_QUESITOS'!$D$10="Não",'1_QUESITOS'!$D$11="Não"),0.5,
IF(AND(H1157="11.2",OR('1_QUESITOS'!$D$8="Sim",'1_QUESITOS'!$D$9="Sim",'1_QUESITOS'!$D$10="Sim",'1_QUESITOS'!$D$11="Sim")),0.55,
0)))))))</f>
        <v>0</v>
      </c>
      <c r="J1157" s="87">
        <f>'3_CAPAG'!$D$8</f>
        <v>0</v>
      </c>
      <c r="K1157" s="87">
        <f>IF(OR('2_DEBITOS'!I1153="Sim",'1_QUESITOS'!$D$6="Sim",'1_QUESITOS'!$D$7="Sim",'1_QUESITOS'!$D$9="Sim"),I1157,
SMALL(I1157:J1157,1))</f>
        <v>0</v>
      </c>
      <c r="L1157" s="7">
        <f>IF('2_DEBITOS'!$I$4="ERRO !!!",0,ROUNDDOWN(SUM(E1157:F1157)*K1157,2))</f>
        <v>0</v>
      </c>
      <c r="M1157" s="7">
        <f t="shared" si="68"/>
        <v>0</v>
      </c>
      <c r="N1157" s="7">
        <f t="shared" si="71"/>
        <v>0</v>
      </c>
      <c r="O1157" s="7">
        <f t="shared" si="69"/>
        <v>0</v>
      </c>
    </row>
    <row r="1158" spans="3:15" x14ac:dyDescent="0.35">
      <c r="C1158" s="18" t="str">
        <f t="shared" si="70"/>
        <v/>
      </c>
      <c r="D1158" s="13" t="str">
        <f>IF('2_DEBITOS'!D1154="","Não informado",'2_DEBITOS'!D1154)</f>
        <v>Não informado</v>
      </c>
      <c r="E1158" s="7">
        <f>IF('2_DEBITOS'!$I$4="ERRO !!!",0,SUM('2_DEBITOS'!E1154))</f>
        <v>0</v>
      </c>
      <c r="F1158" s="7">
        <f>IF('2_DEBITOS'!$I$4="ERRO !!!",0,SUM('2_DEBITOS'!F1154,'2_DEBITOS'!G1154))</f>
        <v>0</v>
      </c>
      <c r="G1158" s="8" t="str">
        <f>IF('1_QUESITOS'!$D$18="ERRO !!!","",
IF(E1158+F1158=0,"",
IF(OR('2_DEBITOS'!I1154="Sim",'1_QUESITOS'!$D$6="Sim",'1_QUESITOS'!$D$7="Sim",'1_QUESITOS'!$D$9="Sim"),"D",
IF('3_CAPAG'!$D$9="","",
'3_CAPAG'!$D$9))))</f>
        <v/>
      </c>
      <c r="H1158" s="8" t="str">
        <f>IF('1_QUESITOS'!$D$18="ERRO !!!","00.0",
IF(AND(OR(G1158="C",G1158="D"),'1_QUESITOS'!$D$13="Sim"),"10.1",
IF(AND(OR(G1158="A",G1158="B"),'1_QUESITOS'!$D$14="Sim"),"10.2",
IF(AND(OR(G1158="C",G1158="D"),'1_QUESITOS'!$D$13="Não",'1_QUESITOS'!$D$12="Inciso I"),"11.1",
IF(AND(OR(G1158="C",G1158="D"),'1_QUESITOS'!$D$13="Não",'1_QUESITOS'!$D$12="Inciso II"),"11.2",
"00.0")))))</f>
        <v>00.0</v>
      </c>
      <c r="I1158" s="87">
        <f>IF('1_QUESITOS'!$D$18="ERRO !!!",0,
IF(H1158="10.1",0.65,
IF(H1158="10.2",0,
IF(AND(H1158="11.1",'1_QUESITOS'!$D$8="Não",'1_QUESITOS'!$D$9="Não",'1_QUESITOS'!$D$10="Não",'1_QUESITOS'!$D$11="Não"),0.65,
IF(AND(H1158="11.1",OR('1_QUESITOS'!$D$8="Sim",'1_QUESITOS'!$D$9="Sim",'1_QUESITOS'!$D$10="Sim",'1_QUESITOS'!$D$11="Sim")),0.7,
IF(AND(H1158="11.2",'1_QUESITOS'!$D$8="Não",'1_QUESITOS'!$D$9="Não",'1_QUESITOS'!$D$10="Não",'1_QUESITOS'!$D$11="Não"),0.5,
IF(AND(H1158="11.2",OR('1_QUESITOS'!$D$8="Sim",'1_QUESITOS'!$D$9="Sim",'1_QUESITOS'!$D$10="Sim",'1_QUESITOS'!$D$11="Sim")),0.55,
0)))))))</f>
        <v>0</v>
      </c>
      <c r="J1158" s="87">
        <f>'3_CAPAG'!$D$8</f>
        <v>0</v>
      </c>
      <c r="K1158" s="87">
        <f>IF(OR('2_DEBITOS'!I1154="Sim",'1_QUESITOS'!$D$6="Sim",'1_QUESITOS'!$D$7="Sim",'1_QUESITOS'!$D$9="Sim"),I1158,
SMALL(I1158:J1158,1))</f>
        <v>0</v>
      </c>
      <c r="L1158" s="7">
        <f>IF('2_DEBITOS'!$I$4="ERRO !!!",0,ROUNDDOWN(SUM(E1158:F1158)*K1158,2))</f>
        <v>0</v>
      </c>
      <c r="M1158" s="7">
        <f t="shared" si="68"/>
        <v>0</v>
      </c>
      <c r="N1158" s="7">
        <f t="shared" si="71"/>
        <v>0</v>
      </c>
      <c r="O1158" s="7">
        <f t="shared" si="69"/>
        <v>0</v>
      </c>
    </row>
    <row r="1159" spans="3:15" x14ac:dyDescent="0.35">
      <c r="C1159" s="18" t="str">
        <f t="shared" si="70"/>
        <v/>
      </c>
      <c r="D1159" s="13" t="str">
        <f>IF('2_DEBITOS'!D1155="","Não informado",'2_DEBITOS'!D1155)</f>
        <v>Não informado</v>
      </c>
      <c r="E1159" s="7">
        <f>IF('2_DEBITOS'!$I$4="ERRO !!!",0,SUM('2_DEBITOS'!E1155))</f>
        <v>0</v>
      </c>
      <c r="F1159" s="7">
        <f>IF('2_DEBITOS'!$I$4="ERRO !!!",0,SUM('2_DEBITOS'!F1155,'2_DEBITOS'!G1155))</f>
        <v>0</v>
      </c>
      <c r="G1159" s="8" t="str">
        <f>IF('1_QUESITOS'!$D$18="ERRO !!!","",
IF(E1159+F1159=0,"",
IF(OR('2_DEBITOS'!I1155="Sim",'1_QUESITOS'!$D$6="Sim",'1_QUESITOS'!$D$7="Sim",'1_QUESITOS'!$D$9="Sim"),"D",
IF('3_CAPAG'!$D$9="","",
'3_CAPAG'!$D$9))))</f>
        <v/>
      </c>
      <c r="H1159" s="8" t="str">
        <f>IF('1_QUESITOS'!$D$18="ERRO !!!","00.0",
IF(AND(OR(G1159="C",G1159="D"),'1_QUESITOS'!$D$13="Sim"),"10.1",
IF(AND(OR(G1159="A",G1159="B"),'1_QUESITOS'!$D$14="Sim"),"10.2",
IF(AND(OR(G1159="C",G1159="D"),'1_QUESITOS'!$D$13="Não",'1_QUESITOS'!$D$12="Inciso I"),"11.1",
IF(AND(OR(G1159="C",G1159="D"),'1_QUESITOS'!$D$13="Não",'1_QUESITOS'!$D$12="Inciso II"),"11.2",
"00.0")))))</f>
        <v>00.0</v>
      </c>
      <c r="I1159" s="87">
        <f>IF('1_QUESITOS'!$D$18="ERRO !!!",0,
IF(H1159="10.1",0.65,
IF(H1159="10.2",0,
IF(AND(H1159="11.1",'1_QUESITOS'!$D$8="Não",'1_QUESITOS'!$D$9="Não",'1_QUESITOS'!$D$10="Não",'1_QUESITOS'!$D$11="Não"),0.65,
IF(AND(H1159="11.1",OR('1_QUESITOS'!$D$8="Sim",'1_QUESITOS'!$D$9="Sim",'1_QUESITOS'!$D$10="Sim",'1_QUESITOS'!$D$11="Sim")),0.7,
IF(AND(H1159="11.2",'1_QUESITOS'!$D$8="Não",'1_QUESITOS'!$D$9="Não",'1_QUESITOS'!$D$10="Não",'1_QUESITOS'!$D$11="Não"),0.5,
IF(AND(H1159="11.2",OR('1_QUESITOS'!$D$8="Sim",'1_QUESITOS'!$D$9="Sim",'1_QUESITOS'!$D$10="Sim",'1_QUESITOS'!$D$11="Sim")),0.55,
0)))))))</f>
        <v>0</v>
      </c>
      <c r="J1159" s="87">
        <f>'3_CAPAG'!$D$8</f>
        <v>0</v>
      </c>
      <c r="K1159" s="87">
        <f>IF(OR('2_DEBITOS'!I1155="Sim",'1_QUESITOS'!$D$6="Sim",'1_QUESITOS'!$D$7="Sim",'1_QUESITOS'!$D$9="Sim"),I1159,
SMALL(I1159:J1159,1))</f>
        <v>0</v>
      </c>
      <c r="L1159" s="7">
        <f>IF('2_DEBITOS'!$I$4="ERRO !!!",0,ROUNDDOWN(SUM(E1159:F1159)*K1159,2))</f>
        <v>0</v>
      </c>
      <c r="M1159" s="7">
        <f t="shared" si="68"/>
        <v>0</v>
      </c>
      <c r="N1159" s="7">
        <f t="shared" si="71"/>
        <v>0</v>
      </c>
      <c r="O1159" s="7">
        <f t="shared" si="69"/>
        <v>0</v>
      </c>
    </row>
    <row r="1160" spans="3:15" x14ac:dyDescent="0.35">
      <c r="C1160" s="18" t="str">
        <f t="shared" si="70"/>
        <v/>
      </c>
      <c r="D1160" s="13" t="str">
        <f>IF('2_DEBITOS'!D1156="","Não informado",'2_DEBITOS'!D1156)</f>
        <v>Não informado</v>
      </c>
      <c r="E1160" s="7">
        <f>IF('2_DEBITOS'!$I$4="ERRO !!!",0,SUM('2_DEBITOS'!E1156))</f>
        <v>0</v>
      </c>
      <c r="F1160" s="7">
        <f>IF('2_DEBITOS'!$I$4="ERRO !!!",0,SUM('2_DEBITOS'!F1156,'2_DEBITOS'!G1156))</f>
        <v>0</v>
      </c>
      <c r="G1160" s="8" t="str">
        <f>IF('1_QUESITOS'!$D$18="ERRO !!!","",
IF(E1160+F1160=0,"",
IF(OR('2_DEBITOS'!I1156="Sim",'1_QUESITOS'!$D$6="Sim",'1_QUESITOS'!$D$7="Sim",'1_QUESITOS'!$D$9="Sim"),"D",
IF('3_CAPAG'!$D$9="","",
'3_CAPAG'!$D$9))))</f>
        <v/>
      </c>
      <c r="H1160" s="8" t="str">
        <f>IF('1_QUESITOS'!$D$18="ERRO !!!","00.0",
IF(AND(OR(G1160="C",G1160="D"),'1_QUESITOS'!$D$13="Sim"),"10.1",
IF(AND(OR(G1160="A",G1160="B"),'1_QUESITOS'!$D$14="Sim"),"10.2",
IF(AND(OR(G1160="C",G1160="D"),'1_QUESITOS'!$D$13="Não",'1_QUESITOS'!$D$12="Inciso I"),"11.1",
IF(AND(OR(G1160="C",G1160="D"),'1_QUESITOS'!$D$13="Não",'1_QUESITOS'!$D$12="Inciso II"),"11.2",
"00.0")))))</f>
        <v>00.0</v>
      </c>
      <c r="I1160" s="87">
        <f>IF('1_QUESITOS'!$D$18="ERRO !!!",0,
IF(H1160="10.1",0.65,
IF(H1160="10.2",0,
IF(AND(H1160="11.1",'1_QUESITOS'!$D$8="Não",'1_QUESITOS'!$D$9="Não",'1_QUESITOS'!$D$10="Não",'1_QUESITOS'!$D$11="Não"),0.65,
IF(AND(H1160="11.1",OR('1_QUESITOS'!$D$8="Sim",'1_QUESITOS'!$D$9="Sim",'1_QUESITOS'!$D$10="Sim",'1_QUESITOS'!$D$11="Sim")),0.7,
IF(AND(H1160="11.2",'1_QUESITOS'!$D$8="Não",'1_QUESITOS'!$D$9="Não",'1_QUESITOS'!$D$10="Não",'1_QUESITOS'!$D$11="Não"),0.5,
IF(AND(H1160="11.2",OR('1_QUESITOS'!$D$8="Sim",'1_QUESITOS'!$D$9="Sim",'1_QUESITOS'!$D$10="Sim",'1_QUESITOS'!$D$11="Sim")),0.55,
0)))))))</f>
        <v>0</v>
      </c>
      <c r="J1160" s="87">
        <f>'3_CAPAG'!$D$8</f>
        <v>0</v>
      </c>
      <c r="K1160" s="87">
        <f>IF(OR('2_DEBITOS'!I1156="Sim",'1_QUESITOS'!$D$6="Sim",'1_QUESITOS'!$D$7="Sim",'1_QUESITOS'!$D$9="Sim"),I1160,
SMALL(I1160:J1160,1))</f>
        <v>0</v>
      </c>
      <c r="L1160" s="7">
        <f>IF('2_DEBITOS'!$I$4="ERRO !!!",0,ROUNDDOWN(SUM(E1160:F1160)*K1160,2))</f>
        <v>0</v>
      </c>
      <c r="M1160" s="7">
        <f t="shared" si="68"/>
        <v>0</v>
      </c>
      <c r="N1160" s="7">
        <f t="shared" si="71"/>
        <v>0</v>
      </c>
      <c r="O1160" s="7">
        <f t="shared" si="69"/>
        <v>0</v>
      </c>
    </row>
    <row r="1161" spans="3:15" x14ac:dyDescent="0.35">
      <c r="C1161" s="18" t="str">
        <f t="shared" si="70"/>
        <v/>
      </c>
      <c r="D1161" s="13" t="str">
        <f>IF('2_DEBITOS'!D1157="","Não informado",'2_DEBITOS'!D1157)</f>
        <v>Não informado</v>
      </c>
      <c r="E1161" s="7">
        <f>IF('2_DEBITOS'!$I$4="ERRO !!!",0,SUM('2_DEBITOS'!E1157))</f>
        <v>0</v>
      </c>
      <c r="F1161" s="7">
        <f>IF('2_DEBITOS'!$I$4="ERRO !!!",0,SUM('2_DEBITOS'!F1157,'2_DEBITOS'!G1157))</f>
        <v>0</v>
      </c>
      <c r="G1161" s="8" t="str">
        <f>IF('1_QUESITOS'!$D$18="ERRO !!!","",
IF(E1161+F1161=0,"",
IF(OR('2_DEBITOS'!I1157="Sim",'1_QUESITOS'!$D$6="Sim",'1_QUESITOS'!$D$7="Sim",'1_QUESITOS'!$D$9="Sim"),"D",
IF('3_CAPAG'!$D$9="","",
'3_CAPAG'!$D$9))))</f>
        <v/>
      </c>
      <c r="H1161" s="8" t="str">
        <f>IF('1_QUESITOS'!$D$18="ERRO !!!","00.0",
IF(AND(OR(G1161="C",G1161="D"),'1_QUESITOS'!$D$13="Sim"),"10.1",
IF(AND(OR(G1161="A",G1161="B"),'1_QUESITOS'!$D$14="Sim"),"10.2",
IF(AND(OR(G1161="C",G1161="D"),'1_QUESITOS'!$D$13="Não",'1_QUESITOS'!$D$12="Inciso I"),"11.1",
IF(AND(OR(G1161="C",G1161="D"),'1_QUESITOS'!$D$13="Não",'1_QUESITOS'!$D$12="Inciso II"),"11.2",
"00.0")))))</f>
        <v>00.0</v>
      </c>
      <c r="I1161" s="87">
        <f>IF('1_QUESITOS'!$D$18="ERRO !!!",0,
IF(H1161="10.1",0.65,
IF(H1161="10.2",0,
IF(AND(H1161="11.1",'1_QUESITOS'!$D$8="Não",'1_QUESITOS'!$D$9="Não",'1_QUESITOS'!$D$10="Não",'1_QUESITOS'!$D$11="Não"),0.65,
IF(AND(H1161="11.1",OR('1_QUESITOS'!$D$8="Sim",'1_QUESITOS'!$D$9="Sim",'1_QUESITOS'!$D$10="Sim",'1_QUESITOS'!$D$11="Sim")),0.7,
IF(AND(H1161="11.2",'1_QUESITOS'!$D$8="Não",'1_QUESITOS'!$D$9="Não",'1_QUESITOS'!$D$10="Não",'1_QUESITOS'!$D$11="Não"),0.5,
IF(AND(H1161="11.2",OR('1_QUESITOS'!$D$8="Sim",'1_QUESITOS'!$D$9="Sim",'1_QUESITOS'!$D$10="Sim",'1_QUESITOS'!$D$11="Sim")),0.55,
0)))))))</f>
        <v>0</v>
      </c>
      <c r="J1161" s="87">
        <f>'3_CAPAG'!$D$8</f>
        <v>0</v>
      </c>
      <c r="K1161" s="87">
        <f>IF(OR('2_DEBITOS'!I1157="Sim",'1_QUESITOS'!$D$6="Sim",'1_QUESITOS'!$D$7="Sim",'1_QUESITOS'!$D$9="Sim"),I1161,
SMALL(I1161:J1161,1))</f>
        <v>0</v>
      </c>
      <c r="L1161" s="7">
        <f>IF('2_DEBITOS'!$I$4="ERRO !!!",0,ROUNDDOWN(SUM(E1161:F1161)*K1161,2))</f>
        <v>0</v>
      </c>
      <c r="M1161" s="7">
        <f t="shared" si="68"/>
        <v>0</v>
      </c>
      <c r="N1161" s="7">
        <f t="shared" si="71"/>
        <v>0</v>
      </c>
      <c r="O1161" s="7">
        <f t="shared" si="69"/>
        <v>0</v>
      </c>
    </row>
    <row r="1162" spans="3:15" x14ac:dyDescent="0.35">
      <c r="C1162" s="18" t="str">
        <f t="shared" si="70"/>
        <v/>
      </c>
      <c r="D1162" s="13" t="str">
        <f>IF('2_DEBITOS'!D1158="","Não informado",'2_DEBITOS'!D1158)</f>
        <v>Não informado</v>
      </c>
      <c r="E1162" s="7">
        <f>IF('2_DEBITOS'!$I$4="ERRO !!!",0,SUM('2_DEBITOS'!E1158))</f>
        <v>0</v>
      </c>
      <c r="F1162" s="7">
        <f>IF('2_DEBITOS'!$I$4="ERRO !!!",0,SUM('2_DEBITOS'!F1158,'2_DEBITOS'!G1158))</f>
        <v>0</v>
      </c>
      <c r="G1162" s="8" t="str">
        <f>IF('1_QUESITOS'!$D$18="ERRO !!!","",
IF(E1162+F1162=0,"",
IF(OR('2_DEBITOS'!I1158="Sim",'1_QUESITOS'!$D$6="Sim",'1_QUESITOS'!$D$7="Sim",'1_QUESITOS'!$D$9="Sim"),"D",
IF('3_CAPAG'!$D$9="","",
'3_CAPAG'!$D$9))))</f>
        <v/>
      </c>
      <c r="H1162" s="8" t="str">
        <f>IF('1_QUESITOS'!$D$18="ERRO !!!","00.0",
IF(AND(OR(G1162="C",G1162="D"),'1_QUESITOS'!$D$13="Sim"),"10.1",
IF(AND(OR(G1162="A",G1162="B"),'1_QUESITOS'!$D$14="Sim"),"10.2",
IF(AND(OR(G1162="C",G1162="D"),'1_QUESITOS'!$D$13="Não",'1_QUESITOS'!$D$12="Inciso I"),"11.1",
IF(AND(OR(G1162="C",G1162="D"),'1_QUESITOS'!$D$13="Não",'1_QUESITOS'!$D$12="Inciso II"),"11.2",
"00.0")))))</f>
        <v>00.0</v>
      </c>
      <c r="I1162" s="87">
        <f>IF('1_QUESITOS'!$D$18="ERRO !!!",0,
IF(H1162="10.1",0.65,
IF(H1162="10.2",0,
IF(AND(H1162="11.1",'1_QUESITOS'!$D$8="Não",'1_QUESITOS'!$D$9="Não",'1_QUESITOS'!$D$10="Não",'1_QUESITOS'!$D$11="Não"),0.65,
IF(AND(H1162="11.1",OR('1_QUESITOS'!$D$8="Sim",'1_QUESITOS'!$D$9="Sim",'1_QUESITOS'!$D$10="Sim",'1_QUESITOS'!$D$11="Sim")),0.7,
IF(AND(H1162="11.2",'1_QUESITOS'!$D$8="Não",'1_QUESITOS'!$D$9="Não",'1_QUESITOS'!$D$10="Não",'1_QUESITOS'!$D$11="Não"),0.5,
IF(AND(H1162="11.2",OR('1_QUESITOS'!$D$8="Sim",'1_QUESITOS'!$D$9="Sim",'1_QUESITOS'!$D$10="Sim",'1_QUESITOS'!$D$11="Sim")),0.55,
0)))))))</f>
        <v>0</v>
      </c>
      <c r="J1162" s="87">
        <f>'3_CAPAG'!$D$8</f>
        <v>0</v>
      </c>
      <c r="K1162" s="87">
        <f>IF(OR('2_DEBITOS'!I1158="Sim",'1_QUESITOS'!$D$6="Sim",'1_QUESITOS'!$D$7="Sim",'1_QUESITOS'!$D$9="Sim"),I1162,
SMALL(I1162:J1162,1))</f>
        <v>0</v>
      </c>
      <c r="L1162" s="7">
        <f>IF('2_DEBITOS'!$I$4="ERRO !!!",0,ROUNDDOWN(SUM(E1162:F1162)*K1162,2))</f>
        <v>0</v>
      </c>
      <c r="M1162" s="7">
        <f t="shared" si="68"/>
        <v>0</v>
      </c>
      <c r="N1162" s="7">
        <f t="shared" si="71"/>
        <v>0</v>
      </c>
      <c r="O1162" s="7">
        <f t="shared" si="69"/>
        <v>0</v>
      </c>
    </row>
    <row r="1163" spans="3:15" x14ac:dyDescent="0.35">
      <c r="C1163" s="18" t="str">
        <f t="shared" si="70"/>
        <v/>
      </c>
      <c r="D1163" s="13" t="str">
        <f>IF('2_DEBITOS'!D1159="","Não informado",'2_DEBITOS'!D1159)</f>
        <v>Não informado</v>
      </c>
      <c r="E1163" s="7">
        <f>IF('2_DEBITOS'!$I$4="ERRO !!!",0,SUM('2_DEBITOS'!E1159))</f>
        <v>0</v>
      </c>
      <c r="F1163" s="7">
        <f>IF('2_DEBITOS'!$I$4="ERRO !!!",0,SUM('2_DEBITOS'!F1159,'2_DEBITOS'!G1159))</f>
        <v>0</v>
      </c>
      <c r="G1163" s="8" t="str">
        <f>IF('1_QUESITOS'!$D$18="ERRO !!!","",
IF(E1163+F1163=0,"",
IF(OR('2_DEBITOS'!I1159="Sim",'1_QUESITOS'!$D$6="Sim",'1_QUESITOS'!$D$7="Sim",'1_QUESITOS'!$D$9="Sim"),"D",
IF('3_CAPAG'!$D$9="","",
'3_CAPAG'!$D$9))))</f>
        <v/>
      </c>
      <c r="H1163" s="8" t="str">
        <f>IF('1_QUESITOS'!$D$18="ERRO !!!","00.0",
IF(AND(OR(G1163="C",G1163="D"),'1_QUESITOS'!$D$13="Sim"),"10.1",
IF(AND(OR(G1163="A",G1163="B"),'1_QUESITOS'!$D$14="Sim"),"10.2",
IF(AND(OR(G1163="C",G1163="D"),'1_QUESITOS'!$D$13="Não",'1_QUESITOS'!$D$12="Inciso I"),"11.1",
IF(AND(OR(G1163="C",G1163="D"),'1_QUESITOS'!$D$13="Não",'1_QUESITOS'!$D$12="Inciso II"),"11.2",
"00.0")))))</f>
        <v>00.0</v>
      </c>
      <c r="I1163" s="87">
        <f>IF('1_QUESITOS'!$D$18="ERRO !!!",0,
IF(H1163="10.1",0.65,
IF(H1163="10.2",0,
IF(AND(H1163="11.1",'1_QUESITOS'!$D$8="Não",'1_QUESITOS'!$D$9="Não",'1_QUESITOS'!$D$10="Não",'1_QUESITOS'!$D$11="Não"),0.65,
IF(AND(H1163="11.1",OR('1_QUESITOS'!$D$8="Sim",'1_QUESITOS'!$D$9="Sim",'1_QUESITOS'!$D$10="Sim",'1_QUESITOS'!$D$11="Sim")),0.7,
IF(AND(H1163="11.2",'1_QUESITOS'!$D$8="Não",'1_QUESITOS'!$D$9="Não",'1_QUESITOS'!$D$10="Não",'1_QUESITOS'!$D$11="Não"),0.5,
IF(AND(H1163="11.2",OR('1_QUESITOS'!$D$8="Sim",'1_QUESITOS'!$D$9="Sim",'1_QUESITOS'!$D$10="Sim",'1_QUESITOS'!$D$11="Sim")),0.55,
0)))))))</f>
        <v>0</v>
      </c>
      <c r="J1163" s="87">
        <f>'3_CAPAG'!$D$8</f>
        <v>0</v>
      </c>
      <c r="K1163" s="87">
        <f>IF(OR('2_DEBITOS'!I1159="Sim",'1_QUESITOS'!$D$6="Sim",'1_QUESITOS'!$D$7="Sim",'1_QUESITOS'!$D$9="Sim"),I1163,
SMALL(I1163:J1163,1))</f>
        <v>0</v>
      </c>
      <c r="L1163" s="7">
        <f>IF('2_DEBITOS'!$I$4="ERRO !!!",0,ROUNDDOWN(SUM(E1163:F1163)*K1163,2))</f>
        <v>0</v>
      </c>
      <c r="M1163" s="7">
        <f t="shared" si="68"/>
        <v>0</v>
      </c>
      <c r="N1163" s="7">
        <f t="shared" si="71"/>
        <v>0</v>
      </c>
      <c r="O1163" s="7">
        <f t="shared" si="69"/>
        <v>0</v>
      </c>
    </row>
    <row r="1164" spans="3:15" x14ac:dyDescent="0.35">
      <c r="C1164" s="18" t="str">
        <f t="shared" si="70"/>
        <v/>
      </c>
      <c r="D1164" s="13" t="str">
        <f>IF('2_DEBITOS'!D1160="","Não informado",'2_DEBITOS'!D1160)</f>
        <v>Não informado</v>
      </c>
      <c r="E1164" s="7">
        <f>IF('2_DEBITOS'!$I$4="ERRO !!!",0,SUM('2_DEBITOS'!E1160))</f>
        <v>0</v>
      </c>
      <c r="F1164" s="7">
        <f>IF('2_DEBITOS'!$I$4="ERRO !!!",0,SUM('2_DEBITOS'!F1160,'2_DEBITOS'!G1160))</f>
        <v>0</v>
      </c>
      <c r="G1164" s="8" t="str">
        <f>IF('1_QUESITOS'!$D$18="ERRO !!!","",
IF(E1164+F1164=0,"",
IF(OR('2_DEBITOS'!I1160="Sim",'1_QUESITOS'!$D$6="Sim",'1_QUESITOS'!$D$7="Sim",'1_QUESITOS'!$D$9="Sim"),"D",
IF('3_CAPAG'!$D$9="","",
'3_CAPAG'!$D$9))))</f>
        <v/>
      </c>
      <c r="H1164" s="8" t="str">
        <f>IF('1_QUESITOS'!$D$18="ERRO !!!","00.0",
IF(AND(OR(G1164="C",G1164="D"),'1_QUESITOS'!$D$13="Sim"),"10.1",
IF(AND(OR(G1164="A",G1164="B"),'1_QUESITOS'!$D$14="Sim"),"10.2",
IF(AND(OR(G1164="C",G1164="D"),'1_QUESITOS'!$D$13="Não",'1_QUESITOS'!$D$12="Inciso I"),"11.1",
IF(AND(OR(G1164="C",G1164="D"),'1_QUESITOS'!$D$13="Não",'1_QUESITOS'!$D$12="Inciso II"),"11.2",
"00.0")))))</f>
        <v>00.0</v>
      </c>
      <c r="I1164" s="87">
        <f>IF('1_QUESITOS'!$D$18="ERRO !!!",0,
IF(H1164="10.1",0.65,
IF(H1164="10.2",0,
IF(AND(H1164="11.1",'1_QUESITOS'!$D$8="Não",'1_QUESITOS'!$D$9="Não",'1_QUESITOS'!$D$10="Não",'1_QUESITOS'!$D$11="Não"),0.65,
IF(AND(H1164="11.1",OR('1_QUESITOS'!$D$8="Sim",'1_QUESITOS'!$D$9="Sim",'1_QUESITOS'!$D$10="Sim",'1_QUESITOS'!$D$11="Sim")),0.7,
IF(AND(H1164="11.2",'1_QUESITOS'!$D$8="Não",'1_QUESITOS'!$D$9="Não",'1_QUESITOS'!$D$10="Não",'1_QUESITOS'!$D$11="Não"),0.5,
IF(AND(H1164="11.2",OR('1_QUESITOS'!$D$8="Sim",'1_QUESITOS'!$D$9="Sim",'1_QUESITOS'!$D$10="Sim",'1_QUESITOS'!$D$11="Sim")),0.55,
0)))))))</f>
        <v>0</v>
      </c>
      <c r="J1164" s="87">
        <f>'3_CAPAG'!$D$8</f>
        <v>0</v>
      </c>
      <c r="K1164" s="87">
        <f>IF(OR('2_DEBITOS'!I1160="Sim",'1_QUESITOS'!$D$6="Sim",'1_QUESITOS'!$D$7="Sim",'1_QUESITOS'!$D$9="Sim"),I1164,
SMALL(I1164:J1164,1))</f>
        <v>0</v>
      </c>
      <c r="L1164" s="7">
        <f>IF('2_DEBITOS'!$I$4="ERRO !!!",0,ROUNDDOWN(SUM(E1164:F1164)*K1164,2))</f>
        <v>0</v>
      </c>
      <c r="M1164" s="7">
        <f t="shared" si="68"/>
        <v>0</v>
      </c>
      <c r="N1164" s="7">
        <f t="shared" si="71"/>
        <v>0</v>
      </c>
      <c r="O1164" s="7">
        <f t="shared" si="69"/>
        <v>0</v>
      </c>
    </row>
    <row r="1165" spans="3:15" x14ac:dyDescent="0.35">
      <c r="C1165" s="18" t="str">
        <f t="shared" si="70"/>
        <v/>
      </c>
      <c r="D1165" s="13" t="str">
        <f>IF('2_DEBITOS'!D1161="","Não informado",'2_DEBITOS'!D1161)</f>
        <v>Não informado</v>
      </c>
      <c r="E1165" s="7">
        <f>IF('2_DEBITOS'!$I$4="ERRO !!!",0,SUM('2_DEBITOS'!E1161))</f>
        <v>0</v>
      </c>
      <c r="F1165" s="7">
        <f>IF('2_DEBITOS'!$I$4="ERRO !!!",0,SUM('2_DEBITOS'!F1161,'2_DEBITOS'!G1161))</f>
        <v>0</v>
      </c>
      <c r="G1165" s="8" t="str">
        <f>IF('1_QUESITOS'!$D$18="ERRO !!!","",
IF(E1165+F1165=0,"",
IF(OR('2_DEBITOS'!I1161="Sim",'1_QUESITOS'!$D$6="Sim",'1_QUESITOS'!$D$7="Sim",'1_QUESITOS'!$D$9="Sim"),"D",
IF('3_CAPAG'!$D$9="","",
'3_CAPAG'!$D$9))))</f>
        <v/>
      </c>
      <c r="H1165" s="8" t="str">
        <f>IF('1_QUESITOS'!$D$18="ERRO !!!","00.0",
IF(AND(OR(G1165="C",G1165="D"),'1_QUESITOS'!$D$13="Sim"),"10.1",
IF(AND(OR(G1165="A",G1165="B"),'1_QUESITOS'!$D$14="Sim"),"10.2",
IF(AND(OR(G1165="C",G1165="D"),'1_QUESITOS'!$D$13="Não",'1_QUESITOS'!$D$12="Inciso I"),"11.1",
IF(AND(OR(G1165="C",G1165="D"),'1_QUESITOS'!$D$13="Não",'1_QUESITOS'!$D$12="Inciso II"),"11.2",
"00.0")))))</f>
        <v>00.0</v>
      </c>
      <c r="I1165" s="87">
        <f>IF('1_QUESITOS'!$D$18="ERRO !!!",0,
IF(H1165="10.1",0.65,
IF(H1165="10.2",0,
IF(AND(H1165="11.1",'1_QUESITOS'!$D$8="Não",'1_QUESITOS'!$D$9="Não",'1_QUESITOS'!$D$10="Não",'1_QUESITOS'!$D$11="Não"),0.65,
IF(AND(H1165="11.1",OR('1_QUESITOS'!$D$8="Sim",'1_QUESITOS'!$D$9="Sim",'1_QUESITOS'!$D$10="Sim",'1_QUESITOS'!$D$11="Sim")),0.7,
IF(AND(H1165="11.2",'1_QUESITOS'!$D$8="Não",'1_QUESITOS'!$D$9="Não",'1_QUESITOS'!$D$10="Não",'1_QUESITOS'!$D$11="Não"),0.5,
IF(AND(H1165="11.2",OR('1_QUESITOS'!$D$8="Sim",'1_QUESITOS'!$D$9="Sim",'1_QUESITOS'!$D$10="Sim",'1_QUESITOS'!$D$11="Sim")),0.55,
0)))))))</f>
        <v>0</v>
      </c>
      <c r="J1165" s="87">
        <f>'3_CAPAG'!$D$8</f>
        <v>0</v>
      </c>
      <c r="K1165" s="87">
        <f>IF(OR('2_DEBITOS'!I1161="Sim",'1_QUESITOS'!$D$6="Sim",'1_QUESITOS'!$D$7="Sim",'1_QUESITOS'!$D$9="Sim"),I1165,
SMALL(I1165:J1165,1))</f>
        <v>0</v>
      </c>
      <c r="L1165" s="7">
        <f>IF('2_DEBITOS'!$I$4="ERRO !!!",0,ROUNDDOWN(SUM(E1165:F1165)*K1165,2))</f>
        <v>0</v>
      </c>
      <c r="M1165" s="7">
        <f t="shared" si="68"/>
        <v>0</v>
      </c>
      <c r="N1165" s="7">
        <f t="shared" si="71"/>
        <v>0</v>
      </c>
      <c r="O1165" s="7">
        <f t="shared" si="69"/>
        <v>0</v>
      </c>
    </row>
    <row r="1166" spans="3:15" x14ac:dyDescent="0.35">
      <c r="C1166" s="18" t="str">
        <f t="shared" si="70"/>
        <v/>
      </c>
      <c r="D1166" s="13" t="str">
        <f>IF('2_DEBITOS'!D1162="","Não informado",'2_DEBITOS'!D1162)</f>
        <v>Não informado</v>
      </c>
      <c r="E1166" s="7">
        <f>IF('2_DEBITOS'!$I$4="ERRO !!!",0,SUM('2_DEBITOS'!E1162))</f>
        <v>0</v>
      </c>
      <c r="F1166" s="7">
        <f>IF('2_DEBITOS'!$I$4="ERRO !!!",0,SUM('2_DEBITOS'!F1162,'2_DEBITOS'!G1162))</f>
        <v>0</v>
      </c>
      <c r="G1166" s="8" t="str">
        <f>IF('1_QUESITOS'!$D$18="ERRO !!!","",
IF(E1166+F1166=0,"",
IF(OR('2_DEBITOS'!I1162="Sim",'1_QUESITOS'!$D$6="Sim",'1_QUESITOS'!$D$7="Sim",'1_QUESITOS'!$D$9="Sim"),"D",
IF('3_CAPAG'!$D$9="","",
'3_CAPAG'!$D$9))))</f>
        <v/>
      </c>
      <c r="H1166" s="8" t="str">
        <f>IF('1_QUESITOS'!$D$18="ERRO !!!","00.0",
IF(AND(OR(G1166="C",G1166="D"),'1_QUESITOS'!$D$13="Sim"),"10.1",
IF(AND(OR(G1166="A",G1166="B"),'1_QUESITOS'!$D$14="Sim"),"10.2",
IF(AND(OR(G1166="C",G1166="D"),'1_QUESITOS'!$D$13="Não",'1_QUESITOS'!$D$12="Inciso I"),"11.1",
IF(AND(OR(G1166="C",G1166="D"),'1_QUESITOS'!$D$13="Não",'1_QUESITOS'!$D$12="Inciso II"),"11.2",
"00.0")))))</f>
        <v>00.0</v>
      </c>
      <c r="I1166" s="87">
        <f>IF('1_QUESITOS'!$D$18="ERRO !!!",0,
IF(H1166="10.1",0.65,
IF(H1166="10.2",0,
IF(AND(H1166="11.1",'1_QUESITOS'!$D$8="Não",'1_QUESITOS'!$D$9="Não",'1_QUESITOS'!$D$10="Não",'1_QUESITOS'!$D$11="Não"),0.65,
IF(AND(H1166="11.1",OR('1_QUESITOS'!$D$8="Sim",'1_QUESITOS'!$D$9="Sim",'1_QUESITOS'!$D$10="Sim",'1_QUESITOS'!$D$11="Sim")),0.7,
IF(AND(H1166="11.2",'1_QUESITOS'!$D$8="Não",'1_QUESITOS'!$D$9="Não",'1_QUESITOS'!$D$10="Não",'1_QUESITOS'!$D$11="Não"),0.5,
IF(AND(H1166="11.2",OR('1_QUESITOS'!$D$8="Sim",'1_QUESITOS'!$D$9="Sim",'1_QUESITOS'!$D$10="Sim",'1_QUESITOS'!$D$11="Sim")),0.55,
0)))))))</f>
        <v>0</v>
      </c>
      <c r="J1166" s="87">
        <f>'3_CAPAG'!$D$8</f>
        <v>0</v>
      </c>
      <c r="K1166" s="87">
        <f>IF(OR('2_DEBITOS'!I1162="Sim",'1_QUESITOS'!$D$6="Sim",'1_QUESITOS'!$D$7="Sim",'1_QUESITOS'!$D$9="Sim"),I1166,
SMALL(I1166:J1166,1))</f>
        <v>0</v>
      </c>
      <c r="L1166" s="7">
        <f>IF('2_DEBITOS'!$I$4="ERRO !!!",0,ROUNDDOWN(SUM(E1166:F1166)*K1166,2))</f>
        <v>0</v>
      </c>
      <c r="M1166" s="7">
        <f t="shared" ref="M1166:M1229" si="72">IF(OR(F1166="",F1166=0),0,IF(OR(H1166="10.1",H1166="11.1",H1166="11.2"),1*F1166,0))</f>
        <v>0</v>
      </c>
      <c r="N1166" s="7">
        <f t="shared" si="71"/>
        <v>0</v>
      </c>
      <c r="O1166" s="7">
        <f t="shared" ref="O1166:O1229" si="73">E1166+F1166-N1166</f>
        <v>0</v>
      </c>
    </row>
    <row r="1167" spans="3:15" x14ac:dyDescent="0.35">
      <c r="C1167" s="18" t="str">
        <f t="shared" ref="C1167:C1230" si="74">IF(D1167="Não informado","",IF(ISERROR(1+C1166),1,1+C1166))</f>
        <v/>
      </c>
      <c r="D1167" s="13" t="str">
        <f>IF('2_DEBITOS'!D1163="","Não informado",'2_DEBITOS'!D1163)</f>
        <v>Não informado</v>
      </c>
      <c r="E1167" s="7">
        <f>IF('2_DEBITOS'!$I$4="ERRO !!!",0,SUM('2_DEBITOS'!E1163))</f>
        <v>0</v>
      </c>
      <c r="F1167" s="7">
        <f>IF('2_DEBITOS'!$I$4="ERRO !!!",0,SUM('2_DEBITOS'!F1163,'2_DEBITOS'!G1163))</f>
        <v>0</v>
      </c>
      <c r="G1167" s="8" t="str">
        <f>IF('1_QUESITOS'!$D$18="ERRO !!!","",
IF(E1167+F1167=0,"",
IF(OR('2_DEBITOS'!I1163="Sim",'1_QUESITOS'!$D$6="Sim",'1_QUESITOS'!$D$7="Sim",'1_QUESITOS'!$D$9="Sim"),"D",
IF('3_CAPAG'!$D$9="","",
'3_CAPAG'!$D$9))))</f>
        <v/>
      </c>
      <c r="H1167" s="8" t="str">
        <f>IF('1_QUESITOS'!$D$18="ERRO !!!","00.0",
IF(AND(OR(G1167="C",G1167="D"),'1_QUESITOS'!$D$13="Sim"),"10.1",
IF(AND(OR(G1167="A",G1167="B"),'1_QUESITOS'!$D$14="Sim"),"10.2",
IF(AND(OR(G1167="C",G1167="D"),'1_QUESITOS'!$D$13="Não",'1_QUESITOS'!$D$12="Inciso I"),"11.1",
IF(AND(OR(G1167="C",G1167="D"),'1_QUESITOS'!$D$13="Não",'1_QUESITOS'!$D$12="Inciso II"),"11.2",
"00.0")))))</f>
        <v>00.0</v>
      </c>
      <c r="I1167" s="87">
        <f>IF('1_QUESITOS'!$D$18="ERRO !!!",0,
IF(H1167="10.1",0.65,
IF(H1167="10.2",0,
IF(AND(H1167="11.1",'1_QUESITOS'!$D$8="Não",'1_QUESITOS'!$D$9="Não",'1_QUESITOS'!$D$10="Não",'1_QUESITOS'!$D$11="Não"),0.65,
IF(AND(H1167="11.1",OR('1_QUESITOS'!$D$8="Sim",'1_QUESITOS'!$D$9="Sim",'1_QUESITOS'!$D$10="Sim",'1_QUESITOS'!$D$11="Sim")),0.7,
IF(AND(H1167="11.2",'1_QUESITOS'!$D$8="Não",'1_QUESITOS'!$D$9="Não",'1_QUESITOS'!$D$10="Não",'1_QUESITOS'!$D$11="Não"),0.5,
IF(AND(H1167="11.2",OR('1_QUESITOS'!$D$8="Sim",'1_QUESITOS'!$D$9="Sim",'1_QUESITOS'!$D$10="Sim",'1_QUESITOS'!$D$11="Sim")),0.55,
0)))))))</f>
        <v>0</v>
      </c>
      <c r="J1167" s="87">
        <f>'3_CAPAG'!$D$8</f>
        <v>0</v>
      </c>
      <c r="K1167" s="87">
        <f>IF(OR('2_DEBITOS'!I1163="Sim",'1_QUESITOS'!$D$6="Sim",'1_QUESITOS'!$D$7="Sim",'1_QUESITOS'!$D$9="Sim"),I1167,
SMALL(I1167:J1167,1))</f>
        <v>0</v>
      </c>
      <c r="L1167" s="7">
        <f>IF('2_DEBITOS'!$I$4="ERRO !!!",0,ROUNDDOWN(SUM(E1167:F1167)*K1167,2))</f>
        <v>0</v>
      </c>
      <c r="M1167" s="7">
        <f t="shared" si="72"/>
        <v>0</v>
      </c>
      <c r="N1167" s="7">
        <f t="shared" ref="N1167:N1230" si="75">SMALL(L1167:M1167,1)</f>
        <v>0</v>
      </c>
      <c r="O1167" s="7">
        <f t="shared" si="73"/>
        <v>0</v>
      </c>
    </row>
    <row r="1168" spans="3:15" x14ac:dyDescent="0.35">
      <c r="C1168" s="18" t="str">
        <f t="shared" si="74"/>
        <v/>
      </c>
      <c r="D1168" s="13" t="str">
        <f>IF('2_DEBITOS'!D1164="","Não informado",'2_DEBITOS'!D1164)</f>
        <v>Não informado</v>
      </c>
      <c r="E1168" s="7">
        <f>IF('2_DEBITOS'!$I$4="ERRO !!!",0,SUM('2_DEBITOS'!E1164))</f>
        <v>0</v>
      </c>
      <c r="F1168" s="7">
        <f>IF('2_DEBITOS'!$I$4="ERRO !!!",0,SUM('2_DEBITOS'!F1164,'2_DEBITOS'!G1164))</f>
        <v>0</v>
      </c>
      <c r="G1168" s="8" t="str">
        <f>IF('1_QUESITOS'!$D$18="ERRO !!!","",
IF(E1168+F1168=0,"",
IF(OR('2_DEBITOS'!I1164="Sim",'1_QUESITOS'!$D$6="Sim",'1_QUESITOS'!$D$7="Sim",'1_QUESITOS'!$D$9="Sim"),"D",
IF('3_CAPAG'!$D$9="","",
'3_CAPAG'!$D$9))))</f>
        <v/>
      </c>
      <c r="H1168" s="8" t="str">
        <f>IF('1_QUESITOS'!$D$18="ERRO !!!","00.0",
IF(AND(OR(G1168="C",G1168="D"),'1_QUESITOS'!$D$13="Sim"),"10.1",
IF(AND(OR(G1168="A",G1168="B"),'1_QUESITOS'!$D$14="Sim"),"10.2",
IF(AND(OR(G1168="C",G1168="D"),'1_QUESITOS'!$D$13="Não",'1_QUESITOS'!$D$12="Inciso I"),"11.1",
IF(AND(OR(G1168="C",G1168="D"),'1_QUESITOS'!$D$13="Não",'1_QUESITOS'!$D$12="Inciso II"),"11.2",
"00.0")))))</f>
        <v>00.0</v>
      </c>
      <c r="I1168" s="87">
        <f>IF('1_QUESITOS'!$D$18="ERRO !!!",0,
IF(H1168="10.1",0.65,
IF(H1168="10.2",0,
IF(AND(H1168="11.1",'1_QUESITOS'!$D$8="Não",'1_QUESITOS'!$D$9="Não",'1_QUESITOS'!$D$10="Não",'1_QUESITOS'!$D$11="Não"),0.65,
IF(AND(H1168="11.1",OR('1_QUESITOS'!$D$8="Sim",'1_QUESITOS'!$D$9="Sim",'1_QUESITOS'!$D$10="Sim",'1_QUESITOS'!$D$11="Sim")),0.7,
IF(AND(H1168="11.2",'1_QUESITOS'!$D$8="Não",'1_QUESITOS'!$D$9="Não",'1_QUESITOS'!$D$10="Não",'1_QUESITOS'!$D$11="Não"),0.5,
IF(AND(H1168="11.2",OR('1_QUESITOS'!$D$8="Sim",'1_QUESITOS'!$D$9="Sim",'1_QUESITOS'!$D$10="Sim",'1_QUESITOS'!$D$11="Sim")),0.55,
0)))))))</f>
        <v>0</v>
      </c>
      <c r="J1168" s="87">
        <f>'3_CAPAG'!$D$8</f>
        <v>0</v>
      </c>
      <c r="K1168" s="87">
        <f>IF(OR('2_DEBITOS'!I1164="Sim",'1_QUESITOS'!$D$6="Sim",'1_QUESITOS'!$D$7="Sim",'1_QUESITOS'!$D$9="Sim"),I1168,
SMALL(I1168:J1168,1))</f>
        <v>0</v>
      </c>
      <c r="L1168" s="7">
        <f>IF('2_DEBITOS'!$I$4="ERRO !!!",0,ROUNDDOWN(SUM(E1168:F1168)*K1168,2))</f>
        <v>0</v>
      </c>
      <c r="M1168" s="7">
        <f t="shared" si="72"/>
        <v>0</v>
      </c>
      <c r="N1168" s="7">
        <f t="shared" si="75"/>
        <v>0</v>
      </c>
      <c r="O1168" s="7">
        <f t="shared" si="73"/>
        <v>0</v>
      </c>
    </row>
    <row r="1169" spans="3:15" x14ac:dyDescent="0.35">
      <c r="C1169" s="18" t="str">
        <f t="shared" si="74"/>
        <v/>
      </c>
      <c r="D1169" s="13" t="str">
        <f>IF('2_DEBITOS'!D1165="","Não informado",'2_DEBITOS'!D1165)</f>
        <v>Não informado</v>
      </c>
      <c r="E1169" s="7">
        <f>IF('2_DEBITOS'!$I$4="ERRO !!!",0,SUM('2_DEBITOS'!E1165))</f>
        <v>0</v>
      </c>
      <c r="F1169" s="7">
        <f>IF('2_DEBITOS'!$I$4="ERRO !!!",0,SUM('2_DEBITOS'!F1165,'2_DEBITOS'!G1165))</f>
        <v>0</v>
      </c>
      <c r="G1169" s="8" t="str">
        <f>IF('1_QUESITOS'!$D$18="ERRO !!!","",
IF(E1169+F1169=0,"",
IF(OR('2_DEBITOS'!I1165="Sim",'1_QUESITOS'!$D$6="Sim",'1_QUESITOS'!$D$7="Sim",'1_QUESITOS'!$D$9="Sim"),"D",
IF('3_CAPAG'!$D$9="","",
'3_CAPAG'!$D$9))))</f>
        <v/>
      </c>
      <c r="H1169" s="8" t="str">
        <f>IF('1_QUESITOS'!$D$18="ERRO !!!","00.0",
IF(AND(OR(G1169="C",G1169="D"),'1_QUESITOS'!$D$13="Sim"),"10.1",
IF(AND(OR(G1169="A",G1169="B"),'1_QUESITOS'!$D$14="Sim"),"10.2",
IF(AND(OR(G1169="C",G1169="D"),'1_QUESITOS'!$D$13="Não",'1_QUESITOS'!$D$12="Inciso I"),"11.1",
IF(AND(OR(G1169="C",G1169="D"),'1_QUESITOS'!$D$13="Não",'1_QUESITOS'!$D$12="Inciso II"),"11.2",
"00.0")))))</f>
        <v>00.0</v>
      </c>
      <c r="I1169" s="87">
        <f>IF('1_QUESITOS'!$D$18="ERRO !!!",0,
IF(H1169="10.1",0.65,
IF(H1169="10.2",0,
IF(AND(H1169="11.1",'1_QUESITOS'!$D$8="Não",'1_QUESITOS'!$D$9="Não",'1_QUESITOS'!$D$10="Não",'1_QUESITOS'!$D$11="Não"),0.65,
IF(AND(H1169="11.1",OR('1_QUESITOS'!$D$8="Sim",'1_QUESITOS'!$D$9="Sim",'1_QUESITOS'!$D$10="Sim",'1_QUESITOS'!$D$11="Sim")),0.7,
IF(AND(H1169="11.2",'1_QUESITOS'!$D$8="Não",'1_QUESITOS'!$D$9="Não",'1_QUESITOS'!$D$10="Não",'1_QUESITOS'!$D$11="Não"),0.5,
IF(AND(H1169="11.2",OR('1_QUESITOS'!$D$8="Sim",'1_QUESITOS'!$D$9="Sim",'1_QUESITOS'!$D$10="Sim",'1_QUESITOS'!$D$11="Sim")),0.55,
0)))))))</f>
        <v>0</v>
      </c>
      <c r="J1169" s="87">
        <f>'3_CAPAG'!$D$8</f>
        <v>0</v>
      </c>
      <c r="K1169" s="87">
        <f>IF(OR('2_DEBITOS'!I1165="Sim",'1_QUESITOS'!$D$6="Sim",'1_QUESITOS'!$D$7="Sim",'1_QUESITOS'!$D$9="Sim"),I1169,
SMALL(I1169:J1169,1))</f>
        <v>0</v>
      </c>
      <c r="L1169" s="7">
        <f>IF('2_DEBITOS'!$I$4="ERRO !!!",0,ROUNDDOWN(SUM(E1169:F1169)*K1169,2))</f>
        <v>0</v>
      </c>
      <c r="M1169" s="7">
        <f t="shared" si="72"/>
        <v>0</v>
      </c>
      <c r="N1169" s="7">
        <f t="shared" si="75"/>
        <v>0</v>
      </c>
      <c r="O1169" s="7">
        <f t="shared" si="73"/>
        <v>0</v>
      </c>
    </row>
    <row r="1170" spans="3:15" x14ac:dyDescent="0.35">
      <c r="C1170" s="18" t="str">
        <f t="shared" si="74"/>
        <v/>
      </c>
      <c r="D1170" s="13" t="str">
        <f>IF('2_DEBITOS'!D1166="","Não informado",'2_DEBITOS'!D1166)</f>
        <v>Não informado</v>
      </c>
      <c r="E1170" s="7">
        <f>IF('2_DEBITOS'!$I$4="ERRO !!!",0,SUM('2_DEBITOS'!E1166))</f>
        <v>0</v>
      </c>
      <c r="F1170" s="7">
        <f>IF('2_DEBITOS'!$I$4="ERRO !!!",0,SUM('2_DEBITOS'!F1166,'2_DEBITOS'!G1166))</f>
        <v>0</v>
      </c>
      <c r="G1170" s="8" t="str">
        <f>IF('1_QUESITOS'!$D$18="ERRO !!!","",
IF(E1170+F1170=0,"",
IF(OR('2_DEBITOS'!I1166="Sim",'1_QUESITOS'!$D$6="Sim",'1_QUESITOS'!$D$7="Sim",'1_QUESITOS'!$D$9="Sim"),"D",
IF('3_CAPAG'!$D$9="","",
'3_CAPAG'!$D$9))))</f>
        <v/>
      </c>
      <c r="H1170" s="8" t="str">
        <f>IF('1_QUESITOS'!$D$18="ERRO !!!","00.0",
IF(AND(OR(G1170="C",G1170="D"),'1_QUESITOS'!$D$13="Sim"),"10.1",
IF(AND(OR(G1170="A",G1170="B"),'1_QUESITOS'!$D$14="Sim"),"10.2",
IF(AND(OR(G1170="C",G1170="D"),'1_QUESITOS'!$D$13="Não",'1_QUESITOS'!$D$12="Inciso I"),"11.1",
IF(AND(OR(G1170="C",G1170="D"),'1_QUESITOS'!$D$13="Não",'1_QUESITOS'!$D$12="Inciso II"),"11.2",
"00.0")))))</f>
        <v>00.0</v>
      </c>
      <c r="I1170" s="87">
        <f>IF('1_QUESITOS'!$D$18="ERRO !!!",0,
IF(H1170="10.1",0.65,
IF(H1170="10.2",0,
IF(AND(H1170="11.1",'1_QUESITOS'!$D$8="Não",'1_QUESITOS'!$D$9="Não",'1_QUESITOS'!$D$10="Não",'1_QUESITOS'!$D$11="Não"),0.65,
IF(AND(H1170="11.1",OR('1_QUESITOS'!$D$8="Sim",'1_QUESITOS'!$D$9="Sim",'1_QUESITOS'!$D$10="Sim",'1_QUESITOS'!$D$11="Sim")),0.7,
IF(AND(H1170="11.2",'1_QUESITOS'!$D$8="Não",'1_QUESITOS'!$D$9="Não",'1_QUESITOS'!$D$10="Não",'1_QUESITOS'!$D$11="Não"),0.5,
IF(AND(H1170="11.2",OR('1_QUESITOS'!$D$8="Sim",'1_QUESITOS'!$D$9="Sim",'1_QUESITOS'!$D$10="Sim",'1_QUESITOS'!$D$11="Sim")),0.55,
0)))))))</f>
        <v>0</v>
      </c>
      <c r="J1170" s="87">
        <f>'3_CAPAG'!$D$8</f>
        <v>0</v>
      </c>
      <c r="K1170" s="87">
        <f>IF(OR('2_DEBITOS'!I1166="Sim",'1_QUESITOS'!$D$6="Sim",'1_QUESITOS'!$D$7="Sim",'1_QUESITOS'!$D$9="Sim"),I1170,
SMALL(I1170:J1170,1))</f>
        <v>0</v>
      </c>
      <c r="L1170" s="7">
        <f>IF('2_DEBITOS'!$I$4="ERRO !!!",0,ROUNDDOWN(SUM(E1170:F1170)*K1170,2))</f>
        <v>0</v>
      </c>
      <c r="M1170" s="7">
        <f t="shared" si="72"/>
        <v>0</v>
      </c>
      <c r="N1170" s="7">
        <f t="shared" si="75"/>
        <v>0</v>
      </c>
      <c r="O1170" s="7">
        <f t="shared" si="73"/>
        <v>0</v>
      </c>
    </row>
    <row r="1171" spans="3:15" x14ac:dyDescent="0.35">
      <c r="C1171" s="18" t="str">
        <f t="shared" si="74"/>
        <v/>
      </c>
      <c r="D1171" s="13" t="str">
        <f>IF('2_DEBITOS'!D1167="","Não informado",'2_DEBITOS'!D1167)</f>
        <v>Não informado</v>
      </c>
      <c r="E1171" s="7">
        <f>IF('2_DEBITOS'!$I$4="ERRO !!!",0,SUM('2_DEBITOS'!E1167))</f>
        <v>0</v>
      </c>
      <c r="F1171" s="7">
        <f>IF('2_DEBITOS'!$I$4="ERRO !!!",0,SUM('2_DEBITOS'!F1167,'2_DEBITOS'!G1167))</f>
        <v>0</v>
      </c>
      <c r="G1171" s="8" t="str">
        <f>IF('1_QUESITOS'!$D$18="ERRO !!!","",
IF(E1171+F1171=0,"",
IF(OR('2_DEBITOS'!I1167="Sim",'1_QUESITOS'!$D$6="Sim",'1_QUESITOS'!$D$7="Sim",'1_QUESITOS'!$D$9="Sim"),"D",
IF('3_CAPAG'!$D$9="","",
'3_CAPAG'!$D$9))))</f>
        <v/>
      </c>
      <c r="H1171" s="8" t="str">
        <f>IF('1_QUESITOS'!$D$18="ERRO !!!","00.0",
IF(AND(OR(G1171="C",G1171="D"),'1_QUESITOS'!$D$13="Sim"),"10.1",
IF(AND(OR(G1171="A",G1171="B"),'1_QUESITOS'!$D$14="Sim"),"10.2",
IF(AND(OR(G1171="C",G1171="D"),'1_QUESITOS'!$D$13="Não",'1_QUESITOS'!$D$12="Inciso I"),"11.1",
IF(AND(OR(G1171="C",G1171="D"),'1_QUESITOS'!$D$13="Não",'1_QUESITOS'!$D$12="Inciso II"),"11.2",
"00.0")))))</f>
        <v>00.0</v>
      </c>
      <c r="I1171" s="87">
        <f>IF('1_QUESITOS'!$D$18="ERRO !!!",0,
IF(H1171="10.1",0.65,
IF(H1171="10.2",0,
IF(AND(H1171="11.1",'1_QUESITOS'!$D$8="Não",'1_QUESITOS'!$D$9="Não",'1_QUESITOS'!$D$10="Não",'1_QUESITOS'!$D$11="Não"),0.65,
IF(AND(H1171="11.1",OR('1_QUESITOS'!$D$8="Sim",'1_QUESITOS'!$D$9="Sim",'1_QUESITOS'!$D$10="Sim",'1_QUESITOS'!$D$11="Sim")),0.7,
IF(AND(H1171="11.2",'1_QUESITOS'!$D$8="Não",'1_QUESITOS'!$D$9="Não",'1_QUESITOS'!$D$10="Não",'1_QUESITOS'!$D$11="Não"),0.5,
IF(AND(H1171="11.2",OR('1_QUESITOS'!$D$8="Sim",'1_QUESITOS'!$D$9="Sim",'1_QUESITOS'!$D$10="Sim",'1_QUESITOS'!$D$11="Sim")),0.55,
0)))))))</f>
        <v>0</v>
      </c>
      <c r="J1171" s="87">
        <f>'3_CAPAG'!$D$8</f>
        <v>0</v>
      </c>
      <c r="K1171" s="87">
        <f>IF(OR('2_DEBITOS'!I1167="Sim",'1_QUESITOS'!$D$6="Sim",'1_QUESITOS'!$D$7="Sim",'1_QUESITOS'!$D$9="Sim"),I1171,
SMALL(I1171:J1171,1))</f>
        <v>0</v>
      </c>
      <c r="L1171" s="7">
        <f>IF('2_DEBITOS'!$I$4="ERRO !!!",0,ROUNDDOWN(SUM(E1171:F1171)*K1171,2))</f>
        <v>0</v>
      </c>
      <c r="M1171" s="7">
        <f t="shared" si="72"/>
        <v>0</v>
      </c>
      <c r="N1171" s="7">
        <f t="shared" si="75"/>
        <v>0</v>
      </c>
      <c r="O1171" s="7">
        <f t="shared" si="73"/>
        <v>0</v>
      </c>
    </row>
    <row r="1172" spans="3:15" x14ac:dyDescent="0.35">
      <c r="C1172" s="18" t="str">
        <f t="shared" si="74"/>
        <v/>
      </c>
      <c r="D1172" s="13" t="str">
        <f>IF('2_DEBITOS'!D1168="","Não informado",'2_DEBITOS'!D1168)</f>
        <v>Não informado</v>
      </c>
      <c r="E1172" s="7">
        <f>IF('2_DEBITOS'!$I$4="ERRO !!!",0,SUM('2_DEBITOS'!E1168))</f>
        <v>0</v>
      </c>
      <c r="F1172" s="7">
        <f>IF('2_DEBITOS'!$I$4="ERRO !!!",0,SUM('2_DEBITOS'!F1168,'2_DEBITOS'!G1168))</f>
        <v>0</v>
      </c>
      <c r="G1172" s="8" t="str">
        <f>IF('1_QUESITOS'!$D$18="ERRO !!!","",
IF(E1172+F1172=0,"",
IF(OR('2_DEBITOS'!I1168="Sim",'1_QUESITOS'!$D$6="Sim",'1_QUESITOS'!$D$7="Sim",'1_QUESITOS'!$D$9="Sim"),"D",
IF('3_CAPAG'!$D$9="","",
'3_CAPAG'!$D$9))))</f>
        <v/>
      </c>
      <c r="H1172" s="8" t="str">
        <f>IF('1_QUESITOS'!$D$18="ERRO !!!","00.0",
IF(AND(OR(G1172="C",G1172="D"),'1_QUESITOS'!$D$13="Sim"),"10.1",
IF(AND(OR(G1172="A",G1172="B"),'1_QUESITOS'!$D$14="Sim"),"10.2",
IF(AND(OR(G1172="C",G1172="D"),'1_QUESITOS'!$D$13="Não",'1_QUESITOS'!$D$12="Inciso I"),"11.1",
IF(AND(OR(G1172="C",G1172="D"),'1_QUESITOS'!$D$13="Não",'1_QUESITOS'!$D$12="Inciso II"),"11.2",
"00.0")))))</f>
        <v>00.0</v>
      </c>
      <c r="I1172" s="87">
        <f>IF('1_QUESITOS'!$D$18="ERRO !!!",0,
IF(H1172="10.1",0.65,
IF(H1172="10.2",0,
IF(AND(H1172="11.1",'1_QUESITOS'!$D$8="Não",'1_QUESITOS'!$D$9="Não",'1_QUESITOS'!$D$10="Não",'1_QUESITOS'!$D$11="Não"),0.65,
IF(AND(H1172="11.1",OR('1_QUESITOS'!$D$8="Sim",'1_QUESITOS'!$D$9="Sim",'1_QUESITOS'!$D$10="Sim",'1_QUESITOS'!$D$11="Sim")),0.7,
IF(AND(H1172="11.2",'1_QUESITOS'!$D$8="Não",'1_QUESITOS'!$D$9="Não",'1_QUESITOS'!$D$10="Não",'1_QUESITOS'!$D$11="Não"),0.5,
IF(AND(H1172="11.2",OR('1_QUESITOS'!$D$8="Sim",'1_QUESITOS'!$D$9="Sim",'1_QUESITOS'!$D$10="Sim",'1_QUESITOS'!$D$11="Sim")),0.55,
0)))))))</f>
        <v>0</v>
      </c>
      <c r="J1172" s="87">
        <f>'3_CAPAG'!$D$8</f>
        <v>0</v>
      </c>
      <c r="K1172" s="87">
        <f>IF(OR('2_DEBITOS'!I1168="Sim",'1_QUESITOS'!$D$6="Sim",'1_QUESITOS'!$D$7="Sim",'1_QUESITOS'!$D$9="Sim"),I1172,
SMALL(I1172:J1172,1))</f>
        <v>0</v>
      </c>
      <c r="L1172" s="7">
        <f>IF('2_DEBITOS'!$I$4="ERRO !!!",0,ROUNDDOWN(SUM(E1172:F1172)*K1172,2))</f>
        <v>0</v>
      </c>
      <c r="M1172" s="7">
        <f t="shared" si="72"/>
        <v>0</v>
      </c>
      <c r="N1172" s="7">
        <f t="shared" si="75"/>
        <v>0</v>
      </c>
      <c r="O1172" s="7">
        <f t="shared" si="73"/>
        <v>0</v>
      </c>
    </row>
    <row r="1173" spans="3:15" x14ac:dyDescent="0.35">
      <c r="C1173" s="18" t="str">
        <f t="shared" si="74"/>
        <v/>
      </c>
      <c r="D1173" s="13" t="str">
        <f>IF('2_DEBITOS'!D1169="","Não informado",'2_DEBITOS'!D1169)</f>
        <v>Não informado</v>
      </c>
      <c r="E1173" s="7">
        <f>IF('2_DEBITOS'!$I$4="ERRO !!!",0,SUM('2_DEBITOS'!E1169))</f>
        <v>0</v>
      </c>
      <c r="F1173" s="7">
        <f>IF('2_DEBITOS'!$I$4="ERRO !!!",0,SUM('2_DEBITOS'!F1169,'2_DEBITOS'!G1169))</f>
        <v>0</v>
      </c>
      <c r="G1173" s="8" t="str">
        <f>IF('1_QUESITOS'!$D$18="ERRO !!!","",
IF(E1173+F1173=0,"",
IF(OR('2_DEBITOS'!I1169="Sim",'1_QUESITOS'!$D$6="Sim",'1_QUESITOS'!$D$7="Sim",'1_QUESITOS'!$D$9="Sim"),"D",
IF('3_CAPAG'!$D$9="","",
'3_CAPAG'!$D$9))))</f>
        <v/>
      </c>
      <c r="H1173" s="8" t="str">
        <f>IF('1_QUESITOS'!$D$18="ERRO !!!","00.0",
IF(AND(OR(G1173="C",G1173="D"),'1_QUESITOS'!$D$13="Sim"),"10.1",
IF(AND(OR(G1173="A",G1173="B"),'1_QUESITOS'!$D$14="Sim"),"10.2",
IF(AND(OR(G1173="C",G1173="D"),'1_QUESITOS'!$D$13="Não",'1_QUESITOS'!$D$12="Inciso I"),"11.1",
IF(AND(OR(G1173="C",G1173="D"),'1_QUESITOS'!$D$13="Não",'1_QUESITOS'!$D$12="Inciso II"),"11.2",
"00.0")))))</f>
        <v>00.0</v>
      </c>
      <c r="I1173" s="87">
        <f>IF('1_QUESITOS'!$D$18="ERRO !!!",0,
IF(H1173="10.1",0.65,
IF(H1173="10.2",0,
IF(AND(H1173="11.1",'1_QUESITOS'!$D$8="Não",'1_QUESITOS'!$D$9="Não",'1_QUESITOS'!$D$10="Não",'1_QUESITOS'!$D$11="Não"),0.65,
IF(AND(H1173="11.1",OR('1_QUESITOS'!$D$8="Sim",'1_QUESITOS'!$D$9="Sim",'1_QUESITOS'!$D$10="Sim",'1_QUESITOS'!$D$11="Sim")),0.7,
IF(AND(H1173="11.2",'1_QUESITOS'!$D$8="Não",'1_QUESITOS'!$D$9="Não",'1_QUESITOS'!$D$10="Não",'1_QUESITOS'!$D$11="Não"),0.5,
IF(AND(H1173="11.2",OR('1_QUESITOS'!$D$8="Sim",'1_QUESITOS'!$D$9="Sim",'1_QUESITOS'!$D$10="Sim",'1_QUESITOS'!$D$11="Sim")),0.55,
0)))))))</f>
        <v>0</v>
      </c>
      <c r="J1173" s="87">
        <f>'3_CAPAG'!$D$8</f>
        <v>0</v>
      </c>
      <c r="K1173" s="87">
        <f>IF(OR('2_DEBITOS'!I1169="Sim",'1_QUESITOS'!$D$6="Sim",'1_QUESITOS'!$D$7="Sim",'1_QUESITOS'!$D$9="Sim"),I1173,
SMALL(I1173:J1173,1))</f>
        <v>0</v>
      </c>
      <c r="L1173" s="7">
        <f>IF('2_DEBITOS'!$I$4="ERRO !!!",0,ROUNDDOWN(SUM(E1173:F1173)*K1173,2))</f>
        <v>0</v>
      </c>
      <c r="M1173" s="7">
        <f t="shared" si="72"/>
        <v>0</v>
      </c>
      <c r="N1173" s="7">
        <f t="shared" si="75"/>
        <v>0</v>
      </c>
      <c r="O1173" s="7">
        <f t="shared" si="73"/>
        <v>0</v>
      </c>
    </row>
    <row r="1174" spans="3:15" x14ac:dyDescent="0.35">
      <c r="C1174" s="18" t="str">
        <f t="shared" si="74"/>
        <v/>
      </c>
      <c r="D1174" s="13" t="str">
        <f>IF('2_DEBITOS'!D1170="","Não informado",'2_DEBITOS'!D1170)</f>
        <v>Não informado</v>
      </c>
      <c r="E1174" s="7">
        <f>IF('2_DEBITOS'!$I$4="ERRO !!!",0,SUM('2_DEBITOS'!E1170))</f>
        <v>0</v>
      </c>
      <c r="F1174" s="7">
        <f>IF('2_DEBITOS'!$I$4="ERRO !!!",0,SUM('2_DEBITOS'!F1170,'2_DEBITOS'!G1170))</f>
        <v>0</v>
      </c>
      <c r="G1174" s="8" t="str">
        <f>IF('1_QUESITOS'!$D$18="ERRO !!!","",
IF(E1174+F1174=0,"",
IF(OR('2_DEBITOS'!I1170="Sim",'1_QUESITOS'!$D$6="Sim",'1_QUESITOS'!$D$7="Sim",'1_QUESITOS'!$D$9="Sim"),"D",
IF('3_CAPAG'!$D$9="","",
'3_CAPAG'!$D$9))))</f>
        <v/>
      </c>
      <c r="H1174" s="8" t="str">
        <f>IF('1_QUESITOS'!$D$18="ERRO !!!","00.0",
IF(AND(OR(G1174="C",G1174="D"),'1_QUESITOS'!$D$13="Sim"),"10.1",
IF(AND(OR(G1174="A",G1174="B"),'1_QUESITOS'!$D$14="Sim"),"10.2",
IF(AND(OR(G1174="C",G1174="D"),'1_QUESITOS'!$D$13="Não",'1_QUESITOS'!$D$12="Inciso I"),"11.1",
IF(AND(OR(G1174="C",G1174="D"),'1_QUESITOS'!$D$13="Não",'1_QUESITOS'!$D$12="Inciso II"),"11.2",
"00.0")))))</f>
        <v>00.0</v>
      </c>
      <c r="I1174" s="87">
        <f>IF('1_QUESITOS'!$D$18="ERRO !!!",0,
IF(H1174="10.1",0.65,
IF(H1174="10.2",0,
IF(AND(H1174="11.1",'1_QUESITOS'!$D$8="Não",'1_QUESITOS'!$D$9="Não",'1_QUESITOS'!$D$10="Não",'1_QUESITOS'!$D$11="Não"),0.65,
IF(AND(H1174="11.1",OR('1_QUESITOS'!$D$8="Sim",'1_QUESITOS'!$D$9="Sim",'1_QUESITOS'!$D$10="Sim",'1_QUESITOS'!$D$11="Sim")),0.7,
IF(AND(H1174="11.2",'1_QUESITOS'!$D$8="Não",'1_QUESITOS'!$D$9="Não",'1_QUESITOS'!$D$10="Não",'1_QUESITOS'!$D$11="Não"),0.5,
IF(AND(H1174="11.2",OR('1_QUESITOS'!$D$8="Sim",'1_QUESITOS'!$D$9="Sim",'1_QUESITOS'!$D$10="Sim",'1_QUESITOS'!$D$11="Sim")),0.55,
0)))))))</f>
        <v>0</v>
      </c>
      <c r="J1174" s="87">
        <f>'3_CAPAG'!$D$8</f>
        <v>0</v>
      </c>
      <c r="K1174" s="87">
        <f>IF(OR('2_DEBITOS'!I1170="Sim",'1_QUESITOS'!$D$6="Sim",'1_QUESITOS'!$D$7="Sim",'1_QUESITOS'!$D$9="Sim"),I1174,
SMALL(I1174:J1174,1))</f>
        <v>0</v>
      </c>
      <c r="L1174" s="7">
        <f>IF('2_DEBITOS'!$I$4="ERRO !!!",0,ROUNDDOWN(SUM(E1174:F1174)*K1174,2))</f>
        <v>0</v>
      </c>
      <c r="M1174" s="7">
        <f t="shared" si="72"/>
        <v>0</v>
      </c>
      <c r="N1174" s="7">
        <f t="shared" si="75"/>
        <v>0</v>
      </c>
      <c r="O1174" s="7">
        <f t="shared" si="73"/>
        <v>0</v>
      </c>
    </row>
    <row r="1175" spans="3:15" x14ac:dyDescent="0.35">
      <c r="C1175" s="18" t="str">
        <f t="shared" si="74"/>
        <v/>
      </c>
      <c r="D1175" s="13" t="str">
        <f>IF('2_DEBITOS'!D1171="","Não informado",'2_DEBITOS'!D1171)</f>
        <v>Não informado</v>
      </c>
      <c r="E1175" s="7">
        <f>IF('2_DEBITOS'!$I$4="ERRO !!!",0,SUM('2_DEBITOS'!E1171))</f>
        <v>0</v>
      </c>
      <c r="F1175" s="7">
        <f>IF('2_DEBITOS'!$I$4="ERRO !!!",0,SUM('2_DEBITOS'!F1171,'2_DEBITOS'!G1171))</f>
        <v>0</v>
      </c>
      <c r="G1175" s="8" t="str">
        <f>IF('1_QUESITOS'!$D$18="ERRO !!!","",
IF(E1175+F1175=0,"",
IF(OR('2_DEBITOS'!I1171="Sim",'1_QUESITOS'!$D$6="Sim",'1_QUESITOS'!$D$7="Sim",'1_QUESITOS'!$D$9="Sim"),"D",
IF('3_CAPAG'!$D$9="","",
'3_CAPAG'!$D$9))))</f>
        <v/>
      </c>
      <c r="H1175" s="8" t="str">
        <f>IF('1_QUESITOS'!$D$18="ERRO !!!","00.0",
IF(AND(OR(G1175="C",G1175="D"),'1_QUESITOS'!$D$13="Sim"),"10.1",
IF(AND(OR(G1175="A",G1175="B"),'1_QUESITOS'!$D$14="Sim"),"10.2",
IF(AND(OR(G1175="C",G1175="D"),'1_QUESITOS'!$D$13="Não",'1_QUESITOS'!$D$12="Inciso I"),"11.1",
IF(AND(OR(G1175="C",G1175="D"),'1_QUESITOS'!$D$13="Não",'1_QUESITOS'!$D$12="Inciso II"),"11.2",
"00.0")))))</f>
        <v>00.0</v>
      </c>
      <c r="I1175" s="87">
        <f>IF('1_QUESITOS'!$D$18="ERRO !!!",0,
IF(H1175="10.1",0.65,
IF(H1175="10.2",0,
IF(AND(H1175="11.1",'1_QUESITOS'!$D$8="Não",'1_QUESITOS'!$D$9="Não",'1_QUESITOS'!$D$10="Não",'1_QUESITOS'!$D$11="Não"),0.65,
IF(AND(H1175="11.1",OR('1_QUESITOS'!$D$8="Sim",'1_QUESITOS'!$D$9="Sim",'1_QUESITOS'!$D$10="Sim",'1_QUESITOS'!$D$11="Sim")),0.7,
IF(AND(H1175="11.2",'1_QUESITOS'!$D$8="Não",'1_QUESITOS'!$D$9="Não",'1_QUESITOS'!$D$10="Não",'1_QUESITOS'!$D$11="Não"),0.5,
IF(AND(H1175="11.2",OR('1_QUESITOS'!$D$8="Sim",'1_QUESITOS'!$D$9="Sim",'1_QUESITOS'!$D$10="Sim",'1_QUESITOS'!$D$11="Sim")),0.55,
0)))))))</f>
        <v>0</v>
      </c>
      <c r="J1175" s="87">
        <f>'3_CAPAG'!$D$8</f>
        <v>0</v>
      </c>
      <c r="K1175" s="87">
        <f>IF(OR('2_DEBITOS'!I1171="Sim",'1_QUESITOS'!$D$6="Sim",'1_QUESITOS'!$D$7="Sim",'1_QUESITOS'!$D$9="Sim"),I1175,
SMALL(I1175:J1175,1))</f>
        <v>0</v>
      </c>
      <c r="L1175" s="7">
        <f>IF('2_DEBITOS'!$I$4="ERRO !!!",0,ROUNDDOWN(SUM(E1175:F1175)*K1175,2))</f>
        <v>0</v>
      </c>
      <c r="M1175" s="7">
        <f t="shared" si="72"/>
        <v>0</v>
      </c>
      <c r="N1175" s="7">
        <f t="shared" si="75"/>
        <v>0</v>
      </c>
      <c r="O1175" s="7">
        <f t="shared" si="73"/>
        <v>0</v>
      </c>
    </row>
    <row r="1176" spans="3:15" x14ac:dyDescent="0.35">
      <c r="C1176" s="18" t="str">
        <f t="shared" si="74"/>
        <v/>
      </c>
      <c r="D1176" s="13" t="str">
        <f>IF('2_DEBITOS'!D1172="","Não informado",'2_DEBITOS'!D1172)</f>
        <v>Não informado</v>
      </c>
      <c r="E1176" s="7">
        <f>IF('2_DEBITOS'!$I$4="ERRO !!!",0,SUM('2_DEBITOS'!E1172))</f>
        <v>0</v>
      </c>
      <c r="F1176" s="7">
        <f>IF('2_DEBITOS'!$I$4="ERRO !!!",0,SUM('2_DEBITOS'!F1172,'2_DEBITOS'!G1172))</f>
        <v>0</v>
      </c>
      <c r="G1176" s="8" t="str">
        <f>IF('1_QUESITOS'!$D$18="ERRO !!!","",
IF(E1176+F1176=0,"",
IF(OR('2_DEBITOS'!I1172="Sim",'1_QUESITOS'!$D$6="Sim",'1_QUESITOS'!$D$7="Sim",'1_QUESITOS'!$D$9="Sim"),"D",
IF('3_CAPAG'!$D$9="","",
'3_CAPAG'!$D$9))))</f>
        <v/>
      </c>
      <c r="H1176" s="8" t="str">
        <f>IF('1_QUESITOS'!$D$18="ERRO !!!","00.0",
IF(AND(OR(G1176="C",G1176="D"),'1_QUESITOS'!$D$13="Sim"),"10.1",
IF(AND(OR(G1176="A",G1176="B"),'1_QUESITOS'!$D$14="Sim"),"10.2",
IF(AND(OR(G1176="C",G1176="D"),'1_QUESITOS'!$D$13="Não",'1_QUESITOS'!$D$12="Inciso I"),"11.1",
IF(AND(OR(G1176="C",G1176="D"),'1_QUESITOS'!$D$13="Não",'1_QUESITOS'!$D$12="Inciso II"),"11.2",
"00.0")))))</f>
        <v>00.0</v>
      </c>
      <c r="I1176" s="87">
        <f>IF('1_QUESITOS'!$D$18="ERRO !!!",0,
IF(H1176="10.1",0.65,
IF(H1176="10.2",0,
IF(AND(H1176="11.1",'1_QUESITOS'!$D$8="Não",'1_QUESITOS'!$D$9="Não",'1_QUESITOS'!$D$10="Não",'1_QUESITOS'!$D$11="Não"),0.65,
IF(AND(H1176="11.1",OR('1_QUESITOS'!$D$8="Sim",'1_QUESITOS'!$D$9="Sim",'1_QUESITOS'!$D$10="Sim",'1_QUESITOS'!$D$11="Sim")),0.7,
IF(AND(H1176="11.2",'1_QUESITOS'!$D$8="Não",'1_QUESITOS'!$D$9="Não",'1_QUESITOS'!$D$10="Não",'1_QUESITOS'!$D$11="Não"),0.5,
IF(AND(H1176="11.2",OR('1_QUESITOS'!$D$8="Sim",'1_QUESITOS'!$D$9="Sim",'1_QUESITOS'!$D$10="Sim",'1_QUESITOS'!$D$11="Sim")),0.55,
0)))))))</f>
        <v>0</v>
      </c>
      <c r="J1176" s="87">
        <f>'3_CAPAG'!$D$8</f>
        <v>0</v>
      </c>
      <c r="K1176" s="87">
        <f>IF(OR('2_DEBITOS'!I1172="Sim",'1_QUESITOS'!$D$6="Sim",'1_QUESITOS'!$D$7="Sim",'1_QUESITOS'!$D$9="Sim"),I1176,
SMALL(I1176:J1176,1))</f>
        <v>0</v>
      </c>
      <c r="L1176" s="7">
        <f>IF('2_DEBITOS'!$I$4="ERRO !!!",0,ROUNDDOWN(SUM(E1176:F1176)*K1176,2))</f>
        <v>0</v>
      </c>
      <c r="M1176" s="7">
        <f t="shared" si="72"/>
        <v>0</v>
      </c>
      <c r="N1176" s="7">
        <f t="shared" si="75"/>
        <v>0</v>
      </c>
      <c r="O1176" s="7">
        <f t="shared" si="73"/>
        <v>0</v>
      </c>
    </row>
    <row r="1177" spans="3:15" x14ac:dyDescent="0.35">
      <c r="C1177" s="18" t="str">
        <f t="shared" si="74"/>
        <v/>
      </c>
      <c r="D1177" s="13" t="str">
        <f>IF('2_DEBITOS'!D1173="","Não informado",'2_DEBITOS'!D1173)</f>
        <v>Não informado</v>
      </c>
      <c r="E1177" s="7">
        <f>IF('2_DEBITOS'!$I$4="ERRO !!!",0,SUM('2_DEBITOS'!E1173))</f>
        <v>0</v>
      </c>
      <c r="F1177" s="7">
        <f>IF('2_DEBITOS'!$I$4="ERRO !!!",0,SUM('2_DEBITOS'!F1173,'2_DEBITOS'!G1173))</f>
        <v>0</v>
      </c>
      <c r="G1177" s="8" t="str">
        <f>IF('1_QUESITOS'!$D$18="ERRO !!!","",
IF(E1177+F1177=0,"",
IF(OR('2_DEBITOS'!I1173="Sim",'1_QUESITOS'!$D$6="Sim",'1_QUESITOS'!$D$7="Sim",'1_QUESITOS'!$D$9="Sim"),"D",
IF('3_CAPAG'!$D$9="","",
'3_CAPAG'!$D$9))))</f>
        <v/>
      </c>
      <c r="H1177" s="8" t="str">
        <f>IF('1_QUESITOS'!$D$18="ERRO !!!","00.0",
IF(AND(OR(G1177="C",G1177="D"),'1_QUESITOS'!$D$13="Sim"),"10.1",
IF(AND(OR(G1177="A",G1177="B"),'1_QUESITOS'!$D$14="Sim"),"10.2",
IF(AND(OR(G1177="C",G1177="D"),'1_QUESITOS'!$D$13="Não",'1_QUESITOS'!$D$12="Inciso I"),"11.1",
IF(AND(OR(G1177="C",G1177="D"),'1_QUESITOS'!$D$13="Não",'1_QUESITOS'!$D$12="Inciso II"),"11.2",
"00.0")))))</f>
        <v>00.0</v>
      </c>
      <c r="I1177" s="87">
        <f>IF('1_QUESITOS'!$D$18="ERRO !!!",0,
IF(H1177="10.1",0.65,
IF(H1177="10.2",0,
IF(AND(H1177="11.1",'1_QUESITOS'!$D$8="Não",'1_QUESITOS'!$D$9="Não",'1_QUESITOS'!$D$10="Não",'1_QUESITOS'!$D$11="Não"),0.65,
IF(AND(H1177="11.1",OR('1_QUESITOS'!$D$8="Sim",'1_QUESITOS'!$D$9="Sim",'1_QUESITOS'!$D$10="Sim",'1_QUESITOS'!$D$11="Sim")),0.7,
IF(AND(H1177="11.2",'1_QUESITOS'!$D$8="Não",'1_QUESITOS'!$D$9="Não",'1_QUESITOS'!$D$10="Não",'1_QUESITOS'!$D$11="Não"),0.5,
IF(AND(H1177="11.2",OR('1_QUESITOS'!$D$8="Sim",'1_QUESITOS'!$D$9="Sim",'1_QUESITOS'!$D$10="Sim",'1_QUESITOS'!$D$11="Sim")),0.55,
0)))))))</f>
        <v>0</v>
      </c>
      <c r="J1177" s="87">
        <f>'3_CAPAG'!$D$8</f>
        <v>0</v>
      </c>
      <c r="K1177" s="87">
        <f>IF(OR('2_DEBITOS'!I1173="Sim",'1_QUESITOS'!$D$6="Sim",'1_QUESITOS'!$D$7="Sim",'1_QUESITOS'!$D$9="Sim"),I1177,
SMALL(I1177:J1177,1))</f>
        <v>0</v>
      </c>
      <c r="L1177" s="7">
        <f>IF('2_DEBITOS'!$I$4="ERRO !!!",0,ROUNDDOWN(SUM(E1177:F1177)*K1177,2))</f>
        <v>0</v>
      </c>
      <c r="M1177" s="7">
        <f t="shared" si="72"/>
        <v>0</v>
      </c>
      <c r="N1177" s="7">
        <f t="shared" si="75"/>
        <v>0</v>
      </c>
      <c r="O1177" s="7">
        <f t="shared" si="73"/>
        <v>0</v>
      </c>
    </row>
    <row r="1178" spans="3:15" x14ac:dyDescent="0.35">
      <c r="C1178" s="18" t="str">
        <f t="shared" si="74"/>
        <v/>
      </c>
      <c r="D1178" s="13" t="str">
        <f>IF('2_DEBITOS'!D1174="","Não informado",'2_DEBITOS'!D1174)</f>
        <v>Não informado</v>
      </c>
      <c r="E1178" s="7">
        <f>IF('2_DEBITOS'!$I$4="ERRO !!!",0,SUM('2_DEBITOS'!E1174))</f>
        <v>0</v>
      </c>
      <c r="F1178" s="7">
        <f>IF('2_DEBITOS'!$I$4="ERRO !!!",0,SUM('2_DEBITOS'!F1174,'2_DEBITOS'!G1174))</f>
        <v>0</v>
      </c>
      <c r="G1178" s="8" t="str">
        <f>IF('1_QUESITOS'!$D$18="ERRO !!!","",
IF(E1178+F1178=0,"",
IF(OR('2_DEBITOS'!I1174="Sim",'1_QUESITOS'!$D$6="Sim",'1_QUESITOS'!$D$7="Sim",'1_QUESITOS'!$D$9="Sim"),"D",
IF('3_CAPAG'!$D$9="","",
'3_CAPAG'!$D$9))))</f>
        <v/>
      </c>
      <c r="H1178" s="8" t="str">
        <f>IF('1_QUESITOS'!$D$18="ERRO !!!","00.0",
IF(AND(OR(G1178="C",G1178="D"),'1_QUESITOS'!$D$13="Sim"),"10.1",
IF(AND(OR(G1178="A",G1178="B"),'1_QUESITOS'!$D$14="Sim"),"10.2",
IF(AND(OR(G1178="C",G1178="D"),'1_QUESITOS'!$D$13="Não",'1_QUESITOS'!$D$12="Inciso I"),"11.1",
IF(AND(OR(G1178="C",G1178="D"),'1_QUESITOS'!$D$13="Não",'1_QUESITOS'!$D$12="Inciso II"),"11.2",
"00.0")))))</f>
        <v>00.0</v>
      </c>
      <c r="I1178" s="87">
        <f>IF('1_QUESITOS'!$D$18="ERRO !!!",0,
IF(H1178="10.1",0.65,
IF(H1178="10.2",0,
IF(AND(H1178="11.1",'1_QUESITOS'!$D$8="Não",'1_QUESITOS'!$D$9="Não",'1_QUESITOS'!$D$10="Não",'1_QUESITOS'!$D$11="Não"),0.65,
IF(AND(H1178="11.1",OR('1_QUESITOS'!$D$8="Sim",'1_QUESITOS'!$D$9="Sim",'1_QUESITOS'!$D$10="Sim",'1_QUESITOS'!$D$11="Sim")),0.7,
IF(AND(H1178="11.2",'1_QUESITOS'!$D$8="Não",'1_QUESITOS'!$D$9="Não",'1_QUESITOS'!$D$10="Não",'1_QUESITOS'!$D$11="Não"),0.5,
IF(AND(H1178="11.2",OR('1_QUESITOS'!$D$8="Sim",'1_QUESITOS'!$D$9="Sim",'1_QUESITOS'!$D$10="Sim",'1_QUESITOS'!$D$11="Sim")),0.55,
0)))))))</f>
        <v>0</v>
      </c>
      <c r="J1178" s="87">
        <f>'3_CAPAG'!$D$8</f>
        <v>0</v>
      </c>
      <c r="K1178" s="87">
        <f>IF(OR('2_DEBITOS'!I1174="Sim",'1_QUESITOS'!$D$6="Sim",'1_QUESITOS'!$D$7="Sim",'1_QUESITOS'!$D$9="Sim"),I1178,
SMALL(I1178:J1178,1))</f>
        <v>0</v>
      </c>
      <c r="L1178" s="7">
        <f>IF('2_DEBITOS'!$I$4="ERRO !!!",0,ROUNDDOWN(SUM(E1178:F1178)*K1178,2))</f>
        <v>0</v>
      </c>
      <c r="M1178" s="7">
        <f t="shared" si="72"/>
        <v>0</v>
      </c>
      <c r="N1178" s="7">
        <f t="shared" si="75"/>
        <v>0</v>
      </c>
      <c r="O1178" s="7">
        <f t="shared" si="73"/>
        <v>0</v>
      </c>
    </row>
    <row r="1179" spans="3:15" x14ac:dyDescent="0.35">
      <c r="C1179" s="18" t="str">
        <f t="shared" si="74"/>
        <v/>
      </c>
      <c r="D1179" s="13" t="str">
        <f>IF('2_DEBITOS'!D1175="","Não informado",'2_DEBITOS'!D1175)</f>
        <v>Não informado</v>
      </c>
      <c r="E1179" s="7">
        <f>IF('2_DEBITOS'!$I$4="ERRO !!!",0,SUM('2_DEBITOS'!E1175))</f>
        <v>0</v>
      </c>
      <c r="F1179" s="7">
        <f>IF('2_DEBITOS'!$I$4="ERRO !!!",0,SUM('2_DEBITOS'!F1175,'2_DEBITOS'!G1175))</f>
        <v>0</v>
      </c>
      <c r="G1179" s="8" t="str">
        <f>IF('1_QUESITOS'!$D$18="ERRO !!!","",
IF(E1179+F1179=0,"",
IF(OR('2_DEBITOS'!I1175="Sim",'1_QUESITOS'!$D$6="Sim",'1_QUESITOS'!$D$7="Sim",'1_QUESITOS'!$D$9="Sim"),"D",
IF('3_CAPAG'!$D$9="","",
'3_CAPAG'!$D$9))))</f>
        <v/>
      </c>
      <c r="H1179" s="8" t="str">
        <f>IF('1_QUESITOS'!$D$18="ERRO !!!","00.0",
IF(AND(OR(G1179="C",G1179="D"),'1_QUESITOS'!$D$13="Sim"),"10.1",
IF(AND(OR(G1179="A",G1179="B"),'1_QUESITOS'!$D$14="Sim"),"10.2",
IF(AND(OR(G1179="C",G1179="D"),'1_QUESITOS'!$D$13="Não",'1_QUESITOS'!$D$12="Inciso I"),"11.1",
IF(AND(OR(G1179="C",G1179="D"),'1_QUESITOS'!$D$13="Não",'1_QUESITOS'!$D$12="Inciso II"),"11.2",
"00.0")))))</f>
        <v>00.0</v>
      </c>
      <c r="I1179" s="87">
        <f>IF('1_QUESITOS'!$D$18="ERRO !!!",0,
IF(H1179="10.1",0.65,
IF(H1179="10.2",0,
IF(AND(H1179="11.1",'1_QUESITOS'!$D$8="Não",'1_QUESITOS'!$D$9="Não",'1_QUESITOS'!$D$10="Não",'1_QUESITOS'!$D$11="Não"),0.65,
IF(AND(H1179="11.1",OR('1_QUESITOS'!$D$8="Sim",'1_QUESITOS'!$D$9="Sim",'1_QUESITOS'!$D$10="Sim",'1_QUESITOS'!$D$11="Sim")),0.7,
IF(AND(H1179="11.2",'1_QUESITOS'!$D$8="Não",'1_QUESITOS'!$D$9="Não",'1_QUESITOS'!$D$10="Não",'1_QUESITOS'!$D$11="Não"),0.5,
IF(AND(H1179="11.2",OR('1_QUESITOS'!$D$8="Sim",'1_QUESITOS'!$D$9="Sim",'1_QUESITOS'!$D$10="Sim",'1_QUESITOS'!$D$11="Sim")),0.55,
0)))))))</f>
        <v>0</v>
      </c>
      <c r="J1179" s="87">
        <f>'3_CAPAG'!$D$8</f>
        <v>0</v>
      </c>
      <c r="K1179" s="87">
        <f>IF(OR('2_DEBITOS'!I1175="Sim",'1_QUESITOS'!$D$6="Sim",'1_QUESITOS'!$D$7="Sim",'1_QUESITOS'!$D$9="Sim"),I1179,
SMALL(I1179:J1179,1))</f>
        <v>0</v>
      </c>
      <c r="L1179" s="7">
        <f>IF('2_DEBITOS'!$I$4="ERRO !!!",0,ROUNDDOWN(SUM(E1179:F1179)*K1179,2))</f>
        <v>0</v>
      </c>
      <c r="M1179" s="7">
        <f t="shared" si="72"/>
        <v>0</v>
      </c>
      <c r="N1179" s="7">
        <f t="shared" si="75"/>
        <v>0</v>
      </c>
      <c r="O1179" s="7">
        <f t="shared" si="73"/>
        <v>0</v>
      </c>
    </row>
    <row r="1180" spans="3:15" x14ac:dyDescent="0.35">
      <c r="C1180" s="18" t="str">
        <f t="shared" si="74"/>
        <v/>
      </c>
      <c r="D1180" s="13" t="str">
        <f>IF('2_DEBITOS'!D1176="","Não informado",'2_DEBITOS'!D1176)</f>
        <v>Não informado</v>
      </c>
      <c r="E1180" s="7">
        <f>IF('2_DEBITOS'!$I$4="ERRO !!!",0,SUM('2_DEBITOS'!E1176))</f>
        <v>0</v>
      </c>
      <c r="F1180" s="7">
        <f>IF('2_DEBITOS'!$I$4="ERRO !!!",0,SUM('2_DEBITOS'!F1176,'2_DEBITOS'!G1176))</f>
        <v>0</v>
      </c>
      <c r="G1180" s="8" t="str">
        <f>IF('1_QUESITOS'!$D$18="ERRO !!!","",
IF(E1180+F1180=0,"",
IF(OR('2_DEBITOS'!I1176="Sim",'1_QUESITOS'!$D$6="Sim",'1_QUESITOS'!$D$7="Sim",'1_QUESITOS'!$D$9="Sim"),"D",
IF('3_CAPAG'!$D$9="","",
'3_CAPAG'!$D$9))))</f>
        <v/>
      </c>
      <c r="H1180" s="8" t="str">
        <f>IF('1_QUESITOS'!$D$18="ERRO !!!","00.0",
IF(AND(OR(G1180="C",G1180="D"),'1_QUESITOS'!$D$13="Sim"),"10.1",
IF(AND(OR(G1180="A",G1180="B"),'1_QUESITOS'!$D$14="Sim"),"10.2",
IF(AND(OR(G1180="C",G1180="D"),'1_QUESITOS'!$D$13="Não",'1_QUESITOS'!$D$12="Inciso I"),"11.1",
IF(AND(OR(G1180="C",G1180="D"),'1_QUESITOS'!$D$13="Não",'1_QUESITOS'!$D$12="Inciso II"),"11.2",
"00.0")))))</f>
        <v>00.0</v>
      </c>
      <c r="I1180" s="87">
        <f>IF('1_QUESITOS'!$D$18="ERRO !!!",0,
IF(H1180="10.1",0.65,
IF(H1180="10.2",0,
IF(AND(H1180="11.1",'1_QUESITOS'!$D$8="Não",'1_QUESITOS'!$D$9="Não",'1_QUESITOS'!$D$10="Não",'1_QUESITOS'!$D$11="Não"),0.65,
IF(AND(H1180="11.1",OR('1_QUESITOS'!$D$8="Sim",'1_QUESITOS'!$D$9="Sim",'1_QUESITOS'!$D$10="Sim",'1_QUESITOS'!$D$11="Sim")),0.7,
IF(AND(H1180="11.2",'1_QUESITOS'!$D$8="Não",'1_QUESITOS'!$D$9="Não",'1_QUESITOS'!$D$10="Não",'1_QUESITOS'!$D$11="Não"),0.5,
IF(AND(H1180="11.2",OR('1_QUESITOS'!$D$8="Sim",'1_QUESITOS'!$D$9="Sim",'1_QUESITOS'!$D$10="Sim",'1_QUESITOS'!$D$11="Sim")),0.55,
0)))))))</f>
        <v>0</v>
      </c>
      <c r="J1180" s="87">
        <f>'3_CAPAG'!$D$8</f>
        <v>0</v>
      </c>
      <c r="K1180" s="87">
        <f>IF(OR('2_DEBITOS'!I1176="Sim",'1_QUESITOS'!$D$6="Sim",'1_QUESITOS'!$D$7="Sim",'1_QUESITOS'!$D$9="Sim"),I1180,
SMALL(I1180:J1180,1))</f>
        <v>0</v>
      </c>
      <c r="L1180" s="7">
        <f>IF('2_DEBITOS'!$I$4="ERRO !!!",0,ROUNDDOWN(SUM(E1180:F1180)*K1180,2))</f>
        <v>0</v>
      </c>
      <c r="M1180" s="7">
        <f t="shared" si="72"/>
        <v>0</v>
      </c>
      <c r="N1180" s="7">
        <f t="shared" si="75"/>
        <v>0</v>
      </c>
      <c r="O1180" s="7">
        <f t="shared" si="73"/>
        <v>0</v>
      </c>
    </row>
    <row r="1181" spans="3:15" x14ac:dyDescent="0.35">
      <c r="C1181" s="18" t="str">
        <f t="shared" si="74"/>
        <v/>
      </c>
      <c r="D1181" s="13" t="str">
        <f>IF('2_DEBITOS'!D1177="","Não informado",'2_DEBITOS'!D1177)</f>
        <v>Não informado</v>
      </c>
      <c r="E1181" s="7">
        <f>IF('2_DEBITOS'!$I$4="ERRO !!!",0,SUM('2_DEBITOS'!E1177))</f>
        <v>0</v>
      </c>
      <c r="F1181" s="7">
        <f>IF('2_DEBITOS'!$I$4="ERRO !!!",0,SUM('2_DEBITOS'!F1177,'2_DEBITOS'!G1177))</f>
        <v>0</v>
      </c>
      <c r="G1181" s="8" t="str">
        <f>IF('1_QUESITOS'!$D$18="ERRO !!!","",
IF(E1181+F1181=0,"",
IF(OR('2_DEBITOS'!I1177="Sim",'1_QUESITOS'!$D$6="Sim",'1_QUESITOS'!$D$7="Sim",'1_QUESITOS'!$D$9="Sim"),"D",
IF('3_CAPAG'!$D$9="","",
'3_CAPAG'!$D$9))))</f>
        <v/>
      </c>
      <c r="H1181" s="8" t="str">
        <f>IF('1_QUESITOS'!$D$18="ERRO !!!","00.0",
IF(AND(OR(G1181="C",G1181="D"),'1_QUESITOS'!$D$13="Sim"),"10.1",
IF(AND(OR(G1181="A",G1181="B"),'1_QUESITOS'!$D$14="Sim"),"10.2",
IF(AND(OR(G1181="C",G1181="D"),'1_QUESITOS'!$D$13="Não",'1_QUESITOS'!$D$12="Inciso I"),"11.1",
IF(AND(OR(G1181="C",G1181="D"),'1_QUESITOS'!$D$13="Não",'1_QUESITOS'!$D$12="Inciso II"),"11.2",
"00.0")))))</f>
        <v>00.0</v>
      </c>
      <c r="I1181" s="87">
        <f>IF('1_QUESITOS'!$D$18="ERRO !!!",0,
IF(H1181="10.1",0.65,
IF(H1181="10.2",0,
IF(AND(H1181="11.1",'1_QUESITOS'!$D$8="Não",'1_QUESITOS'!$D$9="Não",'1_QUESITOS'!$D$10="Não",'1_QUESITOS'!$D$11="Não"),0.65,
IF(AND(H1181="11.1",OR('1_QUESITOS'!$D$8="Sim",'1_QUESITOS'!$D$9="Sim",'1_QUESITOS'!$D$10="Sim",'1_QUESITOS'!$D$11="Sim")),0.7,
IF(AND(H1181="11.2",'1_QUESITOS'!$D$8="Não",'1_QUESITOS'!$D$9="Não",'1_QUESITOS'!$D$10="Não",'1_QUESITOS'!$D$11="Não"),0.5,
IF(AND(H1181="11.2",OR('1_QUESITOS'!$D$8="Sim",'1_QUESITOS'!$D$9="Sim",'1_QUESITOS'!$D$10="Sim",'1_QUESITOS'!$D$11="Sim")),0.55,
0)))))))</f>
        <v>0</v>
      </c>
      <c r="J1181" s="87">
        <f>'3_CAPAG'!$D$8</f>
        <v>0</v>
      </c>
      <c r="K1181" s="87">
        <f>IF(OR('2_DEBITOS'!I1177="Sim",'1_QUESITOS'!$D$6="Sim",'1_QUESITOS'!$D$7="Sim",'1_QUESITOS'!$D$9="Sim"),I1181,
SMALL(I1181:J1181,1))</f>
        <v>0</v>
      </c>
      <c r="L1181" s="7">
        <f>IF('2_DEBITOS'!$I$4="ERRO !!!",0,ROUNDDOWN(SUM(E1181:F1181)*K1181,2))</f>
        <v>0</v>
      </c>
      <c r="M1181" s="7">
        <f t="shared" si="72"/>
        <v>0</v>
      </c>
      <c r="N1181" s="7">
        <f t="shared" si="75"/>
        <v>0</v>
      </c>
      <c r="O1181" s="7">
        <f t="shared" si="73"/>
        <v>0</v>
      </c>
    </row>
    <row r="1182" spans="3:15" x14ac:dyDescent="0.35">
      <c r="C1182" s="18" t="str">
        <f t="shared" si="74"/>
        <v/>
      </c>
      <c r="D1182" s="13" t="str">
        <f>IF('2_DEBITOS'!D1178="","Não informado",'2_DEBITOS'!D1178)</f>
        <v>Não informado</v>
      </c>
      <c r="E1182" s="7">
        <f>IF('2_DEBITOS'!$I$4="ERRO !!!",0,SUM('2_DEBITOS'!E1178))</f>
        <v>0</v>
      </c>
      <c r="F1182" s="7">
        <f>IF('2_DEBITOS'!$I$4="ERRO !!!",0,SUM('2_DEBITOS'!F1178,'2_DEBITOS'!G1178))</f>
        <v>0</v>
      </c>
      <c r="G1182" s="8" t="str">
        <f>IF('1_QUESITOS'!$D$18="ERRO !!!","",
IF(E1182+F1182=0,"",
IF(OR('2_DEBITOS'!I1178="Sim",'1_QUESITOS'!$D$6="Sim",'1_QUESITOS'!$D$7="Sim",'1_QUESITOS'!$D$9="Sim"),"D",
IF('3_CAPAG'!$D$9="","",
'3_CAPAG'!$D$9))))</f>
        <v/>
      </c>
      <c r="H1182" s="8" t="str">
        <f>IF('1_QUESITOS'!$D$18="ERRO !!!","00.0",
IF(AND(OR(G1182="C",G1182="D"),'1_QUESITOS'!$D$13="Sim"),"10.1",
IF(AND(OR(G1182="A",G1182="B"),'1_QUESITOS'!$D$14="Sim"),"10.2",
IF(AND(OR(G1182="C",G1182="D"),'1_QUESITOS'!$D$13="Não",'1_QUESITOS'!$D$12="Inciso I"),"11.1",
IF(AND(OR(G1182="C",G1182="D"),'1_QUESITOS'!$D$13="Não",'1_QUESITOS'!$D$12="Inciso II"),"11.2",
"00.0")))))</f>
        <v>00.0</v>
      </c>
      <c r="I1182" s="87">
        <f>IF('1_QUESITOS'!$D$18="ERRO !!!",0,
IF(H1182="10.1",0.65,
IF(H1182="10.2",0,
IF(AND(H1182="11.1",'1_QUESITOS'!$D$8="Não",'1_QUESITOS'!$D$9="Não",'1_QUESITOS'!$D$10="Não",'1_QUESITOS'!$D$11="Não"),0.65,
IF(AND(H1182="11.1",OR('1_QUESITOS'!$D$8="Sim",'1_QUESITOS'!$D$9="Sim",'1_QUESITOS'!$D$10="Sim",'1_QUESITOS'!$D$11="Sim")),0.7,
IF(AND(H1182="11.2",'1_QUESITOS'!$D$8="Não",'1_QUESITOS'!$D$9="Não",'1_QUESITOS'!$D$10="Não",'1_QUESITOS'!$D$11="Não"),0.5,
IF(AND(H1182="11.2",OR('1_QUESITOS'!$D$8="Sim",'1_QUESITOS'!$D$9="Sim",'1_QUESITOS'!$D$10="Sim",'1_QUESITOS'!$D$11="Sim")),0.55,
0)))))))</f>
        <v>0</v>
      </c>
      <c r="J1182" s="87">
        <f>'3_CAPAG'!$D$8</f>
        <v>0</v>
      </c>
      <c r="K1182" s="87">
        <f>IF(OR('2_DEBITOS'!I1178="Sim",'1_QUESITOS'!$D$6="Sim",'1_QUESITOS'!$D$7="Sim",'1_QUESITOS'!$D$9="Sim"),I1182,
SMALL(I1182:J1182,1))</f>
        <v>0</v>
      </c>
      <c r="L1182" s="7">
        <f>IF('2_DEBITOS'!$I$4="ERRO !!!",0,ROUNDDOWN(SUM(E1182:F1182)*K1182,2))</f>
        <v>0</v>
      </c>
      <c r="M1182" s="7">
        <f t="shared" si="72"/>
        <v>0</v>
      </c>
      <c r="N1182" s="7">
        <f t="shared" si="75"/>
        <v>0</v>
      </c>
      <c r="O1182" s="7">
        <f t="shared" si="73"/>
        <v>0</v>
      </c>
    </row>
    <row r="1183" spans="3:15" x14ac:dyDescent="0.35">
      <c r="C1183" s="18" t="str">
        <f t="shared" si="74"/>
        <v/>
      </c>
      <c r="D1183" s="13" t="str">
        <f>IF('2_DEBITOS'!D1179="","Não informado",'2_DEBITOS'!D1179)</f>
        <v>Não informado</v>
      </c>
      <c r="E1183" s="7">
        <f>IF('2_DEBITOS'!$I$4="ERRO !!!",0,SUM('2_DEBITOS'!E1179))</f>
        <v>0</v>
      </c>
      <c r="F1183" s="7">
        <f>IF('2_DEBITOS'!$I$4="ERRO !!!",0,SUM('2_DEBITOS'!F1179,'2_DEBITOS'!G1179))</f>
        <v>0</v>
      </c>
      <c r="G1183" s="8" t="str">
        <f>IF('1_QUESITOS'!$D$18="ERRO !!!","",
IF(E1183+F1183=0,"",
IF(OR('2_DEBITOS'!I1179="Sim",'1_QUESITOS'!$D$6="Sim",'1_QUESITOS'!$D$7="Sim",'1_QUESITOS'!$D$9="Sim"),"D",
IF('3_CAPAG'!$D$9="","",
'3_CAPAG'!$D$9))))</f>
        <v/>
      </c>
      <c r="H1183" s="8" t="str">
        <f>IF('1_QUESITOS'!$D$18="ERRO !!!","00.0",
IF(AND(OR(G1183="C",G1183="D"),'1_QUESITOS'!$D$13="Sim"),"10.1",
IF(AND(OR(G1183="A",G1183="B"),'1_QUESITOS'!$D$14="Sim"),"10.2",
IF(AND(OR(G1183="C",G1183="D"),'1_QUESITOS'!$D$13="Não",'1_QUESITOS'!$D$12="Inciso I"),"11.1",
IF(AND(OR(G1183="C",G1183="D"),'1_QUESITOS'!$D$13="Não",'1_QUESITOS'!$D$12="Inciso II"),"11.2",
"00.0")))))</f>
        <v>00.0</v>
      </c>
      <c r="I1183" s="87">
        <f>IF('1_QUESITOS'!$D$18="ERRO !!!",0,
IF(H1183="10.1",0.65,
IF(H1183="10.2",0,
IF(AND(H1183="11.1",'1_QUESITOS'!$D$8="Não",'1_QUESITOS'!$D$9="Não",'1_QUESITOS'!$D$10="Não",'1_QUESITOS'!$D$11="Não"),0.65,
IF(AND(H1183="11.1",OR('1_QUESITOS'!$D$8="Sim",'1_QUESITOS'!$D$9="Sim",'1_QUESITOS'!$D$10="Sim",'1_QUESITOS'!$D$11="Sim")),0.7,
IF(AND(H1183="11.2",'1_QUESITOS'!$D$8="Não",'1_QUESITOS'!$D$9="Não",'1_QUESITOS'!$D$10="Não",'1_QUESITOS'!$D$11="Não"),0.5,
IF(AND(H1183="11.2",OR('1_QUESITOS'!$D$8="Sim",'1_QUESITOS'!$D$9="Sim",'1_QUESITOS'!$D$10="Sim",'1_QUESITOS'!$D$11="Sim")),0.55,
0)))))))</f>
        <v>0</v>
      </c>
      <c r="J1183" s="87">
        <f>'3_CAPAG'!$D$8</f>
        <v>0</v>
      </c>
      <c r="K1183" s="87">
        <f>IF(OR('2_DEBITOS'!I1179="Sim",'1_QUESITOS'!$D$6="Sim",'1_QUESITOS'!$D$7="Sim",'1_QUESITOS'!$D$9="Sim"),I1183,
SMALL(I1183:J1183,1))</f>
        <v>0</v>
      </c>
      <c r="L1183" s="7">
        <f>IF('2_DEBITOS'!$I$4="ERRO !!!",0,ROUNDDOWN(SUM(E1183:F1183)*K1183,2))</f>
        <v>0</v>
      </c>
      <c r="M1183" s="7">
        <f t="shared" si="72"/>
        <v>0</v>
      </c>
      <c r="N1183" s="7">
        <f t="shared" si="75"/>
        <v>0</v>
      </c>
      <c r="O1183" s="7">
        <f t="shared" si="73"/>
        <v>0</v>
      </c>
    </row>
    <row r="1184" spans="3:15" x14ac:dyDescent="0.35">
      <c r="C1184" s="18" t="str">
        <f t="shared" si="74"/>
        <v/>
      </c>
      <c r="D1184" s="13" t="str">
        <f>IF('2_DEBITOS'!D1180="","Não informado",'2_DEBITOS'!D1180)</f>
        <v>Não informado</v>
      </c>
      <c r="E1184" s="7">
        <f>IF('2_DEBITOS'!$I$4="ERRO !!!",0,SUM('2_DEBITOS'!E1180))</f>
        <v>0</v>
      </c>
      <c r="F1184" s="7">
        <f>IF('2_DEBITOS'!$I$4="ERRO !!!",0,SUM('2_DEBITOS'!F1180,'2_DEBITOS'!G1180))</f>
        <v>0</v>
      </c>
      <c r="G1184" s="8" t="str">
        <f>IF('1_QUESITOS'!$D$18="ERRO !!!","",
IF(E1184+F1184=0,"",
IF(OR('2_DEBITOS'!I1180="Sim",'1_QUESITOS'!$D$6="Sim",'1_QUESITOS'!$D$7="Sim",'1_QUESITOS'!$D$9="Sim"),"D",
IF('3_CAPAG'!$D$9="","",
'3_CAPAG'!$D$9))))</f>
        <v/>
      </c>
      <c r="H1184" s="8" t="str">
        <f>IF('1_QUESITOS'!$D$18="ERRO !!!","00.0",
IF(AND(OR(G1184="C",G1184="D"),'1_QUESITOS'!$D$13="Sim"),"10.1",
IF(AND(OR(G1184="A",G1184="B"),'1_QUESITOS'!$D$14="Sim"),"10.2",
IF(AND(OR(G1184="C",G1184="D"),'1_QUESITOS'!$D$13="Não",'1_QUESITOS'!$D$12="Inciso I"),"11.1",
IF(AND(OR(G1184="C",G1184="D"),'1_QUESITOS'!$D$13="Não",'1_QUESITOS'!$D$12="Inciso II"),"11.2",
"00.0")))))</f>
        <v>00.0</v>
      </c>
      <c r="I1184" s="87">
        <f>IF('1_QUESITOS'!$D$18="ERRO !!!",0,
IF(H1184="10.1",0.65,
IF(H1184="10.2",0,
IF(AND(H1184="11.1",'1_QUESITOS'!$D$8="Não",'1_QUESITOS'!$D$9="Não",'1_QUESITOS'!$D$10="Não",'1_QUESITOS'!$D$11="Não"),0.65,
IF(AND(H1184="11.1",OR('1_QUESITOS'!$D$8="Sim",'1_QUESITOS'!$D$9="Sim",'1_QUESITOS'!$D$10="Sim",'1_QUESITOS'!$D$11="Sim")),0.7,
IF(AND(H1184="11.2",'1_QUESITOS'!$D$8="Não",'1_QUESITOS'!$D$9="Não",'1_QUESITOS'!$D$10="Não",'1_QUESITOS'!$D$11="Não"),0.5,
IF(AND(H1184="11.2",OR('1_QUESITOS'!$D$8="Sim",'1_QUESITOS'!$D$9="Sim",'1_QUESITOS'!$D$10="Sim",'1_QUESITOS'!$D$11="Sim")),0.55,
0)))))))</f>
        <v>0</v>
      </c>
      <c r="J1184" s="87">
        <f>'3_CAPAG'!$D$8</f>
        <v>0</v>
      </c>
      <c r="K1184" s="87">
        <f>IF(OR('2_DEBITOS'!I1180="Sim",'1_QUESITOS'!$D$6="Sim",'1_QUESITOS'!$D$7="Sim",'1_QUESITOS'!$D$9="Sim"),I1184,
SMALL(I1184:J1184,1))</f>
        <v>0</v>
      </c>
      <c r="L1184" s="7">
        <f>IF('2_DEBITOS'!$I$4="ERRO !!!",0,ROUNDDOWN(SUM(E1184:F1184)*K1184,2))</f>
        <v>0</v>
      </c>
      <c r="M1184" s="7">
        <f t="shared" si="72"/>
        <v>0</v>
      </c>
      <c r="N1184" s="7">
        <f t="shared" si="75"/>
        <v>0</v>
      </c>
      <c r="O1184" s="7">
        <f t="shared" si="73"/>
        <v>0</v>
      </c>
    </row>
    <row r="1185" spans="3:15" x14ac:dyDescent="0.35">
      <c r="C1185" s="18" t="str">
        <f t="shared" si="74"/>
        <v/>
      </c>
      <c r="D1185" s="13" t="str">
        <f>IF('2_DEBITOS'!D1181="","Não informado",'2_DEBITOS'!D1181)</f>
        <v>Não informado</v>
      </c>
      <c r="E1185" s="7">
        <f>IF('2_DEBITOS'!$I$4="ERRO !!!",0,SUM('2_DEBITOS'!E1181))</f>
        <v>0</v>
      </c>
      <c r="F1185" s="7">
        <f>IF('2_DEBITOS'!$I$4="ERRO !!!",0,SUM('2_DEBITOS'!F1181,'2_DEBITOS'!G1181))</f>
        <v>0</v>
      </c>
      <c r="G1185" s="8" t="str">
        <f>IF('1_QUESITOS'!$D$18="ERRO !!!","",
IF(E1185+F1185=0,"",
IF(OR('2_DEBITOS'!I1181="Sim",'1_QUESITOS'!$D$6="Sim",'1_QUESITOS'!$D$7="Sim",'1_QUESITOS'!$D$9="Sim"),"D",
IF('3_CAPAG'!$D$9="","",
'3_CAPAG'!$D$9))))</f>
        <v/>
      </c>
      <c r="H1185" s="8" t="str">
        <f>IF('1_QUESITOS'!$D$18="ERRO !!!","00.0",
IF(AND(OR(G1185="C",G1185="D"),'1_QUESITOS'!$D$13="Sim"),"10.1",
IF(AND(OR(G1185="A",G1185="B"),'1_QUESITOS'!$D$14="Sim"),"10.2",
IF(AND(OR(G1185="C",G1185="D"),'1_QUESITOS'!$D$13="Não",'1_QUESITOS'!$D$12="Inciso I"),"11.1",
IF(AND(OR(G1185="C",G1185="D"),'1_QUESITOS'!$D$13="Não",'1_QUESITOS'!$D$12="Inciso II"),"11.2",
"00.0")))))</f>
        <v>00.0</v>
      </c>
      <c r="I1185" s="87">
        <f>IF('1_QUESITOS'!$D$18="ERRO !!!",0,
IF(H1185="10.1",0.65,
IF(H1185="10.2",0,
IF(AND(H1185="11.1",'1_QUESITOS'!$D$8="Não",'1_QUESITOS'!$D$9="Não",'1_QUESITOS'!$D$10="Não",'1_QUESITOS'!$D$11="Não"),0.65,
IF(AND(H1185="11.1",OR('1_QUESITOS'!$D$8="Sim",'1_QUESITOS'!$D$9="Sim",'1_QUESITOS'!$D$10="Sim",'1_QUESITOS'!$D$11="Sim")),0.7,
IF(AND(H1185="11.2",'1_QUESITOS'!$D$8="Não",'1_QUESITOS'!$D$9="Não",'1_QUESITOS'!$D$10="Não",'1_QUESITOS'!$D$11="Não"),0.5,
IF(AND(H1185="11.2",OR('1_QUESITOS'!$D$8="Sim",'1_QUESITOS'!$D$9="Sim",'1_QUESITOS'!$D$10="Sim",'1_QUESITOS'!$D$11="Sim")),0.55,
0)))))))</f>
        <v>0</v>
      </c>
      <c r="J1185" s="87">
        <f>'3_CAPAG'!$D$8</f>
        <v>0</v>
      </c>
      <c r="K1185" s="87">
        <f>IF(OR('2_DEBITOS'!I1181="Sim",'1_QUESITOS'!$D$6="Sim",'1_QUESITOS'!$D$7="Sim",'1_QUESITOS'!$D$9="Sim"),I1185,
SMALL(I1185:J1185,1))</f>
        <v>0</v>
      </c>
      <c r="L1185" s="7">
        <f>IF('2_DEBITOS'!$I$4="ERRO !!!",0,ROUNDDOWN(SUM(E1185:F1185)*K1185,2))</f>
        <v>0</v>
      </c>
      <c r="M1185" s="7">
        <f t="shared" si="72"/>
        <v>0</v>
      </c>
      <c r="N1185" s="7">
        <f t="shared" si="75"/>
        <v>0</v>
      </c>
      <c r="O1185" s="7">
        <f t="shared" si="73"/>
        <v>0</v>
      </c>
    </row>
    <row r="1186" spans="3:15" x14ac:dyDescent="0.35">
      <c r="C1186" s="18" t="str">
        <f t="shared" si="74"/>
        <v/>
      </c>
      <c r="D1186" s="13" t="str">
        <f>IF('2_DEBITOS'!D1182="","Não informado",'2_DEBITOS'!D1182)</f>
        <v>Não informado</v>
      </c>
      <c r="E1186" s="7">
        <f>IF('2_DEBITOS'!$I$4="ERRO !!!",0,SUM('2_DEBITOS'!E1182))</f>
        <v>0</v>
      </c>
      <c r="F1186" s="7">
        <f>IF('2_DEBITOS'!$I$4="ERRO !!!",0,SUM('2_DEBITOS'!F1182,'2_DEBITOS'!G1182))</f>
        <v>0</v>
      </c>
      <c r="G1186" s="8" t="str">
        <f>IF('1_QUESITOS'!$D$18="ERRO !!!","",
IF(E1186+F1186=0,"",
IF(OR('2_DEBITOS'!I1182="Sim",'1_QUESITOS'!$D$6="Sim",'1_QUESITOS'!$D$7="Sim",'1_QUESITOS'!$D$9="Sim"),"D",
IF('3_CAPAG'!$D$9="","",
'3_CAPAG'!$D$9))))</f>
        <v/>
      </c>
      <c r="H1186" s="8" t="str">
        <f>IF('1_QUESITOS'!$D$18="ERRO !!!","00.0",
IF(AND(OR(G1186="C",G1186="D"),'1_QUESITOS'!$D$13="Sim"),"10.1",
IF(AND(OR(G1186="A",G1186="B"),'1_QUESITOS'!$D$14="Sim"),"10.2",
IF(AND(OR(G1186="C",G1186="D"),'1_QUESITOS'!$D$13="Não",'1_QUESITOS'!$D$12="Inciso I"),"11.1",
IF(AND(OR(G1186="C",G1186="D"),'1_QUESITOS'!$D$13="Não",'1_QUESITOS'!$D$12="Inciso II"),"11.2",
"00.0")))))</f>
        <v>00.0</v>
      </c>
      <c r="I1186" s="87">
        <f>IF('1_QUESITOS'!$D$18="ERRO !!!",0,
IF(H1186="10.1",0.65,
IF(H1186="10.2",0,
IF(AND(H1186="11.1",'1_QUESITOS'!$D$8="Não",'1_QUESITOS'!$D$9="Não",'1_QUESITOS'!$D$10="Não",'1_QUESITOS'!$D$11="Não"),0.65,
IF(AND(H1186="11.1",OR('1_QUESITOS'!$D$8="Sim",'1_QUESITOS'!$D$9="Sim",'1_QUESITOS'!$D$10="Sim",'1_QUESITOS'!$D$11="Sim")),0.7,
IF(AND(H1186="11.2",'1_QUESITOS'!$D$8="Não",'1_QUESITOS'!$D$9="Não",'1_QUESITOS'!$D$10="Não",'1_QUESITOS'!$D$11="Não"),0.5,
IF(AND(H1186="11.2",OR('1_QUESITOS'!$D$8="Sim",'1_QUESITOS'!$D$9="Sim",'1_QUESITOS'!$D$10="Sim",'1_QUESITOS'!$D$11="Sim")),0.55,
0)))))))</f>
        <v>0</v>
      </c>
      <c r="J1186" s="87">
        <f>'3_CAPAG'!$D$8</f>
        <v>0</v>
      </c>
      <c r="K1186" s="87">
        <f>IF(OR('2_DEBITOS'!I1182="Sim",'1_QUESITOS'!$D$6="Sim",'1_QUESITOS'!$D$7="Sim",'1_QUESITOS'!$D$9="Sim"),I1186,
SMALL(I1186:J1186,1))</f>
        <v>0</v>
      </c>
      <c r="L1186" s="7">
        <f>IF('2_DEBITOS'!$I$4="ERRO !!!",0,ROUNDDOWN(SUM(E1186:F1186)*K1186,2))</f>
        <v>0</v>
      </c>
      <c r="M1186" s="7">
        <f t="shared" si="72"/>
        <v>0</v>
      </c>
      <c r="N1186" s="7">
        <f t="shared" si="75"/>
        <v>0</v>
      </c>
      <c r="O1186" s="7">
        <f t="shared" si="73"/>
        <v>0</v>
      </c>
    </row>
    <row r="1187" spans="3:15" x14ac:dyDescent="0.35">
      <c r="C1187" s="18" t="str">
        <f t="shared" si="74"/>
        <v/>
      </c>
      <c r="D1187" s="13" t="str">
        <f>IF('2_DEBITOS'!D1183="","Não informado",'2_DEBITOS'!D1183)</f>
        <v>Não informado</v>
      </c>
      <c r="E1187" s="7">
        <f>IF('2_DEBITOS'!$I$4="ERRO !!!",0,SUM('2_DEBITOS'!E1183))</f>
        <v>0</v>
      </c>
      <c r="F1187" s="7">
        <f>IF('2_DEBITOS'!$I$4="ERRO !!!",0,SUM('2_DEBITOS'!F1183,'2_DEBITOS'!G1183))</f>
        <v>0</v>
      </c>
      <c r="G1187" s="8" t="str">
        <f>IF('1_QUESITOS'!$D$18="ERRO !!!","",
IF(E1187+F1187=0,"",
IF(OR('2_DEBITOS'!I1183="Sim",'1_QUESITOS'!$D$6="Sim",'1_QUESITOS'!$D$7="Sim",'1_QUESITOS'!$D$9="Sim"),"D",
IF('3_CAPAG'!$D$9="","",
'3_CAPAG'!$D$9))))</f>
        <v/>
      </c>
      <c r="H1187" s="8" t="str">
        <f>IF('1_QUESITOS'!$D$18="ERRO !!!","00.0",
IF(AND(OR(G1187="C",G1187="D"),'1_QUESITOS'!$D$13="Sim"),"10.1",
IF(AND(OR(G1187="A",G1187="B"),'1_QUESITOS'!$D$14="Sim"),"10.2",
IF(AND(OR(G1187="C",G1187="D"),'1_QUESITOS'!$D$13="Não",'1_QUESITOS'!$D$12="Inciso I"),"11.1",
IF(AND(OR(G1187="C",G1187="D"),'1_QUESITOS'!$D$13="Não",'1_QUESITOS'!$D$12="Inciso II"),"11.2",
"00.0")))))</f>
        <v>00.0</v>
      </c>
      <c r="I1187" s="87">
        <f>IF('1_QUESITOS'!$D$18="ERRO !!!",0,
IF(H1187="10.1",0.65,
IF(H1187="10.2",0,
IF(AND(H1187="11.1",'1_QUESITOS'!$D$8="Não",'1_QUESITOS'!$D$9="Não",'1_QUESITOS'!$D$10="Não",'1_QUESITOS'!$D$11="Não"),0.65,
IF(AND(H1187="11.1",OR('1_QUESITOS'!$D$8="Sim",'1_QUESITOS'!$D$9="Sim",'1_QUESITOS'!$D$10="Sim",'1_QUESITOS'!$D$11="Sim")),0.7,
IF(AND(H1187="11.2",'1_QUESITOS'!$D$8="Não",'1_QUESITOS'!$D$9="Não",'1_QUESITOS'!$D$10="Não",'1_QUESITOS'!$D$11="Não"),0.5,
IF(AND(H1187="11.2",OR('1_QUESITOS'!$D$8="Sim",'1_QUESITOS'!$D$9="Sim",'1_QUESITOS'!$D$10="Sim",'1_QUESITOS'!$D$11="Sim")),0.55,
0)))))))</f>
        <v>0</v>
      </c>
      <c r="J1187" s="87">
        <f>'3_CAPAG'!$D$8</f>
        <v>0</v>
      </c>
      <c r="K1187" s="87">
        <f>IF(OR('2_DEBITOS'!I1183="Sim",'1_QUESITOS'!$D$6="Sim",'1_QUESITOS'!$D$7="Sim",'1_QUESITOS'!$D$9="Sim"),I1187,
SMALL(I1187:J1187,1))</f>
        <v>0</v>
      </c>
      <c r="L1187" s="7">
        <f>IF('2_DEBITOS'!$I$4="ERRO !!!",0,ROUNDDOWN(SUM(E1187:F1187)*K1187,2))</f>
        <v>0</v>
      </c>
      <c r="M1187" s="7">
        <f t="shared" si="72"/>
        <v>0</v>
      </c>
      <c r="N1187" s="7">
        <f t="shared" si="75"/>
        <v>0</v>
      </c>
      <c r="O1187" s="7">
        <f t="shared" si="73"/>
        <v>0</v>
      </c>
    </row>
    <row r="1188" spans="3:15" x14ac:dyDescent="0.35">
      <c r="C1188" s="18" t="str">
        <f t="shared" si="74"/>
        <v/>
      </c>
      <c r="D1188" s="13" t="str">
        <f>IF('2_DEBITOS'!D1184="","Não informado",'2_DEBITOS'!D1184)</f>
        <v>Não informado</v>
      </c>
      <c r="E1188" s="7">
        <f>IF('2_DEBITOS'!$I$4="ERRO !!!",0,SUM('2_DEBITOS'!E1184))</f>
        <v>0</v>
      </c>
      <c r="F1188" s="7">
        <f>IF('2_DEBITOS'!$I$4="ERRO !!!",0,SUM('2_DEBITOS'!F1184,'2_DEBITOS'!G1184))</f>
        <v>0</v>
      </c>
      <c r="G1188" s="8" t="str">
        <f>IF('1_QUESITOS'!$D$18="ERRO !!!","",
IF(E1188+F1188=0,"",
IF(OR('2_DEBITOS'!I1184="Sim",'1_QUESITOS'!$D$6="Sim",'1_QUESITOS'!$D$7="Sim",'1_QUESITOS'!$D$9="Sim"),"D",
IF('3_CAPAG'!$D$9="","",
'3_CAPAG'!$D$9))))</f>
        <v/>
      </c>
      <c r="H1188" s="8" t="str">
        <f>IF('1_QUESITOS'!$D$18="ERRO !!!","00.0",
IF(AND(OR(G1188="C",G1188="D"),'1_QUESITOS'!$D$13="Sim"),"10.1",
IF(AND(OR(G1188="A",G1188="B"),'1_QUESITOS'!$D$14="Sim"),"10.2",
IF(AND(OR(G1188="C",G1188="D"),'1_QUESITOS'!$D$13="Não",'1_QUESITOS'!$D$12="Inciso I"),"11.1",
IF(AND(OR(G1188="C",G1188="D"),'1_QUESITOS'!$D$13="Não",'1_QUESITOS'!$D$12="Inciso II"),"11.2",
"00.0")))))</f>
        <v>00.0</v>
      </c>
      <c r="I1188" s="87">
        <f>IF('1_QUESITOS'!$D$18="ERRO !!!",0,
IF(H1188="10.1",0.65,
IF(H1188="10.2",0,
IF(AND(H1188="11.1",'1_QUESITOS'!$D$8="Não",'1_QUESITOS'!$D$9="Não",'1_QUESITOS'!$D$10="Não",'1_QUESITOS'!$D$11="Não"),0.65,
IF(AND(H1188="11.1",OR('1_QUESITOS'!$D$8="Sim",'1_QUESITOS'!$D$9="Sim",'1_QUESITOS'!$D$10="Sim",'1_QUESITOS'!$D$11="Sim")),0.7,
IF(AND(H1188="11.2",'1_QUESITOS'!$D$8="Não",'1_QUESITOS'!$D$9="Não",'1_QUESITOS'!$D$10="Não",'1_QUESITOS'!$D$11="Não"),0.5,
IF(AND(H1188="11.2",OR('1_QUESITOS'!$D$8="Sim",'1_QUESITOS'!$D$9="Sim",'1_QUESITOS'!$D$10="Sim",'1_QUESITOS'!$D$11="Sim")),0.55,
0)))))))</f>
        <v>0</v>
      </c>
      <c r="J1188" s="87">
        <f>'3_CAPAG'!$D$8</f>
        <v>0</v>
      </c>
      <c r="K1188" s="87">
        <f>IF(OR('2_DEBITOS'!I1184="Sim",'1_QUESITOS'!$D$6="Sim",'1_QUESITOS'!$D$7="Sim",'1_QUESITOS'!$D$9="Sim"),I1188,
SMALL(I1188:J1188,1))</f>
        <v>0</v>
      </c>
      <c r="L1188" s="7">
        <f>IF('2_DEBITOS'!$I$4="ERRO !!!",0,ROUNDDOWN(SUM(E1188:F1188)*K1188,2))</f>
        <v>0</v>
      </c>
      <c r="M1188" s="7">
        <f t="shared" si="72"/>
        <v>0</v>
      </c>
      <c r="N1188" s="7">
        <f t="shared" si="75"/>
        <v>0</v>
      </c>
      <c r="O1188" s="7">
        <f t="shared" si="73"/>
        <v>0</v>
      </c>
    </row>
    <row r="1189" spans="3:15" x14ac:dyDescent="0.35">
      <c r="C1189" s="18" t="str">
        <f t="shared" si="74"/>
        <v/>
      </c>
      <c r="D1189" s="13" t="str">
        <f>IF('2_DEBITOS'!D1185="","Não informado",'2_DEBITOS'!D1185)</f>
        <v>Não informado</v>
      </c>
      <c r="E1189" s="7">
        <f>IF('2_DEBITOS'!$I$4="ERRO !!!",0,SUM('2_DEBITOS'!E1185))</f>
        <v>0</v>
      </c>
      <c r="F1189" s="7">
        <f>IF('2_DEBITOS'!$I$4="ERRO !!!",0,SUM('2_DEBITOS'!F1185,'2_DEBITOS'!G1185))</f>
        <v>0</v>
      </c>
      <c r="G1189" s="8" t="str">
        <f>IF('1_QUESITOS'!$D$18="ERRO !!!","",
IF(E1189+F1189=0,"",
IF(OR('2_DEBITOS'!I1185="Sim",'1_QUESITOS'!$D$6="Sim",'1_QUESITOS'!$D$7="Sim",'1_QUESITOS'!$D$9="Sim"),"D",
IF('3_CAPAG'!$D$9="","",
'3_CAPAG'!$D$9))))</f>
        <v/>
      </c>
      <c r="H1189" s="8" t="str">
        <f>IF('1_QUESITOS'!$D$18="ERRO !!!","00.0",
IF(AND(OR(G1189="C",G1189="D"),'1_QUESITOS'!$D$13="Sim"),"10.1",
IF(AND(OR(G1189="A",G1189="B"),'1_QUESITOS'!$D$14="Sim"),"10.2",
IF(AND(OR(G1189="C",G1189="D"),'1_QUESITOS'!$D$13="Não",'1_QUESITOS'!$D$12="Inciso I"),"11.1",
IF(AND(OR(G1189="C",G1189="D"),'1_QUESITOS'!$D$13="Não",'1_QUESITOS'!$D$12="Inciso II"),"11.2",
"00.0")))))</f>
        <v>00.0</v>
      </c>
      <c r="I1189" s="87">
        <f>IF('1_QUESITOS'!$D$18="ERRO !!!",0,
IF(H1189="10.1",0.65,
IF(H1189="10.2",0,
IF(AND(H1189="11.1",'1_QUESITOS'!$D$8="Não",'1_QUESITOS'!$D$9="Não",'1_QUESITOS'!$D$10="Não",'1_QUESITOS'!$D$11="Não"),0.65,
IF(AND(H1189="11.1",OR('1_QUESITOS'!$D$8="Sim",'1_QUESITOS'!$D$9="Sim",'1_QUESITOS'!$D$10="Sim",'1_QUESITOS'!$D$11="Sim")),0.7,
IF(AND(H1189="11.2",'1_QUESITOS'!$D$8="Não",'1_QUESITOS'!$D$9="Não",'1_QUESITOS'!$D$10="Não",'1_QUESITOS'!$D$11="Não"),0.5,
IF(AND(H1189="11.2",OR('1_QUESITOS'!$D$8="Sim",'1_QUESITOS'!$D$9="Sim",'1_QUESITOS'!$D$10="Sim",'1_QUESITOS'!$D$11="Sim")),0.55,
0)))))))</f>
        <v>0</v>
      </c>
      <c r="J1189" s="87">
        <f>'3_CAPAG'!$D$8</f>
        <v>0</v>
      </c>
      <c r="K1189" s="87">
        <f>IF(OR('2_DEBITOS'!I1185="Sim",'1_QUESITOS'!$D$6="Sim",'1_QUESITOS'!$D$7="Sim",'1_QUESITOS'!$D$9="Sim"),I1189,
SMALL(I1189:J1189,1))</f>
        <v>0</v>
      </c>
      <c r="L1189" s="7">
        <f>IF('2_DEBITOS'!$I$4="ERRO !!!",0,ROUNDDOWN(SUM(E1189:F1189)*K1189,2))</f>
        <v>0</v>
      </c>
      <c r="M1189" s="7">
        <f t="shared" si="72"/>
        <v>0</v>
      </c>
      <c r="N1189" s="7">
        <f t="shared" si="75"/>
        <v>0</v>
      </c>
      <c r="O1189" s="7">
        <f t="shared" si="73"/>
        <v>0</v>
      </c>
    </row>
    <row r="1190" spans="3:15" x14ac:dyDescent="0.35">
      <c r="C1190" s="18" t="str">
        <f t="shared" si="74"/>
        <v/>
      </c>
      <c r="D1190" s="13" t="str">
        <f>IF('2_DEBITOS'!D1186="","Não informado",'2_DEBITOS'!D1186)</f>
        <v>Não informado</v>
      </c>
      <c r="E1190" s="7">
        <f>IF('2_DEBITOS'!$I$4="ERRO !!!",0,SUM('2_DEBITOS'!E1186))</f>
        <v>0</v>
      </c>
      <c r="F1190" s="7">
        <f>IF('2_DEBITOS'!$I$4="ERRO !!!",0,SUM('2_DEBITOS'!F1186,'2_DEBITOS'!G1186))</f>
        <v>0</v>
      </c>
      <c r="G1190" s="8" t="str">
        <f>IF('1_QUESITOS'!$D$18="ERRO !!!","",
IF(E1190+F1190=0,"",
IF(OR('2_DEBITOS'!I1186="Sim",'1_QUESITOS'!$D$6="Sim",'1_QUESITOS'!$D$7="Sim",'1_QUESITOS'!$D$9="Sim"),"D",
IF('3_CAPAG'!$D$9="","",
'3_CAPAG'!$D$9))))</f>
        <v/>
      </c>
      <c r="H1190" s="8" t="str">
        <f>IF('1_QUESITOS'!$D$18="ERRO !!!","00.0",
IF(AND(OR(G1190="C",G1190="D"),'1_QUESITOS'!$D$13="Sim"),"10.1",
IF(AND(OR(G1190="A",G1190="B"),'1_QUESITOS'!$D$14="Sim"),"10.2",
IF(AND(OR(G1190="C",G1190="D"),'1_QUESITOS'!$D$13="Não",'1_QUESITOS'!$D$12="Inciso I"),"11.1",
IF(AND(OR(G1190="C",G1190="D"),'1_QUESITOS'!$D$13="Não",'1_QUESITOS'!$D$12="Inciso II"),"11.2",
"00.0")))))</f>
        <v>00.0</v>
      </c>
      <c r="I1190" s="87">
        <f>IF('1_QUESITOS'!$D$18="ERRO !!!",0,
IF(H1190="10.1",0.65,
IF(H1190="10.2",0,
IF(AND(H1190="11.1",'1_QUESITOS'!$D$8="Não",'1_QUESITOS'!$D$9="Não",'1_QUESITOS'!$D$10="Não",'1_QUESITOS'!$D$11="Não"),0.65,
IF(AND(H1190="11.1",OR('1_QUESITOS'!$D$8="Sim",'1_QUESITOS'!$D$9="Sim",'1_QUESITOS'!$D$10="Sim",'1_QUESITOS'!$D$11="Sim")),0.7,
IF(AND(H1190="11.2",'1_QUESITOS'!$D$8="Não",'1_QUESITOS'!$D$9="Não",'1_QUESITOS'!$D$10="Não",'1_QUESITOS'!$D$11="Não"),0.5,
IF(AND(H1190="11.2",OR('1_QUESITOS'!$D$8="Sim",'1_QUESITOS'!$D$9="Sim",'1_QUESITOS'!$D$10="Sim",'1_QUESITOS'!$D$11="Sim")),0.55,
0)))))))</f>
        <v>0</v>
      </c>
      <c r="J1190" s="87">
        <f>'3_CAPAG'!$D$8</f>
        <v>0</v>
      </c>
      <c r="K1190" s="87">
        <f>IF(OR('2_DEBITOS'!I1186="Sim",'1_QUESITOS'!$D$6="Sim",'1_QUESITOS'!$D$7="Sim",'1_QUESITOS'!$D$9="Sim"),I1190,
SMALL(I1190:J1190,1))</f>
        <v>0</v>
      </c>
      <c r="L1190" s="7">
        <f>IF('2_DEBITOS'!$I$4="ERRO !!!",0,ROUNDDOWN(SUM(E1190:F1190)*K1190,2))</f>
        <v>0</v>
      </c>
      <c r="M1190" s="7">
        <f t="shared" si="72"/>
        <v>0</v>
      </c>
      <c r="N1190" s="7">
        <f t="shared" si="75"/>
        <v>0</v>
      </c>
      <c r="O1190" s="7">
        <f t="shared" si="73"/>
        <v>0</v>
      </c>
    </row>
    <row r="1191" spans="3:15" x14ac:dyDescent="0.35">
      <c r="C1191" s="18" t="str">
        <f t="shared" si="74"/>
        <v/>
      </c>
      <c r="D1191" s="13" t="str">
        <f>IF('2_DEBITOS'!D1187="","Não informado",'2_DEBITOS'!D1187)</f>
        <v>Não informado</v>
      </c>
      <c r="E1191" s="7">
        <f>IF('2_DEBITOS'!$I$4="ERRO !!!",0,SUM('2_DEBITOS'!E1187))</f>
        <v>0</v>
      </c>
      <c r="F1191" s="7">
        <f>IF('2_DEBITOS'!$I$4="ERRO !!!",0,SUM('2_DEBITOS'!F1187,'2_DEBITOS'!G1187))</f>
        <v>0</v>
      </c>
      <c r="G1191" s="8" t="str">
        <f>IF('1_QUESITOS'!$D$18="ERRO !!!","",
IF(E1191+F1191=0,"",
IF(OR('2_DEBITOS'!I1187="Sim",'1_QUESITOS'!$D$6="Sim",'1_QUESITOS'!$D$7="Sim",'1_QUESITOS'!$D$9="Sim"),"D",
IF('3_CAPAG'!$D$9="","",
'3_CAPAG'!$D$9))))</f>
        <v/>
      </c>
      <c r="H1191" s="8" t="str">
        <f>IF('1_QUESITOS'!$D$18="ERRO !!!","00.0",
IF(AND(OR(G1191="C",G1191="D"),'1_QUESITOS'!$D$13="Sim"),"10.1",
IF(AND(OR(G1191="A",G1191="B"),'1_QUESITOS'!$D$14="Sim"),"10.2",
IF(AND(OR(G1191="C",G1191="D"),'1_QUESITOS'!$D$13="Não",'1_QUESITOS'!$D$12="Inciso I"),"11.1",
IF(AND(OR(G1191="C",G1191="D"),'1_QUESITOS'!$D$13="Não",'1_QUESITOS'!$D$12="Inciso II"),"11.2",
"00.0")))))</f>
        <v>00.0</v>
      </c>
      <c r="I1191" s="87">
        <f>IF('1_QUESITOS'!$D$18="ERRO !!!",0,
IF(H1191="10.1",0.65,
IF(H1191="10.2",0,
IF(AND(H1191="11.1",'1_QUESITOS'!$D$8="Não",'1_QUESITOS'!$D$9="Não",'1_QUESITOS'!$D$10="Não",'1_QUESITOS'!$D$11="Não"),0.65,
IF(AND(H1191="11.1",OR('1_QUESITOS'!$D$8="Sim",'1_QUESITOS'!$D$9="Sim",'1_QUESITOS'!$D$10="Sim",'1_QUESITOS'!$D$11="Sim")),0.7,
IF(AND(H1191="11.2",'1_QUESITOS'!$D$8="Não",'1_QUESITOS'!$D$9="Não",'1_QUESITOS'!$D$10="Não",'1_QUESITOS'!$D$11="Não"),0.5,
IF(AND(H1191="11.2",OR('1_QUESITOS'!$D$8="Sim",'1_QUESITOS'!$D$9="Sim",'1_QUESITOS'!$D$10="Sim",'1_QUESITOS'!$D$11="Sim")),0.55,
0)))))))</f>
        <v>0</v>
      </c>
      <c r="J1191" s="87">
        <f>'3_CAPAG'!$D$8</f>
        <v>0</v>
      </c>
      <c r="K1191" s="87">
        <f>IF(OR('2_DEBITOS'!I1187="Sim",'1_QUESITOS'!$D$6="Sim",'1_QUESITOS'!$D$7="Sim",'1_QUESITOS'!$D$9="Sim"),I1191,
SMALL(I1191:J1191,1))</f>
        <v>0</v>
      </c>
      <c r="L1191" s="7">
        <f>IF('2_DEBITOS'!$I$4="ERRO !!!",0,ROUNDDOWN(SUM(E1191:F1191)*K1191,2))</f>
        <v>0</v>
      </c>
      <c r="M1191" s="7">
        <f t="shared" si="72"/>
        <v>0</v>
      </c>
      <c r="N1191" s="7">
        <f t="shared" si="75"/>
        <v>0</v>
      </c>
      <c r="O1191" s="7">
        <f t="shared" si="73"/>
        <v>0</v>
      </c>
    </row>
    <row r="1192" spans="3:15" x14ac:dyDescent="0.35">
      <c r="C1192" s="18" t="str">
        <f t="shared" si="74"/>
        <v/>
      </c>
      <c r="D1192" s="13" t="str">
        <f>IF('2_DEBITOS'!D1188="","Não informado",'2_DEBITOS'!D1188)</f>
        <v>Não informado</v>
      </c>
      <c r="E1192" s="7">
        <f>IF('2_DEBITOS'!$I$4="ERRO !!!",0,SUM('2_DEBITOS'!E1188))</f>
        <v>0</v>
      </c>
      <c r="F1192" s="7">
        <f>IF('2_DEBITOS'!$I$4="ERRO !!!",0,SUM('2_DEBITOS'!F1188,'2_DEBITOS'!G1188))</f>
        <v>0</v>
      </c>
      <c r="G1192" s="8" t="str">
        <f>IF('1_QUESITOS'!$D$18="ERRO !!!","",
IF(E1192+F1192=0,"",
IF(OR('2_DEBITOS'!I1188="Sim",'1_QUESITOS'!$D$6="Sim",'1_QUESITOS'!$D$7="Sim",'1_QUESITOS'!$D$9="Sim"),"D",
IF('3_CAPAG'!$D$9="","",
'3_CAPAG'!$D$9))))</f>
        <v/>
      </c>
      <c r="H1192" s="8" t="str">
        <f>IF('1_QUESITOS'!$D$18="ERRO !!!","00.0",
IF(AND(OR(G1192="C",G1192="D"),'1_QUESITOS'!$D$13="Sim"),"10.1",
IF(AND(OR(G1192="A",G1192="B"),'1_QUESITOS'!$D$14="Sim"),"10.2",
IF(AND(OR(G1192="C",G1192="D"),'1_QUESITOS'!$D$13="Não",'1_QUESITOS'!$D$12="Inciso I"),"11.1",
IF(AND(OR(G1192="C",G1192="D"),'1_QUESITOS'!$D$13="Não",'1_QUESITOS'!$D$12="Inciso II"),"11.2",
"00.0")))))</f>
        <v>00.0</v>
      </c>
      <c r="I1192" s="87">
        <f>IF('1_QUESITOS'!$D$18="ERRO !!!",0,
IF(H1192="10.1",0.65,
IF(H1192="10.2",0,
IF(AND(H1192="11.1",'1_QUESITOS'!$D$8="Não",'1_QUESITOS'!$D$9="Não",'1_QUESITOS'!$D$10="Não",'1_QUESITOS'!$D$11="Não"),0.65,
IF(AND(H1192="11.1",OR('1_QUESITOS'!$D$8="Sim",'1_QUESITOS'!$D$9="Sim",'1_QUESITOS'!$D$10="Sim",'1_QUESITOS'!$D$11="Sim")),0.7,
IF(AND(H1192="11.2",'1_QUESITOS'!$D$8="Não",'1_QUESITOS'!$D$9="Não",'1_QUESITOS'!$D$10="Não",'1_QUESITOS'!$D$11="Não"),0.5,
IF(AND(H1192="11.2",OR('1_QUESITOS'!$D$8="Sim",'1_QUESITOS'!$D$9="Sim",'1_QUESITOS'!$D$10="Sim",'1_QUESITOS'!$D$11="Sim")),0.55,
0)))))))</f>
        <v>0</v>
      </c>
      <c r="J1192" s="87">
        <f>'3_CAPAG'!$D$8</f>
        <v>0</v>
      </c>
      <c r="K1192" s="87">
        <f>IF(OR('2_DEBITOS'!I1188="Sim",'1_QUESITOS'!$D$6="Sim",'1_QUESITOS'!$D$7="Sim",'1_QUESITOS'!$D$9="Sim"),I1192,
SMALL(I1192:J1192,1))</f>
        <v>0</v>
      </c>
      <c r="L1192" s="7">
        <f>IF('2_DEBITOS'!$I$4="ERRO !!!",0,ROUNDDOWN(SUM(E1192:F1192)*K1192,2))</f>
        <v>0</v>
      </c>
      <c r="M1192" s="7">
        <f t="shared" si="72"/>
        <v>0</v>
      </c>
      <c r="N1192" s="7">
        <f t="shared" si="75"/>
        <v>0</v>
      </c>
      <c r="O1192" s="7">
        <f t="shared" si="73"/>
        <v>0</v>
      </c>
    </row>
    <row r="1193" spans="3:15" x14ac:dyDescent="0.35">
      <c r="C1193" s="18" t="str">
        <f t="shared" si="74"/>
        <v/>
      </c>
      <c r="D1193" s="13" t="str">
        <f>IF('2_DEBITOS'!D1189="","Não informado",'2_DEBITOS'!D1189)</f>
        <v>Não informado</v>
      </c>
      <c r="E1193" s="7">
        <f>IF('2_DEBITOS'!$I$4="ERRO !!!",0,SUM('2_DEBITOS'!E1189))</f>
        <v>0</v>
      </c>
      <c r="F1193" s="7">
        <f>IF('2_DEBITOS'!$I$4="ERRO !!!",0,SUM('2_DEBITOS'!F1189,'2_DEBITOS'!G1189))</f>
        <v>0</v>
      </c>
      <c r="G1193" s="8" t="str">
        <f>IF('1_QUESITOS'!$D$18="ERRO !!!","",
IF(E1193+F1193=0,"",
IF(OR('2_DEBITOS'!I1189="Sim",'1_QUESITOS'!$D$6="Sim",'1_QUESITOS'!$D$7="Sim",'1_QUESITOS'!$D$9="Sim"),"D",
IF('3_CAPAG'!$D$9="","",
'3_CAPAG'!$D$9))))</f>
        <v/>
      </c>
      <c r="H1193" s="8" t="str">
        <f>IF('1_QUESITOS'!$D$18="ERRO !!!","00.0",
IF(AND(OR(G1193="C",G1193="D"),'1_QUESITOS'!$D$13="Sim"),"10.1",
IF(AND(OR(G1193="A",G1193="B"),'1_QUESITOS'!$D$14="Sim"),"10.2",
IF(AND(OR(G1193="C",G1193="D"),'1_QUESITOS'!$D$13="Não",'1_QUESITOS'!$D$12="Inciso I"),"11.1",
IF(AND(OR(G1193="C",G1193="D"),'1_QUESITOS'!$D$13="Não",'1_QUESITOS'!$D$12="Inciso II"),"11.2",
"00.0")))))</f>
        <v>00.0</v>
      </c>
      <c r="I1193" s="87">
        <f>IF('1_QUESITOS'!$D$18="ERRO !!!",0,
IF(H1193="10.1",0.65,
IF(H1193="10.2",0,
IF(AND(H1193="11.1",'1_QUESITOS'!$D$8="Não",'1_QUESITOS'!$D$9="Não",'1_QUESITOS'!$D$10="Não",'1_QUESITOS'!$D$11="Não"),0.65,
IF(AND(H1193="11.1",OR('1_QUESITOS'!$D$8="Sim",'1_QUESITOS'!$D$9="Sim",'1_QUESITOS'!$D$10="Sim",'1_QUESITOS'!$D$11="Sim")),0.7,
IF(AND(H1193="11.2",'1_QUESITOS'!$D$8="Não",'1_QUESITOS'!$D$9="Não",'1_QUESITOS'!$D$10="Não",'1_QUESITOS'!$D$11="Não"),0.5,
IF(AND(H1193="11.2",OR('1_QUESITOS'!$D$8="Sim",'1_QUESITOS'!$D$9="Sim",'1_QUESITOS'!$D$10="Sim",'1_QUESITOS'!$D$11="Sim")),0.55,
0)))))))</f>
        <v>0</v>
      </c>
      <c r="J1193" s="87">
        <f>'3_CAPAG'!$D$8</f>
        <v>0</v>
      </c>
      <c r="K1193" s="87">
        <f>IF(OR('2_DEBITOS'!I1189="Sim",'1_QUESITOS'!$D$6="Sim",'1_QUESITOS'!$D$7="Sim",'1_QUESITOS'!$D$9="Sim"),I1193,
SMALL(I1193:J1193,1))</f>
        <v>0</v>
      </c>
      <c r="L1193" s="7">
        <f>IF('2_DEBITOS'!$I$4="ERRO !!!",0,ROUNDDOWN(SUM(E1193:F1193)*K1193,2))</f>
        <v>0</v>
      </c>
      <c r="M1193" s="7">
        <f t="shared" si="72"/>
        <v>0</v>
      </c>
      <c r="N1193" s="7">
        <f t="shared" si="75"/>
        <v>0</v>
      </c>
      <c r="O1193" s="7">
        <f t="shared" si="73"/>
        <v>0</v>
      </c>
    </row>
    <row r="1194" spans="3:15" x14ac:dyDescent="0.35">
      <c r="C1194" s="18" t="str">
        <f t="shared" si="74"/>
        <v/>
      </c>
      <c r="D1194" s="13" t="str">
        <f>IF('2_DEBITOS'!D1190="","Não informado",'2_DEBITOS'!D1190)</f>
        <v>Não informado</v>
      </c>
      <c r="E1194" s="7">
        <f>IF('2_DEBITOS'!$I$4="ERRO !!!",0,SUM('2_DEBITOS'!E1190))</f>
        <v>0</v>
      </c>
      <c r="F1194" s="7">
        <f>IF('2_DEBITOS'!$I$4="ERRO !!!",0,SUM('2_DEBITOS'!F1190,'2_DEBITOS'!G1190))</f>
        <v>0</v>
      </c>
      <c r="G1194" s="8" t="str">
        <f>IF('1_QUESITOS'!$D$18="ERRO !!!","",
IF(E1194+F1194=0,"",
IF(OR('2_DEBITOS'!I1190="Sim",'1_QUESITOS'!$D$6="Sim",'1_QUESITOS'!$D$7="Sim",'1_QUESITOS'!$D$9="Sim"),"D",
IF('3_CAPAG'!$D$9="","",
'3_CAPAG'!$D$9))))</f>
        <v/>
      </c>
      <c r="H1194" s="8" t="str">
        <f>IF('1_QUESITOS'!$D$18="ERRO !!!","00.0",
IF(AND(OR(G1194="C",G1194="D"),'1_QUESITOS'!$D$13="Sim"),"10.1",
IF(AND(OR(G1194="A",G1194="B"),'1_QUESITOS'!$D$14="Sim"),"10.2",
IF(AND(OR(G1194="C",G1194="D"),'1_QUESITOS'!$D$13="Não",'1_QUESITOS'!$D$12="Inciso I"),"11.1",
IF(AND(OR(G1194="C",G1194="D"),'1_QUESITOS'!$D$13="Não",'1_QUESITOS'!$D$12="Inciso II"),"11.2",
"00.0")))))</f>
        <v>00.0</v>
      </c>
      <c r="I1194" s="87">
        <f>IF('1_QUESITOS'!$D$18="ERRO !!!",0,
IF(H1194="10.1",0.65,
IF(H1194="10.2",0,
IF(AND(H1194="11.1",'1_QUESITOS'!$D$8="Não",'1_QUESITOS'!$D$9="Não",'1_QUESITOS'!$D$10="Não",'1_QUESITOS'!$D$11="Não"),0.65,
IF(AND(H1194="11.1",OR('1_QUESITOS'!$D$8="Sim",'1_QUESITOS'!$D$9="Sim",'1_QUESITOS'!$D$10="Sim",'1_QUESITOS'!$D$11="Sim")),0.7,
IF(AND(H1194="11.2",'1_QUESITOS'!$D$8="Não",'1_QUESITOS'!$D$9="Não",'1_QUESITOS'!$D$10="Não",'1_QUESITOS'!$D$11="Não"),0.5,
IF(AND(H1194="11.2",OR('1_QUESITOS'!$D$8="Sim",'1_QUESITOS'!$D$9="Sim",'1_QUESITOS'!$D$10="Sim",'1_QUESITOS'!$D$11="Sim")),0.55,
0)))))))</f>
        <v>0</v>
      </c>
      <c r="J1194" s="87">
        <f>'3_CAPAG'!$D$8</f>
        <v>0</v>
      </c>
      <c r="K1194" s="87">
        <f>IF(OR('2_DEBITOS'!I1190="Sim",'1_QUESITOS'!$D$6="Sim",'1_QUESITOS'!$D$7="Sim",'1_QUESITOS'!$D$9="Sim"),I1194,
SMALL(I1194:J1194,1))</f>
        <v>0</v>
      </c>
      <c r="L1194" s="7">
        <f>IF('2_DEBITOS'!$I$4="ERRO !!!",0,ROUNDDOWN(SUM(E1194:F1194)*K1194,2))</f>
        <v>0</v>
      </c>
      <c r="M1194" s="7">
        <f t="shared" si="72"/>
        <v>0</v>
      </c>
      <c r="N1194" s="7">
        <f t="shared" si="75"/>
        <v>0</v>
      </c>
      <c r="O1194" s="7">
        <f t="shared" si="73"/>
        <v>0</v>
      </c>
    </row>
    <row r="1195" spans="3:15" x14ac:dyDescent="0.35">
      <c r="C1195" s="18" t="str">
        <f t="shared" si="74"/>
        <v/>
      </c>
      <c r="D1195" s="13" t="str">
        <f>IF('2_DEBITOS'!D1191="","Não informado",'2_DEBITOS'!D1191)</f>
        <v>Não informado</v>
      </c>
      <c r="E1195" s="7">
        <f>IF('2_DEBITOS'!$I$4="ERRO !!!",0,SUM('2_DEBITOS'!E1191))</f>
        <v>0</v>
      </c>
      <c r="F1195" s="7">
        <f>IF('2_DEBITOS'!$I$4="ERRO !!!",0,SUM('2_DEBITOS'!F1191,'2_DEBITOS'!G1191))</f>
        <v>0</v>
      </c>
      <c r="G1195" s="8" t="str">
        <f>IF('1_QUESITOS'!$D$18="ERRO !!!","",
IF(E1195+F1195=0,"",
IF(OR('2_DEBITOS'!I1191="Sim",'1_QUESITOS'!$D$6="Sim",'1_QUESITOS'!$D$7="Sim",'1_QUESITOS'!$D$9="Sim"),"D",
IF('3_CAPAG'!$D$9="","",
'3_CAPAG'!$D$9))))</f>
        <v/>
      </c>
      <c r="H1195" s="8" t="str">
        <f>IF('1_QUESITOS'!$D$18="ERRO !!!","00.0",
IF(AND(OR(G1195="C",G1195="D"),'1_QUESITOS'!$D$13="Sim"),"10.1",
IF(AND(OR(G1195="A",G1195="B"),'1_QUESITOS'!$D$14="Sim"),"10.2",
IF(AND(OR(G1195="C",G1195="D"),'1_QUESITOS'!$D$13="Não",'1_QUESITOS'!$D$12="Inciso I"),"11.1",
IF(AND(OR(G1195="C",G1195="D"),'1_QUESITOS'!$D$13="Não",'1_QUESITOS'!$D$12="Inciso II"),"11.2",
"00.0")))))</f>
        <v>00.0</v>
      </c>
      <c r="I1195" s="87">
        <f>IF('1_QUESITOS'!$D$18="ERRO !!!",0,
IF(H1195="10.1",0.65,
IF(H1195="10.2",0,
IF(AND(H1195="11.1",'1_QUESITOS'!$D$8="Não",'1_QUESITOS'!$D$9="Não",'1_QUESITOS'!$D$10="Não",'1_QUESITOS'!$D$11="Não"),0.65,
IF(AND(H1195="11.1",OR('1_QUESITOS'!$D$8="Sim",'1_QUESITOS'!$D$9="Sim",'1_QUESITOS'!$D$10="Sim",'1_QUESITOS'!$D$11="Sim")),0.7,
IF(AND(H1195="11.2",'1_QUESITOS'!$D$8="Não",'1_QUESITOS'!$D$9="Não",'1_QUESITOS'!$D$10="Não",'1_QUESITOS'!$D$11="Não"),0.5,
IF(AND(H1195="11.2",OR('1_QUESITOS'!$D$8="Sim",'1_QUESITOS'!$D$9="Sim",'1_QUESITOS'!$D$10="Sim",'1_QUESITOS'!$D$11="Sim")),0.55,
0)))))))</f>
        <v>0</v>
      </c>
      <c r="J1195" s="87">
        <f>'3_CAPAG'!$D$8</f>
        <v>0</v>
      </c>
      <c r="K1195" s="87">
        <f>IF(OR('2_DEBITOS'!I1191="Sim",'1_QUESITOS'!$D$6="Sim",'1_QUESITOS'!$D$7="Sim",'1_QUESITOS'!$D$9="Sim"),I1195,
SMALL(I1195:J1195,1))</f>
        <v>0</v>
      </c>
      <c r="L1195" s="7">
        <f>IF('2_DEBITOS'!$I$4="ERRO !!!",0,ROUNDDOWN(SUM(E1195:F1195)*K1195,2))</f>
        <v>0</v>
      </c>
      <c r="M1195" s="7">
        <f t="shared" si="72"/>
        <v>0</v>
      </c>
      <c r="N1195" s="7">
        <f t="shared" si="75"/>
        <v>0</v>
      </c>
      <c r="O1195" s="7">
        <f t="shared" si="73"/>
        <v>0</v>
      </c>
    </row>
    <row r="1196" spans="3:15" x14ac:dyDescent="0.35">
      <c r="C1196" s="18" t="str">
        <f t="shared" si="74"/>
        <v/>
      </c>
      <c r="D1196" s="13" t="str">
        <f>IF('2_DEBITOS'!D1192="","Não informado",'2_DEBITOS'!D1192)</f>
        <v>Não informado</v>
      </c>
      <c r="E1196" s="7">
        <f>IF('2_DEBITOS'!$I$4="ERRO !!!",0,SUM('2_DEBITOS'!E1192))</f>
        <v>0</v>
      </c>
      <c r="F1196" s="7">
        <f>IF('2_DEBITOS'!$I$4="ERRO !!!",0,SUM('2_DEBITOS'!F1192,'2_DEBITOS'!G1192))</f>
        <v>0</v>
      </c>
      <c r="G1196" s="8" t="str">
        <f>IF('1_QUESITOS'!$D$18="ERRO !!!","",
IF(E1196+F1196=0,"",
IF(OR('2_DEBITOS'!I1192="Sim",'1_QUESITOS'!$D$6="Sim",'1_QUESITOS'!$D$7="Sim",'1_QUESITOS'!$D$9="Sim"),"D",
IF('3_CAPAG'!$D$9="","",
'3_CAPAG'!$D$9))))</f>
        <v/>
      </c>
      <c r="H1196" s="8" t="str">
        <f>IF('1_QUESITOS'!$D$18="ERRO !!!","00.0",
IF(AND(OR(G1196="C",G1196="D"),'1_QUESITOS'!$D$13="Sim"),"10.1",
IF(AND(OR(G1196="A",G1196="B"),'1_QUESITOS'!$D$14="Sim"),"10.2",
IF(AND(OR(G1196="C",G1196="D"),'1_QUESITOS'!$D$13="Não",'1_QUESITOS'!$D$12="Inciso I"),"11.1",
IF(AND(OR(G1196="C",G1196="D"),'1_QUESITOS'!$D$13="Não",'1_QUESITOS'!$D$12="Inciso II"),"11.2",
"00.0")))))</f>
        <v>00.0</v>
      </c>
      <c r="I1196" s="87">
        <f>IF('1_QUESITOS'!$D$18="ERRO !!!",0,
IF(H1196="10.1",0.65,
IF(H1196="10.2",0,
IF(AND(H1196="11.1",'1_QUESITOS'!$D$8="Não",'1_QUESITOS'!$D$9="Não",'1_QUESITOS'!$D$10="Não",'1_QUESITOS'!$D$11="Não"),0.65,
IF(AND(H1196="11.1",OR('1_QUESITOS'!$D$8="Sim",'1_QUESITOS'!$D$9="Sim",'1_QUESITOS'!$D$10="Sim",'1_QUESITOS'!$D$11="Sim")),0.7,
IF(AND(H1196="11.2",'1_QUESITOS'!$D$8="Não",'1_QUESITOS'!$D$9="Não",'1_QUESITOS'!$D$10="Não",'1_QUESITOS'!$D$11="Não"),0.5,
IF(AND(H1196="11.2",OR('1_QUESITOS'!$D$8="Sim",'1_QUESITOS'!$D$9="Sim",'1_QUESITOS'!$D$10="Sim",'1_QUESITOS'!$D$11="Sim")),0.55,
0)))))))</f>
        <v>0</v>
      </c>
      <c r="J1196" s="87">
        <f>'3_CAPAG'!$D$8</f>
        <v>0</v>
      </c>
      <c r="K1196" s="87">
        <f>IF(OR('2_DEBITOS'!I1192="Sim",'1_QUESITOS'!$D$6="Sim",'1_QUESITOS'!$D$7="Sim",'1_QUESITOS'!$D$9="Sim"),I1196,
SMALL(I1196:J1196,1))</f>
        <v>0</v>
      </c>
      <c r="L1196" s="7">
        <f>IF('2_DEBITOS'!$I$4="ERRO !!!",0,ROUNDDOWN(SUM(E1196:F1196)*K1196,2))</f>
        <v>0</v>
      </c>
      <c r="M1196" s="7">
        <f t="shared" si="72"/>
        <v>0</v>
      </c>
      <c r="N1196" s="7">
        <f t="shared" si="75"/>
        <v>0</v>
      </c>
      <c r="O1196" s="7">
        <f t="shared" si="73"/>
        <v>0</v>
      </c>
    </row>
    <row r="1197" spans="3:15" x14ac:dyDescent="0.35">
      <c r="C1197" s="18" t="str">
        <f t="shared" si="74"/>
        <v/>
      </c>
      <c r="D1197" s="13" t="str">
        <f>IF('2_DEBITOS'!D1193="","Não informado",'2_DEBITOS'!D1193)</f>
        <v>Não informado</v>
      </c>
      <c r="E1197" s="7">
        <f>IF('2_DEBITOS'!$I$4="ERRO !!!",0,SUM('2_DEBITOS'!E1193))</f>
        <v>0</v>
      </c>
      <c r="F1197" s="7">
        <f>IF('2_DEBITOS'!$I$4="ERRO !!!",0,SUM('2_DEBITOS'!F1193,'2_DEBITOS'!G1193))</f>
        <v>0</v>
      </c>
      <c r="G1197" s="8" t="str">
        <f>IF('1_QUESITOS'!$D$18="ERRO !!!","",
IF(E1197+F1197=0,"",
IF(OR('2_DEBITOS'!I1193="Sim",'1_QUESITOS'!$D$6="Sim",'1_QUESITOS'!$D$7="Sim",'1_QUESITOS'!$D$9="Sim"),"D",
IF('3_CAPAG'!$D$9="","",
'3_CAPAG'!$D$9))))</f>
        <v/>
      </c>
      <c r="H1197" s="8" t="str">
        <f>IF('1_QUESITOS'!$D$18="ERRO !!!","00.0",
IF(AND(OR(G1197="C",G1197="D"),'1_QUESITOS'!$D$13="Sim"),"10.1",
IF(AND(OR(G1197="A",G1197="B"),'1_QUESITOS'!$D$14="Sim"),"10.2",
IF(AND(OR(G1197="C",G1197="D"),'1_QUESITOS'!$D$13="Não",'1_QUESITOS'!$D$12="Inciso I"),"11.1",
IF(AND(OR(G1197="C",G1197="D"),'1_QUESITOS'!$D$13="Não",'1_QUESITOS'!$D$12="Inciso II"),"11.2",
"00.0")))))</f>
        <v>00.0</v>
      </c>
      <c r="I1197" s="87">
        <f>IF('1_QUESITOS'!$D$18="ERRO !!!",0,
IF(H1197="10.1",0.65,
IF(H1197="10.2",0,
IF(AND(H1197="11.1",'1_QUESITOS'!$D$8="Não",'1_QUESITOS'!$D$9="Não",'1_QUESITOS'!$D$10="Não",'1_QUESITOS'!$D$11="Não"),0.65,
IF(AND(H1197="11.1",OR('1_QUESITOS'!$D$8="Sim",'1_QUESITOS'!$D$9="Sim",'1_QUESITOS'!$D$10="Sim",'1_QUESITOS'!$D$11="Sim")),0.7,
IF(AND(H1197="11.2",'1_QUESITOS'!$D$8="Não",'1_QUESITOS'!$D$9="Não",'1_QUESITOS'!$D$10="Não",'1_QUESITOS'!$D$11="Não"),0.5,
IF(AND(H1197="11.2",OR('1_QUESITOS'!$D$8="Sim",'1_QUESITOS'!$D$9="Sim",'1_QUESITOS'!$D$10="Sim",'1_QUESITOS'!$D$11="Sim")),0.55,
0)))))))</f>
        <v>0</v>
      </c>
      <c r="J1197" s="87">
        <f>'3_CAPAG'!$D$8</f>
        <v>0</v>
      </c>
      <c r="K1197" s="87">
        <f>IF(OR('2_DEBITOS'!I1193="Sim",'1_QUESITOS'!$D$6="Sim",'1_QUESITOS'!$D$7="Sim",'1_QUESITOS'!$D$9="Sim"),I1197,
SMALL(I1197:J1197,1))</f>
        <v>0</v>
      </c>
      <c r="L1197" s="7">
        <f>IF('2_DEBITOS'!$I$4="ERRO !!!",0,ROUNDDOWN(SUM(E1197:F1197)*K1197,2))</f>
        <v>0</v>
      </c>
      <c r="M1197" s="7">
        <f t="shared" si="72"/>
        <v>0</v>
      </c>
      <c r="N1197" s="7">
        <f t="shared" si="75"/>
        <v>0</v>
      </c>
      <c r="O1197" s="7">
        <f t="shared" si="73"/>
        <v>0</v>
      </c>
    </row>
    <row r="1198" spans="3:15" x14ac:dyDescent="0.35">
      <c r="C1198" s="18" t="str">
        <f t="shared" si="74"/>
        <v/>
      </c>
      <c r="D1198" s="13" t="str">
        <f>IF('2_DEBITOS'!D1194="","Não informado",'2_DEBITOS'!D1194)</f>
        <v>Não informado</v>
      </c>
      <c r="E1198" s="7">
        <f>IF('2_DEBITOS'!$I$4="ERRO !!!",0,SUM('2_DEBITOS'!E1194))</f>
        <v>0</v>
      </c>
      <c r="F1198" s="7">
        <f>IF('2_DEBITOS'!$I$4="ERRO !!!",0,SUM('2_DEBITOS'!F1194,'2_DEBITOS'!G1194))</f>
        <v>0</v>
      </c>
      <c r="G1198" s="8" t="str">
        <f>IF('1_QUESITOS'!$D$18="ERRO !!!","",
IF(E1198+F1198=0,"",
IF(OR('2_DEBITOS'!I1194="Sim",'1_QUESITOS'!$D$6="Sim",'1_QUESITOS'!$D$7="Sim",'1_QUESITOS'!$D$9="Sim"),"D",
IF('3_CAPAG'!$D$9="","",
'3_CAPAG'!$D$9))))</f>
        <v/>
      </c>
      <c r="H1198" s="8" t="str">
        <f>IF('1_QUESITOS'!$D$18="ERRO !!!","00.0",
IF(AND(OR(G1198="C",G1198="D"),'1_QUESITOS'!$D$13="Sim"),"10.1",
IF(AND(OR(G1198="A",G1198="B"),'1_QUESITOS'!$D$14="Sim"),"10.2",
IF(AND(OR(G1198="C",G1198="D"),'1_QUESITOS'!$D$13="Não",'1_QUESITOS'!$D$12="Inciso I"),"11.1",
IF(AND(OR(G1198="C",G1198="D"),'1_QUESITOS'!$D$13="Não",'1_QUESITOS'!$D$12="Inciso II"),"11.2",
"00.0")))))</f>
        <v>00.0</v>
      </c>
      <c r="I1198" s="87">
        <f>IF('1_QUESITOS'!$D$18="ERRO !!!",0,
IF(H1198="10.1",0.65,
IF(H1198="10.2",0,
IF(AND(H1198="11.1",'1_QUESITOS'!$D$8="Não",'1_QUESITOS'!$D$9="Não",'1_QUESITOS'!$D$10="Não",'1_QUESITOS'!$D$11="Não"),0.65,
IF(AND(H1198="11.1",OR('1_QUESITOS'!$D$8="Sim",'1_QUESITOS'!$D$9="Sim",'1_QUESITOS'!$D$10="Sim",'1_QUESITOS'!$D$11="Sim")),0.7,
IF(AND(H1198="11.2",'1_QUESITOS'!$D$8="Não",'1_QUESITOS'!$D$9="Não",'1_QUESITOS'!$D$10="Não",'1_QUESITOS'!$D$11="Não"),0.5,
IF(AND(H1198="11.2",OR('1_QUESITOS'!$D$8="Sim",'1_QUESITOS'!$D$9="Sim",'1_QUESITOS'!$D$10="Sim",'1_QUESITOS'!$D$11="Sim")),0.55,
0)))))))</f>
        <v>0</v>
      </c>
      <c r="J1198" s="87">
        <f>'3_CAPAG'!$D$8</f>
        <v>0</v>
      </c>
      <c r="K1198" s="87">
        <f>IF(OR('2_DEBITOS'!I1194="Sim",'1_QUESITOS'!$D$6="Sim",'1_QUESITOS'!$D$7="Sim",'1_QUESITOS'!$D$9="Sim"),I1198,
SMALL(I1198:J1198,1))</f>
        <v>0</v>
      </c>
      <c r="L1198" s="7">
        <f>IF('2_DEBITOS'!$I$4="ERRO !!!",0,ROUNDDOWN(SUM(E1198:F1198)*K1198,2))</f>
        <v>0</v>
      </c>
      <c r="M1198" s="7">
        <f t="shared" si="72"/>
        <v>0</v>
      </c>
      <c r="N1198" s="7">
        <f t="shared" si="75"/>
        <v>0</v>
      </c>
      <c r="O1198" s="7">
        <f t="shared" si="73"/>
        <v>0</v>
      </c>
    </row>
    <row r="1199" spans="3:15" x14ac:dyDescent="0.35">
      <c r="C1199" s="18" t="str">
        <f t="shared" si="74"/>
        <v/>
      </c>
      <c r="D1199" s="13" t="str">
        <f>IF('2_DEBITOS'!D1195="","Não informado",'2_DEBITOS'!D1195)</f>
        <v>Não informado</v>
      </c>
      <c r="E1199" s="7">
        <f>IF('2_DEBITOS'!$I$4="ERRO !!!",0,SUM('2_DEBITOS'!E1195))</f>
        <v>0</v>
      </c>
      <c r="F1199" s="7">
        <f>IF('2_DEBITOS'!$I$4="ERRO !!!",0,SUM('2_DEBITOS'!F1195,'2_DEBITOS'!G1195))</f>
        <v>0</v>
      </c>
      <c r="G1199" s="8" t="str">
        <f>IF('1_QUESITOS'!$D$18="ERRO !!!","",
IF(E1199+F1199=0,"",
IF(OR('2_DEBITOS'!I1195="Sim",'1_QUESITOS'!$D$6="Sim",'1_QUESITOS'!$D$7="Sim",'1_QUESITOS'!$D$9="Sim"),"D",
IF('3_CAPAG'!$D$9="","",
'3_CAPAG'!$D$9))))</f>
        <v/>
      </c>
      <c r="H1199" s="8" t="str">
        <f>IF('1_QUESITOS'!$D$18="ERRO !!!","00.0",
IF(AND(OR(G1199="C",G1199="D"),'1_QUESITOS'!$D$13="Sim"),"10.1",
IF(AND(OR(G1199="A",G1199="B"),'1_QUESITOS'!$D$14="Sim"),"10.2",
IF(AND(OR(G1199="C",G1199="D"),'1_QUESITOS'!$D$13="Não",'1_QUESITOS'!$D$12="Inciso I"),"11.1",
IF(AND(OR(G1199="C",G1199="D"),'1_QUESITOS'!$D$13="Não",'1_QUESITOS'!$D$12="Inciso II"),"11.2",
"00.0")))))</f>
        <v>00.0</v>
      </c>
      <c r="I1199" s="87">
        <f>IF('1_QUESITOS'!$D$18="ERRO !!!",0,
IF(H1199="10.1",0.65,
IF(H1199="10.2",0,
IF(AND(H1199="11.1",'1_QUESITOS'!$D$8="Não",'1_QUESITOS'!$D$9="Não",'1_QUESITOS'!$D$10="Não",'1_QUESITOS'!$D$11="Não"),0.65,
IF(AND(H1199="11.1",OR('1_QUESITOS'!$D$8="Sim",'1_QUESITOS'!$D$9="Sim",'1_QUESITOS'!$D$10="Sim",'1_QUESITOS'!$D$11="Sim")),0.7,
IF(AND(H1199="11.2",'1_QUESITOS'!$D$8="Não",'1_QUESITOS'!$D$9="Não",'1_QUESITOS'!$D$10="Não",'1_QUESITOS'!$D$11="Não"),0.5,
IF(AND(H1199="11.2",OR('1_QUESITOS'!$D$8="Sim",'1_QUESITOS'!$D$9="Sim",'1_QUESITOS'!$D$10="Sim",'1_QUESITOS'!$D$11="Sim")),0.55,
0)))))))</f>
        <v>0</v>
      </c>
      <c r="J1199" s="87">
        <f>'3_CAPAG'!$D$8</f>
        <v>0</v>
      </c>
      <c r="K1199" s="87">
        <f>IF(OR('2_DEBITOS'!I1195="Sim",'1_QUESITOS'!$D$6="Sim",'1_QUESITOS'!$D$7="Sim",'1_QUESITOS'!$D$9="Sim"),I1199,
SMALL(I1199:J1199,1))</f>
        <v>0</v>
      </c>
      <c r="L1199" s="7">
        <f>IF('2_DEBITOS'!$I$4="ERRO !!!",0,ROUNDDOWN(SUM(E1199:F1199)*K1199,2))</f>
        <v>0</v>
      </c>
      <c r="M1199" s="7">
        <f t="shared" si="72"/>
        <v>0</v>
      </c>
      <c r="N1199" s="7">
        <f t="shared" si="75"/>
        <v>0</v>
      </c>
      <c r="O1199" s="7">
        <f t="shared" si="73"/>
        <v>0</v>
      </c>
    </row>
    <row r="1200" spans="3:15" x14ac:dyDescent="0.35">
      <c r="C1200" s="18" t="str">
        <f t="shared" si="74"/>
        <v/>
      </c>
      <c r="D1200" s="13" t="str">
        <f>IF('2_DEBITOS'!D1196="","Não informado",'2_DEBITOS'!D1196)</f>
        <v>Não informado</v>
      </c>
      <c r="E1200" s="7">
        <f>IF('2_DEBITOS'!$I$4="ERRO !!!",0,SUM('2_DEBITOS'!E1196))</f>
        <v>0</v>
      </c>
      <c r="F1200" s="7">
        <f>IF('2_DEBITOS'!$I$4="ERRO !!!",0,SUM('2_DEBITOS'!F1196,'2_DEBITOS'!G1196))</f>
        <v>0</v>
      </c>
      <c r="G1200" s="8" t="str">
        <f>IF('1_QUESITOS'!$D$18="ERRO !!!","",
IF(E1200+F1200=0,"",
IF(OR('2_DEBITOS'!I1196="Sim",'1_QUESITOS'!$D$6="Sim",'1_QUESITOS'!$D$7="Sim",'1_QUESITOS'!$D$9="Sim"),"D",
IF('3_CAPAG'!$D$9="","",
'3_CAPAG'!$D$9))))</f>
        <v/>
      </c>
      <c r="H1200" s="8" t="str">
        <f>IF('1_QUESITOS'!$D$18="ERRO !!!","00.0",
IF(AND(OR(G1200="C",G1200="D"),'1_QUESITOS'!$D$13="Sim"),"10.1",
IF(AND(OR(G1200="A",G1200="B"),'1_QUESITOS'!$D$14="Sim"),"10.2",
IF(AND(OR(G1200="C",G1200="D"),'1_QUESITOS'!$D$13="Não",'1_QUESITOS'!$D$12="Inciso I"),"11.1",
IF(AND(OR(G1200="C",G1200="D"),'1_QUESITOS'!$D$13="Não",'1_QUESITOS'!$D$12="Inciso II"),"11.2",
"00.0")))))</f>
        <v>00.0</v>
      </c>
      <c r="I1200" s="87">
        <f>IF('1_QUESITOS'!$D$18="ERRO !!!",0,
IF(H1200="10.1",0.65,
IF(H1200="10.2",0,
IF(AND(H1200="11.1",'1_QUESITOS'!$D$8="Não",'1_QUESITOS'!$D$9="Não",'1_QUESITOS'!$D$10="Não",'1_QUESITOS'!$D$11="Não"),0.65,
IF(AND(H1200="11.1",OR('1_QUESITOS'!$D$8="Sim",'1_QUESITOS'!$D$9="Sim",'1_QUESITOS'!$D$10="Sim",'1_QUESITOS'!$D$11="Sim")),0.7,
IF(AND(H1200="11.2",'1_QUESITOS'!$D$8="Não",'1_QUESITOS'!$D$9="Não",'1_QUESITOS'!$D$10="Não",'1_QUESITOS'!$D$11="Não"),0.5,
IF(AND(H1200="11.2",OR('1_QUESITOS'!$D$8="Sim",'1_QUESITOS'!$D$9="Sim",'1_QUESITOS'!$D$10="Sim",'1_QUESITOS'!$D$11="Sim")),0.55,
0)))))))</f>
        <v>0</v>
      </c>
      <c r="J1200" s="87">
        <f>'3_CAPAG'!$D$8</f>
        <v>0</v>
      </c>
      <c r="K1200" s="87">
        <f>IF(OR('2_DEBITOS'!I1196="Sim",'1_QUESITOS'!$D$6="Sim",'1_QUESITOS'!$D$7="Sim",'1_QUESITOS'!$D$9="Sim"),I1200,
SMALL(I1200:J1200,1))</f>
        <v>0</v>
      </c>
      <c r="L1200" s="7">
        <f>IF('2_DEBITOS'!$I$4="ERRO !!!",0,ROUNDDOWN(SUM(E1200:F1200)*K1200,2))</f>
        <v>0</v>
      </c>
      <c r="M1200" s="7">
        <f t="shared" si="72"/>
        <v>0</v>
      </c>
      <c r="N1200" s="7">
        <f t="shared" si="75"/>
        <v>0</v>
      </c>
      <c r="O1200" s="7">
        <f t="shared" si="73"/>
        <v>0</v>
      </c>
    </row>
    <row r="1201" spans="3:15" x14ac:dyDescent="0.35">
      <c r="C1201" s="18" t="str">
        <f t="shared" si="74"/>
        <v/>
      </c>
      <c r="D1201" s="13" t="str">
        <f>IF('2_DEBITOS'!D1197="","Não informado",'2_DEBITOS'!D1197)</f>
        <v>Não informado</v>
      </c>
      <c r="E1201" s="7">
        <f>IF('2_DEBITOS'!$I$4="ERRO !!!",0,SUM('2_DEBITOS'!E1197))</f>
        <v>0</v>
      </c>
      <c r="F1201" s="7">
        <f>IF('2_DEBITOS'!$I$4="ERRO !!!",0,SUM('2_DEBITOS'!F1197,'2_DEBITOS'!G1197))</f>
        <v>0</v>
      </c>
      <c r="G1201" s="8" t="str">
        <f>IF('1_QUESITOS'!$D$18="ERRO !!!","",
IF(E1201+F1201=0,"",
IF(OR('2_DEBITOS'!I1197="Sim",'1_QUESITOS'!$D$6="Sim",'1_QUESITOS'!$D$7="Sim",'1_QUESITOS'!$D$9="Sim"),"D",
IF('3_CAPAG'!$D$9="","",
'3_CAPAG'!$D$9))))</f>
        <v/>
      </c>
      <c r="H1201" s="8" t="str">
        <f>IF('1_QUESITOS'!$D$18="ERRO !!!","00.0",
IF(AND(OR(G1201="C",G1201="D"),'1_QUESITOS'!$D$13="Sim"),"10.1",
IF(AND(OR(G1201="A",G1201="B"),'1_QUESITOS'!$D$14="Sim"),"10.2",
IF(AND(OR(G1201="C",G1201="D"),'1_QUESITOS'!$D$13="Não",'1_QUESITOS'!$D$12="Inciso I"),"11.1",
IF(AND(OR(G1201="C",G1201="D"),'1_QUESITOS'!$D$13="Não",'1_QUESITOS'!$D$12="Inciso II"),"11.2",
"00.0")))))</f>
        <v>00.0</v>
      </c>
      <c r="I1201" s="87">
        <f>IF('1_QUESITOS'!$D$18="ERRO !!!",0,
IF(H1201="10.1",0.65,
IF(H1201="10.2",0,
IF(AND(H1201="11.1",'1_QUESITOS'!$D$8="Não",'1_QUESITOS'!$D$9="Não",'1_QUESITOS'!$D$10="Não",'1_QUESITOS'!$D$11="Não"),0.65,
IF(AND(H1201="11.1",OR('1_QUESITOS'!$D$8="Sim",'1_QUESITOS'!$D$9="Sim",'1_QUESITOS'!$D$10="Sim",'1_QUESITOS'!$D$11="Sim")),0.7,
IF(AND(H1201="11.2",'1_QUESITOS'!$D$8="Não",'1_QUESITOS'!$D$9="Não",'1_QUESITOS'!$D$10="Não",'1_QUESITOS'!$D$11="Não"),0.5,
IF(AND(H1201="11.2",OR('1_QUESITOS'!$D$8="Sim",'1_QUESITOS'!$D$9="Sim",'1_QUESITOS'!$D$10="Sim",'1_QUESITOS'!$D$11="Sim")),0.55,
0)))))))</f>
        <v>0</v>
      </c>
      <c r="J1201" s="87">
        <f>'3_CAPAG'!$D$8</f>
        <v>0</v>
      </c>
      <c r="K1201" s="87">
        <f>IF(OR('2_DEBITOS'!I1197="Sim",'1_QUESITOS'!$D$6="Sim",'1_QUESITOS'!$D$7="Sim",'1_QUESITOS'!$D$9="Sim"),I1201,
SMALL(I1201:J1201,1))</f>
        <v>0</v>
      </c>
      <c r="L1201" s="7">
        <f>IF('2_DEBITOS'!$I$4="ERRO !!!",0,ROUNDDOWN(SUM(E1201:F1201)*K1201,2))</f>
        <v>0</v>
      </c>
      <c r="M1201" s="7">
        <f t="shared" si="72"/>
        <v>0</v>
      </c>
      <c r="N1201" s="7">
        <f t="shared" si="75"/>
        <v>0</v>
      </c>
      <c r="O1201" s="7">
        <f t="shared" si="73"/>
        <v>0</v>
      </c>
    </row>
    <row r="1202" spans="3:15" x14ac:dyDescent="0.35">
      <c r="C1202" s="18" t="str">
        <f t="shared" si="74"/>
        <v/>
      </c>
      <c r="D1202" s="13" t="str">
        <f>IF('2_DEBITOS'!D1198="","Não informado",'2_DEBITOS'!D1198)</f>
        <v>Não informado</v>
      </c>
      <c r="E1202" s="7">
        <f>IF('2_DEBITOS'!$I$4="ERRO !!!",0,SUM('2_DEBITOS'!E1198))</f>
        <v>0</v>
      </c>
      <c r="F1202" s="7">
        <f>IF('2_DEBITOS'!$I$4="ERRO !!!",0,SUM('2_DEBITOS'!F1198,'2_DEBITOS'!G1198))</f>
        <v>0</v>
      </c>
      <c r="G1202" s="8" t="str">
        <f>IF('1_QUESITOS'!$D$18="ERRO !!!","",
IF(E1202+F1202=0,"",
IF(OR('2_DEBITOS'!I1198="Sim",'1_QUESITOS'!$D$6="Sim",'1_QUESITOS'!$D$7="Sim",'1_QUESITOS'!$D$9="Sim"),"D",
IF('3_CAPAG'!$D$9="","",
'3_CAPAG'!$D$9))))</f>
        <v/>
      </c>
      <c r="H1202" s="8" t="str">
        <f>IF('1_QUESITOS'!$D$18="ERRO !!!","00.0",
IF(AND(OR(G1202="C",G1202="D"),'1_QUESITOS'!$D$13="Sim"),"10.1",
IF(AND(OR(G1202="A",G1202="B"),'1_QUESITOS'!$D$14="Sim"),"10.2",
IF(AND(OR(G1202="C",G1202="D"),'1_QUESITOS'!$D$13="Não",'1_QUESITOS'!$D$12="Inciso I"),"11.1",
IF(AND(OR(G1202="C",G1202="D"),'1_QUESITOS'!$D$13="Não",'1_QUESITOS'!$D$12="Inciso II"),"11.2",
"00.0")))))</f>
        <v>00.0</v>
      </c>
      <c r="I1202" s="87">
        <f>IF('1_QUESITOS'!$D$18="ERRO !!!",0,
IF(H1202="10.1",0.65,
IF(H1202="10.2",0,
IF(AND(H1202="11.1",'1_QUESITOS'!$D$8="Não",'1_QUESITOS'!$D$9="Não",'1_QUESITOS'!$D$10="Não",'1_QUESITOS'!$D$11="Não"),0.65,
IF(AND(H1202="11.1",OR('1_QUESITOS'!$D$8="Sim",'1_QUESITOS'!$D$9="Sim",'1_QUESITOS'!$D$10="Sim",'1_QUESITOS'!$D$11="Sim")),0.7,
IF(AND(H1202="11.2",'1_QUESITOS'!$D$8="Não",'1_QUESITOS'!$D$9="Não",'1_QUESITOS'!$D$10="Não",'1_QUESITOS'!$D$11="Não"),0.5,
IF(AND(H1202="11.2",OR('1_QUESITOS'!$D$8="Sim",'1_QUESITOS'!$D$9="Sim",'1_QUESITOS'!$D$10="Sim",'1_QUESITOS'!$D$11="Sim")),0.55,
0)))))))</f>
        <v>0</v>
      </c>
      <c r="J1202" s="87">
        <f>'3_CAPAG'!$D$8</f>
        <v>0</v>
      </c>
      <c r="K1202" s="87">
        <f>IF(OR('2_DEBITOS'!I1198="Sim",'1_QUESITOS'!$D$6="Sim",'1_QUESITOS'!$D$7="Sim",'1_QUESITOS'!$D$9="Sim"),I1202,
SMALL(I1202:J1202,1))</f>
        <v>0</v>
      </c>
      <c r="L1202" s="7">
        <f>IF('2_DEBITOS'!$I$4="ERRO !!!",0,ROUNDDOWN(SUM(E1202:F1202)*K1202,2))</f>
        <v>0</v>
      </c>
      <c r="M1202" s="7">
        <f t="shared" si="72"/>
        <v>0</v>
      </c>
      <c r="N1202" s="7">
        <f t="shared" si="75"/>
        <v>0</v>
      </c>
      <c r="O1202" s="7">
        <f t="shared" si="73"/>
        <v>0</v>
      </c>
    </row>
    <row r="1203" spans="3:15" x14ac:dyDescent="0.35">
      <c r="C1203" s="18" t="str">
        <f t="shared" si="74"/>
        <v/>
      </c>
      <c r="D1203" s="13" t="str">
        <f>IF('2_DEBITOS'!D1199="","Não informado",'2_DEBITOS'!D1199)</f>
        <v>Não informado</v>
      </c>
      <c r="E1203" s="7">
        <f>IF('2_DEBITOS'!$I$4="ERRO !!!",0,SUM('2_DEBITOS'!E1199))</f>
        <v>0</v>
      </c>
      <c r="F1203" s="7">
        <f>IF('2_DEBITOS'!$I$4="ERRO !!!",0,SUM('2_DEBITOS'!F1199,'2_DEBITOS'!G1199))</f>
        <v>0</v>
      </c>
      <c r="G1203" s="8" t="str">
        <f>IF('1_QUESITOS'!$D$18="ERRO !!!","",
IF(E1203+F1203=0,"",
IF(OR('2_DEBITOS'!I1199="Sim",'1_QUESITOS'!$D$6="Sim",'1_QUESITOS'!$D$7="Sim",'1_QUESITOS'!$D$9="Sim"),"D",
IF('3_CAPAG'!$D$9="","",
'3_CAPAG'!$D$9))))</f>
        <v/>
      </c>
      <c r="H1203" s="8" t="str">
        <f>IF('1_QUESITOS'!$D$18="ERRO !!!","00.0",
IF(AND(OR(G1203="C",G1203="D"),'1_QUESITOS'!$D$13="Sim"),"10.1",
IF(AND(OR(G1203="A",G1203="B"),'1_QUESITOS'!$D$14="Sim"),"10.2",
IF(AND(OR(G1203="C",G1203="D"),'1_QUESITOS'!$D$13="Não",'1_QUESITOS'!$D$12="Inciso I"),"11.1",
IF(AND(OR(G1203="C",G1203="D"),'1_QUESITOS'!$D$13="Não",'1_QUESITOS'!$D$12="Inciso II"),"11.2",
"00.0")))))</f>
        <v>00.0</v>
      </c>
      <c r="I1203" s="87">
        <f>IF('1_QUESITOS'!$D$18="ERRO !!!",0,
IF(H1203="10.1",0.65,
IF(H1203="10.2",0,
IF(AND(H1203="11.1",'1_QUESITOS'!$D$8="Não",'1_QUESITOS'!$D$9="Não",'1_QUESITOS'!$D$10="Não",'1_QUESITOS'!$D$11="Não"),0.65,
IF(AND(H1203="11.1",OR('1_QUESITOS'!$D$8="Sim",'1_QUESITOS'!$D$9="Sim",'1_QUESITOS'!$D$10="Sim",'1_QUESITOS'!$D$11="Sim")),0.7,
IF(AND(H1203="11.2",'1_QUESITOS'!$D$8="Não",'1_QUESITOS'!$D$9="Não",'1_QUESITOS'!$D$10="Não",'1_QUESITOS'!$D$11="Não"),0.5,
IF(AND(H1203="11.2",OR('1_QUESITOS'!$D$8="Sim",'1_QUESITOS'!$D$9="Sim",'1_QUESITOS'!$D$10="Sim",'1_QUESITOS'!$D$11="Sim")),0.55,
0)))))))</f>
        <v>0</v>
      </c>
      <c r="J1203" s="87">
        <f>'3_CAPAG'!$D$8</f>
        <v>0</v>
      </c>
      <c r="K1203" s="87">
        <f>IF(OR('2_DEBITOS'!I1199="Sim",'1_QUESITOS'!$D$6="Sim",'1_QUESITOS'!$D$7="Sim",'1_QUESITOS'!$D$9="Sim"),I1203,
SMALL(I1203:J1203,1))</f>
        <v>0</v>
      </c>
      <c r="L1203" s="7">
        <f>IF('2_DEBITOS'!$I$4="ERRO !!!",0,ROUNDDOWN(SUM(E1203:F1203)*K1203,2))</f>
        <v>0</v>
      </c>
      <c r="M1203" s="7">
        <f t="shared" si="72"/>
        <v>0</v>
      </c>
      <c r="N1203" s="7">
        <f t="shared" si="75"/>
        <v>0</v>
      </c>
      <c r="O1203" s="7">
        <f t="shared" si="73"/>
        <v>0</v>
      </c>
    </row>
    <row r="1204" spans="3:15" x14ac:dyDescent="0.35">
      <c r="C1204" s="18" t="str">
        <f t="shared" si="74"/>
        <v/>
      </c>
      <c r="D1204" s="13" t="str">
        <f>IF('2_DEBITOS'!D1200="","Não informado",'2_DEBITOS'!D1200)</f>
        <v>Não informado</v>
      </c>
      <c r="E1204" s="7">
        <f>IF('2_DEBITOS'!$I$4="ERRO !!!",0,SUM('2_DEBITOS'!E1200))</f>
        <v>0</v>
      </c>
      <c r="F1204" s="7">
        <f>IF('2_DEBITOS'!$I$4="ERRO !!!",0,SUM('2_DEBITOS'!F1200,'2_DEBITOS'!G1200))</f>
        <v>0</v>
      </c>
      <c r="G1204" s="8" t="str">
        <f>IF('1_QUESITOS'!$D$18="ERRO !!!","",
IF(E1204+F1204=0,"",
IF(OR('2_DEBITOS'!I1200="Sim",'1_QUESITOS'!$D$6="Sim",'1_QUESITOS'!$D$7="Sim",'1_QUESITOS'!$D$9="Sim"),"D",
IF('3_CAPAG'!$D$9="","",
'3_CAPAG'!$D$9))))</f>
        <v/>
      </c>
      <c r="H1204" s="8" t="str">
        <f>IF('1_QUESITOS'!$D$18="ERRO !!!","00.0",
IF(AND(OR(G1204="C",G1204="D"),'1_QUESITOS'!$D$13="Sim"),"10.1",
IF(AND(OR(G1204="A",G1204="B"),'1_QUESITOS'!$D$14="Sim"),"10.2",
IF(AND(OR(G1204="C",G1204="D"),'1_QUESITOS'!$D$13="Não",'1_QUESITOS'!$D$12="Inciso I"),"11.1",
IF(AND(OR(G1204="C",G1204="D"),'1_QUESITOS'!$D$13="Não",'1_QUESITOS'!$D$12="Inciso II"),"11.2",
"00.0")))))</f>
        <v>00.0</v>
      </c>
      <c r="I1204" s="87">
        <f>IF('1_QUESITOS'!$D$18="ERRO !!!",0,
IF(H1204="10.1",0.65,
IF(H1204="10.2",0,
IF(AND(H1204="11.1",'1_QUESITOS'!$D$8="Não",'1_QUESITOS'!$D$9="Não",'1_QUESITOS'!$D$10="Não",'1_QUESITOS'!$D$11="Não"),0.65,
IF(AND(H1204="11.1",OR('1_QUESITOS'!$D$8="Sim",'1_QUESITOS'!$D$9="Sim",'1_QUESITOS'!$D$10="Sim",'1_QUESITOS'!$D$11="Sim")),0.7,
IF(AND(H1204="11.2",'1_QUESITOS'!$D$8="Não",'1_QUESITOS'!$D$9="Não",'1_QUESITOS'!$D$10="Não",'1_QUESITOS'!$D$11="Não"),0.5,
IF(AND(H1204="11.2",OR('1_QUESITOS'!$D$8="Sim",'1_QUESITOS'!$D$9="Sim",'1_QUESITOS'!$D$10="Sim",'1_QUESITOS'!$D$11="Sim")),0.55,
0)))))))</f>
        <v>0</v>
      </c>
      <c r="J1204" s="87">
        <f>'3_CAPAG'!$D$8</f>
        <v>0</v>
      </c>
      <c r="K1204" s="87">
        <f>IF(OR('2_DEBITOS'!I1200="Sim",'1_QUESITOS'!$D$6="Sim",'1_QUESITOS'!$D$7="Sim",'1_QUESITOS'!$D$9="Sim"),I1204,
SMALL(I1204:J1204,1))</f>
        <v>0</v>
      </c>
      <c r="L1204" s="7">
        <f>IF('2_DEBITOS'!$I$4="ERRO !!!",0,ROUNDDOWN(SUM(E1204:F1204)*K1204,2))</f>
        <v>0</v>
      </c>
      <c r="M1204" s="7">
        <f t="shared" si="72"/>
        <v>0</v>
      </c>
      <c r="N1204" s="7">
        <f t="shared" si="75"/>
        <v>0</v>
      </c>
      <c r="O1204" s="7">
        <f t="shared" si="73"/>
        <v>0</v>
      </c>
    </row>
    <row r="1205" spans="3:15" x14ac:dyDescent="0.35">
      <c r="C1205" s="18" t="str">
        <f t="shared" si="74"/>
        <v/>
      </c>
      <c r="D1205" s="13" t="str">
        <f>IF('2_DEBITOS'!D1201="","Não informado",'2_DEBITOS'!D1201)</f>
        <v>Não informado</v>
      </c>
      <c r="E1205" s="7">
        <f>IF('2_DEBITOS'!$I$4="ERRO !!!",0,SUM('2_DEBITOS'!E1201))</f>
        <v>0</v>
      </c>
      <c r="F1205" s="7">
        <f>IF('2_DEBITOS'!$I$4="ERRO !!!",0,SUM('2_DEBITOS'!F1201,'2_DEBITOS'!G1201))</f>
        <v>0</v>
      </c>
      <c r="G1205" s="8" t="str">
        <f>IF('1_QUESITOS'!$D$18="ERRO !!!","",
IF(E1205+F1205=0,"",
IF(OR('2_DEBITOS'!I1201="Sim",'1_QUESITOS'!$D$6="Sim",'1_QUESITOS'!$D$7="Sim",'1_QUESITOS'!$D$9="Sim"),"D",
IF('3_CAPAG'!$D$9="","",
'3_CAPAG'!$D$9))))</f>
        <v/>
      </c>
      <c r="H1205" s="8" t="str">
        <f>IF('1_QUESITOS'!$D$18="ERRO !!!","00.0",
IF(AND(OR(G1205="C",G1205="D"),'1_QUESITOS'!$D$13="Sim"),"10.1",
IF(AND(OR(G1205="A",G1205="B"),'1_QUESITOS'!$D$14="Sim"),"10.2",
IF(AND(OR(G1205="C",G1205="D"),'1_QUESITOS'!$D$13="Não",'1_QUESITOS'!$D$12="Inciso I"),"11.1",
IF(AND(OR(G1205="C",G1205="D"),'1_QUESITOS'!$D$13="Não",'1_QUESITOS'!$D$12="Inciso II"),"11.2",
"00.0")))))</f>
        <v>00.0</v>
      </c>
      <c r="I1205" s="87">
        <f>IF('1_QUESITOS'!$D$18="ERRO !!!",0,
IF(H1205="10.1",0.65,
IF(H1205="10.2",0,
IF(AND(H1205="11.1",'1_QUESITOS'!$D$8="Não",'1_QUESITOS'!$D$9="Não",'1_QUESITOS'!$D$10="Não",'1_QUESITOS'!$D$11="Não"),0.65,
IF(AND(H1205="11.1",OR('1_QUESITOS'!$D$8="Sim",'1_QUESITOS'!$D$9="Sim",'1_QUESITOS'!$D$10="Sim",'1_QUESITOS'!$D$11="Sim")),0.7,
IF(AND(H1205="11.2",'1_QUESITOS'!$D$8="Não",'1_QUESITOS'!$D$9="Não",'1_QUESITOS'!$D$10="Não",'1_QUESITOS'!$D$11="Não"),0.5,
IF(AND(H1205="11.2",OR('1_QUESITOS'!$D$8="Sim",'1_QUESITOS'!$D$9="Sim",'1_QUESITOS'!$D$10="Sim",'1_QUESITOS'!$D$11="Sim")),0.55,
0)))))))</f>
        <v>0</v>
      </c>
      <c r="J1205" s="87">
        <f>'3_CAPAG'!$D$8</f>
        <v>0</v>
      </c>
      <c r="K1205" s="87">
        <f>IF(OR('2_DEBITOS'!I1201="Sim",'1_QUESITOS'!$D$6="Sim",'1_QUESITOS'!$D$7="Sim",'1_QUESITOS'!$D$9="Sim"),I1205,
SMALL(I1205:J1205,1))</f>
        <v>0</v>
      </c>
      <c r="L1205" s="7">
        <f>IF('2_DEBITOS'!$I$4="ERRO !!!",0,ROUNDDOWN(SUM(E1205:F1205)*K1205,2))</f>
        <v>0</v>
      </c>
      <c r="M1205" s="7">
        <f t="shared" si="72"/>
        <v>0</v>
      </c>
      <c r="N1205" s="7">
        <f t="shared" si="75"/>
        <v>0</v>
      </c>
      <c r="O1205" s="7">
        <f t="shared" si="73"/>
        <v>0</v>
      </c>
    </row>
    <row r="1206" spans="3:15" x14ac:dyDescent="0.35">
      <c r="C1206" s="18" t="str">
        <f t="shared" si="74"/>
        <v/>
      </c>
      <c r="D1206" s="13" t="str">
        <f>IF('2_DEBITOS'!D1202="","Não informado",'2_DEBITOS'!D1202)</f>
        <v>Não informado</v>
      </c>
      <c r="E1206" s="7">
        <f>IF('2_DEBITOS'!$I$4="ERRO !!!",0,SUM('2_DEBITOS'!E1202))</f>
        <v>0</v>
      </c>
      <c r="F1206" s="7">
        <f>IF('2_DEBITOS'!$I$4="ERRO !!!",0,SUM('2_DEBITOS'!F1202,'2_DEBITOS'!G1202))</f>
        <v>0</v>
      </c>
      <c r="G1206" s="8" t="str">
        <f>IF('1_QUESITOS'!$D$18="ERRO !!!","",
IF(E1206+F1206=0,"",
IF(OR('2_DEBITOS'!I1202="Sim",'1_QUESITOS'!$D$6="Sim",'1_QUESITOS'!$D$7="Sim",'1_QUESITOS'!$D$9="Sim"),"D",
IF('3_CAPAG'!$D$9="","",
'3_CAPAG'!$D$9))))</f>
        <v/>
      </c>
      <c r="H1206" s="8" t="str">
        <f>IF('1_QUESITOS'!$D$18="ERRO !!!","00.0",
IF(AND(OR(G1206="C",G1206="D"),'1_QUESITOS'!$D$13="Sim"),"10.1",
IF(AND(OR(G1206="A",G1206="B"),'1_QUESITOS'!$D$14="Sim"),"10.2",
IF(AND(OR(G1206="C",G1206="D"),'1_QUESITOS'!$D$13="Não",'1_QUESITOS'!$D$12="Inciso I"),"11.1",
IF(AND(OR(G1206="C",G1206="D"),'1_QUESITOS'!$D$13="Não",'1_QUESITOS'!$D$12="Inciso II"),"11.2",
"00.0")))))</f>
        <v>00.0</v>
      </c>
      <c r="I1206" s="87">
        <f>IF('1_QUESITOS'!$D$18="ERRO !!!",0,
IF(H1206="10.1",0.65,
IF(H1206="10.2",0,
IF(AND(H1206="11.1",'1_QUESITOS'!$D$8="Não",'1_QUESITOS'!$D$9="Não",'1_QUESITOS'!$D$10="Não",'1_QUESITOS'!$D$11="Não"),0.65,
IF(AND(H1206="11.1",OR('1_QUESITOS'!$D$8="Sim",'1_QUESITOS'!$D$9="Sim",'1_QUESITOS'!$D$10="Sim",'1_QUESITOS'!$D$11="Sim")),0.7,
IF(AND(H1206="11.2",'1_QUESITOS'!$D$8="Não",'1_QUESITOS'!$D$9="Não",'1_QUESITOS'!$D$10="Não",'1_QUESITOS'!$D$11="Não"),0.5,
IF(AND(H1206="11.2",OR('1_QUESITOS'!$D$8="Sim",'1_QUESITOS'!$D$9="Sim",'1_QUESITOS'!$D$10="Sim",'1_QUESITOS'!$D$11="Sim")),0.55,
0)))))))</f>
        <v>0</v>
      </c>
      <c r="J1206" s="87">
        <f>'3_CAPAG'!$D$8</f>
        <v>0</v>
      </c>
      <c r="K1206" s="87">
        <f>IF(OR('2_DEBITOS'!I1202="Sim",'1_QUESITOS'!$D$6="Sim",'1_QUESITOS'!$D$7="Sim",'1_QUESITOS'!$D$9="Sim"),I1206,
SMALL(I1206:J1206,1))</f>
        <v>0</v>
      </c>
      <c r="L1206" s="7">
        <f>IF('2_DEBITOS'!$I$4="ERRO !!!",0,ROUNDDOWN(SUM(E1206:F1206)*K1206,2))</f>
        <v>0</v>
      </c>
      <c r="M1206" s="7">
        <f t="shared" si="72"/>
        <v>0</v>
      </c>
      <c r="N1206" s="7">
        <f t="shared" si="75"/>
        <v>0</v>
      </c>
      <c r="O1206" s="7">
        <f t="shared" si="73"/>
        <v>0</v>
      </c>
    </row>
    <row r="1207" spans="3:15" x14ac:dyDescent="0.35">
      <c r="C1207" s="18" t="str">
        <f t="shared" si="74"/>
        <v/>
      </c>
      <c r="D1207" s="13" t="str">
        <f>IF('2_DEBITOS'!D1203="","Não informado",'2_DEBITOS'!D1203)</f>
        <v>Não informado</v>
      </c>
      <c r="E1207" s="7">
        <f>IF('2_DEBITOS'!$I$4="ERRO !!!",0,SUM('2_DEBITOS'!E1203))</f>
        <v>0</v>
      </c>
      <c r="F1207" s="7">
        <f>IF('2_DEBITOS'!$I$4="ERRO !!!",0,SUM('2_DEBITOS'!F1203,'2_DEBITOS'!G1203))</f>
        <v>0</v>
      </c>
      <c r="G1207" s="8" t="str">
        <f>IF('1_QUESITOS'!$D$18="ERRO !!!","",
IF(E1207+F1207=0,"",
IF(OR('2_DEBITOS'!I1203="Sim",'1_QUESITOS'!$D$6="Sim",'1_QUESITOS'!$D$7="Sim",'1_QUESITOS'!$D$9="Sim"),"D",
IF('3_CAPAG'!$D$9="","",
'3_CAPAG'!$D$9))))</f>
        <v/>
      </c>
      <c r="H1207" s="8" t="str">
        <f>IF('1_QUESITOS'!$D$18="ERRO !!!","00.0",
IF(AND(OR(G1207="C",G1207="D"),'1_QUESITOS'!$D$13="Sim"),"10.1",
IF(AND(OR(G1207="A",G1207="B"),'1_QUESITOS'!$D$14="Sim"),"10.2",
IF(AND(OR(G1207="C",G1207="D"),'1_QUESITOS'!$D$13="Não",'1_QUESITOS'!$D$12="Inciso I"),"11.1",
IF(AND(OR(G1207="C",G1207="D"),'1_QUESITOS'!$D$13="Não",'1_QUESITOS'!$D$12="Inciso II"),"11.2",
"00.0")))))</f>
        <v>00.0</v>
      </c>
      <c r="I1207" s="87">
        <f>IF('1_QUESITOS'!$D$18="ERRO !!!",0,
IF(H1207="10.1",0.65,
IF(H1207="10.2",0,
IF(AND(H1207="11.1",'1_QUESITOS'!$D$8="Não",'1_QUESITOS'!$D$9="Não",'1_QUESITOS'!$D$10="Não",'1_QUESITOS'!$D$11="Não"),0.65,
IF(AND(H1207="11.1",OR('1_QUESITOS'!$D$8="Sim",'1_QUESITOS'!$D$9="Sim",'1_QUESITOS'!$D$10="Sim",'1_QUESITOS'!$D$11="Sim")),0.7,
IF(AND(H1207="11.2",'1_QUESITOS'!$D$8="Não",'1_QUESITOS'!$D$9="Não",'1_QUESITOS'!$D$10="Não",'1_QUESITOS'!$D$11="Não"),0.5,
IF(AND(H1207="11.2",OR('1_QUESITOS'!$D$8="Sim",'1_QUESITOS'!$D$9="Sim",'1_QUESITOS'!$D$10="Sim",'1_QUESITOS'!$D$11="Sim")),0.55,
0)))))))</f>
        <v>0</v>
      </c>
      <c r="J1207" s="87">
        <f>'3_CAPAG'!$D$8</f>
        <v>0</v>
      </c>
      <c r="K1207" s="87">
        <f>IF(OR('2_DEBITOS'!I1203="Sim",'1_QUESITOS'!$D$6="Sim",'1_QUESITOS'!$D$7="Sim",'1_QUESITOS'!$D$9="Sim"),I1207,
SMALL(I1207:J1207,1))</f>
        <v>0</v>
      </c>
      <c r="L1207" s="7">
        <f>IF('2_DEBITOS'!$I$4="ERRO !!!",0,ROUNDDOWN(SUM(E1207:F1207)*K1207,2))</f>
        <v>0</v>
      </c>
      <c r="M1207" s="7">
        <f t="shared" si="72"/>
        <v>0</v>
      </c>
      <c r="N1207" s="7">
        <f t="shared" si="75"/>
        <v>0</v>
      </c>
      <c r="O1207" s="7">
        <f t="shared" si="73"/>
        <v>0</v>
      </c>
    </row>
    <row r="1208" spans="3:15" x14ac:dyDescent="0.35">
      <c r="C1208" s="18" t="str">
        <f t="shared" si="74"/>
        <v/>
      </c>
      <c r="D1208" s="13" t="str">
        <f>IF('2_DEBITOS'!D1204="","Não informado",'2_DEBITOS'!D1204)</f>
        <v>Não informado</v>
      </c>
      <c r="E1208" s="7">
        <f>IF('2_DEBITOS'!$I$4="ERRO !!!",0,SUM('2_DEBITOS'!E1204))</f>
        <v>0</v>
      </c>
      <c r="F1208" s="7">
        <f>IF('2_DEBITOS'!$I$4="ERRO !!!",0,SUM('2_DEBITOS'!F1204,'2_DEBITOS'!G1204))</f>
        <v>0</v>
      </c>
      <c r="G1208" s="8" t="str">
        <f>IF('1_QUESITOS'!$D$18="ERRO !!!","",
IF(E1208+F1208=0,"",
IF(OR('2_DEBITOS'!I1204="Sim",'1_QUESITOS'!$D$6="Sim",'1_QUESITOS'!$D$7="Sim",'1_QUESITOS'!$D$9="Sim"),"D",
IF('3_CAPAG'!$D$9="","",
'3_CAPAG'!$D$9))))</f>
        <v/>
      </c>
      <c r="H1208" s="8" t="str">
        <f>IF('1_QUESITOS'!$D$18="ERRO !!!","00.0",
IF(AND(OR(G1208="C",G1208="D"),'1_QUESITOS'!$D$13="Sim"),"10.1",
IF(AND(OR(G1208="A",G1208="B"),'1_QUESITOS'!$D$14="Sim"),"10.2",
IF(AND(OR(G1208="C",G1208="D"),'1_QUESITOS'!$D$13="Não",'1_QUESITOS'!$D$12="Inciso I"),"11.1",
IF(AND(OR(G1208="C",G1208="D"),'1_QUESITOS'!$D$13="Não",'1_QUESITOS'!$D$12="Inciso II"),"11.2",
"00.0")))))</f>
        <v>00.0</v>
      </c>
      <c r="I1208" s="87">
        <f>IF('1_QUESITOS'!$D$18="ERRO !!!",0,
IF(H1208="10.1",0.65,
IF(H1208="10.2",0,
IF(AND(H1208="11.1",'1_QUESITOS'!$D$8="Não",'1_QUESITOS'!$D$9="Não",'1_QUESITOS'!$D$10="Não",'1_QUESITOS'!$D$11="Não"),0.65,
IF(AND(H1208="11.1",OR('1_QUESITOS'!$D$8="Sim",'1_QUESITOS'!$D$9="Sim",'1_QUESITOS'!$D$10="Sim",'1_QUESITOS'!$D$11="Sim")),0.7,
IF(AND(H1208="11.2",'1_QUESITOS'!$D$8="Não",'1_QUESITOS'!$D$9="Não",'1_QUESITOS'!$D$10="Não",'1_QUESITOS'!$D$11="Não"),0.5,
IF(AND(H1208="11.2",OR('1_QUESITOS'!$D$8="Sim",'1_QUESITOS'!$D$9="Sim",'1_QUESITOS'!$D$10="Sim",'1_QUESITOS'!$D$11="Sim")),0.55,
0)))))))</f>
        <v>0</v>
      </c>
      <c r="J1208" s="87">
        <f>'3_CAPAG'!$D$8</f>
        <v>0</v>
      </c>
      <c r="K1208" s="87">
        <f>IF(OR('2_DEBITOS'!I1204="Sim",'1_QUESITOS'!$D$6="Sim",'1_QUESITOS'!$D$7="Sim",'1_QUESITOS'!$D$9="Sim"),I1208,
SMALL(I1208:J1208,1))</f>
        <v>0</v>
      </c>
      <c r="L1208" s="7">
        <f>IF('2_DEBITOS'!$I$4="ERRO !!!",0,ROUNDDOWN(SUM(E1208:F1208)*K1208,2))</f>
        <v>0</v>
      </c>
      <c r="M1208" s="7">
        <f t="shared" si="72"/>
        <v>0</v>
      </c>
      <c r="N1208" s="7">
        <f t="shared" si="75"/>
        <v>0</v>
      </c>
      <c r="O1208" s="7">
        <f t="shared" si="73"/>
        <v>0</v>
      </c>
    </row>
    <row r="1209" spans="3:15" x14ac:dyDescent="0.35">
      <c r="C1209" s="18" t="str">
        <f t="shared" si="74"/>
        <v/>
      </c>
      <c r="D1209" s="13" t="str">
        <f>IF('2_DEBITOS'!D1205="","Não informado",'2_DEBITOS'!D1205)</f>
        <v>Não informado</v>
      </c>
      <c r="E1209" s="7">
        <f>IF('2_DEBITOS'!$I$4="ERRO !!!",0,SUM('2_DEBITOS'!E1205))</f>
        <v>0</v>
      </c>
      <c r="F1209" s="7">
        <f>IF('2_DEBITOS'!$I$4="ERRO !!!",0,SUM('2_DEBITOS'!F1205,'2_DEBITOS'!G1205))</f>
        <v>0</v>
      </c>
      <c r="G1209" s="8" t="str">
        <f>IF('1_QUESITOS'!$D$18="ERRO !!!","",
IF(E1209+F1209=0,"",
IF(OR('2_DEBITOS'!I1205="Sim",'1_QUESITOS'!$D$6="Sim",'1_QUESITOS'!$D$7="Sim",'1_QUESITOS'!$D$9="Sim"),"D",
IF('3_CAPAG'!$D$9="","",
'3_CAPAG'!$D$9))))</f>
        <v/>
      </c>
      <c r="H1209" s="8" t="str">
        <f>IF('1_QUESITOS'!$D$18="ERRO !!!","00.0",
IF(AND(OR(G1209="C",G1209="D"),'1_QUESITOS'!$D$13="Sim"),"10.1",
IF(AND(OR(G1209="A",G1209="B"),'1_QUESITOS'!$D$14="Sim"),"10.2",
IF(AND(OR(G1209="C",G1209="D"),'1_QUESITOS'!$D$13="Não",'1_QUESITOS'!$D$12="Inciso I"),"11.1",
IF(AND(OR(G1209="C",G1209="D"),'1_QUESITOS'!$D$13="Não",'1_QUESITOS'!$D$12="Inciso II"),"11.2",
"00.0")))))</f>
        <v>00.0</v>
      </c>
      <c r="I1209" s="87">
        <f>IF('1_QUESITOS'!$D$18="ERRO !!!",0,
IF(H1209="10.1",0.65,
IF(H1209="10.2",0,
IF(AND(H1209="11.1",'1_QUESITOS'!$D$8="Não",'1_QUESITOS'!$D$9="Não",'1_QUESITOS'!$D$10="Não",'1_QUESITOS'!$D$11="Não"),0.65,
IF(AND(H1209="11.1",OR('1_QUESITOS'!$D$8="Sim",'1_QUESITOS'!$D$9="Sim",'1_QUESITOS'!$D$10="Sim",'1_QUESITOS'!$D$11="Sim")),0.7,
IF(AND(H1209="11.2",'1_QUESITOS'!$D$8="Não",'1_QUESITOS'!$D$9="Não",'1_QUESITOS'!$D$10="Não",'1_QUESITOS'!$D$11="Não"),0.5,
IF(AND(H1209="11.2",OR('1_QUESITOS'!$D$8="Sim",'1_QUESITOS'!$D$9="Sim",'1_QUESITOS'!$D$10="Sim",'1_QUESITOS'!$D$11="Sim")),0.55,
0)))))))</f>
        <v>0</v>
      </c>
      <c r="J1209" s="87">
        <f>'3_CAPAG'!$D$8</f>
        <v>0</v>
      </c>
      <c r="K1209" s="87">
        <f>IF(OR('2_DEBITOS'!I1205="Sim",'1_QUESITOS'!$D$6="Sim",'1_QUESITOS'!$D$7="Sim",'1_QUESITOS'!$D$9="Sim"),I1209,
SMALL(I1209:J1209,1))</f>
        <v>0</v>
      </c>
      <c r="L1209" s="7">
        <f>IF('2_DEBITOS'!$I$4="ERRO !!!",0,ROUNDDOWN(SUM(E1209:F1209)*K1209,2))</f>
        <v>0</v>
      </c>
      <c r="M1209" s="7">
        <f t="shared" si="72"/>
        <v>0</v>
      </c>
      <c r="N1209" s="7">
        <f t="shared" si="75"/>
        <v>0</v>
      </c>
      <c r="O1209" s="7">
        <f t="shared" si="73"/>
        <v>0</v>
      </c>
    </row>
    <row r="1210" spans="3:15" x14ac:dyDescent="0.35">
      <c r="C1210" s="18" t="str">
        <f t="shared" si="74"/>
        <v/>
      </c>
      <c r="D1210" s="13" t="str">
        <f>IF('2_DEBITOS'!D1206="","Não informado",'2_DEBITOS'!D1206)</f>
        <v>Não informado</v>
      </c>
      <c r="E1210" s="7">
        <f>IF('2_DEBITOS'!$I$4="ERRO !!!",0,SUM('2_DEBITOS'!E1206))</f>
        <v>0</v>
      </c>
      <c r="F1210" s="7">
        <f>IF('2_DEBITOS'!$I$4="ERRO !!!",0,SUM('2_DEBITOS'!F1206,'2_DEBITOS'!G1206))</f>
        <v>0</v>
      </c>
      <c r="G1210" s="8" t="str">
        <f>IF('1_QUESITOS'!$D$18="ERRO !!!","",
IF(E1210+F1210=0,"",
IF(OR('2_DEBITOS'!I1206="Sim",'1_QUESITOS'!$D$6="Sim",'1_QUESITOS'!$D$7="Sim",'1_QUESITOS'!$D$9="Sim"),"D",
IF('3_CAPAG'!$D$9="","",
'3_CAPAG'!$D$9))))</f>
        <v/>
      </c>
      <c r="H1210" s="8" t="str">
        <f>IF('1_QUESITOS'!$D$18="ERRO !!!","00.0",
IF(AND(OR(G1210="C",G1210="D"),'1_QUESITOS'!$D$13="Sim"),"10.1",
IF(AND(OR(G1210="A",G1210="B"),'1_QUESITOS'!$D$14="Sim"),"10.2",
IF(AND(OR(G1210="C",G1210="D"),'1_QUESITOS'!$D$13="Não",'1_QUESITOS'!$D$12="Inciso I"),"11.1",
IF(AND(OR(G1210="C",G1210="D"),'1_QUESITOS'!$D$13="Não",'1_QUESITOS'!$D$12="Inciso II"),"11.2",
"00.0")))))</f>
        <v>00.0</v>
      </c>
      <c r="I1210" s="87">
        <f>IF('1_QUESITOS'!$D$18="ERRO !!!",0,
IF(H1210="10.1",0.65,
IF(H1210="10.2",0,
IF(AND(H1210="11.1",'1_QUESITOS'!$D$8="Não",'1_QUESITOS'!$D$9="Não",'1_QUESITOS'!$D$10="Não",'1_QUESITOS'!$D$11="Não"),0.65,
IF(AND(H1210="11.1",OR('1_QUESITOS'!$D$8="Sim",'1_QUESITOS'!$D$9="Sim",'1_QUESITOS'!$D$10="Sim",'1_QUESITOS'!$D$11="Sim")),0.7,
IF(AND(H1210="11.2",'1_QUESITOS'!$D$8="Não",'1_QUESITOS'!$D$9="Não",'1_QUESITOS'!$D$10="Não",'1_QUESITOS'!$D$11="Não"),0.5,
IF(AND(H1210="11.2",OR('1_QUESITOS'!$D$8="Sim",'1_QUESITOS'!$D$9="Sim",'1_QUESITOS'!$D$10="Sim",'1_QUESITOS'!$D$11="Sim")),0.55,
0)))))))</f>
        <v>0</v>
      </c>
      <c r="J1210" s="87">
        <f>'3_CAPAG'!$D$8</f>
        <v>0</v>
      </c>
      <c r="K1210" s="87">
        <f>IF(OR('2_DEBITOS'!I1206="Sim",'1_QUESITOS'!$D$6="Sim",'1_QUESITOS'!$D$7="Sim",'1_QUESITOS'!$D$9="Sim"),I1210,
SMALL(I1210:J1210,1))</f>
        <v>0</v>
      </c>
      <c r="L1210" s="7">
        <f>IF('2_DEBITOS'!$I$4="ERRO !!!",0,ROUNDDOWN(SUM(E1210:F1210)*K1210,2))</f>
        <v>0</v>
      </c>
      <c r="M1210" s="7">
        <f t="shared" si="72"/>
        <v>0</v>
      </c>
      <c r="N1210" s="7">
        <f t="shared" si="75"/>
        <v>0</v>
      </c>
      <c r="O1210" s="7">
        <f t="shared" si="73"/>
        <v>0</v>
      </c>
    </row>
    <row r="1211" spans="3:15" x14ac:dyDescent="0.35">
      <c r="C1211" s="18" t="str">
        <f t="shared" si="74"/>
        <v/>
      </c>
      <c r="D1211" s="13" t="str">
        <f>IF('2_DEBITOS'!D1207="","Não informado",'2_DEBITOS'!D1207)</f>
        <v>Não informado</v>
      </c>
      <c r="E1211" s="7">
        <f>IF('2_DEBITOS'!$I$4="ERRO !!!",0,SUM('2_DEBITOS'!E1207))</f>
        <v>0</v>
      </c>
      <c r="F1211" s="7">
        <f>IF('2_DEBITOS'!$I$4="ERRO !!!",0,SUM('2_DEBITOS'!F1207,'2_DEBITOS'!G1207))</f>
        <v>0</v>
      </c>
      <c r="G1211" s="8" t="str">
        <f>IF('1_QUESITOS'!$D$18="ERRO !!!","",
IF(E1211+F1211=0,"",
IF(OR('2_DEBITOS'!I1207="Sim",'1_QUESITOS'!$D$6="Sim",'1_QUESITOS'!$D$7="Sim",'1_QUESITOS'!$D$9="Sim"),"D",
IF('3_CAPAG'!$D$9="","",
'3_CAPAG'!$D$9))))</f>
        <v/>
      </c>
      <c r="H1211" s="8" t="str">
        <f>IF('1_QUESITOS'!$D$18="ERRO !!!","00.0",
IF(AND(OR(G1211="C",G1211="D"),'1_QUESITOS'!$D$13="Sim"),"10.1",
IF(AND(OR(G1211="A",G1211="B"),'1_QUESITOS'!$D$14="Sim"),"10.2",
IF(AND(OR(G1211="C",G1211="D"),'1_QUESITOS'!$D$13="Não",'1_QUESITOS'!$D$12="Inciso I"),"11.1",
IF(AND(OR(G1211="C",G1211="D"),'1_QUESITOS'!$D$13="Não",'1_QUESITOS'!$D$12="Inciso II"),"11.2",
"00.0")))))</f>
        <v>00.0</v>
      </c>
      <c r="I1211" s="87">
        <f>IF('1_QUESITOS'!$D$18="ERRO !!!",0,
IF(H1211="10.1",0.65,
IF(H1211="10.2",0,
IF(AND(H1211="11.1",'1_QUESITOS'!$D$8="Não",'1_QUESITOS'!$D$9="Não",'1_QUESITOS'!$D$10="Não",'1_QUESITOS'!$D$11="Não"),0.65,
IF(AND(H1211="11.1",OR('1_QUESITOS'!$D$8="Sim",'1_QUESITOS'!$D$9="Sim",'1_QUESITOS'!$D$10="Sim",'1_QUESITOS'!$D$11="Sim")),0.7,
IF(AND(H1211="11.2",'1_QUESITOS'!$D$8="Não",'1_QUESITOS'!$D$9="Não",'1_QUESITOS'!$D$10="Não",'1_QUESITOS'!$D$11="Não"),0.5,
IF(AND(H1211="11.2",OR('1_QUESITOS'!$D$8="Sim",'1_QUESITOS'!$D$9="Sim",'1_QUESITOS'!$D$10="Sim",'1_QUESITOS'!$D$11="Sim")),0.55,
0)))))))</f>
        <v>0</v>
      </c>
      <c r="J1211" s="87">
        <f>'3_CAPAG'!$D$8</f>
        <v>0</v>
      </c>
      <c r="K1211" s="87">
        <f>IF(OR('2_DEBITOS'!I1207="Sim",'1_QUESITOS'!$D$6="Sim",'1_QUESITOS'!$D$7="Sim",'1_QUESITOS'!$D$9="Sim"),I1211,
SMALL(I1211:J1211,1))</f>
        <v>0</v>
      </c>
      <c r="L1211" s="7">
        <f>IF('2_DEBITOS'!$I$4="ERRO !!!",0,ROUNDDOWN(SUM(E1211:F1211)*K1211,2))</f>
        <v>0</v>
      </c>
      <c r="M1211" s="7">
        <f t="shared" si="72"/>
        <v>0</v>
      </c>
      <c r="N1211" s="7">
        <f t="shared" si="75"/>
        <v>0</v>
      </c>
      <c r="O1211" s="7">
        <f t="shared" si="73"/>
        <v>0</v>
      </c>
    </row>
    <row r="1212" spans="3:15" x14ac:dyDescent="0.35">
      <c r="C1212" s="18" t="str">
        <f t="shared" si="74"/>
        <v/>
      </c>
      <c r="D1212" s="13" t="str">
        <f>IF('2_DEBITOS'!D1208="","Não informado",'2_DEBITOS'!D1208)</f>
        <v>Não informado</v>
      </c>
      <c r="E1212" s="7">
        <f>IF('2_DEBITOS'!$I$4="ERRO !!!",0,SUM('2_DEBITOS'!E1208))</f>
        <v>0</v>
      </c>
      <c r="F1212" s="7">
        <f>IF('2_DEBITOS'!$I$4="ERRO !!!",0,SUM('2_DEBITOS'!F1208,'2_DEBITOS'!G1208))</f>
        <v>0</v>
      </c>
      <c r="G1212" s="8" t="str">
        <f>IF('1_QUESITOS'!$D$18="ERRO !!!","",
IF(E1212+F1212=0,"",
IF(OR('2_DEBITOS'!I1208="Sim",'1_QUESITOS'!$D$6="Sim",'1_QUESITOS'!$D$7="Sim",'1_QUESITOS'!$D$9="Sim"),"D",
IF('3_CAPAG'!$D$9="","",
'3_CAPAG'!$D$9))))</f>
        <v/>
      </c>
      <c r="H1212" s="8" t="str">
        <f>IF('1_QUESITOS'!$D$18="ERRO !!!","00.0",
IF(AND(OR(G1212="C",G1212="D"),'1_QUESITOS'!$D$13="Sim"),"10.1",
IF(AND(OR(G1212="A",G1212="B"),'1_QUESITOS'!$D$14="Sim"),"10.2",
IF(AND(OR(G1212="C",G1212="D"),'1_QUESITOS'!$D$13="Não",'1_QUESITOS'!$D$12="Inciso I"),"11.1",
IF(AND(OR(G1212="C",G1212="D"),'1_QUESITOS'!$D$13="Não",'1_QUESITOS'!$D$12="Inciso II"),"11.2",
"00.0")))))</f>
        <v>00.0</v>
      </c>
      <c r="I1212" s="87">
        <f>IF('1_QUESITOS'!$D$18="ERRO !!!",0,
IF(H1212="10.1",0.65,
IF(H1212="10.2",0,
IF(AND(H1212="11.1",'1_QUESITOS'!$D$8="Não",'1_QUESITOS'!$D$9="Não",'1_QUESITOS'!$D$10="Não",'1_QUESITOS'!$D$11="Não"),0.65,
IF(AND(H1212="11.1",OR('1_QUESITOS'!$D$8="Sim",'1_QUESITOS'!$D$9="Sim",'1_QUESITOS'!$D$10="Sim",'1_QUESITOS'!$D$11="Sim")),0.7,
IF(AND(H1212="11.2",'1_QUESITOS'!$D$8="Não",'1_QUESITOS'!$D$9="Não",'1_QUESITOS'!$D$10="Não",'1_QUESITOS'!$D$11="Não"),0.5,
IF(AND(H1212="11.2",OR('1_QUESITOS'!$D$8="Sim",'1_QUESITOS'!$D$9="Sim",'1_QUESITOS'!$D$10="Sim",'1_QUESITOS'!$D$11="Sim")),0.55,
0)))))))</f>
        <v>0</v>
      </c>
      <c r="J1212" s="87">
        <f>'3_CAPAG'!$D$8</f>
        <v>0</v>
      </c>
      <c r="K1212" s="87">
        <f>IF(OR('2_DEBITOS'!I1208="Sim",'1_QUESITOS'!$D$6="Sim",'1_QUESITOS'!$D$7="Sim",'1_QUESITOS'!$D$9="Sim"),I1212,
SMALL(I1212:J1212,1))</f>
        <v>0</v>
      </c>
      <c r="L1212" s="7">
        <f>IF('2_DEBITOS'!$I$4="ERRO !!!",0,ROUNDDOWN(SUM(E1212:F1212)*K1212,2))</f>
        <v>0</v>
      </c>
      <c r="M1212" s="7">
        <f t="shared" si="72"/>
        <v>0</v>
      </c>
      <c r="N1212" s="7">
        <f t="shared" si="75"/>
        <v>0</v>
      </c>
      <c r="O1212" s="7">
        <f t="shared" si="73"/>
        <v>0</v>
      </c>
    </row>
    <row r="1213" spans="3:15" x14ac:dyDescent="0.35">
      <c r="C1213" s="18" t="str">
        <f t="shared" si="74"/>
        <v/>
      </c>
      <c r="D1213" s="13" t="str">
        <f>IF('2_DEBITOS'!D1209="","Não informado",'2_DEBITOS'!D1209)</f>
        <v>Não informado</v>
      </c>
      <c r="E1213" s="7">
        <f>IF('2_DEBITOS'!$I$4="ERRO !!!",0,SUM('2_DEBITOS'!E1209))</f>
        <v>0</v>
      </c>
      <c r="F1213" s="7">
        <f>IF('2_DEBITOS'!$I$4="ERRO !!!",0,SUM('2_DEBITOS'!F1209,'2_DEBITOS'!G1209))</f>
        <v>0</v>
      </c>
      <c r="G1213" s="8" t="str">
        <f>IF('1_QUESITOS'!$D$18="ERRO !!!","",
IF(E1213+F1213=0,"",
IF(OR('2_DEBITOS'!I1209="Sim",'1_QUESITOS'!$D$6="Sim",'1_QUESITOS'!$D$7="Sim",'1_QUESITOS'!$D$9="Sim"),"D",
IF('3_CAPAG'!$D$9="","",
'3_CAPAG'!$D$9))))</f>
        <v/>
      </c>
      <c r="H1213" s="8" t="str">
        <f>IF('1_QUESITOS'!$D$18="ERRO !!!","00.0",
IF(AND(OR(G1213="C",G1213="D"),'1_QUESITOS'!$D$13="Sim"),"10.1",
IF(AND(OR(G1213="A",G1213="B"),'1_QUESITOS'!$D$14="Sim"),"10.2",
IF(AND(OR(G1213="C",G1213="D"),'1_QUESITOS'!$D$13="Não",'1_QUESITOS'!$D$12="Inciso I"),"11.1",
IF(AND(OR(G1213="C",G1213="D"),'1_QUESITOS'!$D$13="Não",'1_QUESITOS'!$D$12="Inciso II"),"11.2",
"00.0")))))</f>
        <v>00.0</v>
      </c>
      <c r="I1213" s="87">
        <f>IF('1_QUESITOS'!$D$18="ERRO !!!",0,
IF(H1213="10.1",0.65,
IF(H1213="10.2",0,
IF(AND(H1213="11.1",'1_QUESITOS'!$D$8="Não",'1_QUESITOS'!$D$9="Não",'1_QUESITOS'!$D$10="Não",'1_QUESITOS'!$D$11="Não"),0.65,
IF(AND(H1213="11.1",OR('1_QUESITOS'!$D$8="Sim",'1_QUESITOS'!$D$9="Sim",'1_QUESITOS'!$D$10="Sim",'1_QUESITOS'!$D$11="Sim")),0.7,
IF(AND(H1213="11.2",'1_QUESITOS'!$D$8="Não",'1_QUESITOS'!$D$9="Não",'1_QUESITOS'!$D$10="Não",'1_QUESITOS'!$D$11="Não"),0.5,
IF(AND(H1213="11.2",OR('1_QUESITOS'!$D$8="Sim",'1_QUESITOS'!$D$9="Sim",'1_QUESITOS'!$D$10="Sim",'1_QUESITOS'!$D$11="Sim")),0.55,
0)))))))</f>
        <v>0</v>
      </c>
      <c r="J1213" s="87">
        <f>'3_CAPAG'!$D$8</f>
        <v>0</v>
      </c>
      <c r="K1213" s="87">
        <f>IF(OR('2_DEBITOS'!I1209="Sim",'1_QUESITOS'!$D$6="Sim",'1_QUESITOS'!$D$7="Sim",'1_QUESITOS'!$D$9="Sim"),I1213,
SMALL(I1213:J1213,1))</f>
        <v>0</v>
      </c>
      <c r="L1213" s="7">
        <f>IF('2_DEBITOS'!$I$4="ERRO !!!",0,ROUNDDOWN(SUM(E1213:F1213)*K1213,2))</f>
        <v>0</v>
      </c>
      <c r="M1213" s="7">
        <f t="shared" si="72"/>
        <v>0</v>
      </c>
      <c r="N1213" s="7">
        <f t="shared" si="75"/>
        <v>0</v>
      </c>
      <c r="O1213" s="7">
        <f t="shared" si="73"/>
        <v>0</v>
      </c>
    </row>
    <row r="1214" spans="3:15" x14ac:dyDescent="0.35">
      <c r="C1214" s="18" t="str">
        <f t="shared" si="74"/>
        <v/>
      </c>
      <c r="D1214" s="13" t="str">
        <f>IF('2_DEBITOS'!D1210="","Não informado",'2_DEBITOS'!D1210)</f>
        <v>Não informado</v>
      </c>
      <c r="E1214" s="7">
        <f>IF('2_DEBITOS'!$I$4="ERRO !!!",0,SUM('2_DEBITOS'!E1210))</f>
        <v>0</v>
      </c>
      <c r="F1214" s="7">
        <f>IF('2_DEBITOS'!$I$4="ERRO !!!",0,SUM('2_DEBITOS'!F1210,'2_DEBITOS'!G1210))</f>
        <v>0</v>
      </c>
      <c r="G1214" s="8" t="str">
        <f>IF('1_QUESITOS'!$D$18="ERRO !!!","",
IF(E1214+F1214=0,"",
IF(OR('2_DEBITOS'!I1210="Sim",'1_QUESITOS'!$D$6="Sim",'1_QUESITOS'!$D$7="Sim",'1_QUESITOS'!$D$9="Sim"),"D",
IF('3_CAPAG'!$D$9="","",
'3_CAPAG'!$D$9))))</f>
        <v/>
      </c>
      <c r="H1214" s="8" t="str">
        <f>IF('1_QUESITOS'!$D$18="ERRO !!!","00.0",
IF(AND(OR(G1214="C",G1214="D"),'1_QUESITOS'!$D$13="Sim"),"10.1",
IF(AND(OR(G1214="A",G1214="B"),'1_QUESITOS'!$D$14="Sim"),"10.2",
IF(AND(OR(G1214="C",G1214="D"),'1_QUESITOS'!$D$13="Não",'1_QUESITOS'!$D$12="Inciso I"),"11.1",
IF(AND(OR(G1214="C",G1214="D"),'1_QUESITOS'!$D$13="Não",'1_QUESITOS'!$D$12="Inciso II"),"11.2",
"00.0")))))</f>
        <v>00.0</v>
      </c>
      <c r="I1214" s="87">
        <f>IF('1_QUESITOS'!$D$18="ERRO !!!",0,
IF(H1214="10.1",0.65,
IF(H1214="10.2",0,
IF(AND(H1214="11.1",'1_QUESITOS'!$D$8="Não",'1_QUESITOS'!$D$9="Não",'1_QUESITOS'!$D$10="Não",'1_QUESITOS'!$D$11="Não"),0.65,
IF(AND(H1214="11.1",OR('1_QUESITOS'!$D$8="Sim",'1_QUESITOS'!$D$9="Sim",'1_QUESITOS'!$D$10="Sim",'1_QUESITOS'!$D$11="Sim")),0.7,
IF(AND(H1214="11.2",'1_QUESITOS'!$D$8="Não",'1_QUESITOS'!$D$9="Não",'1_QUESITOS'!$D$10="Não",'1_QUESITOS'!$D$11="Não"),0.5,
IF(AND(H1214="11.2",OR('1_QUESITOS'!$D$8="Sim",'1_QUESITOS'!$D$9="Sim",'1_QUESITOS'!$D$10="Sim",'1_QUESITOS'!$D$11="Sim")),0.55,
0)))))))</f>
        <v>0</v>
      </c>
      <c r="J1214" s="87">
        <f>'3_CAPAG'!$D$8</f>
        <v>0</v>
      </c>
      <c r="K1214" s="87">
        <f>IF(OR('2_DEBITOS'!I1210="Sim",'1_QUESITOS'!$D$6="Sim",'1_QUESITOS'!$D$7="Sim",'1_QUESITOS'!$D$9="Sim"),I1214,
SMALL(I1214:J1214,1))</f>
        <v>0</v>
      </c>
      <c r="L1214" s="7">
        <f>IF('2_DEBITOS'!$I$4="ERRO !!!",0,ROUNDDOWN(SUM(E1214:F1214)*K1214,2))</f>
        <v>0</v>
      </c>
      <c r="M1214" s="7">
        <f t="shared" si="72"/>
        <v>0</v>
      </c>
      <c r="N1214" s="7">
        <f t="shared" si="75"/>
        <v>0</v>
      </c>
      <c r="O1214" s="7">
        <f t="shared" si="73"/>
        <v>0</v>
      </c>
    </row>
    <row r="1215" spans="3:15" x14ac:dyDescent="0.35">
      <c r="C1215" s="18" t="str">
        <f t="shared" si="74"/>
        <v/>
      </c>
      <c r="D1215" s="13" t="str">
        <f>IF('2_DEBITOS'!D1211="","Não informado",'2_DEBITOS'!D1211)</f>
        <v>Não informado</v>
      </c>
      <c r="E1215" s="7">
        <f>IF('2_DEBITOS'!$I$4="ERRO !!!",0,SUM('2_DEBITOS'!E1211))</f>
        <v>0</v>
      </c>
      <c r="F1215" s="7">
        <f>IF('2_DEBITOS'!$I$4="ERRO !!!",0,SUM('2_DEBITOS'!F1211,'2_DEBITOS'!G1211))</f>
        <v>0</v>
      </c>
      <c r="G1215" s="8" t="str">
        <f>IF('1_QUESITOS'!$D$18="ERRO !!!","",
IF(E1215+F1215=0,"",
IF(OR('2_DEBITOS'!I1211="Sim",'1_QUESITOS'!$D$6="Sim",'1_QUESITOS'!$D$7="Sim",'1_QUESITOS'!$D$9="Sim"),"D",
IF('3_CAPAG'!$D$9="","",
'3_CAPAG'!$D$9))))</f>
        <v/>
      </c>
      <c r="H1215" s="8" t="str">
        <f>IF('1_QUESITOS'!$D$18="ERRO !!!","00.0",
IF(AND(OR(G1215="C",G1215="D"),'1_QUESITOS'!$D$13="Sim"),"10.1",
IF(AND(OR(G1215="A",G1215="B"),'1_QUESITOS'!$D$14="Sim"),"10.2",
IF(AND(OR(G1215="C",G1215="D"),'1_QUESITOS'!$D$13="Não",'1_QUESITOS'!$D$12="Inciso I"),"11.1",
IF(AND(OR(G1215="C",G1215="D"),'1_QUESITOS'!$D$13="Não",'1_QUESITOS'!$D$12="Inciso II"),"11.2",
"00.0")))))</f>
        <v>00.0</v>
      </c>
      <c r="I1215" s="87">
        <f>IF('1_QUESITOS'!$D$18="ERRO !!!",0,
IF(H1215="10.1",0.65,
IF(H1215="10.2",0,
IF(AND(H1215="11.1",'1_QUESITOS'!$D$8="Não",'1_QUESITOS'!$D$9="Não",'1_QUESITOS'!$D$10="Não",'1_QUESITOS'!$D$11="Não"),0.65,
IF(AND(H1215="11.1",OR('1_QUESITOS'!$D$8="Sim",'1_QUESITOS'!$D$9="Sim",'1_QUESITOS'!$D$10="Sim",'1_QUESITOS'!$D$11="Sim")),0.7,
IF(AND(H1215="11.2",'1_QUESITOS'!$D$8="Não",'1_QUESITOS'!$D$9="Não",'1_QUESITOS'!$D$10="Não",'1_QUESITOS'!$D$11="Não"),0.5,
IF(AND(H1215="11.2",OR('1_QUESITOS'!$D$8="Sim",'1_QUESITOS'!$D$9="Sim",'1_QUESITOS'!$D$10="Sim",'1_QUESITOS'!$D$11="Sim")),0.55,
0)))))))</f>
        <v>0</v>
      </c>
      <c r="J1215" s="87">
        <f>'3_CAPAG'!$D$8</f>
        <v>0</v>
      </c>
      <c r="K1215" s="87">
        <f>IF(OR('2_DEBITOS'!I1211="Sim",'1_QUESITOS'!$D$6="Sim",'1_QUESITOS'!$D$7="Sim",'1_QUESITOS'!$D$9="Sim"),I1215,
SMALL(I1215:J1215,1))</f>
        <v>0</v>
      </c>
      <c r="L1215" s="7">
        <f>IF('2_DEBITOS'!$I$4="ERRO !!!",0,ROUNDDOWN(SUM(E1215:F1215)*K1215,2))</f>
        <v>0</v>
      </c>
      <c r="M1215" s="7">
        <f t="shared" si="72"/>
        <v>0</v>
      </c>
      <c r="N1215" s="7">
        <f t="shared" si="75"/>
        <v>0</v>
      </c>
      <c r="O1215" s="7">
        <f t="shared" si="73"/>
        <v>0</v>
      </c>
    </row>
    <row r="1216" spans="3:15" x14ac:dyDescent="0.35">
      <c r="C1216" s="18" t="str">
        <f t="shared" si="74"/>
        <v/>
      </c>
      <c r="D1216" s="13" t="str">
        <f>IF('2_DEBITOS'!D1212="","Não informado",'2_DEBITOS'!D1212)</f>
        <v>Não informado</v>
      </c>
      <c r="E1216" s="7">
        <f>IF('2_DEBITOS'!$I$4="ERRO !!!",0,SUM('2_DEBITOS'!E1212))</f>
        <v>0</v>
      </c>
      <c r="F1216" s="7">
        <f>IF('2_DEBITOS'!$I$4="ERRO !!!",0,SUM('2_DEBITOS'!F1212,'2_DEBITOS'!G1212))</f>
        <v>0</v>
      </c>
      <c r="G1216" s="8" t="str">
        <f>IF('1_QUESITOS'!$D$18="ERRO !!!","",
IF(E1216+F1216=0,"",
IF(OR('2_DEBITOS'!I1212="Sim",'1_QUESITOS'!$D$6="Sim",'1_QUESITOS'!$D$7="Sim",'1_QUESITOS'!$D$9="Sim"),"D",
IF('3_CAPAG'!$D$9="","",
'3_CAPAG'!$D$9))))</f>
        <v/>
      </c>
      <c r="H1216" s="8" t="str">
        <f>IF('1_QUESITOS'!$D$18="ERRO !!!","00.0",
IF(AND(OR(G1216="C",G1216="D"),'1_QUESITOS'!$D$13="Sim"),"10.1",
IF(AND(OR(G1216="A",G1216="B"),'1_QUESITOS'!$D$14="Sim"),"10.2",
IF(AND(OR(G1216="C",G1216="D"),'1_QUESITOS'!$D$13="Não",'1_QUESITOS'!$D$12="Inciso I"),"11.1",
IF(AND(OR(G1216="C",G1216="D"),'1_QUESITOS'!$D$13="Não",'1_QUESITOS'!$D$12="Inciso II"),"11.2",
"00.0")))))</f>
        <v>00.0</v>
      </c>
      <c r="I1216" s="87">
        <f>IF('1_QUESITOS'!$D$18="ERRO !!!",0,
IF(H1216="10.1",0.65,
IF(H1216="10.2",0,
IF(AND(H1216="11.1",'1_QUESITOS'!$D$8="Não",'1_QUESITOS'!$D$9="Não",'1_QUESITOS'!$D$10="Não",'1_QUESITOS'!$D$11="Não"),0.65,
IF(AND(H1216="11.1",OR('1_QUESITOS'!$D$8="Sim",'1_QUESITOS'!$D$9="Sim",'1_QUESITOS'!$D$10="Sim",'1_QUESITOS'!$D$11="Sim")),0.7,
IF(AND(H1216="11.2",'1_QUESITOS'!$D$8="Não",'1_QUESITOS'!$D$9="Não",'1_QUESITOS'!$D$10="Não",'1_QUESITOS'!$D$11="Não"),0.5,
IF(AND(H1216="11.2",OR('1_QUESITOS'!$D$8="Sim",'1_QUESITOS'!$D$9="Sim",'1_QUESITOS'!$D$10="Sim",'1_QUESITOS'!$D$11="Sim")),0.55,
0)))))))</f>
        <v>0</v>
      </c>
      <c r="J1216" s="87">
        <f>'3_CAPAG'!$D$8</f>
        <v>0</v>
      </c>
      <c r="K1216" s="87">
        <f>IF(OR('2_DEBITOS'!I1212="Sim",'1_QUESITOS'!$D$6="Sim",'1_QUESITOS'!$D$7="Sim",'1_QUESITOS'!$D$9="Sim"),I1216,
SMALL(I1216:J1216,1))</f>
        <v>0</v>
      </c>
      <c r="L1216" s="7">
        <f>IF('2_DEBITOS'!$I$4="ERRO !!!",0,ROUNDDOWN(SUM(E1216:F1216)*K1216,2))</f>
        <v>0</v>
      </c>
      <c r="M1216" s="7">
        <f t="shared" si="72"/>
        <v>0</v>
      </c>
      <c r="N1216" s="7">
        <f t="shared" si="75"/>
        <v>0</v>
      </c>
      <c r="O1216" s="7">
        <f t="shared" si="73"/>
        <v>0</v>
      </c>
    </row>
    <row r="1217" spans="3:15" x14ac:dyDescent="0.35">
      <c r="C1217" s="18" t="str">
        <f t="shared" si="74"/>
        <v/>
      </c>
      <c r="D1217" s="13" t="str">
        <f>IF('2_DEBITOS'!D1213="","Não informado",'2_DEBITOS'!D1213)</f>
        <v>Não informado</v>
      </c>
      <c r="E1217" s="7">
        <f>IF('2_DEBITOS'!$I$4="ERRO !!!",0,SUM('2_DEBITOS'!E1213))</f>
        <v>0</v>
      </c>
      <c r="F1217" s="7">
        <f>IF('2_DEBITOS'!$I$4="ERRO !!!",0,SUM('2_DEBITOS'!F1213,'2_DEBITOS'!G1213))</f>
        <v>0</v>
      </c>
      <c r="G1217" s="8" t="str">
        <f>IF('1_QUESITOS'!$D$18="ERRO !!!","",
IF(E1217+F1217=0,"",
IF(OR('2_DEBITOS'!I1213="Sim",'1_QUESITOS'!$D$6="Sim",'1_QUESITOS'!$D$7="Sim",'1_QUESITOS'!$D$9="Sim"),"D",
IF('3_CAPAG'!$D$9="","",
'3_CAPAG'!$D$9))))</f>
        <v/>
      </c>
      <c r="H1217" s="8" t="str">
        <f>IF('1_QUESITOS'!$D$18="ERRO !!!","00.0",
IF(AND(OR(G1217="C",G1217="D"),'1_QUESITOS'!$D$13="Sim"),"10.1",
IF(AND(OR(G1217="A",G1217="B"),'1_QUESITOS'!$D$14="Sim"),"10.2",
IF(AND(OR(G1217="C",G1217="D"),'1_QUESITOS'!$D$13="Não",'1_QUESITOS'!$D$12="Inciso I"),"11.1",
IF(AND(OR(G1217="C",G1217="D"),'1_QUESITOS'!$D$13="Não",'1_QUESITOS'!$D$12="Inciso II"),"11.2",
"00.0")))))</f>
        <v>00.0</v>
      </c>
      <c r="I1217" s="87">
        <f>IF('1_QUESITOS'!$D$18="ERRO !!!",0,
IF(H1217="10.1",0.65,
IF(H1217="10.2",0,
IF(AND(H1217="11.1",'1_QUESITOS'!$D$8="Não",'1_QUESITOS'!$D$9="Não",'1_QUESITOS'!$D$10="Não",'1_QUESITOS'!$D$11="Não"),0.65,
IF(AND(H1217="11.1",OR('1_QUESITOS'!$D$8="Sim",'1_QUESITOS'!$D$9="Sim",'1_QUESITOS'!$D$10="Sim",'1_QUESITOS'!$D$11="Sim")),0.7,
IF(AND(H1217="11.2",'1_QUESITOS'!$D$8="Não",'1_QUESITOS'!$D$9="Não",'1_QUESITOS'!$D$10="Não",'1_QUESITOS'!$D$11="Não"),0.5,
IF(AND(H1217="11.2",OR('1_QUESITOS'!$D$8="Sim",'1_QUESITOS'!$D$9="Sim",'1_QUESITOS'!$D$10="Sim",'1_QUESITOS'!$D$11="Sim")),0.55,
0)))))))</f>
        <v>0</v>
      </c>
      <c r="J1217" s="87">
        <f>'3_CAPAG'!$D$8</f>
        <v>0</v>
      </c>
      <c r="K1217" s="87">
        <f>IF(OR('2_DEBITOS'!I1213="Sim",'1_QUESITOS'!$D$6="Sim",'1_QUESITOS'!$D$7="Sim",'1_QUESITOS'!$D$9="Sim"),I1217,
SMALL(I1217:J1217,1))</f>
        <v>0</v>
      </c>
      <c r="L1217" s="7">
        <f>IF('2_DEBITOS'!$I$4="ERRO !!!",0,ROUNDDOWN(SUM(E1217:F1217)*K1217,2))</f>
        <v>0</v>
      </c>
      <c r="M1217" s="7">
        <f t="shared" si="72"/>
        <v>0</v>
      </c>
      <c r="N1217" s="7">
        <f t="shared" si="75"/>
        <v>0</v>
      </c>
      <c r="O1217" s="7">
        <f t="shared" si="73"/>
        <v>0</v>
      </c>
    </row>
    <row r="1218" spans="3:15" x14ac:dyDescent="0.35">
      <c r="C1218" s="18" t="str">
        <f t="shared" si="74"/>
        <v/>
      </c>
      <c r="D1218" s="13" t="str">
        <f>IF('2_DEBITOS'!D1214="","Não informado",'2_DEBITOS'!D1214)</f>
        <v>Não informado</v>
      </c>
      <c r="E1218" s="7">
        <f>IF('2_DEBITOS'!$I$4="ERRO !!!",0,SUM('2_DEBITOS'!E1214))</f>
        <v>0</v>
      </c>
      <c r="F1218" s="7">
        <f>IF('2_DEBITOS'!$I$4="ERRO !!!",0,SUM('2_DEBITOS'!F1214,'2_DEBITOS'!G1214))</f>
        <v>0</v>
      </c>
      <c r="G1218" s="8" t="str">
        <f>IF('1_QUESITOS'!$D$18="ERRO !!!","",
IF(E1218+F1218=0,"",
IF(OR('2_DEBITOS'!I1214="Sim",'1_QUESITOS'!$D$6="Sim",'1_QUESITOS'!$D$7="Sim",'1_QUESITOS'!$D$9="Sim"),"D",
IF('3_CAPAG'!$D$9="","",
'3_CAPAG'!$D$9))))</f>
        <v/>
      </c>
      <c r="H1218" s="8" t="str">
        <f>IF('1_QUESITOS'!$D$18="ERRO !!!","00.0",
IF(AND(OR(G1218="C",G1218="D"),'1_QUESITOS'!$D$13="Sim"),"10.1",
IF(AND(OR(G1218="A",G1218="B"),'1_QUESITOS'!$D$14="Sim"),"10.2",
IF(AND(OR(G1218="C",G1218="D"),'1_QUESITOS'!$D$13="Não",'1_QUESITOS'!$D$12="Inciso I"),"11.1",
IF(AND(OR(G1218="C",G1218="D"),'1_QUESITOS'!$D$13="Não",'1_QUESITOS'!$D$12="Inciso II"),"11.2",
"00.0")))))</f>
        <v>00.0</v>
      </c>
      <c r="I1218" s="87">
        <f>IF('1_QUESITOS'!$D$18="ERRO !!!",0,
IF(H1218="10.1",0.65,
IF(H1218="10.2",0,
IF(AND(H1218="11.1",'1_QUESITOS'!$D$8="Não",'1_QUESITOS'!$D$9="Não",'1_QUESITOS'!$D$10="Não",'1_QUESITOS'!$D$11="Não"),0.65,
IF(AND(H1218="11.1",OR('1_QUESITOS'!$D$8="Sim",'1_QUESITOS'!$D$9="Sim",'1_QUESITOS'!$D$10="Sim",'1_QUESITOS'!$D$11="Sim")),0.7,
IF(AND(H1218="11.2",'1_QUESITOS'!$D$8="Não",'1_QUESITOS'!$D$9="Não",'1_QUESITOS'!$D$10="Não",'1_QUESITOS'!$D$11="Não"),0.5,
IF(AND(H1218="11.2",OR('1_QUESITOS'!$D$8="Sim",'1_QUESITOS'!$D$9="Sim",'1_QUESITOS'!$D$10="Sim",'1_QUESITOS'!$D$11="Sim")),0.55,
0)))))))</f>
        <v>0</v>
      </c>
      <c r="J1218" s="87">
        <f>'3_CAPAG'!$D$8</f>
        <v>0</v>
      </c>
      <c r="K1218" s="87">
        <f>IF(OR('2_DEBITOS'!I1214="Sim",'1_QUESITOS'!$D$6="Sim",'1_QUESITOS'!$D$7="Sim",'1_QUESITOS'!$D$9="Sim"),I1218,
SMALL(I1218:J1218,1))</f>
        <v>0</v>
      </c>
      <c r="L1218" s="7">
        <f>IF('2_DEBITOS'!$I$4="ERRO !!!",0,ROUNDDOWN(SUM(E1218:F1218)*K1218,2))</f>
        <v>0</v>
      </c>
      <c r="M1218" s="7">
        <f t="shared" si="72"/>
        <v>0</v>
      </c>
      <c r="N1218" s="7">
        <f t="shared" si="75"/>
        <v>0</v>
      </c>
      <c r="O1218" s="7">
        <f t="shared" si="73"/>
        <v>0</v>
      </c>
    </row>
    <row r="1219" spans="3:15" x14ac:dyDescent="0.35">
      <c r="C1219" s="18" t="str">
        <f t="shared" si="74"/>
        <v/>
      </c>
      <c r="D1219" s="13" t="str">
        <f>IF('2_DEBITOS'!D1215="","Não informado",'2_DEBITOS'!D1215)</f>
        <v>Não informado</v>
      </c>
      <c r="E1219" s="7">
        <f>IF('2_DEBITOS'!$I$4="ERRO !!!",0,SUM('2_DEBITOS'!E1215))</f>
        <v>0</v>
      </c>
      <c r="F1219" s="7">
        <f>IF('2_DEBITOS'!$I$4="ERRO !!!",0,SUM('2_DEBITOS'!F1215,'2_DEBITOS'!G1215))</f>
        <v>0</v>
      </c>
      <c r="G1219" s="8" t="str">
        <f>IF('1_QUESITOS'!$D$18="ERRO !!!","",
IF(E1219+F1219=0,"",
IF(OR('2_DEBITOS'!I1215="Sim",'1_QUESITOS'!$D$6="Sim",'1_QUESITOS'!$D$7="Sim",'1_QUESITOS'!$D$9="Sim"),"D",
IF('3_CAPAG'!$D$9="","",
'3_CAPAG'!$D$9))))</f>
        <v/>
      </c>
      <c r="H1219" s="8" t="str">
        <f>IF('1_QUESITOS'!$D$18="ERRO !!!","00.0",
IF(AND(OR(G1219="C",G1219="D"),'1_QUESITOS'!$D$13="Sim"),"10.1",
IF(AND(OR(G1219="A",G1219="B"),'1_QUESITOS'!$D$14="Sim"),"10.2",
IF(AND(OR(G1219="C",G1219="D"),'1_QUESITOS'!$D$13="Não",'1_QUESITOS'!$D$12="Inciso I"),"11.1",
IF(AND(OR(G1219="C",G1219="D"),'1_QUESITOS'!$D$13="Não",'1_QUESITOS'!$D$12="Inciso II"),"11.2",
"00.0")))))</f>
        <v>00.0</v>
      </c>
      <c r="I1219" s="87">
        <f>IF('1_QUESITOS'!$D$18="ERRO !!!",0,
IF(H1219="10.1",0.65,
IF(H1219="10.2",0,
IF(AND(H1219="11.1",'1_QUESITOS'!$D$8="Não",'1_QUESITOS'!$D$9="Não",'1_QUESITOS'!$D$10="Não",'1_QUESITOS'!$D$11="Não"),0.65,
IF(AND(H1219="11.1",OR('1_QUESITOS'!$D$8="Sim",'1_QUESITOS'!$D$9="Sim",'1_QUESITOS'!$D$10="Sim",'1_QUESITOS'!$D$11="Sim")),0.7,
IF(AND(H1219="11.2",'1_QUESITOS'!$D$8="Não",'1_QUESITOS'!$D$9="Não",'1_QUESITOS'!$D$10="Não",'1_QUESITOS'!$D$11="Não"),0.5,
IF(AND(H1219="11.2",OR('1_QUESITOS'!$D$8="Sim",'1_QUESITOS'!$D$9="Sim",'1_QUESITOS'!$D$10="Sim",'1_QUESITOS'!$D$11="Sim")),0.55,
0)))))))</f>
        <v>0</v>
      </c>
      <c r="J1219" s="87">
        <f>'3_CAPAG'!$D$8</f>
        <v>0</v>
      </c>
      <c r="K1219" s="87">
        <f>IF(OR('2_DEBITOS'!I1215="Sim",'1_QUESITOS'!$D$6="Sim",'1_QUESITOS'!$D$7="Sim",'1_QUESITOS'!$D$9="Sim"),I1219,
SMALL(I1219:J1219,1))</f>
        <v>0</v>
      </c>
      <c r="L1219" s="7">
        <f>IF('2_DEBITOS'!$I$4="ERRO !!!",0,ROUNDDOWN(SUM(E1219:F1219)*K1219,2))</f>
        <v>0</v>
      </c>
      <c r="M1219" s="7">
        <f t="shared" si="72"/>
        <v>0</v>
      </c>
      <c r="N1219" s="7">
        <f t="shared" si="75"/>
        <v>0</v>
      </c>
      <c r="O1219" s="7">
        <f t="shared" si="73"/>
        <v>0</v>
      </c>
    </row>
    <row r="1220" spans="3:15" x14ac:dyDescent="0.35">
      <c r="C1220" s="18" t="str">
        <f t="shared" si="74"/>
        <v/>
      </c>
      <c r="D1220" s="13" t="str">
        <f>IF('2_DEBITOS'!D1216="","Não informado",'2_DEBITOS'!D1216)</f>
        <v>Não informado</v>
      </c>
      <c r="E1220" s="7">
        <f>IF('2_DEBITOS'!$I$4="ERRO !!!",0,SUM('2_DEBITOS'!E1216))</f>
        <v>0</v>
      </c>
      <c r="F1220" s="7">
        <f>IF('2_DEBITOS'!$I$4="ERRO !!!",0,SUM('2_DEBITOS'!F1216,'2_DEBITOS'!G1216))</f>
        <v>0</v>
      </c>
      <c r="G1220" s="8" t="str">
        <f>IF('1_QUESITOS'!$D$18="ERRO !!!","",
IF(E1220+F1220=0,"",
IF(OR('2_DEBITOS'!I1216="Sim",'1_QUESITOS'!$D$6="Sim",'1_QUESITOS'!$D$7="Sim",'1_QUESITOS'!$D$9="Sim"),"D",
IF('3_CAPAG'!$D$9="","",
'3_CAPAG'!$D$9))))</f>
        <v/>
      </c>
      <c r="H1220" s="8" t="str">
        <f>IF('1_QUESITOS'!$D$18="ERRO !!!","00.0",
IF(AND(OR(G1220="C",G1220="D"),'1_QUESITOS'!$D$13="Sim"),"10.1",
IF(AND(OR(G1220="A",G1220="B"),'1_QUESITOS'!$D$14="Sim"),"10.2",
IF(AND(OR(G1220="C",G1220="D"),'1_QUESITOS'!$D$13="Não",'1_QUESITOS'!$D$12="Inciso I"),"11.1",
IF(AND(OR(G1220="C",G1220="D"),'1_QUESITOS'!$D$13="Não",'1_QUESITOS'!$D$12="Inciso II"),"11.2",
"00.0")))))</f>
        <v>00.0</v>
      </c>
      <c r="I1220" s="87">
        <f>IF('1_QUESITOS'!$D$18="ERRO !!!",0,
IF(H1220="10.1",0.65,
IF(H1220="10.2",0,
IF(AND(H1220="11.1",'1_QUESITOS'!$D$8="Não",'1_QUESITOS'!$D$9="Não",'1_QUESITOS'!$D$10="Não",'1_QUESITOS'!$D$11="Não"),0.65,
IF(AND(H1220="11.1",OR('1_QUESITOS'!$D$8="Sim",'1_QUESITOS'!$D$9="Sim",'1_QUESITOS'!$D$10="Sim",'1_QUESITOS'!$D$11="Sim")),0.7,
IF(AND(H1220="11.2",'1_QUESITOS'!$D$8="Não",'1_QUESITOS'!$D$9="Não",'1_QUESITOS'!$D$10="Não",'1_QUESITOS'!$D$11="Não"),0.5,
IF(AND(H1220="11.2",OR('1_QUESITOS'!$D$8="Sim",'1_QUESITOS'!$D$9="Sim",'1_QUESITOS'!$D$10="Sim",'1_QUESITOS'!$D$11="Sim")),0.55,
0)))))))</f>
        <v>0</v>
      </c>
      <c r="J1220" s="87">
        <f>'3_CAPAG'!$D$8</f>
        <v>0</v>
      </c>
      <c r="K1220" s="87">
        <f>IF(OR('2_DEBITOS'!I1216="Sim",'1_QUESITOS'!$D$6="Sim",'1_QUESITOS'!$D$7="Sim",'1_QUESITOS'!$D$9="Sim"),I1220,
SMALL(I1220:J1220,1))</f>
        <v>0</v>
      </c>
      <c r="L1220" s="7">
        <f>IF('2_DEBITOS'!$I$4="ERRO !!!",0,ROUNDDOWN(SUM(E1220:F1220)*K1220,2))</f>
        <v>0</v>
      </c>
      <c r="M1220" s="7">
        <f t="shared" si="72"/>
        <v>0</v>
      </c>
      <c r="N1220" s="7">
        <f t="shared" si="75"/>
        <v>0</v>
      </c>
      <c r="O1220" s="7">
        <f t="shared" si="73"/>
        <v>0</v>
      </c>
    </row>
    <row r="1221" spans="3:15" x14ac:dyDescent="0.35">
      <c r="C1221" s="18" t="str">
        <f t="shared" si="74"/>
        <v/>
      </c>
      <c r="D1221" s="13" t="str">
        <f>IF('2_DEBITOS'!D1217="","Não informado",'2_DEBITOS'!D1217)</f>
        <v>Não informado</v>
      </c>
      <c r="E1221" s="7">
        <f>IF('2_DEBITOS'!$I$4="ERRO !!!",0,SUM('2_DEBITOS'!E1217))</f>
        <v>0</v>
      </c>
      <c r="F1221" s="7">
        <f>IF('2_DEBITOS'!$I$4="ERRO !!!",0,SUM('2_DEBITOS'!F1217,'2_DEBITOS'!G1217))</f>
        <v>0</v>
      </c>
      <c r="G1221" s="8" t="str">
        <f>IF('1_QUESITOS'!$D$18="ERRO !!!","",
IF(E1221+F1221=0,"",
IF(OR('2_DEBITOS'!I1217="Sim",'1_QUESITOS'!$D$6="Sim",'1_QUESITOS'!$D$7="Sim",'1_QUESITOS'!$D$9="Sim"),"D",
IF('3_CAPAG'!$D$9="","",
'3_CAPAG'!$D$9))))</f>
        <v/>
      </c>
      <c r="H1221" s="8" t="str">
        <f>IF('1_QUESITOS'!$D$18="ERRO !!!","00.0",
IF(AND(OR(G1221="C",G1221="D"),'1_QUESITOS'!$D$13="Sim"),"10.1",
IF(AND(OR(G1221="A",G1221="B"),'1_QUESITOS'!$D$14="Sim"),"10.2",
IF(AND(OR(G1221="C",G1221="D"),'1_QUESITOS'!$D$13="Não",'1_QUESITOS'!$D$12="Inciso I"),"11.1",
IF(AND(OR(G1221="C",G1221="D"),'1_QUESITOS'!$D$13="Não",'1_QUESITOS'!$D$12="Inciso II"),"11.2",
"00.0")))))</f>
        <v>00.0</v>
      </c>
      <c r="I1221" s="87">
        <f>IF('1_QUESITOS'!$D$18="ERRO !!!",0,
IF(H1221="10.1",0.65,
IF(H1221="10.2",0,
IF(AND(H1221="11.1",'1_QUESITOS'!$D$8="Não",'1_QUESITOS'!$D$9="Não",'1_QUESITOS'!$D$10="Não",'1_QUESITOS'!$D$11="Não"),0.65,
IF(AND(H1221="11.1",OR('1_QUESITOS'!$D$8="Sim",'1_QUESITOS'!$D$9="Sim",'1_QUESITOS'!$D$10="Sim",'1_QUESITOS'!$D$11="Sim")),0.7,
IF(AND(H1221="11.2",'1_QUESITOS'!$D$8="Não",'1_QUESITOS'!$D$9="Não",'1_QUESITOS'!$D$10="Não",'1_QUESITOS'!$D$11="Não"),0.5,
IF(AND(H1221="11.2",OR('1_QUESITOS'!$D$8="Sim",'1_QUESITOS'!$D$9="Sim",'1_QUESITOS'!$D$10="Sim",'1_QUESITOS'!$D$11="Sim")),0.55,
0)))))))</f>
        <v>0</v>
      </c>
      <c r="J1221" s="87">
        <f>'3_CAPAG'!$D$8</f>
        <v>0</v>
      </c>
      <c r="K1221" s="87">
        <f>IF(OR('2_DEBITOS'!I1217="Sim",'1_QUESITOS'!$D$6="Sim",'1_QUESITOS'!$D$7="Sim",'1_QUESITOS'!$D$9="Sim"),I1221,
SMALL(I1221:J1221,1))</f>
        <v>0</v>
      </c>
      <c r="L1221" s="7">
        <f>IF('2_DEBITOS'!$I$4="ERRO !!!",0,ROUNDDOWN(SUM(E1221:F1221)*K1221,2))</f>
        <v>0</v>
      </c>
      <c r="M1221" s="7">
        <f t="shared" si="72"/>
        <v>0</v>
      </c>
      <c r="N1221" s="7">
        <f t="shared" si="75"/>
        <v>0</v>
      </c>
      <c r="O1221" s="7">
        <f t="shared" si="73"/>
        <v>0</v>
      </c>
    </row>
    <row r="1222" spans="3:15" x14ac:dyDescent="0.35">
      <c r="C1222" s="18" t="str">
        <f t="shared" si="74"/>
        <v/>
      </c>
      <c r="D1222" s="13" t="str">
        <f>IF('2_DEBITOS'!D1218="","Não informado",'2_DEBITOS'!D1218)</f>
        <v>Não informado</v>
      </c>
      <c r="E1222" s="7">
        <f>IF('2_DEBITOS'!$I$4="ERRO !!!",0,SUM('2_DEBITOS'!E1218))</f>
        <v>0</v>
      </c>
      <c r="F1222" s="7">
        <f>IF('2_DEBITOS'!$I$4="ERRO !!!",0,SUM('2_DEBITOS'!F1218,'2_DEBITOS'!G1218))</f>
        <v>0</v>
      </c>
      <c r="G1222" s="8" t="str">
        <f>IF('1_QUESITOS'!$D$18="ERRO !!!","",
IF(E1222+F1222=0,"",
IF(OR('2_DEBITOS'!I1218="Sim",'1_QUESITOS'!$D$6="Sim",'1_QUESITOS'!$D$7="Sim",'1_QUESITOS'!$D$9="Sim"),"D",
IF('3_CAPAG'!$D$9="","",
'3_CAPAG'!$D$9))))</f>
        <v/>
      </c>
      <c r="H1222" s="8" t="str">
        <f>IF('1_QUESITOS'!$D$18="ERRO !!!","00.0",
IF(AND(OR(G1222="C",G1222="D"),'1_QUESITOS'!$D$13="Sim"),"10.1",
IF(AND(OR(G1222="A",G1222="B"),'1_QUESITOS'!$D$14="Sim"),"10.2",
IF(AND(OR(G1222="C",G1222="D"),'1_QUESITOS'!$D$13="Não",'1_QUESITOS'!$D$12="Inciso I"),"11.1",
IF(AND(OR(G1222="C",G1222="D"),'1_QUESITOS'!$D$13="Não",'1_QUESITOS'!$D$12="Inciso II"),"11.2",
"00.0")))))</f>
        <v>00.0</v>
      </c>
      <c r="I1222" s="87">
        <f>IF('1_QUESITOS'!$D$18="ERRO !!!",0,
IF(H1222="10.1",0.65,
IF(H1222="10.2",0,
IF(AND(H1222="11.1",'1_QUESITOS'!$D$8="Não",'1_QUESITOS'!$D$9="Não",'1_QUESITOS'!$D$10="Não",'1_QUESITOS'!$D$11="Não"),0.65,
IF(AND(H1222="11.1",OR('1_QUESITOS'!$D$8="Sim",'1_QUESITOS'!$D$9="Sim",'1_QUESITOS'!$D$10="Sim",'1_QUESITOS'!$D$11="Sim")),0.7,
IF(AND(H1222="11.2",'1_QUESITOS'!$D$8="Não",'1_QUESITOS'!$D$9="Não",'1_QUESITOS'!$D$10="Não",'1_QUESITOS'!$D$11="Não"),0.5,
IF(AND(H1222="11.2",OR('1_QUESITOS'!$D$8="Sim",'1_QUESITOS'!$D$9="Sim",'1_QUESITOS'!$D$10="Sim",'1_QUESITOS'!$D$11="Sim")),0.55,
0)))))))</f>
        <v>0</v>
      </c>
      <c r="J1222" s="87">
        <f>'3_CAPAG'!$D$8</f>
        <v>0</v>
      </c>
      <c r="K1222" s="87">
        <f>IF(OR('2_DEBITOS'!I1218="Sim",'1_QUESITOS'!$D$6="Sim",'1_QUESITOS'!$D$7="Sim",'1_QUESITOS'!$D$9="Sim"),I1222,
SMALL(I1222:J1222,1))</f>
        <v>0</v>
      </c>
      <c r="L1222" s="7">
        <f>IF('2_DEBITOS'!$I$4="ERRO !!!",0,ROUNDDOWN(SUM(E1222:F1222)*K1222,2))</f>
        <v>0</v>
      </c>
      <c r="M1222" s="7">
        <f t="shared" si="72"/>
        <v>0</v>
      </c>
      <c r="N1222" s="7">
        <f t="shared" si="75"/>
        <v>0</v>
      </c>
      <c r="O1222" s="7">
        <f t="shared" si="73"/>
        <v>0</v>
      </c>
    </row>
    <row r="1223" spans="3:15" x14ac:dyDescent="0.35">
      <c r="C1223" s="18" t="str">
        <f t="shared" si="74"/>
        <v/>
      </c>
      <c r="D1223" s="13" t="str">
        <f>IF('2_DEBITOS'!D1219="","Não informado",'2_DEBITOS'!D1219)</f>
        <v>Não informado</v>
      </c>
      <c r="E1223" s="7">
        <f>IF('2_DEBITOS'!$I$4="ERRO !!!",0,SUM('2_DEBITOS'!E1219))</f>
        <v>0</v>
      </c>
      <c r="F1223" s="7">
        <f>IF('2_DEBITOS'!$I$4="ERRO !!!",0,SUM('2_DEBITOS'!F1219,'2_DEBITOS'!G1219))</f>
        <v>0</v>
      </c>
      <c r="G1223" s="8" t="str">
        <f>IF('1_QUESITOS'!$D$18="ERRO !!!","",
IF(E1223+F1223=0,"",
IF(OR('2_DEBITOS'!I1219="Sim",'1_QUESITOS'!$D$6="Sim",'1_QUESITOS'!$D$7="Sim",'1_QUESITOS'!$D$9="Sim"),"D",
IF('3_CAPAG'!$D$9="","",
'3_CAPAG'!$D$9))))</f>
        <v/>
      </c>
      <c r="H1223" s="8" t="str">
        <f>IF('1_QUESITOS'!$D$18="ERRO !!!","00.0",
IF(AND(OR(G1223="C",G1223="D"),'1_QUESITOS'!$D$13="Sim"),"10.1",
IF(AND(OR(G1223="A",G1223="B"),'1_QUESITOS'!$D$14="Sim"),"10.2",
IF(AND(OR(G1223="C",G1223="D"),'1_QUESITOS'!$D$13="Não",'1_QUESITOS'!$D$12="Inciso I"),"11.1",
IF(AND(OR(G1223="C",G1223="D"),'1_QUESITOS'!$D$13="Não",'1_QUESITOS'!$D$12="Inciso II"),"11.2",
"00.0")))))</f>
        <v>00.0</v>
      </c>
      <c r="I1223" s="87">
        <f>IF('1_QUESITOS'!$D$18="ERRO !!!",0,
IF(H1223="10.1",0.65,
IF(H1223="10.2",0,
IF(AND(H1223="11.1",'1_QUESITOS'!$D$8="Não",'1_QUESITOS'!$D$9="Não",'1_QUESITOS'!$D$10="Não",'1_QUESITOS'!$D$11="Não"),0.65,
IF(AND(H1223="11.1",OR('1_QUESITOS'!$D$8="Sim",'1_QUESITOS'!$D$9="Sim",'1_QUESITOS'!$D$10="Sim",'1_QUESITOS'!$D$11="Sim")),0.7,
IF(AND(H1223="11.2",'1_QUESITOS'!$D$8="Não",'1_QUESITOS'!$D$9="Não",'1_QUESITOS'!$D$10="Não",'1_QUESITOS'!$D$11="Não"),0.5,
IF(AND(H1223="11.2",OR('1_QUESITOS'!$D$8="Sim",'1_QUESITOS'!$D$9="Sim",'1_QUESITOS'!$D$10="Sim",'1_QUESITOS'!$D$11="Sim")),0.55,
0)))))))</f>
        <v>0</v>
      </c>
      <c r="J1223" s="87">
        <f>'3_CAPAG'!$D$8</f>
        <v>0</v>
      </c>
      <c r="K1223" s="87">
        <f>IF(OR('2_DEBITOS'!I1219="Sim",'1_QUESITOS'!$D$6="Sim",'1_QUESITOS'!$D$7="Sim",'1_QUESITOS'!$D$9="Sim"),I1223,
SMALL(I1223:J1223,1))</f>
        <v>0</v>
      </c>
      <c r="L1223" s="7">
        <f>IF('2_DEBITOS'!$I$4="ERRO !!!",0,ROUNDDOWN(SUM(E1223:F1223)*K1223,2))</f>
        <v>0</v>
      </c>
      <c r="M1223" s="7">
        <f t="shared" si="72"/>
        <v>0</v>
      </c>
      <c r="N1223" s="7">
        <f t="shared" si="75"/>
        <v>0</v>
      </c>
      <c r="O1223" s="7">
        <f t="shared" si="73"/>
        <v>0</v>
      </c>
    </row>
    <row r="1224" spans="3:15" x14ac:dyDescent="0.35">
      <c r="C1224" s="18" t="str">
        <f t="shared" si="74"/>
        <v/>
      </c>
      <c r="D1224" s="13" t="str">
        <f>IF('2_DEBITOS'!D1220="","Não informado",'2_DEBITOS'!D1220)</f>
        <v>Não informado</v>
      </c>
      <c r="E1224" s="7">
        <f>IF('2_DEBITOS'!$I$4="ERRO !!!",0,SUM('2_DEBITOS'!E1220))</f>
        <v>0</v>
      </c>
      <c r="F1224" s="7">
        <f>IF('2_DEBITOS'!$I$4="ERRO !!!",0,SUM('2_DEBITOS'!F1220,'2_DEBITOS'!G1220))</f>
        <v>0</v>
      </c>
      <c r="G1224" s="8" t="str">
        <f>IF('1_QUESITOS'!$D$18="ERRO !!!","",
IF(E1224+F1224=0,"",
IF(OR('2_DEBITOS'!I1220="Sim",'1_QUESITOS'!$D$6="Sim",'1_QUESITOS'!$D$7="Sim",'1_QUESITOS'!$D$9="Sim"),"D",
IF('3_CAPAG'!$D$9="","",
'3_CAPAG'!$D$9))))</f>
        <v/>
      </c>
      <c r="H1224" s="8" t="str">
        <f>IF('1_QUESITOS'!$D$18="ERRO !!!","00.0",
IF(AND(OR(G1224="C",G1224="D"),'1_QUESITOS'!$D$13="Sim"),"10.1",
IF(AND(OR(G1224="A",G1224="B"),'1_QUESITOS'!$D$14="Sim"),"10.2",
IF(AND(OR(G1224="C",G1224="D"),'1_QUESITOS'!$D$13="Não",'1_QUESITOS'!$D$12="Inciso I"),"11.1",
IF(AND(OR(G1224="C",G1224="D"),'1_QUESITOS'!$D$13="Não",'1_QUESITOS'!$D$12="Inciso II"),"11.2",
"00.0")))))</f>
        <v>00.0</v>
      </c>
      <c r="I1224" s="87">
        <f>IF('1_QUESITOS'!$D$18="ERRO !!!",0,
IF(H1224="10.1",0.65,
IF(H1224="10.2",0,
IF(AND(H1224="11.1",'1_QUESITOS'!$D$8="Não",'1_QUESITOS'!$D$9="Não",'1_QUESITOS'!$D$10="Não",'1_QUESITOS'!$D$11="Não"),0.65,
IF(AND(H1224="11.1",OR('1_QUESITOS'!$D$8="Sim",'1_QUESITOS'!$D$9="Sim",'1_QUESITOS'!$D$10="Sim",'1_QUESITOS'!$D$11="Sim")),0.7,
IF(AND(H1224="11.2",'1_QUESITOS'!$D$8="Não",'1_QUESITOS'!$D$9="Não",'1_QUESITOS'!$D$10="Não",'1_QUESITOS'!$D$11="Não"),0.5,
IF(AND(H1224="11.2",OR('1_QUESITOS'!$D$8="Sim",'1_QUESITOS'!$D$9="Sim",'1_QUESITOS'!$D$10="Sim",'1_QUESITOS'!$D$11="Sim")),0.55,
0)))))))</f>
        <v>0</v>
      </c>
      <c r="J1224" s="87">
        <f>'3_CAPAG'!$D$8</f>
        <v>0</v>
      </c>
      <c r="K1224" s="87">
        <f>IF(OR('2_DEBITOS'!I1220="Sim",'1_QUESITOS'!$D$6="Sim",'1_QUESITOS'!$D$7="Sim",'1_QUESITOS'!$D$9="Sim"),I1224,
SMALL(I1224:J1224,1))</f>
        <v>0</v>
      </c>
      <c r="L1224" s="7">
        <f>IF('2_DEBITOS'!$I$4="ERRO !!!",0,ROUNDDOWN(SUM(E1224:F1224)*K1224,2))</f>
        <v>0</v>
      </c>
      <c r="M1224" s="7">
        <f t="shared" si="72"/>
        <v>0</v>
      </c>
      <c r="N1224" s="7">
        <f t="shared" si="75"/>
        <v>0</v>
      </c>
      <c r="O1224" s="7">
        <f t="shared" si="73"/>
        <v>0</v>
      </c>
    </row>
    <row r="1225" spans="3:15" x14ac:dyDescent="0.35">
      <c r="C1225" s="18" t="str">
        <f t="shared" si="74"/>
        <v/>
      </c>
      <c r="D1225" s="13" t="str">
        <f>IF('2_DEBITOS'!D1221="","Não informado",'2_DEBITOS'!D1221)</f>
        <v>Não informado</v>
      </c>
      <c r="E1225" s="7">
        <f>IF('2_DEBITOS'!$I$4="ERRO !!!",0,SUM('2_DEBITOS'!E1221))</f>
        <v>0</v>
      </c>
      <c r="F1225" s="7">
        <f>IF('2_DEBITOS'!$I$4="ERRO !!!",0,SUM('2_DEBITOS'!F1221,'2_DEBITOS'!G1221))</f>
        <v>0</v>
      </c>
      <c r="G1225" s="8" t="str">
        <f>IF('1_QUESITOS'!$D$18="ERRO !!!","",
IF(E1225+F1225=0,"",
IF(OR('2_DEBITOS'!I1221="Sim",'1_QUESITOS'!$D$6="Sim",'1_QUESITOS'!$D$7="Sim",'1_QUESITOS'!$D$9="Sim"),"D",
IF('3_CAPAG'!$D$9="","",
'3_CAPAG'!$D$9))))</f>
        <v/>
      </c>
      <c r="H1225" s="8" t="str">
        <f>IF('1_QUESITOS'!$D$18="ERRO !!!","00.0",
IF(AND(OR(G1225="C",G1225="D"),'1_QUESITOS'!$D$13="Sim"),"10.1",
IF(AND(OR(G1225="A",G1225="B"),'1_QUESITOS'!$D$14="Sim"),"10.2",
IF(AND(OR(G1225="C",G1225="D"),'1_QUESITOS'!$D$13="Não",'1_QUESITOS'!$D$12="Inciso I"),"11.1",
IF(AND(OR(G1225="C",G1225="D"),'1_QUESITOS'!$D$13="Não",'1_QUESITOS'!$D$12="Inciso II"),"11.2",
"00.0")))))</f>
        <v>00.0</v>
      </c>
      <c r="I1225" s="87">
        <f>IF('1_QUESITOS'!$D$18="ERRO !!!",0,
IF(H1225="10.1",0.65,
IF(H1225="10.2",0,
IF(AND(H1225="11.1",'1_QUESITOS'!$D$8="Não",'1_QUESITOS'!$D$9="Não",'1_QUESITOS'!$D$10="Não",'1_QUESITOS'!$D$11="Não"),0.65,
IF(AND(H1225="11.1",OR('1_QUESITOS'!$D$8="Sim",'1_QUESITOS'!$D$9="Sim",'1_QUESITOS'!$D$10="Sim",'1_QUESITOS'!$D$11="Sim")),0.7,
IF(AND(H1225="11.2",'1_QUESITOS'!$D$8="Não",'1_QUESITOS'!$D$9="Não",'1_QUESITOS'!$D$10="Não",'1_QUESITOS'!$D$11="Não"),0.5,
IF(AND(H1225="11.2",OR('1_QUESITOS'!$D$8="Sim",'1_QUESITOS'!$D$9="Sim",'1_QUESITOS'!$D$10="Sim",'1_QUESITOS'!$D$11="Sim")),0.55,
0)))))))</f>
        <v>0</v>
      </c>
      <c r="J1225" s="87">
        <f>'3_CAPAG'!$D$8</f>
        <v>0</v>
      </c>
      <c r="K1225" s="87">
        <f>IF(OR('2_DEBITOS'!I1221="Sim",'1_QUESITOS'!$D$6="Sim",'1_QUESITOS'!$D$7="Sim",'1_QUESITOS'!$D$9="Sim"),I1225,
SMALL(I1225:J1225,1))</f>
        <v>0</v>
      </c>
      <c r="L1225" s="7">
        <f>IF('2_DEBITOS'!$I$4="ERRO !!!",0,ROUNDDOWN(SUM(E1225:F1225)*K1225,2))</f>
        <v>0</v>
      </c>
      <c r="M1225" s="7">
        <f t="shared" si="72"/>
        <v>0</v>
      </c>
      <c r="N1225" s="7">
        <f t="shared" si="75"/>
        <v>0</v>
      </c>
      <c r="O1225" s="7">
        <f t="shared" si="73"/>
        <v>0</v>
      </c>
    </row>
    <row r="1226" spans="3:15" x14ac:dyDescent="0.35">
      <c r="C1226" s="18" t="str">
        <f t="shared" si="74"/>
        <v/>
      </c>
      <c r="D1226" s="13" t="str">
        <f>IF('2_DEBITOS'!D1222="","Não informado",'2_DEBITOS'!D1222)</f>
        <v>Não informado</v>
      </c>
      <c r="E1226" s="7">
        <f>IF('2_DEBITOS'!$I$4="ERRO !!!",0,SUM('2_DEBITOS'!E1222))</f>
        <v>0</v>
      </c>
      <c r="F1226" s="7">
        <f>IF('2_DEBITOS'!$I$4="ERRO !!!",0,SUM('2_DEBITOS'!F1222,'2_DEBITOS'!G1222))</f>
        <v>0</v>
      </c>
      <c r="G1226" s="8" t="str">
        <f>IF('1_QUESITOS'!$D$18="ERRO !!!","",
IF(E1226+F1226=0,"",
IF(OR('2_DEBITOS'!I1222="Sim",'1_QUESITOS'!$D$6="Sim",'1_QUESITOS'!$D$7="Sim",'1_QUESITOS'!$D$9="Sim"),"D",
IF('3_CAPAG'!$D$9="","",
'3_CAPAG'!$D$9))))</f>
        <v/>
      </c>
      <c r="H1226" s="8" t="str">
        <f>IF('1_QUESITOS'!$D$18="ERRO !!!","00.0",
IF(AND(OR(G1226="C",G1226="D"),'1_QUESITOS'!$D$13="Sim"),"10.1",
IF(AND(OR(G1226="A",G1226="B"),'1_QUESITOS'!$D$14="Sim"),"10.2",
IF(AND(OR(G1226="C",G1226="D"),'1_QUESITOS'!$D$13="Não",'1_QUESITOS'!$D$12="Inciso I"),"11.1",
IF(AND(OR(G1226="C",G1226="D"),'1_QUESITOS'!$D$13="Não",'1_QUESITOS'!$D$12="Inciso II"),"11.2",
"00.0")))))</f>
        <v>00.0</v>
      </c>
      <c r="I1226" s="87">
        <f>IF('1_QUESITOS'!$D$18="ERRO !!!",0,
IF(H1226="10.1",0.65,
IF(H1226="10.2",0,
IF(AND(H1226="11.1",'1_QUESITOS'!$D$8="Não",'1_QUESITOS'!$D$9="Não",'1_QUESITOS'!$D$10="Não",'1_QUESITOS'!$D$11="Não"),0.65,
IF(AND(H1226="11.1",OR('1_QUESITOS'!$D$8="Sim",'1_QUESITOS'!$D$9="Sim",'1_QUESITOS'!$D$10="Sim",'1_QUESITOS'!$D$11="Sim")),0.7,
IF(AND(H1226="11.2",'1_QUESITOS'!$D$8="Não",'1_QUESITOS'!$D$9="Não",'1_QUESITOS'!$D$10="Não",'1_QUESITOS'!$D$11="Não"),0.5,
IF(AND(H1226="11.2",OR('1_QUESITOS'!$D$8="Sim",'1_QUESITOS'!$D$9="Sim",'1_QUESITOS'!$D$10="Sim",'1_QUESITOS'!$D$11="Sim")),0.55,
0)))))))</f>
        <v>0</v>
      </c>
      <c r="J1226" s="87">
        <f>'3_CAPAG'!$D$8</f>
        <v>0</v>
      </c>
      <c r="K1226" s="87">
        <f>IF(OR('2_DEBITOS'!I1222="Sim",'1_QUESITOS'!$D$6="Sim",'1_QUESITOS'!$D$7="Sim",'1_QUESITOS'!$D$9="Sim"),I1226,
SMALL(I1226:J1226,1))</f>
        <v>0</v>
      </c>
      <c r="L1226" s="7">
        <f>IF('2_DEBITOS'!$I$4="ERRO !!!",0,ROUNDDOWN(SUM(E1226:F1226)*K1226,2))</f>
        <v>0</v>
      </c>
      <c r="M1226" s="7">
        <f t="shared" si="72"/>
        <v>0</v>
      </c>
      <c r="N1226" s="7">
        <f t="shared" si="75"/>
        <v>0</v>
      </c>
      <c r="O1226" s="7">
        <f t="shared" si="73"/>
        <v>0</v>
      </c>
    </row>
    <row r="1227" spans="3:15" x14ac:dyDescent="0.35">
      <c r="C1227" s="18" t="str">
        <f t="shared" si="74"/>
        <v/>
      </c>
      <c r="D1227" s="13" t="str">
        <f>IF('2_DEBITOS'!D1223="","Não informado",'2_DEBITOS'!D1223)</f>
        <v>Não informado</v>
      </c>
      <c r="E1227" s="7">
        <f>IF('2_DEBITOS'!$I$4="ERRO !!!",0,SUM('2_DEBITOS'!E1223))</f>
        <v>0</v>
      </c>
      <c r="F1227" s="7">
        <f>IF('2_DEBITOS'!$I$4="ERRO !!!",0,SUM('2_DEBITOS'!F1223,'2_DEBITOS'!G1223))</f>
        <v>0</v>
      </c>
      <c r="G1227" s="8" t="str">
        <f>IF('1_QUESITOS'!$D$18="ERRO !!!","",
IF(E1227+F1227=0,"",
IF(OR('2_DEBITOS'!I1223="Sim",'1_QUESITOS'!$D$6="Sim",'1_QUESITOS'!$D$7="Sim",'1_QUESITOS'!$D$9="Sim"),"D",
IF('3_CAPAG'!$D$9="","",
'3_CAPAG'!$D$9))))</f>
        <v/>
      </c>
      <c r="H1227" s="8" t="str">
        <f>IF('1_QUESITOS'!$D$18="ERRO !!!","00.0",
IF(AND(OR(G1227="C",G1227="D"),'1_QUESITOS'!$D$13="Sim"),"10.1",
IF(AND(OR(G1227="A",G1227="B"),'1_QUESITOS'!$D$14="Sim"),"10.2",
IF(AND(OR(G1227="C",G1227="D"),'1_QUESITOS'!$D$13="Não",'1_QUESITOS'!$D$12="Inciso I"),"11.1",
IF(AND(OR(G1227="C",G1227="D"),'1_QUESITOS'!$D$13="Não",'1_QUESITOS'!$D$12="Inciso II"),"11.2",
"00.0")))))</f>
        <v>00.0</v>
      </c>
      <c r="I1227" s="87">
        <f>IF('1_QUESITOS'!$D$18="ERRO !!!",0,
IF(H1227="10.1",0.65,
IF(H1227="10.2",0,
IF(AND(H1227="11.1",'1_QUESITOS'!$D$8="Não",'1_QUESITOS'!$D$9="Não",'1_QUESITOS'!$D$10="Não",'1_QUESITOS'!$D$11="Não"),0.65,
IF(AND(H1227="11.1",OR('1_QUESITOS'!$D$8="Sim",'1_QUESITOS'!$D$9="Sim",'1_QUESITOS'!$D$10="Sim",'1_QUESITOS'!$D$11="Sim")),0.7,
IF(AND(H1227="11.2",'1_QUESITOS'!$D$8="Não",'1_QUESITOS'!$D$9="Não",'1_QUESITOS'!$D$10="Não",'1_QUESITOS'!$D$11="Não"),0.5,
IF(AND(H1227="11.2",OR('1_QUESITOS'!$D$8="Sim",'1_QUESITOS'!$D$9="Sim",'1_QUESITOS'!$D$10="Sim",'1_QUESITOS'!$D$11="Sim")),0.55,
0)))))))</f>
        <v>0</v>
      </c>
      <c r="J1227" s="87">
        <f>'3_CAPAG'!$D$8</f>
        <v>0</v>
      </c>
      <c r="K1227" s="87">
        <f>IF(OR('2_DEBITOS'!I1223="Sim",'1_QUESITOS'!$D$6="Sim",'1_QUESITOS'!$D$7="Sim",'1_QUESITOS'!$D$9="Sim"),I1227,
SMALL(I1227:J1227,1))</f>
        <v>0</v>
      </c>
      <c r="L1227" s="7">
        <f>IF('2_DEBITOS'!$I$4="ERRO !!!",0,ROUNDDOWN(SUM(E1227:F1227)*K1227,2))</f>
        <v>0</v>
      </c>
      <c r="M1227" s="7">
        <f t="shared" si="72"/>
        <v>0</v>
      </c>
      <c r="N1227" s="7">
        <f t="shared" si="75"/>
        <v>0</v>
      </c>
      <c r="O1227" s="7">
        <f t="shared" si="73"/>
        <v>0</v>
      </c>
    </row>
    <row r="1228" spans="3:15" x14ac:dyDescent="0.35">
      <c r="C1228" s="18" t="str">
        <f t="shared" si="74"/>
        <v/>
      </c>
      <c r="D1228" s="13" t="str">
        <f>IF('2_DEBITOS'!D1224="","Não informado",'2_DEBITOS'!D1224)</f>
        <v>Não informado</v>
      </c>
      <c r="E1228" s="7">
        <f>IF('2_DEBITOS'!$I$4="ERRO !!!",0,SUM('2_DEBITOS'!E1224))</f>
        <v>0</v>
      </c>
      <c r="F1228" s="7">
        <f>IF('2_DEBITOS'!$I$4="ERRO !!!",0,SUM('2_DEBITOS'!F1224,'2_DEBITOS'!G1224))</f>
        <v>0</v>
      </c>
      <c r="G1228" s="8" t="str">
        <f>IF('1_QUESITOS'!$D$18="ERRO !!!","",
IF(E1228+F1228=0,"",
IF(OR('2_DEBITOS'!I1224="Sim",'1_QUESITOS'!$D$6="Sim",'1_QUESITOS'!$D$7="Sim",'1_QUESITOS'!$D$9="Sim"),"D",
IF('3_CAPAG'!$D$9="","",
'3_CAPAG'!$D$9))))</f>
        <v/>
      </c>
      <c r="H1228" s="8" t="str">
        <f>IF('1_QUESITOS'!$D$18="ERRO !!!","00.0",
IF(AND(OR(G1228="C",G1228="D"),'1_QUESITOS'!$D$13="Sim"),"10.1",
IF(AND(OR(G1228="A",G1228="B"),'1_QUESITOS'!$D$14="Sim"),"10.2",
IF(AND(OR(G1228="C",G1228="D"),'1_QUESITOS'!$D$13="Não",'1_QUESITOS'!$D$12="Inciso I"),"11.1",
IF(AND(OR(G1228="C",G1228="D"),'1_QUESITOS'!$D$13="Não",'1_QUESITOS'!$D$12="Inciso II"),"11.2",
"00.0")))))</f>
        <v>00.0</v>
      </c>
      <c r="I1228" s="87">
        <f>IF('1_QUESITOS'!$D$18="ERRO !!!",0,
IF(H1228="10.1",0.65,
IF(H1228="10.2",0,
IF(AND(H1228="11.1",'1_QUESITOS'!$D$8="Não",'1_QUESITOS'!$D$9="Não",'1_QUESITOS'!$D$10="Não",'1_QUESITOS'!$D$11="Não"),0.65,
IF(AND(H1228="11.1",OR('1_QUESITOS'!$D$8="Sim",'1_QUESITOS'!$D$9="Sim",'1_QUESITOS'!$D$10="Sim",'1_QUESITOS'!$D$11="Sim")),0.7,
IF(AND(H1228="11.2",'1_QUESITOS'!$D$8="Não",'1_QUESITOS'!$D$9="Não",'1_QUESITOS'!$D$10="Não",'1_QUESITOS'!$D$11="Não"),0.5,
IF(AND(H1228="11.2",OR('1_QUESITOS'!$D$8="Sim",'1_QUESITOS'!$D$9="Sim",'1_QUESITOS'!$D$10="Sim",'1_QUESITOS'!$D$11="Sim")),0.55,
0)))))))</f>
        <v>0</v>
      </c>
      <c r="J1228" s="87">
        <f>'3_CAPAG'!$D$8</f>
        <v>0</v>
      </c>
      <c r="K1228" s="87">
        <f>IF(OR('2_DEBITOS'!I1224="Sim",'1_QUESITOS'!$D$6="Sim",'1_QUESITOS'!$D$7="Sim",'1_QUESITOS'!$D$9="Sim"),I1228,
SMALL(I1228:J1228,1))</f>
        <v>0</v>
      </c>
      <c r="L1228" s="7">
        <f>IF('2_DEBITOS'!$I$4="ERRO !!!",0,ROUNDDOWN(SUM(E1228:F1228)*K1228,2))</f>
        <v>0</v>
      </c>
      <c r="M1228" s="7">
        <f t="shared" si="72"/>
        <v>0</v>
      </c>
      <c r="N1228" s="7">
        <f t="shared" si="75"/>
        <v>0</v>
      </c>
      <c r="O1228" s="7">
        <f t="shared" si="73"/>
        <v>0</v>
      </c>
    </row>
    <row r="1229" spans="3:15" x14ac:dyDescent="0.35">
      <c r="C1229" s="18" t="str">
        <f t="shared" si="74"/>
        <v/>
      </c>
      <c r="D1229" s="13" t="str">
        <f>IF('2_DEBITOS'!D1225="","Não informado",'2_DEBITOS'!D1225)</f>
        <v>Não informado</v>
      </c>
      <c r="E1229" s="7">
        <f>IF('2_DEBITOS'!$I$4="ERRO !!!",0,SUM('2_DEBITOS'!E1225))</f>
        <v>0</v>
      </c>
      <c r="F1229" s="7">
        <f>IF('2_DEBITOS'!$I$4="ERRO !!!",0,SUM('2_DEBITOS'!F1225,'2_DEBITOS'!G1225))</f>
        <v>0</v>
      </c>
      <c r="G1229" s="8" t="str">
        <f>IF('1_QUESITOS'!$D$18="ERRO !!!","",
IF(E1229+F1229=0,"",
IF(OR('2_DEBITOS'!I1225="Sim",'1_QUESITOS'!$D$6="Sim",'1_QUESITOS'!$D$7="Sim",'1_QUESITOS'!$D$9="Sim"),"D",
IF('3_CAPAG'!$D$9="","",
'3_CAPAG'!$D$9))))</f>
        <v/>
      </c>
      <c r="H1229" s="8" t="str">
        <f>IF('1_QUESITOS'!$D$18="ERRO !!!","00.0",
IF(AND(OR(G1229="C",G1229="D"),'1_QUESITOS'!$D$13="Sim"),"10.1",
IF(AND(OR(G1229="A",G1229="B"),'1_QUESITOS'!$D$14="Sim"),"10.2",
IF(AND(OR(G1229="C",G1229="D"),'1_QUESITOS'!$D$13="Não",'1_QUESITOS'!$D$12="Inciso I"),"11.1",
IF(AND(OR(G1229="C",G1229="D"),'1_QUESITOS'!$D$13="Não",'1_QUESITOS'!$D$12="Inciso II"),"11.2",
"00.0")))))</f>
        <v>00.0</v>
      </c>
      <c r="I1229" s="87">
        <f>IF('1_QUESITOS'!$D$18="ERRO !!!",0,
IF(H1229="10.1",0.65,
IF(H1229="10.2",0,
IF(AND(H1229="11.1",'1_QUESITOS'!$D$8="Não",'1_QUESITOS'!$D$9="Não",'1_QUESITOS'!$D$10="Não",'1_QUESITOS'!$D$11="Não"),0.65,
IF(AND(H1229="11.1",OR('1_QUESITOS'!$D$8="Sim",'1_QUESITOS'!$D$9="Sim",'1_QUESITOS'!$D$10="Sim",'1_QUESITOS'!$D$11="Sim")),0.7,
IF(AND(H1229="11.2",'1_QUESITOS'!$D$8="Não",'1_QUESITOS'!$D$9="Não",'1_QUESITOS'!$D$10="Não",'1_QUESITOS'!$D$11="Não"),0.5,
IF(AND(H1229="11.2",OR('1_QUESITOS'!$D$8="Sim",'1_QUESITOS'!$D$9="Sim",'1_QUESITOS'!$D$10="Sim",'1_QUESITOS'!$D$11="Sim")),0.55,
0)))))))</f>
        <v>0</v>
      </c>
      <c r="J1229" s="87">
        <f>'3_CAPAG'!$D$8</f>
        <v>0</v>
      </c>
      <c r="K1229" s="87">
        <f>IF(OR('2_DEBITOS'!I1225="Sim",'1_QUESITOS'!$D$6="Sim",'1_QUESITOS'!$D$7="Sim",'1_QUESITOS'!$D$9="Sim"),I1229,
SMALL(I1229:J1229,1))</f>
        <v>0</v>
      </c>
      <c r="L1229" s="7">
        <f>IF('2_DEBITOS'!$I$4="ERRO !!!",0,ROUNDDOWN(SUM(E1229:F1229)*K1229,2))</f>
        <v>0</v>
      </c>
      <c r="M1229" s="7">
        <f t="shared" si="72"/>
        <v>0</v>
      </c>
      <c r="N1229" s="7">
        <f t="shared" si="75"/>
        <v>0</v>
      </c>
      <c r="O1229" s="7">
        <f t="shared" si="73"/>
        <v>0</v>
      </c>
    </row>
    <row r="1230" spans="3:15" x14ac:dyDescent="0.35">
      <c r="C1230" s="18" t="str">
        <f t="shared" si="74"/>
        <v/>
      </c>
      <c r="D1230" s="13" t="str">
        <f>IF('2_DEBITOS'!D1226="","Não informado",'2_DEBITOS'!D1226)</f>
        <v>Não informado</v>
      </c>
      <c r="E1230" s="7">
        <f>IF('2_DEBITOS'!$I$4="ERRO !!!",0,SUM('2_DEBITOS'!E1226))</f>
        <v>0</v>
      </c>
      <c r="F1230" s="7">
        <f>IF('2_DEBITOS'!$I$4="ERRO !!!",0,SUM('2_DEBITOS'!F1226,'2_DEBITOS'!G1226))</f>
        <v>0</v>
      </c>
      <c r="G1230" s="8" t="str">
        <f>IF('1_QUESITOS'!$D$18="ERRO !!!","",
IF(E1230+F1230=0,"",
IF(OR('2_DEBITOS'!I1226="Sim",'1_QUESITOS'!$D$6="Sim",'1_QUESITOS'!$D$7="Sim",'1_QUESITOS'!$D$9="Sim"),"D",
IF('3_CAPAG'!$D$9="","",
'3_CAPAG'!$D$9))))</f>
        <v/>
      </c>
      <c r="H1230" s="8" t="str">
        <f>IF('1_QUESITOS'!$D$18="ERRO !!!","00.0",
IF(AND(OR(G1230="C",G1230="D"),'1_QUESITOS'!$D$13="Sim"),"10.1",
IF(AND(OR(G1230="A",G1230="B"),'1_QUESITOS'!$D$14="Sim"),"10.2",
IF(AND(OR(G1230="C",G1230="D"),'1_QUESITOS'!$D$13="Não",'1_QUESITOS'!$D$12="Inciso I"),"11.1",
IF(AND(OR(G1230="C",G1230="D"),'1_QUESITOS'!$D$13="Não",'1_QUESITOS'!$D$12="Inciso II"),"11.2",
"00.0")))))</f>
        <v>00.0</v>
      </c>
      <c r="I1230" s="87">
        <f>IF('1_QUESITOS'!$D$18="ERRO !!!",0,
IF(H1230="10.1",0.65,
IF(H1230="10.2",0,
IF(AND(H1230="11.1",'1_QUESITOS'!$D$8="Não",'1_QUESITOS'!$D$9="Não",'1_QUESITOS'!$D$10="Não",'1_QUESITOS'!$D$11="Não"),0.65,
IF(AND(H1230="11.1",OR('1_QUESITOS'!$D$8="Sim",'1_QUESITOS'!$D$9="Sim",'1_QUESITOS'!$D$10="Sim",'1_QUESITOS'!$D$11="Sim")),0.7,
IF(AND(H1230="11.2",'1_QUESITOS'!$D$8="Não",'1_QUESITOS'!$D$9="Não",'1_QUESITOS'!$D$10="Não",'1_QUESITOS'!$D$11="Não"),0.5,
IF(AND(H1230="11.2",OR('1_QUESITOS'!$D$8="Sim",'1_QUESITOS'!$D$9="Sim",'1_QUESITOS'!$D$10="Sim",'1_QUESITOS'!$D$11="Sim")),0.55,
0)))))))</f>
        <v>0</v>
      </c>
      <c r="J1230" s="87">
        <f>'3_CAPAG'!$D$8</f>
        <v>0</v>
      </c>
      <c r="K1230" s="87">
        <f>IF(OR('2_DEBITOS'!I1226="Sim",'1_QUESITOS'!$D$6="Sim",'1_QUESITOS'!$D$7="Sim",'1_QUESITOS'!$D$9="Sim"),I1230,
SMALL(I1230:J1230,1))</f>
        <v>0</v>
      </c>
      <c r="L1230" s="7">
        <f>IF('2_DEBITOS'!$I$4="ERRO !!!",0,ROUNDDOWN(SUM(E1230:F1230)*K1230,2))</f>
        <v>0</v>
      </c>
      <c r="M1230" s="7">
        <f t="shared" ref="M1230:M1293" si="76">IF(OR(F1230="",F1230=0),0,IF(OR(H1230="10.1",H1230="11.1",H1230="11.2"),1*F1230,0))</f>
        <v>0</v>
      </c>
      <c r="N1230" s="7">
        <f t="shared" si="75"/>
        <v>0</v>
      </c>
      <c r="O1230" s="7">
        <f t="shared" ref="O1230:O1293" si="77">E1230+F1230-N1230</f>
        <v>0</v>
      </c>
    </row>
    <row r="1231" spans="3:15" x14ac:dyDescent="0.35">
      <c r="C1231" s="18" t="str">
        <f t="shared" ref="C1231:C1294" si="78">IF(D1231="Não informado","",IF(ISERROR(1+C1230),1,1+C1230))</f>
        <v/>
      </c>
      <c r="D1231" s="13" t="str">
        <f>IF('2_DEBITOS'!D1227="","Não informado",'2_DEBITOS'!D1227)</f>
        <v>Não informado</v>
      </c>
      <c r="E1231" s="7">
        <f>IF('2_DEBITOS'!$I$4="ERRO !!!",0,SUM('2_DEBITOS'!E1227))</f>
        <v>0</v>
      </c>
      <c r="F1231" s="7">
        <f>IF('2_DEBITOS'!$I$4="ERRO !!!",0,SUM('2_DEBITOS'!F1227,'2_DEBITOS'!G1227))</f>
        <v>0</v>
      </c>
      <c r="G1231" s="8" t="str">
        <f>IF('1_QUESITOS'!$D$18="ERRO !!!","",
IF(E1231+F1231=0,"",
IF(OR('2_DEBITOS'!I1227="Sim",'1_QUESITOS'!$D$6="Sim",'1_QUESITOS'!$D$7="Sim",'1_QUESITOS'!$D$9="Sim"),"D",
IF('3_CAPAG'!$D$9="","",
'3_CAPAG'!$D$9))))</f>
        <v/>
      </c>
      <c r="H1231" s="8" t="str">
        <f>IF('1_QUESITOS'!$D$18="ERRO !!!","00.0",
IF(AND(OR(G1231="C",G1231="D"),'1_QUESITOS'!$D$13="Sim"),"10.1",
IF(AND(OR(G1231="A",G1231="B"),'1_QUESITOS'!$D$14="Sim"),"10.2",
IF(AND(OR(G1231="C",G1231="D"),'1_QUESITOS'!$D$13="Não",'1_QUESITOS'!$D$12="Inciso I"),"11.1",
IF(AND(OR(G1231="C",G1231="D"),'1_QUESITOS'!$D$13="Não",'1_QUESITOS'!$D$12="Inciso II"),"11.2",
"00.0")))))</f>
        <v>00.0</v>
      </c>
      <c r="I1231" s="87">
        <f>IF('1_QUESITOS'!$D$18="ERRO !!!",0,
IF(H1231="10.1",0.65,
IF(H1231="10.2",0,
IF(AND(H1231="11.1",'1_QUESITOS'!$D$8="Não",'1_QUESITOS'!$D$9="Não",'1_QUESITOS'!$D$10="Não",'1_QUESITOS'!$D$11="Não"),0.65,
IF(AND(H1231="11.1",OR('1_QUESITOS'!$D$8="Sim",'1_QUESITOS'!$D$9="Sim",'1_QUESITOS'!$D$10="Sim",'1_QUESITOS'!$D$11="Sim")),0.7,
IF(AND(H1231="11.2",'1_QUESITOS'!$D$8="Não",'1_QUESITOS'!$D$9="Não",'1_QUESITOS'!$D$10="Não",'1_QUESITOS'!$D$11="Não"),0.5,
IF(AND(H1231="11.2",OR('1_QUESITOS'!$D$8="Sim",'1_QUESITOS'!$D$9="Sim",'1_QUESITOS'!$D$10="Sim",'1_QUESITOS'!$D$11="Sim")),0.55,
0)))))))</f>
        <v>0</v>
      </c>
      <c r="J1231" s="87">
        <f>'3_CAPAG'!$D$8</f>
        <v>0</v>
      </c>
      <c r="K1231" s="87">
        <f>IF(OR('2_DEBITOS'!I1227="Sim",'1_QUESITOS'!$D$6="Sim",'1_QUESITOS'!$D$7="Sim",'1_QUESITOS'!$D$9="Sim"),I1231,
SMALL(I1231:J1231,1))</f>
        <v>0</v>
      </c>
      <c r="L1231" s="7">
        <f>IF('2_DEBITOS'!$I$4="ERRO !!!",0,ROUNDDOWN(SUM(E1231:F1231)*K1231,2))</f>
        <v>0</v>
      </c>
      <c r="M1231" s="7">
        <f t="shared" si="76"/>
        <v>0</v>
      </c>
      <c r="N1231" s="7">
        <f t="shared" ref="N1231:N1294" si="79">SMALL(L1231:M1231,1)</f>
        <v>0</v>
      </c>
      <c r="O1231" s="7">
        <f t="shared" si="77"/>
        <v>0</v>
      </c>
    </row>
    <row r="1232" spans="3:15" x14ac:dyDescent="0.35">
      <c r="C1232" s="18" t="str">
        <f t="shared" si="78"/>
        <v/>
      </c>
      <c r="D1232" s="13" t="str">
        <f>IF('2_DEBITOS'!D1228="","Não informado",'2_DEBITOS'!D1228)</f>
        <v>Não informado</v>
      </c>
      <c r="E1232" s="7">
        <f>IF('2_DEBITOS'!$I$4="ERRO !!!",0,SUM('2_DEBITOS'!E1228))</f>
        <v>0</v>
      </c>
      <c r="F1232" s="7">
        <f>IF('2_DEBITOS'!$I$4="ERRO !!!",0,SUM('2_DEBITOS'!F1228,'2_DEBITOS'!G1228))</f>
        <v>0</v>
      </c>
      <c r="G1232" s="8" t="str">
        <f>IF('1_QUESITOS'!$D$18="ERRO !!!","",
IF(E1232+F1232=0,"",
IF(OR('2_DEBITOS'!I1228="Sim",'1_QUESITOS'!$D$6="Sim",'1_QUESITOS'!$D$7="Sim",'1_QUESITOS'!$D$9="Sim"),"D",
IF('3_CAPAG'!$D$9="","",
'3_CAPAG'!$D$9))))</f>
        <v/>
      </c>
      <c r="H1232" s="8" t="str">
        <f>IF('1_QUESITOS'!$D$18="ERRO !!!","00.0",
IF(AND(OR(G1232="C",G1232="D"),'1_QUESITOS'!$D$13="Sim"),"10.1",
IF(AND(OR(G1232="A",G1232="B"),'1_QUESITOS'!$D$14="Sim"),"10.2",
IF(AND(OR(G1232="C",G1232="D"),'1_QUESITOS'!$D$13="Não",'1_QUESITOS'!$D$12="Inciso I"),"11.1",
IF(AND(OR(G1232="C",G1232="D"),'1_QUESITOS'!$D$13="Não",'1_QUESITOS'!$D$12="Inciso II"),"11.2",
"00.0")))))</f>
        <v>00.0</v>
      </c>
      <c r="I1232" s="87">
        <f>IF('1_QUESITOS'!$D$18="ERRO !!!",0,
IF(H1232="10.1",0.65,
IF(H1232="10.2",0,
IF(AND(H1232="11.1",'1_QUESITOS'!$D$8="Não",'1_QUESITOS'!$D$9="Não",'1_QUESITOS'!$D$10="Não",'1_QUESITOS'!$D$11="Não"),0.65,
IF(AND(H1232="11.1",OR('1_QUESITOS'!$D$8="Sim",'1_QUESITOS'!$D$9="Sim",'1_QUESITOS'!$D$10="Sim",'1_QUESITOS'!$D$11="Sim")),0.7,
IF(AND(H1232="11.2",'1_QUESITOS'!$D$8="Não",'1_QUESITOS'!$D$9="Não",'1_QUESITOS'!$D$10="Não",'1_QUESITOS'!$D$11="Não"),0.5,
IF(AND(H1232="11.2",OR('1_QUESITOS'!$D$8="Sim",'1_QUESITOS'!$D$9="Sim",'1_QUESITOS'!$D$10="Sim",'1_QUESITOS'!$D$11="Sim")),0.55,
0)))))))</f>
        <v>0</v>
      </c>
      <c r="J1232" s="87">
        <f>'3_CAPAG'!$D$8</f>
        <v>0</v>
      </c>
      <c r="K1232" s="87">
        <f>IF(OR('2_DEBITOS'!I1228="Sim",'1_QUESITOS'!$D$6="Sim",'1_QUESITOS'!$D$7="Sim",'1_QUESITOS'!$D$9="Sim"),I1232,
SMALL(I1232:J1232,1))</f>
        <v>0</v>
      </c>
      <c r="L1232" s="7">
        <f>IF('2_DEBITOS'!$I$4="ERRO !!!",0,ROUNDDOWN(SUM(E1232:F1232)*K1232,2))</f>
        <v>0</v>
      </c>
      <c r="M1232" s="7">
        <f t="shared" si="76"/>
        <v>0</v>
      </c>
      <c r="N1232" s="7">
        <f t="shared" si="79"/>
        <v>0</v>
      </c>
      <c r="O1232" s="7">
        <f t="shared" si="77"/>
        <v>0</v>
      </c>
    </row>
    <row r="1233" spans="3:15" x14ac:dyDescent="0.35">
      <c r="C1233" s="18" t="str">
        <f t="shared" si="78"/>
        <v/>
      </c>
      <c r="D1233" s="13" t="str">
        <f>IF('2_DEBITOS'!D1229="","Não informado",'2_DEBITOS'!D1229)</f>
        <v>Não informado</v>
      </c>
      <c r="E1233" s="7">
        <f>IF('2_DEBITOS'!$I$4="ERRO !!!",0,SUM('2_DEBITOS'!E1229))</f>
        <v>0</v>
      </c>
      <c r="F1233" s="7">
        <f>IF('2_DEBITOS'!$I$4="ERRO !!!",0,SUM('2_DEBITOS'!F1229,'2_DEBITOS'!G1229))</f>
        <v>0</v>
      </c>
      <c r="G1233" s="8" t="str">
        <f>IF('1_QUESITOS'!$D$18="ERRO !!!","",
IF(E1233+F1233=0,"",
IF(OR('2_DEBITOS'!I1229="Sim",'1_QUESITOS'!$D$6="Sim",'1_QUESITOS'!$D$7="Sim",'1_QUESITOS'!$D$9="Sim"),"D",
IF('3_CAPAG'!$D$9="","",
'3_CAPAG'!$D$9))))</f>
        <v/>
      </c>
      <c r="H1233" s="8" t="str">
        <f>IF('1_QUESITOS'!$D$18="ERRO !!!","00.0",
IF(AND(OR(G1233="C",G1233="D"),'1_QUESITOS'!$D$13="Sim"),"10.1",
IF(AND(OR(G1233="A",G1233="B"),'1_QUESITOS'!$D$14="Sim"),"10.2",
IF(AND(OR(G1233="C",G1233="D"),'1_QUESITOS'!$D$13="Não",'1_QUESITOS'!$D$12="Inciso I"),"11.1",
IF(AND(OR(G1233="C",G1233="D"),'1_QUESITOS'!$D$13="Não",'1_QUESITOS'!$D$12="Inciso II"),"11.2",
"00.0")))))</f>
        <v>00.0</v>
      </c>
      <c r="I1233" s="87">
        <f>IF('1_QUESITOS'!$D$18="ERRO !!!",0,
IF(H1233="10.1",0.65,
IF(H1233="10.2",0,
IF(AND(H1233="11.1",'1_QUESITOS'!$D$8="Não",'1_QUESITOS'!$D$9="Não",'1_QUESITOS'!$D$10="Não",'1_QUESITOS'!$D$11="Não"),0.65,
IF(AND(H1233="11.1",OR('1_QUESITOS'!$D$8="Sim",'1_QUESITOS'!$D$9="Sim",'1_QUESITOS'!$D$10="Sim",'1_QUESITOS'!$D$11="Sim")),0.7,
IF(AND(H1233="11.2",'1_QUESITOS'!$D$8="Não",'1_QUESITOS'!$D$9="Não",'1_QUESITOS'!$D$10="Não",'1_QUESITOS'!$D$11="Não"),0.5,
IF(AND(H1233="11.2",OR('1_QUESITOS'!$D$8="Sim",'1_QUESITOS'!$D$9="Sim",'1_QUESITOS'!$D$10="Sim",'1_QUESITOS'!$D$11="Sim")),0.55,
0)))))))</f>
        <v>0</v>
      </c>
      <c r="J1233" s="87">
        <f>'3_CAPAG'!$D$8</f>
        <v>0</v>
      </c>
      <c r="K1233" s="87">
        <f>IF(OR('2_DEBITOS'!I1229="Sim",'1_QUESITOS'!$D$6="Sim",'1_QUESITOS'!$D$7="Sim",'1_QUESITOS'!$D$9="Sim"),I1233,
SMALL(I1233:J1233,1))</f>
        <v>0</v>
      </c>
      <c r="L1233" s="7">
        <f>IF('2_DEBITOS'!$I$4="ERRO !!!",0,ROUNDDOWN(SUM(E1233:F1233)*K1233,2))</f>
        <v>0</v>
      </c>
      <c r="M1233" s="7">
        <f t="shared" si="76"/>
        <v>0</v>
      </c>
      <c r="N1233" s="7">
        <f t="shared" si="79"/>
        <v>0</v>
      </c>
      <c r="O1233" s="7">
        <f t="shared" si="77"/>
        <v>0</v>
      </c>
    </row>
    <row r="1234" spans="3:15" x14ac:dyDescent="0.35">
      <c r="C1234" s="18" t="str">
        <f t="shared" si="78"/>
        <v/>
      </c>
      <c r="D1234" s="13" t="str">
        <f>IF('2_DEBITOS'!D1230="","Não informado",'2_DEBITOS'!D1230)</f>
        <v>Não informado</v>
      </c>
      <c r="E1234" s="7">
        <f>IF('2_DEBITOS'!$I$4="ERRO !!!",0,SUM('2_DEBITOS'!E1230))</f>
        <v>0</v>
      </c>
      <c r="F1234" s="7">
        <f>IF('2_DEBITOS'!$I$4="ERRO !!!",0,SUM('2_DEBITOS'!F1230,'2_DEBITOS'!G1230))</f>
        <v>0</v>
      </c>
      <c r="G1234" s="8" t="str">
        <f>IF('1_QUESITOS'!$D$18="ERRO !!!","",
IF(E1234+F1234=0,"",
IF(OR('2_DEBITOS'!I1230="Sim",'1_QUESITOS'!$D$6="Sim",'1_QUESITOS'!$D$7="Sim",'1_QUESITOS'!$D$9="Sim"),"D",
IF('3_CAPAG'!$D$9="","",
'3_CAPAG'!$D$9))))</f>
        <v/>
      </c>
      <c r="H1234" s="8" t="str">
        <f>IF('1_QUESITOS'!$D$18="ERRO !!!","00.0",
IF(AND(OR(G1234="C",G1234="D"),'1_QUESITOS'!$D$13="Sim"),"10.1",
IF(AND(OR(G1234="A",G1234="B"),'1_QUESITOS'!$D$14="Sim"),"10.2",
IF(AND(OR(G1234="C",G1234="D"),'1_QUESITOS'!$D$13="Não",'1_QUESITOS'!$D$12="Inciso I"),"11.1",
IF(AND(OR(G1234="C",G1234="D"),'1_QUESITOS'!$D$13="Não",'1_QUESITOS'!$D$12="Inciso II"),"11.2",
"00.0")))))</f>
        <v>00.0</v>
      </c>
      <c r="I1234" s="87">
        <f>IF('1_QUESITOS'!$D$18="ERRO !!!",0,
IF(H1234="10.1",0.65,
IF(H1234="10.2",0,
IF(AND(H1234="11.1",'1_QUESITOS'!$D$8="Não",'1_QUESITOS'!$D$9="Não",'1_QUESITOS'!$D$10="Não",'1_QUESITOS'!$D$11="Não"),0.65,
IF(AND(H1234="11.1",OR('1_QUESITOS'!$D$8="Sim",'1_QUESITOS'!$D$9="Sim",'1_QUESITOS'!$D$10="Sim",'1_QUESITOS'!$D$11="Sim")),0.7,
IF(AND(H1234="11.2",'1_QUESITOS'!$D$8="Não",'1_QUESITOS'!$D$9="Não",'1_QUESITOS'!$D$10="Não",'1_QUESITOS'!$D$11="Não"),0.5,
IF(AND(H1234="11.2",OR('1_QUESITOS'!$D$8="Sim",'1_QUESITOS'!$D$9="Sim",'1_QUESITOS'!$D$10="Sim",'1_QUESITOS'!$D$11="Sim")),0.55,
0)))))))</f>
        <v>0</v>
      </c>
      <c r="J1234" s="87">
        <f>'3_CAPAG'!$D$8</f>
        <v>0</v>
      </c>
      <c r="K1234" s="87">
        <f>IF(OR('2_DEBITOS'!I1230="Sim",'1_QUESITOS'!$D$6="Sim",'1_QUESITOS'!$D$7="Sim",'1_QUESITOS'!$D$9="Sim"),I1234,
SMALL(I1234:J1234,1))</f>
        <v>0</v>
      </c>
      <c r="L1234" s="7">
        <f>IF('2_DEBITOS'!$I$4="ERRO !!!",0,ROUNDDOWN(SUM(E1234:F1234)*K1234,2))</f>
        <v>0</v>
      </c>
      <c r="M1234" s="7">
        <f t="shared" si="76"/>
        <v>0</v>
      </c>
      <c r="N1234" s="7">
        <f t="shared" si="79"/>
        <v>0</v>
      </c>
      <c r="O1234" s="7">
        <f t="shared" si="77"/>
        <v>0</v>
      </c>
    </row>
    <row r="1235" spans="3:15" x14ac:dyDescent="0.35">
      <c r="C1235" s="18" t="str">
        <f t="shared" si="78"/>
        <v/>
      </c>
      <c r="D1235" s="13" t="str">
        <f>IF('2_DEBITOS'!D1231="","Não informado",'2_DEBITOS'!D1231)</f>
        <v>Não informado</v>
      </c>
      <c r="E1235" s="7">
        <f>IF('2_DEBITOS'!$I$4="ERRO !!!",0,SUM('2_DEBITOS'!E1231))</f>
        <v>0</v>
      </c>
      <c r="F1235" s="7">
        <f>IF('2_DEBITOS'!$I$4="ERRO !!!",0,SUM('2_DEBITOS'!F1231,'2_DEBITOS'!G1231))</f>
        <v>0</v>
      </c>
      <c r="G1235" s="8" t="str">
        <f>IF('1_QUESITOS'!$D$18="ERRO !!!","",
IF(E1235+F1235=0,"",
IF(OR('2_DEBITOS'!I1231="Sim",'1_QUESITOS'!$D$6="Sim",'1_QUESITOS'!$D$7="Sim",'1_QUESITOS'!$D$9="Sim"),"D",
IF('3_CAPAG'!$D$9="","",
'3_CAPAG'!$D$9))))</f>
        <v/>
      </c>
      <c r="H1235" s="8" t="str">
        <f>IF('1_QUESITOS'!$D$18="ERRO !!!","00.0",
IF(AND(OR(G1235="C",G1235="D"),'1_QUESITOS'!$D$13="Sim"),"10.1",
IF(AND(OR(G1235="A",G1235="B"),'1_QUESITOS'!$D$14="Sim"),"10.2",
IF(AND(OR(G1235="C",G1235="D"),'1_QUESITOS'!$D$13="Não",'1_QUESITOS'!$D$12="Inciso I"),"11.1",
IF(AND(OR(G1235="C",G1235="D"),'1_QUESITOS'!$D$13="Não",'1_QUESITOS'!$D$12="Inciso II"),"11.2",
"00.0")))))</f>
        <v>00.0</v>
      </c>
      <c r="I1235" s="87">
        <f>IF('1_QUESITOS'!$D$18="ERRO !!!",0,
IF(H1235="10.1",0.65,
IF(H1235="10.2",0,
IF(AND(H1235="11.1",'1_QUESITOS'!$D$8="Não",'1_QUESITOS'!$D$9="Não",'1_QUESITOS'!$D$10="Não",'1_QUESITOS'!$D$11="Não"),0.65,
IF(AND(H1235="11.1",OR('1_QUESITOS'!$D$8="Sim",'1_QUESITOS'!$D$9="Sim",'1_QUESITOS'!$D$10="Sim",'1_QUESITOS'!$D$11="Sim")),0.7,
IF(AND(H1235="11.2",'1_QUESITOS'!$D$8="Não",'1_QUESITOS'!$D$9="Não",'1_QUESITOS'!$D$10="Não",'1_QUESITOS'!$D$11="Não"),0.5,
IF(AND(H1235="11.2",OR('1_QUESITOS'!$D$8="Sim",'1_QUESITOS'!$D$9="Sim",'1_QUESITOS'!$D$10="Sim",'1_QUESITOS'!$D$11="Sim")),0.55,
0)))))))</f>
        <v>0</v>
      </c>
      <c r="J1235" s="87">
        <f>'3_CAPAG'!$D$8</f>
        <v>0</v>
      </c>
      <c r="K1235" s="87">
        <f>IF(OR('2_DEBITOS'!I1231="Sim",'1_QUESITOS'!$D$6="Sim",'1_QUESITOS'!$D$7="Sim",'1_QUESITOS'!$D$9="Sim"),I1235,
SMALL(I1235:J1235,1))</f>
        <v>0</v>
      </c>
      <c r="L1235" s="7">
        <f>IF('2_DEBITOS'!$I$4="ERRO !!!",0,ROUNDDOWN(SUM(E1235:F1235)*K1235,2))</f>
        <v>0</v>
      </c>
      <c r="M1235" s="7">
        <f t="shared" si="76"/>
        <v>0</v>
      </c>
      <c r="N1235" s="7">
        <f t="shared" si="79"/>
        <v>0</v>
      </c>
      <c r="O1235" s="7">
        <f t="shared" si="77"/>
        <v>0</v>
      </c>
    </row>
    <row r="1236" spans="3:15" x14ac:dyDescent="0.35">
      <c r="C1236" s="18" t="str">
        <f t="shared" si="78"/>
        <v/>
      </c>
      <c r="D1236" s="13" t="str">
        <f>IF('2_DEBITOS'!D1232="","Não informado",'2_DEBITOS'!D1232)</f>
        <v>Não informado</v>
      </c>
      <c r="E1236" s="7">
        <f>IF('2_DEBITOS'!$I$4="ERRO !!!",0,SUM('2_DEBITOS'!E1232))</f>
        <v>0</v>
      </c>
      <c r="F1236" s="7">
        <f>IF('2_DEBITOS'!$I$4="ERRO !!!",0,SUM('2_DEBITOS'!F1232,'2_DEBITOS'!G1232))</f>
        <v>0</v>
      </c>
      <c r="G1236" s="8" t="str">
        <f>IF('1_QUESITOS'!$D$18="ERRO !!!","",
IF(E1236+F1236=0,"",
IF(OR('2_DEBITOS'!I1232="Sim",'1_QUESITOS'!$D$6="Sim",'1_QUESITOS'!$D$7="Sim",'1_QUESITOS'!$D$9="Sim"),"D",
IF('3_CAPAG'!$D$9="","",
'3_CAPAG'!$D$9))))</f>
        <v/>
      </c>
      <c r="H1236" s="8" t="str">
        <f>IF('1_QUESITOS'!$D$18="ERRO !!!","00.0",
IF(AND(OR(G1236="C",G1236="D"),'1_QUESITOS'!$D$13="Sim"),"10.1",
IF(AND(OR(G1236="A",G1236="B"),'1_QUESITOS'!$D$14="Sim"),"10.2",
IF(AND(OR(G1236="C",G1236="D"),'1_QUESITOS'!$D$13="Não",'1_QUESITOS'!$D$12="Inciso I"),"11.1",
IF(AND(OR(G1236="C",G1236="D"),'1_QUESITOS'!$D$13="Não",'1_QUESITOS'!$D$12="Inciso II"),"11.2",
"00.0")))))</f>
        <v>00.0</v>
      </c>
      <c r="I1236" s="87">
        <f>IF('1_QUESITOS'!$D$18="ERRO !!!",0,
IF(H1236="10.1",0.65,
IF(H1236="10.2",0,
IF(AND(H1236="11.1",'1_QUESITOS'!$D$8="Não",'1_QUESITOS'!$D$9="Não",'1_QUESITOS'!$D$10="Não",'1_QUESITOS'!$D$11="Não"),0.65,
IF(AND(H1236="11.1",OR('1_QUESITOS'!$D$8="Sim",'1_QUESITOS'!$D$9="Sim",'1_QUESITOS'!$D$10="Sim",'1_QUESITOS'!$D$11="Sim")),0.7,
IF(AND(H1236="11.2",'1_QUESITOS'!$D$8="Não",'1_QUESITOS'!$D$9="Não",'1_QUESITOS'!$D$10="Não",'1_QUESITOS'!$D$11="Não"),0.5,
IF(AND(H1236="11.2",OR('1_QUESITOS'!$D$8="Sim",'1_QUESITOS'!$D$9="Sim",'1_QUESITOS'!$D$10="Sim",'1_QUESITOS'!$D$11="Sim")),0.55,
0)))))))</f>
        <v>0</v>
      </c>
      <c r="J1236" s="87">
        <f>'3_CAPAG'!$D$8</f>
        <v>0</v>
      </c>
      <c r="K1236" s="87">
        <f>IF(OR('2_DEBITOS'!I1232="Sim",'1_QUESITOS'!$D$6="Sim",'1_QUESITOS'!$D$7="Sim",'1_QUESITOS'!$D$9="Sim"),I1236,
SMALL(I1236:J1236,1))</f>
        <v>0</v>
      </c>
      <c r="L1236" s="7">
        <f>IF('2_DEBITOS'!$I$4="ERRO !!!",0,ROUNDDOWN(SUM(E1236:F1236)*K1236,2))</f>
        <v>0</v>
      </c>
      <c r="M1236" s="7">
        <f t="shared" si="76"/>
        <v>0</v>
      </c>
      <c r="N1236" s="7">
        <f t="shared" si="79"/>
        <v>0</v>
      </c>
      <c r="O1236" s="7">
        <f t="shared" si="77"/>
        <v>0</v>
      </c>
    </row>
    <row r="1237" spans="3:15" x14ac:dyDescent="0.35">
      <c r="C1237" s="18" t="str">
        <f t="shared" si="78"/>
        <v/>
      </c>
      <c r="D1237" s="13" t="str">
        <f>IF('2_DEBITOS'!D1233="","Não informado",'2_DEBITOS'!D1233)</f>
        <v>Não informado</v>
      </c>
      <c r="E1237" s="7">
        <f>IF('2_DEBITOS'!$I$4="ERRO !!!",0,SUM('2_DEBITOS'!E1233))</f>
        <v>0</v>
      </c>
      <c r="F1237" s="7">
        <f>IF('2_DEBITOS'!$I$4="ERRO !!!",0,SUM('2_DEBITOS'!F1233,'2_DEBITOS'!G1233))</f>
        <v>0</v>
      </c>
      <c r="G1237" s="8" t="str">
        <f>IF('1_QUESITOS'!$D$18="ERRO !!!","",
IF(E1237+F1237=0,"",
IF(OR('2_DEBITOS'!I1233="Sim",'1_QUESITOS'!$D$6="Sim",'1_QUESITOS'!$D$7="Sim",'1_QUESITOS'!$D$9="Sim"),"D",
IF('3_CAPAG'!$D$9="","",
'3_CAPAG'!$D$9))))</f>
        <v/>
      </c>
      <c r="H1237" s="8" t="str">
        <f>IF('1_QUESITOS'!$D$18="ERRO !!!","00.0",
IF(AND(OR(G1237="C",G1237="D"),'1_QUESITOS'!$D$13="Sim"),"10.1",
IF(AND(OR(G1237="A",G1237="B"),'1_QUESITOS'!$D$14="Sim"),"10.2",
IF(AND(OR(G1237="C",G1237="D"),'1_QUESITOS'!$D$13="Não",'1_QUESITOS'!$D$12="Inciso I"),"11.1",
IF(AND(OR(G1237="C",G1237="D"),'1_QUESITOS'!$D$13="Não",'1_QUESITOS'!$D$12="Inciso II"),"11.2",
"00.0")))))</f>
        <v>00.0</v>
      </c>
      <c r="I1237" s="87">
        <f>IF('1_QUESITOS'!$D$18="ERRO !!!",0,
IF(H1237="10.1",0.65,
IF(H1237="10.2",0,
IF(AND(H1237="11.1",'1_QUESITOS'!$D$8="Não",'1_QUESITOS'!$D$9="Não",'1_QUESITOS'!$D$10="Não",'1_QUESITOS'!$D$11="Não"),0.65,
IF(AND(H1237="11.1",OR('1_QUESITOS'!$D$8="Sim",'1_QUESITOS'!$D$9="Sim",'1_QUESITOS'!$D$10="Sim",'1_QUESITOS'!$D$11="Sim")),0.7,
IF(AND(H1237="11.2",'1_QUESITOS'!$D$8="Não",'1_QUESITOS'!$D$9="Não",'1_QUESITOS'!$D$10="Não",'1_QUESITOS'!$D$11="Não"),0.5,
IF(AND(H1237="11.2",OR('1_QUESITOS'!$D$8="Sim",'1_QUESITOS'!$D$9="Sim",'1_QUESITOS'!$D$10="Sim",'1_QUESITOS'!$D$11="Sim")),0.55,
0)))))))</f>
        <v>0</v>
      </c>
      <c r="J1237" s="87">
        <f>'3_CAPAG'!$D$8</f>
        <v>0</v>
      </c>
      <c r="K1237" s="87">
        <f>IF(OR('2_DEBITOS'!I1233="Sim",'1_QUESITOS'!$D$6="Sim",'1_QUESITOS'!$D$7="Sim",'1_QUESITOS'!$D$9="Sim"),I1237,
SMALL(I1237:J1237,1))</f>
        <v>0</v>
      </c>
      <c r="L1237" s="7">
        <f>IF('2_DEBITOS'!$I$4="ERRO !!!",0,ROUNDDOWN(SUM(E1237:F1237)*K1237,2))</f>
        <v>0</v>
      </c>
      <c r="M1237" s="7">
        <f t="shared" si="76"/>
        <v>0</v>
      </c>
      <c r="N1237" s="7">
        <f t="shared" si="79"/>
        <v>0</v>
      </c>
      <c r="O1237" s="7">
        <f t="shared" si="77"/>
        <v>0</v>
      </c>
    </row>
    <row r="1238" spans="3:15" x14ac:dyDescent="0.35">
      <c r="C1238" s="18" t="str">
        <f t="shared" si="78"/>
        <v/>
      </c>
      <c r="D1238" s="13" t="str">
        <f>IF('2_DEBITOS'!D1234="","Não informado",'2_DEBITOS'!D1234)</f>
        <v>Não informado</v>
      </c>
      <c r="E1238" s="7">
        <f>IF('2_DEBITOS'!$I$4="ERRO !!!",0,SUM('2_DEBITOS'!E1234))</f>
        <v>0</v>
      </c>
      <c r="F1238" s="7">
        <f>IF('2_DEBITOS'!$I$4="ERRO !!!",0,SUM('2_DEBITOS'!F1234,'2_DEBITOS'!G1234))</f>
        <v>0</v>
      </c>
      <c r="G1238" s="8" t="str">
        <f>IF('1_QUESITOS'!$D$18="ERRO !!!","",
IF(E1238+F1238=0,"",
IF(OR('2_DEBITOS'!I1234="Sim",'1_QUESITOS'!$D$6="Sim",'1_QUESITOS'!$D$7="Sim",'1_QUESITOS'!$D$9="Sim"),"D",
IF('3_CAPAG'!$D$9="","",
'3_CAPAG'!$D$9))))</f>
        <v/>
      </c>
      <c r="H1238" s="8" t="str">
        <f>IF('1_QUESITOS'!$D$18="ERRO !!!","00.0",
IF(AND(OR(G1238="C",G1238="D"),'1_QUESITOS'!$D$13="Sim"),"10.1",
IF(AND(OR(G1238="A",G1238="B"),'1_QUESITOS'!$D$14="Sim"),"10.2",
IF(AND(OR(G1238="C",G1238="D"),'1_QUESITOS'!$D$13="Não",'1_QUESITOS'!$D$12="Inciso I"),"11.1",
IF(AND(OR(G1238="C",G1238="D"),'1_QUESITOS'!$D$13="Não",'1_QUESITOS'!$D$12="Inciso II"),"11.2",
"00.0")))))</f>
        <v>00.0</v>
      </c>
      <c r="I1238" s="87">
        <f>IF('1_QUESITOS'!$D$18="ERRO !!!",0,
IF(H1238="10.1",0.65,
IF(H1238="10.2",0,
IF(AND(H1238="11.1",'1_QUESITOS'!$D$8="Não",'1_QUESITOS'!$D$9="Não",'1_QUESITOS'!$D$10="Não",'1_QUESITOS'!$D$11="Não"),0.65,
IF(AND(H1238="11.1",OR('1_QUESITOS'!$D$8="Sim",'1_QUESITOS'!$D$9="Sim",'1_QUESITOS'!$D$10="Sim",'1_QUESITOS'!$D$11="Sim")),0.7,
IF(AND(H1238="11.2",'1_QUESITOS'!$D$8="Não",'1_QUESITOS'!$D$9="Não",'1_QUESITOS'!$D$10="Não",'1_QUESITOS'!$D$11="Não"),0.5,
IF(AND(H1238="11.2",OR('1_QUESITOS'!$D$8="Sim",'1_QUESITOS'!$D$9="Sim",'1_QUESITOS'!$D$10="Sim",'1_QUESITOS'!$D$11="Sim")),0.55,
0)))))))</f>
        <v>0</v>
      </c>
      <c r="J1238" s="87">
        <f>'3_CAPAG'!$D$8</f>
        <v>0</v>
      </c>
      <c r="K1238" s="87">
        <f>IF(OR('2_DEBITOS'!I1234="Sim",'1_QUESITOS'!$D$6="Sim",'1_QUESITOS'!$D$7="Sim",'1_QUESITOS'!$D$9="Sim"),I1238,
SMALL(I1238:J1238,1))</f>
        <v>0</v>
      </c>
      <c r="L1238" s="7">
        <f>IF('2_DEBITOS'!$I$4="ERRO !!!",0,ROUNDDOWN(SUM(E1238:F1238)*K1238,2))</f>
        <v>0</v>
      </c>
      <c r="M1238" s="7">
        <f t="shared" si="76"/>
        <v>0</v>
      </c>
      <c r="N1238" s="7">
        <f t="shared" si="79"/>
        <v>0</v>
      </c>
      <c r="O1238" s="7">
        <f t="shared" si="77"/>
        <v>0</v>
      </c>
    </row>
    <row r="1239" spans="3:15" x14ac:dyDescent="0.35">
      <c r="C1239" s="18" t="str">
        <f t="shared" si="78"/>
        <v/>
      </c>
      <c r="D1239" s="13" t="str">
        <f>IF('2_DEBITOS'!D1235="","Não informado",'2_DEBITOS'!D1235)</f>
        <v>Não informado</v>
      </c>
      <c r="E1239" s="7">
        <f>IF('2_DEBITOS'!$I$4="ERRO !!!",0,SUM('2_DEBITOS'!E1235))</f>
        <v>0</v>
      </c>
      <c r="F1239" s="7">
        <f>IF('2_DEBITOS'!$I$4="ERRO !!!",0,SUM('2_DEBITOS'!F1235,'2_DEBITOS'!G1235))</f>
        <v>0</v>
      </c>
      <c r="G1239" s="8" t="str">
        <f>IF('1_QUESITOS'!$D$18="ERRO !!!","",
IF(E1239+F1239=0,"",
IF(OR('2_DEBITOS'!I1235="Sim",'1_QUESITOS'!$D$6="Sim",'1_QUESITOS'!$D$7="Sim",'1_QUESITOS'!$D$9="Sim"),"D",
IF('3_CAPAG'!$D$9="","",
'3_CAPAG'!$D$9))))</f>
        <v/>
      </c>
      <c r="H1239" s="8" t="str">
        <f>IF('1_QUESITOS'!$D$18="ERRO !!!","00.0",
IF(AND(OR(G1239="C",G1239="D"),'1_QUESITOS'!$D$13="Sim"),"10.1",
IF(AND(OR(G1239="A",G1239="B"),'1_QUESITOS'!$D$14="Sim"),"10.2",
IF(AND(OR(G1239="C",G1239="D"),'1_QUESITOS'!$D$13="Não",'1_QUESITOS'!$D$12="Inciso I"),"11.1",
IF(AND(OR(G1239="C",G1239="D"),'1_QUESITOS'!$D$13="Não",'1_QUESITOS'!$D$12="Inciso II"),"11.2",
"00.0")))))</f>
        <v>00.0</v>
      </c>
      <c r="I1239" s="87">
        <f>IF('1_QUESITOS'!$D$18="ERRO !!!",0,
IF(H1239="10.1",0.65,
IF(H1239="10.2",0,
IF(AND(H1239="11.1",'1_QUESITOS'!$D$8="Não",'1_QUESITOS'!$D$9="Não",'1_QUESITOS'!$D$10="Não",'1_QUESITOS'!$D$11="Não"),0.65,
IF(AND(H1239="11.1",OR('1_QUESITOS'!$D$8="Sim",'1_QUESITOS'!$D$9="Sim",'1_QUESITOS'!$D$10="Sim",'1_QUESITOS'!$D$11="Sim")),0.7,
IF(AND(H1239="11.2",'1_QUESITOS'!$D$8="Não",'1_QUESITOS'!$D$9="Não",'1_QUESITOS'!$D$10="Não",'1_QUESITOS'!$D$11="Não"),0.5,
IF(AND(H1239="11.2",OR('1_QUESITOS'!$D$8="Sim",'1_QUESITOS'!$D$9="Sim",'1_QUESITOS'!$D$10="Sim",'1_QUESITOS'!$D$11="Sim")),0.55,
0)))))))</f>
        <v>0</v>
      </c>
      <c r="J1239" s="87">
        <f>'3_CAPAG'!$D$8</f>
        <v>0</v>
      </c>
      <c r="K1239" s="87">
        <f>IF(OR('2_DEBITOS'!I1235="Sim",'1_QUESITOS'!$D$6="Sim",'1_QUESITOS'!$D$7="Sim",'1_QUESITOS'!$D$9="Sim"),I1239,
SMALL(I1239:J1239,1))</f>
        <v>0</v>
      </c>
      <c r="L1239" s="7">
        <f>IF('2_DEBITOS'!$I$4="ERRO !!!",0,ROUNDDOWN(SUM(E1239:F1239)*K1239,2))</f>
        <v>0</v>
      </c>
      <c r="M1239" s="7">
        <f t="shared" si="76"/>
        <v>0</v>
      </c>
      <c r="N1239" s="7">
        <f t="shared" si="79"/>
        <v>0</v>
      </c>
      <c r="O1239" s="7">
        <f t="shared" si="77"/>
        <v>0</v>
      </c>
    </row>
    <row r="1240" spans="3:15" x14ac:dyDescent="0.35">
      <c r="C1240" s="18" t="str">
        <f t="shared" si="78"/>
        <v/>
      </c>
      <c r="D1240" s="13" t="str">
        <f>IF('2_DEBITOS'!D1236="","Não informado",'2_DEBITOS'!D1236)</f>
        <v>Não informado</v>
      </c>
      <c r="E1240" s="7">
        <f>IF('2_DEBITOS'!$I$4="ERRO !!!",0,SUM('2_DEBITOS'!E1236))</f>
        <v>0</v>
      </c>
      <c r="F1240" s="7">
        <f>IF('2_DEBITOS'!$I$4="ERRO !!!",0,SUM('2_DEBITOS'!F1236,'2_DEBITOS'!G1236))</f>
        <v>0</v>
      </c>
      <c r="G1240" s="8" t="str">
        <f>IF('1_QUESITOS'!$D$18="ERRO !!!","",
IF(E1240+F1240=0,"",
IF(OR('2_DEBITOS'!I1236="Sim",'1_QUESITOS'!$D$6="Sim",'1_QUESITOS'!$D$7="Sim",'1_QUESITOS'!$D$9="Sim"),"D",
IF('3_CAPAG'!$D$9="","",
'3_CAPAG'!$D$9))))</f>
        <v/>
      </c>
      <c r="H1240" s="8" t="str">
        <f>IF('1_QUESITOS'!$D$18="ERRO !!!","00.0",
IF(AND(OR(G1240="C",G1240="D"),'1_QUESITOS'!$D$13="Sim"),"10.1",
IF(AND(OR(G1240="A",G1240="B"),'1_QUESITOS'!$D$14="Sim"),"10.2",
IF(AND(OR(G1240="C",G1240="D"),'1_QUESITOS'!$D$13="Não",'1_QUESITOS'!$D$12="Inciso I"),"11.1",
IF(AND(OR(G1240="C",G1240="D"),'1_QUESITOS'!$D$13="Não",'1_QUESITOS'!$D$12="Inciso II"),"11.2",
"00.0")))))</f>
        <v>00.0</v>
      </c>
      <c r="I1240" s="87">
        <f>IF('1_QUESITOS'!$D$18="ERRO !!!",0,
IF(H1240="10.1",0.65,
IF(H1240="10.2",0,
IF(AND(H1240="11.1",'1_QUESITOS'!$D$8="Não",'1_QUESITOS'!$D$9="Não",'1_QUESITOS'!$D$10="Não",'1_QUESITOS'!$D$11="Não"),0.65,
IF(AND(H1240="11.1",OR('1_QUESITOS'!$D$8="Sim",'1_QUESITOS'!$D$9="Sim",'1_QUESITOS'!$D$10="Sim",'1_QUESITOS'!$D$11="Sim")),0.7,
IF(AND(H1240="11.2",'1_QUESITOS'!$D$8="Não",'1_QUESITOS'!$D$9="Não",'1_QUESITOS'!$D$10="Não",'1_QUESITOS'!$D$11="Não"),0.5,
IF(AND(H1240="11.2",OR('1_QUESITOS'!$D$8="Sim",'1_QUESITOS'!$D$9="Sim",'1_QUESITOS'!$D$10="Sim",'1_QUESITOS'!$D$11="Sim")),0.55,
0)))))))</f>
        <v>0</v>
      </c>
      <c r="J1240" s="87">
        <f>'3_CAPAG'!$D$8</f>
        <v>0</v>
      </c>
      <c r="K1240" s="87">
        <f>IF(OR('2_DEBITOS'!I1236="Sim",'1_QUESITOS'!$D$6="Sim",'1_QUESITOS'!$D$7="Sim",'1_QUESITOS'!$D$9="Sim"),I1240,
SMALL(I1240:J1240,1))</f>
        <v>0</v>
      </c>
      <c r="L1240" s="7">
        <f>IF('2_DEBITOS'!$I$4="ERRO !!!",0,ROUNDDOWN(SUM(E1240:F1240)*K1240,2))</f>
        <v>0</v>
      </c>
      <c r="M1240" s="7">
        <f t="shared" si="76"/>
        <v>0</v>
      </c>
      <c r="N1240" s="7">
        <f t="shared" si="79"/>
        <v>0</v>
      </c>
      <c r="O1240" s="7">
        <f t="shared" si="77"/>
        <v>0</v>
      </c>
    </row>
    <row r="1241" spans="3:15" x14ac:dyDescent="0.35">
      <c r="C1241" s="18" t="str">
        <f t="shared" si="78"/>
        <v/>
      </c>
      <c r="D1241" s="13" t="str">
        <f>IF('2_DEBITOS'!D1237="","Não informado",'2_DEBITOS'!D1237)</f>
        <v>Não informado</v>
      </c>
      <c r="E1241" s="7">
        <f>IF('2_DEBITOS'!$I$4="ERRO !!!",0,SUM('2_DEBITOS'!E1237))</f>
        <v>0</v>
      </c>
      <c r="F1241" s="7">
        <f>IF('2_DEBITOS'!$I$4="ERRO !!!",0,SUM('2_DEBITOS'!F1237,'2_DEBITOS'!G1237))</f>
        <v>0</v>
      </c>
      <c r="G1241" s="8" t="str">
        <f>IF('1_QUESITOS'!$D$18="ERRO !!!","",
IF(E1241+F1241=0,"",
IF(OR('2_DEBITOS'!I1237="Sim",'1_QUESITOS'!$D$6="Sim",'1_QUESITOS'!$D$7="Sim",'1_QUESITOS'!$D$9="Sim"),"D",
IF('3_CAPAG'!$D$9="","",
'3_CAPAG'!$D$9))))</f>
        <v/>
      </c>
      <c r="H1241" s="8" t="str">
        <f>IF('1_QUESITOS'!$D$18="ERRO !!!","00.0",
IF(AND(OR(G1241="C",G1241="D"),'1_QUESITOS'!$D$13="Sim"),"10.1",
IF(AND(OR(G1241="A",G1241="B"),'1_QUESITOS'!$D$14="Sim"),"10.2",
IF(AND(OR(G1241="C",G1241="D"),'1_QUESITOS'!$D$13="Não",'1_QUESITOS'!$D$12="Inciso I"),"11.1",
IF(AND(OR(G1241="C",G1241="D"),'1_QUESITOS'!$D$13="Não",'1_QUESITOS'!$D$12="Inciso II"),"11.2",
"00.0")))))</f>
        <v>00.0</v>
      </c>
      <c r="I1241" s="87">
        <f>IF('1_QUESITOS'!$D$18="ERRO !!!",0,
IF(H1241="10.1",0.65,
IF(H1241="10.2",0,
IF(AND(H1241="11.1",'1_QUESITOS'!$D$8="Não",'1_QUESITOS'!$D$9="Não",'1_QUESITOS'!$D$10="Não",'1_QUESITOS'!$D$11="Não"),0.65,
IF(AND(H1241="11.1",OR('1_QUESITOS'!$D$8="Sim",'1_QUESITOS'!$D$9="Sim",'1_QUESITOS'!$D$10="Sim",'1_QUESITOS'!$D$11="Sim")),0.7,
IF(AND(H1241="11.2",'1_QUESITOS'!$D$8="Não",'1_QUESITOS'!$D$9="Não",'1_QUESITOS'!$D$10="Não",'1_QUESITOS'!$D$11="Não"),0.5,
IF(AND(H1241="11.2",OR('1_QUESITOS'!$D$8="Sim",'1_QUESITOS'!$D$9="Sim",'1_QUESITOS'!$D$10="Sim",'1_QUESITOS'!$D$11="Sim")),0.55,
0)))))))</f>
        <v>0</v>
      </c>
      <c r="J1241" s="87">
        <f>'3_CAPAG'!$D$8</f>
        <v>0</v>
      </c>
      <c r="K1241" s="87">
        <f>IF(OR('2_DEBITOS'!I1237="Sim",'1_QUESITOS'!$D$6="Sim",'1_QUESITOS'!$D$7="Sim",'1_QUESITOS'!$D$9="Sim"),I1241,
SMALL(I1241:J1241,1))</f>
        <v>0</v>
      </c>
      <c r="L1241" s="7">
        <f>IF('2_DEBITOS'!$I$4="ERRO !!!",0,ROUNDDOWN(SUM(E1241:F1241)*K1241,2))</f>
        <v>0</v>
      </c>
      <c r="M1241" s="7">
        <f t="shared" si="76"/>
        <v>0</v>
      </c>
      <c r="N1241" s="7">
        <f t="shared" si="79"/>
        <v>0</v>
      </c>
      <c r="O1241" s="7">
        <f t="shared" si="77"/>
        <v>0</v>
      </c>
    </row>
    <row r="1242" spans="3:15" x14ac:dyDescent="0.35">
      <c r="C1242" s="18" t="str">
        <f t="shared" si="78"/>
        <v/>
      </c>
      <c r="D1242" s="13" t="str">
        <f>IF('2_DEBITOS'!D1238="","Não informado",'2_DEBITOS'!D1238)</f>
        <v>Não informado</v>
      </c>
      <c r="E1242" s="7">
        <f>IF('2_DEBITOS'!$I$4="ERRO !!!",0,SUM('2_DEBITOS'!E1238))</f>
        <v>0</v>
      </c>
      <c r="F1242" s="7">
        <f>IF('2_DEBITOS'!$I$4="ERRO !!!",0,SUM('2_DEBITOS'!F1238,'2_DEBITOS'!G1238))</f>
        <v>0</v>
      </c>
      <c r="G1242" s="8" t="str">
        <f>IF('1_QUESITOS'!$D$18="ERRO !!!","",
IF(E1242+F1242=0,"",
IF(OR('2_DEBITOS'!I1238="Sim",'1_QUESITOS'!$D$6="Sim",'1_QUESITOS'!$D$7="Sim",'1_QUESITOS'!$D$9="Sim"),"D",
IF('3_CAPAG'!$D$9="","",
'3_CAPAG'!$D$9))))</f>
        <v/>
      </c>
      <c r="H1242" s="8" t="str">
        <f>IF('1_QUESITOS'!$D$18="ERRO !!!","00.0",
IF(AND(OR(G1242="C",G1242="D"),'1_QUESITOS'!$D$13="Sim"),"10.1",
IF(AND(OR(G1242="A",G1242="B"),'1_QUESITOS'!$D$14="Sim"),"10.2",
IF(AND(OR(G1242="C",G1242="D"),'1_QUESITOS'!$D$13="Não",'1_QUESITOS'!$D$12="Inciso I"),"11.1",
IF(AND(OR(G1242="C",G1242="D"),'1_QUESITOS'!$D$13="Não",'1_QUESITOS'!$D$12="Inciso II"),"11.2",
"00.0")))))</f>
        <v>00.0</v>
      </c>
      <c r="I1242" s="87">
        <f>IF('1_QUESITOS'!$D$18="ERRO !!!",0,
IF(H1242="10.1",0.65,
IF(H1242="10.2",0,
IF(AND(H1242="11.1",'1_QUESITOS'!$D$8="Não",'1_QUESITOS'!$D$9="Não",'1_QUESITOS'!$D$10="Não",'1_QUESITOS'!$D$11="Não"),0.65,
IF(AND(H1242="11.1",OR('1_QUESITOS'!$D$8="Sim",'1_QUESITOS'!$D$9="Sim",'1_QUESITOS'!$D$10="Sim",'1_QUESITOS'!$D$11="Sim")),0.7,
IF(AND(H1242="11.2",'1_QUESITOS'!$D$8="Não",'1_QUESITOS'!$D$9="Não",'1_QUESITOS'!$D$10="Não",'1_QUESITOS'!$D$11="Não"),0.5,
IF(AND(H1242="11.2",OR('1_QUESITOS'!$D$8="Sim",'1_QUESITOS'!$D$9="Sim",'1_QUESITOS'!$D$10="Sim",'1_QUESITOS'!$D$11="Sim")),0.55,
0)))))))</f>
        <v>0</v>
      </c>
      <c r="J1242" s="87">
        <f>'3_CAPAG'!$D$8</f>
        <v>0</v>
      </c>
      <c r="K1242" s="87">
        <f>IF(OR('2_DEBITOS'!I1238="Sim",'1_QUESITOS'!$D$6="Sim",'1_QUESITOS'!$D$7="Sim",'1_QUESITOS'!$D$9="Sim"),I1242,
SMALL(I1242:J1242,1))</f>
        <v>0</v>
      </c>
      <c r="L1242" s="7">
        <f>IF('2_DEBITOS'!$I$4="ERRO !!!",0,ROUNDDOWN(SUM(E1242:F1242)*K1242,2))</f>
        <v>0</v>
      </c>
      <c r="M1242" s="7">
        <f t="shared" si="76"/>
        <v>0</v>
      </c>
      <c r="N1242" s="7">
        <f t="shared" si="79"/>
        <v>0</v>
      </c>
      <c r="O1242" s="7">
        <f t="shared" si="77"/>
        <v>0</v>
      </c>
    </row>
    <row r="1243" spans="3:15" x14ac:dyDescent="0.35">
      <c r="C1243" s="18" t="str">
        <f t="shared" si="78"/>
        <v/>
      </c>
      <c r="D1243" s="13" t="str">
        <f>IF('2_DEBITOS'!D1239="","Não informado",'2_DEBITOS'!D1239)</f>
        <v>Não informado</v>
      </c>
      <c r="E1243" s="7">
        <f>IF('2_DEBITOS'!$I$4="ERRO !!!",0,SUM('2_DEBITOS'!E1239))</f>
        <v>0</v>
      </c>
      <c r="F1243" s="7">
        <f>IF('2_DEBITOS'!$I$4="ERRO !!!",0,SUM('2_DEBITOS'!F1239,'2_DEBITOS'!G1239))</f>
        <v>0</v>
      </c>
      <c r="G1243" s="8" t="str">
        <f>IF('1_QUESITOS'!$D$18="ERRO !!!","",
IF(E1243+F1243=0,"",
IF(OR('2_DEBITOS'!I1239="Sim",'1_QUESITOS'!$D$6="Sim",'1_QUESITOS'!$D$7="Sim",'1_QUESITOS'!$D$9="Sim"),"D",
IF('3_CAPAG'!$D$9="","",
'3_CAPAG'!$D$9))))</f>
        <v/>
      </c>
      <c r="H1243" s="8" t="str">
        <f>IF('1_QUESITOS'!$D$18="ERRO !!!","00.0",
IF(AND(OR(G1243="C",G1243="D"),'1_QUESITOS'!$D$13="Sim"),"10.1",
IF(AND(OR(G1243="A",G1243="B"),'1_QUESITOS'!$D$14="Sim"),"10.2",
IF(AND(OR(G1243="C",G1243="D"),'1_QUESITOS'!$D$13="Não",'1_QUESITOS'!$D$12="Inciso I"),"11.1",
IF(AND(OR(G1243="C",G1243="D"),'1_QUESITOS'!$D$13="Não",'1_QUESITOS'!$D$12="Inciso II"),"11.2",
"00.0")))))</f>
        <v>00.0</v>
      </c>
      <c r="I1243" s="87">
        <f>IF('1_QUESITOS'!$D$18="ERRO !!!",0,
IF(H1243="10.1",0.65,
IF(H1243="10.2",0,
IF(AND(H1243="11.1",'1_QUESITOS'!$D$8="Não",'1_QUESITOS'!$D$9="Não",'1_QUESITOS'!$D$10="Não",'1_QUESITOS'!$D$11="Não"),0.65,
IF(AND(H1243="11.1",OR('1_QUESITOS'!$D$8="Sim",'1_QUESITOS'!$D$9="Sim",'1_QUESITOS'!$D$10="Sim",'1_QUESITOS'!$D$11="Sim")),0.7,
IF(AND(H1243="11.2",'1_QUESITOS'!$D$8="Não",'1_QUESITOS'!$D$9="Não",'1_QUESITOS'!$D$10="Não",'1_QUESITOS'!$D$11="Não"),0.5,
IF(AND(H1243="11.2",OR('1_QUESITOS'!$D$8="Sim",'1_QUESITOS'!$D$9="Sim",'1_QUESITOS'!$D$10="Sim",'1_QUESITOS'!$D$11="Sim")),0.55,
0)))))))</f>
        <v>0</v>
      </c>
      <c r="J1243" s="87">
        <f>'3_CAPAG'!$D$8</f>
        <v>0</v>
      </c>
      <c r="K1243" s="87">
        <f>IF(OR('2_DEBITOS'!I1239="Sim",'1_QUESITOS'!$D$6="Sim",'1_QUESITOS'!$D$7="Sim",'1_QUESITOS'!$D$9="Sim"),I1243,
SMALL(I1243:J1243,1))</f>
        <v>0</v>
      </c>
      <c r="L1243" s="7">
        <f>IF('2_DEBITOS'!$I$4="ERRO !!!",0,ROUNDDOWN(SUM(E1243:F1243)*K1243,2))</f>
        <v>0</v>
      </c>
      <c r="M1243" s="7">
        <f t="shared" si="76"/>
        <v>0</v>
      </c>
      <c r="N1243" s="7">
        <f t="shared" si="79"/>
        <v>0</v>
      </c>
      <c r="O1243" s="7">
        <f t="shared" si="77"/>
        <v>0</v>
      </c>
    </row>
    <row r="1244" spans="3:15" x14ac:dyDescent="0.35">
      <c r="C1244" s="18" t="str">
        <f t="shared" si="78"/>
        <v/>
      </c>
      <c r="D1244" s="13" t="str">
        <f>IF('2_DEBITOS'!D1240="","Não informado",'2_DEBITOS'!D1240)</f>
        <v>Não informado</v>
      </c>
      <c r="E1244" s="7">
        <f>IF('2_DEBITOS'!$I$4="ERRO !!!",0,SUM('2_DEBITOS'!E1240))</f>
        <v>0</v>
      </c>
      <c r="F1244" s="7">
        <f>IF('2_DEBITOS'!$I$4="ERRO !!!",0,SUM('2_DEBITOS'!F1240,'2_DEBITOS'!G1240))</f>
        <v>0</v>
      </c>
      <c r="G1244" s="8" t="str">
        <f>IF('1_QUESITOS'!$D$18="ERRO !!!","",
IF(E1244+F1244=0,"",
IF(OR('2_DEBITOS'!I1240="Sim",'1_QUESITOS'!$D$6="Sim",'1_QUESITOS'!$D$7="Sim",'1_QUESITOS'!$D$9="Sim"),"D",
IF('3_CAPAG'!$D$9="","",
'3_CAPAG'!$D$9))))</f>
        <v/>
      </c>
      <c r="H1244" s="8" t="str">
        <f>IF('1_QUESITOS'!$D$18="ERRO !!!","00.0",
IF(AND(OR(G1244="C",G1244="D"),'1_QUESITOS'!$D$13="Sim"),"10.1",
IF(AND(OR(G1244="A",G1244="B"),'1_QUESITOS'!$D$14="Sim"),"10.2",
IF(AND(OR(G1244="C",G1244="D"),'1_QUESITOS'!$D$13="Não",'1_QUESITOS'!$D$12="Inciso I"),"11.1",
IF(AND(OR(G1244="C",G1244="D"),'1_QUESITOS'!$D$13="Não",'1_QUESITOS'!$D$12="Inciso II"),"11.2",
"00.0")))))</f>
        <v>00.0</v>
      </c>
      <c r="I1244" s="87">
        <f>IF('1_QUESITOS'!$D$18="ERRO !!!",0,
IF(H1244="10.1",0.65,
IF(H1244="10.2",0,
IF(AND(H1244="11.1",'1_QUESITOS'!$D$8="Não",'1_QUESITOS'!$D$9="Não",'1_QUESITOS'!$D$10="Não",'1_QUESITOS'!$D$11="Não"),0.65,
IF(AND(H1244="11.1",OR('1_QUESITOS'!$D$8="Sim",'1_QUESITOS'!$D$9="Sim",'1_QUESITOS'!$D$10="Sim",'1_QUESITOS'!$D$11="Sim")),0.7,
IF(AND(H1244="11.2",'1_QUESITOS'!$D$8="Não",'1_QUESITOS'!$D$9="Não",'1_QUESITOS'!$D$10="Não",'1_QUESITOS'!$D$11="Não"),0.5,
IF(AND(H1244="11.2",OR('1_QUESITOS'!$D$8="Sim",'1_QUESITOS'!$D$9="Sim",'1_QUESITOS'!$D$10="Sim",'1_QUESITOS'!$D$11="Sim")),0.55,
0)))))))</f>
        <v>0</v>
      </c>
      <c r="J1244" s="87">
        <f>'3_CAPAG'!$D$8</f>
        <v>0</v>
      </c>
      <c r="K1244" s="87">
        <f>IF(OR('2_DEBITOS'!I1240="Sim",'1_QUESITOS'!$D$6="Sim",'1_QUESITOS'!$D$7="Sim",'1_QUESITOS'!$D$9="Sim"),I1244,
SMALL(I1244:J1244,1))</f>
        <v>0</v>
      </c>
      <c r="L1244" s="7">
        <f>IF('2_DEBITOS'!$I$4="ERRO !!!",0,ROUNDDOWN(SUM(E1244:F1244)*K1244,2))</f>
        <v>0</v>
      </c>
      <c r="M1244" s="7">
        <f t="shared" si="76"/>
        <v>0</v>
      </c>
      <c r="N1244" s="7">
        <f t="shared" si="79"/>
        <v>0</v>
      </c>
      <c r="O1244" s="7">
        <f t="shared" si="77"/>
        <v>0</v>
      </c>
    </row>
    <row r="1245" spans="3:15" x14ac:dyDescent="0.35">
      <c r="C1245" s="18" t="str">
        <f t="shared" si="78"/>
        <v/>
      </c>
      <c r="D1245" s="13" t="str">
        <f>IF('2_DEBITOS'!D1241="","Não informado",'2_DEBITOS'!D1241)</f>
        <v>Não informado</v>
      </c>
      <c r="E1245" s="7">
        <f>IF('2_DEBITOS'!$I$4="ERRO !!!",0,SUM('2_DEBITOS'!E1241))</f>
        <v>0</v>
      </c>
      <c r="F1245" s="7">
        <f>IF('2_DEBITOS'!$I$4="ERRO !!!",0,SUM('2_DEBITOS'!F1241,'2_DEBITOS'!G1241))</f>
        <v>0</v>
      </c>
      <c r="G1245" s="8" t="str">
        <f>IF('1_QUESITOS'!$D$18="ERRO !!!","",
IF(E1245+F1245=0,"",
IF(OR('2_DEBITOS'!I1241="Sim",'1_QUESITOS'!$D$6="Sim",'1_QUESITOS'!$D$7="Sim",'1_QUESITOS'!$D$9="Sim"),"D",
IF('3_CAPAG'!$D$9="","",
'3_CAPAG'!$D$9))))</f>
        <v/>
      </c>
      <c r="H1245" s="8" t="str">
        <f>IF('1_QUESITOS'!$D$18="ERRO !!!","00.0",
IF(AND(OR(G1245="C",G1245="D"),'1_QUESITOS'!$D$13="Sim"),"10.1",
IF(AND(OR(G1245="A",G1245="B"),'1_QUESITOS'!$D$14="Sim"),"10.2",
IF(AND(OR(G1245="C",G1245="D"),'1_QUESITOS'!$D$13="Não",'1_QUESITOS'!$D$12="Inciso I"),"11.1",
IF(AND(OR(G1245="C",G1245="D"),'1_QUESITOS'!$D$13="Não",'1_QUESITOS'!$D$12="Inciso II"),"11.2",
"00.0")))))</f>
        <v>00.0</v>
      </c>
      <c r="I1245" s="87">
        <f>IF('1_QUESITOS'!$D$18="ERRO !!!",0,
IF(H1245="10.1",0.65,
IF(H1245="10.2",0,
IF(AND(H1245="11.1",'1_QUESITOS'!$D$8="Não",'1_QUESITOS'!$D$9="Não",'1_QUESITOS'!$D$10="Não",'1_QUESITOS'!$D$11="Não"),0.65,
IF(AND(H1245="11.1",OR('1_QUESITOS'!$D$8="Sim",'1_QUESITOS'!$D$9="Sim",'1_QUESITOS'!$D$10="Sim",'1_QUESITOS'!$D$11="Sim")),0.7,
IF(AND(H1245="11.2",'1_QUESITOS'!$D$8="Não",'1_QUESITOS'!$D$9="Não",'1_QUESITOS'!$D$10="Não",'1_QUESITOS'!$D$11="Não"),0.5,
IF(AND(H1245="11.2",OR('1_QUESITOS'!$D$8="Sim",'1_QUESITOS'!$D$9="Sim",'1_QUESITOS'!$D$10="Sim",'1_QUESITOS'!$D$11="Sim")),0.55,
0)))))))</f>
        <v>0</v>
      </c>
      <c r="J1245" s="87">
        <f>'3_CAPAG'!$D$8</f>
        <v>0</v>
      </c>
      <c r="K1245" s="87">
        <f>IF(OR('2_DEBITOS'!I1241="Sim",'1_QUESITOS'!$D$6="Sim",'1_QUESITOS'!$D$7="Sim",'1_QUESITOS'!$D$9="Sim"),I1245,
SMALL(I1245:J1245,1))</f>
        <v>0</v>
      </c>
      <c r="L1245" s="7">
        <f>IF('2_DEBITOS'!$I$4="ERRO !!!",0,ROUNDDOWN(SUM(E1245:F1245)*K1245,2))</f>
        <v>0</v>
      </c>
      <c r="M1245" s="7">
        <f t="shared" si="76"/>
        <v>0</v>
      </c>
      <c r="N1245" s="7">
        <f t="shared" si="79"/>
        <v>0</v>
      </c>
      <c r="O1245" s="7">
        <f t="shared" si="77"/>
        <v>0</v>
      </c>
    </row>
    <row r="1246" spans="3:15" x14ac:dyDescent="0.35">
      <c r="C1246" s="18" t="str">
        <f t="shared" si="78"/>
        <v/>
      </c>
      <c r="D1246" s="13" t="str">
        <f>IF('2_DEBITOS'!D1242="","Não informado",'2_DEBITOS'!D1242)</f>
        <v>Não informado</v>
      </c>
      <c r="E1246" s="7">
        <f>IF('2_DEBITOS'!$I$4="ERRO !!!",0,SUM('2_DEBITOS'!E1242))</f>
        <v>0</v>
      </c>
      <c r="F1246" s="7">
        <f>IF('2_DEBITOS'!$I$4="ERRO !!!",0,SUM('2_DEBITOS'!F1242,'2_DEBITOS'!G1242))</f>
        <v>0</v>
      </c>
      <c r="G1246" s="8" t="str">
        <f>IF('1_QUESITOS'!$D$18="ERRO !!!","",
IF(E1246+F1246=0,"",
IF(OR('2_DEBITOS'!I1242="Sim",'1_QUESITOS'!$D$6="Sim",'1_QUESITOS'!$D$7="Sim",'1_QUESITOS'!$D$9="Sim"),"D",
IF('3_CAPAG'!$D$9="","",
'3_CAPAG'!$D$9))))</f>
        <v/>
      </c>
      <c r="H1246" s="8" t="str">
        <f>IF('1_QUESITOS'!$D$18="ERRO !!!","00.0",
IF(AND(OR(G1246="C",G1246="D"),'1_QUESITOS'!$D$13="Sim"),"10.1",
IF(AND(OR(G1246="A",G1246="B"),'1_QUESITOS'!$D$14="Sim"),"10.2",
IF(AND(OR(G1246="C",G1246="D"),'1_QUESITOS'!$D$13="Não",'1_QUESITOS'!$D$12="Inciso I"),"11.1",
IF(AND(OR(G1246="C",G1246="D"),'1_QUESITOS'!$D$13="Não",'1_QUESITOS'!$D$12="Inciso II"),"11.2",
"00.0")))))</f>
        <v>00.0</v>
      </c>
      <c r="I1246" s="87">
        <f>IF('1_QUESITOS'!$D$18="ERRO !!!",0,
IF(H1246="10.1",0.65,
IF(H1246="10.2",0,
IF(AND(H1246="11.1",'1_QUESITOS'!$D$8="Não",'1_QUESITOS'!$D$9="Não",'1_QUESITOS'!$D$10="Não",'1_QUESITOS'!$D$11="Não"),0.65,
IF(AND(H1246="11.1",OR('1_QUESITOS'!$D$8="Sim",'1_QUESITOS'!$D$9="Sim",'1_QUESITOS'!$D$10="Sim",'1_QUESITOS'!$D$11="Sim")),0.7,
IF(AND(H1246="11.2",'1_QUESITOS'!$D$8="Não",'1_QUESITOS'!$D$9="Não",'1_QUESITOS'!$D$10="Não",'1_QUESITOS'!$D$11="Não"),0.5,
IF(AND(H1246="11.2",OR('1_QUESITOS'!$D$8="Sim",'1_QUESITOS'!$D$9="Sim",'1_QUESITOS'!$D$10="Sim",'1_QUESITOS'!$D$11="Sim")),0.55,
0)))))))</f>
        <v>0</v>
      </c>
      <c r="J1246" s="87">
        <f>'3_CAPAG'!$D$8</f>
        <v>0</v>
      </c>
      <c r="K1246" s="87">
        <f>IF(OR('2_DEBITOS'!I1242="Sim",'1_QUESITOS'!$D$6="Sim",'1_QUESITOS'!$D$7="Sim",'1_QUESITOS'!$D$9="Sim"),I1246,
SMALL(I1246:J1246,1))</f>
        <v>0</v>
      </c>
      <c r="L1246" s="7">
        <f>IF('2_DEBITOS'!$I$4="ERRO !!!",0,ROUNDDOWN(SUM(E1246:F1246)*K1246,2))</f>
        <v>0</v>
      </c>
      <c r="M1246" s="7">
        <f t="shared" si="76"/>
        <v>0</v>
      </c>
      <c r="N1246" s="7">
        <f t="shared" si="79"/>
        <v>0</v>
      </c>
      <c r="O1246" s="7">
        <f t="shared" si="77"/>
        <v>0</v>
      </c>
    </row>
    <row r="1247" spans="3:15" x14ac:dyDescent="0.35">
      <c r="C1247" s="18" t="str">
        <f t="shared" si="78"/>
        <v/>
      </c>
      <c r="D1247" s="13" t="str">
        <f>IF('2_DEBITOS'!D1243="","Não informado",'2_DEBITOS'!D1243)</f>
        <v>Não informado</v>
      </c>
      <c r="E1247" s="7">
        <f>IF('2_DEBITOS'!$I$4="ERRO !!!",0,SUM('2_DEBITOS'!E1243))</f>
        <v>0</v>
      </c>
      <c r="F1247" s="7">
        <f>IF('2_DEBITOS'!$I$4="ERRO !!!",0,SUM('2_DEBITOS'!F1243,'2_DEBITOS'!G1243))</f>
        <v>0</v>
      </c>
      <c r="G1247" s="8" t="str">
        <f>IF('1_QUESITOS'!$D$18="ERRO !!!","",
IF(E1247+F1247=0,"",
IF(OR('2_DEBITOS'!I1243="Sim",'1_QUESITOS'!$D$6="Sim",'1_QUESITOS'!$D$7="Sim",'1_QUESITOS'!$D$9="Sim"),"D",
IF('3_CAPAG'!$D$9="","",
'3_CAPAG'!$D$9))))</f>
        <v/>
      </c>
      <c r="H1247" s="8" t="str">
        <f>IF('1_QUESITOS'!$D$18="ERRO !!!","00.0",
IF(AND(OR(G1247="C",G1247="D"),'1_QUESITOS'!$D$13="Sim"),"10.1",
IF(AND(OR(G1247="A",G1247="B"),'1_QUESITOS'!$D$14="Sim"),"10.2",
IF(AND(OR(G1247="C",G1247="D"),'1_QUESITOS'!$D$13="Não",'1_QUESITOS'!$D$12="Inciso I"),"11.1",
IF(AND(OR(G1247="C",G1247="D"),'1_QUESITOS'!$D$13="Não",'1_QUESITOS'!$D$12="Inciso II"),"11.2",
"00.0")))))</f>
        <v>00.0</v>
      </c>
      <c r="I1247" s="87">
        <f>IF('1_QUESITOS'!$D$18="ERRO !!!",0,
IF(H1247="10.1",0.65,
IF(H1247="10.2",0,
IF(AND(H1247="11.1",'1_QUESITOS'!$D$8="Não",'1_QUESITOS'!$D$9="Não",'1_QUESITOS'!$D$10="Não",'1_QUESITOS'!$D$11="Não"),0.65,
IF(AND(H1247="11.1",OR('1_QUESITOS'!$D$8="Sim",'1_QUESITOS'!$D$9="Sim",'1_QUESITOS'!$D$10="Sim",'1_QUESITOS'!$D$11="Sim")),0.7,
IF(AND(H1247="11.2",'1_QUESITOS'!$D$8="Não",'1_QUESITOS'!$D$9="Não",'1_QUESITOS'!$D$10="Não",'1_QUESITOS'!$D$11="Não"),0.5,
IF(AND(H1247="11.2",OR('1_QUESITOS'!$D$8="Sim",'1_QUESITOS'!$D$9="Sim",'1_QUESITOS'!$D$10="Sim",'1_QUESITOS'!$D$11="Sim")),0.55,
0)))))))</f>
        <v>0</v>
      </c>
      <c r="J1247" s="87">
        <f>'3_CAPAG'!$D$8</f>
        <v>0</v>
      </c>
      <c r="K1247" s="87">
        <f>IF(OR('2_DEBITOS'!I1243="Sim",'1_QUESITOS'!$D$6="Sim",'1_QUESITOS'!$D$7="Sim",'1_QUESITOS'!$D$9="Sim"),I1247,
SMALL(I1247:J1247,1))</f>
        <v>0</v>
      </c>
      <c r="L1247" s="7">
        <f>IF('2_DEBITOS'!$I$4="ERRO !!!",0,ROUNDDOWN(SUM(E1247:F1247)*K1247,2))</f>
        <v>0</v>
      </c>
      <c r="M1247" s="7">
        <f t="shared" si="76"/>
        <v>0</v>
      </c>
      <c r="N1247" s="7">
        <f t="shared" si="79"/>
        <v>0</v>
      </c>
      <c r="O1247" s="7">
        <f t="shared" si="77"/>
        <v>0</v>
      </c>
    </row>
    <row r="1248" spans="3:15" x14ac:dyDescent="0.35">
      <c r="C1248" s="18" t="str">
        <f t="shared" si="78"/>
        <v/>
      </c>
      <c r="D1248" s="13" t="str">
        <f>IF('2_DEBITOS'!D1244="","Não informado",'2_DEBITOS'!D1244)</f>
        <v>Não informado</v>
      </c>
      <c r="E1248" s="7">
        <f>IF('2_DEBITOS'!$I$4="ERRO !!!",0,SUM('2_DEBITOS'!E1244))</f>
        <v>0</v>
      </c>
      <c r="F1248" s="7">
        <f>IF('2_DEBITOS'!$I$4="ERRO !!!",0,SUM('2_DEBITOS'!F1244,'2_DEBITOS'!G1244))</f>
        <v>0</v>
      </c>
      <c r="G1248" s="8" t="str">
        <f>IF('1_QUESITOS'!$D$18="ERRO !!!","",
IF(E1248+F1248=0,"",
IF(OR('2_DEBITOS'!I1244="Sim",'1_QUESITOS'!$D$6="Sim",'1_QUESITOS'!$D$7="Sim",'1_QUESITOS'!$D$9="Sim"),"D",
IF('3_CAPAG'!$D$9="","",
'3_CAPAG'!$D$9))))</f>
        <v/>
      </c>
      <c r="H1248" s="8" t="str">
        <f>IF('1_QUESITOS'!$D$18="ERRO !!!","00.0",
IF(AND(OR(G1248="C",G1248="D"),'1_QUESITOS'!$D$13="Sim"),"10.1",
IF(AND(OR(G1248="A",G1248="B"),'1_QUESITOS'!$D$14="Sim"),"10.2",
IF(AND(OR(G1248="C",G1248="D"),'1_QUESITOS'!$D$13="Não",'1_QUESITOS'!$D$12="Inciso I"),"11.1",
IF(AND(OR(G1248="C",G1248="D"),'1_QUESITOS'!$D$13="Não",'1_QUESITOS'!$D$12="Inciso II"),"11.2",
"00.0")))))</f>
        <v>00.0</v>
      </c>
      <c r="I1248" s="87">
        <f>IF('1_QUESITOS'!$D$18="ERRO !!!",0,
IF(H1248="10.1",0.65,
IF(H1248="10.2",0,
IF(AND(H1248="11.1",'1_QUESITOS'!$D$8="Não",'1_QUESITOS'!$D$9="Não",'1_QUESITOS'!$D$10="Não",'1_QUESITOS'!$D$11="Não"),0.65,
IF(AND(H1248="11.1",OR('1_QUESITOS'!$D$8="Sim",'1_QUESITOS'!$D$9="Sim",'1_QUESITOS'!$D$10="Sim",'1_QUESITOS'!$D$11="Sim")),0.7,
IF(AND(H1248="11.2",'1_QUESITOS'!$D$8="Não",'1_QUESITOS'!$D$9="Não",'1_QUESITOS'!$D$10="Não",'1_QUESITOS'!$D$11="Não"),0.5,
IF(AND(H1248="11.2",OR('1_QUESITOS'!$D$8="Sim",'1_QUESITOS'!$D$9="Sim",'1_QUESITOS'!$D$10="Sim",'1_QUESITOS'!$D$11="Sim")),0.55,
0)))))))</f>
        <v>0</v>
      </c>
      <c r="J1248" s="87">
        <f>'3_CAPAG'!$D$8</f>
        <v>0</v>
      </c>
      <c r="K1248" s="87">
        <f>IF(OR('2_DEBITOS'!I1244="Sim",'1_QUESITOS'!$D$6="Sim",'1_QUESITOS'!$D$7="Sim",'1_QUESITOS'!$D$9="Sim"),I1248,
SMALL(I1248:J1248,1))</f>
        <v>0</v>
      </c>
      <c r="L1248" s="7">
        <f>IF('2_DEBITOS'!$I$4="ERRO !!!",0,ROUNDDOWN(SUM(E1248:F1248)*K1248,2))</f>
        <v>0</v>
      </c>
      <c r="M1248" s="7">
        <f t="shared" si="76"/>
        <v>0</v>
      </c>
      <c r="N1248" s="7">
        <f t="shared" si="79"/>
        <v>0</v>
      </c>
      <c r="O1248" s="7">
        <f t="shared" si="77"/>
        <v>0</v>
      </c>
    </row>
    <row r="1249" spans="3:15" x14ac:dyDescent="0.35">
      <c r="C1249" s="18" t="str">
        <f t="shared" si="78"/>
        <v/>
      </c>
      <c r="D1249" s="13" t="str">
        <f>IF('2_DEBITOS'!D1245="","Não informado",'2_DEBITOS'!D1245)</f>
        <v>Não informado</v>
      </c>
      <c r="E1249" s="7">
        <f>IF('2_DEBITOS'!$I$4="ERRO !!!",0,SUM('2_DEBITOS'!E1245))</f>
        <v>0</v>
      </c>
      <c r="F1249" s="7">
        <f>IF('2_DEBITOS'!$I$4="ERRO !!!",0,SUM('2_DEBITOS'!F1245,'2_DEBITOS'!G1245))</f>
        <v>0</v>
      </c>
      <c r="G1249" s="8" t="str">
        <f>IF('1_QUESITOS'!$D$18="ERRO !!!","",
IF(E1249+F1249=0,"",
IF(OR('2_DEBITOS'!I1245="Sim",'1_QUESITOS'!$D$6="Sim",'1_QUESITOS'!$D$7="Sim",'1_QUESITOS'!$D$9="Sim"),"D",
IF('3_CAPAG'!$D$9="","",
'3_CAPAG'!$D$9))))</f>
        <v/>
      </c>
      <c r="H1249" s="8" t="str">
        <f>IF('1_QUESITOS'!$D$18="ERRO !!!","00.0",
IF(AND(OR(G1249="C",G1249="D"),'1_QUESITOS'!$D$13="Sim"),"10.1",
IF(AND(OR(G1249="A",G1249="B"),'1_QUESITOS'!$D$14="Sim"),"10.2",
IF(AND(OR(G1249="C",G1249="D"),'1_QUESITOS'!$D$13="Não",'1_QUESITOS'!$D$12="Inciso I"),"11.1",
IF(AND(OR(G1249="C",G1249="D"),'1_QUESITOS'!$D$13="Não",'1_QUESITOS'!$D$12="Inciso II"),"11.2",
"00.0")))))</f>
        <v>00.0</v>
      </c>
      <c r="I1249" s="87">
        <f>IF('1_QUESITOS'!$D$18="ERRO !!!",0,
IF(H1249="10.1",0.65,
IF(H1249="10.2",0,
IF(AND(H1249="11.1",'1_QUESITOS'!$D$8="Não",'1_QUESITOS'!$D$9="Não",'1_QUESITOS'!$D$10="Não",'1_QUESITOS'!$D$11="Não"),0.65,
IF(AND(H1249="11.1",OR('1_QUESITOS'!$D$8="Sim",'1_QUESITOS'!$D$9="Sim",'1_QUESITOS'!$D$10="Sim",'1_QUESITOS'!$D$11="Sim")),0.7,
IF(AND(H1249="11.2",'1_QUESITOS'!$D$8="Não",'1_QUESITOS'!$D$9="Não",'1_QUESITOS'!$D$10="Não",'1_QUESITOS'!$D$11="Não"),0.5,
IF(AND(H1249="11.2",OR('1_QUESITOS'!$D$8="Sim",'1_QUESITOS'!$D$9="Sim",'1_QUESITOS'!$D$10="Sim",'1_QUESITOS'!$D$11="Sim")),0.55,
0)))))))</f>
        <v>0</v>
      </c>
      <c r="J1249" s="87">
        <f>'3_CAPAG'!$D$8</f>
        <v>0</v>
      </c>
      <c r="K1249" s="87">
        <f>IF(OR('2_DEBITOS'!I1245="Sim",'1_QUESITOS'!$D$6="Sim",'1_QUESITOS'!$D$7="Sim",'1_QUESITOS'!$D$9="Sim"),I1249,
SMALL(I1249:J1249,1))</f>
        <v>0</v>
      </c>
      <c r="L1249" s="7">
        <f>IF('2_DEBITOS'!$I$4="ERRO !!!",0,ROUNDDOWN(SUM(E1249:F1249)*K1249,2))</f>
        <v>0</v>
      </c>
      <c r="M1249" s="7">
        <f t="shared" si="76"/>
        <v>0</v>
      </c>
      <c r="N1249" s="7">
        <f t="shared" si="79"/>
        <v>0</v>
      </c>
      <c r="O1249" s="7">
        <f t="shared" si="77"/>
        <v>0</v>
      </c>
    </row>
    <row r="1250" spans="3:15" x14ac:dyDescent="0.35">
      <c r="C1250" s="18" t="str">
        <f t="shared" si="78"/>
        <v/>
      </c>
      <c r="D1250" s="13" t="str">
        <f>IF('2_DEBITOS'!D1246="","Não informado",'2_DEBITOS'!D1246)</f>
        <v>Não informado</v>
      </c>
      <c r="E1250" s="7">
        <f>IF('2_DEBITOS'!$I$4="ERRO !!!",0,SUM('2_DEBITOS'!E1246))</f>
        <v>0</v>
      </c>
      <c r="F1250" s="7">
        <f>IF('2_DEBITOS'!$I$4="ERRO !!!",0,SUM('2_DEBITOS'!F1246,'2_DEBITOS'!G1246))</f>
        <v>0</v>
      </c>
      <c r="G1250" s="8" t="str">
        <f>IF('1_QUESITOS'!$D$18="ERRO !!!","",
IF(E1250+F1250=0,"",
IF(OR('2_DEBITOS'!I1246="Sim",'1_QUESITOS'!$D$6="Sim",'1_QUESITOS'!$D$7="Sim",'1_QUESITOS'!$D$9="Sim"),"D",
IF('3_CAPAG'!$D$9="","",
'3_CAPAG'!$D$9))))</f>
        <v/>
      </c>
      <c r="H1250" s="8" t="str">
        <f>IF('1_QUESITOS'!$D$18="ERRO !!!","00.0",
IF(AND(OR(G1250="C",G1250="D"),'1_QUESITOS'!$D$13="Sim"),"10.1",
IF(AND(OR(G1250="A",G1250="B"),'1_QUESITOS'!$D$14="Sim"),"10.2",
IF(AND(OR(G1250="C",G1250="D"),'1_QUESITOS'!$D$13="Não",'1_QUESITOS'!$D$12="Inciso I"),"11.1",
IF(AND(OR(G1250="C",G1250="D"),'1_QUESITOS'!$D$13="Não",'1_QUESITOS'!$D$12="Inciso II"),"11.2",
"00.0")))))</f>
        <v>00.0</v>
      </c>
      <c r="I1250" s="87">
        <f>IF('1_QUESITOS'!$D$18="ERRO !!!",0,
IF(H1250="10.1",0.65,
IF(H1250="10.2",0,
IF(AND(H1250="11.1",'1_QUESITOS'!$D$8="Não",'1_QUESITOS'!$D$9="Não",'1_QUESITOS'!$D$10="Não",'1_QUESITOS'!$D$11="Não"),0.65,
IF(AND(H1250="11.1",OR('1_QUESITOS'!$D$8="Sim",'1_QUESITOS'!$D$9="Sim",'1_QUESITOS'!$D$10="Sim",'1_QUESITOS'!$D$11="Sim")),0.7,
IF(AND(H1250="11.2",'1_QUESITOS'!$D$8="Não",'1_QUESITOS'!$D$9="Não",'1_QUESITOS'!$D$10="Não",'1_QUESITOS'!$D$11="Não"),0.5,
IF(AND(H1250="11.2",OR('1_QUESITOS'!$D$8="Sim",'1_QUESITOS'!$D$9="Sim",'1_QUESITOS'!$D$10="Sim",'1_QUESITOS'!$D$11="Sim")),0.55,
0)))))))</f>
        <v>0</v>
      </c>
      <c r="J1250" s="87">
        <f>'3_CAPAG'!$D$8</f>
        <v>0</v>
      </c>
      <c r="K1250" s="87">
        <f>IF(OR('2_DEBITOS'!I1246="Sim",'1_QUESITOS'!$D$6="Sim",'1_QUESITOS'!$D$7="Sim",'1_QUESITOS'!$D$9="Sim"),I1250,
SMALL(I1250:J1250,1))</f>
        <v>0</v>
      </c>
      <c r="L1250" s="7">
        <f>IF('2_DEBITOS'!$I$4="ERRO !!!",0,ROUNDDOWN(SUM(E1250:F1250)*K1250,2))</f>
        <v>0</v>
      </c>
      <c r="M1250" s="7">
        <f t="shared" si="76"/>
        <v>0</v>
      </c>
      <c r="N1250" s="7">
        <f t="shared" si="79"/>
        <v>0</v>
      </c>
      <c r="O1250" s="7">
        <f t="shared" si="77"/>
        <v>0</v>
      </c>
    </row>
    <row r="1251" spans="3:15" x14ac:dyDescent="0.35">
      <c r="C1251" s="18" t="str">
        <f t="shared" si="78"/>
        <v/>
      </c>
      <c r="D1251" s="13" t="str">
        <f>IF('2_DEBITOS'!D1247="","Não informado",'2_DEBITOS'!D1247)</f>
        <v>Não informado</v>
      </c>
      <c r="E1251" s="7">
        <f>IF('2_DEBITOS'!$I$4="ERRO !!!",0,SUM('2_DEBITOS'!E1247))</f>
        <v>0</v>
      </c>
      <c r="F1251" s="7">
        <f>IF('2_DEBITOS'!$I$4="ERRO !!!",0,SUM('2_DEBITOS'!F1247,'2_DEBITOS'!G1247))</f>
        <v>0</v>
      </c>
      <c r="G1251" s="8" t="str">
        <f>IF('1_QUESITOS'!$D$18="ERRO !!!","",
IF(E1251+F1251=0,"",
IF(OR('2_DEBITOS'!I1247="Sim",'1_QUESITOS'!$D$6="Sim",'1_QUESITOS'!$D$7="Sim",'1_QUESITOS'!$D$9="Sim"),"D",
IF('3_CAPAG'!$D$9="","",
'3_CAPAG'!$D$9))))</f>
        <v/>
      </c>
      <c r="H1251" s="8" t="str">
        <f>IF('1_QUESITOS'!$D$18="ERRO !!!","00.0",
IF(AND(OR(G1251="C",G1251="D"),'1_QUESITOS'!$D$13="Sim"),"10.1",
IF(AND(OR(G1251="A",G1251="B"),'1_QUESITOS'!$D$14="Sim"),"10.2",
IF(AND(OR(G1251="C",G1251="D"),'1_QUESITOS'!$D$13="Não",'1_QUESITOS'!$D$12="Inciso I"),"11.1",
IF(AND(OR(G1251="C",G1251="D"),'1_QUESITOS'!$D$13="Não",'1_QUESITOS'!$D$12="Inciso II"),"11.2",
"00.0")))))</f>
        <v>00.0</v>
      </c>
      <c r="I1251" s="87">
        <f>IF('1_QUESITOS'!$D$18="ERRO !!!",0,
IF(H1251="10.1",0.65,
IF(H1251="10.2",0,
IF(AND(H1251="11.1",'1_QUESITOS'!$D$8="Não",'1_QUESITOS'!$D$9="Não",'1_QUESITOS'!$D$10="Não",'1_QUESITOS'!$D$11="Não"),0.65,
IF(AND(H1251="11.1",OR('1_QUESITOS'!$D$8="Sim",'1_QUESITOS'!$D$9="Sim",'1_QUESITOS'!$D$10="Sim",'1_QUESITOS'!$D$11="Sim")),0.7,
IF(AND(H1251="11.2",'1_QUESITOS'!$D$8="Não",'1_QUESITOS'!$D$9="Não",'1_QUESITOS'!$D$10="Não",'1_QUESITOS'!$D$11="Não"),0.5,
IF(AND(H1251="11.2",OR('1_QUESITOS'!$D$8="Sim",'1_QUESITOS'!$D$9="Sim",'1_QUESITOS'!$D$10="Sim",'1_QUESITOS'!$D$11="Sim")),0.55,
0)))))))</f>
        <v>0</v>
      </c>
      <c r="J1251" s="87">
        <f>'3_CAPAG'!$D$8</f>
        <v>0</v>
      </c>
      <c r="K1251" s="87">
        <f>IF(OR('2_DEBITOS'!I1247="Sim",'1_QUESITOS'!$D$6="Sim",'1_QUESITOS'!$D$7="Sim",'1_QUESITOS'!$D$9="Sim"),I1251,
SMALL(I1251:J1251,1))</f>
        <v>0</v>
      </c>
      <c r="L1251" s="7">
        <f>IF('2_DEBITOS'!$I$4="ERRO !!!",0,ROUNDDOWN(SUM(E1251:F1251)*K1251,2))</f>
        <v>0</v>
      </c>
      <c r="M1251" s="7">
        <f t="shared" si="76"/>
        <v>0</v>
      </c>
      <c r="N1251" s="7">
        <f t="shared" si="79"/>
        <v>0</v>
      </c>
      <c r="O1251" s="7">
        <f t="shared" si="77"/>
        <v>0</v>
      </c>
    </row>
    <row r="1252" spans="3:15" x14ac:dyDescent="0.35">
      <c r="C1252" s="18" t="str">
        <f t="shared" si="78"/>
        <v/>
      </c>
      <c r="D1252" s="13" t="str">
        <f>IF('2_DEBITOS'!D1248="","Não informado",'2_DEBITOS'!D1248)</f>
        <v>Não informado</v>
      </c>
      <c r="E1252" s="7">
        <f>IF('2_DEBITOS'!$I$4="ERRO !!!",0,SUM('2_DEBITOS'!E1248))</f>
        <v>0</v>
      </c>
      <c r="F1252" s="7">
        <f>IF('2_DEBITOS'!$I$4="ERRO !!!",0,SUM('2_DEBITOS'!F1248,'2_DEBITOS'!G1248))</f>
        <v>0</v>
      </c>
      <c r="G1252" s="8" t="str">
        <f>IF('1_QUESITOS'!$D$18="ERRO !!!","",
IF(E1252+F1252=0,"",
IF(OR('2_DEBITOS'!I1248="Sim",'1_QUESITOS'!$D$6="Sim",'1_QUESITOS'!$D$7="Sim",'1_QUESITOS'!$D$9="Sim"),"D",
IF('3_CAPAG'!$D$9="","",
'3_CAPAG'!$D$9))))</f>
        <v/>
      </c>
      <c r="H1252" s="8" t="str">
        <f>IF('1_QUESITOS'!$D$18="ERRO !!!","00.0",
IF(AND(OR(G1252="C",G1252="D"),'1_QUESITOS'!$D$13="Sim"),"10.1",
IF(AND(OR(G1252="A",G1252="B"),'1_QUESITOS'!$D$14="Sim"),"10.2",
IF(AND(OR(G1252="C",G1252="D"),'1_QUESITOS'!$D$13="Não",'1_QUESITOS'!$D$12="Inciso I"),"11.1",
IF(AND(OR(G1252="C",G1252="D"),'1_QUESITOS'!$D$13="Não",'1_QUESITOS'!$D$12="Inciso II"),"11.2",
"00.0")))))</f>
        <v>00.0</v>
      </c>
      <c r="I1252" s="87">
        <f>IF('1_QUESITOS'!$D$18="ERRO !!!",0,
IF(H1252="10.1",0.65,
IF(H1252="10.2",0,
IF(AND(H1252="11.1",'1_QUESITOS'!$D$8="Não",'1_QUESITOS'!$D$9="Não",'1_QUESITOS'!$D$10="Não",'1_QUESITOS'!$D$11="Não"),0.65,
IF(AND(H1252="11.1",OR('1_QUESITOS'!$D$8="Sim",'1_QUESITOS'!$D$9="Sim",'1_QUESITOS'!$D$10="Sim",'1_QUESITOS'!$D$11="Sim")),0.7,
IF(AND(H1252="11.2",'1_QUESITOS'!$D$8="Não",'1_QUESITOS'!$D$9="Não",'1_QUESITOS'!$D$10="Não",'1_QUESITOS'!$D$11="Não"),0.5,
IF(AND(H1252="11.2",OR('1_QUESITOS'!$D$8="Sim",'1_QUESITOS'!$D$9="Sim",'1_QUESITOS'!$D$10="Sim",'1_QUESITOS'!$D$11="Sim")),0.55,
0)))))))</f>
        <v>0</v>
      </c>
      <c r="J1252" s="87">
        <f>'3_CAPAG'!$D$8</f>
        <v>0</v>
      </c>
      <c r="K1252" s="87">
        <f>IF(OR('2_DEBITOS'!I1248="Sim",'1_QUESITOS'!$D$6="Sim",'1_QUESITOS'!$D$7="Sim",'1_QUESITOS'!$D$9="Sim"),I1252,
SMALL(I1252:J1252,1))</f>
        <v>0</v>
      </c>
      <c r="L1252" s="7">
        <f>IF('2_DEBITOS'!$I$4="ERRO !!!",0,ROUNDDOWN(SUM(E1252:F1252)*K1252,2))</f>
        <v>0</v>
      </c>
      <c r="M1252" s="7">
        <f t="shared" si="76"/>
        <v>0</v>
      </c>
      <c r="N1252" s="7">
        <f t="shared" si="79"/>
        <v>0</v>
      </c>
      <c r="O1252" s="7">
        <f t="shared" si="77"/>
        <v>0</v>
      </c>
    </row>
    <row r="1253" spans="3:15" x14ac:dyDescent="0.35">
      <c r="C1253" s="18" t="str">
        <f t="shared" si="78"/>
        <v/>
      </c>
      <c r="D1253" s="13" t="str">
        <f>IF('2_DEBITOS'!D1249="","Não informado",'2_DEBITOS'!D1249)</f>
        <v>Não informado</v>
      </c>
      <c r="E1253" s="7">
        <f>IF('2_DEBITOS'!$I$4="ERRO !!!",0,SUM('2_DEBITOS'!E1249))</f>
        <v>0</v>
      </c>
      <c r="F1253" s="7">
        <f>IF('2_DEBITOS'!$I$4="ERRO !!!",0,SUM('2_DEBITOS'!F1249,'2_DEBITOS'!G1249))</f>
        <v>0</v>
      </c>
      <c r="G1253" s="8" t="str">
        <f>IF('1_QUESITOS'!$D$18="ERRO !!!","",
IF(E1253+F1253=0,"",
IF(OR('2_DEBITOS'!I1249="Sim",'1_QUESITOS'!$D$6="Sim",'1_QUESITOS'!$D$7="Sim",'1_QUESITOS'!$D$9="Sim"),"D",
IF('3_CAPAG'!$D$9="","",
'3_CAPAG'!$D$9))))</f>
        <v/>
      </c>
      <c r="H1253" s="8" t="str">
        <f>IF('1_QUESITOS'!$D$18="ERRO !!!","00.0",
IF(AND(OR(G1253="C",G1253="D"),'1_QUESITOS'!$D$13="Sim"),"10.1",
IF(AND(OR(G1253="A",G1253="B"),'1_QUESITOS'!$D$14="Sim"),"10.2",
IF(AND(OR(G1253="C",G1253="D"),'1_QUESITOS'!$D$13="Não",'1_QUESITOS'!$D$12="Inciso I"),"11.1",
IF(AND(OR(G1253="C",G1253="D"),'1_QUESITOS'!$D$13="Não",'1_QUESITOS'!$D$12="Inciso II"),"11.2",
"00.0")))))</f>
        <v>00.0</v>
      </c>
      <c r="I1253" s="87">
        <f>IF('1_QUESITOS'!$D$18="ERRO !!!",0,
IF(H1253="10.1",0.65,
IF(H1253="10.2",0,
IF(AND(H1253="11.1",'1_QUESITOS'!$D$8="Não",'1_QUESITOS'!$D$9="Não",'1_QUESITOS'!$D$10="Não",'1_QUESITOS'!$D$11="Não"),0.65,
IF(AND(H1253="11.1",OR('1_QUESITOS'!$D$8="Sim",'1_QUESITOS'!$D$9="Sim",'1_QUESITOS'!$D$10="Sim",'1_QUESITOS'!$D$11="Sim")),0.7,
IF(AND(H1253="11.2",'1_QUESITOS'!$D$8="Não",'1_QUESITOS'!$D$9="Não",'1_QUESITOS'!$D$10="Não",'1_QUESITOS'!$D$11="Não"),0.5,
IF(AND(H1253="11.2",OR('1_QUESITOS'!$D$8="Sim",'1_QUESITOS'!$D$9="Sim",'1_QUESITOS'!$D$10="Sim",'1_QUESITOS'!$D$11="Sim")),0.55,
0)))))))</f>
        <v>0</v>
      </c>
      <c r="J1253" s="87">
        <f>'3_CAPAG'!$D$8</f>
        <v>0</v>
      </c>
      <c r="K1253" s="87">
        <f>IF(OR('2_DEBITOS'!I1249="Sim",'1_QUESITOS'!$D$6="Sim",'1_QUESITOS'!$D$7="Sim",'1_QUESITOS'!$D$9="Sim"),I1253,
SMALL(I1253:J1253,1))</f>
        <v>0</v>
      </c>
      <c r="L1253" s="7">
        <f>IF('2_DEBITOS'!$I$4="ERRO !!!",0,ROUNDDOWN(SUM(E1253:F1253)*K1253,2))</f>
        <v>0</v>
      </c>
      <c r="M1253" s="7">
        <f t="shared" si="76"/>
        <v>0</v>
      </c>
      <c r="N1253" s="7">
        <f t="shared" si="79"/>
        <v>0</v>
      </c>
      <c r="O1253" s="7">
        <f t="shared" si="77"/>
        <v>0</v>
      </c>
    </row>
    <row r="1254" spans="3:15" x14ac:dyDescent="0.35">
      <c r="C1254" s="18" t="str">
        <f t="shared" si="78"/>
        <v/>
      </c>
      <c r="D1254" s="13" t="str">
        <f>IF('2_DEBITOS'!D1250="","Não informado",'2_DEBITOS'!D1250)</f>
        <v>Não informado</v>
      </c>
      <c r="E1254" s="7">
        <f>IF('2_DEBITOS'!$I$4="ERRO !!!",0,SUM('2_DEBITOS'!E1250))</f>
        <v>0</v>
      </c>
      <c r="F1254" s="7">
        <f>IF('2_DEBITOS'!$I$4="ERRO !!!",0,SUM('2_DEBITOS'!F1250,'2_DEBITOS'!G1250))</f>
        <v>0</v>
      </c>
      <c r="G1254" s="8" t="str">
        <f>IF('1_QUESITOS'!$D$18="ERRO !!!","",
IF(E1254+F1254=0,"",
IF(OR('2_DEBITOS'!I1250="Sim",'1_QUESITOS'!$D$6="Sim",'1_QUESITOS'!$D$7="Sim",'1_QUESITOS'!$D$9="Sim"),"D",
IF('3_CAPAG'!$D$9="","",
'3_CAPAG'!$D$9))))</f>
        <v/>
      </c>
      <c r="H1254" s="8" t="str">
        <f>IF('1_QUESITOS'!$D$18="ERRO !!!","00.0",
IF(AND(OR(G1254="C",G1254="D"),'1_QUESITOS'!$D$13="Sim"),"10.1",
IF(AND(OR(G1254="A",G1254="B"),'1_QUESITOS'!$D$14="Sim"),"10.2",
IF(AND(OR(G1254="C",G1254="D"),'1_QUESITOS'!$D$13="Não",'1_QUESITOS'!$D$12="Inciso I"),"11.1",
IF(AND(OR(G1254="C",G1254="D"),'1_QUESITOS'!$D$13="Não",'1_QUESITOS'!$D$12="Inciso II"),"11.2",
"00.0")))))</f>
        <v>00.0</v>
      </c>
      <c r="I1254" s="87">
        <f>IF('1_QUESITOS'!$D$18="ERRO !!!",0,
IF(H1254="10.1",0.65,
IF(H1254="10.2",0,
IF(AND(H1254="11.1",'1_QUESITOS'!$D$8="Não",'1_QUESITOS'!$D$9="Não",'1_QUESITOS'!$D$10="Não",'1_QUESITOS'!$D$11="Não"),0.65,
IF(AND(H1254="11.1",OR('1_QUESITOS'!$D$8="Sim",'1_QUESITOS'!$D$9="Sim",'1_QUESITOS'!$D$10="Sim",'1_QUESITOS'!$D$11="Sim")),0.7,
IF(AND(H1254="11.2",'1_QUESITOS'!$D$8="Não",'1_QUESITOS'!$D$9="Não",'1_QUESITOS'!$D$10="Não",'1_QUESITOS'!$D$11="Não"),0.5,
IF(AND(H1254="11.2",OR('1_QUESITOS'!$D$8="Sim",'1_QUESITOS'!$D$9="Sim",'1_QUESITOS'!$D$10="Sim",'1_QUESITOS'!$D$11="Sim")),0.55,
0)))))))</f>
        <v>0</v>
      </c>
      <c r="J1254" s="87">
        <f>'3_CAPAG'!$D$8</f>
        <v>0</v>
      </c>
      <c r="K1254" s="87">
        <f>IF(OR('2_DEBITOS'!I1250="Sim",'1_QUESITOS'!$D$6="Sim",'1_QUESITOS'!$D$7="Sim",'1_QUESITOS'!$D$9="Sim"),I1254,
SMALL(I1254:J1254,1))</f>
        <v>0</v>
      </c>
      <c r="L1254" s="7">
        <f>IF('2_DEBITOS'!$I$4="ERRO !!!",0,ROUNDDOWN(SUM(E1254:F1254)*K1254,2))</f>
        <v>0</v>
      </c>
      <c r="M1254" s="7">
        <f t="shared" si="76"/>
        <v>0</v>
      </c>
      <c r="N1254" s="7">
        <f t="shared" si="79"/>
        <v>0</v>
      </c>
      <c r="O1254" s="7">
        <f t="shared" si="77"/>
        <v>0</v>
      </c>
    </row>
    <row r="1255" spans="3:15" x14ac:dyDescent="0.35">
      <c r="C1255" s="18" t="str">
        <f t="shared" si="78"/>
        <v/>
      </c>
      <c r="D1255" s="13" t="str">
        <f>IF('2_DEBITOS'!D1251="","Não informado",'2_DEBITOS'!D1251)</f>
        <v>Não informado</v>
      </c>
      <c r="E1255" s="7">
        <f>IF('2_DEBITOS'!$I$4="ERRO !!!",0,SUM('2_DEBITOS'!E1251))</f>
        <v>0</v>
      </c>
      <c r="F1255" s="7">
        <f>IF('2_DEBITOS'!$I$4="ERRO !!!",0,SUM('2_DEBITOS'!F1251,'2_DEBITOS'!G1251))</f>
        <v>0</v>
      </c>
      <c r="G1255" s="8" t="str">
        <f>IF('1_QUESITOS'!$D$18="ERRO !!!","",
IF(E1255+F1255=0,"",
IF(OR('2_DEBITOS'!I1251="Sim",'1_QUESITOS'!$D$6="Sim",'1_QUESITOS'!$D$7="Sim",'1_QUESITOS'!$D$9="Sim"),"D",
IF('3_CAPAG'!$D$9="","",
'3_CAPAG'!$D$9))))</f>
        <v/>
      </c>
      <c r="H1255" s="8" t="str">
        <f>IF('1_QUESITOS'!$D$18="ERRO !!!","00.0",
IF(AND(OR(G1255="C",G1255="D"),'1_QUESITOS'!$D$13="Sim"),"10.1",
IF(AND(OR(G1255="A",G1255="B"),'1_QUESITOS'!$D$14="Sim"),"10.2",
IF(AND(OR(G1255="C",G1255="D"),'1_QUESITOS'!$D$13="Não",'1_QUESITOS'!$D$12="Inciso I"),"11.1",
IF(AND(OR(G1255="C",G1255="D"),'1_QUESITOS'!$D$13="Não",'1_QUESITOS'!$D$12="Inciso II"),"11.2",
"00.0")))))</f>
        <v>00.0</v>
      </c>
      <c r="I1255" s="87">
        <f>IF('1_QUESITOS'!$D$18="ERRO !!!",0,
IF(H1255="10.1",0.65,
IF(H1255="10.2",0,
IF(AND(H1255="11.1",'1_QUESITOS'!$D$8="Não",'1_QUESITOS'!$D$9="Não",'1_QUESITOS'!$D$10="Não",'1_QUESITOS'!$D$11="Não"),0.65,
IF(AND(H1255="11.1",OR('1_QUESITOS'!$D$8="Sim",'1_QUESITOS'!$D$9="Sim",'1_QUESITOS'!$D$10="Sim",'1_QUESITOS'!$D$11="Sim")),0.7,
IF(AND(H1255="11.2",'1_QUESITOS'!$D$8="Não",'1_QUESITOS'!$D$9="Não",'1_QUESITOS'!$D$10="Não",'1_QUESITOS'!$D$11="Não"),0.5,
IF(AND(H1255="11.2",OR('1_QUESITOS'!$D$8="Sim",'1_QUESITOS'!$D$9="Sim",'1_QUESITOS'!$D$10="Sim",'1_QUESITOS'!$D$11="Sim")),0.55,
0)))))))</f>
        <v>0</v>
      </c>
      <c r="J1255" s="87">
        <f>'3_CAPAG'!$D$8</f>
        <v>0</v>
      </c>
      <c r="K1255" s="87">
        <f>IF(OR('2_DEBITOS'!I1251="Sim",'1_QUESITOS'!$D$6="Sim",'1_QUESITOS'!$D$7="Sim",'1_QUESITOS'!$D$9="Sim"),I1255,
SMALL(I1255:J1255,1))</f>
        <v>0</v>
      </c>
      <c r="L1255" s="7">
        <f>IF('2_DEBITOS'!$I$4="ERRO !!!",0,ROUNDDOWN(SUM(E1255:F1255)*K1255,2))</f>
        <v>0</v>
      </c>
      <c r="M1255" s="7">
        <f t="shared" si="76"/>
        <v>0</v>
      </c>
      <c r="N1255" s="7">
        <f t="shared" si="79"/>
        <v>0</v>
      </c>
      <c r="O1255" s="7">
        <f t="shared" si="77"/>
        <v>0</v>
      </c>
    </row>
    <row r="1256" spans="3:15" x14ac:dyDescent="0.35">
      <c r="C1256" s="18" t="str">
        <f t="shared" si="78"/>
        <v/>
      </c>
      <c r="D1256" s="13" t="str">
        <f>IF('2_DEBITOS'!D1252="","Não informado",'2_DEBITOS'!D1252)</f>
        <v>Não informado</v>
      </c>
      <c r="E1256" s="7">
        <f>IF('2_DEBITOS'!$I$4="ERRO !!!",0,SUM('2_DEBITOS'!E1252))</f>
        <v>0</v>
      </c>
      <c r="F1256" s="7">
        <f>IF('2_DEBITOS'!$I$4="ERRO !!!",0,SUM('2_DEBITOS'!F1252,'2_DEBITOS'!G1252))</f>
        <v>0</v>
      </c>
      <c r="G1256" s="8" t="str">
        <f>IF('1_QUESITOS'!$D$18="ERRO !!!","",
IF(E1256+F1256=0,"",
IF(OR('2_DEBITOS'!I1252="Sim",'1_QUESITOS'!$D$6="Sim",'1_QUESITOS'!$D$7="Sim",'1_QUESITOS'!$D$9="Sim"),"D",
IF('3_CAPAG'!$D$9="","",
'3_CAPAG'!$D$9))))</f>
        <v/>
      </c>
      <c r="H1256" s="8" t="str">
        <f>IF('1_QUESITOS'!$D$18="ERRO !!!","00.0",
IF(AND(OR(G1256="C",G1256="D"),'1_QUESITOS'!$D$13="Sim"),"10.1",
IF(AND(OR(G1256="A",G1256="B"),'1_QUESITOS'!$D$14="Sim"),"10.2",
IF(AND(OR(G1256="C",G1256="D"),'1_QUESITOS'!$D$13="Não",'1_QUESITOS'!$D$12="Inciso I"),"11.1",
IF(AND(OR(G1256="C",G1256="D"),'1_QUESITOS'!$D$13="Não",'1_QUESITOS'!$D$12="Inciso II"),"11.2",
"00.0")))))</f>
        <v>00.0</v>
      </c>
      <c r="I1256" s="87">
        <f>IF('1_QUESITOS'!$D$18="ERRO !!!",0,
IF(H1256="10.1",0.65,
IF(H1256="10.2",0,
IF(AND(H1256="11.1",'1_QUESITOS'!$D$8="Não",'1_QUESITOS'!$D$9="Não",'1_QUESITOS'!$D$10="Não",'1_QUESITOS'!$D$11="Não"),0.65,
IF(AND(H1256="11.1",OR('1_QUESITOS'!$D$8="Sim",'1_QUESITOS'!$D$9="Sim",'1_QUESITOS'!$D$10="Sim",'1_QUESITOS'!$D$11="Sim")),0.7,
IF(AND(H1256="11.2",'1_QUESITOS'!$D$8="Não",'1_QUESITOS'!$D$9="Não",'1_QUESITOS'!$D$10="Não",'1_QUESITOS'!$D$11="Não"),0.5,
IF(AND(H1256="11.2",OR('1_QUESITOS'!$D$8="Sim",'1_QUESITOS'!$D$9="Sim",'1_QUESITOS'!$D$10="Sim",'1_QUESITOS'!$D$11="Sim")),0.55,
0)))))))</f>
        <v>0</v>
      </c>
      <c r="J1256" s="87">
        <f>'3_CAPAG'!$D$8</f>
        <v>0</v>
      </c>
      <c r="K1256" s="87">
        <f>IF(OR('2_DEBITOS'!I1252="Sim",'1_QUESITOS'!$D$6="Sim",'1_QUESITOS'!$D$7="Sim",'1_QUESITOS'!$D$9="Sim"),I1256,
SMALL(I1256:J1256,1))</f>
        <v>0</v>
      </c>
      <c r="L1256" s="7">
        <f>IF('2_DEBITOS'!$I$4="ERRO !!!",0,ROUNDDOWN(SUM(E1256:F1256)*K1256,2))</f>
        <v>0</v>
      </c>
      <c r="M1256" s="7">
        <f t="shared" si="76"/>
        <v>0</v>
      </c>
      <c r="N1256" s="7">
        <f t="shared" si="79"/>
        <v>0</v>
      </c>
      <c r="O1256" s="7">
        <f t="shared" si="77"/>
        <v>0</v>
      </c>
    </row>
    <row r="1257" spans="3:15" x14ac:dyDescent="0.35">
      <c r="C1257" s="18" t="str">
        <f t="shared" si="78"/>
        <v/>
      </c>
      <c r="D1257" s="13" t="str">
        <f>IF('2_DEBITOS'!D1253="","Não informado",'2_DEBITOS'!D1253)</f>
        <v>Não informado</v>
      </c>
      <c r="E1257" s="7">
        <f>IF('2_DEBITOS'!$I$4="ERRO !!!",0,SUM('2_DEBITOS'!E1253))</f>
        <v>0</v>
      </c>
      <c r="F1257" s="7">
        <f>IF('2_DEBITOS'!$I$4="ERRO !!!",0,SUM('2_DEBITOS'!F1253,'2_DEBITOS'!G1253))</f>
        <v>0</v>
      </c>
      <c r="G1257" s="8" t="str">
        <f>IF('1_QUESITOS'!$D$18="ERRO !!!","",
IF(E1257+F1257=0,"",
IF(OR('2_DEBITOS'!I1253="Sim",'1_QUESITOS'!$D$6="Sim",'1_QUESITOS'!$D$7="Sim",'1_QUESITOS'!$D$9="Sim"),"D",
IF('3_CAPAG'!$D$9="","",
'3_CAPAG'!$D$9))))</f>
        <v/>
      </c>
      <c r="H1257" s="8" t="str">
        <f>IF('1_QUESITOS'!$D$18="ERRO !!!","00.0",
IF(AND(OR(G1257="C",G1257="D"),'1_QUESITOS'!$D$13="Sim"),"10.1",
IF(AND(OR(G1257="A",G1257="B"),'1_QUESITOS'!$D$14="Sim"),"10.2",
IF(AND(OR(G1257="C",G1257="D"),'1_QUESITOS'!$D$13="Não",'1_QUESITOS'!$D$12="Inciso I"),"11.1",
IF(AND(OR(G1257="C",G1257="D"),'1_QUESITOS'!$D$13="Não",'1_QUESITOS'!$D$12="Inciso II"),"11.2",
"00.0")))))</f>
        <v>00.0</v>
      </c>
      <c r="I1257" s="87">
        <f>IF('1_QUESITOS'!$D$18="ERRO !!!",0,
IF(H1257="10.1",0.65,
IF(H1257="10.2",0,
IF(AND(H1257="11.1",'1_QUESITOS'!$D$8="Não",'1_QUESITOS'!$D$9="Não",'1_QUESITOS'!$D$10="Não",'1_QUESITOS'!$D$11="Não"),0.65,
IF(AND(H1257="11.1",OR('1_QUESITOS'!$D$8="Sim",'1_QUESITOS'!$D$9="Sim",'1_QUESITOS'!$D$10="Sim",'1_QUESITOS'!$D$11="Sim")),0.7,
IF(AND(H1257="11.2",'1_QUESITOS'!$D$8="Não",'1_QUESITOS'!$D$9="Não",'1_QUESITOS'!$D$10="Não",'1_QUESITOS'!$D$11="Não"),0.5,
IF(AND(H1257="11.2",OR('1_QUESITOS'!$D$8="Sim",'1_QUESITOS'!$D$9="Sim",'1_QUESITOS'!$D$10="Sim",'1_QUESITOS'!$D$11="Sim")),0.55,
0)))))))</f>
        <v>0</v>
      </c>
      <c r="J1257" s="87">
        <f>'3_CAPAG'!$D$8</f>
        <v>0</v>
      </c>
      <c r="K1257" s="87">
        <f>IF(OR('2_DEBITOS'!I1253="Sim",'1_QUESITOS'!$D$6="Sim",'1_QUESITOS'!$D$7="Sim",'1_QUESITOS'!$D$9="Sim"),I1257,
SMALL(I1257:J1257,1))</f>
        <v>0</v>
      </c>
      <c r="L1257" s="7">
        <f>IF('2_DEBITOS'!$I$4="ERRO !!!",0,ROUNDDOWN(SUM(E1257:F1257)*K1257,2))</f>
        <v>0</v>
      </c>
      <c r="M1257" s="7">
        <f t="shared" si="76"/>
        <v>0</v>
      </c>
      <c r="N1257" s="7">
        <f t="shared" si="79"/>
        <v>0</v>
      </c>
      <c r="O1257" s="7">
        <f t="shared" si="77"/>
        <v>0</v>
      </c>
    </row>
    <row r="1258" spans="3:15" x14ac:dyDescent="0.35">
      <c r="C1258" s="18" t="str">
        <f t="shared" si="78"/>
        <v/>
      </c>
      <c r="D1258" s="13" t="str">
        <f>IF('2_DEBITOS'!D1254="","Não informado",'2_DEBITOS'!D1254)</f>
        <v>Não informado</v>
      </c>
      <c r="E1258" s="7">
        <f>IF('2_DEBITOS'!$I$4="ERRO !!!",0,SUM('2_DEBITOS'!E1254))</f>
        <v>0</v>
      </c>
      <c r="F1258" s="7">
        <f>IF('2_DEBITOS'!$I$4="ERRO !!!",0,SUM('2_DEBITOS'!F1254,'2_DEBITOS'!G1254))</f>
        <v>0</v>
      </c>
      <c r="G1258" s="8" t="str">
        <f>IF('1_QUESITOS'!$D$18="ERRO !!!","",
IF(E1258+F1258=0,"",
IF(OR('2_DEBITOS'!I1254="Sim",'1_QUESITOS'!$D$6="Sim",'1_QUESITOS'!$D$7="Sim",'1_QUESITOS'!$D$9="Sim"),"D",
IF('3_CAPAG'!$D$9="","",
'3_CAPAG'!$D$9))))</f>
        <v/>
      </c>
      <c r="H1258" s="8" t="str">
        <f>IF('1_QUESITOS'!$D$18="ERRO !!!","00.0",
IF(AND(OR(G1258="C",G1258="D"),'1_QUESITOS'!$D$13="Sim"),"10.1",
IF(AND(OR(G1258="A",G1258="B"),'1_QUESITOS'!$D$14="Sim"),"10.2",
IF(AND(OR(G1258="C",G1258="D"),'1_QUESITOS'!$D$13="Não",'1_QUESITOS'!$D$12="Inciso I"),"11.1",
IF(AND(OR(G1258="C",G1258="D"),'1_QUESITOS'!$D$13="Não",'1_QUESITOS'!$D$12="Inciso II"),"11.2",
"00.0")))))</f>
        <v>00.0</v>
      </c>
      <c r="I1258" s="87">
        <f>IF('1_QUESITOS'!$D$18="ERRO !!!",0,
IF(H1258="10.1",0.65,
IF(H1258="10.2",0,
IF(AND(H1258="11.1",'1_QUESITOS'!$D$8="Não",'1_QUESITOS'!$D$9="Não",'1_QUESITOS'!$D$10="Não",'1_QUESITOS'!$D$11="Não"),0.65,
IF(AND(H1258="11.1",OR('1_QUESITOS'!$D$8="Sim",'1_QUESITOS'!$D$9="Sim",'1_QUESITOS'!$D$10="Sim",'1_QUESITOS'!$D$11="Sim")),0.7,
IF(AND(H1258="11.2",'1_QUESITOS'!$D$8="Não",'1_QUESITOS'!$D$9="Não",'1_QUESITOS'!$D$10="Não",'1_QUESITOS'!$D$11="Não"),0.5,
IF(AND(H1258="11.2",OR('1_QUESITOS'!$D$8="Sim",'1_QUESITOS'!$D$9="Sim",'1_QUESITOS'!$D$10="Sim",'1_QUESITOS'!$D$11="Sim")),0.55,
0)))))))</f>
        <v>0</v>
      </c>
      <c r="J1258" s="87">
        <f>'3_CAPAG'!$D$8</f>
        <v>0</v>
      </c>
      <c r="K1258" s="87">
        <f>IF(OR('2_DEBITOS'!I1254="Sim",'1_QUESITOS'!$D$6="Sim",'1_QUESITOS'!$D$7="Sim",'1_QUESITOS'!$D$9="Sim"),I1258,
SMALL(I1258:J1258,1))</f>
        <v>0</v>
      </c>
      <c r="L1258" s="7">
        <f>IF('2_DEBITOS'!$I$4="ERRO !!!",0,ROUNDDOWN(SUM(E1258:F1258)*K1258,2))</f>
        <v>0</v>
      </c>
      <c r="M1258" s="7">
        <f t="shared" si="76"/>
        <v>0</v>
      </c>
      <c r="N1258" s="7">
        <f t="shared" si="79"/>
        <v>0</v>
      </c>
      <c r="O1258" s="7">
        <f t="shared" si="77"/>
        <v>0</v>
      </c>
    </row>
    <row r="1259" spans="3:15" x14ac:dyDescent="0.35">
      <c r="C1259" s="18" t="str">
        <f t="shared" si="78"/>
        <v/>
      </c>
      <c r="D1259" s="13" t="str">
        <f>IF('2_DEBITOS'!D1255="","Não informado",'2_DEBITOS'!D1255)</f>
        <v>Não informado</v>
      </c>
      <c r="E1259" s="7">
        <f>IF('2_DEBITOS'!$I$4="ERRO !!!",0,SUM('2_DEBITOS'!E1255))</f>
        <v>0</v>
      </c>
      <c r="F1259" s="7">
        <f>IF('2_DEBITOS'!$I$4="ERRO !!!",0,SUM('2_DEBITOS'!F1255,'2_DEBITOS'!G1255))</f>
        <v>0</v>
      </c>
      <c r="G1259" s="8" t="str">
        <f>IF('1_QUESITOS'!$D$18="ERRO !!!","",
IF(E1259+F1259=0,"",
IF(OR('2_DEBITOS'!I1255="Sim",'1_QUESITOS'!$D$6="Sim",'1_QUESITOS'!$D$7="Sim",'1_QUESITOS'!$D$9="Sim"),"D",
IF('3_CAPAG'!$D$9="","",
'3_CAPAG'!$D$9))))</f>
        <v/>
      </c>
      <c r="H1259" s="8" t="str">
        <f>IF('1_QUESITOS'!$D$18="ERRO !!!","00.0",
IF(AND(OR(G1259="C",G1259="D"),'1_QUESITOS'!$D$13="Sim"),"10.1",
IF(AND(OR(G1259="A",G1259="B"),'1_QUESITOS'!$D$14="Sim"),"10.2",
IF(AND(OR(G1259="C",G1259="D"),'1_QUESITOS'!$D$13="Não",'1_QUESITOS'!$D$12="Inciso I"),"11.1",
IF(AND(OR(G1259="C",G1259="D"),'1_QUESITOS'!$D$13="Não",'1_QUESITOS'!$D$12="Inciso II"),"11.2",
"00.0")))))</f>
        <v>00.0</v>
      </c>
      <c r="I1259" s="87">
        <f>IF('1_QUESITOS'!$D$18="ERRO !!!",0,
IF(H1259="10.1",0.65,
IF(H1259="10.2",0,
IF(AND(H1259="11.1",'1_QUESITOS'!$D$8="Não",'1_QUESITOS'!$D$9="Não",'1_QUESITOS'!$D$10="Não",'1_QUESITOS'!$D$11="Não"),0.65,
IF(AND(H1259="11.1",OR('1_QUESITOS'!$D$8="Sim",'1_QUESITOS'!$D$9="Sim",'1_QUESITOS'!$D$10="Sim",'1_QUESITOS'!$D$11="Sim")),0.7,
IF(AND(H1259="11.2",'1_QUESITOS'!$D$8="Não",'1_QUESITOS'!$D$9="Não",'1_QUESITOS'!$D$10="Não",'1_QUESITOS'!$D$11="Não"),0.5,
IF(AND(H1259="11.2",OR('1_QUESITOS'!$D$8="Sim",'1_QUESITOS'!$D$9="Sim",'1_QUESITOS'!$D$10="Sim",'1_QUESITOS'!$D$11="Sim")),0.55,
0)))))))</f>
        <v>0</v>
      </c>
      <c r="J1259" s="87">
        <f>'3_CAPAG'!$D$8</f>
        <v>0</v>
      </c>
      <c r="K1259" s="87">
        <f>IF(OR('2_DEBITOS'!I1255="Sim",'1_QUESITOS'!$D$6="Sim",'1_QUESITOS'!$D$7="Sim",'1_QUESITOS'!$D$9="Sim"),I1259,
SMALL(I1259:J1259,1))</f>
        <v>0</v>
      </c>
      <c r="L1259" s="7">
        <f>IF('2_DEBITOS'!$I$4="ERRO !!!",0,ROUNDDOWN(SUM(E1259:F1259)*K1259,2))</f>
        <v>0</v>
      </c>
      <c r="M1259" s="7">
        <f t="shared" si="76"/>
        <v>0</v>
      </c>
      <c r="N1259" s="7">
        <f t="shared" si="79"/>
        <v>0</v>
      </c>
      <c r="O1259" s="7">
        <f t="shared" si="77"/>
        <v>0</v>
      </c>
    </row>
    <row r="1260" spans="3:15" x14ac:dyDescent="0.35">
      <c r="C1260" s="18" t="str">
        <f t="shared" si="78"/>
        <v/>
      </c>
      <c r="D1260" s="13" t="str">
        <f>IF('2_DEBITOS'!D1256="","Não informado",'2_DEBITOS'!D1256)</f>
        <v>Não informado</v>
      </c>
      <c r="E1260" s="7">
        <f>IF('2_DEBITOS'!$I$4="ERRO !!!",0,SUM('2_DEBITOS'!E1256))</f>
        <v>0</v>
      </c>
      <c r="F1260" s="7">
        <f>IF('2_DEBITOS'!$I$4="ERRO !!!",0,SUM('2_DEBITOS'!F1256,'2_DEBITOS'!G1256))</f>
        <v>0</v>
      </c>
      <c r="G1260" s="8" t="str">
        <f>IF('1_QUESITOS'!$D$18="ERRO !!!","",
IF(E1260+F1260=0,"",
IF(OR('2_DEBITOS'!I1256="Sim",'1_QUESITOS'!$D$6="Sim",'1_QUESITOS'!$D$7="Sim",'1_QUESITOS'!$D$9="Sim"),"D",
IF('3_CAPAG'!$D$9="","",
'3_CAPAG'!$D$9))))</f>
        <v/>
      </c>
      <c r="H1260" s="8" t="str">
        <f>IF('1_QUESITOS'!$D$18="ERRO !!!","00.0",
IF(AND(OR(G1260="C",G1260="D"),'1_QUESITOS'!$D$13="Sim"),"10.1",
IF(AND(OR(G1260="A",G1260="B"),'1_QUESITOS'!$D$14="Sim"),"10.2",
IF(AND(OR(G1260="C",G1260="D"),'1_QUESITOS'!$D$13="Não",'1_QUESITOS'!$D$12="Inciso I"),"11.1",
IF(AND(OR(G1260="C",G1260="D"),'1_QUESITOS'!$D$13="Não",'1_QUESITOS'!$D$12="Inciso II"),"11.2",
"00.0")))))</f>
        <v>00.0</v>
      </c>
      <c r="I1260" s="87">
        <f>IF('1_QUESITOS'!$D$18="ERRO !!!",0,
IF(H1260="10.1",0.65,
IF(H1260="10.2",0,
IF(AND(H1260="11.1",'1_QUESITOS'!$D$8="Não",'1_QUESITOS'!$D$9="Não",'1_QUESITOS'!$D$10="Não",'1_QUESITOS'!$D$11="Não"),0.65,
IF(AND(H1260="11.1",OR('1_QUESITOS'!$D$8="Sim",'1_QUESITOS'!$D$9="Sim",'1_QUESITOS'!$D$10="Sim",'1_QUESITOS'!$D$11="Sim")),0.7,
IF(AND(H1260="11.2",'1_QUESITOS'!$D$8="Não",'1_QUESITOS'!$D$9="Não",'1_QUESITOS'!$D$10="Não",'1_QUESITOS'!$D$11="Não"),0.5,
IF(AND(H1260="11.2",OR('1_QUESITOS'!$D$8="Sim",'1_QUESITOS'!$D$9="Sim",'1_QUESITOS'!$D$10="Sim",'1_QUESITOS'!$D$11="Sim")),0.55,
0)))))))</f>
        <v>0</v>
      </c>
      <c r="J1260" s="87">
        <f>'3_CAPAG'!$D$8</f>
        <v>0</v>
      </c>
      <c r="K1260" s="87">
        <f>IF(OR('2_DEBITOS'!I1256="Sim",'1_QUESITOS'!$D$6="Sim",'1_QUESITOS'!$D$7="Sim",'1_QUESITOS'!$D$9="Sim"),I1260,
SMALL(I1260:J1260,1))</f>
        <v>0</v>
      </c>
      <c r="L1260" s="7">
        <f>IF('2_DEBITOS'!$I$4="ERRO !!!",0,ROUNDDOWN(SUM(E1260:F1260)*K1260,2))</f>
        <v>0</v>
      </c>
      <c r="M1260" s="7">
        <f t="shared" si="76"/>
        <v>0</v>
      </c>
      <c r="N1260" s="7">
        <f t="shared" si="79"/>
        <v>0</v>
      </c>
      <c r="O1260" s="7">
        <f t="shared" si="77"/>
        <v>0</v>
      </c>
    </row>
    <row r="1261" spans="3:15" x14ac:dyDescent="0.35">
      <c r="C1261" s="18" t="str">
        <f t="shared" si="78"/>
        <v/>
      </c>
      <c r="D1261" s="13" t="str">
        <f>IF('2_DEBITOS'!D1257="","Não informado",'2_DEBITOS'!D1257)</f>
        <v>Não informado</v>
      </c>
      <c r="E1261" s="7">
        <f>IF('2_DEBITOS'!$I$4="ERRO !!!",0,SUM('2_DEBITOS'!E1257))</f>
        <v>0</v>
      </c>
      <c r="F1261" s="7">
        <f>IF('2_DEBITOS'!$I$4="ERRO !!!",0,SUM('2_DEBITOS'!F1257,'2_DEBITOS'!G1257))</f>
        <v>0</v>
      </c>
      <c r="G1261" s="8" t="str">
        <f>IF('1_QUESITOS'!$D$18="ERRO !!!","",
IF(E1261+F1261=0,"",
IF(OR('2_DEBITOS'!I1257="Sim",'1_QUESITOS'!$D$6="Sim",'1_QUESITOS'!$D$7="Sim",'1_QUESITOS'!$D$9="Sim"),"D",
IF('3_CAPAG'!$D$9="","",
'3_CAPAG'!$D$9))))</f>
        <v/>
      </c>
      <c r="H1261" s="8" t="str">
        <f>IF('1_QUESITOS'!$D$18="ERRO !!!","00.0",
IF(AND(OR(G1261="C",G1261="D"),'1_QUESITOS'!$D$13="Sim"),"10.1",
IF(AND(OR(G1261="A",G1261="B"),'1_QUESITOS'!$D$14="Sim"),"10.2",
IF(AND(OR(G1261="C",G1261="D"),'1_QUESITOS'!$D$13="Não",'1_QUESITOS'!$D$12="Inciso I"),"11.1",
IF(AND(OR(G1261="C",G1261="D"),'1_QUESITOS'!$D$13="Não",'1_QUESITOS'!$D$12="Inciso II"),"11.2",
"00.0")))))</f>
        <v>00.0</v>
      </c>
      <c r="I1261" s="87">
        <f>IF('1_QUESITOS'!$D$18="ERRO !!!",0,
IF(H1261="10.1",0.65,
IF(H1261="10.2",0,
IF(AND(H1261="11.1",'1_QUESITOS'!$D$8="Não",'1_QUESITOS'!$D$9="Não",'1_QUESITOS'!$D$10="Não",'1_QUESITOS'!$D$11="Não"),0.65,
IF(AND(H1261="11.1",OR('1_QUESITOS'!$D$8="Sim",'1_QUESITOS'!$D$9="Sim",'1_QUESITOS'!$D$10="Sim",'1_QUESITOS'!$D$11="Sim")),0.7,
IF(AND(H1261="11.2",'1_QUESITOS'!$D$8="Não",'1_QUESITOS'!$D$9="Não",'1_QUESITOS'!$D$10="Não",'1_QUESITOS'!$D$11="Não"),0.5,
IF(AND(H1261="11.2",OR('1_QUESITOS'!$D$8="Sim",'1_QUESITOS'!$D$9="Sim",'1_QUESITOS'!$D$10="Sim",'1_QUESITOS'!$D$11="Sim")),0.55,
0)))))))</f>
        <v>0</v>
      </c>
      <c r="J1261" s="87">
        <f>'3_CAPAG'!$D$8</f>
        <v>0</v>
      </c>
      <c r="K1261" s="87">
        <f>IF(OR('2_DEBITOS'!I1257="Sim",'1_QUESITOS'!$D$6="Sim",'1_QUESITOS'!$D$7="Sim",'1_QUESITOS'!$D$9="Sim"),I1261,
SMALL(I1261:J1261,1))</f>
        <v>0</v>
      </c>
      <c r="L1261" s="7">
        <f>IF('2_DEBITOS'!$I$4="ERRO !!!",0,ROUNDDOWN(SUM(E1261:F1261)*K1261,2))</f>
        <v>0</v>
      </c>
      <c r="M1261" s="7">
        <f t="shared" si="76"/>
        <v>0</v>
      </c>
      <c r="N1261" s="7">
        <f t="shared" si="79"/>
        <v>0</v>
      </c>
      <c r="O1261" s="7">
        <f t="shared" si="77"/>
        <v>0</v>
      </c>
    </row>
    <row r="1262" spans="3:15" x14ac:dyDescent="0.35">
      <c r="C1262" s="18" t="str">
        <f t="shared" si="78"/>
        <v/>
      </c>
      <c r="D1262" s="13" t="str">
        <f>IF('2_DEBITOS'!D1258="","Não informado",'2_DEBITOS'!D1258)</f>
        <v>Não informado</v>
      </c>
      <c r="E1262" s="7">
        <f>IF('2_DEBITOS'!$I$4="ERRO !!!",0,SUM('2_DEBITOS'!E1258))</f>
        <v>0</v>
      </c>
      <c r="F1262" s="7">
        <f>IF('2_DEBITOS'!$I$4="ERRO !!!",0,SUM('2_DEBITOS'!F1258,'2_DEBITOS'!G1258))</f>
        <v>0</v>
      </c>
      <c r="G1262" s="8" t="str">
        <f>IF('1_QUESITOS'!$D$18="ERRO !!!","",
IF(E1262+F1262=0,"",
IF(OR('2_DEBITOS'!I1258="Sim",'1_QUESITOS'!$D$6="Sim",'1_QUESITOS'!$D$7="Sim",'1_QUESITOS'!$D$9="Sim"),"D",
IF('3_CAPAG'!$D$9="","",
'3_CAPAG'!$D$9))))</f>
        <v/>
      </c>
      <c r="H1262" s="8" t="str">
        <f>IF('1_QUESITOS'!$D$18="ERRO !!!","00.0",
IF(AND(OR(G1262="C",G1262="D"),'1_QUESITOS'!$D$13="Sim"),"10.1",
IF(AND(OR(G1262="A",G1262="B"),'1_QUESITOS'!$D$14="Sim"),"10.2",
IF(AND(OR(G1262="C",G1262="D"),'1_QUESITOS'!$D$13="Não",'1_QUESITOS'!$D$12="Inciso I"),"11.1",
IF(AND(OR(G1262="C",G1262="D"),'1_QUESITOS'!$D$13="Não",'1_QUESITOS'!$D$12="Inciso II"),"11.2",
"00.0")))))</f>
        <v>00.0</v>
      </c>
      <c r="I1262" s="87">
        <f>IF('1_QUESITOS'!$D$18="ERRO !!!",0,
IF(H1262="10.1",0.65,
IF(H1262="10.2",0,
IF(AND(H1262="11.1",'1_QUESITOS'!$D$8="Não",'1_QUESITOS'!$D$9="Não",'1_QUESITOS'!$D$10="Não",'1_QUESITOS'!$D$11="Não"),0.65,
IF(AND(H1262="11.1",OR('1_QUESITOS'!$D$8="Sim",'1_QUESITOS'!$D$9="Sim",'1_QUESITOS'!$D$10="Sim",'1_QUESITOS'!$D$11="Sim")),0.7,
IF(AND(H1262="11.2",'1_QUESITOS'!$D$8="Não",'1_QUESITOS'!$D$9="Não",'1_QUESITOS'!$D$10="Não",'1_QUESITOS'!$D$11="Não"),0.5,
IF(AND(H1262="11.2",OR('1_QUESITOS'!$D$8="Sim",'1_QUESITOS'!$D$9="Sim",'1_QUESITOS'!$D$10="Sim",'1_QUESITOS'!$D$11="Sim")),0.55,
0)))))))</f>
        <v>0</v>
      </c>
      <c r="J1262" s="87">
        <f>'3_CAPAG'!$D$8</f>
        <v>0</v>
      </c>
      <c r="K1262" s="87">
        <f>IF(OR('2_DEBITOS'!I1258="Sim",'1_QUESITOS'!$D$6="Sim",'1_QUESITOS'!$D$7="Sim",'1_QUESITOS'!$D$9="Sim"),I1262,
SMALL(I1262:J1262,1))</f>
        <v>0</v>
      </c>
      <c r="L1262" s="7">
        <f>IF('2_DEBITOS'!$I$4="ERRO !!!",0,ROUNDDOWN(SUM(E1262:F1262)*K1262,2))</f>
        <v>0</v>
      </c>
      <c r="M1262" s="7">
        <f t="shared" si="76"/>
        <v>0</v>
      </c>
      <c r="N1262" s="7">
        <f t="shared" si="79"/>
        <v>0</v>
      </c>
      <c r="O1262" s="7">
        <f t="shared" si="77"/>
        <v>0</v>
      </c>
    </row>
    <row r="1263" spans="3:15" x14ac:dyDescent="0.35">
      <c r="C1263" s="18" t="str">
        <f t="shared" si="78"/>
        <v/>
      </c>
      <c r="D1263" s="13" t="str">
        <f>IF('2_DEBITOS'!D1259="","Não informado",'2_DEBITOS'!D1259)</f>
        <v>Não informado</v>
      </c>
      <c r="E1263" s="7">
        <f>IF('2_DEBITOS'!$I$4="ERRO !!!",0,SUM('2_DEBITOS'!E1259))</f>
        <v>0</v>
      </c>
      <c r="F1263" s="7">
        <f>IF('2_DEBITOS'!$I$4="ERRO !!!",0,SUM('2_DEBITOS'!F1259,'2_DEBITOS'!G1259))</f>
        <v>0</v>
      </c>
      <c r="G1263" s="8" t="str">
        <f>IF('1_QUESITOS'!$D$18="ERRO !!!","",
IF(E1263+F1263=0,"",
IF(OR('2_DEBITOS'!I1259="Sim",'1_QUESITOS'!$D$6="Sim",'1_QUESITOS'!$D$7="Sim",'1_QUESITOS'!$D$9="Sim"),"D",
IF('3_CAPAG'!$D$9="","",
'3_CAPAG'!$D$9))))</f>
        <v/>
      </c>
      <c r="H1263" s="8" t="str">
        <f>IF('1_QUESITOS'!$D$18="ERRO !!!","00.0",
IF(AND(OR(G1263="C",G1263="D"),'1_QUESITOS'!$D$13="Sim"),"10.1",
IF(AND(OR(G1263="A",G1263="B"),'1_QUESITOS'!$D$14="Sim"),"10.2",
IF(AND(OR(G1263="C",G1263="D"),'1_QUESITOS'!$D$13="Não",'1_QUESITOS'!$D$12="Inciso I"),"11.1",
IF(AND(OR(G1263="C",G1263="D"),'1_QUESITOS'!$D$13="Não",'1_QUESITOS'!$D$12="Inciso II"),"11.2",
"00.0")))))</f>
        <v>00.0</v>
      </c>
      <c r="I1263" s="87">
        <f>IF('1_QUESITOS'!$D$18="ERRO !!!",0,
IF(H1263="10.1",0.65,
IF(H1263="10.2",0,
IF(AND(H1263="11.1",'1_QUESITOS'!$D$8="Não",'1_QUESITOS'!$D$9="Não",'1_QUESITOS'!$D$10="Não",'1_QUESITOS'!$D$11="Não"),0.65,
IF(AND(H1263="11.1",OR('1_QUESITOS'!$D$8="Sim",'1_QUESITOS'!$D$9="Sim",'1_QUESITOS'!$D$10="Sim",'1_QUESITOS'!$D$11="Sim")),0.7,
IF(AND(H1263="11.2",'1_QUESITOS'!$D$8="Não",'1_QUESITOS'!$D$9="Não",'1_QUESITOS'!$D$10="Não",'1_QUESITOS'!$D$11="Não"),0.5,
IF(AND(H1263="11.2",OR('1_QUESITOS'!$D$8="Sim",'1_QUESITOS'!$D$9="Sim",'1_QUESITOS'!$D$10="Sim",'1_QUESITOS'!$D$11="Sim")),0.55,
0)))))))</f>
        <v>0</v>
      </c>
      <c r="J1263" s="87">
        <f>'3_CAPAG'!$D$8</f>
        <v>0</v>
      </c>
      <c r="K1263" s="87">
        <f>IF(OR('2_DEBITOS'!I1259="Sim",'1_QUESITOS'!$D$6="Sim",'1_QUESITOS'!$D$7="Sim",'1_QUESITOS'!$D$9="Sim"),I1263,
SMALL(I1263:J1263,1))</f>
        <v>0</v>
      </c>
      <c r="L1263" s="7">
        <f>IF('2_DEBITOS'!$I$4="ERRO !!!",0,ROUNDDOWN(SUM(E1263:F1263)*K1263,2))</f>
        <v>0</v>
      </c>
      <c r="M1263" s="7">
        <f t="shared" si="76"/>
        <v>0</v>
      </c>
      <c r="N1263" s="7">
        <f t="shared" si="79"/>
        <v>0</v>
      </c>
      <c r="O1263" s="7">
        <f t="shared" si="77"/>
        <v>0</v>
      </c>
    </row>
    <row r="1264" spans="3:15" x14ac:dyDescent="0.35">
      <c r="C1264" s="18" t="str">
        <f t="shared" si="78"/>
        <v/>
      </c>
      <c r="D1264" s="13" t="str">
        <f>IF('2_DEBITOS'!D1260="","Não informado",'2_DEBITOS'!D1260)</f>
        <v>Não informado</v>
      </c>
      <c r="E1264" s="7">
        <f>IF('2_DEBITOS'!$I$4="ERRO !!!",0,SUM('2_DEBITOS'!E1260))</f>
        <v>0</v>
      </c>
      <c r="F1264" s="7">
        <f>IF('2_DEBITOS'!$I$4="ERRO !!!",0,SUM('2_DEBITOS'!F1260,'2_DEBITOS'!G1260))</f>
        <v>0</v>
      </c>
      <c r="G1264" s="8" t="str">
        <f>IF('1_QUESITOS'!$D$18="ERRO !!!","",
IF(E1264+F1264=0,"",
IF(OR('2_DEBITOS'!I1260="Sim",'1_QUESITOS'!$D$6="Sim",'1_QUESITOS'!$D$7="Sim",'1_QUESITOS'!$D$9="Sim"),"D",
IF('3_CAPAG'!$D$9="","",
'3_CAPAG'!$D$9))))</f>
        <v/>
      </c>
      <c r="H1264" s="8" t="str">
        <f>IF('1_QUESITOS'!$D$18="ERRO !!!","00.0",
IF(AND(OR(G1264="C",G1264="D"),'1_QUESITOS'!$D$13="Sim"),"10.1",
IF(AND(OR(G1264="A",G1264="B"),'1_QUESITOS'!$D$14="Sim"),"10.2",
IF(AND(OR(G1264="C",G1264="D"),'1_QUESITOS'!$D$13="Não",'1_QUESITOS'!$D$12="Inciso I"),"11.1",
IF(AND(OR(G1264="C",G1264="D"),'1_QUESITOS'!$D$13="Não",'1_QUESITOS'!$D$12="Inciso II"),"11.2",
"00.0")))))</f>
        <v>00.0</v>
      </c>
      <c r="I1264" s="87">
        <f>IF('1_QUESITOS'!$D$18="ERRO !!!",0,
IF(H1264="10.1",0.65,
IF(H1264="10.2",0,
IF(AND(H1264="11.1",'1_QUESITOS'!$D$8="Não",'1_QUESITOS'!$D$9="Não",'1_QUESITOS'!$D$10="Não",'1_QUESITOS'!$D$11="Não"),0.65,
IF(AND(H1264="11.1",OR('1_QUESITOS'!$D$8="Sim",'1_QUESITOS'!$D$9="Sim",'1_QUESITOS'!$D$10="Sim",'1_QUESITOS'!$D$11="Sim")),0.7,
IF(AND(H1264="11.2",'1_QUESITOS'!$D$8="Não",'1_QUESITOS'!$D$9="Não",'1_QUESITOS'!$D$10="Não",'1_QUESITOS'!$D$11="Não"),0.5,
IF(AND(H1264="11.2",OR('1_QUESITOS'!$D$8="Sim",'1_QUESITOS'!$D$9="Sim",'1_QUESITOS'!$D$10="Sim",'1_QUESITOS'!$D$11="Sim")),0.55,
0)))))))</f>
        <v>0</v>
      </c>
      <c r="J1264" s="87">
        <f>'3_CAPAG'!$D$8</f>
        <v>0</v>
      </c>
      <c r="K1264" s="87">
        <f>IF(OR('2_DEBITOS'!I1260="Sim",'1_QUESITOS'!$D$6="Sim",'1_QUESITOS'!$D$7="Sim",'1_QUESITOS'!$D$9="Sim"),I1264,
SMALL(I1264:J1264,1))</f>
        <v>0</v>
      </c>
      <c r="L1264" s="7">
        <f>IF('2_DEBITOS'!$I$4="ERRO !!!",0,ROUNDDOWN(SUM(E1264:F1264)*K1264,2))</f>
        <v>0</v>
      </c>
      <c r="M1264" s="7">
        <f t="shared" si="76"/>
        <v>0</v>
      </c>
      <c r="N1264" s="7">
        <f t="shared" si="79"/>
        <v>0</v>
      </c>
      <c r="O1264" s="7">
        <f t="shared" si="77"/>
        <v>0</v>
      </c>
    </row>
    <row r="1265" spans="3:15" x14ac:dyDescent="0.35">
      <c r="C1265" s="18" t="str">
        <f t="shared" si="78"/>
        <v/>
      </c>
      <c r="D1265" s="13" t="str">
        <f>IF('2_DEBITOS'!D1261="","Não informado",'2_DEBITOS'!D1261)</f>
        <v>Não informado</v>
      </c>
      <c r="E1265" s="7">
        <f>IF('2_DEBITOS'!$I$4="ERRO !!!",0,SUM('2_DEBITOS'!E1261))</f>
        <v>0</v>
      </c>
      <c r="F1265" s="7">
        <f>IF('2_DEBITOS'!$I$4="ERRO !!!",0,SUM('2_DEBITOS'!F1261,'2_DEBITOS'!G1261))</f>
        <v>0</v>
      </c>
      <c r="G1265" s="8" t="str">
        <f>IF('1_QUESITOS'!$D$18="ERRO !!!","",
IF(E1265+F1265=0,"",
IF(OR('2_DEBITOS'!I1261="Sim",'1_QUESITOS'!$D$6="Sim",'1_QUESITOS'!$D$7="Sim",'1_QUESITOS'!$D$9="Sim"),"D",
IF('3_CAPAG'!$D$9="","",
'3_CAPAG'!$D$9))))</f>
        <v/>
      </c>
      <c r="H1265" s="8" t="str">
        <f>IF('1_QUESITOS'!$D$18="ERRO !!!","00.0",
IF(AND(OR(G1265="C",G1265="D"),'1_QUESITOS'!$D$13="Sim"),"10.1",
IF(AND(OR(G1265="A",G1265="B"),'1_QUESITOS'!$D$14="Sim"),"10.2",
IF(AND(OR(G1265="C",G1265="D"),'1_QUESITOS'!$D$13="Não",'1_QUESITOS'!$D$12="Inciso I"),"11.1",
IF(AND(OR(G1265="C",G1265="D"),'1_QUESITOS'!$D$13="Não",'1_QUESITOS'!$D$12="Inciso II"),"11.2",
"00.0")))))</f>
        <v>00.0</v>
      </c>
      <c r="I1265" s="87">
        <f>IF('1_QUESITOS'!$D$18="ERRO !!!",0,
IF(H1265="10.1",0.65,
IF(H1265="10.2",0,
IF(AND(H1265="11.1",'1_QUESITOS'!$D$8="Não",'1_QUESITOS'!$D$9="Não",'1_QUESITOS'!$D$10="Não",'1_QUESITOS'!$D$11="Não"),0.65,
IF(AND(H1265="11.1",OR('1_QUESITOS'!$D$8="Sim",'1_QUESITOS'!$D$9="Sim",'1_QUESITOS'!$D$10="Sim",'1_QUESITOS'!$D$11="Sim")),0.7,
IF(AND(H1265="11.2",'1_QUESITOS'!$D$8="Não",'1_QUESITOS'!$D$9="Não",'1_QUESITOS'!$D$10="Não",'1_QUESITOS'!$D$11="Não"),0.5,
IF(AND(H1265="11.2",OR('1_QUESITOS'!$D$8="Sim",'1_QUESITOS'!$D$9="Sim",'1_QUESITOS'!$D$10="Sim",'1_QUESITOS'!$D$11="Sim")),0.55,
0)))))))</f>
        <v>0</v>
      </c>
      <c r="J1265" s="87">
        <f>'3_CAPAG'!$D$8</f>
        <v>0</v>
      </c>
      <c r="K1265" s="87">
        <f>IF(OR('2_DEBITOS'!I1261="Sim",'1_QUESITOS'!$D$6="Sim",'1_QUESITOS'!$D$7="Sim",'1_QUESITOS'!$D$9="Sim"),I1265,
SMALL(I1265:J1265,1))</f>
        <v>0</v>
      </c>
      <c r="L1265" s="7">
        <f>IF('2_DEBITOS'!$I$4="ERRO !!!",0,ROUNDDOWN(SUM(E1265:F1265)*K1265,2))</f>
        <v>0</v>
      </c>
      <c r="M1265" s="7">
        <f t="shared" si="76"/>
        <v>0</v>
      </c>
      <c r="N1265" s="7">
        <f t="shared" si="79"/>
        <v>0</v>
      </c>
      <c r="O1265" s="7">
        <f t="shared" si="77"/>
        <v>0</v>
      </c>
    </row>
    <row r="1266" spans="3:15" x14ac:dyDescent="0.35">
      <c r="C1266" s="18" t="str">
        <f t="shared" si="78"/>
        <v/>
      </c>
      <c r="D1266" s="13" t="str">
        <f>IF('2_DEBITOS'!D1262="","Não informado",'2_DEBITOS'!D1262)</f>
        <v>Não informado</v>
      </c>
      <c r="E1266" s="7">
        <f>IF('2_DEBITOS'!$I$4="ERRO !!!",0,SUM('2_DEBITOS'!E1262))</f>
        <v>0</v>
      </c>
      <c r="F1266" s="7">
        <f>IF('2_DEBITOS'!$I$4="ERRO !!!",0,SUM('2_DEBITOS'!F1262,'2_DEBITOS'!G1262))</f>
        <v>0</v>
      </c>
      <c r="G1266" s="8" t="str">
        <f>IF('1_QUESITOS'!$D$18="ERRO !!!","",
IF(E1266+F1266=0,"",
IF(OR('2_DEBITOS'!I1262="Sim",'1_QUESITOS'!$D$6="Sim",'1_QUESITOS'!$D$7="Sim",'1_QUESITOS'!$D$9="Sim"),"D",
IF('3_CAPAG'!$D$9="","",
'3_CAPAG'!$D$9))))</f>
        <v/>
      </c>
      <c r="H1266" s="8" t="str">
        <f>IF('1_QUESITOS'!$D$18="ERRO !!!","00.0",
IF(AND(OR(G1266="C",G1266="D"),'1_QUESITOS'!$D$13="Sim"),"10.1",
IF(AND(OR(G1266="A",G1266="B"),'1_QUESITOS'!$D$14="Sim"),"10.2",
IF(AND(OR(G1266="C",G1266="D"),'1_QUESITOS'!$D$13="Não",'1_QUESITOS'!$D$12="Inciso I"),"11.1",
IF(AND(OR(G1266="C",G1266="D"),'1_QUESITOS'!$D$13="Não",'1_QUESITOS'!$D$12="Inciso II"),"11.2",
"00.0")))))</f>
        <v>00.0</v>
      </c>
      <c r="I1266" s="87">
        <f>IF('1_QUESITOS'!$D$18="ERRO !!!",0,
IF(H1266="10.1",0.65,
IF(H1266="10.2",0,
IF(AND(H1266="11.1",'1_QUESITOS'!$D$8="Não",'1_QUESITOS'!$D$9="Não",'1_QUESITOS'!$D$10="Não",'1_QUESITOS'!$D$11="Não"),0.65,
IF(AND(H1266="11.1",OR('1_QUESITOS'!$D$8="Sim",'1_QUESITOS'!$D$9="Sim",'1_QUESITOS'!$D$10="Sim",'1_QUESITOS'!$D$11="Sim")),0.7,
IF(AND(H1266="11.2",'1_QUESITOS'!$D$8="Não",'1_QUESITOS'!$D$9="Não",'1_QUESITOS'!$D$10="Não",'1_QUESITOS'!$D$11="Não"),0.5,
IF(AND(H1266="11.2",OR('1_QUESITOS'!$D$8="Sim",'1_QUESITOS'!$D$9="Sim",'1_QUESITOS'!$D$10="Sim",'1_QUESITOS'!$D$11="Sim")),0.55,
0)))))))</f>
        <v>0</v>
      </c>
      <c r="J1266" s="87">
        <f>'3_CAPAG'!$D$8</f>
        <v>0</v>
      </c>
      <c r="K1266" s="87">
        <f>IF(OR('2_DEBITOS'!I1262="Sim",'1_QUESITOS'!$D$6="Sim",'1_QUESITOS'!$D$7="Sim",'1_QUESITOS'!$D$9="Sim"),I1266,
SMALL(I1266:J1266,1))</f>
        <v>0</v>
      </c>
      <c r="L1266" s="7">
        <f>IF('2_DEBITOS'!$I$4="ERRO !!!",0,ROUNDDOWN(SUM(E1266:F1266)*K1266,2))</f>
        <v>0</v>
      </c>
      <c r="M1266" s="7">
        <f t="shared" si="76"/>
        <v>0</v>
      </c>
      <c r="N1266" s="7">
        <f t="shared" si="79"/>
        <v>0</v>
      </c>
      <c r="O1266" s="7">
        <f t="shared" si="77"/>
        <v>0</v>
      </c>
    </row>
    <row r="1267" spans="3:15" x14ac:dyDescent="0.35">
      <c r="C1267" s="18" t="str">
        <f t="shared" si="78"/>
        <v/>
      </c>
      <c r="D1267" s="13" t="str">
        <f>IF('2_DEBITOS'!D1263="","Não informado",'2_DEBITOS'!D1263)</f>
        <v>Não informado</v>
      </c>
      <c r="E1267" s="7">
        <f>IF('2_DEBITOS'!$I$4="ERRO !!!",0,SUM('2_DEBITOS'!E1263))</f>
        <v>0</v>
      </c>
      <c r="F1267" s="7">
        <f>IF('2_DEBITOS'!$I$4="ERRO !!!",0,SUM('2_DEBITOS'!F1263,'2_DEBITOS'!G1263))</f>
        <v>0</v>
      </c>
      <c r="G1267" s="8" t="str">
        <f>IF('1_QUESITOS'!$D$18="ERRO !!!","",
IF(E1267+F1267=0,"",
IF(OR('2_DEBITOS'!I1263="Sim",'1_QUESITOS'!$D$6="Sim",'1_QUESITOS'!$D$7="Sim",'1_QUESITOS'!$D$9="Sim"),"D",
IF('3_CAPAG'!$D$9="","",
'3_CAPAG'!$D$9))))</f>
        <v/>
      </c>
      <c r="H1267" s="8" t="str">
        <f>IF('1_QUESITOS'!$D$18="ERRO !!!","00.0",
IF(AND(OR(G1267="C",G1267="D"),'1_QUESITOS'!$D$13="Sim"),"10.1",
IF(AND(OR(G1267="A",G1267="B"),'1_QUESITOS'!$D$14="Sim"),"10.2",
IF(AND(OR(G1267="C",G1267="D"),'1_QUESITOS'!$D$13="Não",'1_QUESITOS'!$D$12="Inciso I"),"11.1",
IF(AND(OR(G1267="C",G1267="D"),'1_QUESITOS'!$D$13="Não",'1_QUESITOS'!$D$12="Inciso II"),"11.2",
"00.0")))))</f>
        <v>00.0</v>
      </c>
      <c r="I1267" s="87">
        <f>IF('1_QUESITOS'!$D$18="ERRO !!!",0,
IF(H1267="10.1",0.65,
IF(H1267="10.2",0,
IF(AND(H1267="11.1",'1_QUESITOS'!$D$8="Não",'1_QUESITOS'!$D$9="Não",'1_QUESITOS'!$D$10="Não",'1_QUESITOS'!$D$11="Não"),0.65,
IF(AND(H1267="11.1",OR('1_QUESITOS'!$D$8="Sim",'1_QUESITOS'!$D$9="Sim",'1_QUESITOS'!$D$10="Sim",'1_QUESITOS'!$D$11="Sim")),0.7,
IF(AND(H1267="11.2",'1_QUESITOS'!$D$8="Não",'1_QUESITOS'!$D$9="Não",'1_QUESITOS'!$D$10="Não",'1_QUESITOS'!$D$11="Não"),0.5,
IF(AND(H1267="11.2",OR('1_QUESITOS'!$D$8="Sim",'1_QUESITOS'!$D$9="Sim",'1_QUESITOS'!$D$10="Sim",'1_QUESITOS'!$D$11="Sim")),0.55,
0)))))))</f>
        <v>0</v>
      </c>
      <c r="J1267" s="87">
        <f>'3_CAPAG'!$D$8</f>
        <v>0</v>
      </c>
      <c r="K1267" s="87">
        <f>IF(OR('2_DEBITOS'!I1263="Sim",'1_QUESITOS'!$D$6="Sim",'1_QUESITOS'!$D$7="Sim",'1_QUESITOS'!$D$9="Sim"),I1267,
SMALL(I1267:J1267,1))</f>
        <v>0</v>
      </c>
      <c r="L1267" s="7">
        <f>IF('2_DEBITOS'!$I$4="ERRO !!!",0,ROUNDDOWN(SUM(E1267:F1267)*K1267,2))</f>
        <v>0</v>
      </c>
      <c r="M1267" s="7">
        <f t="shared" si="76"/>
        <v>0</v>
      </c>
      <c r="N1267" s="7">
        <f t="shared" si="79"/>
        <v>0</v>
      </c>
      <c r="O1267" s="7">
        <f t="shared" si="77"/>
        <v>0</v>
      </c>
    </row>
    <row r="1268" spans="3:15" x14ac:dyDescent="0.35">
      <c r="C1268" s="18" t="str">
        <f t="shared" si="78"/>
        <v/>
      </c>
      <c r="D1268" s="13" t="str">
        <f>IF('2_DEBITOS'!D1264="","Não informado",'2_DEBITOS'!D1264)</f>
        <v>Não informado</v>
      </c>
      <c r="E1268" s="7">
        <f>IF('2_DEBITOS'!$I$4="ERRO !!!",0,SUM('2_DEBITOS'!E1264))</f>
        <v>0</v>
      </c>
      <c r="F1268" s="7">
        <f>IF('2_DEBITOS'!$I$4="ERRO !!!",0,SUM('2_DEBITOS'!F1264,'2_DEBITOS'!G1264))</f>
        <v>0</v>
      </c>
      <c r="G1268" s="8" t="str">
        <f>IF('1_QUESITOS'!$D$18="ERRO !!!","",
IF(E1268+F1268=0,"",
IF(OR('2_DEBITOS'!I1264="Sim",'1_QUESITOS'!$D$6="Sim",'1_QUESITOS'!$D$7="Sim",'1_QUESITOS'!$D$9="Sim"),"D",
IF('3_CAPAG'!$D$9="","",
'3_CAPAG'!$D$9))))</f>
        <v/>
      </c>
      <c r="H1268" s="8" t="str">
        <f>IF('1_QUESITOS'!$D$18="ERRO !!!","00.0",
IF(AND(OR(G1268="C",G1268="D"),'1_QUESITOS'!$D$13="Sim"),"10.1",
IF(AND(OR(G1268="A",G1268="B"),'1_QUESITOS'!$D$14="Sim"),"10.2",
IF(AND(OR(G1268="C",G1268="D"),'1_QUESITOS'!$D$13="Não",'1_QUESITOS'!$D$12="Inciso I"),"11.1",
IF(AND(OR(G1268="C",G1268="D"),'1_QUESITOS'!$D$13="Não",'1_QUESITOS'!$D$12="Inciso II"),"11.2",
"00.0")))))</f>
        <v>00.0</v>
      </c>
      <c r="I1268" s="87">
        <f>IF('1_QUESITOS'!$D$18="ERRO !!!",0,
IF(H1268="10.1",0.65,
IF(H1268="10.2",0,
IF(AND(H1268="11.1",'1_QUESITOS'!$D$8="Não",'1_QUESITOS'!$D$9="Não",'1_QUESITOS'!$D$10="Não",'1_QUESITOS'!$D$11="Não"),0.65,
IF(AND(H1268="11.1",OR('1_QUESITOS'!$D$8="Sim",'1_QUESITOS'!$D$9="Sim",'1_QUESITOS'!$D$10="Sim",'1_QUESITOS'!$D$11="Sim")),0.7,
IF(AND(H1268="11.2",'1_QUESITOS'!$D$8="Não",'1_QUESITOS'!$D$9="Não",'1_QUESITOS'!$D$10="Não",'1_QUESITOS'!$D$11="Não"),0.5,
IF(AND(H1268="11.2",OR('1_QUESITOS'!$D$8="Sim",'1_QUESITOS'!$D$9="Sim",'1_QUESITOS'!$D$10="Sim",'1_QUESITOS'!$D$11="Sim")),0.55,
0)))))))</f>
        <v>0</v>
      </c>
      <c r="J1268" s="87">
        <f>'3_CAPAG'!$D$8</f>
        <v>0</v>
      </c>
      <c r="K1268" s="87">
        <f>IF(OR('2_DEBITOS'!I1264="Sim",'1_QUESITOS'!$D$6="Sim",'1_QUESITOS'!$D$7="Sim",'1_QUESITOS'!$D$9="Sim"),I1268,
SMALL(I1268:J1268,1))</f>
        <v>0</v>
      </c>
      <c r="L1268" s="7">
        <f>IF('2_DEBITOS'!$I$4="ERRO !!!",0,ROUNDDOWN(SUM(E1268:F1268)*K1268,2))</f>
        <v>0</v>
      </c>
      <c r="M1268" s="7">
        <f t="shared" si="76"/>
        <v>0</v>
      </c>
      <c r="N1268" s="7">
        <f t="shared" si="79"/>
        <v>0</v>
      </c>
      <c r="O1268" s="7">
        <f t="shared" si="77"/>
        <v>0</v>
      </c>
    </row>
    <row r="1269" spans="3:15" x14ac:dyDescent="0.35">
      <c r="C1269" s="18" t="str">
        <f t="shared" si="78"/>
        <v/>
      </c>
      <c r="D1269" s="13" t="str">
        <f>IF('2_DEBITOS'!D1265="","Não informado",'2_DEBITOS'!D1265)</f>
        <v>Não informado</v>
      </c>
      <c r="E1269" s="7">
        <f>IF('2_DEBITOS'!$I$4="ERRO !!!",0,SUM('2_DEBITOS'!E1265))</f>
        <v>0</v>
      </c>
      <c r="F1269" s="7">
        <f>IF('2_DEBITOS'!$I$4="ERRO !!!",0,SUM('2_DEBITOS'!F1265,'2_DEBITOS'!G1265))</f>
        <v>0</v>
      </c>
      <c r="G1269" s="8" t="str">
        <f>IF('1_QUESITOS'!$D$18="ERRO !!!","",
IF(E1269+F1269=0,"",
IF(OR('2_DEBITOS'!I1265="Sim",'1_QUESITOS'!$D$6="Sim",'1_QUESITOS'!$D$7="Sim",'1_QUESITOS'!$D$9="Sim"),"D",
IF('3_CAPAG'!$D$9="","",
'3_CAPAG'!$D$9))))</f>
        <v/>
      </c>
      <c r="H1269" s="8" t="str">
        <f>IF('1_QUESITOS'!$D$18="ERRO !!!","00.0",
IF(AND(OR(G1269="C",G1269="D"),'1_QUESITOS'!$D$13="Sim"),"10.1",
IF(AND(OR(G1269="A",G1269="B"),'1_QUESITOS'!$D$14="Sim"),"10.2",
IF(AND(OR(G1269="C",G1269="D"),'1_QUESITOS'!$D$13="Não",'1_QUESITOS'!$D$12="Inciso I"),"11.1",
IF(AND(OR(G1269="C",G1269="D"),'1_QUESITOS'!$D$13="Não",'1_QUESITOS'!$D$12="Inciso II"),"11.2",
"00.0")))))</f>
        <v>00.0</v>
      </c>
      <c r="I1269" s="87">
        <f>IF('1_QUESITOS'!$D$18="ERRO !!!",0,
IF(H1269="10.1",0.65,
IF(H1269="10.2",0,
IF(AND(H1269="11.1",'1_QUESITOS'!$D$8="Não",'1_QUESITOS'!$D$9="Não",'1_QUESITOS'!$D$10="Não",'1_QUESITOS'!$D$11="Não"),0.65,
IF(AND(H1269="11.1",OR('1_QUESITOS'!$D$8="Sim",'1_QUESITOS'!$D$9="Sim",'1_QUESITOS'!$D$10="Sim",'1_QUESITOS'!$D$11="Sim")),0.7,
IF(AND(H1269="11.2",'1_QUESITOS'!$D$8="Não",'1_QUESITOS'!$D$9="Não",'1_QUESITOS'!$D$10="Não",'1_QUESITOS'!$D$11="Não"),0.5,
IF(AND(H1269="11.2",OR('1_QUESITOS'!$D$8="Sim",'1_QUESITOS'!$D$9="Sim",'1_QUESITOS'!$D$10="Sim",'1_QUESITOS'!$D$11="Sim")),0.55,
0)))))))</f>
        <v>0</v>
      </c>
      <c r="J1269" s="87">
        <f>'3_CAPAG'!$D$8</f>
        <v>0</v>
      </c>
      <c r="K1269" s="87">
        <f>IF(OR('2_DEBITOS'!I1265="Sim",'1_QUESITOS'!$D$6="Sim",'1_QUESITOS'!$D$7="Sim",'1_QUESITOS'!$D$9="Sim"),I1269,
SMALL(I1269:J1269,1))</f>
        <v>0</v>
      </c>
      <c r="L1269" s="7">
        <f>IF('2_DEBITOS'!$I$4="ERRO !!!",0,ROUNDDOWN(SUM(E1269:F1269)*K1269,2))</f>
        <v>0</v>
      </c>
      <c r="M1269" s="7">
        <f t="shared" si="76"/>
        <v>0</v>
      </c>
      <c r="N1269" s="7">
        <f t="shared" si="79"/>
        <v>0</v>
      </c>
      <c r="O1269" s="7">
        <f t="shared" si="77"/>
        <v>0</v>
      </c>
    </row>
    <row r="1270" spans="3:15" x14ac:dyDescent="0.35">
      <c r="C1270" s="18" t="str">
        <f t="shared" si="78"/>
        <v/>
      </c>
      <c r="D1270" s="13" t="str">
        <f>IF('2_DEBITOS'!D1266="","Não informado",'2_DEBITOS'!D1266)</f>
        <v>Não informado</v>
      </c>
      <c r="E1270" s="7">
        <f>IF('2_DEBITOS'!$I$4="ERRO !!!",0,SUM('2_DEBITOS'!E1266))</f>
        <v>0</v>
      </c>
      <c r="F1270" s="7">
        <f>IF('2_DEBITOS'!$I$4="ERRO !!!",0,SUM('2_DEBITOS'!F1266,'2_DEBITOS'!G1266))</f>
        <v>0</v>
      </c>
      <c r="G1270" s="8" t="str">
        <f>IF('1_QUESITOS'!$D$18="ERRO !!!","",
IF(E1270+F1270=0,"",
IF(OR('2_DEBITOS'!I1266="Sim",'1_QUESITOS'!$D$6="Sim",'1_QUESITOS'!$D$7="Sim",'1_QUESITOS'!$D$9="Sim"),"D",
IF('3_CAPAG'!$D$9="","",
'3_CAPAG'!$D$9))))</f>
        <v/>
      </c>
      <c r="H1270" s="8" t="str">
        <f>IF('1_QUESITOS'!$D$18="ERRO !!!","00.0",
IF(AND(OR(G1270="C",G1270="D"),'1_QUESITOS'!$D$13="Sim"),"10.1",
IF(AND(OR(G1270="A",G1270="B"),'1_QUESITOS'!$D$14="Sim"),"10.2",
IF(AND(OR(G1270="C",G1270="D"),'1_QUESITOS'!$D$13="Não",'1_QUESITOS'!$D$12="Inciso I"),"11.1",
IF(AND(OR(G1270="C",G1270="D"),'1_QUESITOS'!$D$13="Não",'1_QUESITOS'!$D$12="Inciso II"),"11.2",
"00.0")))))</f>
        <v>00.0</v>
      </c>
      <c r="I1270" s="87">
        <f>IF('1_QUESITOS'!$D$18="ERRO !!!",0,
IF(H1270="10.1",0.65,
IF(H1270="10.2",0,
IF(AND(H1270="11.1",'1_QUESITOS'!$D$8="Não",'1_QUESITOS'!$D$9="Não",'1_QUESITOS'!$D$10="Não",'1_QUESITOS'!$D$11="Não"),0.65,
IF(AND(H1270="11.1",OR('1_QUESITOS'!$D$8="Sim",'1_QUESITOS'!$D$9="Sim",'1_QUESITOS'!$D$10="Sim",'1_QUESITOS'!$D$11="Sim")),0.7,
IF(AND(H1270="11.2",'1_QUESITOS'!$D$8="Não",'1_QUESITOS'!$D$9="Não",'1_QUESITOS'!$D$10="Não",'1_QUESITOS'!$D$11="Não"),0.5,
IF(AND(H1270="11.2",OR('1_QUESITOS'!$D$8="Sim",'1_QUESITOS'!$D$9="Sim",'1_QUESITOS'!$D$10="Sim",'1_QUESITOS'!$D$11="Sim")),0.55,
0)))))))</f>
        <v>0</v>
      </c>
      <c r="J1270" s="87">
        <f>'3_CAPAG'!$D$8</f>
        <v>0</v>
      </c>
      <c r="K1270" s="87">
        <f>IF(OR('2_DEBITOS'!I1266="Sim",'1_QUESITOS'!$D$6="Sim",'1_QUESITOS'!$D$7="Sim",'1_QUESITOS'!$D$9="Sim"),I1270,
SMALL(I1270:J1270,1))</f>
        <v>0</v>
      </c>
      <c r="L1270" s="7">
        <f>IF('2_DEBITOS'!$I$4="ERRO !!!",0,ROUNDDOWN(SUM(E1270:F1270)*K1270,2))</f>
        <v>0</v>
      </c>
      <c r="M1270" s="7">
        <f t="shared" si="76"/>
        <v>0</v>
      </c>
      <c r="N1270" s="7">
        <f t="shared" si="79"/>
        <v>0</v>
      </c>
      <c r="O1270" s="7">
        <f t="shared" si="77"/>
        <v>0</v>
      </c>
    </row>
    <row r="1271" spans="3:15" x14ac:dyDescent="0.35">
      <c r="C1271" s="18" t="str">
        <f t="shared" si="78"/>
        <v/>
      </c>
      <c r="D1271" s="13" t="str">
        <f>IF('2_DEBITOS'!D1267="","Não informado",'2_DEBITOS'!D1267)</f>
        <v>Não informado</v>
      </c>
      <c r="E1271" s="7">
        <f>IF('2_DEBITOS'!$I$4="ERRO !!!",0,SUM('2_DEBITOS'!E1267))</f>
        <v>0</v>
      </c>
      <c r="F1271" s="7">
        <f>IF('2_DEBITOS'!$I$4="ERRO !!!",0,SUM('2_DEBITOS'!F1267,'2_DEBITOS'!G1267))</f>
        <v>0</v>
      </c>
      <c r="G1271" s="8" t="str">
        <f>IF('1_QUESITOS'!$D$18="ERRO !!!","",
IF(E1271+F1271=0,"",
IF(OR('2_DEBITOS'!I1267="Sim",'1_QUESITOS'!$D$6="Sim",'1_QUESITOS'!$D$7="Sim",'1_QUESITOS'!$D$9="Sim"),"D",
IF('3_CAPAG'!$D$9="","",
'3_CAPAG'!$D$9))))</f>
        <v/>
      </c>
      <c r="H1271" s="8" t="str">
        <f>IF('1_QUESITOS'!$D$18="ERRO !!!","00.0",
IF(AND(OR(G1271="C",G1271="D"),'1_QUESITOS'!$D$13="Sim"),"10.1",
IF(AND(OR(G1271="A",G1271="B"),'1_QUESITOS'!$D$14="Sim"),"10.2",
IF(AND(OR(G1271="C",G1271="D"),'1_QUESITOS'!$D$13="Não",'1_QUESITOS'!$D$12="Inciso I"),"11.1",
IF(AND(OR(G1271="C",G1271="D"),'1_QUESITOS'!$D$13="Não",'1_QUESITOS'!$D$12="Inciso II"),"11.2",
"00.0")))))</f>
        <v>00.0</v>
      </c>
      <c r="I1271" s="87">
        <f>IF('1_QUESITOS'!$D$18="ERRO !!!",0,
IF(H1271="10.1",0.65,
IF(H1271="10.2",0,
IF(AND(H1271="11.1",'1_QUESITOS'!$D$8="Não",'1_QUESITOS'!$D$9="Não",'1_QUESITOS'!$D$10="Não",'1_QUESITOS'!$D$11="Não"),0.65,
IF(AND(H1271="11.1",OR('1_QUESITOS'!$D$8="Sim",'1_QUESITOS'!$D$9="Sim",'1_QUESITOS'!$D$10="Sim",'1_QUESITOS'!$D$11="Sim")),0.7,
IF(AND(H1271="11.2",'1_QUESITOS'!$D$8="Não",'1_QUESITOS'!$D$9="Não",'1_QUESITOS'!$D$10="Não",'1_QUESITOS'!$D$11="Não"),0.5,
IF(AND(H1271="11.2",OR('1_QUESITOS'!$D$8="Sim",'1_QUESITOS'!$D$9="Sim",'1_QUESITOS'!$D$10="Sim",'1_QUESITOS'!$D$11="Sim")),0.55,
0)))))))</f>
        <v>0</v>
      </c>
      <c r="J1271" s="87">
        <f>'3_CAPAG'!$D$8</f>
        <v>0</v>
      </c>
      <c r="K1271" s="87">
        <f>IF(OR('2_DEBITOS'!I1267="Sim",'1_QUESITOS'!$D$6="Sim",'1_QUESITOS'!$D$7="Sim",'1_QUESITOS'!$D$9="Sim"),I1271,
SMALL(I1271:J1271,1))</f>
        <v>0</v>
      </c>
      <c r="L1271" s="7">
        <f>IF('2_DEBITOS'!$I$4="ERRO !!!",0,ROUNDDOWN(SUM(E1271:F1271)*K1271,2))</f>
        <v>0</v>
      </c>
      <c r="M1271" s="7">
        <f t="shared" si="76"/>
        <v>0</v>
      </c>
      <c r="N1271" s="7">
        <f t="shared" si="79"/>
        <v>0</v>
      </c>
      <c r="O1271" s="7">
        <f t="shared" si="77"/>
        <v>0</v>
      </c>
    </row>
    <row r="1272" spans="3:15" x14ac:dyDescent="0.35">
      <c r="C1272" s="18" t="str">
        <f t="shared" si="78"/>
        <v/>
      </c>
      <c r="D1272" s="13" t="str">
        <f>IF('2_DEBITOS'!D1268="","Não informado",'2_DEBITOS'!D1268)</f>
        <v>Não informado</v>
      </c>
      <c r="E1272" s="7">
        <f>IF('2_DEBITOS'!$I$4="ERRO !!!",0,SUM('2_DEBITOS'!E1268))</f>
        <v>0</v>
      </c>
      <c r="F1272" s="7">
        <f>IF('2_DEBITOS'!$I$4="ERRO !!!",0,SUM('2_DEBITOS'!F1268,'2_DEBITOS'!G1268))</f>
        <v>0</v>
      </c>
      <c r="G1272" s="8" t="str">
        <f>IF('1_QUESITOS'!$D$18="ERRO !!!","",
IF(E1272+F1272=0,"",
IF(OR('2_DEBITOS'!I1268="Sim",'1_QUESITOS'!$D$6="Sim",'1_QUESITOS'!$D$7="Sim",'1_QUESITOS'!$D$9="Sim"),"D",
IF('3_CAPAG'!$D$9="","",
'3_CAPAG'!$D$9))))</f>
        <v/>
      </c>
      <c r="H1272" s="8" t="str">
        <f>IF('1_QUESITOS'!$D$18="ERRO !!!","00.0",
IF(AND(OR(G1272="C",G1272="D"),'1_QUESITOS'!$D$13="Sim"),"10.1",
IF(AND(OR(G1272="A",G1272="B"),'1_QUESITOS'!$D$14="Sim"),"10.2",
IF(AND(OR(G1272="C",G1272="D"),'1_QUESITOS'!$D$13="Não",'1_QUESITOS'!$D$12="Inciso I"),"11.1",
IF(AND(OR(G1272="C",G1272="D"),'1_QUESITOS'!$D$13="Não",'1_QUESITOS'!$D$12="Inciso II"),"11.2",
"00.0")))))</f>
        <v>00.0</v>
      </c>
      <c r="I1272" s="87">
        <f>IF('1_QUESITOS'!$D$18="ERRO !!!",0,
IF(H1272="10.1",0.65,
IF(H1272="10.2",0,
IF(AND(H1272="11.1",'1_QUESITOS'!$D$8="Não",'1_QUESITOS'!$D$9="Não",'1_QUESITOS'!$D$10="Não",'1_QUESITOS'!$D$11="Não"),0.65,
IF(AND(H1272="11.1",OR('1_QUESITOS'!$D$8="Sim",'1_QUESITOS'!$D$9="Sim",'1_QUESITOS'!$D$10="Sim",'1_QUESITOS'!$D$11="Sim")),0.7,
IF(AND(H1272="11.2",'1_QUESITOS'!$D$8="Não",'1_QUESITOS'!$D$9="Não",'1_QUESITOS'!$D$10="Não",'1_QUESITOS'!$D$11="Não"),0.5,
IF(AND(H1272="11.2",OR('1_QUESITOS'!$D$8="Sim",'1_QUESITOS'!$D$9="Sim",'1_QUESITOS'!$D$10="Sim",'1_QUESITOS'!$D$11="Sim")),0.55,
0)))))))</f>
        <v>0</v>
      </c>
      <c r="J1272" s="87">
        <f>'3_CAPAG'!$D$8</f>
        <v>0</v>
      </c>
      <c r="K1272" s="87">
        <f>IF(OR('2_DEBITOS'!I1268="Sim",'1_QUESITOS'!$D$6="Sim",'1_QUESITOS'!$D$7="Sim",'1_QUESITOS'!$D$9="Sim"),I1272,
SMALL(I1272:J1272,1))</f>
        <v>0</v>
      </c>
      <c r="L1272" s="7">
        <f>IF('2_DEBITOS'!$I$4="ERRO !!!",0,ROUNDDOWN(SUM(E1272:F1272)*K1272,2))</f>
        <v>0</v>
      </c>
      <c r="M1272" s="7">
        <f t="shared" si="76"/>
        <v>0</v>
      </c>
      <c r="N1272" s="7">
        <f t="shared" si="79"/>
        <v>0</v>
      </c>
      <c r="O1272" s="7">
        <f t="shared" si="77"/>
        <v>0</v>
      </c>
    </row>
    <row r="1273" spans="3:15" x14ac:dyDescent="0.35">
      <c r="C1273" s="18" t="str">
        <f t="shared" si="78"/>
        <v/>
      </c>
      <c r="D1273" s="13" t="str">
        <f>IF('2_DEBITOS'!D1269="","Não informado",'2_DEBITOS'!D1269)</f>
        <v>Não informado</v>
      </c>
      <c r="E1273" s="7">
        <f>IF('2_DEBITOS'!$I$4="ERRO !!!",0,SUM('2_DEBITOS'!E1269))</f>
        <v>0</v>
      </c>
      <c r="F1273" s="7">
        <f>IF('2_DEBITOS'!$I$4="ERRO !!!",0,SUM('2_DEBITOS'!F1269,'2_DEBITOS'!G1269))</f>
        <v>0</v>
      </c>
      <c r="G1273" s="8" t="str">
        <f>IF('1_QUESITOS'!$D$18="ERRO !!!","",
IF(E1273+F1273=0,"",
IF(OR('2_DEBITOS'!I1269="Sim",'1_QUESITOS'!$D$6="Sim",'1_QUESITOS'!$D$7="Sim",'1_QUESITOS'!$D$9="Sim"),"D",
IF('3_CAPAG'!$D$9="","",
'3_CAPAG'!$D$9))))</f>
        <v/>
      </c>
      <c r="H1273" s="8" t="str">
        <f>IF('1_QUESITOS'!$D$18="ERRO !!!","00.0",
IF(AND(OR(G1273="C",G1273="D"),'1_QUESITOS'!$D$13="Sim"),"10.1",
IF(AND(OR(G1273="A",G1273="B"),'1_QUESITOS'!$D$14="Sim"),"10.2",
IF(AND(OR(G1273="C",G1273="D"),'1_QUESITOS'!$D$13="Não",'1_QUESITOS'!$D$12="Inciso I"),"11.1",
IF(AND(OR(G1273="C",G1273="D"),'1_QUESITOS'!$D$13="Não",'1_QUESITOS'!$D$12="Inciso II"),"11.2",
"00.0")))))</f>
        <v>00.0</v>
      </c>
      <c r="I1273" s="87">
        <f>IF('1_QUESITOS'!$D$18="ERRO !!!",0,
IF(H1273="10.1",0.65,
IF(H1273="10.2",0,
IF(AND(H1273="11.1",'1_QUESITOS'!$D$8="Não",'1_QUESITOS'!$D$9="Não",'1_QUESITOS'!$D$10="Não",'1_QUESITOS'!$D$11="Não"),0.65,
IF(AND(H1273="11.1",OR('1_QUESITOS'!$D$8="Sim",'1_QUESITOS'!$D$9="Sim",'1_QUESITOS'!$D$10="Sim",'1_QUESITOS'!$D$11="Sim")),0.7,
IF(AND(H1273="11.2",'1_QUESITOS'!$D$8="Não",'1_QUESITOS'!$D$9="Não",'1_QUESITOS'!$D$10="Não",'1_QUESITOS'!$D$11="Não"),0.5,
IF(AND(H1273="11.2",OR('1_QUESITOS'!$D$8="Sim",'1_QUESITOS'!$D$9="Sim",'1_QUESITOS'!$D$10="Sim",'1_QUESITOS'!$D$11="Sim")),0.55,
0)))))))</f>
        <v>0</v>
      </c>
      <c r="J1273" s="87">
        <f>'3_CAPAG'!$D$8</f>
        <v>0</v>
      </c>
      <c r="K1273" s="87">
        <f>IF(OR('2_DEBITOS'!I1269="Sim",'1_QUESITOS'!$D$6="Sim",'1_QUESITOS'!$D$7="Sim",'1_QUESITOS'!$D$9="Sim"),I1273,
SMALL(I1273:J1273,1))</f>
        <v>0</v>
      </c>
      <c r="L1273" s="7">
        <f>IF('2_DEBITOS'!$I$4="ERRO !!!",0,ROUNDDOWN(SUM(E1273:F1273)*K1273,2))</f>
        <v>0</v>
      </c>
      <c r="M1273" s="7">
        <f t="shared" si="76"/>
        <v>0</v>
      </c>
      <c r="N1273" s="7">
        <f t="shared" si="79"/>
        <v>0</v>
      </c>
      <c r="O1273" s="7">
        <f t="shared" si="77"/>
        <v>0</v>
      </c>
    </row>
    <row r="1274" spans="3:15" x14ac:dyDescent="0.35">
      <c r="C1274" s="18" t="str">
        <f t="shared" si="78"/>
        <v/>
      </c>
      <c r="D1274" s="13" t="str">
        <f>IF('2_DEBITOS'!D1270="","Não informado",'2_DEBITOS'!D1270)</f>
        <v>Não informado</v>
      </c>
      <c r="E1274" s="7">
        <f>IF('2_DEBITOS'!$I$4="ERRO !!!",0,SUM('2_DEBITOS'!E1270))</f>
        <v>0</v>
      </c>
      <c r="F1274" s="7">
        <f>IF('2_DEBITOS'!$I$4="ERRO !!!",0,SUM('2_DEBITOS'!F1270,'2_DEBITOS'!G1270))</f>
        <v>0</v>
      </c>
      <c r="G1274" s="8" t="str">
        <f>IF('1_QUESITOS'!$D$18="ERRO !!!","",
IF(E1274+F1274=0,"",
IF(OR('2_DEBITOS'!I1270="Sim",'1_QUESITOS'!$D$6="Sim",'1_QUESITOS'!$D$7="Sim",'1_QUESITOS'!$D$9="Sim"),"D",
IF('3_CAPAG'!$D$9="","",
'3_CAPAG'!$D$9))))</f>
        <v/>
      </c>
      <c r="H1274" s="8" t="str">
        <f>IF('1_QUESITOS'!$D$18="ERRO !!!","00.0",
IF(AND(OR(G1274="C",G1274="D"),'1_QUESITOS'!$D$13="Sim"),"10.1",
IF(AND(OR(G1274="A",G1274="B"),'1_QUESITOS'!$D$14="Sim"),"10.2",
IF(AND(OR(G1274="C",G1274="D"),'1_QUESITOS'!$D$13="Não",'1_QUESITOS'!$D$12="Inciso I"),"11.1",
IF(AND(OR(G1274="C",G1274="D"),'1_QUESITOS'!$D$13="Não",'1_QUESITOS'!$D$12="Inciso II"),"11.2",
"00.0")))))</f>
        <v>00.0</v>
      </c>
      <c r="I1274" s="87">
        <f>IF('1_QUESITOS'!$D$18="ERRO !!!",0,
IF(H1274="10.1",0.65,
IF(H1274="10.2",0,
IF(AND(H1274="11.1",'1_QUESITOS'!$D$8="Não",'1_QUESITOS'!$D$9="Não",'1_QUESITOS'!$D$10="Não",'1_QUESITOS'!$D$11="Não"),0.65,
IF(AND(H1274="11.1",OR('1_QUESITOS'!$D$8="Sim",'1_QUESITOS'!$D$9="Sim",'1_QUESITOS'!$D$10="Sim",'1_QUESITOS'!$D$11="Sim")),0.7,
IF(AND(H1274="11.2",'1_QUESITOS'!$D$8="Não",'1_QUESITOS'!$D$9="Não",'1_QUESITOS'!$D$10="Não",'1_QUESITOS'!$D$11="Não"),0.5,
IF(AND(H1274="11.2",OR('1_QUESITOS'!$D$8="Sim",'1_QUESITOS'!$D$9="Sim",'1_QUESITOS'!$D$10="Sim",'1_QUESITOS'!$D$11="Sim")),0.55,
0)))))))</f>
        <v>0</v>
      </c>
      <c r="J1274" s="87">
        <f>'3_CAPAG'!$D$8</f>
        <v>0</v>
      </c>
      <c r="K1274" s="87">
        <f>IF(OR('2_DEBITOS'!I1270="Sim",'1_QUESITOS'!$D$6="Sim",'1_QUESITOS'!$D$7="Sim",'1_QUESITOS'!$D$9="Sim"),I1274,
SMALL(I1274:J1274,1))</f>
        <v>0</v>
      </c>
      <c r="L1274" s="7">
        <f>IF('2_DEBITOS'!$I$4="ERRO !!!",0,ROUNDDOWN(SUM(E1274:F1274)*K1274,2))</f>
        <v>0</v>
      </c>
      <c r="M1274" s="7">
        <f t="shared" si="76"/>
        <v>0</v>
      </c>
      <c r="N1274" s="7">
        <f t="shared" si="79"/>
        <v>0</v>
      </c>
      <c r="O1274" s="7">
        <f t="shared" si="77"/>
        <v>0</v>
      </c>
    </row>
    <row r="1275" spans="3:15" x14ac:dyDescent="0.35">
      <c r="C1275" s="18" t="str">
        <f t="shared" si="78"/>
        <v/>
      </c>
      <c r="D1275" s="13" t="str">
        <f>IF('2_DEBITOS'!D1271="","Não informado",'2_DEBITOS'!D1271)</f>
        <v>Não informado</v>
      </c>
      <c r="E1275" s="7">
        <f>IF('2_DEBITOS'!$I$4="ERRO !!!",0,SUM('2_DEBITOS'!E1271))</f>
        <v>0</v>
      </c>
      <c r="F1275" s="7">
        <f>IF('2_DEBITOS'!$I$4="ERRO !!!",0,SUM('2_DEBITOS'!F1271,'2_DEBITOS'!G1271))</f>
        <v>0</v>
      </c>
      <c r="G1275" s="8" t="str">
        <f>IF('1_QUESITOS'!$D$18="ERRO !!!","",
IF(E1275+F1275=0,"",
IF(OR('2_DEBITOS'!I1271="Sim",'1_QUESITOS'!$D$6="Sim",'1_QUESITOS'!$D$7="Sim",'1_QUESITOS'!$D$9="Sim"),"D",
IF('3_CAPAG'!$D$9="","",
'3_CAPAG'!$D$9))))</f>
        <v/>
      </c>
      <c r="H1275" s="8" t="str">
        <f>IF('1_QUESITOS'!$D$18="ERRO !!!","00.0",
IF(AND(OR(G1275="C",G1275="D"),'1_QUESITOS'!$D$13="Sim"),"10.1",
IF(AND(OR(G1275="A",G1275="B"),'1_QUESITOS'!$D$14="Sim"),"10.2",
IF(AND(OR(G1275="C",G1275="D"),'1_QUESITOS'!$D$13="Não",'1_QUESITOS'!$D$12="Inciso I"),"11.1",
IF(AND(OR(G1275="C",G1275="D"),'1_QUESITOS'!$D$13="Não",'1_QUESITOS'!$D$12="Inciso II"),"11.2",
"00.0")))))</f>
        <v>00.0</v>
      </c>
      <c r="I1275" s="87">
        <f>IF('1_QUESITOS'!$D$18="ERRO !!!",0,
IF(H1275="10.1",0.65,
IF(H1275="10.2",0,
IF(AND(H1275="11.1",'1_QUESITOS'!$D$8="Não",'1_QUESITOS'!$D$9="Não",'1_QUESITOS'!$D$10="Não",'1_QUESITOS'!$D$11="Não"),0.65,
IF(AND(H1275="11.1",OR('1_QUESITOS'!$D$8="Sim",'1_QUESITOS'!$D$9="Sim",'1_QUESITOS'!$D$10="Sim",'1_QUESITOS'!$D$11="Sim")),0.7,
IF(AND(H1275="11.2",'1_QUESITOS'!$D$8="Não",'1_QUESITOS'!$D$9="Não",'1_QUESITOS'!$D$10="Não",'1_QUESITOS'!$D$11="Não"),0.5,
IF(AND(H1275="11.2",OR('1_QUESITOS'!$D$8="Sim",'1_QUESITOS'!$D$9="Sim",'1_QUESITOS'!$D$10="Sim",'1_QUESITOS'!$D$11="Sim")),0.55,
0)))))))</f>
        <v>0</v>
      </c>
      <c r="J1275" s="87">
        <f>'3_CAPAG'!$D$8</f>
        <v>0</v>
      </c>
      <c r="K1275" s="87">
        <f>IF(OR('2_DEBITOS'!I1271="Sim",'1_QUESITOS'!$D$6="Sim",'1_QUESITOS'!$D$7="Sim",'1_QUESITOS'!$D$9="Sim"),I1275,
SMALL(I1275:J1275,1))</f>
        <v>0</v>
      </c>
      <c r="L1275" s="7">
        <f>IF('2_DEBITOS'!$I$4="ERRO !!!",0,ROUNDDOWN(SUM(E1275:F1275)*K1275,2))</f>
        <v>0</v>
      </c>
      <c r="M1275" s="7">
        <f t="shared" si="76"/>
        <v>0</v>
      </c>
      <c r="N1275" s="7">
        <f t="shared" si="79"/>
        <v>0</v>
      </c>
      <c r="O1275" s="7">
        <f t="shared" si="77"/>
        <v>0</v>
      </c>
    </row>
    <row r="1276" spans="3:15" x14ac:dyDescent="0.35">
      <c r="C1276" s="18" t="str">
        <f t="shared" si="78"/>
        <v/>
      </c>
      <c r="D1276" s="13" t="str">
        <f>IF('2_DEBITOS'!D1272="","Não informado",'2_DEBITOS'!D1272)</f>
        <v>Não informado</v>
      </c>
      <c r="E1276" s="7">
        <f>IF('2_DEBITOS'!$I$4="ERRO !!!",0,SUM('2_DEBITOS'!E1272))</f>
        <v>0</v>
      </c>
      <c r="F1276" s="7">
        <f>IF('2_DEBITOS'!$I$4="ERRO !!!",0,SUM('2_DEBITOS'!F1272,'2_DEBITOS'!G1272))</f>
        <v>0</v>
      </c>
      <c r="G1276" s="8" t="str">
        <f>IF('1_QUESITOS'!$D$18="ERRO !!!","",
IF(E1276+F1276=0,"",
IF(OR('2_DEBITOS'!I1272="Sim",'1_QUESITOS'!$D$6="Sim",'1_QUESITOS'!$D$7="Sim",'1_QUESITOS'!$D$9="Sim"),"D",
IF('3_CAPAG'!$D$9="","",
'3_CAPAG'!$D$9))))</f>
        <v/>
      </c>
      <c r="H1276" s="8" t="str">
        <f>IF('1_QUESITOS'!$D$18="ERRO !!!","00.0",
IF(AND(OR(G1276="C",G1276="D"),'1_QUESITOS'!$D$13="Sim"),"10.1",
IF(AND(OR(G1276="A",G1276="B"),'1_QUESITOS'!$D$14="Sim"),"10.2",
IF(AND(OR(G1276="C",G1276="D"),'1_QUESITOS'!$D$13="Não",'1_QUESITOS'!$D$12="Inciso I"),"11.1",
IF(AND(OR(G1276="C",G1276="D"),'1_QUESITOS'!$D$13="Não",'1_QUESITOS'!$D$12="Inciso II"),"11.2",
"00.0")))))</f>
        <v>00.0</v>
      </c>
      <c r="I1276" s="87">
        <f>IF('1_QUESITOS'!$D$18="ERRO !!!",0,
IF(H1276="10.1",0.65,
IF(H1276="10.2",0,
IF(AND(H1276="11.1",'1_QUESITOS'!$D$8="Não",'1_QUESITOS'!$D$9="Não",'1_QUESITOS'!$D$10="Não",'1_QUESITOS'!$D$11="Não"),0.65,
IF(AND(H1276="11.1",OR('1_QUESITOS'!$D$8="Sim",'1_QUESITOS'!$D$9="Sim",'1_QUESITOS'!$D$10="Sim",'1_QUESITOS'!$D$11="Sim")),0.7,
IF(AND(H1276="11.2",'1_QUESITOS'!$D$8="Não",'1_QUESITOS'!$D$9="Não",'1_QUESITOS'!$D$10="Não",'1_QUESITOS'!$D$11="Não"),0.5,
IF(AND(H1276="11.2",OR('1_QUESITOS'!$D$8="Sim",'1_QUESITOS'!$D$9="Sim",'1_QUESITOS'!$D$10="Sim",'1_QUESITOS'!$D$11="Sim")),0.55,
0)))))))</f>
        <v>0</v>
      </c>
      <c r="J1276" s="87">
        <f>'3_CAPAG'!$D$8</f>
        <v>0</v>
      </c>
      <c r="K1276" s="87">
        <f>IF(OR('2_DEBITOS'!I1272="Sim",'1_QUESITOS'!$D$6="Sim",'1_QUESITOS'!$D$7="Sim",'1_QUESITOS'!$D$9="Sim"),I1276,
SMALL(I1276:J1276,1))</f>
        <v>0</v>
      </c>
      <c r="L1276" s="7">
        <f>IF('2_DEBITOS'!$I$4="ERRO !!!",0,ROUNDDOWN(SUM(E1276:F1276)*K1276,2))</f>
        <v>0</v>
      </c>
      <c r="M1276" s="7">
        <f t="shared" si="76"/>
        <v>0</v>
      </c>
      <c r="N1276" s="7">
        <f t="shared" si="79"/>
        <v>0</v>
      </c>
      <c r="O1276" s="7">
        <f t="shared" si="77"/>
        <v>0</v>
      </c>
    </row>
    <row r="1277" spans="3:15" x14ac:dyDescent="0.35">
      <c r="C1277" s="18" t="str">
        <f t="shared" si="78"/>
        <v/>
      </c>
      <c r="D1277" s="13" t="str">
        <f>IF('2_DEBITOS'!D1273="","Não informado",'2_DEBITOS'!D1273)</f>
        <v>Não informado</v>
      </c>
      <c r="E1277" s="7">
        <f>IF('2_DEBITOS'!$I$4="ERRO !!!",0,SUM('2_DEBITOS'!E1273))</f>
        <v>0</v>
      </c>
      <c r="F1277" s="7">
        <f>IF('2_DEBITOS'!$I$4="ERRO !!!",0,SUM('2_DEBITOS'!F1273,'2_DEBITOS'!G1273))</f>
        <v>0</v>
      </c>
      <c r="G1277" s="8" t="str">
        <f>IF('1_QUESITOS'!$D$18="ERRO !!!","",
IF(E1277+F1277=0,"",
IF(OR('2_DEBITOS'!I1273="Sim",'1_QUESITOS'!$D$6="Sim",'1_QUESITOS'!$D$7="Sim",'1_QUESITOS'!$D$9="Sim"),"D",
IF('3_CAPAG'!$D$9="","",
'3_CAPAG'!$D$9))))</f>
        <v/>
      </c>
      <c r="H1277" s="8" t="str">
        <f>IF('1_QUESITOS'!$D$18="ERRO !!!","00.0",
IF(AND(OR(G1277="C",G1277="D"),'1_QUESITOS'!$D$13="Sim"),"10.1",
IF(AND(OR(G1277="A",G1277="B"),'1_QUESITOS'!$D$14="Sim"),"10.2",
IF(AND(OR(G1277="C",G1277="D"),'1_QUESITOS'!$D$13="Não",'1_QUESITOS'!$D$12="Inciso I"),"11.1",
IF(AND(OR(G1277="C",G1277="D"),'1_QUESITOS'!$D$13="Não",'1_QUESITOS'!$D$12="Inciso II"),"11.2",
"00.0")))))</f>
        <v>00.0</v>
      </c>
      <c r="I1277" s="87">
        <f>IF('1_QUESITOS'!$D$18="ERRO !!!",0,
IF(H1277="10.1",0.65,
IF(H1277="10.2",0,
IF(AND(H1277="11.1",'1_QUESITOS'!$D$8="Não",'1_QUESITOS'!$D$9="Não",'1_QUESITOS'!$D$10="Não",'1_QUESITOS'!$D$11="Não"),0.65,
IF(AND(H1277="11.1",OR('1_QUESITOS'!$D$8="Sim",'1_QUESITOS'!$D$9="Sim",'1_QUESITOS'!$D$10="Sim",'1_QUESITOS'!$D$11="Sim")),0.7,
IF(AND(H1277="11.2",'1_QUESITOS'!$D$8="Não",'1_QUESITOS'!$D$9="Não",'1_QUESITOS'!$D$10="Não",'1_QUESITOS'!$D$11="Não"),0.5,
IF(AND(H1277="11.2",OR('1_QUESITOS'!$D$8="Sim",'1_QUESITOS'!$D$9="Sim",'1_QUESITOS'!$D$10="Sim",'1_QUESITOS'!$D$11="Sim")),0.55,
0)))))))</f>
        <v>0</v>
      </c>
      <c r="J1277" s="87">
        <f>'3_CAPAG'!$D$8</f>
        <v>0</v>
      </c>
      <c r="K1277" s="87">
        <f>IF(OR('2_DEBITOS'!I1273="Sim",'1_QUESITOS'!$D$6="Sim",'1_QUESITOS'!$D$7="Sim",'1_QUESITOS'!$D$9="Sim"),I1277,
SMALL(I1277:J1277,1))</f>
        <v>0</v>
      </c>
      <c r="L1277" s="7">
        <f>IF('2_DEBITOS'!$I$4="ERRO !!!",0,ROUNDDOWN(SUM(E1277:F1277)*K1277,2))</f>
        <v>0</v>
      </c>
      <c r="M1277" s="7">
        <f t="shared" si="76"/>
        <v>0</v>
      </c>
      <c r="N1277" s="7">
        <f t="shared" si="79"/>
        <v>0</v>
      </c>
      <c r="O1277" s="7">
        <f t="shared" si="77"/>
        <v>0</v>
      </c>
    </row>
    <row r="1278" spans="3:15" x14ac:dyDescent="0.35">
      <c r="C1278" s="18" t="str">
        <f t="shared" si="78"/>
        <v/>
      </c>
      <c r="D1278" s="13" t="str">
        <f>IF('2_DEBITOS'!D1274="","Não informado",'2_DEBITOS'!D1274)</f>
        <v>Não informado</v>
      </c>
      <c r="E1278" s="7">
        <f>IF('2_DEBITOS'!$I$4="ERRO !!!",0,SUM('2_DEBITOS'!E1274))</f>
        <v>0</v>
      </c>
      <c r="F1278" s="7">
        <f>IF('2_DEBITOS'!$I$4="ERRO !!!",0,SUM('2_DEBITOS'!F1274,'2_DEBITOS'!G1274))</f>
        <v>0</v>
      </c>
      <c r="G1278" s="8" t="str">
        <f>IF('1_QUESITOS'!$D$18="ERRO !!!","",
IF(E1278+F1278=0,"",
IF(OR('2_DEBITOS'!I1274="Sim",'1_QUESITOS'!$D$6="Sim",'1_QUESITOS'!$D$7="Sim",'1_QUESITOS'!$D$9="Sim"),"D",
IF('3_CAPAG'!$D$9="","",
'3_CAPAG'!$D$9))))</f>
        <v/>
      </c>
      <c r="H1278" s="8" t="str">
        <f>IF('1_QUESITOS'!$D$18="ERRO !!!","00.0",
IF(AND(OR(G1278="C",G1278="D"),'1_QUESITOS'!$D$13="Sim"),"10.1",
IF(AND(OR(G1278="A",G1278="B"),'1_QUESITOS'!$D$14="Sim"),"10.2",
IF(AND(OR(G1278="C",G1278="D"),'1_QUESITOS'!$D$13="Não",'1_QUESITOS'!$D$12="Inciso I"),"11.1",
IF(AND(OR(G1278="C",G1278="D"),'1_QUESITOS'!$D$13="Não",'1_QUESITOS'!$D$12="Inciso II"),"11.2",
"00.0")))))</f>
        <v>00.0</v>
      </c>
      <c r="I1278" s="87">
        <f>IF('1_QUESITOS'!$D$18="ERRO !!!",0,
IF(H1278="10.1",0.65,
IF(H1278="10.2",0,
IF(AND(H1278="11.1",'1_QUESITOS'!$D$8="Não",'1_QUESITOS'!$D$9="Não",'1_QUESITOS'!$D$10="Não",'1_QUESITOS'!$D$11="Não"),0.65,
IF(AND(H1278="11.1",OR('1_QUESITOS'!$D$8="Sim",'1_QUESITOS'!$D$9="Sim",'1_QUESITOS'!$D$10="Sim",'1_QUESITOS'!$D$11="Sim")),0.7,
IF(AND(H1278="11.2",'1_QUESITOS'!$D$8="Não",'1_QUESITOS'!$D$9="Não",'1_QUESITOS'!$D$10="Não",'1_QUESITOS'!$D$11="Não"),0.5,
IF(AND(H1278="11.2",OR('1_QUESITOS'!$D$8="Sim",'1_QUESITOS'!$D$9="Sim",'1_QUESITOS'!$D$10="Sim",'1_QUESITOS'!$D$11="Sim")),0.55,
0)))))))</f>
        <v>0</v>
      </c>
      <c r="J1278" s="87">
        <f>'3_CAPAG'!$D$8</f>
        <v>0</v>
      </c>
      <c r="K1278" s="87">
        <f>IF(OR('2_DEBITOS'!I1274="Sim",'1_QUESITOS'!$D$6="Sim",'1_QUESITOS'!$D$7="Sim",'1_QUESITOS'!$D$9="Sim"),I1278,
SMALL(I1278:J1278,1))</f>
        <v>0</v>
      </c>
      <c r="L1278" s="7">
        <f>IF('2_DEBITOS'!$I$4="ERRO !!!",0,ROUNDDOWN(SUM(E1278:F1278)*K1278,2))</f>
        <v>0</v>
      </c>
      <c r="M1278" s="7">
        <f t="shared" si="76"/>
        <v>0</v>
      </c>
      <c r="N1278" s="7">
        <f t="shared" si="79"/>
        <v>0</v>
      </c>
      <c r="O1278" s="7">
        <f t="shared" si="77"/>
        <v>0</v>
      </c>
    </row>
    <row r="1279" spans="3:15" x14ac:dyDescent="0.35">
      <c r="C1279" s="18" t="str">
        <f t="shared" si="78"/>
        <v/>
      </c>
      <c r="D1279" s="13" t="str">
        <f>IF('2_DEBITOS'!D1275="","Não informado",'2_DEBITOS'!D1275)</f>
        <v>Não informado</v>
      </c>
      <c r="E1279" s="7">
        <f>IF('2_DEBITOS'!$I$4="ERRO !!!",0,SUM('2_DEBITOS'!E1275))</f>
        <v>0</v>
      </c>
      <c r="F1279" s="7">
        <f>IF('2_DEBITOS'!$I$4="ERRO !!!",0,SUM('2_DEBITOS'!F1275,'2_DEBITOS'!G1275))</f>
        <v>0</v>
      </c>
      <c r="G1279" s="8" t="str">
        <f>IF('1_QUESITOS'!$D$18="ERRO !!!","",
IF(E1279+F1279=0,"",
IF(OR('2_DEBITOS'!I1275="Sim",'1_QUESITOS'!$D$6="Sim",'1_QUESITOS'!$D$7="Sim",'1_QUESITOS'!$D$9="Sim"),"D",
IF('3_CAPAG'!$D$9="","",
'3_CAPAG'!$D$9))))</f>
        <v/>
      </c>
      <c r="H1279" s="8" t="str">
        <f>IF('1_QUESITOS'!$D$18="ERRO !!!","00.0",
IF(AND(OR(G1279="C",G1279="D"),'1_QUESITOS'!$D$13="Sim"),"10.1",
IF(AND(OR(G1279="A",G1279="B"),'1_QUESITOS'!$D$14="Sim"),"10.2",
IF(AND(OR(G1279="C",G1279="D"),'1_QUESITOS'!$D$13="Não",'1_QUESITOS'!$D$12="Inciso I"),"11.1",
IF(AND(OR(G1279="C",G1279="D"),'1_QUESITOS'!$D$13="Não",'1_QUESITOS'!$D$12="Inciso II"),"11.2",
"00.0")))))</f>
        <v>00.0</v>
      </c>
      <c r="I1279" s="87">
        <f>IF('1_QUESITOS'!$D$18="ERRO !!!",0,
IF(H1279="10.1",0.65,
IF(H1279="10.2",0,
IF(AND(H1279="11.1",'1_QUESITOS'!$D$8="Não",'1_QUESITOS'!$D$9="Não",'1_QUESITOS'!$D$10="Não",'1_QUESITOS'!$D$11="Não"),0.65,
IF(AND(H1279="11.1",OR('1_QUESITOS'!$D$8="Sim",'1_QUESITOS'!$D$9="Sim",'1_QUESITOS'!$D$10="Sim",'1_QUESITOS'!$D$11="Sim")),0.7,
IF(AND(H1279="11.2",'1_QUESITOS'!$D$8="Não",'1_QUESITOS'!$D$9="Não",'1_QUESITOS'!$D$10="Não",'1_QUESITOS'!$D$11="Não"),0.5,
IF(AND(H1279="11.2",OR('1_QUESITOS'!$D$8="Sim",'1_QUESITOS'!$D$9="Sim",'1_QUESITOS'!$D$10="Sim",'1_QUESITOS'!$D$11="Sim")),0.55,
0)))))))</f>
        <v>0</v>
      </c>
      <c r="J1279" s="87">
        <f>'3_CAPAG'!$D$8</f>
        <v>0</v>
      </c>
      <c r="K1279" s="87">
        <f>IF(OR('2_DEBITOS'!I1275="Sim",'1_QUESITOS'!$D$6="Sim",'1_QUESITOS'!$D$7="Sim",'1_QUESITOS'!$D$9="Sim"),I1279,
SMALL(I1279:J1279,1))</f>
        <v>0</v>
      </c>
      <c r="L1279" s="7">
        <f>IF('2_DEBITOS'!$I$4="ERRO !!!",0,ROUNDDOWN(SUM(E1279:F1279)*K1279,2))</f>
        <v>0</v>
      </c>
      <c r="M1279" s="7">
        <f t="shared" si="76"/>
        <v>0</v>
      </c>
      <c r="N1279" s="7">
        <f t="shared" si="79"/>
        <v>0</v>
      </c>
      <c r="O1279" s="7">
        <f t="shared" si="77"/>
        <v>0</v>
      </c>
    </row>
    <row r="1280" spans="3:15" x14ac:dyDescent="0.35">
      <c r="C1280" s="18" t="str">
        <f t="shared" si="78"/>
        <v/>
      </c>
      <c r="D1280" s="13" t="str">
        <f>IF('2_DEBITOS'!D1276="","Não informado",'2_DEBITOS'!D1276)</f>
        <v>Não informado</v>
      </c>
      <c r="E1280" s="7">
        <f>IF('2_DEBITOS'!$I$4="ERRO !!!",0,SUM('2_DEBITOS'!E1276))</f>
        <v>0</v>
      </c>
      <c r="F1280" s="7">
        <f>IF('2_DEBITOS'!$I$4="ERRO !!!",0,SUM('2_DEBITOS'!F1276,'2_DEBITOS'!G1276))</f>
        <v>0</v>
      </c>
      <c r="G1280" s="8" t="str">
        <f>IF('1_QUESITOS'!$D$18="ERRO !!!","",
IF(E1280+F1280=0,"",
IF(OR('2_DEBITOS'!I1276="Sim",'1_QUESITOS'!$D$6="Sim",'1_QUESITOS'!$D$7="Sim",'1_QUESITOS'!$D$9="Sim"),"D",
IF('3_CAPAG'!$D$9="","",
'3_CAPAG'!$D$9))))</f>
        <v/>
      </c>
      <c r="H1280" s="8" t="str">
        <f>IF('1_QUESITOS'!$D$18="ERRO !!!","00.0",
IF(AND(OR(G1280="C",G1280="D"),'1_QUESITOS'!$D$13="Sim"),"10.1",
IF(AND(OR(G1280="A",G1280="B"),'1_QUESITOS'!$D$14="Sim"),"10.2",
IF(AND(OR(G1280="C",G1280="D"),'1_QUESITOS'!$D$13="Não",'1_QUESITOS'!$D$12="Inciso I"),"11.1",
IF(AND(OR(G1280="C",G1280="D"),'1_QUESITOS'!$D$13="Não",'1_QUESITOS'!$D$12="Inciso II"),"11.2",
"00.0")))))</f>
        <v>00.0</v>
      </c>
      <c r="I1280" s="87">
        <f>IF('1_QUESITOS'!$D$18="ERRO !!!",0,
IF(H1280="10.1",0.65,
IF(H1280="10.2",0,
IF(AND(H1280="11.1",'1_QUESITOS'!$D$8="Não",'1_QUESITOS'!$D$9="Não",'1_QUESITOS'!$D$10="Não",'1_QUESITOS'!$D$11="Não"),0.65,
IF(AND(H1280="11.1",OR('1_QUESITOS'!$D$8="Sim",'1_QUESITOS'!$D$9="Sim",'1_QUESITOS'!$D$10="Sim",'1_QUESITOS'!$D$11="Sim")),0.7,
IF(AND(H1280="11.2",'1_QUESITOS'!$D$8="Não",'1_QUESITOS'!$D$9="Não",'1_QUESITOS'!$D$10="Não",'1_QUESITOS'!$D$11="Não"),0.5,
IF(AND(H1280="11.2",OR('1_QUESITOS'!$D$8="Sim",'1_QUESITOS'!$D$9="Sim",'1_QUESITOS'!$D$10="Sim",'1_QUESITOS'!$D$11="Sim")),0.55,
0)))))))</f>
        <v>0</v>
      </c>
      <c r="J1280" s="87">
        <f>'3_CAPAG'!$D$8</f>
        <v>0</v>
      </c>
      <c r="K1280" s="87">
        <f>IF(OR('2_DEBITOS'!I1276="Sim",'1_QUESITOS'!$D$6="Sim",'1_QUESITOS'!$D$7="Sim",'1_QUESITOS'!$D$9="Sim"),I1280,
SMALL(I1280:J1280,1))</f>
        <v>0</v>
      </c>
      <c r="L1280" s="7">
        <f>IF('2_DEBITOS'!$I$4="ERRO !!!",0,ROUNDDOWN(SUM(E1280:F1280)*K1280,2))</f>
        <v>0</v>
      </c>
      <c r="M1280" s="7">
        <f t="shared" si="76"/>
        <v>0</v>
      </c>
      <c r="N1280" s="7">
        <f t="shared" si="79"/>
        <v>0</v>
      </c>
      <c r="O1280" s="7">
        <f t="shared" si="77"/>
        <v>0</v>
      </c>
    </row>
    <row r="1281" spans="3:15" x14ac:dyDescent="0.35">
      <c r="C1281" s="18" t="str">
        <f t="shared" si="78"/>
        <v/>
      </c>
      <c r="D1281" s="13" t="str">
        <f>IF('2_DEBITOS'!D1277="","Não informado",'2_DEBITOS'!D1277)</f>
        <v>Não informado</v>
      </c>
      <c r="E1281" s="7">
        <f>IF('2_DEBITOS'!$I$4="ERRO !!!",0,SUM('2_DEBITOS'!E1277))</f>
        <v>0</v>
      </c>
      <c r="F1281" s="7">
        <f>IF('2_DEBITOS'!$I$4="ERRO !!!",0,SUM('2_DEBITOS'!F1277,'2_DEBITOS'!G1277))</f>
        <v>0</v>
      </c>
      <c r="G1281" s="8" t="str">
        <f>IF('1_QUESITOS'!$D$18="ERRO !!!","",
IF(E1281+F1281=0,"",
IF(OR('2_DEBITOS'!I1277="Sim",'1_QUESITOS'!$D$6="Sim",'1_QUESITOS'!$D$7="Sim",'1_QUESITOS'!$D$9="Sim"),"D",
IF('3_CAPAG'!$D$9="","",
'3_CAPAG'!$D$9))))</f>
        <v/>
      </c>
      <c r="H1281" s="8" t="str">
        <f>IF('1_QUESITOS'!$D$18="ERRO !!!","00.0",
IF(AND(OR(G1281="C",G1281="D"),'1_QUESITOS'!$D$13="Sim"),"10.1",
IF(AND(OR(G1281="A",G1281="B"),'1_QUESITOS'!$D$14="Sim"),"10.2",
IF(AND(OR(G1281="C",G1281="D"),'1_QUESITOS'!$D$13="Não",'1_QUESITOS'!$D$12="Inciso I"),"11.1",
IF(AND(OR(G1281="C",G1281="D"),'1_QUESITOS'!$D$13="Não",'1_QUESITOS'!$D$12="Inciso II"),"11.2",
"00.0")))))</f>
        <v>00.0</v>
      </c>
      <c r="I1281" s="87">
        <f>IF('1_QUESITOS'!$D$18="ERRO !!!",0,
IF(H1281="10.1",0.65,
IF(H1281="10.2",0,
IF(AND(H1281="11.1",'1_QUESITOS'!$D$8="Não",'1_QUESITOS'!$D$9="Não",'1_QUESITOS'!$D$10="Não",'1_QUESITOS'!$D$11="Não"),0.65,
IF(AND(H1281="11.1",OR('1_QUESITOS'!$D$8="Sim",'1_QUESITOS'!$D$9="Sim",'1_QUESITOS'!$D$10="Sim",'1_QUESITOS'!$D$11="Sim")),0.7,
IF(AND(H1281="11.2",'1_QUESITOS'!$D$8="Não",'1_QUESITOS'!$D$9="Não",'1_QUESITOS'!$D$10="Não",'1_QUESITOS'!$D$11="Não"),0.5,
IF(AND(H1281="11.2",OR('1_QUESITOS'!$D$8="Sim",'1_QUESITOS'!$D$9="Sim",'1_QUESITOS'!$D$10="Sim",'1_QUESITOS'!$D$11="Sim")),0.55,
0)))))))</f>
        <v>0</v>
      </c>
      <c r="J1281" s="87">
        <f>'3_CAPAG'!$D$8</f>
        <v>0</v>
      </c>
      <c r="K1281" s="87">
        <f>IF(OR('2_DEBITOS'!I1277="Sim",'1_QUESITOS'!$D$6="Sim",'1_QUESITOS'!$D$7="Sim",'1_QUESITOS'!$D$9="Sim"),I1281,
SMALL(I1281:J1281,1))</f>
        <v>0</v>
      </c>
      <c r="L1281" s="7">
        <f>IF('2_DEBITOS'!$I$4="ERRO !!!",0,ROUNDDOWN(SUM(E1281:F1281)*K1281,2))</f>
        <v>0</v>
      </c>
      <c r="M1281" s="7">
        <f t="shared" si="76"/>
        <v>0</v>
      </c>
      <c r="N1281" s="7">
        <f t="shared" si="79"/>
        <v>0</v>
      </c>
      <c r="O1281" s="7">
        <f t="shared" si="77"/>
        <v>0</v>
      </c>
    </row>
    <row r="1282" spans="3:15" x14ac:dyDescent="0.35">
      <c r="C1282" s="18" t="str">
        <f t="shared" si="78"/>
        <v/>
      </c>
      <c r="D1282" s="13" t="str">
        <f>IF('2_DEBITOS'!D1278="","Não informado",'2_DEBITOS'!D1278)</f>
        <v>Não informado</v>
      </c>
      <c r="E1282" s="7">
        <f>IF('2_DEBITOS'!$I$4="ERRO !!!",0,SUM('2_DEBITOS'!E1278))</f>
        <v>0</v>
      </c>
      <c r="F1282" s="7">
        <f>IF('2_DEBITOS'!$I$4="ERRO !!!",0,SUM('2_DEBITOS'!F1278,'2_DEBITOS'!G1278))</f>
        <v>0</v>
      </c>
      <c r="G1282" s="8" t="str">
        <f>IF('1_QUESITOS'!$D$18="ERRO !!!","",
IF(E1282+F1282=0,"",
IF(OR('2_DEBITOS'!I1278="Sim",'1_QUESITOS'!$D$6="Sim",'1_QUESITOS'!$D$7="Sim",'1_QUESITOS'!$D$9="Sim"),"D",
IF('3_CAPAG'!$D$9="","",
'3_CAPAG'!$D$9))))</f>
        <v/>
      </c>
      <c r="H1282" s="8" t="str">
        <f>IF('1_QUESITOS'!$D$18="ERRO !!!","00.0",
IF(AND(OR(G1282="C",G1282="D"),'1_QUESITOS'!$D$13="Sim"),"10.1",
IF(AND(OR(G1282="A",G1282="B"),'1_QUESITOS'!$D$14="Sim"),"10.2",
IF(AND(OR(G1282="C",G1282="D"),'1_QUESITOS'!$D$13="Não",'1_QUESITOS'!$D$12="Inciso I"),"11.1",
IF(AND(OR(G1282="C",G1282="D"),'1_QUESITOS'!$D$13="Não",'1_QUESITOS'!$D$12="Inciso II"),"11.2",
"00.0")))))</f>
        <v>00.0</v>
      </c>
      <c r="I1282" s="87">
        <f>IF('1_QUESITOS'!$D$18="ERRO !!!",0,
IF(H1282="10.1",0.65,
IF(H1282="10.2",0,
IF(AND(H1282="11.1",'1_QUESITOS'!$D$8="Não",'1_QUESITOS'!$D$9="Não",'1_QUESITOS'!$D$10="Não",'1_QUESITOS'!$D$11="Não"),0.65,
IF(AND(H1282="11.1",OR('1_QUESITOS'!$D$8="Sim",'1_QUESITOS'!$D$9="Sim",'1_QUESITOS'!$D$10="Sim",'1_QUESITOS'!$D$11="Sim")),0.7,
IF(AND(H1282="11.2",'1_QUESITOS'!$D$8="Não",'1_QUESITOS'!$D$9="Não",'1_QUESITOS'!$D$10="Não",'1_QUESITOS'!$D$11="Não"),0.5,
IF(AND(H1282="11.2",OR('1_QUESITOS'!$D$8="Sim",'1_QUESITOS'!$D$9="Sim",'1_QUESITOS'!$D$10="Sim",'1_QUESITOS'!$D$11="Sim")),0.55,
0)))))))</f>
        <v>0</v>
      </c>
      <c r="J1282" s="87">
        <f>'3_CAPAG'!$D$8</f>
        <v>0</v>
      </c>
      <c r="K1282" s="87">
        <f>IF(OR('2_DEBITOS'!I1278="Sim",'1_QUESITOS'!$D$6="Sim",'1_QUESITOS'!$D$7="Sim",'1_QUESITOS'!$D$9="Sim"),I1282,
SMALL(I1282:J1282,1))</f>
        <v>0</v>
      </c>
      <c r="L1282" s="7">
        <f>IF('2_DEBITOS'!$I$4="ERRO !!!",0,ROUNDDOWN(SUM(E1282:F1282)*K1282,2))</f>
        <v>0</v>
      </c>
      <c r="M1282" s="7">
        <f t="shared" si="76"/>
        <v>0</v>
      </c>
      <c r="N1282" s="7">
        <f t="shared" si="79"/>
        <v>0</v>
      </c>
      <c r="O1282" s="7">
        <f t="shared" si="77"/>
        <v>0</v>
      </c>
    </row>
    <row r="1283" spans="3:15" x14ac:dyDescent="0.35">
      <c r="C1283" s="18" t="str">
        <f t="shared" si="78"/>
        <v/>
      </c>
      <c r="D1283" s="13" t="str">
        <f>IF('2_DEBITOS'!D1279="","Não informado",'2_DEBITOS'!D1279)</f>
        <v>Não informado</v>
      </c>
      <c r="E1283" s="7">
        <f>IF('2_DEBITOS'!$I$4="ERRO !!!",0,SUM('2_DEBITOS'!E1279))</f>
        <v>0</v>
      </c>
      <c r="F1283" s="7">
        <f>IF('2_DEBITOS'!$I$4="ERRO !!!",0,SUM('2_DEBITOS'!F1279,'2_DEBITOS'!G1279))</f>
        <v>0</v>
      </c>
      <c r="G1283" s="8" t="str">
        <f>IF('1_QUESITOS'!$D$18="ERRO !!!","",
IF(E1283+F1283=0,"",
IF(OR('2_DEBITOS'!I1279="Sim",'1_QUESITOS'!$D$6="Sim",'1_QUESITOS'!$D$7="Sim",'1_QUESITOS'!$D$9="Sim"),"D",
IF('3_CAPAG'!$D$9="","",
'3_CAPAG'!$D$9))))</f>
        <v/>
      </c>
      <c r="H1283" s="8" t="str">
        <f>IF('1_QUESITOS'!$D$18="ERRO !!!","00.0",
IF(AND(OR(G1283="C",G1283="D"),'1_QUESITOS'!$D$13="Sim"),"10.1",
IF(AND(OR(G1283="A",G1283="B"),'1_QUESITOS'!$D$14="Sim"),"10.2",
IF(AND(OR(G1283="C",G1283="D"),'1_QUESITOS'!$D$13="Não",'1_QUESITOS'!$D$12="Inciso I"),"11.1",
IF(AND(OR(G1283="C",G1283="D"),'1_QUESITOS'!$D$13="Não",'1_QUESITOS'!$D$12="Inciso II"),"11.2",
"00.0")))))</f>
        <v>00.0</v>
      </c>
      <c r="I1283" s="87">
        <f>IF('1_QUESITOS'!$D$18="ERRO !!!",0,
IF(H1283="10.1",0.65,
IF(H1283="10.2",0,
IF(AND(H1283="11.1",'1_QUESITOS'!$D$8="Não",'1_QUESITOS'!$D$9="Não",'1_QUESITOS'!$D$10="Não",'1_QUESITOS'!$D$11="Não"),0.65,
IF(AND(H1283="11.1",OR('1_QUESITOS'!$D$8="Sim",'1_QUESITOS'!$D$9="Sim",'1_QUESITOS'!$D$10="Sim",'1_QUESITOS'!$D$11="Sim")),0.7,
IF(AND(H1283="11.2",'1_QUESITOS'!$D$8="Não",'1_QUESITOS'!$D$9="Não",'1_QUESITOS'!$D$10="Não",'1_QUESITOS'!$D$11="Não"),0.5,
IF(AND(H1283="11.2",OR('1_QUESITOS'!$D$8="Sim",'1_QUESITOS'!$D$9="Sim",'1_QUESITOS'!$D$10="Sim",'1_QUESITOS'!$D$11="Sim")),0.55,
0)))))))</f>
        <v>0</v>
      </c>
      <c r="J1283" s="87">
        <f>'3_CAPAG'!$D$8</f>
        <v>0</v>
      </c>
      <c r="K1283" s="87">
        <f>IF(OR('2_DEBITOS'!I1279="Sim",'1_QUESITOS'!$D$6="Sim",'1_QUESITOS'!$D$7="Sim",'1_QUESITOS'!$D$9="Sim"),I1283,
SMALL(I1283:J1283,1))</f>
        <v>0</v>
      </c>
      <c r="L1283" s="7">
        <f>IF('2_DEBITOS'!$I$4="ERRO !!!",0,ROUNDDOWN(SUM(E1283:F1283)*K1283,2))</f>
        <v>0</v>
      </c>
      <c r="M1283" s="7">
        <f t="shared" si="76"/>
        <v>0</v>
      </c>
      <c r="N1283" s="7">
        <f t="shared" si="79"/>
        <v>0</v>
      </c>
      <c r="O1283" s="7">
        <f t="shared" si="77"/>
        <v>0</v>
      </c>
    </row>
    <row r="1284" spans="3:15" x14ac:dyDescent="0.35">
      <c r="C1284" s="18" t="str">
        <f t="shared" si="78"/>
        <v/>
      </c>
      <c r="D1284" s="13" t="str">
        <f>IF('2_DEBITOS'!D1280="","Não informado",'2_DEBITOS'!D1280)</f>
        <v>Não informado</v>
      </c>
      <c r="E1284" s="7">
        <f>IF('2_DEBITOS'!$I$4="ERRO !!!",0,SUM('2_DEBITOS'!E1280))</f>
        <v>0</v>
      </c>
      <c r="F1284" s="7">
        <f>IF('2_DEBITOS'!$I$4="ERRO !!!",0,SUM('2_DEBITOS'!F1280,'2_DEBITOS'!G1280))</f>
        <v>0</v>
      </c>
      <c r="G1284" s="8" t="str">
        <f>IF('1_QUESITOS'!$D$18="ERRO !!!","",
IF(E1284+F1284=0,"",
IF(OR('2_DEBITOS'!I1280="Sim",'1_QUESITOS'!$D$6="Sim",'1_QUESITOS'!$D$7="Sim",'1_QUESITOS'!$D$9="Sim"),"D",
IF('3_CAPAG'!$D$9="","",
'3_CAPAG'!$D$9))))</f>
        <v/>
      </c>
      <c r="H1284" s="8" t="str">
        <f>IF('1_QUESITOS'!$D$18="ERRO !!!","00.0",
IF(AND(OR(G1284="C",G1284="D"),'1_QUESITOS'!$D$13="Sim"),"10.1",
IF(AND(OR(G1284="A",G1284="B"),'1_QUESITOS'!$D$14="Sim"),"10.2",
IF(AND(OR(G1284="C",G1284="D"),'1_QUESITOS'!$D$13="Não",'1_QUESITOS'!$D$12="Inciso I"),"11.1",
IF(AND(OR(G1284="C",G1284="D"),'1_QUESITOS'!$D$13="Não",'1_QUESITOS'!$D$12="Inciso II"),"11.2",
"00.0")))))</f>
        <v>00.0</v>
      </c>
      <c r="I1284" s="87">
        <f>IF('1_QUESITOS'!$D$18="ERRO !!!",0,
IF(H1284="10.1",0.65,
IF(H1284="10.2",0,
IF(AND(H1284="11.1",'1_QUESITOS'!$D$8="Não",'1_QUESITOS'!$D$9="Não",'1_QUESITOS'!$D$10="Não",'1_QUESITOS'!$D$11="Não"),0.65,
IF(AND(H1284="11.1",OR('1_QUESITOS'!$D$8="Sim",'1_QUESITOS'!$D$9="Sim",'1_QUESITOS'!$D$10="Sim",'1_QUESITOS'!$D$11="Sim")),0.7,
IF(AND(H1284="11.2",'1_QUESITOS'!$D$8="Não",'1_QUESITOS'!$D$9="Não",'1_QUESITOS'!$D$10="Não",'1_QUESITOS'!$D$11="Não"),0.5,
IF(AND(H1284="11.2",OR('1_QUESITOS'!$D$8="Sim",'1_QUESITOS'!$D$9="Sim",'1_QUESITOS'!$D$10="Sim",'1_QUESITOS'!$D$11="Sim")),0.55,
0)))))))</f>
        <v>0</v>
      </c>
      <c r="J1284" s="87">
        <f>'3_CAPAG'!$D$8</f>
        <v>0</v>
      </c>
      <c r="K1284" s="87">
        <f>IF(OR('2_DEBITOS'!I1280="Sim",'1_QUESITOS'!$D$6="Sim",'1_QUESITOS'!$D$7="Sim",'1_QUESITOS'!$D$9="Sim"),I1284,
SMALL(I1284:J1284,1))</f>
        <v>0</v>
      </c>
      <c r="L1284" s="7">
        <f>IF('2_DEBITOS'!$I$4="ERRO !!!",0,ROUNDDOWN(SUM(E1284:F1284)*K1284,2))</f>
        <v>0</v>
      </c>
      <c r="M1284" s="7">
        <f t="shared" si="76"/>
        <v>0</v>
      </c>
      <c r="N1284" s="7">
        <f t="shared" si="79"/>
        <v>0</v>
      </c>
      <c r="O1284" s="7">
        <f t="shared" si="77"/>
        <v>0</v>
      </c>
    </row>
    <row r="1285" spans="3:15" x14ac:dyDescent="0.35">
      <c r="C1285" s="18" t="str">
        <f t="shared" si="78"/>
        <v/>
      </c>
      <c r="D1285" s="13" t="str">
        <f>IF('2_DEBITOS'!D1281="","Não informado",'2_DEBITOS'!D1281)</f>
        <v>Não informado</v>
      </c>
      <c r="E1285" s="7">
        <f>IF('2_DEBITOS'!$I$4="ERRO !!!",0,SUM('2_DEBITOS'!E1281))</f>
        <v>0</v>
      </c>
      <c r="F1285" s="7">
        <f>IF('2_DEBITOS'!$I$4="ERRO !!!",0,SUM('2_DEBITOS'!F1281,'2_DEBITOS'!G1281))</f>
        <v>0</v>
      </c>
      <c r="G1285" s="8" t="str">
        <f>IF('1_QUESITOS'!$D$18="ERRO !!!","",
IF(E1285+F1285=0,"",
IF(OR('2_DEBITOS'!I1281="Sim",'1_QUESITOS'!$D$6="Sim",'1_QUESITOS'!$D$7="Sim",'1_QUESITOS'!$D$9="Sim"),"D",
IF('3_CAPAG'!$D$9="","",
'3_CAPAG'!$D$9))))</f>
        <v/>
      </c>
      <c r="H1285" s="8" t="str">
        <f>IF('1_QUESITOS'!$D$18="ERRO !!!","00.0",
IF(AND(OR(G1285="C",G1285="D"),'1_QUESITOS'!$D$13="Sim"),"10.1",
IF(AND(OR(G1285="A",G1285="B"),'1_QUESITOS'!$D$14="Sim"),"10.2",
IF(AND(OR(G1285="C",G1285="D"),'1_QUESITOS'!$D$13="Não",'1_QUESITOS'!$D$12="Inciso I"),"11.1",
IF(AND(OR(G1285="C",G1285="D"),'1_QUESITOS'!$D$13="Não",'1_QUESITOS'!$D$12="Inciso II"),"11.2",
"00.0")))))</f>
        <v>00.0</v>
      </c>
      <c r="I1285" s="87">
        <f>IF('1_QUESITOS'!$D$18="ERRO !!!",0,
IF(H1285="10.1",0.65,
IF(H1285="10.2",0,
IF(AND(H1285="11.1",'1_QUESITOS'!$D$8="Não",'1_QUESITOS'!$D$9="Não",'1_QUESITOS'!$D$10="Não",'1_QUESITOS'!$D$11="Não"),0.65,
IF(AND(H1285="11.1",OR('1_QUESITOS'!$D$8="Sim",'1_QUESITOS'!$D$9="Sim",'1_QUESITOS'!$D$10="Sim",'1_QUESITOS'!$D$11="Sim")),0.7,
IF(AND(H1285="11.2",'1_QUESITOS'!$D$8="Não",'1_QUESITOS'!$D$9="Não",'1_QUESITOS'!$D$10="Não",'1_QUESITOS'!$D$11="Não"),0.5,
IF(AND(H1285="11.2",OR('1_QUESITOS'!$D$8="Sim",'1_QUESITOS'!$D$9="Sim",'1_QUESITOS'!$D$10="Sim",'1_QUESITOS'!$D$11="Sim")),0.55,
0)))))))</f>
        <v>0</v>
      </c>
      <c r="J1285" s="87">
        <f>'3_CAPAG'!$D$8</f>
        <v>0</v>
      </c>
      <c r="K1285" s="87">
        <f>IF(OR('2_DEBITOS'!I1281="Sim",'1_QUESITOS'!$D$6="Sim",'1_QUESITOS'!$D$7="Sim",'1_QUESITOS'!$D$9="Sim"),I1285,
SMALL(I1285:J1285,1))</f>
        <v>0</v>
      </c>
      <c r="L1285" s="7">
        <f>IF('2_DEBITOS'!$I$4="ERRO !!!",0,ROUNDDOWN(SUM(E1285:F1285)*K1285,2))</f>
        <v>0</v>
      </c>
      <c r="M1285" s="7">
        <f t="shared" si="76"/>
        <v>0</v>
      </c>
      <c r="N1285" s="7">
        <f t="shared" si="79"/>
        <v>0</v>
      </c>
      <c r="O1285" s="7">
        <f t="shared" si="77"/>
        <v>0</v>
      </c>
    </row>
    <row r="1286" spans="3:15" x14ac:dyDescent="0.35">
      <c r="C1286" s="18" t="str">
        <f t="shared" si="78"/>
        <v/>
      </c>
      <c r="D1286" s="13" t="str">
        <f>IF('2_DEBITOS'!D1282="","Não informado",'2_DEBITOS'!D1282)</f>
        <v>Não informado</v>
      </c>
      <c r="E1286" s="7">
        <f>IF('2_DEBITOS'!$I$4="ERRO !!!",0,SUM('2_DEBITOS'!E1282))</f>
        <v>0</v>
      </c>
      <c r="F1286" s="7">
        <f>IF('2_DEBITOS'!$I$4="ERRO !!!",0,SUM('2_DEBITOS'!F1282,'2_DEBITOS'!G1282))</f>
        <v>0</v>
      </c>
      <c r="G1286" s="8" t="str">
        <f>IF('1_QUESITOS'!$D$18="ERRO !!!","",
IF(E1286+F1286=0,"",
IF(OR('2_DEBITOS'!I1282="Sim",'1_QUESITOS'!$D$6="Sim",'1_QUESITOS'!$D$7="Sim",'1_QUESITOS'!$D$9="Sim"),"D",
IF('3_CAPAG'!$D$9="","",
'3_CAPAG'!$D$9))))</f>
        <v/>
      </c>
      <c r="H1286" s="8" t="str">
        <f>IF('1_QUESITOS'!$D$18="ERRO !!!","00.0",
IF(AND(OR(G1286="C",G1286="D"),'1_QUESITOS'!$D$13="Sim"),"10.1",
IF(AND(OR(G1286="A",G1286="B"),'1_QUESITOS'!$D$14="Sim"),"10.2",
IF(AND(OR(G1286="C",G1286="D"),'1_QUESITOS'!$D$13="Não",'1_QUESITOS'!$D$12="Inciso I"),"11.1",
IF(AND(OR(G1286="C",G1286="D"),'1_QUESITOS'!$D$13="Não",'1_QUESITOS'!$D$12="Inciso II"),"11.2",
"00.0")))))</f>
        <v>00.0</v>
      </c>
      <c r="I1286" s="87">
        <f>IF('1_QUESITOS'!$D$18="ERRO !!!",0,
IF(H1286="10.1",0.65,
IF(H1286="10.2",0,
IF(AND(H1286="11.1",'1_QUESITOS'!$D$8="Não",'1_QUESITOS'!$D$9="Não",'1_QUESITOS'!$D$10="Não",'1_QUESITOS'!$D$11="Não"),0.65,
IF(AND(H1286="11.1",OR('1_QUESITOS'!$D$8="Sim",'1_QUESITOS'!$D$9="Sim",'1_QUESITOS'!$D$10="Sim",'1_QUESITOS'!$D$11="Sim")),0.7,
IF(AND(H1286="11.2",'1_QUESITOS'!$D$8="Não",'1_QUESITOS'!$D$9="Não",'1_QUESITOS'!$D$10="Não",'1_QUESITOS'!$D$11="Não"),0.5,
IF(AND(H1286="11.2",OR('1_QUESITOS'!$D$8="Sim",'1_QUESITOS'!$D$9="Sim",'1_QUESITOS'!$D$10="Sim",'1_QUESITOS'!$D$11="Sim")),0.55,
0)))))))</f>
        <v>0</v>
      </c>
      <c r="J1286" s="87">
        <f>'3_CAPAG'!$D$8</f>
        <v>0</v>
      </c>
      <c r="K1286" s="87">
        <f>IF(OR('2_DEBITOS'!I1282="Sim",'1_QUESITOS'!$D$6="Sim",'1_QUESITOS'!$D$7="Sim",'1_QUESITOS'!$D$9="Sim"),I1286,
SMALL(I1286:J1286,1))</f>
        <v>0</v>
      </c>
      <c r="L1286" s="7">
        <f>IF('2_DEBITOS'!$I$4="ERRO !!!",0,ROUNDDOWN(SUM(E1286:F1286)*K1286,2))</f>
        <v>0</v>
      </c>
      <c r="M1286" s="7">
        <f t="shared" si="76"/>
        <v>0</v>
      </c>
      <c r="N1286" s="7">
        <f t="shared" si="79"/>
        <v>0</v>
      </c>
      <c r="O1286" s="7">
        <f t="shared" si="77"/>
        <v>0</v>
      </c>
    </row>
    <row r="1287" spans="3:15" x14ac:dyDescent="0.35">
      <c r="C1287" s="18" t="str">
        <f t="shared" si="78"/>
        <v/>
      </c>
      <c r="D1287" s="13" t="str">
        <f>IF('2_DEBITOS'!D1283="","Não informado",'2_DEBITOS'!D1283)</f>
        <v>Não informado</v>
      </c>
      <c r="E1287" s="7">
        <f>IF('2_DEBITOS'!$I$4="ERRO !!!",0,SUM('2_DEBITOS'!E1283))</f>
        <v>0</v>
      </c>
      <c r="F1287" s="7">
        <f>IF('2_DEBITOS'!$I$4="ERRO !!!",0,SUM('2_DEBITOS'!F1283,'2_DEBITOS'!G1283))</f>
        <v>0</v>
      </c>
      <c r="G1287" s="8" t="str">
        <f>IF('1_QUESITOS'!$D$18="ERRO !!!","",
IF(E1287+F1287=0,"",
IF(OR('2_DEBITOS'!I1283="Sim",'1_QUESITOS'!$D$6="Sim",'1_QUESITOS'!$D$7="Sim",'1_QUESITOS'!$D$9="Sim"),"D",
IF('3_CAPAG'!$D$9="","",
'3_CAPAG'!$D$9))))</f>
        <v/>
      </c>
      <c r="H1287" s="8" t="str">
        <f>IF('1_QUESITOS'!$D$18="ERRO !!!","00.0",
IF(AND(OR(G1287="C",G1287="D"),'1_QUESITOS'!$D$13="Sim"),"10.1",
IF(AND(OR(G1287="A",G1287="B"),'1_QUESITOS'!$D$14="Sim"),"10.2",
IF(AND(OR(G1287="C",G1287="D"),'1_QUESITOS'!$D$13="Não",'1_QUESITOS'!$D$12="Inciso I"),"11.1",
IF(AND(OR(G1287="C",G1287="D"),'1_QUESITOS'!$D$13="Não",'1_QUESITOS'!$D$12="Inciso II"),"11.2",
"00.0")))))</f>
        <v>00.0</v>
      </c>
      <c r="I1287" s="87">
        <f>IF('1_QUESITOS'!$D$18="ERRO !!!",0,
IF(H1287="10.1",0.65,
IF(H1287="10.2",0,
IF(AND(H1287="11.1",'1_QUESITOS'!$D$8="Não",'1_QUESITOS'!$D$9="Não",'1_QUESITOS'!$D$10="Não",'1_QUESITOS'!$D$11="Não"),0.65,
IF(AND(H1287="11.1",OR('1_QUESITOS'!$D$8="Sim",'1_QUESITOS'!$D$9="Sim",'1_QUESITOS'!$D$10="Sim",'1_QUESITOS'!$D$11="Sim")),0.7,
IF(AND(H1287="11.2",'1_QUESITOS'!$D$8="Não",'1_QUESITOS'!$D$9="Não",'1_QUESITOS'!$D$10="Não",'1_QUESITOS'!$D$11="Não"),0.5,
IF(AND(H1287="11.2",OR('1_QUESITOS'!$D$8="Sim",'1_QUESITOS'!$D$9="Sim",'1_QUESITOS'!$D$10="Sim",'1_QUESITOS'!$D$11="Sim")),0.55,
0)))))))</f>
        <v>0</v>
      </c>
      <c r="J1287" s="87">
        <f>'3_CAPAG'!$D$8</f>
        <v>0</v>
      </c>
      <c r="K1287" s="87">
        <f>IF(OR('2_DEBITOS'!I1283="Sim",'1_QUESITOS'!$D$6="Sim",'1_QUESITOS'!$D$7="Sim",'1_QUESITOS'!$D$9="Sim"),I1287,
SMALL(I1287:J1287,1))</f>
        <v>0</v>
      </c>
      <c r="L1287" s="7">
        <f>IF('2_DEBITOS'!$I$4="ERRO !!!",0,ROUNDDOWN(SUM(E1287:F1287)*K1287,2))</f>
        <v>0</v>
      </c>
      <c r="M1287" s="7">
        <f t="shared" si="76"/>
        <v>0</v>
      </c>
      <c r="N1287" s="7">
        <f t="shared" si="79"/>
        <v>0</v>
      </c>
      <c r="O1287" s="7">
        <f t="shared" si="77"/>
        <v>0</v>
      </c>
    </row>
    <row r="1288" spans="3:15" x14ac:dyDescent="0.35">
      <c r="C1288" s="18" t="str">
        <f t="shared" si="78"/>
        <v/>
      </c>
      <c r="D1288" s="13" t="str">
        <f>IF('2_DEBITOS'!D1284="","Não informado",'2_DEBITOS'!D1284)</f>
        <v>Não informado</v>
      </c>
      <c r="E1288" s="7">
        <f>IF('2_DEBITOS'!$I$4="ERRO !!!",0,SUM('2_DEBITOS'!E1284))</f>
        <v>0</v>
      </c>
      <c r="F1288" s="7">
        <f>IF('2_DEBITOS'!$I$4="ERRO !!!",0,SUM('2_DEBITOS'!F1284,'2_DEBITOS'!G1284))</f>
        <v>0</v>
      </c>
      <c r="G1288" s="8" t="str">
        <f>IF('1_QUESITOS'!$D$18="ERRO !!!","",
IF(E1288+F1288=0,"",
IF(OR('2_DEBITOS'!I1284="Sim",'1_QUESITOS'!$D$6="Sim",'1_QUESITOS'!$D$7="Sim",'1_QUESITOS'!$D$9="Sim"),"D",
IF('3_CAPAG'!$D$9="","",
'3_CAPAG'!$D$9))))</f>
        <v/>
      </c>
      <c r="H1288" s="8" t="str">
        <f>IF('1_QUESITOS'!$D$18="ERRO !!!","00.0",
IF(AND(OR(G1288="C",G1288="D"),'1_QUESITOS'!$D$13="Sim"),"10.1",
IF(AND(OR(G1288="A",G1288="B"),'1_QUESITOS'!$D$14="Sim"),"10.2",
IF(AND(OR(G1288="C",G1288="D"),'1_QUESITOS'!$D$13="Não",'1_QUESITOS'!$D$12="Inciso I"),"11.1",
IF(AND(OR(G1288="C",G1288="D"),'1_QUESITOS'!$D$13="Não",'1_QUESITOS'!$D$12="Inciso II"),"11.2",
"00.0")))))</f>
        <v>00.0</v>
      </c>
      <c r="I1288" s="87">
        <f>IF('1_QUESITOS'!$D$18="ERRO !!!",0,
IF(H1288="10.1",0.65,
IF(H1288="10.2",0,
IF(AND(H1288="11.1",'1_QUESITOS'!$D$8="Não",'1_QUESITOS'!$D$9="Não",'1_QUESITOS'!$D$10="Não",'1_QUESITOS'!$D$11="Não"),0.65,
IF(AND(H1288="11.1",OR('1_QUESITOS'!$D$8="Sim",'1_QUESITOS'!$D$9="Sim",'1_QUESITOS'!$D$10="Sim",'1_QUESITOS'!$D$11="Sim")),0.7,
IF(AND(H1288="11.2",'1_QUESITOS'!$D$8="Não",'1_QUESITOS'!$D$9="Não",'1_QUESITOS'!$D$10="Não",'1_QUESITOS'!$D$11="Não"),0.5,
IF(AND(H1288="11.2",OR('1_QUESITOS'!$D$8="Sim",'1_QUESITOS'!$D$9="Sim",'1_QUESITOS'!$D$10="Sim",'1_QUESITOS'!$D$11="Sim")),0.55,
0)))))))</f>
        <v>0</v>
      </c>
      <c r="J1288" s="87">
        <f>'3_CAPAG'!$D$8</f>
        <v>0</v>
      </c>
      <c r="K1288" s="87">
        <f>IF(OR('2_DEBITOS'!I1284="Sim",'1_QUESITOS'!$D$6="Sim",'1_QUESITOS'!$D$7="Sim",'1_QUESITOS'!$D$9="Sim"),I1288,
SMALL(I1288:J1288,1))</f>
        <v>0</v>
      </c>
      <c r="L1288" s="7">
        <f>IF('2_DEBITOS'!$I$4="ERRO !!!",0,ROUNDDOWN(SUM(E1288:F1288)*K1288,2))</f>
        <v>0</v>
      </c>
      <c r="M1288" s="7">
        <f t="shared" si="76"/>
        <v>0</v>
      </c>
      <c r="N1288" s="7">
        <f t="shared" si="79"/>
        <v>0</v>
      </c>
      <c r="O1288" s="7">
        <f t="shared" si="77"/>
        <v>0</v>
      </c>
    </row>
    <row r="1289" spans="3:15" x14ac:dyDescent="0.35">
      <c r="C1289" s="18" t="str">
        <f t="shared" si="78"/>
        <v/>
      </c>
      <c r="D1289" s="13" t="str">
        <f>IF('2_DEBITOS'!D1285="","Não informado",'2_DEBITOS'!D1285)</f>
        <v>Não informado</v>
      </c>
      <c r="E1289" s="7">
        <f>IF('2_DEBITOS'!$I$4="ERRO !!!",0,SUM('2_DEBITOS'!E1285))</f>
        <v>0</v>
      </c>
      <c r="F1289" s="7">
        <f>IF('2_DEBITOS'!$I$4="ERRO !!!",0,SUM('2_DEBITOS'!F1285,'2_DEBITOS'!G1285))</f>
        <v>0</v>
      </c>
      <c r="G1289" s="8" t="str">
        <f>IF('1_QUESITOS'!$D$18="ERRO !!!","",
IF(E1289+F1289=0,"",
IF(OR('2_DEBITOS'!I1285="Sim",'1_QUESITOS'!$D$6="Sim",'1_QUESITOS'!$D$7="Sim",'1_QUESITOS'!$D$9="Sim"),"D",
IF('3_CAPAG'!$D$9="","",
'3_CAPAG'!$D$9))))</f>
        <v/>
      </c>
      <c r="H1289" s="8" t="str">
        <f>IF('1_QUESITOS'!$D$18="ERRO !!!","00.0",
IF(AND(OR(G1289="C",G1289="D"),'1_QUESITOS'!$D$13="Sim"),"10.1",
IF(AND(OR(G1289="A",G1289="B"),'1_QUESITOS'!$D$14="Sim"),"10.2",
IF(AND(OR(G1289="C",G1289="D"),'1_QUESITOS'!$D$13="Não",'1_QUESITOS'!$D$12="Inciso I"),"11.1",
IF(AND(OR(G1289="C",G1289="D"),'1_QUESITOS'!$D$13="Não",'1_QUESITOS'!$D$12="Inciso II"),"11.2",
"00.0")))))</f>
        <v>00.0</v>
      </c>
      <c r="I1289" s="87">
        <f>IF('1_QUESITOS'!$D$18="ERRO !!!",0,
IF(H1289="10.1",0.65,
IF(H1289="10.2",0,
IF(AND(H1289="11.1",'1_QUESITOS'!$D$8="Não",'1_QUESITOS'!$D$9="Não",'1_QUESITOS'!$D$10="Não",'1_QUESITOS'!$D$11="Não"),0.65,
IF(AND(H1289="11.1",OR('1_QUESITOS'!$D$8="Sim",'1_QUESITOS'!$D$9="Sim",'1_QUESITOS'!$D$10="Sim",'1_QUESITOS'!$D$11="Sim")),0.7,
IF(AND(H1289="11.2",'1_QUESITOS'!$D$8="Não",'1_QUESITOS'!$D$9="Não",'1_QUESITOS'!$D$10="Não",'1_QUESITOS'!$D$11="Não"),0.5,
IF(AND(H1289="11.2",OR('1_QUESITOS'!$D$8="Sim",'1_QUESITOS'!$D$9="Sim",'1_QUESITOS'!$D$10="Sim",'1_QUESITOS'!$D$11="Sim")),0.55,
0)))))))</f>
        <v>0</v>
      </c>
      <c r="J1289" s="87">
        <f>'3_CAPAG'!$D$8</f>
        <v>0</v>
      </c>
      <c r="K1289" s="87">
        <f>IF(OR('2_DEBITOS'!I1285="Sim",'1_QUESITOS'!$D$6="Sim",'1_QUESITOS'!$D$7="Sim",'1_QUESITOS'!$D$9="Sim"),I1289,
SMALL(I1289:J1289,1))</f>
        <v>0</v>
      </c>
      <c r="L1289" s="7">
        <f>IF('2_DEBITOS'!$I$4="ERRO !!!",0,ROUNDDOWN(SUM(E1289:F1289)*K1289,2))</f>
        <v>0</v>
      </c>
      <c r="M1289" s="7">
        <f t="shared" si="76"/>
        <v>0</v>
      </c>
      <c r="N1289" s="7">
        <f t="shared" si="79"/>
        <v>0</v>
      </c>
      <c r="O1289" s="7">
        <f t="shared" si="77"/>
        <v>0</v>
      </c>
    </row>
    <row r="1290" spans="3:15" x14ac:dyDescent="0.35">
      <c r="C1290" s="18" t="str">
        <f t="shared" si="78"/>
        <v/>
      </c>
      <c r="D1290" s="13" t="str">
        <f>IF('2_DEBITOS'!D1286="","Não informado",'2_DEBITOS'!D1286)</f>
        <v>Não informado</v>
      </c>
      <c r="E1290" s="7">
        <f>IF('2_DEBITOS'!$I$4="ERRO !!!",0,SUM('2_DEBITOS'!E1286))</f>
        <v>0</v>
      </c>
      <c r="F1290" s="7">
        <f>IF('2_DEBITOS'!$I$4="ERRO !!!",0,SUM('2_DEBITOS'!F1286,'2_DEBITOS'!G1286))</f>
        <v>0</v>
      </c>
      <c r="G1290" s="8" t="str">
        <f>IF('1_QUESITOS'!$D$18="ERRO !!!","",
IF(E1290+F1290=0,"",
IF(OR('2_DEBITOS'!I1286="Sim",'1_QUESITOS'!$D$6="Sim",'1_QUESITOS'!$D$7="Sim",'1_QUESITOS'!$D$9="Sim"),"D",
IF('3_CAPAG'!$D$9="","",
'3_CAPAG'!$D$9))))</f>
        <v/>
      </c>
      <c r="H1290" s="8" t="str">
        <f>IF('1_QUESITOS'!$D$18="ERRO !!!","00.0",
IF(AND(OR(G1290="C",G1290="D"),'1_QUESITOS'!$D$13="Sim"),"10.1",
IF(AND(OR(G1290="A",G1290="B"),'1_QUESITOS'!$D$14="Sim"),"10.2",
IF(AND(OR(G1290="C",G1290="D"),'1_QUESITOS'!$D$13="Não",'1_QUESITOS'!$D$12="Inciso I"),"11.1",
IF(AND(OR(G1290="C",G1290="D"),'1_QUESITOS'!$D$13="Não",'1_QUESITOS'!$D$12="Inciso II"),"11.2",
"00.0")))))</f>
        <v>00.0</v>
      </c>
      <c r="I1290" s="87">
        <f>IF('1_QUESITOS'!$D$18="ERRO !!!",0,
IF(H1290="10.1",0.65,
IF(H1290="10.2",0,
IF(AND(H1290="11.1",'1_QUESITOS'!$D$8="Não",'1_QUESITOS'!$D$9="Não",'1_QUESITOS'!$D$10="Não",'1_QUESITOS'!$D$11="Não"),0.65,
IF(AND(H1290="11.1",OR('1_QUESITOS'!$D$8="Sim",'1_QUESITOS'!$D$9="Sim",'1_QUESITOS'!$D$10="Sim",'1_QUESITOS'!$D$11="Sim")),0.7,
IF(AND(H1290="11.2",'1_QUESITOS'!$D$8="Não",'1_QUESITOS'!$D$9="Não",'1_QUESITOS'!$D$10="Não",'1_QUESITOS'!$D$11="Não"),0.5,
IF(AND(H1290="11.2",OR('1_QUESITOS'!$D$8="Sim",'1_QUESITOS'!$D$9="Sim",'1_QUESITOS'!$D$10="Sim",'1_QUESITOS'!$D$11="Sim")),0.55,
0)))))))</f>
        <v>0</v>
      </c>
      <c r="J1290" s="87">
        <f>'3_CAPAG'!$D$8</f>
        <v>0</v>
      </c>
      <c r="K1290" s="87">
        <f>IF(OR('2_DEBITOS'!I1286="Sim",'1_QUESITOS'!$D$6="Sim",'1_QUESITOS'!$D$7="Sim",'1_QUESITOS'!$D$9="Sim"),I1290,
SMALL(I1290:J1290,1))</f>
        <v>0</v>
      </c>
      <c r="L1290" s="7">
        <f>IF('2_DEBITOS'!$I$4="ERRO !!!",0,ROUNDDOWN(SUM(E1290:F1290)*K1290,2))</f>
        <v>0</v>
      </c>
      <c r="M1290" s="7">
        <f t="shared" si="76"/>
        <v>0</v>
      </c>
      <c r="N1290" s="7">
        <f t="shared" si="79"/>
        <v>0</v>
      </c>
      <c r="O1290" s="7">
        <f t="shared" si="77"/>
        <v>0</v>
      </c>
    </row>
    <row r="1291" spans="3:15" x14ac:dyDescent="0.35">
      <c r="C1291" s="18" t="str">
        <f t="shared" si="78"/>
        <v/>
      </c>
      <c r="D1291" s="13" t="str">
        <f>IF('2_DEBITOS'!D1287="","Não informado",'2_DEBITOS'!D1287)</f>
        <v>Não informado</v>
      </c>
      <c r="E1291" s="7">
        <f>IF('2_DEBITOS'!$I$4="ERRO !!!",0,SUM('2_DEBITOS'!E1287))</f>
        <v>0</v>
      </c>
      <c r="F1291" s="7">
        <f>IF('2_DEBITOS'!$I$4="ERRO !!!",0,SUM('2_DEBITOS'!F1287,'2_DEBITOS'!G1287))</f>
        <v>0</v>
      </c>
      <c r="G1291" s="8" t="str">
        <f>IF('1_QUESITOS'!$D$18="ERRO !!!","",
IF(E1291+F1291=0,"",
IF(OR('2_DEBITOS'!I1287="Sim",'1_QUESITOS'!$D$6="Sim",'1_QUESITOS'!$D$7="Sim",'1_QUESITOS'!$D$9="Sim"),"D",
IF('3_CAPAG'!$D$9="","",
'3_CAPAG'!$D$9))))</f>
        <v/>
      </c>
      <c r="H1291" s="8" t="str">
        <f>IF('1_QUESITOS'!$D$18="ERRO !!!","00.0",
IF(AND(OR(G1291="C",G1291="D"),'1_QUESITOS'!$D$13="Sim"),"10.1",
IF(AND(OR(G1291="A",G1291="B"),'1_QUESITOS'!$D$14="Sim"),"10.2",
IF(AND(OR(G1291="C",G1291="D"),'1_QUESITOS'!$D$13="Não",'1_QUESITOS'!$D$12="Inciso I"),"11.1",
IF(AND(OR(G1291="C",G1291="D"),'1_QUESITOS'!$D$13="Não",'1_QUESITOS'!$D$12="Inciso II"),"11.2",
"00.0")))))</f>
        <v>00.0</v>
      </c>
      <c r="I1291" s="87">
        <f>IF('1_QUESITOS'!$D$18="ERRO !!!",0,
IF(H1291="10.1",0.65,
IF(H1291="10.2",0,
IF(AND(H1291="11.1",'1_QUESITOS'!$D$8="Não",'1_QUESITOS'!$D$9="Não",'1_QUESITOS'!$D$10="Não",'1_QUESITOS'!$D$11="Não"),0.65,
IF(AND(H1291="11.1",OR('1_QUESITOS'!$D$8="Sim",'1_QUESITOS'!$D$9="Sim",'1_QUESITOS'!$D$10="Sim",'1_QUESITOS'!$D$11="Sim")),0.7,
IF(AND(H1291="11.2",'1_QUESITOS'!$D$8="Não",'1_QUESITOS'!$D$9="Não",'1_QUESITOS'!$D$10="Não",'1_QUESITOS'!$D$11="Não"),0.5,
IF(AND(H1291="11.2",OR('1_QUESITOS'!$D$8="Sim",'1_QUESITOS'!$D$9="Sim",'1_QUESITOS'!$D$10="Sim",'1_QUESITOS'!$D$11="Sim")),0.55,
0)))))))</f>
        <v>0</v>
      </c>
      <c r="J1291" s="87">
        <f>'3_CAPAG'!$D$8</f>
        <v>0</v>
      </c>
      <c r="K1291" s="87">
        <f>IF(OR('2_DEBITOS'!I1287="Sim",'1_QUESITOS'!$D$6="Sim",'1_QUESITOS'!$D$7="Sim",'1_QUESITOS'!$D$9="Sim"),I1291,
SMALL(I1291:J1291,1))</f>
        <v>0</v>
      </c>
      <c r="L1291" s="7">
        <f>IF('2_DEBITOS'!$I$4="ERRO !!!",0,ROUNDDOWN(SUM(E1291:F1291)*K1291,2))</f>
        <v>0</v>
      </c>
      <c r="M1291" s="7">
        <f t="shared" si="76"/>
        <v>0</v>
      </c>
      <c r="N1291" s="7">
        <f t="shared" si="79"/>
        <v>0</v>
      </c>
      <c r="O1291" s="7">
        <f t="shared" si="77"/>
        <v>0</v>
      </c>
    </row>
    <row r="1292" spans="3:15" x14ac:dyDescent="0.35">
      <c r="C1292" s="18" t="str">
        <f t="shared" si="78"/>
        <v/>
      </c>
      <c r="D1292" s="13" t="str">
        <f>IF('2_DEBITOS'!D1288="","Não informado",'2_DEBITOS'!D1288)</f>
        <v>Não informado</v>
      </c>
      <c r="E1292" s="7">
        <f>IF('2_DEBITOS'!$I$4="ERRO !!!",0,SUM('2_DEBITOS'!E1288))</f>
        <v>0</v>
      </c>
      <c r="F1292" s="7">
        <f>IF('2_DEBITOS'!$I$4="ERRO !!!",0,SUM('2_DEBITOS'!F1288,'2_DEBITOS'!G1288))</f>
        <v>0</v>
      </c>
      <c r="G1292" s="8" t="str">
        <f>IF('1_QUESITOS'!$D$18="ERRO !!!","",
IF(E1292+F1292=0,"",
IF(OR('2_DEBITOS'!I1288="Sim",'1_QUESITOS'!$D$6="Sim",'1_QUESITOS'!$D$7="Sim",'1_QUESITOS'!$D$9="Sim"),"D",
IF('3_CAPAG'!$D$9="","",
'3_CAPAG'!$D$9))))</f>
        <v/>
      </c>
      <c r="H1292" s="8" t="str">
        <f>IF('1_QUESITOS'!$D$18="ERRO !!!","00.0",
IF(AND(OR(G1292="C",G1292="D"),'1_QUESITOS'!$D$13="Sim"),"10.1",
IF(AND(OR(G1292="A",G1292="B"),'1_QUESITOS'!$D$14="Sim"),"10.2",
IF(AND(OR(G1292="C",G1292="D"),'1_QUESITOS'!$D$13="Não",'1_QUESITOS'!$D$12="Inciso I"),"11.1",
IF(AND(OR(G1292="C",G1292="D"),'1_QUESITOS'!$D$13="Não",'1_QUESITOS'!$D$12="Inciso II"),"11.2",
"00.0")))))</f>
        <v>00.0</v>
      </c>
      <c r="I1292" s="87">
        <f>IF('1_QUESITOS'!$D$18="ERRO !!!",0,
IF(H1292="10.1",0.65,
IF(H1292="10.2",0,
IF(AND(H1292="11.1",'1_QUESITOS'!$D$8="Não",'1_QUESITOS'!$D$9="Não",'1_QUESITOS'!$D$10="Não",'1_QUESITOS'!$D$11="Não"),0.65,
IF(AND(H1292="11.1",OR('1_QUESITOS'!$D$8="Sim",'1_QUESITOS'!$D$9="Sim",'1_QUESITOS'!$D$10="Sim",'1_QUESITOS'!$D$11="Sim")),0.7,
IF(AND(H1292="11.2",'1_QUESITOS'!$D$8="Não",'1_QUESITOS'!$D$9="Não",'1_QUESITOS'!$D$10="Não",'1_QUESITOS'!$D$11="Não"),0.5,
IF(AND(H1292="11.2",OR('1_QUESITOS'!$D$8="Sim",'1_QUESITOS'!$D$9="Sim",'1_QUESITOS'!$D$10="Sim",'1_QUESITOS'!$D$11="Sim")),0.55,
0)))))))</f>
        <v>0</v>
      </c>
      <c r="J1292" s="87">
        <f>'3_CAPAG'!$D$8</f>
        <v>0</v>
      </c>
      <c r="K1292" s="87">
        <f>IF(OR('2_DEBITOS'!I1288="Sim",'1_QUESITOS'!$D$6="Sim",'1_QUESITOS'!$D$7="Sim",'1_QUESITOS'!$D$9="Sim"),I1292,
SMALL(I1292:J1292,1))</f>
        <v>0</v>
      </c>
      <c r="L1292" s="7">
        <f>IF('2_DEBITOS'!$I$4="ERRO !!!",0,ROUNDDOWN(SUM(E1292:F1292)*K1292,2))</f>
        <v>0</v>
      </c>
      <c r="M1292" s="7">
        <f t="shared" si="76"/>
        <v>0</v>
      </c>
      <c r="N1292" s="7">
        <f t="shared" si="79"/>
        <v>0</v>
      </c>
      <c r="O1292" s="7">
        <f t="shared" si="77"/>
        <v>0</v>
      </c>
    </row>
    <row r="1293" spans="3:15" x14ac:dyDescent="0.35">
      <c r="C1293" s="18" t="str">
        <f t="shared" si="78"/>
        <v/>
      </c>
      <c r="D1293" s="13" t="str">
        <f>IF('2_DEBITOS'!D1289="","Não informado",'2_DEBITOS'!D1289)</f>
        <v>Não informado</v>
      </c>
      <c r="E1293" s="7">
        <f>IF('2_DEBITOS'!$I$4="ERRO !!!",0,SUM('2_DEBITOS'!E1289))</f>
        <v>0</v>
      </c>
      <c r="F1293" s="7">
        <f>IF('2_DEBITOS'!$I$4="ERRO !!!",0,SUM('2_DEBITOS'!F1289,'2_DEBITOS'!G1289))</f>
        <v>0</v>
      </c>
      <c r="G1293" s="8" t="str">
        <f>IF('1_QUESITOS'!$D$18="ERRO !!!","",
IF(E1293+F1293=0,"",
IF(OR('2_DEBITOS'!I1289="Sim",'1_QUESITOS'!$D$6="Sim",'1_QUESITOS'!$D$7="Sim",'1_QUESITOS'!$D$9="Sim"),"D",
IF('3_CAPAG'!$D$9="","",
'3_CAPAG'!$D$9))))</f>
        <v/>
      </c>
      <c r="H1293" s="8" t="str">
        <f>IF('1_QUESITOS'!$D$18="ERRO !!!","00.0",
IF(AND(OR(G1293="C",G1293="D"),'1_QUESITOS'!$D$13="Sim"),"10.1",
IF(AND(OR(G1293="A",G1293="B"),'1_QUESITOS'!$D$14="Sim"),"10.2",
IF(AND(OR(G1293="C",G1293="D"),'1_QUESITOS'!$D$13="Não",'1_QUESITOS'!$D$12="Inciso I"),"11.1",
IF(AND(OR(G1293="C",G1293="D"),'1_QUESITOS'!$D$13="Não",'1_QUESITOS'!$D$12="Inciso II"),"11.2",
"00.0")))))</f>
        <v>00.0</v>
      </c>
      <c r="I1293" s="87">
        <f>IF('1_QUESITOS'!$D$18="ERRO !!!",0,
IF(H1293="10.1",0.65,
IF(H1293="10.2",0,
IF(AND(H1293="11.1",'1_QUESITOS'!$D$8="Não",'1_QUESITOS'!$D$9="Não",'1_QUESITOS'!$D$10="Não",'1_QUESITOS'!$D$11="Não"),0.65,
IF(AND(H1293="11.1",OR('1_QUESITOS'!$D$8="Sim",'1_QUESITOS'!$D$9="Sim",'1_QUESITOS'!$D$10="Sim",'1_QUESITOS'!$D$11="Sim")),0.7,
IF(AND(H1293="11.2",'1_QUESITOS'!$D$8="Não",'1_QUESITOS'!$D$9="Não",'1_QUESITOS'!$D$10="Não",'1_QUESITOS'!$D$11="Não"),0.5,
IF(AND(H1293="11.2",OR('1_QUESITOS'!$D$8="Sim",'1_QUESITOS'!$D$9="Sim",'1_QUESITOS'!$D$10="Sim",'1_QUESITOS'!$D$11="Sim")),0.55,
0)))))))</f>
        <v>0</v>
      </c>
      <c r="J1293" s="87">
        <f>'3_CAPAG'!$D$8</f>
        <v>0</v>
      </c>
      <c r="K1293" s="87">
        <f>IF(OR('2_DEBITOS'!I1289="Sim",'1_QUESITOS'!$D$6="Sim",'1_QUESITOS'!$D$7="Sim",'1_QUESITOS'!$D$9="Sim"),I1293,
SMALL(I1293:J1293,1))</f>
        <v>0</v>
      </c>
      <c r="L1293" s="7">
        <f>IF('2_DEBITOS'!$I$4="ERRO !!!",0,ROUNDDOWN(SUM(E1293:F1293)*K1293,2))</f>
        <v>0</v>
      </c>
      <c r="M1293" s="7">
        <f t="shared" si="76"/>
        <v>0</v>
      </c>
      <c r="N1293" s="7">
        <f t="shared" si="79"/>
        <v>0</v>
      </c>
      <c r="O1293" s="7">
        <f t="shared" si="77"/>
        <v>0</v>
      </c>
    </row>
    <row r="1294" spans="3:15" x14ac:dyDescent="0.35">
      <c r="C1294" s="18" t="str">
        <f t="shared" si="78"/>
        <v/>
      </c>
      <c r="D1294" s="13" t="str">
        <f>IF('2_DEBITOS'!D1290="","Não informado",'2_DEBITOS'!D1290)</f>
        <v>Não informado</v>
      </c>
      <c r="E1294" s="7">
        <f>IF('2_DEBITOS'!$I$4="ERRO !!!",0,SUM('2_DEBITOS'!E1290))</f>
        <v>0</v>
      </c>
      <c r="F1294" s="7">
        <f>IF('2_DEBITOS'!$I$4="ERRO !!!",0,SUM('2_DEBITOS'!F1290,'2_DEBITOS'!G1290))</f>
        <v>0</v>
      </c>
      <c r="G1294" s="8" t="str">
        <f>IF('1_QUESITOS'!$D$18="ERRO !!!","",
IF(E1294+F1294=0,"",
IF(OR('2_DEBITOS'!I1290="Sim",'1_QUESITOS'!$D$6="Sim",'1_QUESITOS'!$D$7="Sim",'1_QUESITOS'!$D$9="Sim"),"D",
IF('3_CAPAG'!$D$9="","",
'3_CAPAG'!$D$9))))</f>
        <v/>
      </c>
      <c r="H1294" s="8" t="str">
        <f>IF('1_QUESITOS'!$D$18="ERRO !!!","00.0",
IF(AND(OR(G1294="C",G1294="D"),'1_QUESITOS'!$D$13="Sim"),"10.1",
IF(AND(OR(G1294="A",G1294="B"),'1_QUESITOS'!$D$14="Sim"),"10.2",
IF(AND(OR(G1294="C",G1294="D"),'1_QUESITOS'!$D$13="Não",'1_QUESITOS'!$D$12="Inciso I"),"11.1",
IF(AND(OR(G1294="C",G1294="D"),'1_QUESITOS'!$D$13="Não",'1_QUESITOS'!$D$12="Inciso II"),"11.2",
"00.0")))))</f>
        <v>00.0</v>
      </c>
      <c r="I1294" s="87">
        <f>IF('1_QUESITOS'!$D$18="ERRO !!!",0,
IF(H1294="10.1",0.65,
IF(H1294="10.2",0,
IF(AND(H1294="11.1",'1_QUESITOS'!$D$8="Não",'1_QUESITOS'!$D$9="Não",'1_QUESITOS'!$D$10="Não",'1_QUESITOS'!$D$11="Não"),0.65,
IF(AND(H1294="11.1",OR('1_QUESITOS'!$D$8="Sim",'1_QUESITOS'!$D$9="Sim",'1_QUESITOS'!$D$10="Sim",'1_QUESITOS'!$D$11="Sim")),0.7,
IF(AND(H1294="11.2",'1_QUESITOS'!$D$8="Não",'1_QUESITOS'!$D$9="Não",'1_QUESITOS'!$D$10="Não",'1_QUESITOS'!$D$11="Não"),0.5,
IF(AND(H1294="11.2",OR('1_QUESITOS'!$D$8="Sim",'1_QUESITOS'!$D$9="Sim",'1_QUESITOS'!$D$10="Sim",'1_QUESITOS'!$D$11="Sim")),0.55,
0)))))))</f>
        <v>0</v>
      </c>
      <c r="J1294" s="87">
        <f>'3_CAPAG'!$D$8</f>
        <v>0</v>
      </c>
      <c r="K1294" s="87">
        <f>IF(OR('2_DEBITOS'!I1290="Sim",'1_QUESITOS'!$D$6="Sim",'1_QUESITOS'!$D$7="Sim",'1_QUESITOS'!$D$9="Sim"),I1294,
SMALL(I1294:J1294,1))</f>
        <v>0</v>
      </c>
      <c r="L1294" s="7">
        <f>IF('2_DEBITOS'!$I$4="ERRO !!!",0,ROUNDDOWN(SUM(E1294:F1294)*K1294,2))</f>
        <v>0</v>
      </c>
      <c r="M1294" s="7">
        <f t="shared" ref="M1294:M1357" si="80">IF(OR(F1294="",F1294=0),0,IF(OR(H1294="10.1",H1294="11.1",H1294="11.2"),1*F1294,0))</f>
        <v>0</v>
      </c>
      <c r="N1294" s="7">
        <f t="shared" si="79"/>
        <v>0</v>
      </c>
      <c r="O1294" s="7">
        <f t="shared" ref="O1294:O1357" si="81">E1294+F1294-N1294</f>
        <v>0</v>
      </c>
    </row>
    <row r="1295" spans="3:15" x14ac:dyDescent="0.35">
      <c r="C1295" s="18" t="str">
        <f t="shared" ref="C1295:C1358" si="82">IF(D1295="Não informado","",IF(ISERROR(1+C1294),1,1+C1294))</f>
        <v/>
      </c>
      <c r="D1295" s="13" t="str">
        <f>IF('2_DEBITOS'!D1291="","Não informado",'2_DEBITOS'!D1291)</f>
        <v>Não informado</v>
      </c>
      <c r="E1295" s="7">
        <f>IF('2_DEBITOS'!$I$4="ERRO !!!",0,SUM('2_DEBITOS'!E1291))</f>
        <v>0</v>
      </c>
      <c r="F1295" s="7">
        <f>IF('2_DEBITOS'!$I$4="ERRO !!!",0,SUM('2_DEBITOS'!F1291,'2_DEBITOS'!G1291))</f>
        <v>0</v>
      </c>
      <c r="G1295" s="8" t="str">
        <f>IF('1_QUESITOS'!$D$18="ERRO !!!","",
IF(E1295+F1295=0,"",
IF(OR('2_DEBITOS'!I1291="Sim",'1_QUESITOS'!$D$6="Sim",'1_QUESITOS'!$D$7="Sim",'1_QUESITOS'!$D$9="Sim"),"D",
IF('3_CAPAG'!$D$9="","",
'3_CAPAG'!$D$9))))</f>
        <v/>
      </c>
      <c r="H1295" s="8" t="str">
        <f>IF('1_QUESITOS'!$D$18="ERRO !!!","00.0",
IF(AND(OR(G1295="C",G1295="D"),'1_QUESITOS'!$D$13="Sim"),"10.1",
IF(AND(OR(G1295="A",G1295="B"),'1_QUESITOS'!$D$14="Sim"),"10.2",
IF(AND(OR(G1295="C",G1295="D"),'1_QUESITOS'!$D$13="Não",'1_QUESITOS'!$D$12="Inciso I"),"11.1",
IF(AND(OR(G1295="C",G1295="D"),'1_QUESITOS'!$D$13="Não",'1_QUESITOS'!$D$12="Inciso II"),"11.2",
"00.0")))))</f>
        <v>00.0</v>
      </c>
      <c r="I1295" s="87">
        <f>IF('1_QUESITOS'!$D$18="ERRO !!!",0,
IF(H1295="10.1",0.65,
IF(H1295="10.2",0,
IF(AND(H1295="11.1",'1_QUESITOS'!$D$8="Não",'1_QUESITOS'!$D$9="Não",'1_QUESITOS'!$D$10="Não",'1_QUESITOS'!$D$11="Não"),0.65,
IF(AND(H1295="11.1",OR('1_QUESITOS'!$D$8="Sim",'1_QUESITOS'!$D$9="Sim",'1_QUESITOS'!$D$10="Sim",'1_QUESITOS'!$D$11="Sim")),0.7,
IF(AND(H1295="11.2",'1_QUESITOS'!$D$8="Não",'1_QUESITOS'!$D$9="Não",'1_QUESITOS'!$D$10="Não",'1_QUESITOS'!$D$11="Não"),0.5,
IF(AND(H1295="11.2",OR('1_QUESITOS'!$D$8="Sim",'1_QUESITOS'!$D$9="Sim",'1_QUESITOS'!$D$10="Sim",'1_QUESITOS'!$D$11="Sim")),0.55,
0)))))))</f>
        <v>0</v>
      </c>
      <c r="J1295" s="87">
        <f>'3_CAPAG'!$D$8</f>
        <v>0</v>
      </c>
      <c r="K1295" s="87">
        <f>IF(OR('2_DEBITOS'!I1291="Sim",'1_QUESITOS'!$D$6="Sim",'1_QUESITOS'!$D$7="Sim",'1_QUESITOS'!$D$9="Sim"),I1295,
SMALL(I1295:J1295,1))</f>
        <v>0</v>
      </c>
      <c r="L1295" s="7">
        <f>IF('2_DEBITOS'!$I$4="ERRO !!!",0,ROUNDDOWN(SUM(E1295:F1295)*K1295,2))</f>
        <v>0</v>
      </c>
      <c r="M1295" s="7">
        <f t="shared" si="80"/>
        <v>0</v>
      </c>
      <c r="N1295" s="7">
        <f t="shared" ref="N1295:N1358" si="83">SMALL(L1295:M1295,1)</f>
        <v>0</v>
      </c>
      <c r="O1295" s="7">
        <f t="shared" si="81"/>
        <v>0</v>
      </c>
    </row>
    <row r="1296" spans="3:15" x14ac:dyDescent="0.35">
      <c r="C1296" s="18" t="str">
        <f t="shared" si="82"/>
        <v/>
      </c>
      <c r="D1296" s="13" t="str">
        <f>IF('2_DEBITOS'!D1292="","Não informado",'2_DEBITOS'!D1292)</f>
        <v>Não informado</v>
      </c>
      <c r="E1296" s="7">
        <f>IF('2_DEBITOS'!$I$4="ERRO !!!",0,SUM('2_DEBITOS'!E1292))</f>
        <v>0</v>
      </c>
      <c r="F1296" s="7">
        <f>IF('2_DEBITOS'!$I$4="ERRO !!!",0,SUM('2_DEBITOS'!F1292,'2_DEBITOS'!G1292))</f>
        <v>0</v>
      </c>
      <c r="G1296" s="8" t="str">
        <f>IF('1_QUESITOS'!$D$18="ERRO !!!","",
IF(E1296+F1296=0,"",
IF(OR('2_DEBITOS'!I1292="Sim",'1_QUESITOS'!$D$6="Sim",'1_QUESITOS'!$D$7="Sim",'1_QUESITOS'!$D$9="Sim"),"D",
IF('3_CAPAG'!$D$9="","",
'3_CAPAG'!$D$9))))</f>
        <v/>
      </c>
      <c r="H1296" s="8" t="str">
        <f>IF('1_QUESITOS'!$D$18="ERRO !!!","00.0",
IF(AND(OR(G1296="C",G1296="D"),'1_QUESITOS'!$D$13="Sim"),"10.1",
IF(AND(OR(G1296="A",G1296="B"),'1_QUESITOS'!$D$14="Sim"),"10.2",
IF(AND(OR(G1296="C",G1296="D"),'1_QUESITOS'!$D$13="Não",'1_QUESITOS'!$D$12="Inciso I"),"11.1",
IF(AND(OR(G1296="C",G1296="D"),'1_QUESITOS'!$D$13="Não",'1_QUESITOS'!$D$12="Inciso II"),"11.2",
"00.0")))))</f>
        <v>00.0</v>
      </c>
      <c r="I1296" s="87">
        <f>IF('1_QUESITOS'!$D$18="ERRO !!!",0,
IF(H1296="10.1",0.65,
IF(H1296="10.2",0,
IF(AND(H1296="11.1",'1_QUESITOS'!$D$8="Não",'1_QUESITOS'!$D$9="Não",'1_QUESITOS'!$D$10="Não",'1_QUESITOS'!$D$11="Não"),0.65,
IF(AND(H1296="11.1",OR('1_QUESITOS'!$D$8="Sim",'1_QUESITOS'!$D$9="Sim",'1_QUESITOS'!$D$10="Sim",'1_QUESITOS'!$D$11="Sim")),0.7,
IF(AND(H1296="11.2",'1_QUESITOS'!$D$8="Não",'1_QUESITOS'!$D$9="Não",'1_QUESITOS'!$D$10="Não",'1_QUESITOS'!$D$11="Não"),0.5,
IF(AND(H1296="11.2",OR('1_QUESITOS'!$D$8="Sim",'1_QUESITOS'!$D$9="Sim",'1_QUESITOS'!$D$10="Sim",'1_QUESITOS'!$D$11="Sim")),0.55,
0)))))))</f>
        <v>0</v>
      </c>
      <c r="J1296" s="87">
        <f>'3_CAPAG'!$D$8</f>
        <v>0</v>
      </c>
      <c r="K1296" s="87">
        <f>IF(OR('2_DEBITOS'!I1292="Sim",'1_QUESITOS'!$D$6="Sim",'1_QUESITOS'!$D$7="Sim",'1_QUESITOS'!$D$9="Sim"),I1296,
SMALL(I1296:J1296,1))</f>
        <v>0</v>
      </c>
      <c r="L1296" s="7">
        <f>IF('2_DEBITOS'!$I$4="ERRO !!!",0,ROUNDDOWN(SUM(E1296:F1296)*K1296,2))</f>
        <v>0</v>
      </c>
      <c r="M1296" s="7">
        <f t="shared" si="80"/>
        <v>0</v>
      </c>
      <c r="N1296" s="7">
        <f t="shared" si="83"/>
        <v>0</v>
      </c>
      <c r="O1296" s="7">
        <f t="shared" si="81"/>
        <v>0</v>
      </c>
    </row>
    <row r="1297" spans="3:15" x14ac:dyDescent="0.35">
      <c r="C1297" s="18" t="str">
        <f t="shared" si="82"/>
        <v/>
      </c>
      <c r="D1297" s="13" t="str">
        <f>IF('2_DEBITOS'!D1293="","Não informado",'2_DEBITOS'!D1293)</f>
        <v>Não informado</v>
      </c>
      <c r="E1297" s="7">
        <f>IF('2_DEBITOS'!$I$4="ERRO !!!",0,SUM('2_DEBITOS'!E1293))</f>
        <v>0</v>
      </c>
      <c r="F1297" s="7">
        <f>IF('2_DEBITOS'!$I$4="ERRO !!!",0,SUM('2_DEBITOS'!F1293,'2_DEBITOS'!G1293))</f>
        <v>0</v>
      </c>
      <c r="G1297" s="8" t="str">
        <f>IF('1_QUESITOS'!$D$18="ERRO !!!","",
IF(E1297+F1297=0,"",
IF(OR('2_DEBITOS'!I1293="Sim",'1_QUESITOS'!$D$6="Sim",'1_QUESITOS'!$D$7="Sim",'1_QUESITOS'!$D$9="Sim"),"D",
IF('3_CAPAG'!$D$9="","",
'3_CAPAG'!$D$9))))</f>
        <v/>
      </c>
      <c r="H1297" s="8" t="str">
        <f>IF('1_QUESITOS'!$D$18="ERRO !!!","00.0",
IF(AND(OR(G1297="C",G1297="D"),'1_QUESITOS'!$D$13="Sim"),"10.1",
IF(AND(OR(G1297="A",G1297="B"),'1_QUESITOS'!$D$14="Sim"),"10.2",
IF(AND(OR(G1297="C",G1297="D"),'1_QUESITOS'!$D$13="Não",'1_QUESITOS'!$D$12="Inciso I"),"11.1",
IF(AND(OR(G1297="C",G1297="D"),'1_QUESITOS'!$D$13="Não",'1_QUESITOS'!$D$12="Inciso II"),"11.2",
"00.0")))))</f>
        <v>00.0</v>
      </c>
      <c r="I1297" s="87">
        <f>IF('1_QUESITOS'!$D$18="ERRO !!!",0,
IF(H1297="10.1",0.65,
IF(H1297="10.2",0,
IF(AND(H1297="11.1",'1_QUESITOS'!$D$8="Não",'1_QUESITOS'!$D$9="Não",'1_QUESITOS'!$D$10="Não",'1_QUESITOS'!$D$11="Não"),0.65,
IF(AND(H1297="11.1",OR('1_QUESITOS'!$D$8="Sim",'1_QUESITOS'!$D$9="Sim",'1_QUESITOS'!$D$10="Sim",'1_QUESITOS'!$D$11="Sim")),0.7,
IF(AND(H1297="11.2",'1_QUESITOS'!$D$8="Não",'1_QUESITOS'!$D$9="Não",'1_QUESITOS'!$D$10="Não",'1_QUESITOS'!$D$11="Não"),0.5,
IF(AND(H1297="11.2",OR('1_QUESITOS'!$D$8="Sim",'1_QUESITOS'!$D$9="Sim",'1_QUESITOS'!$D$10="Sim",'1_QUESITOS'!$D$11="Sim")),0.55,
0)))))))</f>
        <v>0</v>
      </c>
      <c r="J1297" s="87">
        <f>'3_CAPAG'!$D$8</f>
        <v>0</v>
      </c>
      <c r="K1297" s="87">
        <f>IF(OR('2_DEBITOS'!I1293="Sim",'1_QUESITOS'!$D$6="Sim",'1_QUESITOS'!$D$7="Sim",'1_QUESITOS'!$D$9="Sim"),I1297,
SMALL(I1297:J1297,1))</f>
        <v>0</v>
      </c>
      <c r="L1297" s="7">
        <f>IF('2_DEBITOS'!$I$4="ERRO !!!",0,ROUNDDOWN(SUM(E1297:F1297)*K1297,2))</f>
        <v>0</v>
      </c>
      <c r="M1297" s="7">
        <f t="shared" si="80"/>
        <v>0</v>
      </c>
      <c r="N1297" s="7">
        <f t="shared" si="83"/>
        <v>0</v>
      </c>
      <c r="O1297" s="7">
        <f t="shared" si="81"/>
        <v>0</v>
      </c>
    </row>
    <row r="1298" spans="3:15" x14ac:dyDescent="0.35">
      <c r="C1298" s="18" t="str">
        <f t="shared" si="82"/>
        <v/>
      </c>
      <c r="D1298" s="13" t="str">
        <f>IF('2_DEBITOS'!D1294="","Não informado",'2_DEBITOS'!D1294)</f>
        <v>Não informado</v>
      </c>
      <c r="E1298" s="7">
        <f>IF('2_DEBITOS'!$I$4="ERRO !!!",0,SUM('2_DEBITOS'!E1294))</f>
        <v>0</v>
      </c>
      <c r="F1298" s="7">
        <f>IF('2_DEBITOS'!$I$4="ERRO !!!",0,SUM('2_DEBITOS'!F1294,'2_DEBITOS'!G1294))</f>
        <v>0</v>
      </c>
      <c r="G1298" s="8" t="str">
        <f>IF('1_QUESITOS'!$D$18="ERRO !!!","",
IF(E1298+F1298=0,"",
IF(OR('2_DEBITOS'!I1294="Sim",'1_QUESITOS'!$D$6="Sim",'1_QUESITOS'!$D$7="Sim",'1_QUESITOS'!$D$9="Sim"),"D",
IF('3_CAPAG'!$D$9="","",
'3_CAPAG'!$D$9))))</f>
        <v/>
      </c>
      <c r="H1298" s="8" t="str">
        <f>IF('1_QUESITOS'!$D$18="ERRO !!!","00.0",
IF(AND(OR(G1298="C",G1298="D"),'1_QUESITOS'!$D$13="Sim"),"10.1",
IF(AND(OR(G1298="A",G1298="B"),'1_QUESITOS'!$D$14="Sim"),"10.2",
IF(AND(OR(G1298="C",G1298="D"),'1_QUESITOS'!$D$13="Não",'1_QUESITOS'!$D$12="Inciso I"),"11.1",
IF(AND(OR(G1298="C",G1298="D"),'1_QUESITOS'!$D$13="Não",'1_QUESITOS'!$D$12="Inciso II"),"11.2",
"00.0")))))</f>
        <v>00.0</v>
      </c>
      <c r="I1298" s="87">
        <f>IF('1_QUESITOS'!$D$18="ERRO !!!",0,
IF(H1298="10.1",0.65,
IF(H1298="10.2",0,
IF(AND(H1298="11.1",'1_QUESITOS'!$D$8="Não",'1_QUESITOS'!$D$9="Não",'1_QUESITOS'!$D$10="Não",'1_QUESITOS'!$D$11="Não"),0.65,
IF(AND(H1298="11.1",OR('1_QUESITOS'!$D$8="Sim",'1_QUESITOS'!$D$9="Sim",'1_QUESITOS'!$D$10="Sim",'1_QUESITOS'!$D$11="Sim")),0.7,
IF(AND(H1298="11.2",'1_QUESITOS'!$D$8="Não",'1_QUESITOS'!$D$9="Não",'1_QUESITOS'!$D$10="Não",'1_QUESITOS'!$D$11="Não"),0.5,
IF(AND(H1298="11.2",OR('1_QUESITOS'!$D$8="Sim",'1_QUESITOS'!$D$9="Sim",'1_QUESITOS'!$D$10="Sim",'1_QUESITOS'!$D$11="Sim")),0.55,
0)))))))</f>
        <v>0</v>
      </c>
      <c r="J1298" s="87">
        <f>'3_CAPAG'!$D$8</f>
        <v>0</v>
      </c>
      <c r="K1298" s="87">
        <f>IF(OR('2_DEBITOS'!I1294="Sim",'1_QUESITOS'!$D$6="Sim",'1_QUESITOS'!$D$7="Sim",'1_QUESITOS'!$D$9="Sim"),I1298,
SMALL(I1298:J1298,1))</f>
        <v>0</v>
      </c>
      <c r="L1298" s="7">
        <f>IF('2_DEBITOS'!$I$4="ERRO !!!",0,ROUNDDOWN(SUM(E1298:F1298)*K1298,2))</f>
        <v>0</v>
      </c>
      <c r="M1298" s="7">
        <f t="shared" si="80"/>
        <v>0</v>
      </c>
      <c r="N1298" s="7">
        <f t="shared" si="83"/>
        <v>0</v>
      </c>
      <c r="O1298" s="7">
        <f t="shared" si="81"/>
        <v>0</v>
      </c>
    </row>
    <row r="1299" spans="3:15" x14ac:dyDescent="0.35">
      <c r="C1299" s="18" t="str">
        <f t="shared" si="82"/>
        <v/>
      </c>
      <c r="D1299" s="13" t="str">
        <f>IF('2_DEBITOS'!D1295="","Não informado",'2_DEBITOS'!D1295)</f>
        <v>Não informado</v>
      </c>
      <c r="E1299" s="7">
        <f>IF('2_DEBITOS'!$I$4="ERRO !!!",0,SUM('2_DEBITOS'!E1295))</f>
        <v>0</v>
      </c>
      <c r="F1299" s="7">
        <f>IF('2_DEBITOS'!$I$4="ERRO !!!",0,SUM('2_DEBITOS'!F1295,'2_DEBITOS'!G1295))</f>
        <v>0</v>
      </c>
      <c r="G1299" s="8" t="str">
        <f>IF('1_QUESITOS'!$D$18="ERRO !!!","",
IF(E1299+F1299=0,"",
IF(OR('2_DEBITOS'!I1295="Sim",'1_QUESITOS'!$D$6="Sim",'1_QUESITOS'!$D$7="Sim",'1_QUESITOS'!$D$9="Sim"),"D",
IF('3_CAPAG'!$D$9="","",
'3_CAPAG'!$D$9))))</f>
        <v/>
      </c>
      <c r="H1299" s="8" t="str">
        <f>IF('1_QUESITOS'!$D$18="ERRO !!!","00.0",
IF(AND(OR(G1299="C",G1299="D"),'1_QUESITOS'!$D$13="Sim"),"10.1",
IF(AND(OR(G1299="A",G1299="B"),'1_QUESITOS'!$D$14="Sim"),"10.2",
IF(AND(OR(G1299="C",G1299="D"),'1_QUESITOS'!$D$13="Não",'1_QUESITOS'!$D$12="Inciso I"),"11.1",
IF(AND(OR(G1299="C",G1299="D"),'1_QUESITOS'!$D$13="Não",'1_QUESITOS'!$D$12="Inciso II"),"11.2",
"00.0")))))</f>
        <v>00.0</v>
      </c>
      <c r="I1299" s="87">
        <f>IF('1_QUESITOS'!$D$18="ERRO !!!",0,
IF(H1299="10.1",0.65,
IF(H1299="10.2",0,
IF(AND(H1299="11.1",'1_QUESITOS'!$D$8="Não",'1_QUESITOS'!$D$9="Não",'1_QUESITOS'!$D$10="Não",'1_QUESITOS'!$D$11="Não"),0.65,
IF(AND(H1299="11.1",OR('1_QUESITOS'!$D$8="Sim",'1_QUESITOS'!$D$9="Sim",'1_QUESITOS'!$D$10="Sim",'1_QUESITOS'!$D$11="Sim")),0.7,
IF(AND(H1299="11.2",'1_QUESITOS'!$D$8="Não",'1_QUESITOS'!$D$9="Não",'1_QUESITOS'!$D$10="Não",'1_QUESITOS'!$D$11="Não"),0.5,
IF(AND(H1299="11.2",OR('1_QUESITOS'!$D$8="Sim",'1_QUESITOS'!$D$9="Sim",'1_QUESITOS'!$D$10="Sim",'1_QUESITOS'!$D$11="Sim")),0.55,
0)))))))</f>
        <v>0</v>
      </c>
      <c r="J1299" s="87">
        <f>'3_CAPAG'!$D$8</f>
        <v>0</v>
      </c>
      <c r="K1299" s="87">
        <f>IF(OR('2_DEBITOS'!I1295="Sim",'1_QUESITOS'!$D$6="Sim",'1_QUESITOS'!$D$7="Sim",'1_QUESITOS'!$D$9="Sim"),I1299,
SMALL(I1299:J1299,1))</f>
        <v>0</v>
      </c>
      <c r="L1299" s="7">
        <f>IF('2_DEBITOS'!$I$4="ERRO !!!",0,ROUNDDOWN(SUM(E1299:F1299)*K1299,2))</f>
        <v>0</v>
      </c>
      <c r="M1299" s="7">
        <f t="shared" si="80"/>
        <v>0</v>
      </c>
      <c r="N1299" s="7">
        <f t="shared" si="83"/>
        <v>0</v>
      </c>
      <c r="O1299" s="7">
        <f t="shared" si="81"/>
        <v>0</v>
      </c>
    </row>
    <row r="1300" spans="3:15" x14ac:dyDescent="0.35">
      <c r="C1300" s="18" t="str">
        <f t="shared" si="82"/>
        <v/>
      </c>
      <c r="D1300" s="13" t="str">
        <f>IF('2_DEBITOS'!D1296="","Não informado",'2_DEBITOS'!D1296)</f>
        <v>Não informado</v>
      </c>
      <c r="E1300" s="7">
        <f>IF('2_DEBITOS'!$I$4="ERRO !!!",0,SUM('2_DEBITOS'!E1296))</f>
        <v>0</v>
      </c>
      <c r="F1300" s="7">
        <f>IF('2_DEBITOS'!$I$4="ERRO !!!",0,SUM('2_DEBITOS'!F1296,'2_DEBITOS'!G1296))</f>
        <v>0</v>
      </c>
      <c r="G1300" s="8" t="str">
        <f>IF('1_QUESITOS'!$D$18="ERRO !!!","",
IF(E1300+F1300=0,"",
IF(OR('2_DEBITOS'!I1296="Sim",'1_QUESITOS'!$D$6="Sim",'1_QUESITOS'!$D$7="Sim",'1_QUESITOS'!$D$9="Sim"),"D",
IF('3_CAPAG'!$D$9="","",
'3_CAPAG'!$D$9))))</f>
        <v/>
      </c>
      <c r="H1300" s="8" t="str">
        <f>IF('1_QUESITOS'!$D$18="ERRO !!!","00.0",
IF(AND(OR(G1300="C",G1300="D"),'1_QUESITOS'!$D$13="Sim"),"10.1",
IF(AND(OR(G1300="A",G1300="B"),'1_QUESITOS'!$D$14="Sim"),"10.2",
IF(AND(OR(G1300="C",G1300="D"),'1_QUESITOS'!$D$13="Não",'1_QUESITOS'!$D$12="Inciso I"),"11.1",
IF(AND(OR(G1300="C",G1300="D"),'1_QUESITOS'!$D$13="Não",'1_QUESITOS'!$D$12="Inciso II"),"11.2",
"00.0")))))</f>
        <v>00.0</v>
      </c>
      <c r="I1300" s="87">
        <f>IF('1_QUESITOS'!$D$18="ERRO !!!",0,
IF(H1300="10.1",0.65,
IF(H1300="10.2",0,
IF(AND(H1300="11.1",'1_QUESITOS'!$D$8="Não",'1_QUESITOS'!$D$9="Não",'1_QUESITOS'!$D$10="Não",'1_QUESITOS'!$D$11="Não"),0.65,
IF(AND(H1300="11.1",OR('1_QUESITOS'!$D$8="Sim",'1_QUESITOS'!$D$9="Sim",'1_QUESITOS'!$D$10="Sim",'1_QUESITOS'!$D$11="Sim")),0.7,
IF(AND(H1300="11.2",'1_QUESITOS'!$D$8="Não",'1_QUESITOS'!$D$9="Não",'1_QUESITOS'!$D$10="Não",'1_QUESITOS'!$D$11="Não"),0.5,
IF(AND(H1300="11.2",OR('1_QUESITOS'!$D$8="Sim",'1_QUESITOS'!$D$9="Sim",'1_QUESITOS'!$D$10="Sim",'1_QUESITOS'!$D$11="Sim")),0.55,
0)))))))</f>
        <v>0</v>
      </c>
      <c r="J1300" s="87">
        <f>'3_CAPAG'!$D$8</f>
        <v>0</v>
      </c>
      <c r="K1300" s="87">
        <f>IF(OR('2_DEBITOS'!I1296="Sim",'1_QUESITOS'!$D$6="Sim",'1_QUESITOS'!$D$7="Sim",'1_QUESITOS'!$D$9="Sim"),I1300,
SMALL(I1300:J1300,1))</f>
        <v>0</v>
      </c>
      <c r="L1300" s="7">
        <f>IF('2_DEBITOS'!$I$4="ERRO !!!",0,ROUNDDOWN(SUM(E1300:F1300)*K1300,2))</f>
        <v>0</v>
      </c>
      <c r="M1300" s="7">
        <f t="shared" si="80"/>
        <v>0</v>
      </c>
      <c r="N1300" s="7">
        <f t="shared" si="83"/>
        <v>0</v>
      </c>
      <c r="O1300" s="7">
        <f t="shared" si="81"/>
        <v>0</v>
      </c>
    </row>
    <row r="1301" spans="3:15" x14ac:dyDescent="0.35">
      <c r="C1301" s="18" t="str">
        <f t="shared" si="82"/>
        <v/>
      </c>
      <c r="D1301" s="13" t="str">
        <f>IF('2_DEBITOS'!D1297="","Não informado",'2_DEBITOS'!D1297)</f>
        <v>Não informado</v>
      </c>
      <c r="E1301" s="7">
        <f>IF('2_DEBITOS'!$I$4="ERRO !!!",0,SUM('2_DEBITOS'!E1297))</f>
        <v>0</v>
      </c>
      <c r="F1301" s="7">
        <f>IF('2_DEBITOS'!$I$4="ERRO !!!",0,SUM('2_DEBITOS'!F1297,'2_DEBITOS'!G1297))</f>
        <v>0</v>
      </c>
      <c r="G1301" s="8" t="str">
        <f>IF('1_QUESITOS'!$D$18="ERRO !!!","",
IF(E1301+F1301=0,"",
IF(OR('2_DEBITOS'!I1297="Sim",'1_QUESITOS'!$D$6="Sim",'1_QUESITOS'!$D$7="Sim",'1_QUESITOS'!$D$9="Sim"),"D",
IF('3_CAPAG'!$D$9="","",
'3_CAPAG'!$D$9))))</f>
        <v/>
      </c>
      <c r="H1301" s="8" t="str">
        <f>IF('1_QUESITOS'!$D$18="ERRO !!!","00.0",
IF(AND(OR(G1301="C",G1301="D"),'1_QUESITOS'!$D$13="Sim"),"10.1",
IF(AND(OR(G1301="A",G1301="B"),'1_QUESITOS'!$D$14="Sim"),"10.2",
IF(AND(OR(G1301="C",G1301="D"),'1_QUESITOS'!$D$13="Não",'1_QUESITOS'!$D$12="Inciso I"),"11.1",
IF(AND(OR(G1301="C",G1301="D"),'1_QUESITOS'!$D$13="Não",'1_QUESITOS'!$D$12="Inciso II"),"11.2",
"00.0")))))</f>
        <v>00.0</v>
      </c>
      <c r="I1301" s="87">
        <f>IF('1_QUESITOS'!$D$18="ERRO !!!",0,
IF(H1301="10.1",0.65,
IF(H1301="10.2",0,
IF(AND(H1301="11.1",'1_QUESITOS'!$D$8="Não",'1_QUESITOS'!$D$9="Não",'1_QUESITOS'!$D$10="Não",'1_QUESITOS'!$D$11="Não"),0.65,
IF(AND(H1301="11.1",OR('1_QUESITOS'!$D$8="Sim",'1_QUESITOS'!$D$9="Sim",'1_QUESITOS'!$D$10="Sim",'1_QUESITOS'!$D$11="Sim")),0.7,
IF(AND(H1301="11.2",'1_QUESITOS'!$D$8="Não",'1_QUESITOS'!$D$9="Não",'1_QUESITOS'!$D$10="Não",'1_QUESITOS'!$D$11="Não"),0.5,
IF(AND(H1301="11.2",OR('1_QUESITOS'!$D$8="Sim",'1_QUESITOS'!$D$9="Sim",'1_QUESITOS'!$D$10="Sim",'1_QUESITOS'!$D$11="Sim")),0.55,
0)))))))</f>
        <v>0</v>
      </c>
      <c r="J1301" s="87">
        <f>'3_CAPAG'!$D$8</f>
        <v>0</v>
      </c>
      <c r="K1301" s="87">
        <f>IF(OR('2_DEBITOS'!I1297="Sim",'1_QUESITOS'!$D$6="Sim",'1_QUESITOS'!$D$7="Sim",'1_QUESITOS'!$D$9="Sim"),I1301,
SMALL(I1301:J1301,1))</f>
        <v>0</v>
      </c>
      <c r="L1301" s="7">
        <f>IF('2_DEBITOS'!$I$4="ERRO !!!",0,ROUNDDOWN(SUM(E1301:F1301)*K1301,2))</f>
        <v>0</v>
      </c>
      <c r="M1301" s="7">
        <f t="shared" si="80"/>
        <v>0</v>
      </c>
      <c r="N1301" s="7">
        <f t="shared" si="83"/>
        <v>0</v>
      </c>
      <c r="O1301" s="7">
        <f t="shared" si="81"/>
        <v>0</v>
      </c>
    </row>
    <row r="1302" spans="3:15" x14ac:dyDescent="0.35">
      <c r="C1302" s="18" t="str">
        <f t="shared" si="82"/>
        <v/>
      </c>
      <c r="D1302" s="13" t="str">
        <f>IF('2_DEBITOS'!D1298="","Não informado",'2_DEBITOS'!D1298)</f>
        <v>Não informado</v>
      </c>
      <c r="E1302" s="7">
        <f>IF('2_DEBITOS'!$I$4="ERRO !!!",0,SUM('2_DEBITOS'!E1298))</f>
        <v>0</v>
      </c>
      <c r="F1302" s="7">
        <f>IF('2_DEBITOS'!$I$4="ERRO !!!",0,SUM('2_DEBITOS'!F1298,'2_DEBITOS'!G1298))</f>
        <v>0</v>
      </c>
      <c r="G1302" s="8" t="str">
        <f>IF('1_QUESITOS'!$D$18="ERRO !!!","",
IF(E1302+F1302=0,"",
IF(OR('2_DEBITOS'!I1298="Sim",'1_QUESITOS'!$D$6="Sim",'1_QUESITOS'!$D$7="Sim",'1_QUESITOS'!$D$9="Sim"),"D",
IF('3_CAPAG'!$D$9="","",
'3_CAPAG'!$D$9))))</f>
        <v/>
      </c>
      <c r="H1302" s="8" t="str">
        <f>IF('1_QUESITOS'!$D$18="ERRO !!!","00.0",
IF(AND(OR(G1302="C",G1302="D"),'1_QUESITOS'!$D$13="Sim"),"10.1",
IF(AND(OR(G1302="A",G1302="B"),'1_QUESITOS'!$D$14="Sim"),"10.2",
IF(AND(OR(G1302="C",G1302="D"),'1_QUESITOS'!$D$13="Não",'1_QUESITOS'!$D$12="Inciso I"),"11.1",
IF(AND(OR(G1302="C",G1302="D"),'1_QUESITOS'!$D$13="Não",'1_QUESITOS'!$D$12="Inciso II"),"11.2",
"00.0")))))</f>
        <v>00.0</v>
      </c>
      <c r="I1302" s="87">
        <f>IF('1_QUESITOS'!$D$18="ERRO !!!",0,
IF(H1302="10.1",0.65,
IF(H1302="10.2",0,
IF(AND(H1302="11.1",'1_QUESITOS'!$D$8="Não",'1_QUESITOS'!$D$9="Não",'1_QUESITOS'!$D$10="Não",'1_QUESITOS'!$D$11="Não"),0.65,
IF(AND(H1302="11.1",OR('1_QUESITOS'!$D$8="Sim",'1_QUESITOS'!$D$9="Sim",'1_QUESITOS'!$D$10="Sim",'1_QUESITOS'!$D$11="Sim")),0.7,
IF(AND(H1302="11.2",'1_QUESITOS'!$D$8="Não",'1_QUESITOS'!$D$9="Não",'1_QUESITOS'!$D$10="Não",'1_QUESITOS'!$D$11="Não"),0.5,
IF(AND(H1302="11.2",OR('1_QUESITOS'!$D$8="Sim",'1_QUESITOS'!$D$9="Sim",'1_QUESITOS'!$D$10="Sim",'1_QUESITOS'!$D$11="Sim")),0.55,
0)))))))</f>
        <v>0</v>
      </c>
      <c r="J1302" s="87">
        <f>'3_CAPAG'!$D$8</f>
        <v>0</v>
      </c>
      <c r="K1302" s="87">
        <f>IF(OR('2_DEBITOS'!I1298="Sim",'1_QUESITOS'!$D$6="Sim",'1_QUESITOS'!$D$7="Sim",'1_QUESITOS'!$D$9="Sim"),I1302,
SMALL(I1302:J1302,1))</f>
        <v>0</v>
      </c>
      <c r="L1302" s="7">
        <f>IF('2_DEBITOS'!$I$4="ERRO !!!",0,ROUNDDOWN(SUM(E1302:F1302)*K1302,2))</f>
        <v>0</v>
      </c>
      <c r="M1302" s="7">
        <f t="shared" si="80"/>
        <v>0</v>
      </c>
      <c r="N1302" s="7">
        <f t="shared" si="83"/>
        <v>0</v>
      </c>
      <c r="O1302" s="7">
        <f t="shared" si="81"/>
        <v>0</v>
      </c>
    </row>
    <row r="1303" spans="3:15" x14ac:dyDescent="0.35">
      <c r="C1303" s="18" t="str">
        <f t="shared" si="82"/>
        <v/>
      </c>
      <c r="D1303" s="13" t="str">
        <f>IF('2_DEBITOS'!D1299="","Não informado",'2_DEBITOS'!D1299)</f>
        <v>Não informado</v>
      </c>
      <c r="E1303" s="7">
        <f>IF('2_DEBITOS'!$I$4="ERRO !!!",0,SUM('2_DEBITOS'!E1299))</f>
        <v>0</v>
      </c>
      <c r="F1303" s="7">
        <f>IF('2_DEBITOS'!$I$4="ERRO !!!",0,SUM('2_DEBITOS'!F1299,'2_DEBITOS'!G1299))</f>
        <v>0</v>
      </c>
      <c r="G1303" s="8" t="str">
        <f>IF('1_QUESITOS'!$D$18="ERRO !!!","",
IF(E1303+F1303=0,"",
IF(OR('2_DEBITOS'!I1299="Sim",'1_QUESITOS'!$D$6="Sim",'1_QUESITOS'!$D$7="Sim",'1_QUESITOS'!$D$9="Sim"),"D",
IF('3_CAPAG'!$D$9="","",
'3_CAPAG'!$D$9))))</f>
        <v/>
      </c>
      <c r="H1303" s="8" t="str">
        <f>IF('1_QUESITOS'!$D$18="ERRO !!!","00.0",
IF(AND(OR(G1303="C",G1303="D"),'1_QUESITOS'!$D$13="Sim"),"10.1",
IF(AND(OR(G1303="A",G1303="B"),'1_QUESITOS'!$D$14="Sim"),"10.2",
IF(AND(OR(G1303="C",G1303="D"),'1_QUESITOS'!$D$13="Não",'1_QUESITOS'!$D$12="Inciso I"),"11.1",
IF(AND(OR(G1303="C",G1303="D"),'1_QUESITOS'!$D$13="Não",'1_QUESITOS'!$D$12="Inciso II"),"11.2",
"00.0")))))</f>
        <v>00.0</v>
      </c>
      <c r="I1303" s="87">
        <f>IF('1_QUESITOS'!$D$18="ERRO !!!",0,
IF(H1303="10.1",0.65,
IF(H1303="10.2",0,
IF(AND(H1303="11.1",'1_QUESITOS'!$D$8="Não",'1_QUESITOS'!$D$9="Não",'1_QUESITOS'!$D$10="Não",'1_QUESITOS'!$D$11="Não"),0.65,
IF(AND(H1303="11.1",OR('1_QUESITOS'!$D$8="Sim",'1_QUESITOS'!$D$9="Sim",'1_QUESITOS'!$D$10="Sim",'1_QUESITOS'!$D$11="Sim")),0.7,
IF(AND(H1303="11.2",'1_QUESITOS'!$D$8="Não",'1_QUESITOS'!$D$9="Não",'1_QUESITOS'!$D$10="Não",'1_QUESITOS'!$D$11="Não"),0.5,
IF(AND(H1303="11.2",OR('1_QUESITOS'!$D$8="Sim",'1_QUESITOS'!$D$9="Sim",'1_QUESITOS'!$D$10="Sim",'1_QUESITOS'!$D$11="Sim")),0.55,
0)))))))</f>
        <v>0</v>
      </c>
      <c r="J1303" s="87">
        <f>'3_CAPAG'!$D$8</f>
        <v>0</v>
      </c>
      <c r="K1303" s="87">
        <f>IF(OR('2_DEBITOS'!I1299="Sim",'1_QUESITOS'!$D$6="Sim",'1_QUESITOS'!$D$7="Sim",'1_QUESITOS'!$D$9="Sim"),I1303,
SMALL(I1303:J1303,1))</f>
        <v>0</v>
      </c>
      <c r="L1303" s="7">
        <f>IF('2_DEBITOS'!$I$4="ERRO !!!",0,ROUNDDOWN(SUM(E1303:F1303)*K1303,2))</f>
        <v>0</v>
      </c>
      <c r="M1303" s="7">
        <f t="shared" si="80"/>
        <v>0</v>
      </c>
      <c r="N1303" s="7">
        <f t="shared" si="83"/>
        <v>0</v>
      </c>
      <c r="O1303" s="7">
        <f t="shared" si="81"/>
        <v>0</v>
      </c>
    </row>
    <row r="1304" spans="3:15" x14ac:dyDescent="0.35">
      <c r="C1304" s="18" t="str">
        <f t="shared" si="82"/>
        <v/>
      </c>
      <c r="D1304" s="13" t="str">
        <f>IF('2_DEBITOS'!D1300="","Não informado",'2_DEBITOS'!D1300)</f>
        <v>Não informado</v>
      </c>
      <c r="E1304" s="7">
        <f>IF('2_DEBITOS'!$I$4="ERRO !!!",0,SUM('2_DEBITOS'!E1300))</f>
        <v>0</v>
      </c>
      <c r="F1304" s="7">
        <f>IF('2_DEBITOS'!$I$4="ERRO !!!",0,SUM('2_DEBITOS'!F1300,'2_DEBITOS'!G1300))</f>
        <v>0</v>
      </c>
      <c r="G1304" s="8" t="str">
        <f>IF('1_QUESITOS'!$D$18="ERRO !!!","",
IF(E1304+F1304=0,"",
IF(OR('2_DEBITOS'!I1300="Sim",'1_QUESITOS'!$D$6="Sim",'1_QUESITOS'!$D$7="Sim",'1_QUESITOS'!$D$9="Sim"),"D",
IF('3_CAPAG'!$D$9="","",
'3_CAPAG'!$D$9))))</f>
        <v/>
      </c>
      <c r="H1304" s="8" t="str">
        <f>IF('1_QUESITOS'!$D$18="ERRO !!!","00.0",
IF(AND(OR(G1304="C",G1304="D"),'1_QUESITOS'!$D$13="Sim"),"10.1",
IF(AND(OR(G1304="A",G1304="B"),'1_QUESITOS'!$D$14="Sim"),"10.2",
IF(AND(OR(G1304="C",G1304="D"),'1_QUESITOS'!$D$13="Não",'1_QUESITOS'!$D$12="Inciso I"),"11.1",
IF(AND(OR(G1304="C",G1304="D"),'1_QUESITOS'!$D$13="Não",'1_QUESITOS'!$D$12="Inciso II"),"11.2",
"00.0")))))</f>
        <v>00.0</v>
      </c>
      <c r="I1304" s="87">
        <f>IF('1_QUESITOS'!$D$18="ERRO !!!",0,
IF(H1304="10.1",0.65,
IF(H1304="10.2",0,
IF(AND(H1304="11.1",'1_QUESITOS'!$D$8="Não",'1_QUESITOS'!$D$9="Não",'1_QUESITOS'!$D$10="Não",'1_QUESITOS'!$D$11="Não"),0.65,
IF(AND(H1304="11.1",OR('1_QUESITOS'!$D$8="Sim",'1_QUESITOS'!$D$9="Sim",'1_QUESITOS'!$D$10="Sim",'1_QUESITOS'!$D$11="Sim")),0.7,
IF(AND(H1304="11.2",'1_QUESITOS'!$D$8="Não",'1_QUESITOS'!$D$9="Não",'1_QUESITOS'!$D$10="Não",'1_QUESITOS'!$D$11="Não"),0.5,
IF(AND(H1304="11.2",OR('1_QUESITOS'!$D$8="Sim",'1_QUESITOS'!$D$9="Sim",'1_QUESITOS'!$D$10="Sim",'1_QUESITOS'!$D$11="Sim")),0.55,
0)))))))</f>
        <v>0</v>
      </c>
      <c r="J1304" s="87">
        <f>'3_CAPAG'!$D$8</f>
        <v>0</v>
      </c>
      <c r="K1304" s="87">
        <f>IF(OR('2_DEBITOS'!I1300="Sim",'1_QUESITOS'!$D$6="Sim",'1_QUESITOS'!$D$7="Sim",'1_QUESITOS'!$D$9="Sim"),I1304,
SMALL(I1304:J1304,1))</f>
        <v>0</v>
      </c>
      <c r="L1304" s="7">
        <f>IF('2_DEBITOS'!$I$4="ERRO !!!",0,ROUNDDOWN(SUM(E1304:F1304)*K1304,2))</f>
        <v>0</v>
      </c>
      <c r="M1304" s="7">
        <f t="shared" si="80"/>
        <v>0</v>
      </c>
      <c r="N1304" s="7">
        <f t="shared" si="83"/>
        <v>0</v>
      </c>
      <c r="O1304" s="7">
        <f t="shared" si="81"/>
        <v>0</v>
      </c>
    </row>
    <row r="1305" spans="3:15" x14ac:dyDescent="0.35">
      <c r="C1305" s="18" t="str">
        <f t="shared" si="82"/>
        <v/>
      </c>
      <c r="D1305" s="13" t="str">
        <f>IF('2_DEBITOS'!D1301="","Não informado",'2_DEBITOS'!D1301)</f>
        <v>Não informado</v>
      </c>
      <c r="E1305" s="7">
        <f>IF('2_DEBITOS'!$I$4="ERRO !!!",0,SUM('2_DEBITOS'!E1301))</f>
        <v>0</v>
      </c>
      <c r="F1305" s="7">
        <f>IF('2_DEBITOS'!$I$4="ERRO !!!",0,SUM('2_DEBITOS'!F1301,'2_DEBITOS'!G1301))</f>
        <v>0</v>
      </c>
      <c r="G1305" s="8" t="str">
        <f>IF('1_QUESITOS'!$D$18="ERRO !!!","",
IF(E1305+F1305=0,"",
IF(OR('2_DEBITOS'!I1301="Sim",'1_QUESITOS'!$D$6="Sim",'1_QUESITOS'!$D$7="Sim",'1_QUESITOS'!$D$9="Sim"),"D",
IF('3_CAPAG'!$D$9="","",
'3_CAPAG'!$D$9))))</f>
        <v/>
      </c>
      <c r="H1305" s="8" t="str">
        <f>IF('1_QUESITOS'!$D$18="ERRO !!!","00.0",
IF(AND(OR(G1305="C",G1305="D"),'1_QUESITOS'!$D$13="Sim"),"10.1",
IF(AND(OR(G1305="A",G1305="B"),'1_QUESITOS'!$D$14="Sim"),"10.2",
IF(AND(OR(G1305="C",G1305="D"),'1_QUESITOS'!$D$13="Não",'1_QUESITOS'!$D$12="Inciso I"),"11.1",
IF(AND(OR(G1305="C",G1305="D"),'1_QUESITOS'!$D$13="Não",'1_QUESITOS'!$D$12="Inciso II"),"11.2",
"00.0")))))</f>
        <v>00.0</v>
      </c>
      <c r="I1305" s="87">
        <f>IF('1_QUESITOS'!$D$18="ERRO !!!",0,
IF(H1305="10.1",0.65,
IF(H1305="10.2",0,
IF(AND(H1305="11.1",'1_QUESITOS'!$D$8="Não",'1_QUESITOS'!$D$9="Não",'1_QUESITOS'!$D$10="Não",'1_QUESITOS'!$D$11="Não"),0.65,
IF(AND(H1305="11.1",OR('1_QUESITOS'!$D$8="Sim",'1_QUESITOS'!$D$9="Sim",'1_QUESITOS'!$D$10="Sim",'1_QUESITOS'!$D$11="Sim")),0.7,
IF(AND(H1305="11.2",'1_QUESITOS'!$D$8="Não",'1_QUESITOS'!$D$9="Não",'1_QUESITOS'!$D$10="Não",'1_QUESITOS'!$D$11="Não"),0.5,
IF(AND(H1305="11.2",OR('1_QUESITOS'!$D$8="Sim",'1_QUESITOS'!$D$9="Sim",'1_QUESITOS'!$D$10="Sim",'1_QUESITOS'!$D$11="Sim")),0.55,
0)))))))</f>
        <v>0</v>
      </c>
      <c r="J1305" s="87">
        <f>'3_CAPAG'!$D$8</f>
        <v>0</v>
      </c>
      <c r="K1305" s="87">
        <f>IF(OR('2_DEBITOS'!I1301="Sim",'1_QUESITOS'!$D$6="Sim",'1_QUESITOS'!$D$7="Sim",'1_QUESITOS'!$D$9="Sim"),I1305,
SMALL(I1305:J1305,1))</f>
        <v>0</v>
      </c>
      <c r="L1305" s="7">
        <f>IF('2_DEBITOS'!$I$4="ERRO !!!",0,ROUNDDOWN(SUM(E1305:F1305)*K1305,2))</f>
        <v>0</v>
      </c>
      <c r="M1305" s="7">
        <f t="shared" si="80"/>
        <v>0</v>
      </c>
      <c r="N1305" s="7">
        <f t="shared" si="83"/>
        <v>0</v>
      </c>
      <c r="O1305" s="7">
        <f t="shared" si="81"/>
        <v>0</v>
      </c>
    </row>
    <row r="1306" spans="3:15" x14ac:dyDescent="0.35">
      <c r="C1306" s="18" t="str">
        <f t="shared" si="82"/>
        <v/>
      </c>
      <c r="D1306" s="13" t="str">
        <f>IF('2_DEBITOS'!D1302="","Não informado",'2_DEBITOS'!D1302)</f>
        <v>Não informado</v>
      </c>
      <c r="E1306" s="7">
        <f>IF('2_DEBITOS'!$I$4="ERRO !!!",0,SUM('2_DEBITOS'!E1302))</f>
        <v>0</v>
      </c>
      <c r="F1306" s="7">
        <f>IF('2_DEBITOS'!$I$4="ERRO !!!",0,SUM('2_DEBITOS'!F1302,'2_DEBITOS'!G1302))</f>
        <v>0</v>
      </c>
      <c r="G1306" s="8" t="str">
        <f>IF('1_QUESITOS'!$D$18="ERRO !!!","",
IF(E1306+F1306=0,"",
IF(OR('2_DEBITOS'!I1302="Sim",'1_QUESITOS'!$D$6="Sim",'1_QUESITOS'!$D$7="Sim",'1_QUESITOS'!$D$9="Sim"),"D",
IF('3_CAPAG'!$D$9="","",
'3_CAPAG'!$D$9))))</f>
        <v/>
      </c>
      <c r="H1306" s="8" t="str">
        <f>IF('1_QUESITOS'!$D$18="ERRO !!!","00.0",
IF(AND(OR(G1306="C",G1306="D"),'1_QUESITOS'!$D$13="Sim"),"10.1",
IF(AND(OR(G1306="A",G1306="B"),'1_QUESITOS'!$D$14="Sim"),"10.2",
IF(AND(OR(G1306="C",G1306="D"),'1_QUESITOS'!$D$13="Não",'1_QUESITOS'!$D$12="Inciso I"),"11.1",
IF(AND(OR(G1306="C",G1306="D"),'1_QUESITOS'!$D$13="Não",'1_QUESITOS'!$D$12="Inciso II"),"11.2",
"00.0")))))</f>
        <v>00.0</v>
      </c>
      <c r="I1306" s="87">
        <f>IF('1_QUESITOS'!$D$18="ERRO !!!",0,
IF(H1306="10.1",0.65,
IF(H1306="10.2",0,
IF(AND(H1306="11.1",'1_QUESITOS'!$D$8="Não",'1_QUESITOS'!$D$9="Não",'1_QUESITOS'!$D$10="Não",'1_QUESITOS'!$D$11="Não"),0.65,
IF(AND(H1306="11.1",OR('1_QUESITOS'!$D$8="Sim",'1_QUESITOS'!$D$9="Sim",'1_QUESITOS'!$D$10="Sim",'1_QUESITOS'!$D$11="Sim")),0.7,
IF(AND(H1306="11.2",'1_QUESITOS'!$D$8="Não",'1_QUESITOS'!$D$9="Não",'1_QUESITOS'!$D$10="Não",'1_QUESITOS'!$D$11="Não"),0.5,
IF(AND(H1306="11.2",OR('1_QUESITOS'!$D$8="Sim",'1_QUESITOS'!$D$9="Sim",'1_QUESITOS'!$D$10="Sim",'1_QUESITOS'!$D$11="Sim")),0.55,
0)))))))</f>
        <v>0</v>
      </c>
      <c r="J1306" s="87">
        <f>'3_CAPAG'!$D$8</f>
        <v>0</v>
      </c>
      <c r="K1306" s="87">
        <f>IF(OR('2_DEBITOS'!I1302="Sim",'1_QUESITOS'!$D$6="Sim",'1_QUESITOS'!$D$7="Sim",'1_QUESITOS'!$D$9="Sim"),I1306,
SMALL(I1306:J1306,1))</f>
        <v>0</v>
      </c>
      <c r="L1306" s="7">
        <f>IF('2_DEBITOS'!$I$4="ERRO !!!",0,ROUNDDOWN(SUM(E1306:F1306)*K1306,2))</f>
        <v>0</v>
      </c>
      <c r="M1306" s="7">
        <f t="shared" si="80"/>
        <v>0</v>
      </c>
      <c r="N1306" s="7">
        <f t="shared" si="83"/>
        <v>0</v>
      </c>
      <c r="O1306" s="7">
        <f t="shared" si="81"/>
        <v>0</v>
      </c>
    </row>
    <row r="1307" spans="3:15" x14ac:dyDescent="0.35">
      <c r="C1307" s="18" t="str">
        <f t="shared" si="82"/>
        <v/>
      </c>
      <c r="D1307" s="13" t="str">
        <f>IF('2_DEBITOS'!D1303="","Não informado",'2_DEBITOS'!D1303)</f>
        <v>Não informado</v>
      </c>
      <c r="E1307" s="7">
        <f>IF('2_DEBITOS'!$I$4="ERRO !!!",0,SUM('2_DEBITOS'!E1303))</f>
        <v>0</v>
      </c>
      <c r="F1307" s="7">
        <f>IF('2_DEBITOS'!$I$4="ERRO !!!",0,SUM('2_DEBITOS'!F1303,'2_DEBITOS'!G1303))</f>
        <v>0</v>
      </c>
      <c r="G1307" s="8" t="str">
        <f>IF('1_QUESITOS'!$D$18="ERRO !!!","",
IF(E1307+F1307=0,"",
IF(OR('2_DEBITOS'!I1303="Sim",'1_QUESITOS'!$D$6="Sim",'1_QUESITOS'!$D$7="Sim",'1_QUESITOS'!$D$9="Sim"),"D",
IF('3_CAPAG'!$D$9="","",
'3_CAPAG'!$D$9))))</f>
        <v/>
      </c>
      <c r="H1307" s="8" t="str">
        <f>IF('1_QUESITOS'!$D$18="ERRO !!!","00.0",
IF(AND(OR(G1307="C",G1307="D"),'1_QUESITOS'!$D$13="Sim"),"10.1",
IF(AND(OR(G1307="A",G1307="B"),'1_QUESITOS'!$D$14="Sim"),"10.2",
IF(AND(OR(G1307="C",G1307="D"),'1_QUESITOS'!$D$13="Não",'1_QUESITOS'!$D$12="Inciso I"),"11.1",
IF(AND(OR(G1307="C",G1307="D"),'1_QUESITOS'!$D$13="Não",'1_QUESITOS'!$D$12="Inciso II"),"11.2",
"00.0")))))</f>
        <v>00.0</v>
      </c>
      <c r="I1307" s="87">
        <f>IF('1_QUESITOS'!$D$18="ERRO !!!",0,
IF(H1307="10.1",0.65,
IF(H1307="10.2",0,
IF(AND(H1307="11.1",'1_QUESITOS'!$D$8="Não",'1_QUESITOS'!$D$9="Não",'1_QUESITOS'!$D$10="Não",'1_QUESITOS'!$D$11="Não"),0.65,
IF(AND(H1307="11.1",OR('1_QUESITOS'!$D$8="Sim",'1_QUESITOS'!$D$9="Sim",'1_QUESITOS'!$D$10="Sim",'1_QUESITOS'!$D$11="Sim")),0.7,
IF(AND(H1307="11.2",'1_QUESITOS'!$D$8="Não",'1_QUESITOS'!$D$9="Não",'1_QUESITOS'!$D$10="Não",'1_QUESITOS'!$D$11="Não"),0.5,
IF(AND(H1307="11.2",OR('1_QUESITOS'!$D$8="Sim",'1_QUESITOS'!$D$9="Sim",'1_QUESITOS'!$D$10="Sim",'1_QUESITOS'!$D$11="Sim")),0.55,
0)))))))</f>
        <v>0</v>
      </c>
      <c r="J1307" s="87">
        <f>'3_CAPAG'!$D$8</f>
        <v>0</v>
      </c>
      <c r="K1307" s="87">
        <f>IF(OR('2_DEBITOS'!I1303="Sim",'1_QUESITOS'!$D$6="Sim",'1_QUESITOS'!$D$7="Sim",'1_QUESITOS'!$D$9="Sim"),I1307,
SMALL(I1307:J1307,1))</f>
        <v>0</v>
      </c>
      <c r="L1307" s="7">
        <f>IF('2_DEBITOS'!$I$4="ERRO !!!",0,ROUNDDOWN(SUM(E1307:F1307)*K1307,2))</f>
        <v>0</v>
      </c>
      <c r="M1307" s="7">
        <f t="shared" si="80"/>
        <v>0</v>
      </c>
      <c r="N1307" s="7">
        <f t="shared" si="83"/>
        <v>0</v>
      </c>
      <c r="O1307" s="7">
        <f t="shared" si="81"/>
        <v>0</v>
      </c>
    </row>
    <row r="1308" spans="3:15" x14ac:dyDescent="0.35">
      <c r="C1308" s="18" t="str">
        <f t="shared" si="82"/>
        <v/>
      </c>
      <c r="D1308" s="13" t="str">
        <f>IF('2_DEBITOS'!D1304="","Não informado",'2_DEBITOS'!D1304)</f>
        <v>Não informado</v>
      </c>
      <c r="E1308" s="7">
        <f>IF('2_DEBITOS'!$I$4="ERRO !!!",0,SUM('2_DEBITOS'!E1304))</f>
        <v>0</v>
      </c>
      <c r="F1308" s="7">
        <f>IF('2_DEBITOS'!$I$4="ERRO !!!",0,SUM('2_DEBITOS'!F1304,'2_DEBITOS'!G1304))</f>
        <v>0</v>
      </c>
      <c r="G1308" s="8" t="str">
        <f>IF('1_QUESITOS'!$D$18="ERRO !!!","",
IF(E1308+F1308=0,"",
IF(OR('2_DEBITOS'!I1304="Sim",'1_QUESITOS'!$D$6="Sim",'1_QUESITOS'!$D$7="Sim",'1_QUESITOS'!$D$9="Sim"),"D",
IF('3_CAPAG'!$D$9="","",
'3_CAPAG'!$D$9))))</f>
        <v/>
      </c>
      <c r="H1308" s="8" t="str">
        <f>IF('1_QUESITOS'!$D$18="ERRO !!!","00.0",
IF(AND(OR(G1308="C",G1308="D"),'1_QUESITOS'!$D$13="Sim"),"10.1",
IF(AND(OR(G1308="A",G1308="B"),'1_QUESITOS'!$D$14="Sim"),"10.2",
IF(AND(OR(G1308="C",G1308="D"),'1_QUESITOS'!$D$13="Não",'1_QUESITOS'!$D$12="Inciso I"),"11.1",
IF(AND(OR(G1308="C",G1308="D"),'1_QUESITOS'!$D$13="Não",'1_QUESITOS'!$D$12="Inciso II"),"11.2",
"00.0")))))</f>
        <v>00.0</v>
      </c>
      <c r="I1308" s="87">
        <f>IF('1_QUESITOS'!$D$18="ERRO !!!",0,
IF(H1308="10.1",0.65,
IF(H1308="10.2",0,
IF(AND(H1308="11.1",'1_QUESITOS'!$D$8="Não",'1_QUESITOS'!$D$9="Não",'1_QUESITOS'!$D$10="Não",'1_QUESITOS'!$D$11="Não"),0.65,
IF(AND(H1308="11.1",OR('1_QUESITOS'!$D$8="Sim",'1_QUESITOS'!$D$9="Sim",'1_QUESITOS'!$D$10="Sim",'1_QUESITOS'!$D$11="Sim")),0.7,
IF(AND(H1308="11.2",'1_QUESITOS'!$D$8="Não",'1_QUESITOS'!$D$9="Não",'1_QUESITOS'!$D$10="Não",'1_QUESITOS'!$D$11="Não"),0.5,
IF(AND(H1308="11.2",OR('1_QUESITOS'!$D$8="Sim",'1_QUESITOS'!$D$9="Sim",'1_QUESITOS'!$D$10="Sim",'1_QUESITOS'!$D$11="Sim")),0.55,
0)))))))</f>
        <v>0</v>
      </c>
      <c r="J1308" s="87">
        <f>'3_CAPAG'!$D$8</f>
        <v>0</v>
      </c>
      <c r="K1308" s="87">
        <f>IF(OR('2_DEBITOS'!I1304="Sim",'1_QUESITOS'!$D$6="Sim",'1_QUESITOS'!$D$7="Sim",'1_QUESITOS'!$D$9="Sim"),I1308,
SMALL(I1308:J1308,1))</f>
        <v>0</v>
      </c>
      <c r="L1308" s="7">
        <f>IF('2_DEBITOS'!$I$4="ERRO !!!",0,ROUNDDOWN(SUM(E1308:F1308)*K1308,2))</f>
        <v>0</v>
      </c>
      <c r="M1308" s="7">
        <f t="shared" si="80"/>
        <v>0</v>
      </c>
      <c r="N1308" s="7">
        <f t="shared" si="83"/>
        <v>0</v>
      </c>
      <c r="O1308" s="7">
        <f t="shared" si="81"/>
        <v>0</v>
      </c>
    </row>
    <row r="1309" spans="3:15" x14ac:dyDescent="0.35">
      <c r="C1309" s="18" t="str">
        <f t="shared" si="82"/>
        <v/>
      </c>
      <c r="D1309" s="13" t="str">
        <f>IF('2_DEBITOS'!D1305="","Não informado",'2_DEBITOS'!D1305)</f>
        <v>Não informado</v>
      </c>
      <c r="E1309" s="7">
        <f>IF('2_DEBITOS'!$I$4="ERRO !!!",0,SUM('2_DEBITOS'!E1305))</f>
        <v>0</v>
      </c>
      <c r="F1309" s="7">
        <f>IF('2_DEBITOS'!$I$4="ERRO !!!",0,SUM('2_DEBITOS'!F1305,'2_DEBITOS'!G1305))</f>
        <v>0</v>
      </c>
      <c r="G1309" s="8" t="str">
        <f>IF('1_QUESITOS'!$D$18="ERRO !!!","",
IF(E1309+F1309=0,"",
IF(OR('2_DEBITOS'!I1305="Sim",'1_QUESITOS'!$D$6="Sim",'1_QUESITOS'!$D$7="Sim",'1_QUESITOS'!$D$9="Sim"),"D",
IF('3_CAPAG'!$D$9="","",
'3_CAPAG'!$D$9))))</f>
        <v/>
      </c>
      <c r="H1309" s="8" t="str">
        <f>IF('1_QUESITOS'!$D$18="ERRO !!!","00.0",
IF(AND(OR(G1309="C",G1309="D"),'1_QUESITOS'!$D$13="Sim"),"10.1",
IF(AND(OR(G1309="A",G1309="B"),'1_QUESITOS'!$D$14="Sim"),"10.2",
IF(AND(OR(G1309="C",G1309="D"),'1_QUESITOS'!$D$13="Não",'1_QUESITOS'!$D$12="Inciso I"),"11.1",
IF(AND(OR(G1309="C",G1309="D"),'1_QUESITOS'!$D$13="Não",'1_QUESITOS'!$D$12="Inciso II"),"11.2",
"00.0")))))</f>
        <v>00.0</v>
      </c>
      <c r="I1309" s="87">
        <f>IF('1_QUESITOS'!$D$18="ERRO !!!",0,
IF(H1309="10.1",0.65,
IF(H1309="10.2",0,
IF(AND(H1309="11.1",'1_QUESITOS'!$D$8="Não",'1_QUESITOS'!$D$9="Não",'1_QUESITOS'!$D$10="Não",'1_QUESITOS'!$D$11="Não"),0.65,
IF(AND(H1309="11.1",OR('1_QUESITOS'!$D$8="Sim",'1_QUESITOS'!$D$9="Sim",'1_QUESITOS'!$D$10="Sim",'1_QUESITOS'!$D$11="Sim")),0.7,
IF(AND(H1309="11.2",'1_QUESITOS'!$D$8="Não",'1_QUESITOS'!$D$9="Não",'1_QUESITOS'!$D$10="Não",'1_QUESITOS'!$D$11="Não"),0.5,
IF(AND(H1309="11.2",OR('1_QUESITOS'!$D$8="Sim",'1_QUESITOS'!$D$9="Sim",'1_QUESITOS'!$D$10="Sim",'1_QUESITOS'!$D$11="Sim")),0.55,
0)))))))</f>
        <v>0</v>
      </c>
      <c r="J1309" s="87">
        <f>'3_CAPAG'!$D$8</f>
        <v>0</v>
      </c>
      <c r="K1309" s="87">
        <f>IF(OR('2_DEBITOS'!I1305="Sim",'1_QUESITOS'!$D$6="Sim",'1_QUESITOS'!$D$7="Sim",'1_QUESITOS'!$D$9="Sim"),I1309,
SMALL(I1309:J1309,1))</f>
        <v>0</v>
      </c>
      <c r="L1309" s="7">
        <f>IF('2_DEBITOS'!$I$4="ERRO !!!",0,ROUNDDOWN(SUM(E1309:F1309)*K1309,2))</f>
        <v>0</v>
      </c>
      <c r="M1309" s="7">
        <f t="shared" si="80"/>
        <v>0</v>
      </c>
      <c r="N1309" s="7">
        <f t="shared" si="83"/>
        <v>0</v>
      </c>
      <c r="O1309" s="7">
        <f t="shared" si="81"/>
        <v>0</v>
      </c>
    </row>
    <row r="1310" spans="3:15" x14ac:dyDescent="0.35">
      <c r="C1310" s="18" t="str">
        <f t="shared" si="82"/>
        <v/>
      </c>
      <c r="D1310" s="13" t="str">
        <f>IF('2_DEBITOS'!D1306="","Não informado",'2_DEBITOS'!D1306)</f>
        <v>Não informado</v>
      </c>
      <c r="E1310" s="7">
        <f>IF('2_DEBITOS'!$I$4="ERRO !!!",0,SUM('2_DEBITOS'!E1306))</f>
        <v>0</v>
      </c>
      <c r="F1310" s="7">
        <f>IF('2_DEBITOS'!$I$4="ERRO !!!",0,SUM('2_DEBITOS'!F1306,'2_DEBITOS'!G1306))</f>
        <v>0</v>
      </c>
      <c r="G1310" s="8" t="str">
        <f>IF('1_QUESITOS'!$D$18="ERRO !!!","",
IF(E1310+F1310=0,"",
IF(OR('2_DEBITOS'!I1306="Sim",'1_QUESITOS'!$D$6="Sim",'1_QUESITOS'!$D$7="Sim",'1_QUESITOS'!$D$9="Sim"),"D",
IF('3_CAPAG'!$D$9="","",
'3_CAPAG'!$D$9))))</f>
        <v/>
      </c>
      <c r="H1310" s="8" t="str">
        <f>IF('1_QUESITOS'!$D$18="ERRO !!!","00.0",
IF(AND(OR(G1310="C",G1310="D"),'1_QUESITOS'!$D$13="Sim"),"10.1",
IF(AND(OR(G1310="A",G1310="B"),'1_QUESITOS'!$D$14="Sim"),"10.2",
IF(AND(OR(G1310="C",G1310="D"),'1_QUESITOS'!$D$13="Não",'1_QUESITOS'!$D$12="Inciso I"),"11.1",
IF(AND(OR(G1310="C",G1310="D"),'1_QUESITOS'!$D$13="Não",'1_QUESITOS'!$D$12="Inciso II"),"11.2",
"00.0")))))</f>
        <v>00.0</v>
      </c>
      <c r="I1310" s="87">
        <f>IF('1_QUESITOS'!$D$18="ERRO !!!",0,
IF(H1310="10.1",0.65,
IF(H1310="10.2",0,
IF(AND(H1310="11.1",'1_QUESITOS'!$D$8="Não",'1_QUESITOS'!$D$9="Não",'1_QUESITOS'!$D$10="Não",'1_QUESITOS'!$D$11="Não"),0.65,
IF(AND(H1310="11.1",OR('1_QUESITOS'!$D$8="Sim",'1_QUESITOS'!$D$9="Sim",'1_QUESITOS'!$D$10="Sim",'1_QUESITOS'!$D$11="Sim")),0.7,
IF(AND(H1310="11.2",'1_QUESITOS'!$D$8="Não",'1_QUESITOS'!$D$9="Não",'1_QUESITOS'!$D$10="Não",'1_QUESITOS'!$D$11="Não"),0.5,
IF(AND(H1310="11.2",OR('1_QUESITOS'!$D$8="Sim",'1_QUESITOS'!$D$9="Sim",'1_QUESITOS'!$D$10="Sim",'1_QUESITOS'!$D$11="Sim")),0.55,
0)))))))</f>
        <v>0</v>
      </c>
      <c r="J1310" s="87">
        <f>'3_CAPAG'!$D$8</f>
        <v>0</v>
      </c>
      <c r="K1310" s="87">
        <f>IF(OR('2_DEBITOS'!I1306="Sim",'1_QUESITOS'!$D$6="Sim",'1_QUESITOS'!$D$7="Sim",'1_QUESITOS'!$D$9="Sim"),I1310,
SMALL(I1310:J1310,1))</f>
        <v>0</v>
      </c>
      <c r="L1310" s="7">
        <f>IF('2_DEBITOS'!$I$4="ERRO !!!",0,ROUNDDOWN(SUM(E1310:F1310)*K1310,2))</f>
        <v>0</v>
      </c>
      <c r="M1310" s="7">
        <f t="shared" si="80"/>
        <v>0</v>
      </c>
      <c r="N1310" s="7">
        <f t="shared" si="83"/>
        <v>0</v>
      </c>
      <c r="O1310" s="7">
        <f t="shared" si="81"/>
        <v>0</v>
      </c>
    </row>
    <row r="1311" spans="3:15" x14ac:dyDescent="0.35">
      <c r="C1311" s="18" t="str">
        <f t="shared" si="82"/>
        <v/>
      </c>
      <c r="D1311" s="13" t="str">
        <f>IF('2_DEBITOS'!D1307="","Não informado",'2_DEBITOS'!D1307)</f>
        <v>Não informado</v>
      </c>
      <c r="E1311" s="7">
        <f>IF('2_DEBITOS'!$I$4="ERRO !!!",0,SUM('2_DEBITOS'!E1307))</f>
        <v>0</v>
      </c>
      <c r="F1311" s="7">
        <f>IF('2_DEBITOS'!$I$4="ERRO !!!",0,SUM('2_DEBITOS'!F1307,'2_DEBITOS'!G1307))</f>
        <v>0</v>
      </c>
      <c r="G1311" s="8" t="str">
        <f>IF('1_QUESITOS'!$D$18="ERRO !!!","",
IF(E1311+F1311=0,"",
IF(OR('2_DEBITOS'!I1307="Sim",'1_QUESITOS'!$D$6="Sim",'1_QUESITOS'!$D$7="Sim",'1_QUESITOS'!$D$9="Sim"),"D",
IF('3_CAPAG'!$D$9="","",
'3_CAPAG'!$D$9))))</f>
        <v/>
      </c>
      <c r="H1311" s="8" t="str">
        <f>IF('1_QUESITOS'!$D$18="ERRO !!!","00.0",
IF(AND(OR(G1311="C",G1311="D"),'1_QUESITOS'!$D$13="Sim"),"10.1",
IF(AND(OR(G1311="A",G1311="B"),'1_QUESITOS'!$D$14="Sim"),"10.2",
IF(AND(OR(G1311="C",G1311="D"),'1_QUESITOS'!$D$13="Não",'1_QUESITOS'!$D$12="Inciso I"),"11.1",
IF(AND(OR(G1311="C",G1311="D"),'1_QUESITOS'!$D$13="Não",'1_QUESITOS'!$D$12="Inciso II"),"11.2",
"00.0")))))</f>
        <v>00.0</v>
      </c>
      <c r="I1311" s="87">
        <f>IF('1_QUESITOS'!$D$18="ERRO !!!",0,
IF(H1311="10.1",0.65,
IF(H1311="10.2",0,
IF(AND(H1311="11.1",'1_QUESITOS'!$D$8="Não",'1_QUESITOS'!$D$9="Não",'1_QUESITOS'!$D$10="Não",'1_QUESITOS'!$D$11="Não"),0.65,
IF(AND(H1311="11.1",OR('1_QUESITOS'!$D$8="Sim",'1_QUESITOS'!$D$9="Sim",'1_QUESITOS'!$D$10="Sim",'1_QUESITOS'!$D$11="Sim")),0.7,
IF(AND(H1311="11.2",'1_QUESITOS'!$D$8="Não",'1_QUESITOS'!$D$9="Não",'1_QUESITOS'!$D$10="Não",'1_QUESITOS'!$D$11="Não"),0.5,
IF(AND(H1311="11.2",OR('1_QUESITOS'!$D$8="Sim",'1_QUESITOS'!$D$9="Sim",'1_QUESITOS'!$D$10="Sim",'1_QUESITOS'!$D$11="Sim")),0.55,
0)))))))</f>
        <v>0</v>
      </c>
      <c r="J1311" s="87">
        <f>'3_CAPAG'!$D$8</f>
        <v>0</v>
      </c>
      <c r="K1311" s="87">
        <f>IF(OR('2_DEBITOS'!I1307="Sim",'1_QUESITOS'!$D$6="Sim",'1_QUESITOS'!$D$7="Sim",'1_QUESITOS'!$D$9="Sim"),I1311,
SMALL(I1311:J1311,1))</f>
        <v>0</v>
      </c>
      <c r="L1311" s="7">
        <f>IF('2_DEBITOS'!$I$4="ERRO !!!",0,ROUNDDOWN(SUM(E1311:F1311)*K1311,2))</f>
        <v>0</v>
      </c>
      <c r="M1311" s="7">
        <f t="shared" si="80"/>
        <v>0</v>
      </c>
      <c r="N1311" s="7">
        <f t="shared" si="83"/>
        <v>0</v>
      </c>
      <c r="O1311" s="7">
        <f t="shared" si="81"/>
        <v>0</v>
      </c>
    </row>
    <row r="1312" spans="3:15" x14ac:dyDescent="0.35">
      <c r="C1312" s="18" t="str">
        <f t="shared" si="82"/>
        <v/>
      </c>
      <c r="D1312" s="13" t="str">
        <f>IF('2_DEBITOS'!D1308="","Não informado",'2_DEBITOS'!D1308)</f>
        <v>Não informado</v>
      </c>
      <c r="E1312" s="7">
        <f>IF('2_DEBITOS'!$I$4="ERRO !!!",0,SUM('2_DEBITOS'!E1308))</f>
        <v>0</v>
      </c>
      <c r="F1312" s="7">
        <f>IF('2_DEBITOS'!$I$4="ERRO !!!",0,SUM('2_DEBITOS'!F1308,'2_DEBITOS'!G1308))</f>
        <v>0</v>
      </c>
      <c r="G1312" s="8" t="str">
        <f>IF('1_QUESITOS'!$D$18="ERRO !!!","",
IF(E1312+F1312=0,"",
IF(OR('2_DEBITOS'!I1308="Sim",'1_QUESITOS'!$D$6="Sim",'1_QUESITOS'!$D$7="Sim",'1_QUESITOS'!$D$9="Sim"),"D",
IF('3_CAPAG'!$D$9="","",
'3_CAPAG'!$D$9))))</f>
        <v/>
      </c>
      <c r="H1312" s="8" t="str">
        <f>IF('1_QUESITOS'!$D$18="ERRO !!!","00.0",
IF(AND(OR(G1312="C",G1312="D"),'1_QUESITOS'!$D$13="Sim"),"10.1",
IF(AND(OR(G1312="A",G1312="B"),'1_QUESITOS'!$D$14="Sim"),"10.2",
IF(AND(OR(G1312="C",G1312="D"),'1_QUESITOS'!$D$13="Não",'1_QUESITOS'!$D$12="Inciso I"),"11.1",
IF(AND(OR(G1312="C",G1312="D"),'1_QUESITOS'!$D$13="Não",'1_QUESITOS'!$D$12="Inciso II"),"11.2",
"00.0")))))</f>
        <v>00.0</v>
      </c>
      <c r="I1312" s="87">
        <f>IF('1_QUESITOS'!$D$18="ERRO !!!",0,
IF(H1312="10.1",0.65,
IF(H1312="10.2",0,
IF(AND(H1312="11.1",'1_QUESITOS'!$D$8="Não",'1_QUESITOS'!$D$9="Não",'1_QUESITOS'!$D$10="Não",'1_QUESITOS'!$D$11="Não"),0.65,
IF(AND(H1312="11.1",OR('1_QUESITOS'!$D$8="Sim",'1_QUESITOS'!$D$9="Sim",'1_QUESITOS'!$D$10="Sim",'1_QUESITOS'!$D$11="Sim")),0.7,
IF(AND(H1312="11.2",'1_QUESITOS'!$D$8="Não",'1_QUESITOS'!$D$9="Não",'1_QUESITOS'!$D$10="Não",'1_QUESITOS'!$D$11="Não"),0.5,
IF(AND(H1312="11.2",OR('1_QUESITOS'!$D$8="Sim",'1_QUESITOS'!$D$9="Sim",'1_QUESITOS'!$D$10="Sim",'1_QUESITOS'!$D$11="Sim")),0.55,
0)))))))</f>
        <v>0</v>
      </c>
      <c r="J1312" s="87">
        <f>'3_CAPAG'!$D$8</f>
        <v>0</v>
      </c>
      <c r="K1312" s="87">
        <f>IF(OR('2_DEBITOS'!I1308="Sim",'1_QUESITOS'!$D$6="Sim",'1_QUESITOS'!$D$7="Sim",'1_QUESITOS'!$D$9="Sim"),I1312,
SMALL(I1312:J1312,1))</f>
        <v>0</v>
      </c>
      <c r="L1312" s="7">
        <f>IF('2_DEBITOS'!$I$4="ERRO !!!",0,ROUNDDOWN(SUM(E1312:F1312)*K1312,2))</f>
        <v>0</v>
      </c>
      <c r="M1312" s="7">
        <f t="shared" si="80"/>
        <v>0</v>
      </c>
      <c r="N1312" s="7">
        <f t="shared" si="83"/>
        <v>0</v>
      </c>
      <c r="O1312" s="7">
        <f t="shared" si="81"/>
        <v>0</v>
      </c>
    </row>
    <row r="1313" spans="3:15" x14ac:dyDescent="0.35">
      <c r="C1313" s="18" t="str">
        <f t="shared" si="82"/>
        <v/>
      </c>
      <c r="D1313" s="13" t="str">
        <f>IF('2_DEBITOS'!D1309="","Não informado",'2_DEBITOS'!D1309)</f>
        <v>Não informado</v>
      </c>
      <c r="E1313" s="7">
        <f>IF('2_DEBITOS'!$I$4="ERRO !!!",0,SUM('2_DEBITOS'!E1309))</f>
        <v>0</v>
      </c>
      <c r="F1313" s="7">
        <f>IF('2_DEBITOS'!$I$4="ERRO !!!",0,SUM('2_DEBITOS'!F1309,'2_DEBITOS'!G1309))</f>
        <v>0</v>
      </c>
      <c r="G1313" s="8" t="str">
        <f>IF('1_QUESITOS'!$D$18="ERRO !!!","",
IF(E1313+F1313=0,"",
IF(OR('2_DEBITOS'!I1309="Sim",'1_QUESITOS'!$D$6="Sim",'1_QUESITOS'!$D$7="Sim",'1_QUESITOS'!$D$9="Sim"),"D",
IF('3_CAPAG'!$D$9="","",
'3_CAPAG'!$D$9))))</f>
        <v/>
      </c>
      <c r="H1313" s="8" t="str">
        <f>IF('1_QUESITOS'!$D$18="ERRO !!!","00.0",
IF(AND(OR(G1313="C",G1313="D"),'1_QUESITOS'!$D$13="Sim"),"10.1",
IF(AND(OR(G1313="A",G1313="B"),'1_QUESITOS'!$D$14="Sim"),"10.2",
IF(AND(OR(G1313="C",G1313="D"),'1_QUESITOS'!$D$13="Não",'1_QUESITOS'!$D$12="Inciso I"),"11.1",
IF(AND(OR(G1313="C",G1313="D"),'1_QUESITOS'!$D$13="Não",'1_QUESITOS'!$D$12="Inciso II"),"11.2",
"00.0")))))</f>
        <v>00.0</v>
      </c>
      <c r="I1313" s="87">
        <f>IF('1_QUESITOS'!$D$18="ERRO !!!",0,
IF(H1313="10.1",0.65,
IF(H1313="10.2",0,
IF(AND(H1313="11.1",'1_QUESITOS'!$D$8="Não",'1_QUESITOS'!$D$9="Não",'1_QUESITOS'!$D$10="Não",'1_QUESITOS'!$D$11="Não"),0.65,
IF(AND(H1313="11.1",OR('1_QUESITOS'!$D$8="Sim",'1_QUESITOS'!$D$9="Sim",'1_QUESITOS'!$D$10="Sim",'1_QUESITOS'!$D$11="Sim")),0.7,
IF(AND(H1313="11.2",'1_QUESITOS'!$D$8="Não",'1_QUESITOS'!$D$9="Não",'1_QUESITOS'!$D$10="Não",'1_QUESITOS'!$D$11="Não"),0.5,
IF(AND(H1313="11.2",OR('1_QUESITOS'!$D$8="Sim",'1_QUESITOS'!$D$9="Sim",'1_QUESITOS'!$D$10="Sim",'1_QUESITOS'!$D$11="Sim")),0.55,
0)))))))</f>
        <v>0</v>
      </c>
      <c r="J1313" s="87">
        <f>'3_CAPAG'!$D$8</f>
        <v>0</v>
      </c>
      <c r="K1313" s="87">
        <f>IF(OR('2_DEBITOS'!I1309="Sim",'1_QUESITOS'!$D$6="Sim",'1_QUESITOS'!$D$7="Sim",'1_QUESITOS'!$D$9="Sim"),I1313,
SMALL(I1313:J1313,1))</f>
        <v>0</v>
      </c>
      <c r="L1313" s="7">
        <f>IF('2_DEBITOS'!$I$4="ERRO !!!",0,ROUNDDOWN(SUM(E1313:F1313)*K1313,2))</f>
        <v>0</v>
      </c>
      <c r="M1313" s="7">
        <f t="shared" si="80"/>
        <v>0</v>
      </c>
      <c r="N1313" s="7">
        <f t="shared" si="83"/>
        <v>0</v>
      </c>
      <c r="O1313" s="7">
        <f t="shared" si="81"/>
        <v>0</v>
      </c>
    </row>
    <row r="1314" spans="3:15" x14ac:dyDescent="0.35">
      <c r="C1314" s="18" t="str">
        <f t="shared" si="82"/>
        <v/>
      </c>
      <c r="D1314" s="13" t="str">
        <f>IF('2_DEBITOS'!D1310="","Não informado",'2_DEBITOS'!D1310)</f>
        <v>Não informado</v>
      </c>
      <c r="E1314" s="7">
        <f>IF('2_DEBITOS'!$I$4="ERRO !!!",0,SUM('2_DEBITOS'!E1310))</f>
        <v>0</v>
      </c>
      <c r="F1314" s="7">
        <f>IF('2_DEBITOS'!$I$4="ERRO !!!",0,SUM('2_DEBITOS'!F1310,'2_DEBITOS'!G1310))</f>
        <v>0</v>
      </c>
      <c r="G1314" s="8" t="str">
        <f>IF('1_QUESITOS'!$D$18="ERRO !!!","",
IF(E1314+F1314=0,"",
IF(OR('2_DEBITOS'!I1310="Sim",'1_QUESITOS'!$D$6="Sim",'1_QUESITOS'!$D$7="Sim",'1_QUESITOS'!$D$9="Sim"),"D",
IF('3_CAPAG'!$D$9="","",
'3_CAPAG'!$D$9))))</f>
        <v/>
      </c>
      <c r="H1314" s="8" t="str">
        <f>IF('1_QUESITOS'!$D$18="ERRO !!!","00.0",
IF(AND(OR(G1314="C",G1314="D"),'1_QUESITOS'!$D$13="Sim"),"10.1",
IF(AND(OR(G1314="A",G1314="B"),'1_QUESITOS'!$D$14="Sim"),"10.2",
IF(AND(OR(G1314="C",G1314="D"),'1_QUESITOS'!$D$13="Não",'1_QUESITOS'!$D$12="Inciso I"),"11.1",
IF(AND(OR(G1314="C",G1314="D"),'1_QUESITOS'!$D$13="Não",'1_QUESITOS'!$D$12="Inciso II"),"11.2",
"00.0")))))</f>
        <v>00.0</v>
      </c>
      <c r="I1314" s="87">
        <f>IF('1_QUESITOS'!$D$18="ERRO !!!",0,
IF(H1314="10.1",0.65,
IF(H1314="10.2",0,
IF(AND(H1314="11.1",'1_QUESITOS'!$D$8="Não",'1_QUESITOS'!$D$9="Não",'1_QUESITOS'!$D$10="Não",'1_QUESITOS'!$D$11="Não"),0.65,
IF(AND(H1314="11.1",OR('1_QUESITOS'!$D$8="Sim",'1_QUESITOS'!$D$9="Sim",'1_QUESITOS'!$D$10="Sim",'1_QUESITOS'!$D$11="Sim")),0.7,
IF(AND(H1314="11.2",'1_QUESITOS'!$D$8="Não",'1_QUESITOS'!$D$9="Não",'1_QUESITOS'!$D$10="Não",'1_QUESITOS'!$D$11="Não"),0.5,
IF(AND(H1314="11.2",OR('1_QUESITOS'!$D$8="Sim",'1_QUESITOS'!$D$9="Sim",'1_QUESITOS'!$D$10="Sim",'1_QUESITOS'!$D$11="Sim")),0.55,
0)))))))</f>
        <v>0</v>
      </c>
      <c r="J1314" s="87">
        <f>'3_CAPAG'!$D$8</f>
        <v>0</v>
      </c>
      <c r="K1314" s="87">
        <f>IF(OR('2_DEBITOS'!I1310="Sim",'1_QUESITOS'!$D$6="Sim",'1_QUESITOS'!$D$7="Sim",'1_QUESITOS'!$D$9="Sim"),I1314,
SMALL(I1314:J1314,1))</f>
        <v>0</v>
      </c>
      <c r="L1314" s="7">
        <f>IF('2_DEBITOS'!$I$4="ERRO !!!",0,ROUNDDOWN(SUM(E1314:F1314)*K1314,2))</f>
        <v>0</v>
      </c>
      <c r="M1314" s="7">
        <f t="shared" si="80"/>
        <v>0</v>
      </c>
      <c r="N1314" s="7">
        <f t="shared" si="83"/>
        <v>0</v>
      </c>
      <c r="O1314" s="7">
        <f t="shared" si="81"/>
        <v>0</v>
      </c>
    </row>
    <row r="1315" spans="3:15" x14ac:dyDescent="0.35">
      <c r="C1315" s="18" t="str">
        <f t="shared" si="82"/>
        <v/>
      </c>
      <c r="D1315" s="13" t="str">
        <f>IF('2_DEBITOS'!D1311="","Não informado",'2_DEBITOS'!D1311)</f>
        <v>Não informado</v>
      </c>
      <c r="E1315" s="7">
        <f>IF('2_DEBITOS'!$I$4="ERRO !!!",0,SUM('2_DEBITOS'!E1311))</f>
        <v>0</v>
      </c>
      <c r="F1315" s="7">
        <f>IF('2_DEBITOS'!$I$4="ERRO !!!",0,SUM('2_DEBITOS'!F1311,'2_DEBITOS'!G1311))</f>
        <v>0</v>
      </c>
      <c r="G1315" s="8" t="str">
        <f>IF('1_QUESITOS'!$D$18="ERRO !!!","",
IF(E1315+F1315=0,"",
IF(OR('2_DEBITOS'!I1311="Sim",'1_QUESITOS'!$D$6="Sim",'1_QUESITOS'!$D$7="Sim",'1_QUESITOS'!$D$9="Sim"),"D",
IF('3_CAPAG'!$D$9="","",
'3_CAPAG'!$D$9))))</f>
        <v/>
      </c>
      <c r="H1315" s="8" t="str">
        <f>IF('1_QUESITOS'!$D$18="ERRO !!!","00.0",
IF(AND(OR(G1315="C",G1315="D"),'1_QUESITOS'!$D$13="Sim"),"10.1",
IF(AND(OR(G1315="A",G1315="B"),'1_QUESITOS'!$D$14="Sim"),"10.2",
IF(AND(OR(G1315="C",G1315="D"),'1_QUESITOS'!$D$13="Não",'1_QUESITOS'!$D$12="Inciso I"),"11.1",
IF(AND(OR(G1315="C",G1315="D"),'1_QUESITOS'!$D$13="Não",'1_QUESITOS'!$D$12="Inciso II"),"11.2",
"00.0")))))</f>
        <v>00.0</v>
      </c>
      <c r="I1315" s="87">
        <f>IF('1_QUESITOS'!$D$18="ERRO !!!",0,
IF(H1315="10.1",0.65,
IF(H1315="10.2",0,
IF(AND(H1315="11.1",'1_QUESITOS'!$D$8="Não",'1_QUESITOS'!$D$9="Não",'1_QUESITOS'!$D$10="Não",'1_QUESITOS'!$D$11="Não"),0.65,
IF(AND(H1315="11.1",OR('1_QUESITOS'!$D$8="Sim",'1_QUESITOS'!$D$9="Sim",'1_QUESITOS'!$D$10="Sim",'1_QUESITOS'!$D$11="Sim")),0.7,
IF(AND(H1315="11.2",'1_QUESITOS'!$D$8="Não",'1_QUESITOS'!$D$9="Não",'1_QUESITOS'!$D$10="Não",'1_QUESITOS'!$D$11="Não"),0.5,
IF(AND(H1315="11.2",OR('1_QUESITOS'!$D$8="Sim",'1_QUESITOS'!$D$9="Sim",'1_QUESITOS'!$D$10="Sim",'1_QUESITOS'!$D$11="Sim")),0.55,
0)))))))</f>
        <v>0</v>
      </c>
      <c r="J1315" s="87">
        <f>'3_CAPAG'!$D$8</f>
        <v>0</v>
      </c>
      <c r="K1315" s="87">
        <f>IF(OR('2_DEBITOS'!I1311="Sim",'1_QUESITOS'!$D$6="Sim",'1_QUESITOS'!$D$7="Sim",'1_QUESITOS'!$D$9="Sim"),I1315,
SMALL(I1315:J1315,1))</f>
        <v>0</v>
      </c>
      <c r="L1315" s="7">
        <f>IF('2_DEBITOS'!$I$4="ERRO !!!",0,ROUNDDOWN(SUM(E1315:F1315)*K1315,2))</f>
        <v>0</v>
      </c>
      <c r="M1315" s="7">
        <f t="shared" si="80"/>
        <v>0</v>
      </c>
      <c r="N1315" s="7">
        <f t="shared" si="83"/>
        <v>0</v>
      </c>
      <c r="O1315" s="7">
        <f t="shared" si="81"/>
        <v>0</v>
      </c>
    </row>
    <row r="1316" spans="3:15" x14ac:dyDescent="0.35">
      <c r="C1316" s="18" t="str">
        <f t="shared" si="82"/>
        <v/>
      </c>
      <c r="D1316" s="13" t="str">
        <f>IF('2_DEBITOS'!D1312="","Não informado",'2_DEBITOS'!D1312)</f>
        <v>Não informado</v>
      </c>
      <c r="E1316" s="7">
        <f>IF('2_DEBITOS'!$I$4="ERRO !!!",0,SUM('2_DEBITOS'!E1312))</f>
        <v>0</v>
      </c>
      <c r="F1316" s="7">
        <f>IF('2_DEBITOS'!$I$4="ERRO !!!",0,SUM('2_DEBITOS'!F1312,'2_DEBITOS'!G1312))</f>
        <v>0</v>
      </c>
      <c r="G1316" s="8" t="str">
        <f>IF('1_QUESITOS'!$D$18="ERRO !!!","",
IF(E1316+F1316=0,"",
IF(OR('2_DEBITOS'!I1312="Sim",'1_QUESITOS'!$D$6="Sim",'1_QUESITOS'!$D$7="Sim",'1_QUESITOS'!$D$9="Sim"),"D",
IF('3_CAPAG'!$D$9="","",
'3_CAPAG'!$D$9))))</f>
        <v/>
      </c>
      <c r="H1316" s="8" t="str">
        <f>IF('1_QUESITOS'!$D$18="ERRO !!!","00.0",
IF(AND(OR(G1316="C",G1316="D"),'1_QUESITOS'!$D$13="Sim"),"10.1",
IF(AND(OR(G1316="A",G1316="B"),'1_QUESITOS'!$D$14="Sim"),"10.2",
IF(AND(OR(G1316="C",G1316="D"),'1_QUESITOS'!$D$13="Não",'1_QUESITOS'!$D$12="Inciso I"),"11.1",
IF(AND(OR(G1316="C",G1316="D"),'1_QUESITOS'!$D$13="Não",'1_QUESITOS'!$D$12="Inciso II"),"11.2",
"00.0")))))</f>
        <v>00.0</v>
      </c>
      <c r="I1316" s="87">
        <f>IF('1_QUESITOS'!$D$18="ERRO !!!",0,
IF(H1316="10.1",0.65,
IF(H1316="10.2",0,
IF(AND(H1316="11.1",'1_QUESITOS'!$D$8="Não",'1_QUESITOS'!$D$9="Não",'1_QUESITOS'!$D$10="Não",'1_QUESITOS'!$D$11="Não"),0.65,
IF(AND(H1316="11.1",OR('1_QUESITOS'!$D$8="Sim",'1_QUESITOS'!$D$9="Sim",'1_QUESITOS'!$D$10="Sim",'1_QUESITOS'!$D$11="Sim")),0.7,
IF(AND(H1316="11.2",'1_QUESITOS'!$D$8="Não",'1_QUESITOS'!$D$9="Não",'1_QUESITOS'!$D$10="Não",'1_QUESITOS'!$D$11="Não"),0.5,
IF(AND(H1316="11.2",OR('1_QUESITOS'!$D$8="Sim",'1_QUESITOS'!$D$9="Sim",'1_QUESITOS'!$D$10="Sim",'1_QUESITOS'!$D$11="Sim")),0.55,
0)))))))</f>
        <v>0</v>
      </c>
      <c r="J1316" s="87">
        <f>'3_CAPAG'!$D$8</f>
        <v>0</v>
      </c>
      <c r="K1316" s="87">
        <f>IF(OR('2_DEBITOS'!I1312="Sim",'1_QUESITOS'!$D$6="Sim",'1_QUESITOS'!$D$7="Sim",'1_QUESITOS'!$D$9="Sim"),I1316,
SMALL(I1316:J1316,1))</f>
        <v>0</v>
      </c>
      <c r="L1316" s="7">
        <f>IF('2_DEBITOS'!$I$4="ERRO !!!",0,ROUNDDOWN(SUM(E1316:F1316)*K1316,2))</f>
        <v>0</v>
      </c>
      <c r="M1316" s="7">
        <f t="shared" si="80"/>
        <v>0</v>
      </c>
      <c r="N1316" s="7">
        <f t="shared" si="83"/>
        <v>0</v>
      </c>
      <c r="O1316" s="7">
        <f t="shared" si="81"/>
        <v>0</v>
      </c>
    </row>
    <row r="1317" spans="3:15" x14ac:dyDescent="0.35">
      <c r="C1317" s="18" t="str">
        <f t="shared" si="82"/>
        <v/>
      </c>
      <c r="D1317" s="13" t="str">
        <f>IF('2_DEBITOS'!D1313="","Não informado",'2_DEBITOS'!D1313)</f>
        <v>Não informado</v>
      </c>
      <c r="E1317" s="7">
        <f>IF('2_DEBITOS'!$I$4="ERRO !!!",0,SUM('2_DEBITOS'!E1313))</f>
        <v>0</v>
      </c>
      <c r="F1317" s="7">
        <f>IF('2_DEBITOS'!$I$4="ERRO !!!",0,SUM('2_DEBITOS'!F1313,'2_DEBITOS'!G1313))</f>
        <v>0</v>
      </c>
      <c r="G1317" s="8" t="str">
        <f>IF('1_QUESITOS'!$D$18="ERRO !!!","",
IF(E1317+F1317=0,"",
IF(OR('2_DEBITOS'!I1313="Sim",'1_QUESITOS'!$D$6="Sim",'1_QUESITOS'!$D$7="Sim",'1_QUESITOS'!$D$9="Sim"),"D",
IF('3_CAPAG'!$D$9="","",
'3_CAPAG'!$D$9))))</f>
        <v/>
      </c>
      <c r="H1317" s="8" t="str">
        <f>IF('1_QUESITOS'!$D$18="ERRO !!!","00.0",
IF(AND(OR(G1317="C",G1317="D"),'1_QUESITOS'!$D$13="Sim"),"10.1",
IF(AND(OR(G1317="A",G1317="B"),'1_QUESITOS'!$D$14="Sim"),"10.2",
IF(AND(OR(G1317="C",G1317="D"),'1_QUESITOS'!$D$13="Não",'1_QUESITOS'!$D$12="Inciso I"),"11.1",
IF(AND(OR(G1317="C",G1317="D"),'1_QUESITOS'!$D$13="Não",'1_QUESITOS'!$D$12="Inciso II"),"11.2",
"00.0")))))</f>
        <v>00.0</v>
      </c>
      <c r="I1317" s="87">
        <f>IF('1_QUESITOS'!$D$18="ERRO !!!",0,
IF(H1317="10.1",0.65,
IF(H1317="10.2",0,
IF(AND(H1317="11.1",'1_QUESITOS'!$D$8="Não",'1_QUESITOS'!$D$9="Não",'1_QUESITOS'!$D$10="Não",'1_QUESITOS'!$D$11="Não"),0.65,
IF(AND(H1317="11.1",OR('1_QUESITOS'!$D$8="Sim",'1_QUESITOS'!$D$9="Sim",'1_QUESITOS'!$D$10="Sim",'1_QUESITOS'!$D$11="Sim")),0.7,
IF(AND(H1317="11.2",'1_QUESITOS'!$D$8="Não",'1_QUESITOS'!$D$9="Não",'1_QUESITOS'!$D$10="Não",'1_QUESITOS'!$D$11="Não"),0.5,
IF(AND(H1317="11.2",OR('1_QUESITOS'!$D$8="Sim",'1_QUESITOS'!$D$9="Sim",'1_QUESITOS'!$D$10="Sim",'1_QUESITOS'!$D$11="Sim")),0.55,
0)))))))</f>
        <v>0</v>
      </c>
      <c r="J1317" s="87">
        <f>'3_CAPAG'!$D$8</f>
        <v>0</v>
      </c>
      <c r="K1317" s="87">
        <f>IF(OR('2_DEBITOS'!I1313="Sim",'1_QUESITOS'!$D$6="Sim",'1_QUESITOS'!$D$7="Sim",'1_QUESITOS'!$D$9="Sim"),I1317,
SMALL(I1317:J1317,1))</f>
        <v>0</v>
      </c>
      <c r="L1317" s="7">
        <f>IF('2_DEBITOS'!$I$4="ERRO !!!",0,ROUNDDOWN(SUM(E1317:F1317)*K1317,2))</f>
        <v>0</v>
      </c>
      <c r="M1317" s="7">
        <f t="shared" si="80"/>
        <v>0</v>
      </c>
      <c r="N1317" s="7">
        <f t="shared" si="83"/>
        <v>0</v>
      </c>
      <c r="O1317" s="7">
        <f t="shared" si="81"/>
        <v>0</v>
      </c>
    </row>
    <row r="1318" spans="3:15" x14ac:dyDescent="0.35">
      <c r="C1318" s="18" t="str">
        <f t="shared" si="82"/>
        <v/>
      </c>
      <c r="D1318" s="13" t="str">
        <f>IF('2_DEBITOS'!D1314="","Não informado",'2_DEBITOS'!D1314)</f>
        <v>Não informado</v>
      </c>
      <c r="E1318" s="7">
        <f>IF('2_DEBITOS'!$I$4="ERRO !!!",0,SUM('2_DEBITOS'!E1314))</f>
        <v>0</v>
      </c>
      <c r="F1318" s="7">
        <f>IF('2_DEBITOS'!$I$4="ERRO !!!",0,SUM('2_DEBITOS'!F1314,'2_DEBITOS'!G1314))</f>
        <v>0</v>
      </c>
      <c r="G1318" s="8" t="str">
        <f>IF('1_QUESITOS'!$D$18="ERRO !!!","",
IF(E1318+F1318=0,"",
IF(OR('2_DEBITOS'!I1314="Sim",'1_QUESITOS'!$D$6="Sim",'1_QUESITOS'!$D$7="Sim",'1_QUESITOS'!$D$9="Sim"),"D",
IF('3_CAPAG'!$D$9="","",
'3_CAPAG'!$D$9))))</f>
        <v/>
      </c>
      <c r="H1318" s="8" t="str">
        <f>IF('1_QUESITOS'!$D$18="ERRO !!!","00.0",
IF(AND(OR(G1318="C",G1318="D"),'1_QUESITOS'!$D$13="Sim"),"10.1",
IF(AND(OR(G1318="A",G1318="B"),'1_QUESITOS'!$D$14="Sim"),"10.2",
IF(AND(OR(G1318="C",G1318="D"),'1_QUESITOS'!$D$13="Não",'1_QUESITOS'!$D$12="Inciso I"),"11.1",
IF(AND(OR(G1318="C",G1318="D"),'1_QUESITOS'!$D$13="Não",'1_QUESITOS'!$D$12="Inciso II"),"11.2",
"00.0")))))</f>
        <v>00.0</v>
      </c>
      <c r="I1318" s="87">
        <f>IF('1_QUESITOS'!$D$18="ERRO !!!",0,
IF(H1318="10.1",0.65,
IF(H1318="10.2",0,
IF(AND(H1318="11.1",'1_QUESITOS'!$D$8="Não",'1_QUESITOS'!$D$9="Não",'1_QUESITOS'!$D$10="Não",'1_QUESITOS'!$D$11="Não"),0.65,
IF(AND(H1318="11.1",OR('1_QUESITOS'!$D$8="Sim",'1_QUESITOS'!$D$9="Sim",'1_QUESITOS'!$D$10="Sim",'1_QUESITOS'!$D$11="Sim")),0.7,
IF(AND(H1318="11.2",'1_QUESITOS'!$D$8="Não",'1_QUESITOS'!$D$9="Não",'1_QUESITOS'!$D$10="Não",'1_QUESITOS'!$D$11="Não"),0.5,
IF(AND(H1318="11.2",OR('1_QUESITOS'!$D$8="Sim",'1_QUESITOS'!$D$9="Sim",'1_QUESITOS'!$D$10="Sim",'1_QUESITOS'!$D$11="Sim")),0.55,
0)))))))</f>
        <v>0</v>
      </c>
      <c r="J1318" s="87">
        <f>'3_CAPAG'!$D$8</f>
        <v>0</v>
      </c>
      <c r="K1318" s="87">
        <f>IF(OR('2_DEBITOS'!I1314="Sim",'1_QUESITOS'!$D$6="Sim",'1_QUESITOS'!$D$7="Sim",'1_QUESITOS'!$D$9="Sim"),I1318,
SMALL(I1318:J1318,1))</f>
        <v>0</v>
      </c>
      <c r="L1318" s="7">
        <f>IF('2_DEBITOS'!$I$4="ERRO !!!",0,ROUNDDOWN(SUM(E1318:F1318)*K1318,2))</f>
        <v>0</v>
      </c>
      <c r="M1318" s="7">
        <f t="shared" si="80"/>
        <v>0</v>
      </c>
      <c r="N1318" s="7">
        <f t="shared" si="83"/>
        <v>0</v>
      </c>
      <c r="O1318" s="7">
        <f t="shared" si="81"/>
        <v>0</v>
      </c>
    </row>
    <row r="1319" spans="3:15" x14ac:dyDescent="0.35">
      <c r="C1319" s="18" t="str">
        <f t="shared" si="82"/>
        <v/>
      </c>
      <c r="D1319" s="13" t="str">
        <f>IF('2_DEBITOS'!D1315="","Não informado",'2_DEBITOS'!D1315)</f>
        <v>Não informado</v>
      </c>
      <c r="E1319" s="7">
        <f>IF('2_DEBITOS'!$I$4="ERRO !!!",0,SUM('2_DEBITOS'!E1315))</f>
        <v>0</v>
      </c>
      <c r="F1319" s="7">
        <f>IF('2_DEBITOS'!$I$4="ERRO !!!",0,SUM('2_DEBITOS'!F1315,'2_DEBITOS'!G1315))</f>
        <v>0</v>
      </c>
      <c r="G1319" s="8" t="str">
        <f>IF('1_QUESITOS'!$D$18="ERRO !!!","",
IF(E1319+F1319=0,"",
IF(OR('2_DEBITOS'!I1315="Sim",'1_QUESITOS'!$D$6="Sim",'1_QUESITOS'!$D$7="Sim",'1_QUESITOS'!$D$9="Sim"),"D",
IF('3_CAPAG'!$D$9="","",
'3_CAPAG'!$D$9))))</f>
        <v/>
      </c>
      <c r="H1319" s="8" t="str">
        <f>IF('1_QUESITOS'!$D$18="ERRO !!!","00.0",
IF(AND(OR(G1319="C",G1319="D"),'1_QUESITOS'!$D$13="Sim"),"10.1",
IF(AND(OR(G1319="A",G1319="B"),'1_QUESITOS'!$D$14="Sim"),"10.2",
IF(AND(OR(G1319="C",G1319="D"),'1_QUESITOS'!$D$13="Não",'1_QUESITOS'!$D$12="Inciso I"),"11.1",
IF(AND(OR(G1319="C",G1319="D"),'1_QUESITOS'!$D$13="Não",'1_QUESITOS'!$D$12="Inciso II"),"11.2",
"00.0")))))</f>
        <v>00.0</v>
      </c>
      <c r="I1319" s="87">
        <f>IF('1_QUESITOS'!$D$18="ERRO !!!",0,
IF(H1319="10.1",0.65,
IF(H1319="10.2",0,
IF(AND(H1319="11.1",'1_QUESITOS'!$D$8="Não",'1_QUESITOS'!$D$9="Não",'1_QUESITOS'!$D$10="Não",'1_QUESITOS'!$D$11="Não"),0.65,
IF(AND(H1319="11.1",OR('1_QUESITOS'!$D$8="Sim",'1_QUESITOS'!$D$9="Sim",'1_QUESITOS'!$D$10="Sim",'1_QUESITOS'!$D$11="Sim")),0.7,
IF(AND(H1319="11.2",'1_QUESITOS'!$D$8="Não",'1_QUESITOS'!$D$9="Não",'1_QUESITOS'!$D$10="Não",'1_QUESITOS'!$D$11="Não"),0.5,
IF(AND(H1319="11.2",OR('1_QUESITOS'!$D$8="Sim",'1_QUESITOS'!$D$9="Sim",'1_QUESITOS'!$D$10="Sim",'1_QUESITOS'!$D$11="Sim")),0.55,
0)))))))</f>
        <v>0</v>
      </c>
      <c r="J1319" s="87">
        <f>'3_CAPAG'!$D$8</f>
        <v>0</v>
      </c>
      <c r="K1319" s="87">
        <f>IF(OR('2_DEBITOS'!I1315="Sim",'1_QUESITOS'!$D$6="Sim",'1_QUESITOS'!$D$7="Sim",'1_QUESITOS'!$D$9="Sim"),I1319,
SMALL(I1319:J1319,1))</f>
        <v>0</v>
      </c>
      <c r="L1319" s="7">
        <f>IF('2_DEBITOS'!$I$4="ERRO !!!",0,ROUNDDOWN(SUM(E1319:F1319)*K1319,2))</f>
        <v>0</v>
      </c>
      <c r="M1319" s="7">
        <f t="shared" si="80"/>
        <v>0</v>
      </c>
      <c r="N1319" s="7">
        <f t="shared" si="83"/>
        <v>0</v>
      </c>
      <c r="O1319" s="7">
        <f t="shared" si="81"/>
        <v>0</v>
      </c>
    </row>
    <row r="1320" spans="3:15" x14ac:dyDescent="0.35">
      <c r="C1320" s="18" t="str">
        <f t="shared" si="82"/>
        <v/>
      </c>
      <c r="D1320" s="13" t="str">
        <f>IF('2_DEBITOS'!D1316="","Não informado",'2_DEBITOS'!D1316)</f>
        <v>Não informado</v>
      </c>
      <c r="E1320" s="7">
        <f>IF('2_DEBITOS'!$I$4="ERRO !!!",0,SUM('2_DEBITOS'!E1316))</f>
        <v>0</v>
      </c>
      <c r="F1320" s="7">
        <f>IF('2_DEBITOS'!$I$4="ERRO !!!",0,SUM('2_DEBITOS'!F1316,'2_DEBITOS'!G1316))</f>
        <v>0</v>
      </c>
      <c r="G1320" s="8" t="str">
        <f>IF('1_QUESITOS'!$D$18="ERRO !!!","",
IF(E1320+F1320=0,"",
IF(OR('2_DEBITOS'!I1316="Sim",'1_QUESITOS'!$D$6="Sim",'1_QUESITOS'!$D$7="Sim",'1_QUESITOS'!$D$9="Sim"),"D",
IF('3_CAPAG'!$D$9="","",
'3_CAPAG'!$D$9))))</f>
        <v/>
      </c>
      <c r="H1320" s="8" t="str">
        <f>IF('1_QUESITOS'!$D$18="ERRO !!!","00.0",
IF(AND(OR(G1320="C",G1320="D"),'1_QUESITOS'!$D$13="Sim"),"10.1",
IF(AND(OR(G1320="A",G1320="B"),'1_QUESITOS'!$D$14="Sim"),"10.2",
IF(AND(OR(G1320="C",G1320="D"),'1_QUESITOS'!$D$13="Não",'1_QUESITOS'!$D$12="Inciso I"),"11.1",
IF(AND(OR(G1320="C",G1320="D"),'1_QUESITOS'!$D$13="Não",'1_QUESITOS'!$D$12="Inciso II"),"11.2",
"00.0")))))</f>
        <v>00.0</v>
      </c>
      <c r="I1320" s="87">
        <f>IF('1_QUESITOS'!$D$18="ERRO !!!",0,
IF(H1320="10.1",0.65,
IF(H1320="10.2",0,
IF(AND(H1320="11.1",'1_QUESITOS'!$D$8="Não",'1_QUESITOS'!$D$9="Não",'1_QUESITOS'!$D$10="Não",'1_QUESITOS'!$D$11="Não"),0.65,
IF(AND(H1320="11.1",OR('1_QUESITOS'!$D$8="Sim",'1_QUESITOS'!$D$9="Sim",'1_QUESITOS'!$D$10="Sim",'1_QUESITOS'!$D$11="Sim")),0.7,
IF(AND(H1320="11.2",'1_QUESITOS'!$D$8="Não",'1_QUESITOS'!$D$9="Não",'1_QUESITOS'!$D$10="Não",'1_QUESITOS'!$D$11="Não"),0.5,
IF(AND(H1320="11.2",OR('1_QUESITOS'!$D$8="Sim",'1_QUESITOS'!$D$9="Sim",'1_QUESITOS'!$D$10="Sim",'1_QUESITOS'!$D$11="Sim")),0.55,
0)))))))</f>
        <v>0</v>
      </c>
      <c r="J1320" s="87">
        <f>'3_CAPAG'!$D$8</f>
        <v>0</v>
      </c>
      <c r="K1320" s="87">
        <f>IF(OR('2_DEBITOS'!I1316="Sim",'1_QUESITOS'!$D$6="Sim",'1_QUESITOS'!$D$7="Sim",'1_QUESITOS'!$D$9="Sim"),I1320,
SMALL(I1320:J1320,1))</f>
        <v>0</v>
      </c>
      <c r="L1320" s="7">
        <f>IF('2_DEBITOS'!$I$4="ERRO !!!",0,ROUNDDOWN(SUM(E1320:F1320)*K1320,2))</f>
        <v>0</v>
      </c>
      <c r="M1320" s="7">
        <f t="shared" si="80"/>
        <v>0</v>
      </c>
      <c r="N1320" s="7">
        <f t="shared" si="83"/>
        <v>0</v>
      </c>
      <c r="O1320" s="7">
        <f t="shared" si="81"/>
        <v>0</v>
      </c>
    </row>
    <row r="1321" spans="3:15" x14ac:dyDescent="0.35">
      <c r="C1321" s="18" t="str">
        <f t="shared" si="82"/>
        <v/>
      </c>
      <c r="D1321" s="13" t="str">
        <f>IF('2_DEBITOS'!D1317="","Não informado",'2_DEBITOS'!D1317)</f>
        <v>Não informado</v>
      </c>
      <c r="E1321" s="7">
        <f>IF('2_DEBITOS'!$I$4="ERRO !!!",0,SUM('2_DEBITOS'!E1317))</f>
        <v>0</v>
      </c>
      <c r="F1321" s="7">
        <f>IF('2_DEBITOS'!$I$4="ERRO !!!",0,SUM('2_DEBITOS'!F1317,'2_DEBITOS'!G1317))</f>
        <v>0</v>
      </c>
      <c r="G1321" s="8" t="str">
        <f>IF('1_QUESITOS'!$D$18="ERRO !!!","",
IF(E1321+F1321=0,"",
IF(OR('2_DEBITOS'!I1317="Sim",'1_QUESITOS'!$D$6="Sim",'1_QUESITOS'!$D$7="Sim",'1_QUESITOS'!$D$9="Sim"),"D",
IF('3_CAPAG'!$D$9="","",
'3_CAPAG'!$D$9))))</f>
        <v/>
      </c>
      <c r="H1321" s="8" t="str">
        <f>IF('1_QUESITOS'!$D$18="ERRO !!!","00.0",
IF(AND(OR(G1321="C",G1321="D"),'1_QUESITOS'!$D$13="Sim"),"10.1",
IF(AND(OR(G1321="A",G1321="B"),'1_QUESITOS'!$D$14="Sim"),"10.2",
IF(AND(OR(G1321="C",G1321="D"),'1_QUESITOS'!$D$13="Não",'1_QUESITOS'!$D$12="Inciso I"),"11.1",
IF(AND(OR(G1321="C",G1321="D"),'1_QUESITOS'!$D$13="Não",'1_QUESITOS'!$D$12="Inciso II"),"11.2",
"00.0")))))</f>
        <v>00.0</v>
      </c>
      <c r="I1321" s="87">
        <f>IF('1_QUESITOS'!$D$18="ERRO !!!",0,
IF(H1321="10.1",0.65,
IF(H1321="10.2",0,
IF(AND(H1321="11.1",'1_QUESITOS'!$D$8="Não",'1_QUESITOS'!$D$9="Não",'1_QUESITOS'!$D$10="Não",'1_QUESITOS'!$D$11="Não"),0.65,
IF(AND(H1321="11.1",OR('1_QUESITOS'!$D$8="Sim",'1_QUESITOS'!$D$9="Sim",'1_QUESITOS'!$D$10="Sim",'1_QUESITOS'!$D$11="Sim")),0.7,
IF(AND(H1321="11.2",'1_QUESITOS'!$D$8="Não",'1_QUESITOS'!$D$9="Não",'1_QUESITOS'!$D$10="Não",'1_QUESITOS'!$D$11="Não"),0.5,
IF(AND(H1321="11.2",OR('1_QUESITOS'!$D$8="Sim",'1_QUESITOS'!$D$9="Sim",'1_QUESITOS'!$D$10="Sim",'1_QUESITOS'!$D$11="Sim")),0.55,
0)))))))</f>
        <v>0</v>
      </c>
      <c r="J1321" s="87">
        <f>'3_CAPAG'!$D$8</f>
        <v>0</v>
      </c>
      <c r="K1321" s="87">
        <f>IF(OR('2_DEBITOS'!I1317="Sim",'1_QUESITOS'!$D$6="Sim",'1_QUESITOS'!$D$7="Sim",'1_QUESITOS'!$D$9="Sim"),I1321,
SMALL(I1321:J1321,1))</f>
        <v>0</v>
      </c>
      <c r="L1321" s="7">
        <f>IF('2_DEBITOS'!$I$4="ERRO !!!",0,ROUNDDOWN(SUM(E1321:F1321)*K1321,2))</f>
        <v>0</v>
      </c>
      <c r="M1321" s="7">
        <f t="shared" si="80"/>
        <v>0</v>
      </c>
      <c r="N1321" s="7">
        <f t="shared" si="83"/>
        <v>0</v>
      </c>
      <c r="O1321" s="7">
        <f t="shared" si="81"/>
        <v>0</v>
      </c>
    </row>
    <row r="1322" spans="3:15" x14ac:dyDescent="0.35">
      <c r="C1322" s="18" t="str">
        <f t="shared" si="82"/>
        <v/>
      </c>
      <c r="D1322" s="13" t="str">
        <f>IF('2_DEBITOS'!D1318="","Não informado",'2_DEBITOS'!D1318)</f>
        <v>Não informado</v>
      </c>
      <c r="E1322" s="7">
        <f>IF('2_DEBITOS'!$I$4="ERRO !!!",0,SUM('2_DEBITOS'!E1318))</f>
        <v>0</v>
      </c>
      <c r="F1322" s="7">
        <f>IF('2_DEBITOS'!$I$4="ERRO !!!",0,SUM('2_DEBITOS'!F1318,'2_DEBITOS'!G1318))</f>
        <v>0</v>
      </c>
      <c r="G1322" s="8" t="str">
        <f>IF('1_QUESITOS'!$D$18="ERRO !!!","",
IF(E1322+F1322=0,"",
IF(OR('2_DEBITOS'!I1318="Sim",'1_QUESITOS'!$D$6="Sim",'1_QUESITOS'!$D$7="Sim",'1_QUESITOS'!$D$9="Sim"),"D",
IF('3_CAPAG'!$D$9="","",
'3_CAPAG'!$D$9))))</f>
        <v/>
      </c>
      <c r="H1322" s="8" t="str">
        <f>IF('1_QUESITOS'!$D$18="ERRO !!!","00.0",
IF(AND(OR(G1322="C",G1322="D"),'1_QUESITOS'!$D$13="Sim"),"10.1",
IF(AND(OR(G1322="A",G1322="B"),'1_QUESITOS'!$D$14="Sim"),"10.2",
IF(AND(OR(G1322="C",G1322="D"),'1_QUESITOS'!$D$13="Não",'1_QUESITOS'!$D$12="Inciso I"),"11.1",
IF(AND(OR(G1322="C",G1322="D"),'1_QUESITOS'!$D$13="Não",'1_QUESITOS'!$D$12="Inciso II"),"11.2",
"00.0")))))</f>
        <v>00.0</v>
      </c>
      <c r="I1322" s="87">
        <f>IF('1_QUESITOS'!$D$18="ERRO !!!",0,
IF(H1322="10.1",0.65,
IF(H1322="10.2",0,
IF(AND(H1322="11.1",'1_QUESITOS'!$D$8="Não",'1_QUESITOS'!$D$9="Não",'1_QUESITOS'!$D$10="Não",'1_QUESITOS'!$D$11="Não"),0.65,
IF(AND(H1322="11.1",OR('1_QUESITOS'!$D$8="Sim",'1_QUESITOS'!$D$9="Sim",'1_QUESITOS'!$D$10="Sim",'1_QUESITOS'!$D$11="Sim")),0.7,
IF(AND(H1322="11.2",'1_QUESITOS'!$D$8="Não",'1_QUESITOS'!$D$9="Não",'1_QUESITOS'!$D$10="Não",'1_QUESITOS'!$D$11="Não"),0.5,
IF(AND(H1322="11.2",OR('1_QUESITOS'!$D$8="Sim",'1_QUESITOS'!$D$9="Sim",'1_QUESITOS'!$D$10="Sim",'1_QUESITOS'!$D$11="Sim")),0.55,
0)))))))</f>
        <v>0</v>
      </c>
      <c r="J1322" s="87">
        <f>'3_CAPAG'!$D$8</f>
        <v>0</v>
      </c>
      <c r="K1322" s="87">
        <f>IF(OR('2_DEBITOS'!I1318="Sim",'1_QUESITOS'!$D$6="Sim",'1_QUESITOS'!$D$7="Sim",'1_QUESITOS'!$D$9="Sim"),I1322,
SMALL(I1322:J1322,1))</f>
        <v>0</v>
      </c>
      <c r="L1322" s="7">
        <f>IF('2_DEBITOS'!$I$4="ERRO !!!",0,ROUNDDOWN(SUM(E1322:F1322)*K1322,2))</f>
        <v>0</v>
      </c>
      <c r="M1322" s="7">
        <f t="shared" si="80"/>
        <v>0</v>
      </c>
      <c r="N1322" s="7">
        <f t="shared" si="83"/>
        <v>0</v>
      </c>
      <c r="O1322" s="7">
        <f t="shared" si="81"/>
        <v>0</v>
      </c>
    </row>
    <row r="1323" spans="3:15" x14ac:dyDescent="0.35">
      <c r="C1323" s="18" t="str">
        <f t="shared" si="82"/>
        <v/>
      </c>
      <c r="D1323" s="13" t="str">
        <f>IF('2_DEBITOS'!D1319="","Não informado",'2_DEBITOS'!D1319)</f>
        <v>Não informado</v>
      </c>
      <c r="E1323" s="7">
        <f>IF('2_DEBITOS'!$I$4="ERRO !!!",0,SUM('2_DEBITOS'!E1319))</f>
        <v>0</v>
      </c>
      <c r="F1323" s="7">
        <f>IF('2_DEBITOS'!$I$4="ERRO !!!",0,SUM('2_DEBITOS'!F1319,'2_DEBITOS'!G1319))</f>
        <v>0</v>
      </c>
      <c r="G1323" s="8" t="str">
        <f>IF('1_QUESITOS'!$D$18="ERRO !!!","",
IF(E1323+F1323=0,"",
IF(OR('2_DEBITOS'!I1319="Sim",'1_QUESITOS'!$D$6="Sim",'1_QUESITOS'!$D$7="Sim",'1_QUESITOS'!$D$9="Sim"),"D",
IF('3_CAPAG'!$D$9="","",
'3_CAPAG'!$D$9))))</f>
        <v/>
      </c>
      <c r="H1323" s="8" t="str">
        <f>IF('1_QUESITOS'!$D$18="ERRO !!!","00.0",
IF(AND(OR(G1323="C",G1323="D"),'1_QUESITOS'!$D$13="Sim"),"10.1",
IF(AND(OR(G1323="A",G1323="B"),'1_QUESITOS'!$D$14="Sim"),"10.2",
IF(AND(OR(G1323="C",G1323="D"),'1_QUESITOS'!$D$13="Não",'1_QUESITOS'!$D$12="Inciso I"),"11.1",
IF(AND(OR(G1323="C",G1323="D"),'1_QUESITOS'!$D$13="Não",'1_QUESITOS'!$D$12="Inciso II"),"11.2",
"00.0")))))</f>
        <v>00.0</v>
      </c>
      <c r="I1323" s="87">
        <f>IF('1_QUESITOS'!$D$18="ERRO !!!",0,
IF(H1323="10.1",0.65,
IF(H1323="10.2",0,
IF(AND(H1323="11.1",'1_QUESITOS'!$D$8="Não",'1_QUESITOS'!$D$9="Não",'1_QUESITOS'!$D$10="Não",'1_QUESITOS'!$D$11="Não"),0.65,
IF(AND(H1323="11.1",OR('1_QUESITOS'!$D$8="Sim",'1_QUESITOS'!$D$9="Sim",'1_QUESITOS'!$D$10="Sim",'1_QUESITOS'!$D$11="Sim")),0.7,
IF(AND(H1323="11.2",'1_QUESITOS'!$D$8="Não",'1_QUESITOS'!$D$9="Não",'1_QUESITOS'!$D$10="Não",'1_QUESITOS'!$D$11="Não"),0.5,
IF(AND(H1323="11.2",OR('1_QUESITOS'!$D$8="Sim",'1_QUESITOS'!$D$9="Sim",'1_QUESITOS'!$D$10="Sim",'1_QUESITOS'!$D$11="Sim")),0.55,
0)))))))</f>
        <v>0</v>
      </c>
      <c r="J1323" s="87">
        <f>'3_CAPAG'!$D$8</f>
        <v>0</v>
      </c>
      <c r="K1323" s="87">
        <f>IF(OR('2_DEBITOS'!I1319="Sim",'1_QUESITOS'!$D$6="Sim",'1_QUESITOS'!$D$7="Sim",'1_QUESITOS'!$D$9="Sim"),I1323,
SMALL(I1323:J1323,1))</f>
        <v>0</v>
      </c>
      <c r="L1323" s="7">
        <f>IF('2_DEBITOS'!$I$4="ERRO !!!",0,ROUNDDOWN(SUM(E1323:F1323)*K1323,2))</f>
        <v>0</v>
      </c>
      <c r="M1323" s="7">
        <f t="shared" si="80"/>
        <v>0</v>
      </c>
      <c r="N1323" s="7">
        <f t="shared" si="83"/>
        <v>0</v>
      </c>
      <c r="O1323" s="7">
        <f t="shared" si="81"/>
        <v>0</v>
      </c>
    </row>
    <row r="1324" spans="3:15" x14ac:dyDescent="0.35">
      <c r="C1324" s="18" t="str">
        <f t="shared" si="82"/>
        <v/>
      </c>
      <c r="D1324" s="13" t="str">
        <f>IF('2_DEBITOS'!D1320="","Não informado",'2_DEBITOS'!D1320)</f>
        <v>Não informado</v>
      </c>
      <c r="E1324" s="7">
        <f>IF('2_DEBITOS'!$I$4="ERRO !!!",0,SUM('2_DEBITOS'!E1320))</f>
        <v>0</v>
      </c>
      <c r="F1324" s="7">
        <f>IF('2_DEBITOS'!$I$4="ERRO !!!",0,SUM('2_DEBITOS'!F1320,'2_DEBITOS'!G1320))</f>
        <v>0</v>
      </c>
      <c r="G1324" s="8" t="str">
        <f>IF('1_QUESITOS'!$D$18="ERRO !!!","",
IF(E1324+F1324=0,"",
IF(OR('2_DEBITOS'!I1320="Sim",'1_QUESITOS'!$D$6="Sim",'1_QUESITOS'!$D$7="Sim",'1_QUESITOS'!$D$9="Sim"),"D",
IF('3_CAPAG'!$D$9="","",
'3_CAPAG'!$D$9))))</f>
        <v/>
      </c>
      <c r="H1324" s="8" t="str">
        <f>IF('1_QUESITOS'!$D$18="ERRO !!!","00.0",
IF(AND(OR(G1324="C",G1324="D"),'1_QUESITOS'!$D$13="Sim"),"10.1",
IF(AND(OR(G1324="A",G1324="B"),'1_QUESITOS'!$D$14="Sim"),"10.2",
IF(AND(OR(G1324="C",G1324="D"),'1_QUESITOS'!$D$13="Não",'1_QUESITOS'!$D$12="Inciso I"),"11.1",
IF(AND(OR(G1324="C",G1324="D"),'1_QUESITOS'!$D$13="Não",'1_QUESITOS'!$D$12="Inciso II"),"11.2",
"00.0")))))</f>
        <v>00.0</v>
      </c>
      <c r="I1324" s="87">
        <f>IF('1_QUESITOS'!$D$18="ERRO !!!",0,
IF(H1324="10.1",0.65,
IF(H1324="10.2",0,
IF(AND(H1324="11.1",'1_QUESITOS'!$D$8="Não",'1_QUESITOS'!$D$9="Não",'1_QUESITOS'!$D$10="Não",'1_QUESITOS'!$D$11="Não"),0.65,
IF(AND(H1324="11.1",OR('1_QUESITOS'!$D$8="Sim",'1_QUESITOS'!$D$9="Sim",'1_QUESITOS'!$D$10="Sim",'1_QUESITOS'!$D$11="Sim")),0.7,
IF(AND(H1324="11.2",'1_QUESITOS'!$D$8="Não",'1_QUESITOS'!$D$9="Não",'1_QUESITOS'!$D$10="Não",'1_QUESITOS'!$D$11="Não"),0.5,
IF(AND(H1324="11.2",OR('1_QUESITOS'!$D$8="Sim",'1_QUESITOS'!$D$9="Sim",'1_QUESITOS'!$D$10="Sim",'1_QUESITOS'!$D$11="Sim")),0.55,
0)))))))</f>
        <v>0</v>
      </c>
      <c r="J1324" s="87">
        <f>'3_CAPAG'!$D$8</f>
        <v>0</v>
      </c>
      <c r="K1324" s="87">
        <f>IF(OR('2_DEBITOS'!I1320="Sim",'1_QUESITOS'!$D$6="Sim",'1_QUESITOS'!$D$7="Sim",'1_QUESITOS'!$D$9="Sim"),I1324,
SMALL(I1324:J1324,1))</f>
        <v>0</v>
      </c>
      <c r="L1324" s="7">
        <f>IF('2_DEBITOS'!$I$4="ERRO !!!",0,ROUNDDOWN(SUM(E1324:F1324)*K1324,2))</f>
        <v>0</v>
      </c>
      <c r="M1324" s="7">
        <f t="shared" si="80"/>
        <v>0</v>
      </c>
      <c r="N1324" s="7">
        <f t="shared" si="83"/>
        <v>0</v>
      </c>
      <c r="O1324" s="7">
        <f t="shared" si="81"/>
        <v>0</v>
      </c>
    </row>
    <row r="1325" spans="3:15" x14ac:dyDescent="0.35">
      <c r="C1325" s="18" t="str">
        <f t="shared" si="82"/>
        <v/>
      </c>
      <c r="D1325" s="13" t="str">
        <f>IF('2_DEBITOS'!D1321="","Não informado",'2_DEBITOS'!D1321)</f>
        <v>Não informado</v>
      </c>
      <c r="E1325" s="7">
        <f>IF('2_DEBITOS'!$I$4="ERRO !!!",0,SUM('2_DEBITOS'!E1321))</f>
        <v>0</v>
      </c>
      <c r="F1325" s="7">
        <f>IF('2_DEBITOS'!$I$4="ERRO !!!",0,SUM('2_DEBITOS'!F1321,'2_DEBITOS'!G1321))</f>
        <v>0</v>
      </c>
      <c r="G1325" s="8" t="str">
        <f>IF('1_QUESITOS'!$D$18="ERRO !!!","",
IF(E1325+F1325=0,"",
IF(OR('2_DEBITOS'!I1321="Sim",'1_QUESITOS'!$D$6="Sim",'1_QUESITOS'!$D$7="Sim",'1_QUESITOS'!$D$9="Sim"),"D",
IF('3_CAPAG'!$D$9="","",
'3_CAPAG'!$D$9))))</f>
        <v/>
      </c>
      <c r="H1325" s="8" t="str">
        <f>IF('1_QUESITOS'!$D$18="ERRO !!!","00.0",
IF(AND(OR(G1325="C",G1325="D"),'1_QUESITOS'!$D$13="Sim"),"10.1",
IF(AND(OR(G1325="A",G1325="B"),'1_QUESITOS'!$D$14="Sim"),"10.2",
IF(AND(OR(G1325="C",G1325="D"),'1_QUESITOS'!$D$13="Não",'1_QUESITOS'!$D$12="Inciso I"),"11.1",
IF(AND(OR(G1325="C",G1325="D"),'1_QUESITOS'!$D$13="Não",'1_QUESITOS'!$D$12="Inciso II"),"11.2",
"00.0")))))</f>
        <v>00.0</v>
      </c>
      <c r="I1325" s="87">
        <f>IF('1_QUESITOS'!$D$18="ERRO !!!",0,
IF(H1325="10.1",0.65,
IF(H1325="10.2",0,
IF(AND(H1325="11.1",'1_QUESITOS'!$D$8="Não",'1_QUESITOS'!$D$9="Não",'1_QUESITOS'!$D$10="Não",'1_QUESITOS'!$D$11="Não"),0.65,
IF(AND(H1325="11.1",OR('1_QUESITOS'!$D$8="Sim",'1_QUESITOS'!$D$9="Sim",'1_QUESITOS'!$D$10="Sim",'1_QUESITOS'!$D$11="Sim")),0.7,
IF(AND(H1325="11.2",'1_QUESITOS'!$D$8="Não",'1_QUESITOS'!$D$9="Não",'1_QUESITOS'!$D$10="Não",'1_QUESITOS'!$D$11="Não"),0.5,
IF(AND(H1325="11.2",OR('1_QUESITOS'!$D$8="Sim",'1_QUESITOS'!$D$9="Sim",'1_QUESITOS'!$D$10="Sim",'1_QUESITOS'!$D$11="Sim")),0.55,
0)))))))</f>
        <v>0</v>
      </c>
      <c r="J1325" s="87">
        <f>'3_CAPAG'!$D$8</f>
        <v>0</v>
      </c>
      <c r="K1325" s="87">
        <f>IF(OR('2_DEBITOS'!I1321="Sim",'1_QUESITOS'!$D$6="Sim",'1_QUESITOS'!$D$7="Sim",'1_QUESITOS'!$D$9="Sim"),I1325,
SMALL(I1325:J1325,1))</f>
        <v>0</v>
      </c>
      <c r="L1325" s="7">
        <f>IF('2_DEBITOS'!$I$4="ERRO !!!",0,ROUNDDOWN(SUM(E1325:F1325)*K1325,2))</f>
        <v>0</v>
      </c>
      <c r="M1325" s="7">
        <f t="shared" si="80"/>
        <v>0</v>
      </c>
      <c r="N1325" s="7">
        <f t="shared" si="83"/>
        <v>0</v>
      </c>
      <c r="O1325" s="7">
        <f t="shared" si="81"/>
        <v>0</v>
      </c>
    </row>
    <row r="1326" spans="3:15" x14ac:dyDescent="0.35">
      <c r="C1326" s="18" t="str">
        <f t="shared" si="82"/>
        <v/>
      </c>
      <c r="D1326" s="13" t="str">
        <f>IF('2_DEBITOS'!D1322="","Não informado",'2_DEBITOS'!D1322)</f>
        <v>Não informado</v>
      </c>
      <c r="E1326" s="7">
        <f>IF('2_DEBITOS'!$I$4="ERRO !!!",0,SUM('2_DEBITOS'!E1322))</f>
        <v>0</v>
      </c>
      <c r="F1326" s="7">
        <f>IF('2_DEBITOS'!$I$4="ERRO !!!",0,SUM('2_DEBITOS'!F1322,'2_DEBITOS'!G1322))</f>
        <v>0</v>
      </c>
      <c r="G1326" s="8" t="str">
        <f>IF('1_QUESITOS'!$D$18="ERRO !!!","",
IF(E1326+F1326=0,"",
IF(OR('2_DEBITOS'!I1322="Sim",'1_QUESITOS'!$D$6="Sim",'1_QUESITOS'!$D$7="Sim",'1_QUESITOS'!$D$9="Sim"),"D",
IF('3_CAPAG'!$D$9="","",
'3_CAPAG'!$D$9))))</f>
        <v/>
      </c>
      <c r="H1326" s="8" t="str">
        <f>IF('1_QUESITOS'!$D$18="ERRO !!!","00.0",
IF(AND(OR(G1326="C",G1326="D"),'1_QUESITOS'!$D$13="Sim"),"10.1",
IF(AND(OR(G1326="A",G1326="B"),'1_QUESITOS'!$D$14="Sim"),"10.2",
IF(AND(OR(G1326="C",G1326="D"),'1_QUESITOS'!$D$13="Não",'1_QUESITOS'!$D$12="Inciso I"),"11.1",
IF(AND(OR(G1326="C",G1326="D"),'1_QUESITOS'!$D$13="Não",'1_QUESITOS'!$D$12="Inciso II"),"11.2",
"00.0")))))</f>
        <v>00.0</v>
      </c>
      <c r="I1326" s="87">
        <f>IF('1_QUESITOS'!$D$18="ERRO !!!",0,
IF(H1326="10.1",0.65,
IF(H1326="10.2",0,
IF(AND(H1326="11.1",'1_QUESITOS'!$D$8="Não",'1_QUESITOS'!$D$9="Não",'1_QUESITOS'!$D$10="Não",'1_QUESITOS'!$D$11="Não"),0.65,
IF(AND(H1326="11.1",OR('1_QUESITOS'!$D$8="Sim",'1_QUESITOS'!$D$9="Sim",'1_QUESITOS'!$D$10="Sim",'1_QUESITOS'!$D$11="Sim")),0.7,
IF(AND(H1326="11.2",'1_QUESITOS'!$D$8="Não",'1_QUESITOS'!$D$9="Não",'1_QUESITOS'!$D$10="Não",'1_QUESITOS'!$D$11="Não"),0.5,
IF(AND(H1326="11.2",OR('1_QUESITOS'!$D$8="Sim",'1_QUESITOS'!$D$9="Sim",'1_QUESITOS'!$D$10="Sim",'1_QUESITOS'!$D$11="Sim")),0.55,
0)))))))</f>
        <v>0</v>
      </c>
      <c r="J1326" s="87">
        <f>'3_CAPAG'!$D$8</f>
        <v>0</v>
      </c>
      <c r="K1326" s="87">
        <f>IF(OR('2_DEBITOS'!I1322="Sim",'1_QUESITOS'!$D$6="Sim",'1_QUESITOS'!$D$7="Sim",'1_QUESITOS'!$D$9="Sim"),I1326,
SMALL(I1326:J1326,1))</f>
        <v>0</v>
      </c>
      <c r="L1326" s="7">
        <f>IF('2_DEBITOS'!$I$4="ERRO !!!",0,ROUNDDOWN(SUM(E1326:F1326)*K1326,2))</f>
        <v>0</v>
      </c>
      <c r="M1326" s="7">
        <f t="shared" si="80"/>
        <v>0</v>
      </c>
      <c r="N1326" s="7">
        <f t="shared" si="83"/>
        <v>0</v>
      </c>
      <c r="O1326" s="7">
        <f t="shared" si="81"/>
        <v>0</v>
      </c>
    </row>
    <row r="1327" spans="3:15" x14ac:dyDescent="0.35">
      <c r="C1327" s="18" t="str">
        <f t="shared" si="82"/>
        <v/>
      </c>
      <c r="D1327" s="13" t="str">
        <f>IF('2_DEBITOS'!D1323="","Não informado",'2_DEBITOS'!D1323)</f>
        <v>Não informado</v>
      </c>
      <c r="E1327" s="7">
        <f>IF('2_DEBITOS'!$I$4="ERRO !!!",0,SUM('2_DEBITOS'!E1323))</f>
        <v>0</v>
      </c>
      <c r="F1327" s="7">
        <f>IF('2_DEBITOS'!$I$4="ERRO !!!",0,SUM('2_DEBITOS'!F1323,'2_DEBITOS'!G1323))</f>
        <v>0</v>
      </c>
      <c r="G1327" s="8" t="str">
        <f>IF('1_QUESITOS'!$D$18="ERRO !!!","",
IF(E1327+F1327=0,"",
IF(OR('2_DEBITOS'!I1323="Sim",'1_QUESITOS'!$D$6="Sim",'1_QUESITOS'!$D$7="Sim",'1_QUESITOS'!$D$9="Sim"),"D",
IF('3_CAPAG'!$D$9="","",
'3_CAPAG'!$D$9))))</f>
        <v/>
      </c>
      <c r="H1327" s="8" t="str">
        <f>IF('1_QUESITOS'!$D$18="ERRO !!!","00.0",
IF(AND(OR(G1327="C",G1327="D"),'1_QUESITOS'!$D$13="Sim"),"10.1",
IF(AND(OR(G1327="A",G1327="B"),'1_QUESITOS'!$D$14="Sim"),"10.2",
IF(AND(OR(G1327="C",G1327="D"),'1_QUESITOS'!$D$13="Não",'1_QUESITOS'!$D$12="Inciso I"),"11.1",
IF(AND(OR(G1327="C",G1327="D"),'1_QUESITOS'!$D$13="Não",'1_QUESITOS'!$D$12="Inciso II"),"11.2",
"00.0")))))</f>
        <v>00.0</v>
      </c>
      <c r="I1327" s="87">
        <f>IF('1_QUESITOS'!$D$18="ERRO !!!",0,
IF(H1327="10.1",0.65,
IF(H1327="10.2",0,
IF(AND(H1327="11.1",'1_QUESITOS'!$D$8="Não",'1_QUESITOS'!$D$9="Não",'1_QUESITOS'!$D$10="Não",'1_QUESITOS'!$D$11="Não"),0.65,
IF(AND(H1327="11.1",OR('1_QUESITOS'!$D$8="Sim",'1_QUESITOS'!$D$9="Sim",'1_QUESITOS'!$D$10="Sim",'1_QUESITOS'!$D$11="Sim")),0.7,
IF(AND(H1327="11.2",'1_QUESITOS'!$D$8="Não",'1_QUESITOS'!$D$9="Não",'1_QUESITOS'!$D$10="Não",'1_QUESITOS'!$D$11="Não"),0.5,
IF(AND(H1327="11.2",OR('1_QUESITOS'!$D$8="Sim",'1_QUESITOS'!$D$9="Sim",'1_QUESITOS'!$D$10="Sim",'1_QUESITOS'!$D$11="Sim")),0.55,
0)))))))</f>
        <v>0</v>
      </c>
      <c r="J1327" s="87">
        <f>'3_CAPAG'!$D$8</f>
        <v>0</v>
      </c>
      <c r="K1327" s="87">
        <f>IF(OR('2_DEBITOS'!I1323="Sim",'1_QUESITOS'!$D$6="Sim",'1_QUESITOS'!$D$7="Sim",'1_QUESITOS'!$D$9="Sim"),I1327,
SMALL(I1327:J1327,1))</f>
        <v>0</v>
      </c>
      <c r="L1327" s="7">
        <f>IF('2_DEBITOS'!$I$4="ERRO !!!",0,ROUNDDOWN(SUM(E1327:F1327)*K1327,2))</f>
        <v>0</v>
      </c>
      <c r="M1327" s="7">
        <f t="shared" si="80"/>
        <v>0</v>
      </c>
      <c r="N1327" s="7">
        <f t="shared" si="83"/>
        <v>0</v>
      </c>
      <c r="O1327" s="7">
        <f t="shared" si="81"/>
        <v>0</v>
      </c>
    </row>
    <row r="1328" spans="3:15" x14ac:dyDescent="0.35">
      <c r="C1328" s="18" t="str">
        <f t="shared" si="82"/>
        <v/>
      </c>
      <c r="D1328" s="13" t="str">
        <f>IF('2_DEBITOS'!D1324="","Não informado",'2_DEBITOS'!D1324)</f>
        <v>Não informado</v>
      </c>
      <c r="E1328" s="7">
        <f>IF('2_DEBITOS'!$I$4="ERRO !!!",0,SUM('2_DEBITOS'!E1324))</f>
        <v>0</v>
      </c>
      <c r="F1328" s="7">
        <f>IF('2_DEBITOS'!$I$4="ERRO !!!",0,SUM('2_DEBITOS'!F1324,'2_DEBITOS'!G1324))</f>
        <v>0</v>
      </c>
      <c r="G1328" s="8" t="str">
        <f>IF('1_QUESITOS'!$D$18="ERRO !!!","",
IF(E1328+F1328=0,"",
IF(OR('2_DEBITOS'!I1324="Sim",'1_QUESITOS'!$D$6="Sim",'1_QUESITOS'!$D$7="Sim",'1_QUESITOS'!$D$9="Sim"),"D",
IF('3_CAPAG'!$D$9="","",
'3_CAPAG'!$D$9))))</f>
        <v/>
      </c>
      <c r="H1328" s="8" t="str">
        <f>IF('1_QUESITOS'!$D$18="ERRO !!!","00.0",
IF(AND(OR(G1328="C",G1328="D"),'1_QUESITOS'!$D$13="Sim"),"10.1",
IF(AND(OR(G1328="A",G1328="B"),'1_QUESITOS'!$D$14="Sim"),"10.2",
IF(AND(OR(G1328="C",G1328="D"),'1_QUESITOS'!$D$13="Não",'1_QUESITOS'!$D$12="Inciso I"),"11.1",
IF(AND(OR(G1328="C",G1328="D"),'1_QUESITOS'!$D$13="Não",'1_QUESITOS'!$D$12="Inciso II"),"11.2",
"00.0")))))</f>
        <v>00.0</v>
      </c>
      <c r="I1328" s="87">
        <f>IF('1_QUESITOS'!$D$18="ERRO !!!",0,
IF(H1328="10.1",0.65,
IF(H1328="10.2",0,
IF(AND(H1328="11.1",'1_QUESITOS'!$D$8="Não",'1_QUESITOS'!$D$9="Não",'1_QUESITOS'!$D$10="Não",'1_QUESITOS'!$D$11="Não"),0.65,
IF(AND(H1328="11.1",OR('1_QUESITOS'!$D$8="Sim",'1_QUESITOS'!$D$9="Sim",'1_QUESITOS'!$D$10="Sim",'1_QUESITOS'!$D$11="Sim")),0.7,
IF(AND(H1328="11.2",'1_QUESITOS'!$D$8="Não",'1_QUESITOS'!$D$9="Não",'1_QUESITOS'!$D$10="Não",'1_QUESITOS'!$D$11="Não"),0.5,
IF(AND(H1328="11.2",OR('1_QUESITOS'!$D$8="Sim",'1_QUESITOS'!$D$9="Sim",'1_QUESITOS'!$D$10="Sim",'1_QUESITOS'!$D$11="Sim")),0.55,
0)))))))</f>
        <v>0</v>
      </c>
      <c r="J1328" s="87">
        <f>'3_CAPAG'!$D$8</f>
        <v>0</v>
      </c>
      <c r="K1328" s="87">
        <f>IF(OR('2_DEBITOS'!I1324="Sim",'1_QUESITOS'!$D$6="Sim",'1_QUESITOS'!$D$7="Sim",'1_QUESITOS'!$D$9="Sim"),I1328,
SMALL(I1328:J1328,1))</f>
        <v>0</v>
      </c>
      <c r="L1328" s="7">
        <f>IF('2_DEBITOS'!$I$4="ERRO !!!",0,ROUNDDOWN(SUM(E1328:F1328)*K1328,2))</f>
        <v>0</v>
      </c>
      <c r="M1328" s="7">
        <f t="shared" si="80"/>
        <v>0</v>
      </c>
      <c r="N1328" s="7">
        <f t="shared" si="83"/>
        <v>0</v>
      </c>
      <c r="O1328" s="7">
        <f t="shared" si="81"/>
        <v>0</v>
      </c>
    </row>
    <row r="1329" spans="3:15" x14ac:dyDescent="0.35">
      <c r="C1329" s="18" t="str">
        <f t="shared" si="82"/>
        <v/>
      </c>
      <c r="D1329" s="13" t="str">
        <f>IF('2_DEBITOS'!D1325="","Não informado",'2_DEBITOS'!D1325)</f>
        <v>Não informado</v>
      </c>
      <c r="E1329" s="7">
        <f>IF('2_DEBITOS'!$I$4="ERRO !!!",0,SUM('2_DEBITOS'!E1325))</f>
        <v>0</v>
      </c>
      <c r="F1329" s="7">
        <f>IF('2_DEBITOS'!$I$4="ERRO !!!",0,SUM('2_DEBITOS'!F1325,'2_DEBITOS'!G1325))</f>
        <v>0</v>
      </c>
      <c r="G1329" s="8" t="str">
        <f>IF('1_QUESITOS'!$D$18="ERRO !!!","",
IF(E1329+F1329=0,"",
IF(OR('2_DEBITOS'!I1325="Sim",'1_QUESITOS'!$D$6="Sim",'1_QUESITOS'!$D$7="Sim",'1_QUESITOS'!$D$9="Sim"),"D",
IF('3_CAPAG'!$D$9="","",
'3_CAPAG'!$D$9))))</f>
        <v/>
      </c>
      <c r="H1329" s="8" t="str">
        <f>IF('1_QUESITOS'!$D$18="ERRO !!!","00.0",
IF(AND(OR(G1329="C",G1329="D"),'1_QUESITOS'!$D$13="Sim"),"10.1",
IF(AND(OR(G1329="A",G1329="B"),'1_QUESITOS'!$D$14="Sim"),"10.2",
IF(AND(OR(G1329="C",G1329="D"),'1_QUESITOS'!$D$13="Não",'1_QUESITOS'!$D$12="Inciso I"),"11.1",
IF(AND(OR(G1329="C",G1329="D"),'1_QUESITOS'!$D$13="Não",'1_QUESITOS'!$D$12="Inciso II"),"11.2",
"00.0")))))</f>
        <v>00.0</v>
      </c>
      <c r="I1329" s="87">
        <f>IF('1_QUESITOS'!$D$18="ERRO !!!",0,
IF(H1329="10.1",0.65,
IF(H1329="10.2",0,
IF(AND(H1329="11.1",'1_QUESITOS'!$D$8="Não",'1_QUESITOS'!$D$9="Não",'1_QUESITOS'!$D$10="Não",'1_QUESITOS'!$D$11="Não"),0.65,
IF(AND(H1329="11.1",OR('1_QUESITOS'!$D$8="Sim",'1_QUESITOS'!$D$9="Sim",'1_QUESITOS'!$D$10="Sim",'1_QUESITOS'!$D$11="Sim")),0.7,
IF(AND(H1329="11.2",'1_QUESITOS'!$D$8="Não",'1_QUESITOS'!$D$9="Não",'1_QUESITOS'!$D$10="Não",'1_QUESITOS'!$D$11="Não"),0.5,
IF(AND(H1329="11.2",OR('1_QUESITOS'!$D$8="Sim",'1_QUESITOS'!$D$9="Sim",'1_QUESITOS'!$D$10="Sim",'1_QUESITOS'!$D$11="Sim")),0.55,
0)))))))</f>
        <v>0</v>
      </c>
      <c r="J1329" s="87">
        <f>'3_CAPAG'!$D$8</f>
        <v>0</v>
      </c>
      <c r="K1329" s="87">
        <f>IF(OR('2_DEBITOS'!I1325="Sim",'1_QUESITOS'!$D$6="Sim",'1_QUESITOS'!$D$7="Sim",'1_QUESITOS'!$D$9="Sim"),I1329,
SMALL(I1329:J1329,1))</f>
        <v>0</v>
      </c>
      <c r="L1329" s="7">
        <f>IF('2_DEBITOS'!$I$4="ERRO !!!",0,ROUNDDOWN(SUM(E1329:F1329)*K1329,2))</f>
        <v>0</v>
      </c>
      <c r="M1329" s="7">
        <f t="shared" si="80"/>
        <v>0</v>
      </c>
      <c r="N1329" s="7">
        <f t="shared" si="83"/>
        <v>0</v>
      </c>
      <c r="O1329" s="7">
        <f t="shared" si="81"/>
        <v>0</v>
      </c>
    </row>
    <row r="1330" spans="3:15" x14ac:dyDescent="0.35">
      <c r="C1330" s="18" t="str">
        <f t="shared" si="82"/>
        <v/>
      </c>
      <c r="D1330" s="13" t="str">
        <f>IF('2_DEBITOS'!D1326="","Não informado",'2_DEBITOS'!D1326)</f>
        <v>Não informado</v>
      </c>
      <c r="E1330" s="7">
        <f>IF('2_DEBITOS'!$I$4="ERRO !!!",0,SUM('2_DEBITOS'!E1326))</f>
        <v>0</v>
      </c>
      <c r="F1330" s="7">
        <f>IF('2_DEBITOS'!$I$4="ERRO !!!",0,SUM('2_DEBITOS'!F1326,'2_DEBITOS'!G1326))</f>
        <v>0</v>
      </c>
      <c r="G1330" s="8" t="str">
        <f>IF('1_QUESITOS'!$D$18="ERRO !!!","",
IF(E1330+F1330=0,"",
IF(OR('2_DEBITOS'!I1326="Sim",'1_QUESITOS'!$D$6="Sim",'1_QUESITOS'!$D$7="Sim",'1_QUESITOS'!$D$9="Sim"),"D",
IF('3_CAPAG'!$D$9="","",
'3_CAPAG'!$D$9))))</f>
        <v/>
      </c>
      <c r="H1330" s="8" t="str">
        <f>IF('1_QUESITOS'!$D$18="ERRO !!!","00.0",
IF(AND(OR(G1330="C",G1330="D"),'1_QUESITOS'!$D$13="Sim"),"10.1",
IF(AND(OR(G1330="A",G1330="B"),'1_QUESITOS'!$D$14="Sim"),"10.2",
IF(AND(OR(G1330="C",G1330="D"),'1_QUESITOS'!$D$13="Não",'1_QUESITOS'!$D$12="Inciso I"),"11.1",
IF(AND(OR(G1330="C",G1330="D"),'1_QUESITOS'!$D$13="Não",'1_QUESITOS'!$D$12="Inciso II"),"11.2",
"00.0")))))</f>
        <v>00.0</v>
      </c>
      <c r="I1330" s="87">
        <f>IF('1_QUESITOS'!$D$18="ERRO !!!",0,
IF(H1330="10.1",0.65,
IF(H1330="10.2",0,
IF(AND(H1330="11.1",'1_QUESITOS'!$D$8="Não",'1_QUESITOS'!$D$9="Não",'1_QUESITOS'!$D$10="Não",'1_QUESITOS'!$D$11="Não"),0.65,
IF(AND(H1330="11.1",OR('1_QUESITOS'!$D$8="Sim",'1_QUESITOS'!$D$9="Sim",'1_QUESITOS'!$D$10="Sim",'1_QUESITOS'!$D$11="Sim")),0.7,
IF(AND(H1330="11.2",'1_QUESITOS'!$D$8="Não",'1_QUESITOS'!$D$9="Não",'1_QUESITOS'!$D$10="Não",'1_QUESITOS'!$D$11="Não"),0.5,
IF(AND(H1330="11.2",OR('1_QUESITOS'!$D$8="Sim",'1_QUESITOS'!$D$9="Sim",'1_QUESITOS'!$D$10="Sim",'1_QUESITOS'!$D$11="Sim")),0.55,
0)))))))</f>
        <v>0</v>
      </c>
      <c r="J1330" s="87">
        <f>'3_CAPAG'!$D$8</f>
        <v>0</v>
      </c>
      <c r="K1330" s="87">
        <f>IF(OR('2_DEBITOS'!I1326="Sim",'1_QUESITOS'!$D$6="Sim",'1_QUESITOS'!$D$7="Sim",'1_QUESITOS'!$D$9="Sim"),I1330,
SMALL(I1330:J1330,1))</f>
        <v>0</v>
      </c>
      <c r="L1330" s="7">
        <f>IF('2_DEBITOS'!$I$4="ERRO !!!",0,ROUNDDOWN(SUM(E1330:F1330)*K1330,2))</f>
        <v>0</v>
      </c>
      <c r="M1330" s="7">
        <f t="shared" si="80"/>
        <v>0</v>
      </c>
      <c r="N1330" s="7">
        <f t="shared" si="83"/>
        <v>0</v>
      </c>
      <c r="O1330" s="7">
        <f t="shared" si="81"/>
        <v>0</v>
      </c>
    </row>
    <row r="1331" spans="3:15" x14ac:dyDescent="0.35">
      <c r="C1331" s="18" t="str">
        <f t="shared" si="82"/>
        <v/>
      </c>
      <c r="D1331" s="13" t="str">
        <f>IF('2_DEBITOS'!D1327="","Não informado",'2_DEBITOS'!D1327)</f>
        <v>Não informado</v>
      </c>
      <c r="E1331" s="7">
        <f>IF('2_DEBITOS'!$I$4="ERRO !!!",0,SUM('2_DEBITOS'!E1327))</f>
        <v>0</v>
      </c>
      <c r="F1331" s="7">
        <f>IF('2_DEBITOS'!$I$4="ERRO !!!",0,SUM('2_DEBITOS'!F1327,'2_DEBITOS'!G1327))</f>
        <v>0</v>
      </c>
      <c r="G1331" s="8" t="str">
        <f>IF('1_QUESITOS'!$D$18="ERRO !!!","",
IF(E1331+F1331=0,"",
IF(OR('2_DEBITOS'!I1327="Sim",'1_QUESITOS'!$D$6="Sim",'1_QUESITOS'!$D$7="Sim",'1_QUESITOS'!$D$9="Sim"),"D",
IF('3_CAPAG'!$D$9="","",
'3_CAPAG'!$D$9))))</f>
        <v/>
      </c>
      <c r="H1331" s="8" t="str">
        <f>IF('1_QUESITOS'!$D$18="ERRO !!!","00.0",
IF(AND(OR(G1331="C",G1331="D"),'1_QUESITOS'!$D$13="Sim"),"10.1",
IF(AND(OR(G1331="A",G1331="B"),'1_QUESITOS'!$D$14="Sim"),"10.2",
IF(AND(OR(G1331="C",G1331="D"),'1_QUESITOS'!$D$13="Não",'1_QUESITOS'!$D$12="Inciso I"),"11.1",
IF(AND(OR(G1331="C",G1331="D"),'1_QUESITOS'!$D$13="Não",'1_QUESITOS'!$D$12="Inciso II"),"11.2",
"00.0")))))</f>
        <v>00.0</v>
      </c>
      <c r="I1331" s="87">
        <f>IF('1_QUESITOS'!$D$18="ERRO !!!",0,
IF(H1331="10.1",0.65,
IF(H1331="10.2",0,
IF(AND(H1331="11.1",'1_QUESITOS'!$D$8="Não",'1_QUESITOS'!$D$9="Não",'1_QUESITOS'!$D$10="Não",'1_QUESITOS'!$D$11="Não"),0.65,
IF(AND(H1331="11.1",OR('1_QUESITOS'!$D$8="Sim",'1_QUESITOS'!$D$9="Sim",'1_QUESITOS'!$D$10="Sim",'1_QUESITOS'!$D$11="Sim")),0.7,
IF(AND(H1331="11.2",'1_QUESITOS'!$D$8="Não",'1_QUESITOS'!$D$9="Não",'1_QUESITOS'!$D$10="Não",'1_QUESITOS'!$D$11="Não"),0.5,
IF(AND(H1331="11.2",OR('1_QUESITOS'!$D$8="Sim",'1_QUESITOS'!$D$9="Sim",'1_QUESITOS'!$D$10="Sim",'1_QUESITOS'!$D$11="Sim")),0.55,
0)))))))</f>
        <v>0</v>
      </c>
      <c r="J1331" s="87">
        <f>'3_CAPAG'!$D$8</f>
        <v>0</v>
      </c>
      <c r="K1331" s="87">
        <f>IF(OR('2_DEBITOS'!I1327="Sim",'1_QUESITOS'!$D$6="Sim",'1_QUESITOS'!$D$7="Sim",'1_QUESITOS'!$D$9="Sim"),I1331,
SMALL(I1331:J1331,1))</f>
        <v>0</v>
      </c>
      <c r="L1331" s="7">
        <f>IF('2_DEBITOS'!$I$4="ERRO !!!",0,ROUNDDOWN(SUM(E1331:F1331)*K1331,2))</f>
        <v>0</v>
      </c>
      <c r="M1331" s="7">
        <f t="shared" si="80"/>
        <v>0</v>
      </c>
      <c r="N1331" s="7">
        <f t="shared" si="83"/>
        <v>0</v>
      </c>
      <c r="O1331" s="7">
        <f t="shared" si="81"/>
        <v>0</v>
      </c>
    </row>
    <row r="1332" spans="3:15" x14ac:dyDescent="0.35">
      <c r="C1332" s="18" t="str">
        <f t="shared" si="82"/>
        <v/>
      </c>
      <c r="D1332" s="13" t="str">
        <f>IF('2_DEBITOS'!D1328="","Não informado",'2_DEBITOS'!D1328)</f>
        <v>Não informado</v>
      </c>
      <c r="E1332" s="7">
        <f>IF('2_DEBITOS'!$I$4="ERRO !!!",0,SUM('2_DEBITOS'!E1328))</f>
        <v>0</v>
      </c>
      <c r="F1332" s="7">
        <f>IF('2_DEBITOS'!$I$4="ERRO !!!",0,SUM('2_DEBITOS'!F1328,'2_DEBITOS'!G1328))</f>
        <v>0</v>
      </c>
      <c r="G1332" s="8" t="str">
        <f>IF('1_QUESITOS'!$D$18="ERRO !!!","",
IF(E1332+F1332=0,"",
IF(OR('2_DEBITOS'!I1328="Sim",'1_QUESITOS'!$D$6="Sim",'1_QUESITOS'!$D$7="Sim",'1_QUESITOS'!$D$9="Sim"),"D",
IF('3_CAPAG'!$D$9="","",
'3_CAPAG'!$D$9))))</f>
        <v/>
      </c>
      <c r="H1332" s="8" t="str">
        <f>IF('1_QUESITOS'!$D$18="ERRO !!!","00.0",
IF(AND(OR(G1332="C",G1332="D"),'1_QUESITOS'!$D$13="Sim"),"10.1",
IF(AND(OR(G1332="A",G1332="B"),'1_QUESITOS'!$D$14="Sim"),"10.2",
IF(AND(OR(G1332="C",G1332="D"),'1_QUESITOS'!$D$13="Não",'1_QUESITOS'!$D$12="Inciso I"),"11.1",
IF(AND(OR(G1332="C",G1332="D"),'1_QUESITOS'!$D$13="Não",'1_QUESITOS'!$D$12="Inciso II"),"11.2",
"00.0")))))</f>
        <v>00.0</v>
      </c>
      <c r="I1332" s="87">
        <f>IF('1_QUESITOS'!$D$18="ERRO !!!",0,
IF(H1332="10.1",0.65,
IF(H1332="10.2",0,
IF(AND(H1332="11.1",'1_QUESITOS'!$D$8="Não",'1_QUESITOS'!$D$9="Não",'1_QUESITOS'!$D$10="Não",'1_QUESITOS'!$D$11="Não"),0.65,
IF(AND(H1332="11.1",OR('1_QUESITOS'!$D$8="Sim",'1_QUESITOS'!$D$9="Sim",'1_QUESITOS'!$D$10="Sim",'1_QUESITOS'!$D$11="Sim")),0.7,
IF(AND(H1332="11.2",'1_QUESITOS'!$D$8="Não",'1_QUESITOS'!$D$9="Não",'1_QUESITOS'!$D$10="Não",'1_QUESITOS'!$D$11="Não"),0.5,
IF(AND(H1332="11.2",OR('1_QUESITOS'!$D$8="Sim",'1_QUESITOS'!$D$9="Sim",'1_QUESITOS'!$D$10="Sim",'1_QUESITOS'!$D$11="Sim")),0.55,
0)))))))</f>
        <v>0</v>
      </c>
      <c r="J1332" s="87">
        <f>'3_CAPAG'!$D$8</f>
        <v>0</v>
      </c>
      <c r="K1332" s="87">
        <f>IF(OR('2_DEBITOS'!I1328="Sim",'1_QUESITOS'!$D$6="Sim",'1_QUESITOS'!$D$7="Sim",'1_QUESITOS'!$D$9="Sim"),I1332,
SMALL(I1332:J1332,1))</f>
        <v>0</v>
      </c>
      <c r="L1332" s="7">
        <f>IF('2_DEBITOS'!$I$4="ERRO !!!",0,ROUNDDOWN(SUM(E1332:F1332)*K1332,2))</f>
        <v>0</v>
      </c>
      <c r="M1332" s="7">
        <f t="shared" si="80"/>
        <v>0</v>
      </c>
      <c r="N1332" s="7">
        <f t="shared" si="83"/>
        <v>0</v>
      </c>
      <c r="O1332" s="7">
        <f t="shared" si="81"/>
        <v>0</v>
      </c>
    </row>
    <row r="1333" spans="3:15" x14ac:dyDescent="0.35">
      <c r="C1333" s="18" t="str">
        <f t="shared" si="82"/>
        <v/>
      </c>
      <c r="D1333" s="13" t="str">
        <f>IF('2_DEBITOS'!D1329="","Não informado",'2_DEBITOS'!D1329)</f>
        <v>Não informado</v>
      </c>
      <c r="E1333" s="7">
        <f>IF('2_DEBITOS'!$I$4="ERRO !!!",0,SUM('2_DEBITOS'!E1329))</f>
        <v>0</v>
      </c>
      <c r="F1333" s="7">
        <f>IF('2_DEBITOS'!$I$4="ERRO !!!",0,SUM('2_DEBITOS'!F1329,'2_DEBITOS'!G1329))</f>
        <v>0</v>
      </c>
      <c r="G1333" s="8" t="str">
        <f>IF('1_QUESITOS'!$D$18="ERRO !!!","",
IF(E1333+F1333=0,"",
IF(OR('2_DEBITOS'!I1329="Sim",'1_QUESITOS'!$D$6="Sim",'1_QUESITOS'!$D$7="Sim",'1_QUESITOS'!$D$9="Sim"),"D",
IF('3_CAPAG'!$D$9="","",
'3_CAPAG'!$D$9))))</f>
        <v/>
      </c>
      <c r="H1333" s="8" t="str">
        <f>IF('1_QUESITOS'!$D$18="ERRO !!!","00.0",
IF(AND(OR(G1333="C",G1333="D"),'1_QUESITOS'!$D$13="Sim"),"10.1",
IF(AND(OR(G1333="A",G1333="B"),'1_QUESITOS'!$D$14="Sim"),"10.2",
IF(AND(OR(G1333="C",G1333="D"),'1_QUESITOS'!$D$13="Não",'1_QUESITOS'!$D$12="Inciso I"),"11.1",
IF(AND(OR(G1333="C",G1333="D"),'1_QUESITOS'!$D$13="Não",'1_QUESITOS'!$D$12="Inciso II"),"11.2",
"00.0")))))</f>
        <v>00.0</v>
      </c>
      <c r="I1333" s="87">
        <f>IF('1_QUESITOS'!$D$18="ERRO !!!",0,
IF(H1333="10.1",0.65,
IF(H1333="10.2",0,
IF(AND(H1333="11.1",'1_QUESITOS'!$D$8="Não",'1_QUESITOS'!$D$9="Não",'1_QUESITOS'!$D$10="Não",'1_QUESITOS'!$D$11="Não"),0.65,
IF(AND(H1333="11.1",OR('1_QUESITOS'!$D$8="Sim",'1_QUESITOS'!$D$9="Sim",'1_QUESITOS'!$D$10="Sim",'1_QUESITOS'!$D$11="Sim")),0.7,
IF(AND(H1333="11.2",'1_QUESITOS'!$D$8="Não",'1_QUESITOS'!$D$9="Não",'1_QUESITOS'!$D$10="Não",'1_QUESITOS'!$D$11="Não"),0.5,
IF(AND(H1333="11.2",OR('1_QUESITOS'!$D$8="Sim",'1_QUESITOS'!$D$9="Sim",'1_QUESITOS'!$D$10="Sim",'1_QUESITOS'!$D$11="Sim")),0.55,
0)))))))</f>
        <v>0</v>
      </c>
      <c r="J1333" s="87">
        <f>'3_CAPAG'!$D$8</f>
        <v>0</v>
      </c>
      <c r="K1333" s="87">
        <f>IF(OR('2_DEBITOS'!I1329="Sim",'1_QUESITOS'!$D$6="Sim",'1_QUESITOS'!$D$7="Sim",'1_QUESITOS'!$D$9="Sim"),I1333,
SMALL(I1333:J1333,1))</f>
        <v>0</v>
      </c>
      <c r="L1333" s="7">
        <f>IF('2_DEBITOS'!$I$4="ERRO !!!",0,ROUNDDOWN(SUM(E1333:F1333)*K1333,2))</f>
        <v>0</v>
      </c>
      <c r="M1333" s="7">
        <f t="shared" si="80"/>
        <v>0</v>
      </c>
      <c r="N1333" s="7">
        <f t="shared" si="83"/>
        <v>0</v>
      </c>
      <c r="O1333" s="7">
        <f t="shared" si="81"/>
        <v>0</v>
      </c>
    </row>
    <row r="1334" spans="3:15" x14ac:dyDescent="0.35">
      <c r="C1334" s="18" t="str">
        <f t="shared" si="82"/>
        <v/>
      </c>
      <c r="D1334" s="13" t="str">
        <f>IF('2_DEBITOS'!D1330="","Não informado",'2_DEBITOS'!D1330)</f>
        <v>Não informado</v>
      </c>
      <c r="E1334" s="7">
        <f>IF('2_DEBITOS'!$I$4="ERRO !!!",0,SUM('2_DEBITOS'!E1330))</f>
        <v>0</v>
      </c>
      <c r="F1334" s="7">
        <f>IF('2_DEBITOS'!$I$4="ERRO !!!",0,SUM('2_DEBITOS'!F1330,'2_DEBITOS'!G1330))</f>
        <v>0</v>
      </c>
      <c r="G1334" s="8" t="str">
        <f>IF('1_QUESITOS'!$D$18="ERRO !!!","",
IF(E1334+F1334=0,"",
IF(OR('2_DEBITOS'!I1330="Sim",'1_QUESITOS'!$D$6="Sim",'1_QUESITOS'!$D$7="Sim",'1_QUESITOS'!$D$9="Sim"),"D",
IF('3_CAPAG'!$D$9="","",
'3_CAPAG'!$D$9))))</f>
        <v/>
      </c>
      <c r="H1334" s="8" t="str">
        <f>IF('1_QUESITOS'!$D$18="ERRO !!!","00.0",
IF(AND(OR(G1334="C",G1334="D"),'1_QUESITOS'!$D$13="Sim"),"10.1",
IF(AND(OR(G1334="A",G1334="B"),'1_QUESITOS'!$D$14="Sim"),"10.2",
IF(AND(OR(G1334="C",G1334="D"),'1_QUESITOS'!$D$13="Não",'1_QUESITOS'!$D$12="Inciso I"),"11.1",
IF(AND(OR(G1334="C",G1334="D"),'1_QUESITOS'!$D$13="Não",'1_QUESITOS'!$D$12="Inciso II"),"11.2",
"00.0")))))</f>
        <v>00.0</v>
      </c>
      <c r="I1334" s="87">
        <f>IF('1_QUESITOS'!$D$18="ERRO !!!",0,
IF(H1334="10.1",0.65,
IF(H1334="10.2",0,
IF(AND(H1334="11.1",'1_QUESITOS'!$D$8="Não",'1_QUESITOS'!$D$9="Não",'1_QUESITOS'!$D$10="Não",'1_QUESITOS'!$D$11="Não"),0.65,
IF(AND(H1334="11.1",OR('1_QUESITOS'!$D$8="Sim",'1_QUESITOS'!$D$9="Sim",'1_QUESITOS'!$D$10="Sim",'1_QUESITOS'!$D$11="Sim")),0.7,
IF(AND(H1334="11.2",'1_QUESITOS'!$D$8="Não",'1_QUESITOS'!$D$9="Não",'1_QUESITOS'!$D$10="Não",'1_QUESITOS'!$D$11="Não"),0.5,
IF(AND(H1334="11.2",OR('1_QUESITOS'!$D$8="Sim",'1_QUESITOS'!$D$9="Sim",'1_QUESITOS'!$D$10="Sim",'1_QUESITOS'!$D$11="Sim")),0.55,
0)))))))</f>
        <v>0</v>
      </c>
      <c r="J1334" s="87">
        <f>'3_CAPAG'!$D$8</f>
        <v>0</v>
      </c>
      <c r="K1334" s="87">
        <f>IF(OR('2_DEBITOS'!I1330="Sim",'1_QUESITOS'!$D$6="Sim",'1_QUESITOS'!$D$7="Sim",'1_QUESITOS'!$D$9="Sim"),I1334,
SMALL(I1334:J1334,1))</f>
        <v>0</v>
      </c>
      <c r="L1334" s="7">
        <f>IF('2_DEBITOS'!$I$4="ERRO !!!",0,ROUNDDOWN(SUM(E1334:F1334)*K1334,2))</f>
        <v>0</v>
      </c>
      <c r="M1334" s="7">
        <f t="shared" si="80"/>
        <v>0</v>
      </c>
      <c r="N1334" s="7">
        <f t="shared" si="83"/>
        <v>0</v>
      </c>
      <c r="O1334" s="7">
        <f t="shared" si="81"/>
        <v>0</v>
      </c>
    </row>
    <row r="1335" spans="3:15" x14ac:dyDescent="0.35">
      <c r="C1335" s="18" t="str">
        <f t="shared" si="82"/>
        <v/>
      </c>
      <c r="D1335" s="13" t="str">
        <f>IF('2_DEBITOS'!D1331="","Não informado",'2_DEBITOS'!D1331)</f>
        <v>Não informado</v>
      </c>
      <c r="E1335" s="7">
        <f>IF('2_DEBITOS'!$I$4="ERRO !!!",0,SUM('2_DEBITOS'!E1331))</f>
        <v>0</v>
      </c>
      <c r="F1335" s="7">
        <f>IF('2_DEBITOS'!$I$4="ERRO !!!",0,SUM('2_DEBITOS'!F1331,'2_DEBITOS'!G1331))</f>
        <v>0</v>
      </c>
      <c r="G1335" s="8" t="str">
        <f>IF('1_QUESITOS'!$D$18="ERRO !!!","",
IF(E1335+F1335=0,"",
IF(OR('2_DEBITOS'!I1331="Sim",'1_QUESITOS'!$D$6="Sim",'1_QUESITOS'!$D$7="Sim",'1_QUESITOS'!$D$9="Sim"),"D",
IF('3_CAPAG'!$D$9="","",
'3_CAPAG'!$D$9))))</f>
        <v/>
      </c>
      <c r="H1335" s="8" t="str">
        <f>IF('1_QUESITOS'!$D$18="ERRO !!!","00.0",
IF(AND(OR(G1335="C",G1335="D"),'1_QUESITOS'!$D$13="Sim"),"10.1",
IF(AND(OR(G1335="A",G1335="B"),'1_QUESITOS'!$D$14="Sim"),"10.2",
IF(AND(OR(G1335="C",G1335="D"),'1_QUESITOS'!$D$13="Não",'1_QUESITOS'!$D$12="Inciso I"),"11.1",
IF(AND(OR(G1335="C",G1335="D"),'1_QUESITOS'!$D$13="Não",'1_QUESITOS'!$D$12="Inciso II"),"11.2",
"00.0")))))</f>
        <v>00.0</v>
      </c>
      <c r="I1335" s="87">
        <f>IF('1_QUESITOS'!$D$18="ERRO !!!",0,
IF(H1335="10.1",0.65,
IF(H1335="10.2",0,
IF(AND(H1335="11.1",'1_QUESITOS'!$D$8="Não",'1_QUESITOS'!$D$9="Não",'1_QUESITOS'!$D$10="Não",'1_QUESITOS'!$D$11="Não"),0.65,
IF(AND(H1335="11.1",OR('1_QUESITOS'!$D$8="Sim",'1_QUESITOS'!$D$9="Sim",'1_QUESITOS'!$D$10="Sim",'1_QUESITOS'!$D$11="Sim")),0.7,
IF(AND(H1335="11.2",'1_QUESITOS'!$D$8="Não",'1_QUESITOS'!$D$9="Não",'1_QUESITOS'!$D$10="Não",'1_QUESITOS'!$D$11="Não"),0.5,
IF(AND(H1335="11.2",OR('1_QUESITOS'!$D$8="Sim",'1_QUESITOS'!$D$9="Sim",'1_QUESITOS'!$D$10="Sim",'1_QUESITOS'!$D$11="Sim")),0.55,
0)))))))</f>
        <v>0</v>
      </c>
      <c r="J1335" s="87">
        <f>'3_CAPAG'!$D$8</f>
        <v>0</v>
      </c>
      <c r="K1335" s="87">
        <f>IF(OR('2_DEBITOS'!I1331="Sim",'1_QUESITOS'!$D$6="Sim",'1_QUESITOS'!$D$7="Sim",'1_QUESITOS'!$D$9="Sim"),I1335,
SMALL(I1335:J1335,1))</f>
        <v>0</v>
      </c>
      <c r="L1335" s="7">
        <f>IF('2_DEBITOS'!$I$4="ERRO !!!",0,ROUNDDOWN(SUM(E1335:F1335)*K1335,2))</f>
        <v>0</v>
      </c>
      <c r="M1335" s="7">
        <f t="shared" si="80"/>
        <v>0</v>
      </c>
      <c r="N1335" s="7">
        <f t="shared" si="83"/>
        <v>0</v>
      </c>
      <c r="O1335" s="7">
        <f t="shared" si="81"/>
        <v>0</v>
      </c>
    </row>
    <row r="1336" spans="3:15" x14ac:dyDescent="0.35">
      <c r="C1336" s="18" t="str">
        <f t="shared" si="82"/>
        <v/>
      </c>
      <c r="D1336" s="13" t="str">
        <f>IF('2_DEBITOS'!D1332="","Não informado",'2_DEBITOS'!D1332)</f>
        <v>Não informado</v>
      </c>
      <c r="E1336" s="7">
        <f>IF('2_DEBITOS'!$I$4="ERRO !!!",0,SUM('2_DEBITOS'!E1332))</f>
        <v>0</v>
      </c>
      <c r="F1336" s="7">
        <f>IF('2_DEBITOS'!$I$4="ERRO !!!",0,SUM('2_DEBITOS'!F1332,'2_DEBITOS'!G1332))</f>
        <v>0</v>
      </c>
      <c r="G1336" s="8" t="str">
        <f>IF('1_QUESITOS'!$D$18="ERRO !!!","",
IF(E1336+F1336=0,"",
IF(OR('2_DEBITOS'!I1332="Sim",'1_QUESITOS'!$D$6="Sim",'1_QUESITOS'!$D$7="Sim",'1_QUESITOS'!$D$9="Sim"),"D",
IF('3_CAPAG'!$D$9="","",
'3_CAPAG'!$D$9))))</f>
        <v/>
      </c>
      <c r="H1336" s="8" t="str">
        <f>IF('1_QUESITOS'!$D$18="ERRO !!!","00.0",
IF(AND(OR(G1336="C",G1336="D"),'1_QUESITOS'!$D$13="Sim"),"10.1",
IF(AND(OR(G1336="A",G1336="B"),'1_QUESITOS'!$D$14="Sim"),"10.2",
IF(AND(OR(G1336="C",G1336="D"),'1_QUESITOS'!$D$13="Não",'1_QUESITOS'!$D$12="Inciso I"),"11.1",
IF(AND(OR(G1336="C",G1336="D"),'1_QUESITOS'!$D$13="Não",'1_QUESITOS'!$D$12="Inciso II"),"11.2",
"00.0")))))</f>
        <v>00.0</v>
      </c>
      <c r="I1336" s="87">
        <f>IF('1_QUESITOS'!$D$18="ERRO !!!",0,
IF(H1336="10.1",0.65,
IF(H1336="10.2",0,
IF(AND(H1336="11.1",'1_QUESITOS'!$D$8="Não",'1_QUESITOS'!$D$9="Não",'1_QUESITOS'!$D$10="Não",'1_QUESITOS'!$D$11="Não"),0.65,
IF(AND(H1336="11.1",OR('1_QUESITOS'!$D$8="Sim",'1_QUESITOS'!$D$9="Sim",'1_QUESITOS'!$D$10="Sim",'1_QUESITOS'!$D$11="Sim")),0.7,
IF(AND(H1336="11.2",'1_QUESITOS'!$D$8="Não",'1_QUESITOS'!$D$9="Não",'1_QUESITOS'!$D$10="Não",'1_QUESITOS'!$D$11="Não"),0.5,
IF(AND(H1336="11.2",OR('1_QUESITOS'!$D$8="Sim",'1_QUESITOS'!$D$9="Sim",'1_QUESITOS'!$D$10="Sim",'1_QUESITOS'!$D$11="Sim")),0.55,
0)))))))</f>
        <v>0</v>
      </c>
      <c r="J1336" s="87">
        <f>'3_CAPAG'!$D$8</f>
        <v>0</v>
      </c>
      <c r="K1336" s="87">
        <f>IF(OR('2_DEBITOS'!I1332="Sim",'1_QUESITOS'!$D$6="Sim",'1_QUESITOS'!$D$7="Sim",'1_QUESITOS'!$D$9="Sim"),I1336,
SMALL(I1336:J1336,1))</f>
        <v>0</v>
      </c>
      <c r="L1336" s="7">
        <f>IF('2_DEBITOS'!$I$4="ERRO !!!",0,ROUNDDOWN(SUM(E1336:F1336)*K1336,2))</f>
        <v>0</v>
      </c>
      <c r="M1336" s="7">
        <f t="shared" si="80"/>
        <v>0</v>
      </c>
      <c r="N1336" s="7">
        <f t="shared" si="83"/>
        <v>0</v>
      </c>
      <c r="O1336" s="7">
        <f t="shared" si="81"/>
        <v>0</v>
      </c>
    </row>
    <row r="1337" spans="3:15" x14ac:dyDescent="0.35">
      <c r="C1337" s="18" t="str">
        <f t="shared" si="82"/>
        <v/>
      </c>
      <c r="D1337" s="13" t="str">
        <f>IF('2_DEBITOS'!D1333="","Não informado",'2_DEBITOS'!D1333)</f>
        <v>Não informado</v>
      </c>
      <c r="E1337" s="7">
        <f>IF('2_DEBITOS'!$I$4="ERRO !!!",0,SUM('2_DEBITOS'!E1333))</f>
        <v>0</v>
      </c>
      <c r="F1337" s="7">
        <f>IF('2_DEBITOS'!$I$4="ERRO !!!",0,SUM('2_DEBITOS'!F1333,'2_DEBITOS'!G1333))</f>
        <v>0</v>
      </c>
      <c r="G1337" s="8" t="str">
        <f>IF('1_QUESITOS'!$D$18="ERRO !!!","",
IF(E1337+F1337=0,"",
IF(OR('2_DEBITOS'!I1333="Sim",'1_QUESITOS'!$D$6="Sim",'1_QUESITOS'!$D$7="Sim",'1_QUESITOS'!$D$9="Sim"),"D",
IF('3_CAPAG'!$D$9="","",
'3_CAPAG'!$D$9))))</f>
        <v/>
      </c>
      <c r="H1337" s="8" t="str">
        <f>IF('1_QUESITOS'!$D$18="ERRO !!!","00.0",
IF(AND(OR(G1337="C",G1337="D"),'1_QUESITOS'!$D$13="Sim"),"10.1",
IF(AND(OR(G1337="A",G1337="B"),'1_QUESITOS'!$D$14="Sim"),"10.2",
IF(AND(OR(G1337="C",G1337="D"),'1_QUESITOS'!$D$13="Não",'1_QUESITOS'!$D$12="Inciso I"),"11.1",
IF(AND(OR(G1337="C",G1337="D"),'1_QUESITOS'!$D$13="Não",'1_QUESITOS'!$D$12="Inciso II"),"11.2",
"00.0")))))</f>
        <v>00.0</v>
      </c>
      <c r="I1337" s="87">
        <f>IF('1_QUESITOS'!$D$18="ERRO !!!",0,
IF(H1337="10.1",0.65,
IF(H1337="10.2",0,
IF(AND(H1337="11.1",'1_QUESITOS'!$D$8="Não",'1_QUESITOS'!$D$9="Não",'1_QUESITOS'!$D$10="Não",'1_QUESITOS'!$D$11="Não"),0.65,
IF(AND(H1337="11.1",OR('1_QUESITOS'!$D$8="Sim",'1_QUESITOS'!$D$9="Sim",'1_QUESITOS'!$D$10="Sim",'1_QUESITOS'!$D$11="Sim")),0.7,
IF(AND(H1337="11.2",'1_QUESITOS'!$D$8="Não",'1_QUESITOS'!$D$9="Não",'1_QUESITOS'!$D$10="Não",'1_QUESITOS'!$D$11="Não"),0.5,
IF(AND(H1337="11.2",OR('1_QUESITOS'!$D$8="Sim",'1_QUESITOS'!$D$9="Sim",'1_QUESITOS'!$D$10="Sim",'1_QUESITOS'!$D$11="Sim")),0.55,
0)))))))</f>
        <v>0</v>
      </c>
      <c r="J1337" s="87">
        <f>'3_CAPAG'!$D$8</f>
        <v>0</v>
      </c>
      <c r="K1337" s="87">
        <f>IF(OR('2_DEBITOS'!I1333="Sim",'1_QUESITOS'!$D$6="Sim",'1_QUESITOS'!$D$7="Sim",'1_QUESITOS'!$D$9="Sim"),I1337,
SMALL(I1337:J1337,1))</f>
        <v>0</v>
      </c>
      <c r="L1337" s="7">
        <f>IF('2_DEBITOS'!$I$4="ERRO !!!",0,ROUNDDOWN(SUM(E1337:F1337)*K1337,2))</f>
        <v>0</v>
      </c>
      <c r="M1337" s="7">
        <f t="shared" si="80"/>
        <v>0</v>
      </c>
      <c r="N1337" s="7">
        <f t="shared" si="83"/>
        <v>0</v>
      </c>
      <c r="O1337" s="7">
        <f t="shared" si="81"/>
        <v>0</v>
      </c>
    </row>
    <row r="1338" spans="3:15" x14ac:dyDescent="0.35">
      <c r="C1338" s="18" t="str">
        <f t="shared" si="82"/>
        <v/>
      </c>
      <c r="D1338" s="13" t="str">
        <f>IF('2_DEBITOS'!D1334="","Não informado",'2_DEBITOS'!D1334)</f>
        <v>Não informado</v>
      </c>
      <c r="E1338" s="7">
        <f>IF('2_DEBITOS'!$I$4="ERRO !!!",0,SUM('2_DEBITOS'!E1334))</f>
        <v>0</v>
      </c>
      <c r="F1338" s="7">
        <f>IF('2_DEBITOS'!$I$4="ERRO !!!",0,SUM('2_DEBITOS'!F1334,'2_DEBITOS'!G1334))</f>
        <v>0</v>
      </c>
      <c r="G1338" s="8" t="str">
        <f>IF('1_QUESITOS'!$D$18="ERRO !!!","",
IF(E1338+F1338=0,"",
IF(OR('2_DEBITOS'!I1334="Sim",'1_QUESITOS'!$D$6="Sim",'1_QUESITOS'!$D$7="Sim",'1_QUESITOS'!$D$9="Sim"),"D",
IF('3_CAPAG'!$D$9="","",
'3_CAPAG'!$D$9))))</f>
        <v/>
      </c>
      <c r="H1338" s="8" t="str">
        <f>IF('1_QUESITOS'!$D$18="ERRO !!!","00.0",
IF(AND(OR(G1338="C",G1338="D"),'1_QUESITOS'!$D$13="Sim"),"10.1",
IF(AND(OR(G1338="A",G1338="B"),'1_QUESITOS'!$D$14="Sim"),"10.2",
IF(AND(OR(G1338="C",G1338="D"),'1_QUESITOS'!$D$13="Não",'1_QUESITOS'!$D$12="Inciso I"),"11.1",
IF(AND(OR(G1338="C",G1338="D"),'1_QUESITOS'!$D$13="Não",'1_QUESITOS'!$D$12="Inciso II"),"11.2",
"00.0")))))</f>
        <v>00.0</v>
      </c>
      <c r="I1338" s="87">
        <f>IF('1_QUESITOS'!$D$18="ERRO !!!",0,
IF(H1338="10.1",0.65,
IF(H1338="10.2",0,
IF(AND(H1338="11.1",'1_QUESITOS'!$D$8="Não",'1_QUESITOS'!$D$9="Não",'1_QUESITOS'!$D$10="Não",'1_QUESITOS'!$D$11="Não"),0.65,
IF(AND(H1338="11.1",OR('1_QUESITOS'!$D$8="Sim",'1_QUESITOS'!$D$9="Sim",'1_QUESITOS'!$D$10="Sim",'1_QUESITOS'!$D$11="Sim")),0.7,
IF(AND(H1338="11.2",'1_QUESITOS'!$D$8="Não",'1_QUESITOS'!$D$9="Não",'1_QUESITOS'!$D$10="Não",'1_QUESITOS'!$D$11="Não"),0.5,
IF(AND(H1338="11.2",OR('1_QUESITOS'!$D$8="Sim",'1_QUESITOS'!$D$9="Sim",'1_QUESITOS'!$D$10="Sim",'1_QUESITOS'!$D$11="Sim")),0.55,
0)))))))</f>
        <v>0</v>
      </c>
      <c r="J1338" s="87">
        <f>'3_CAPAG'!$D$8</f>
        <v>0</v>
      </c>
      <c r="K1338" s="87">
        <f>IF(OR('2_DEBITOS'!I1334="Sim",'1_QUESITOS'!$D$6="Sim",'1_QUESITOS'!$D$7="Sim",'1_QUESITOS'!$D$9="Sim"),I1338,
SMALL(I1338:J1338,1))</f>
        <v>0</v>
      </c>
      <c r="L1338" s="7">
        <f>IF('2_DEBITOS'!$I$4="ERRO !!!",0,ROUNDDOWN(SUM(E1338:F1338)*K1338,2))</f>
        <v>0</v>
      </c>
      <c r="M1338" s="7">
        <f t="shared" si="80"/>
        <v>0</v>
      </c>
      <c r="N1338" s="7">
        <f t="shared" si="83"/>
        <v>0</v>
      </c>
      <c r="O1338" s="7">
        <f t="shared" si="81"/>
        <v>0</v>
      </c>
    </row>
    <row r="1339" spans="3:15" x14ac:dyDescent="0.35">
      <c r="C1339" s="18" t="str">
        <f t="shared" si="82"/>
        <v/>
      </c>
      <c r="D1339" s="13" t="str">
        <f>IF('2_DEBITOS'!D1335="","Não informado",'2_DEBITOS'!D1335)</f>
        <v>Não informado</v>
      </c>
      <c r="E1339" s="7">
        <f>IF('2_DEBITOS'!$I$4="ERRO !!!",0,SUM('2_DEBITOS'!E1335))</f>
        <v>0</v>
      </c>
      <c r="F1339" s="7">
        <f>IF('2_DEBITOS'!$I$4="ERRO !!!",0,SUM('2_DEBITOS'!F1335,'2_DEBITOS'!G1335))</f>
        <v>0</v>
      </c>
      <c r="G1339" s="8" t="str">
        <f>IF('1_QUESITOS'!$D$18="ERRO !!!","",
IF(E1339+F1339=0,"",
IF(OR('2_DEBITOS'!I1335="Sim",'1_QUESITOS'!$D$6="Sim",'1_QUESITOS'!$D$7="Sim",'1_QUESITOS'!$D$9="Sim"),"D",
IF('3_CAPAG'!$D$9="","",
'3_CAPAG'!$D$9))))</f>
        <v/>
      </c>
      <c r="H1339" s="8" t="str">
        <f>IF('1_QUESITOS'!$D$18="ERRO !!!","00.0",
IF(AND(OR(G1339="C",G1339="D"),'1_QUESITOS'!$D$13="Sim"),"10.1",
IF(AND(OR(G1339="A",G1339="B"),'1_QUESITOS'!$D$14="Sim"),"10.2",
IF(AND(OR(G1339="C",G1339="D"),'1_QUESITOS'!$D$13="Não",'1_QUESITOS'!$D$12="Inciso I"),"11.1",
IF(AND(OR(G1339="C",G1339="D"),'1_QUESITOS'!$D$13="Não",'1_QUESITOS'!$D$12="Inciso II"),"11.2",
"00.0")))))</f>
        <v>00.0</v>
      </c>
      <c r="I1339" s="87">
        <f>IF('1_QUESITOS'!$D$18="ERRO !!!",0,
IF(H1339="10.1",0.65,
IF(H1339="10.2",0,
IF(AND(H1339="11.1",'1_QUESITOS'!$D$8="Não",'1_QUESITOS'!$D$9="Não",'1_QUESITOS'!$D$10="Não",'1_QUESITOS'!$D$11="Não"),0.65,
IF(AND(H1339="11.1",OR('1_QUESITOS'!$D$8="Sim",'1_QUESITOS'!$D$9="Sim",'1_QUESITOS'!$D$10="Sim",'1_QUESITOS'!$D$11="Sim")),0.7,
IF(AND(H1339="11.2",'1_QUESITOS'!$D$8="Não",'1_QUESITOS'!$D$9="Não",'1_QUESITOS'!$D$10="Não",'1_QUESITOS'!$D$11="Não"),0.5,
IF(AND(H1339="11.2",OR('1_QUESITOS'!$D$8="Sim",'1_QUESITOS'!$D$9="Sim",'1_QUESITOS'!$D$10="Sim",'1_QUESITOS'!$D$11="Sim")),0.55,
0)))))))</f>
        <v>0</v>
      </c>
      <c r="J1339" s="87">
        <f>'3_CAPAG'!$D$8</f>
        <v>0</v>
      </c>
      <c r="K1339" s="87">
        <f>IF(OR('2_DEBITOS'!I1335="Sim",'1_QUESITOS'!$D$6="Sim",'1_QUESITOS'!$D$7="Sim",'1_QUESITOS'!$D$9="Sim"),I1339,
SMALL(I1339:J1339,1))</f>
        <v>0</v>
      </c>
      <c r="L1339" s="7">
        <f>IF('2_DEBITOS'!$I$4="ERRO !!!",0,ROUNDDOWN(SUM(E1339:F1339)*K1339,2))</f>
        <v>0</v>
      </c>
      <c r="M1339" s="7">
        <f t="shared" si="80"/>
        <v>0</v>
      </c>
      <c r="N1339" s="7">
        <f t="shared" si="83"/>
        <v>0</v>
      </c>
      <c r="O1339" s="7">
        <f t="shared" si="81"/>
        <v>0</v>
      </c>
    </row>
    <row r="1340" spans="3:15" x14ac:dyDescent="0.35">
      <c r="C1340" s="18" t="str">
        <f t="shared" si="82"/>
        <v/>
      </c>
      <c r="D1340" s="13" t="str">
        <f>IF('2_DEBITOS'!D1336="","Não informado",'2_DEBITOS'!D1336)</f>
        <v>Não informado</v>
      </c>
      <c r="E1340" s="7">
        <f>IF('2_DEBITOS'!$I$4="ERRO !!!",0,SUM('2_DEBITOS'!E1336))</f>
        <v>0</v>
      </c>
      <c r="F1340" s="7">
        <f>IF('2_DEBITOS'!$I$4="ERRO !!!",0,SUM('2_DEBITOS'!F1336,'2_DEBITOS'!G1336))</f>
        <v>0</v>
      </c>
      <c r="G1340" s="8" t="str">
        <f>IF('1_QUESITOS'!$D$18="ERRO !!!","",
IF(E1340+F1340=0,"",
IF(OR('2_DEBITOS'!I1336="Sim",'1_QUESITOS'!$D$6="Sim",'1_QUESITOS'!$D$7="Sim",'1_QUESITOS'!$D$9="Sim"),"D",
IF('3_CAPAG'!$D$9="","",
'3_CAPAG'!$D$9))))</f>
        <v/>
      </c>
      <c r="H1340" s="8" t="str">
        <f>IF('1_QUESITOS'!$D$18="ERRO !!!","00.0",
IF(AND(OR(G1340="C",G1340="D"),'1_QUESITOS'!$D$13="Sim"),"10.1",
IF(AND(OR(G1340="A",G1340="B"),'1_QUESITOS'!$D$14="Sim"),"10.2",
IF(AND(OR(G1340="C",G1340="D"),'1_QUESITOS'!$D$13="Não",'1_QUESITOS'!$D$12="Inciso I"),"11.1",
IF(AND(OR(G1340="C",G1340="D"),'1_QUESITOS'!$D$13="Não",'1_QUESITOS'!$D$12="Inciso II"),"11.2",
"00.0")))))</f>
        <v>00.0</v>
      </c>
      <c r="I1340" s="87">
        <f>IF('1_QUESITOS'!$D$18="ERRO !!!",0,
IF(H1340="10.1",0.65,
IF(H1340="10.2",0,
IF(AND(H1340="11.1",'1_QUESITOS'!$D$8="Não",'1_QUESITOS'!$D$9="Não",'1_QUESITOS'!$D$10="Não",'1_QUESITOS'!$D$11="Não"),0.65,
IF(AND(H1340="11.1",OR('1_QUESITOS'!$D$8="Sim",'1_QUESITOS'!$D$9="Sim",'1_QUESITOS'!$D$10="Sim",'1_QUESITOS'!$D$11="Sim")),0.7,
IF(AND(H1340="11.2",'1_QUESITOS'!$D$8="Não",'1_QUESITOS'!$D$9="Não",'1_QUESITOS'!$D$10="Não",'1_QUESITOS'!$D$11="Não"),0.5,
IF(AND(H1340="11.2",OR('1_QUESITOS'!$D$8="Sim",'1_QUESITOS'!$D$9="Sim",'1_QUESITOS'!$D$10="Sim",'1_QUESITOS'!$D$11="Sim")),0.55,
0)))))))</f>
        <v>0</v>
      </c>
      <c r="J1340" s="87">
        <f>'3_CAPAG'!$D$8</f>
        <v>0</v>
      </c>
      <c r="K1340" s="87">
        <f>IF(OR('2_DEBITOS'!I1336="Sim",'1_QUESITOS'!$D$6="Sim",'1_QUESITOS'!$D$7="Sim",'1_QUESITOS'!$D$9="Sim"),I1340,
SMALL(I1340:J1340,1))</f>
        <v>0</v>
      </c>
      <c r="L1340" s="7">
        <f>IF('2_DEBITOS'!$I$4="ERRO !!!",0,ROUNDDOWN(SUM(E1340:F1340)*K1340,2))</f>
        <v>0</v>
      </c>
      <c r="M1340" s="7">
        <f t="shared" si="80"/>
        <v>0</v>
      </c>
      <c r="N1340" s="7">
        <f t="shared" si="83"/>
        <v>0</v>
      </c>
      <c r="O1340" s="7">
        <f t="shared" si="81"/>
        <v>0</v>
      </c>
    </row>
    <row r="1341" spans="3:15" x14ac:dyDescent="0.35">
      <c r="C1341" s="18" t="str">
        <f t="shared" si="82"/>
        <v/>
      </c>
      <c r="D1341" s="13" t="str">
        <f>IF('2_DEBITOS'!D1337="","Não informado",'2_DEBITOS'!D1337)</f>
        <v>Não informado</v>
      </c>
      <c r="E1341" s="7">
        <f>IF('2_DEBITOS'!$I$4="ERRO !!!",0,SUM('2_DEBITOS'!E1337))</f>
        <v>0</v>
      </c>
      <c r="F1341" s="7">
        <f>IF('2_DEBITOS'!$I$4="ERRO !!!",0,SUM('2_DEBITOS'!F1337,'2_DEBITOS'!G1337))</f>
        <v>0</v>
      </c>
      <c r="G1341" s="8" t="str">
        <f>IF('1_QUESITOS'!$D$18="ERRO !!!","",
IF(E1341+F1341=0,"",
IF(OR('2_DEBITOS'!I1337="Sim",'1_QUESITOS'!$D$6="Sim",'1_QUESITOS'!$D$7="Sim",'1_QUESITOS'!$D$9="Sim"),"D",
IF('3_CAPAG'!$D$9="","",
'3_CAPAG'!$D$9))))</f>
        <v/>
      </c>
      <c r="H1341" s="8" t="str">
        <f>IF('1_QUESITOS'!$D$18="ERRO !!!","00.0",
IF(AND(OR(G1341="C",G1341="D"),'1_QUESITOS'!$D$13="Sim"),"10.1",
IF(AND(OR(G1341="A",G1341="B"),'1_QUESITOS'!$D$14="Sim"),"10.2",
IF(AND(OR(G1341="C",G1341="D"),'1_QUESITOS'!$D$13="Não",'1_QUESITOS'!$D$12="Inciso I"),"11.1",
IF(AND(OR(G1341="C",G1341="D"),'1_QUESITOS'!$D$13="Não",'1_QUESITOS'!$D$12="Inciso II"),"11.2",
"00.0")))))</f>
        <v>00.0</v>
      </c>
      <c r="I1341" s="87">
        <f>IF('1_QUESITOS'!$D$18="ERRO !!!",0,
IF(H1341="10.1",0.65,
IF(H1341="10.2",0,
IF(AND(H1341="11.1",'1_QUESITOS'!$D$8="Não",'1_QUESITOS'!$D$9="Não",'1_QUESITOS'!$D$10="Não",'1_QUESITOS'!$D$11="Não"),0.65,
IF(AND(H1341="11.1",OR('1_QUESITOS'!$D$8="Sim",'1_QUESITOS'!$D$9="Sim",'1_QUESITOS'!$D$10="Sim",'1_QUESITOS'!$D$11="Sim")),0.7,
IF(AND(H1341="11.2",'1_QUESITOS'!$D$8="Não",'1_QUESITOS'!$D$9="Não",'1_QUESITOS'!$D$10="Não",'1_QUESITOS'!$D$11="Não"),0.5,
IF(AND(H1341="11.2",OR('1_QUESITOS'!$D$8="Sim",'1_QUESITOS'!$D$9="Sim",'1_QUESITOS'!$D$10="Sim",'1_QUESITOS'!$D$11="Sim")),0.55,
0)))))))</f>
        <v>0</v>
      </c>
      <c r="J1341" s="87">
        <f>'3_CAPAG'!$D$8</f>
        <v>0</v>
      </c>
      <c r="K1341" s="87">
        <f>IF(OR('2_DEBITOS'!I1337="Sim",'1_QUESITOS'!$D$6="Sim",'1_QUESITOS'!$D$7="Sim",'1_QUESITOS'!$D$9="Sim"),I1341,
SMALL(I1341:J1341,1))</f>
        <v>0</v>
      </c>
      <c r="L1341" s="7">
        <f>IF('2_DEBITOS'!$I$4="ERRO !!!",0,ROUNDDOWN(SUM(E1341:F1341)*K1341,2))</f>
        <v>0</v>
      </c>
      <c r="M1341" s="7">
        <f t="shared" si="80"/>
        <v>0</v>
      </c>
      <c r="N1341" s="7">
        <f t="shared" si="83"/>
        <v>0</v>
      </c>
      <c r="O1341" s="7">
        <f t="shared" si="81"/>
        <v>0</v>
      </c>
    </row>
    <row r="1342" spans="3:15" x14ac:dyDescent="0.35">
      <c r="C1342" s="18" t="str">
        <f t="shared" si="82"/>
        <v/>
      </c>
      <c r="D1342" s="13" t="str">
        <f>IF('2_DEBITOS'!D1338="","Não informado",'2_DEBITOS'!D1338)</f>
        <v>Não informado</v>
      </c>
      <c r="E1342" s="7">
        <f>IF('2_DEBITOS'!$I$4="ERRO !!!",0,SUM('2_DEBITOS'!E1338))</f>
        <v>0</v>
      </c>
      <c r="F1342" s="7">
        <f>IF('2_DEBITOS'!$I$4="ERRO !!!",0,SUM('2_DEBITOS'!F1338,'2_DEBITOS'!G1338))</f>
        <v>0</v>
      </c>
      <c r="G1342" s="8" t="str">
        <f>IF('1_QUESITOS'!$D$18="ERRO !!!","",
IF(E1342+F1342=0,"",
IF(OR('2_DEBITOS'!I1338="Sim",'1_QUESITOS'!$D$6="Sim",'1_QUESITOS'!$D$7="Sim",'1_QUESITOS'!$D$9="Sim"),"D",
IF('3_CAPAG'!$D$9="","",
'3_CAPAG'!$D$9))))</f>
        <v/>
      </c>
      <c r="H1342" s="8" t="str">
        <f>IF('1_QUESITOS'!$D$18="ERRO !!!","00.0",
IF(AND(OR(G1342="C",G1342="D"),'1_QUESITOS'!$D$13="Sim"),"10.1",
IF(AND(OR(G1342="A",G1342="B"),'1_QUESITOS'!$D$14="Sim"),"10.2",
IF(AND(OR(G1342="C",G1342="D"),'1_QUESITOS'!$D$13="Não",'1_QUESITOS'!$D$12="Inciso I"),"11.1",
IF(AND(OR(G1342="C",G1342="D"),'1_QUESITOS'!$D$13="Não",'1_QUESITOS'!$D$12="Inciso II"),"11.2",
"00.0")))))</f>
        <v>00.0</v>
      </c>
      <c r="I1342" s="87">
        <f>IF('1_QUESITOS'!$D$18="ERRO !!!",0,
IF(H1342="10.1",0.65,
IF(H1342="10.2",0,
IF(AND(H1342="11.1",'1_QUESITOS'!$D$8="Não",'1_QUESITOS'!$D$9="Não",'1_QUESITOS'!$D$10="Não",'1_QUESITOS'!$D$11="Não"),0.65,
IF(AND(H1342="11.1",OR('1_QUESITOS'!$D$8="Sim",'1_QUESITOS'!$D$9="Sim",'1_QUESITOS'!$D$10="Sim",'1_QUESITOS'!$D$11="Sim")),0.7,
IF(AND(H1342="11.2",'1_QUESITOS'!$D$8="Não",'1_QUESITOS'!$D$9="Não",'1_QUESITOS'!$D$10="Não",'1_QUESITOS'!$D$11="Não"),0.5,
IF(AND(H1342="11.2",OR('1_QUESITOS'!$D$8="Sim",'1_QUESITOS'!$D$9="Sim",'1_QUESITOS'!$D$10="Sim",'1_QUESITOS'!$D$11="Sim")),0.55,
0)))))))</f>
        <v>0</v>
      </c>
      <c r="J1342" s="87">
        <f>'3_CAPAG'!$D$8</f>
        <v>0</v>
      </c>
      <c r="K1342" s="87">
        <f>IF(OR('2_DEBITOS'!I1338="Sim",'1_QUESITOS'!$D$6="Sim",'1_QUESITOS'!$D$7="Sim",'1_QUESITOS'!$D$9="Sim"),I1342,
SMALL(I1342:J1342,1))</f>
        <v>0</v>
      </c>
      <c r="L1342" s="7">
        <f>IF('2_DEBITOS'!$I$4="ERRO !!!",0,ROUNDDOWN(SUM(E1342:F1342)*K1342,2))</f>
        <v>0</v>
      </c>
      <c r="M1342" s="7">
        <f t="shared" si="80"/>
        <v>0</v>
      </c>
      <c r="N1342" s="7">
        <f t="shared" si="83"/>
        <v>0</v>
      </c>
      <c r="O1342" s="7">
        <f t="shared" si="81"/>
        <v>0</v>
      </c>
    </row>
    <row r="1343" spans="3:15" x14ac:dyDescent="0.35">
      <c r="C1343" s="18" t="str">
        <f t="shared" si="82"/>
        <v/>
      </c>
      <c r="D1343" s="13" t="str">
        <f>IF('2_DEBITOS'!D1339="","Não informado",'2_DEBITOS'!D1339)</f>
        <v>Não informado</v>
      </c>
      <c r="E1343" s="7">
        <f>IF('2_DEBITOS'!$I$4="ERRO !!!",0,SUM('2_DEBITOS'!E1339))</f>
        <v>0</v>
      </c>
      <c r="F1343" s="7">
        <f>IF('2_DEBITOS'!$I$4="ERRO !!!",0,SUM('2_DEBITOS'!F1339,'2_DEBITOS'!G1339))</f>
        <v>0</v>
      </c>
      <c r="G1343" s="8" t="str">
        <f>IF('1_QUESITOS'!$D$18="ERRO !!!","",
IF(E1343+F1343=0,"",
IF(OR('2_DEBITOS'!I1339="Sim",'1_QUESITOS'!$D$6="Sim",'1_QUESITOS'!$D$7="Sim",'1_QUESITOS'!$D$9="Sim"),"D",
IF('3_CAPAG'!$D$9="","",
'3_CAPAG'!$D$9))))</f>
        <v/>
      </c>
      <c r="H1343" s="8" t="str">
        <f>IF('1_QUESITOS'!$D$18="ERRO !!!","00.0",
IF(AND(OR(G1343="C",G1343="D"),'1_QUESITOS'!$D$13="Sim"),"10.1",
IF(AND(OR(G1343="A",G1343="B"),'1_QUESITOS'!$D$14="Sim"),"10.2",
IF(AND(OR(G1343="C",G1343="D"),'1_QUESITOS'!$D$13="Não",'1_QUESITOS'!$D$12="Inciso I"),"11.1",
IF(AND(OR(G1343="C",G1343="D"),'1_QUESITOS'!$D$13="Não",'1_QUESITOS'!$D$12="Inciso II"),"11.2",
"00.0")))))</f>
        <v>00.0</v>
      </c>
      <c r="I1343" s="87">
        <f>IF('1_QUESITOS'!$D$18="ERRO !!!",0,
IF(H1343="10.1",0.65,
IF(H1343="10.2",0,
IF(AND(H1343="11.1",'1_QUESITOS'!$D$8="Não",'1_QUESITOS'!$D$9="Não",'1_QUESITOS'!$D$10="Não",'1_QUESITOS'!$D$11="Não"),0.65,
IF(AND(H1343="11.1",OR('1_QUESITOS'!$D$8="Sim",'1_QUESITOS'!$D$9="Sim",'1_QUESITOS'!$D$10="Sim",'1_QUESITOS'!$D$11="Sim")),0.7,
IF(AND(H1343="11.2",'1_QUESITOS'!$D$8="Não",'1_QUESITOS'!$D$9="Não",'1_QUESITOS'!$D$10="Não",'1_QUESITOS'!$D$11="Não"),0.5,
IF(AND(H1343="11.2",OR('1_QUESITOS'!$D$8="Sim",'1_QUESITOS'!$D$9="Sim",'1_QUESITOS'!$D$10="Sim",'1_QUESITOS'!$D$11="Sim")),0.55,
0)))))))</f>
        <v>0</v>
      </c>
      <c r="J1343" s="87">
        <f>'3_CAPAG'!$D$8</f>
        <v>0</v>
      </c>
      <c r="K1343" s="87">
        <f>IF(OR('2_DEBITOS'!I1339="Sim",'1_QUESITOS'!$D$6="Sim",'1_QUESITOS'!$D$7="Sim",'1_QUESITOS'!$D$9="Sim"),I1343,
SMALL(I1343:J1343,1))</f>
        <v>0</v>
      </c>
      <c r="L1343" s="7">
        <f>IF('2_DEBITOS'!$I$4="ERRO !!!",0,ROUNDDOWN(SUM(E1343:F1343)*K1343,2))</f>
        <v>0</v>
      </c>
      <c r="M1343" s="7">
        <f t="shared" si="80"/>
        <v>0</v>
      </c>
      <c r="N1343" s="7">
        <f t="shared" si="83"/>
        <v>0</v>
      </c>
      <c r="O1343" s="7">
        <f t="shared" si="81"/>
        <v>0</v>
      </c>
    </row>
    <row r="1344" spans="3:15" x14ac:dyDescent="0.35">
      <c r="C1344" s="18" t="str">
        <f t="shared" si="82"/>
        <v/>
      </c>
      <c r="D1344" s="13" t="str">
        <f>IF('2_DEBITOS'!D1340="","Não informado",'2_DEBITOS'!D1340)</f>
        <v>Não informado</v>
      </c>
      <c r="E1344" s="7">
        <f>IF('2_DEBITOS'!$I$4="ERRO !!!",0,SUM('2_DEBITOS'!E1340))</f>
        <v>0</v>
      </c>
      <c r="F1344" s="7">
        <f>IF('2_DEBITOS'!$I$4="ERRO !!!",0,SUM('2_DEBITOS'!F1340,'2_DEBITOS'!G1340))</f>
        <v>0</v>
      </c>
      <c r="G1344" s="8" t="str">
        <f>IF('1_QUESITOS'!$D$18="ERRO !!!","",
IF(E1344+F1344=0,"",
IF(OR('2_DEBITOS'!I1340="Sim",'1_QUESITOS'!$D$6="Sim",'1_QUESITOS'!$D$7="Sim",'1_QUESITOS'!$D$9="Sim"),"D",
IF('3_CAPAG'!$D$9="","",
'3_CAPAG'!$D$9))))</f>
        <v/>
      </c>
      <c r="H1344" s="8" t="str">
        <f>IF('1_QUESITOS'!$D$18="ERRO !!!","00.0",
IF(AND(OR(G1344="C",G1344="D"),'1_QUESITOS'!$D$13="Sim"),"10.1",
IF(AND(OR(G1344="A",G1344="B"),'1_QUESITOS'!$D$14="Sim"),"10.2",
IF(AND(OR(G1344="C",G1344="D"),'1_QUESITOS'!$D$13="Não",'1_QUESITOS'!$D$12="Inciso I"),"11.1",
IF(AND(OR(G1344="C",G1344="D"),'1_QUESITOS'!$D$13="Não",'1_QUESITOS'!$D$12="Inciso II"),"11.2",
"00.0")))))</f>
        <v>00.0</v>
      </c>
      <c r="I1344" s="87">
        <f>IF('1_QUESITOS'!$D$18="ERRO !!!",0,
IF(H1344="10.1",0.65,
IF(H1344="10.2",0,
IF(AND(H1344="11.1",'1_QUESITOS'!$D$8="Não",'1_QUESITOS'!$D$9="Não",'1_QUESITOS'!$D$10="Não",'1_QUESITOS'!$D$11="Não"),0.65,
IF(AND(H1344="11.1",OR('1_QUESITOS'!$D$8="Sim",'1_QUESITOS'!$D$9="Sim",'1_QUESITOS'!$D$10="Sim",'1_QUESITOS'!$D$11="Sim")),0.7,
IF(AND(H1344="11.2",'1_QUESITOS'!$D$8="Não",'1_QUESITOS'!$D$9="Não",'1_QUESITOS'!$D$10="Não",'1_QUESITOS'!$D$11="Não"),0.5,
IF(AND(H1344="11.2",OR('1_QUESITOS'!$D$8="Sim",'1_QUESITOS'!$D$9="Sim",'1_QUESITOS'!$D$10="Sim",'1_QUESITOS'!$D$11="Sim")),0.55,
0)))))))</f>
        <v>0</v>
      </c>
      <c r="J1344" s="87">
        <f>'3_CAPAG'!$D$8</f>
        <v>0</v>
      </c>
      <c r="K1344" s="87">
        <f>IF(OR('2_DEBITOS'!I1340="Sim",'1_QUESITOS'!$D$6="Sim",'1_QUESITOS'!$D$7="Sim",'1_QUESITOS'!$D$9="Sim"),I1344,
SMALL(I1344:J1344,1))</f>
        <v>0</v>
      </c>
      <c r="L1344" s="7">
        <f>IF('2_DEBITOS'!$I$4="ERRO !!!",0,ROUNDDOWN(SUM(E1344:F1344)*K1344,2))</f>
        <v>0</v>
      </c>
      <c r="M1344" s="7">
        <f t="shared" si="80"/>
        <v>0</v>
      </c>
      <c r="N1344" s="7">
        <f t="shared" si="83"/>
        <v>0</v>
      </c>
      <c r="O1344" s="7">
        <f t="shared" si="81"/>
        <v>0</v>
      </c>
    </row>
    <row r="1345" spans="3:15" x14ac:dyDescent="0.35">
      <c r="C1345" s="18" t="str">
        <f t="shared" si="82"/>
        <v/>
      </c>
      <c r="D1345" s="13" t="str">
        <f>IF('2_DEBITOS'!D1341="","Não informado",'2_DEBITOS'!D1341)</f>
        <v>Não informado</v>
      </c>
      <c r="E1345" s="7">
        <f>IF('2_DEBITOS'!$I$4="ERRO !!!",0,SUM('2_DEBITOS'!E1341))</f>
        <v>0</v>
      </c>
      <c r="F1345" s="7">
        <f>IF('2_DEBITOS'!$I$4="ERRO !!!",0,SUM('2_DEBITOS'!F1341,'2_DEBITOS'!G1341))</f>
        <v>0</v>
      </c>
      <c r="G1345" s="8" t="str">
        <f>IF('1_QUESITOS'!$D$18="ERRO !!!","",
IF(E1345+F1345=0,"",
IF(OR('2_DEBITOS'!I1341="Sim",'1_QUESITOS'!$D$6="Sim",'1_QUESITOS'!$D$7="Sim",'1_QUESITOS'!$D$9="Sim"),"D",
IF('3_CAPAG'!$D$9="","",
'3_CAPAG'!$D$9))))</f>
        <v/>
      </c>
      <c r="H1345" s="8" t="str">
        <f>IF('1_QUESITOS'!$D$18="ERRO !!!","00.0",
IF(AND(OR(G1345="C",G1345="D"),'1_QUESITOS'!$D$13="Sim"),"10.1",
IF(AND(OR(G1345="A",G1345="B"),'1_QUESITOS'!$D$14="Sim"),"10.2",
IF(AND(OR(G1345="C",G1345="D"),'1_QUESITOS'!$D$13="Não",'1_QUESITOS'!$D$12="Inciso I"),"11.1",
IF(AND(OR(G1345="C",G1345="D"),'1_QUESITOS'!$D$13="Não",'1_QUESITOS'!$D$12="Inciso II"),"11.2",
"00.0")))))</f>
        <v>00.0</v>
      </c>
      <c r="I1345" s="87">
        <f>IF('1_QUESITOS'!$D$18="ERRO !!!",0,
IF(H1345="10.1",0.65,
IF(H1345="10.2",0,
IF(AND(H1345="11.1",'1_QUESITOS'!$D$8="Não",'1_QUESITOS'!$D$9="Não",'1_QUESITOS'!$D$10="Não",'1_QUESITOS'!$D$11="Não"),0.65,
IF(AND(H1345="11.1",OR('1_QUESITOS'!$D$8="Sim",'1_QUESITOS'!$D$9="Sim",'1_QUESITOS'!$D$10="Sim",'1_QUESITOS'!$D$11="Sim")),0.7,
IF(AND(H1345="11.2",'1_QUESITOS'!$D$8="Não",'1_QUESITOS'!$D$9="Não",'1_QUESITOS'!$D$10="Não",'1_QUESITOS'!$D$11="Não"),0.5,
IF(AND(H1345="11.2",OR('1_QUESITOS'!$D$8="Sim",'1_QUESITOS'!$D$9="Sim",'1_QUESITOS'!$D$10="Sim",'1_QUESITOS'!$D$11="Sim")),0.55,
0)))))))</f>
        <v>0</v>
      </c>
      <c r="J1345" s="87">
        <f>'3_CAPAG'!$D$8</f>
        <v>0</v>
      </c>
      <c r="K1345" s="87">
        <f>IF(OR('2_DEBITOS'!I1341="Sim",'1_QUESITOS'!$D$6="Sim",'1_QUESITOS'!$D$7="Sim",'1_QUESITOS'!$D$9="Sim"),I1345,
SMALL(I1345:J1345,1))</f>
        <v>0</v>
      </c>
      <c r="L1345" s="7">
        <f>IF('2_DEBITOS'!$I$4="ERRO !!!",0,ROUNDDOWN(SUM(E1345:F1345)*K1345,2))</f>
        <v>0</v>
      </c>
      <c r="M1345" s="7">
        <f t="shared" si="80"/>
        <v>0</v>
      </c>
      <c r="N1345" s="7">
        <f t="shared" si="83"/>
        <v>0</v>
      </c>
      <c r="O1345" s="7">
        <f t="shared" si="81"/>
        <v>0</v>
      </c>
    </row>
    <row r="1346" spans="3:15" x14ac:dyDescent="0.35">
      <c r="C1346" s="18" t="str">
        <f t="shared" si="82"/>
        <v/>
      </c>
      <c r="D1346" s="13" t="str">
        <f>IF('2_DEBITOS'!D1342="","Não informado",'2_DEBITOS'!D1342)</f>
        <v>Não informado</v>
      </c>
      <c r="E1346" s="7">
        <f>IF('2_DEBITOS'!$I$4="ERRO !!!",0,SUM('2_DEBITOS'!E1342))</f>
        <v>0</v>
      </c>
      <c r="F1346" s="7">
        <f>IF('2_DEBITOS'!$I$4="ERRO !!!",0,SUM('2_DEBITOS'!F1342,'2_DEBITOS'!G1342))</f>
        <v>0</v>
      </c>
      <c r="G1346" s="8" t="str">
        <f>IF('1_QUESITOS'!$D$18="ERRO !!!","",
IF(E1346+F1346=0,"",
IF(OR('2_DEBITOS'!I1342="Sim",'1_QUESITOS'!$D$6="Sim",'1_QUESITOS'!$D$7="Sim",'1_QUESITOS'!$D$9="Sim"),"D",
IF('3_CAPAG'!$D$9="","",
'3_CAPAG'!$D$9))))</f>
        <v/>
      </c>
      <c r="H1346" s="8" t="str">
        <f>IF('1_QUESITOS'!$D$18="ERRO !!!","00.0",
IF(AND(OR(G1346="C",G1346="D"),'1_QUESITOS'!$D$13="Sim"),"10.1",
IF(AND(OR(G1346="A",G1346="B"),'1_QUESITOS'!$D$14="Sim"),"10.2",
IF(AND(OR(G1346="C",G1346="D"),'1_QUESITOS'!$D$13="Não",'1_QUESITOS'!$D$12="Inciso I"),"11.1",
IF(AND(OR(G1346="C",G1346="D"),'1_QUESITOS'!$D$13="Não",'1_QUESITOS'!$D$12="Inciso II"),"11.2",
"00.0")))))</f>
        <v>00.0</v>
      </c>
      <c r="I1346" s="87">
        <f>IF('1_QUESITOS'!$D$18="ERRO !!!",0,
IF(H1346="10.1",0.65,
IF(H1346="10.2",0,
IF(AND(H1346="11.1",'1_QUESITOS'!$D$8="Não",'1_QUESITOS'!$D$9="Não",'1_QUESITOS'!$D$10="Não",'1_QUESITOS'!$D$11="Não"),0.65,
IF(AND(H1346="11.1",OR('1_QUESITOS'!$D$8="Sim",'1_QUESITOS'!$D$9="Sim",'1_QUESITOS'!$D$10="Sim",'1_QUESITOS'!$D$11="Sim")),0.7,
IF(AND(H1346="11.2",'1_QUESITOS'!$D$8="Não",'1_QUESITOS'!$D$9="Não",'1_QUESITOS'!$D$10="Não",'1_QUESITOS'!$D$11="Não"),0.5,
IF(AND(H1346="11.2",OR('1_QUESITOS'!$D$8="Sim",'1_QUESITOS'!$D$9="Sim",'1_QUESITOS'!$D$10="Sim",'1_QUESITOS'!$D$11="Sim")),0.55,
0)))))))</f>
        <v>0</v>
      </c>
      <c r="J1346" s="87">
        <f>'3_CAPAG'!$D$8</f>
        <v>0</v>
      </c>
      <c r="K1346" s="87">
        <f>IF(OR('2_DEBITOS'!I1342="Sim",'1_QUESITOS'!$D$6="Sim",'1_QUESITOS'!$D$7="Sim",'1_QUESITOS'!$D$9="Sim"),I1346,
SMALL(I1346:J1346,1))</f>
        <v>0</v>
      </c>
      <c r="L1346" s="7">
        <f>IF('2_DEBITOS'!$I$4="ERRO !!!",0,ROUNDDOWN(SUM(E1346:F1346)*K1346,2))</f>
        <v>0</v>
      </c>
      <c r="M1346" s="7">
        <f t="shared" si="80"/>
        <v>0</v>
      </c>
      <c r="N1346" s="7">
        <f t="shared" si="83"/>
        <v>0</v>
      </c>
      <c r="O1346" s="7">
        <f t="shared" si="81"/>
        <v>0</v>
      </c>
    </row>
    <row r="1347" spans="3:15" x14ac:dyDescent="0.35">
      <c r="C1347" s="18" t="str">
        <f t="shared" si="82"/>
        <v/>
      </c>
      <c r="D1347" s="13" t="str">
        <f>IF('2_DEBITOS'!D1343="","Não informado",'2_DEBITOS'!D1343)</f>
        <v>Não informado</v>
      </c>
      <c r="E1347" s="7">
        <f>IF('2_DEBITOS'!$I$4="ERRO !!!",0,SUM('2_DEBITOS'!E1343))</f>
        <v>0</v>
      </c>
      <c r="F1347" s="7">
        <f>IF('2_DEBITOS'!$I$4="ERRO !!!",0,SUM('2_DEBITOS'!F1343,'2_DEBITOS'!G1343))</f>
        <v>0</v>
      </c>
      <c r="G1347" s="8" t="str">
        <f>IF('1_QUESITOS'!$D$18="ERRO !!!","",
IF(E1347+F1347=0,"",
IF(OR('2_DEBITOS'!I1343="Sim",'1_QUESITOS'!$D$6="Sim",'1_QUESITOS'!$D$7="Sim",'1_QUESITOS'!$D$9="Sim"),"D",
IF('3_CAPAG'!$D$9="","",
'3_CAPAG'!$D$9))))</f>
        <v/>
      </c>
      <c r="H1347" s="8" t="str">
        <f>IF('1_QUESITOS'!$D$18="ERRO !!!","00.0",
IF(AND(OR(G1347="C",G1347="D"),'1_QUESITOS'!$D$13="Sim"),"10.1",
IF(AND(OR(G1347="A",G1347="B"),'1_QUESITOS'!$D$14="Sim"),"10.2",
IF(AND(OR(G1347="C",G1347="D"),'1_QUESITOS'!$D$13="Não",'1_QUESITOS'!$D$12="Inciso I"),"11.1",
IF(AND(OR(G1347="C",G1347="D"),'1_QUESITOS'!$D$13="Não",'1_QUESITOS'!$D$12="Inciso II"),"11.2",
"00.0")))))</f>
        <v>00.0</v>
      </c>
      <c r="I1347" s="87">
        <f>IF('1_QUESITOS'!$D$18="ERRO !!!",0,
IF(H1347="10.1",0.65,
IF(H1347="10.2",0,
IF(AND(H1347="11.1",'1_QUESITOS'!$D$8="Não",'1_QUESITOS'!$D$9="Não",'1_QUESITOS'!$D$10="Não",'1_QUESITOS'!$D$11="Não"),0.65,
IF(AND(H1347="11.1",OR('1_QUESITOS'!$D$8="Sim",'1_QUESITOS'!$D$9="Sim",'1_QUESITOS'!$D$10="Sim",'1_QUESITOS'!$D$11="Sim")),0.7,
IF(AND(H1347="11.2",'1_QUESITOS'!$D$8="Não",'1_QUESITOS'!$D$9="Não",'1_QUESITOS'!$D$10="Não",'1_QUESITOS'!$D$11="Não"),0.5,
IF(AND(H1347="11.2",OR('1_QUESITOS'!$D$8="Sim",'1_QUESITOS'!$D$9="Sim",'1_QUESITOS'!$D$10="Sim",'1_QUESITOS'!$D$11="Sim")),0.55,
0)))))))</f>
        <v>0</v>
      </c>
      <c r="J1347" s="87">
        <f>'3_CAPAG'!$D$8</f>
        <v>0</v>
      </c>
      <c r="K1347" s="87">
        <f>IF(OR('2_DEBITOS'!I1343="Sim",'1_QUESITOS'!$D$6="Sim",'1_QUESITOS'!$D$7="Sim",'1_QUESITOS'!$D$9="Sim"),I1347,
SMALL(I1347:J1347,1))</f>
        <v>0</v>
      </c>
      <c r="L1347" s="7">
        <f>IF('2_DEBITOS'!$I$4="ERRO !!!",0,ROUNDDOWN(SUM(E1347:F1347)*K1347,2))</f>
        <v>0</v>
      </c>
      <c r="M1347" s="7">
        <f t="shared" si="80"/>
        <v>0</v>
      </c>
      <c r="N1347" s="7">
        <f t="shared" si="83"/>
        <v>0</v>
      </c>
      <c r="O1347" s="7">
        <f t="shared" si="81"/>
        <v>0</v>
      </c>
    </row>
    <row r="1348" spans="3:15" x14ac:dyDescent="0.35">
      <c r="C1348" s="18" t="str">
        <f t="shared" si="82"/>
        <v/>
      </c>
      <c r="D1348" s="13" t="str">
        <f>IF('2_DEBITOS'!D1344="","Não informado",'2_DEBITOS'!D1344)</f>
        <v>Não informado</v>
      </c>
      <c r="E1348" s="7">
        <f>IF('2_DEBITOS'!$I$4="ERRO !!!",0,SUM('2_DEBITOS'!E1344))</f>
        <v>0</v>
      </c>
      <c r="F1348" s="7">
        <f>IF('2_DEBITOS'!$I$4="ERRO !!!",0,SUM('2_DEBITOS'!F1344,'2_DEBITOS'!G1344))</f>
        <v>0</v>
      </c>
      <c r="G1348" s="8" t="str">
        <f>IF('1_QUESITOS'!$D$18="ERRO !!!","",
IF(E1348+F1348=0,"",
IF(OR('2_DEBITOS'!I1344="Sim",'1_QUESITOS'!$D$6="Sim",'1_QUESITOS'!$D$7="Sim",'1_QUESITOS'!$D$9="Sim"),"D",
IF('3_CAPAG'!$D$9="","",
'3_CAPAG'!$D$9))))</f>
        <v/>
      </c>
      <c r="H1348" s="8" t="str">
        <f>IF('1_QUESITOS'!$D$18="ERRO !!!","00.0",
IF(AND(OR(G1348="C",G1348="D"),'1_QUESITOS'!$D$13="Sim"),"10.1",
IF(AND(OR(G1348="A",G1348="B"),'1_QUESITOS'!$D$14="Sim"),"10.2",
IF(AND(OR(G1348="C",G1348="D"),'1_QUESITOS'!$D$13="Não",'1_QUESITOS'!$D$12="Inciso I"),"11.1",
IF(AND(OR(G1348="C",G1348="D"),'1_QUESITOS'!$D$13="Não",'1_QUESITOS'!$D$12="Inciso II"),"11.2",
"00.0")))))</f>
        <v>00.0</v>
      </c>
      <c r="I1348" s="87">
        <f>IF('1_QUESITOS'!$D$18="ERRO !!!",0,
IF(H1348="10.1",0.65,
IF(H1348="10.2",0,
IF(AND(H1348="11.1",'1_QUESITOS'!$D$8="Não",'1_QUESITOS'!$D$9="Não",'1_QUESITOS'!$D$10="Não",'1_QUESITOS'!$D$11="Não"),0.65,
IF(AND(H1348="11.1",OR('1_QUESITOS'!$D$8="Sim",'1_QUESITOS'!$D$9="Sim",'1_QUESITOS'!$D$10="Sim",'1_QUESITOS'!$D$11="Sim")),0.7,
IF(AND(H1348="11.2",'1_QUESITOS'!$D$8="Não",'1_QUESITOS'!$D$9="Não",'1_QUESITOS'!$D$10="Não",'1_QUESITOS'!$D$11="Não"),0.5,
IF(AND(H1348="11.2",OR('1_QUESITOS'!$D$8="Sim",'1_QUESITOS'!$D$9="Sim",'1_QUESITOS'!$D$10="Sim",'1_QUESITOS'!$D$11="Sim")),0.55,
0)))))))</f>
        <v>0</v>
      </c>
      <c r="J1348" s="87">
        <f>'3_CAPAG'!$D$8</f>
        <v>0</v>
      </c>
      <c r="K1348" s="87">
        <f>IF(OR('2_DEBITOS'!I1344="Sim",'1_QUESITOS'!$D$6="Sim",'1_QUESITOS'!$D$7="Sim",'1_QUESITOS'!$D$9="Sim"),I1348,
SMALL(I1348:J1348,1))</f>
        <v>0</v>
      </c>
      <c r="L1348" s="7">
        <f>IF('2_DEBITOS'!$I$4="ERRO !!!",0,ROUNDDOWN(SUM(E1348:F1348)*K1348,2))</f>
        <v>0</v>
      </c>
      <c r="M1348" s="7">
        <f t="shared" si="80"/>
        <v>0</v>
      </c>
      <c r="N1348" s="7">
        <f t="shared" si="83"/>
        <v>0</v>
      </c>
      <c r="O1348" s="7">
        <f t="shared" si="81"/>
        <v>0</v>
      </c>
    </row>
    <row r="1349" spans="3:15" x14ac:dyDescent="0.35">
      <c r="C1349" s="18" t="str">
        <f t="shared" si="82"/>
        <v/>
      </c>
      <c r="D1349" s="13" t="str">
        <f>IF('2_DEBITOS'!D1345="","Não informado",'2_DEBITOS'!D1345)</f>
        <v>Não informado</v>
      </c>
      <c r="E1349" s="7">
        <f>IF('2_DEBITOS'!$I$4="ERRO !!!",0,SUM('2_DEBITOS'!E1345))</f>
        <v>0</v>
      </c>
      <c r="F1349" s="7">
        <f>IF('2_DEBITOS'!$I$4="ERRO !!!",0,SUM('2_DEBITOS'!F1345,'2_DEBITOS'!G1345))</f>
        <v>0</v>
      </c>
      <c r="G1349" s="8" t="str">
        <f>IF('1_QUESITOS'!$D$18="ERRO !!!","",
IF(E1349+F1349=0,"",
IF(OR('2_DEBITOS'!I1345="Sim",'1_QUESITOS'!$D$6="Sim",'1_QUESITOS'!$D$7="Sim",'1_QUESITOS'!$D$9="Sim"),"D",
IF('3_CAPAG'!$D$9="","",
'3_CAPAG'!$D$9))))</f>
        <v/>
      </c>
      <c r="H1349" s="8" t="str">
        <f>IF('1_QUESITOS'!$D$18="ERRO !!!","00.0",
IF(AND(OR(G1349="C",G1349="D"),'1_QUESITOS'!$D$13="Sim"),"10.1",
IF(AND(OR(G1349="A",G1349="B"),'1_QUESITOS'!$D$14="Sim"),"10.2",
IF(AND(OR(G1349="C",G1349="D"),'1_QUESITOS'!$D$13="Não",'1_QUESITOS'!$D$12="Inciso I"),"11.1",
IF(AND(OR(G1349="C",G1349="D"),'1_QUESITOS'!$D$13="Não",'1_QUESITOS'!$D$12="Inciso II"),"11.2",
"00.0")))))</f>
        <v>00.0</v>
      </c>
      <c r="I1349" s="87">
        <f>IF('1_QUESITOS'!$D$18="ERRO !!!",0,
IF(H1349="10.1",0.65,
IF(H1349="10.2",0,
IF(AND(H1349="11.1",'1_QUESITOS'!$D$8="Não",'1_QUESITOS'!$D$9="Não",'1_QUESITOS'!$D$10="Não",'1_QUESITOS'!$D$11="Não"),0.65,
IF(AND(H1349="11.1",OR('1_QUESITOS'!$D$8="Sim",'1_QUESITOS'!$D$9="Sim",'1_QUESITOS'!$D$10="Sim",'1_QUESITOS'!$D$11="Sim")),0.7,
IF(AND(H1349="11.2",'1_QUESITOS'!$D$8="Não",'1_QUESITOS'!$D$9="Não",'1_QUESITOS'!$D$10="Não",'1_QUESITOS'!$D$11="Não"),0.5,
IF(AND(H1349="11.2",OR('1_QUESITOS'!$D$8="Sim",'1_QUESITOS'!$D$9="Sim",'1_QUESITOS'!$D$10="Sim",'1_QUESITOS'!$D$11="Sim")),0.55,
0)))))))</f>
        <v>0</v>
      </c>
      <c r="J1349" s="87">
        <f>'3_CAPAG'!$D$8</f>
        <v>0</v>
      </c>
      <c r="K1349" s="87">
        <f>IF(OR('2_DEBITOS'!I1345="Sim",'1_QUESITOS'!$D$6="Sim",'1_QUESITOS'!$D$7="Sim",'1_QUESITOS'!$D$9="Sim"),I1349,
SMALL(I1349:J1349,1))</f>
        <v>0</v>
      </c>
      <c r="L1349" s="7">
        <f>IF('2_DEBITOS'!$I$4="ERRO !!!",0,ROUNDDOWN(SUM(E1349:F1349)*K1349,2))</f>
        <v>0</v>
      </c>
      <c r="M1349" s="7">
        <f t="shared" si="80"/>
        <v>0</v>
      </c>
      <c r="N1349" s="7">
        <f t="shared" si="83"/>
        <v>0</v>
      </c>
      <c r="O1349" s="7">
        <f t="shared" si="81"/>
        <v>0</v>
      </c>
    </row>
    <row r="1350" spans="3:15" x14ac:dyDescent="0.35">
      <c r="C1350" s="18" t="str">
        <f t="shared" si="82"/>
        <v/>
      </c>
      <c r="D1350" s="13" t="str">
        <f>IF('2_DEBITOS'!D1346="","Não informado",'2_DEBITOS'!D1346)</f>
        <v>Não informado</v>
      </c>
      <c r="E1350" s="7">
        <f>IF('2_DEBITOS'!$I$4="ERRO !!!",0,SUM('2_DEBITOS'!E1346))</f>
        <v>0</v>
      </c>
      <c r="F1350" s="7">
        <f>IF('2_DEBITOS'!$I$4="ERRO !!!",0,SUM('2_DEBITOS'!F1346,'2_DEBITOS'!G1346))</f>
        <v>0</v>
      </c>
      <c r="G1350" s="8" t="str">
        <f>IF('1_QUESITOS'!$D$18="ERRO !!!","",
IF(E1350+F1350=0,"",
IF(OR('2_DEBITOS'!I1346="Sim",'1_QUESITOS'!$D$6="Sim",'1_QUESITOS'!$D$7="Sim",'1_QUESITOS'!$D$9="Sim"),"D",
IF('3_CAPAG'!$D$9="","",
'3_CAPAG'!$D$9))))</f>
        <v/>
      </c>
      <c r="H1350" s="8" t="str">
        <f>IF('1_QUESITOS'!$D$18="ERRO !!!","00.0",
IF(AND(OR(G1350="C",G1350="D"),'1_QUESITOS'!$D$13="Sim"),"10.1",
IF(AND(OR(G1350="A",G1350="B"),'1_QUESITOS'!$D$14="Sim"),"10.2",
IF(AND(OR(G1350="C",G1350="D"),'1_QUESITOS'!$D$13="Não",'1_QUESITOS'!$D$12="Inciso I"),"11.1",
IF(AND(OR(G1350="C",G1350="D"),'1_QUESITOS'!$D$13="Não",'1_QUESITOS'!$D$12="Inciso II"),"11.2",
"00.0")))))</f>
        <v>00.0</v>
      </c>
      <c r="I1350" s="87">
        <f>IF('1_QUESITOS'!$D$18="ERRO !!!",0,
IF(H1350="10.1",0.65,
IF(H1350="10.2",0,
IF(AND(H1350="11.1",'1_QUESITOS'!$D$8="Não",'1_QUESITOS'!$D$9="Não",'1_QUESITOS'!$D$10="Não",'1_QUESITOS'!$D$11="Não"),0.65,
IF(AND(H1350="11.1",OR('1_QUESITOS'!$D$8="Sim",'1_QUESITOS'!$D$9="Sim",'1_QUESITOS'!$D$10="Sim",'1_QUESITOS'!$D$11="Sim")),0.7,
IF(AND(H1350="11.2",'1_QUESITOS'!$D$8="Não",'1_QUESITOS'!$D$9="Não",'1_QUESITOS'!$D$10="Não",'1_QUESITOS'!$D$11="Não"),0.5,
IF(AND(H1350="11.2",OR('1_QUESITOS'!$D$8="Sim",'1_QUESITOS'!$D$9="Sim",'1_QUESITOS'!$D$10="Sim",'1_QUESITOS'!$D$11="Sim")),0.55,
0)))))))</f>
        <v>0</v>
      </c>
      <c r="J1350" s="87">
        <f>'3_CAPAG'!$D$8</f>
        <v>0</v>
      </c>
      <c r="K1350" s="87">
        <f>IF(OR('2_DEBITOS'!I1346="Sim",'1_QUESITOS'!$D$6="Sim",'1_QUESITOS'!$D$7="Sim",'1_QUESITOS'!$D$9="Sim"),I1350,
SMALL(I1350:J1350,1))</f>
        <v>0</v>
      </c>
      <c r="L1350" s="7">
        <f>IF('2_DEBITOS'!$I$4="ERRO !!!",0,ROUNDDOWN(SUM(E1350:F1350)*K1350,2))</f>
        <v>0</v>
      </c>
      <c r="M1350" s="7">
        <f t="shared" si="80"/>
        <v>0</v>
      </c>
      <c r="N1350" s="7">
        <f t="shared" si="83"/>
        <v>0</v>
      </c>
      <c r="O1350" s="7">
        <f t="shared" si="81"/>
        <v>0</v>
      </c>
    </row>
    <row r="1351" spans="3:15" x14ac:dyDescent="0.35">
      <c r="C1351" s="18" t="str">
        <f t="shared" si="82"/>
        <v/>
      </c>
      <c r="D1351" s="13" t="str">
        <f>IF('2_DEBITOS'!D1347="","Não informado",'2_DEBITOS'!D1347)</f>
        <v>Não informado</v>
      </c>
      <c r="E1351" s="7">
        <f>IF('2_DEBITOS'!$I$4="ERRO !!!",0,SUM('2_DEBITOS'!E1347))</f>
        <v>0</v>
      </c>
      <c r="F1351" s="7">
        <f>IF('2_DEBITOS'!$I$4="ERRO !!!",0,SUM('2_DEBITOS'!F1347,'2_DEBITOS'!G1347))</f>
        <v>0</v>
      </c>
      <c r="G1351" s="8" t="str">
        <f>IF('1_QUESITOS'!$D$18="ERRO !!!","",
IF(E1351+F1351=0,"",
IF(OR('2_DEBITOS'!I1347="Sim",'1_QUESITOS'!$D$6="Sim",'1_QUESITOS'!$D$7="Sim",'1_QUESITOS'!$D$9="Sim"),"D",
IF('3_CAPAG'!$D$9="","",
'3_CAPAG'!$D$9))))</f>
        <v/>
      </c>
      <c r="H1351" s="8" t="str">
        <f>IF('1_QUESITOS'!$D$18="ERRO !!!","00.0",
IF(AND(OR(G1351="C",G1351="D"),'1_QUESITOS'!$D$13="Sim"),"10.1",
IF(AND(OR(G1351="A",G1351="B"),'1_QUESITOS'!$D$14="Sim"),"10.2",
IF(AND(OR(G1351="C",G1351="D"),'1_QUESITOS'!$D$13="Não",'1_QUESITOS'!$D$12="Inciso I"),"11.1",
IF(AND(OR(G1351="C",G1351="D"),'1_QUESITOS'!$D$13="Não",'1_QUESITOS'!$D$12="Inciso II"),"11.2",
"00.0")))))</f>
        <v>00.0</v>
      </c>
      <c r="I1351" s="87">
        <f>IF('1_QUESITOS'!$D$18="ERRO !!!",0,
IF(H1351="10.1",0.65,
IF(H1351="10.2",0,
IF(AND(H1351="11.1",'1_QUESITOS'!$D$8="Não",'1_QUESITOS'!$D$9="Não",'1_QUESITOS'!$D$10="Não",'1_QUESITOS'!$D$11="Não"),0.65,
IF(AND(H1351="11.1",OR('1_QUESITOS'!$D$8="Sim",'1_QUESITOS'!$D$9="Sim",'1_QUESITOS'!$D$10="Sim",'1_QUESITOS'!$D$11="Sim")),0.7,
IF(AND(H1351="11.2",'1_QUESITOS'!$D$8="Não",'1_QUESITOS'!$D$9="Não",'1_QUESITOS'!$D$10="Não",'1_QUESITOS'!$D$11="Não"),0.5,
IF(AND(H1351="11.2",OR('1_QUESITOS'!$D$8="Sim",'1_QUESITOS'!$D$9="Sim",'1_QUESITOS'!$D$10="Sim",'1_QUESITOS'!$D$11="Sim")),0.55,
0)))))))</f>
        <v>0</v>
      </c>
      <c r="J1351" s="87">
        <f>'3_CAPAG'!$D$8</f>
        <v>0</v>
      </c>
      <c r="K1351" s="87">
        <f>IF(OR('2_DEBITOS'!I1347="Sim",'1_QUESITOS'!$D$6="Sim",'1_QUESITOS'!$D$7="Sim",'1_QUESITOS'!$D$9="Sim"),I1351,
SMALL(I1351:J1351,1))</f>
        <v>0</v>
      </c>
      <c r="L1351" s="7">
        <f>IF('2_DEBITOS'!$I$4="ERRO !!!",0,ROUNDDOWN(SUM(E1351:F1351)*K1351,2))</f>
        <v>0</v>
      </c>
      <c r="M1351" s="7">
        <f t="shared" si="80"/>
        <v>0</v>
      </c>
      <c r="N1351" s="7">
        <f t="shared" si="83"/>
        <v>0</v>
      </c>
      <c r="O1351" s="7">
        <f t="shared" si="81"/>
        <v>0</v>
      </c>
    </row>
    <row r="1352" spans="3:15" x14ac:dyDescent="0.35">
      <c r="C1352" s="18" t="str">
        <f t="shared" si="82"/>
        <v/>
      </c>
      <c r="D1352" s="13" t="str">
        <f>IF('2_DEBITOS'!D1348="","Não informado",'2_DEBITOS'!D1348)</f>
        <v>Não informado</v>
      </c>
      <c r="E1352" s="7">
        <f>IF('2_DEBITOS'!$I$4="ERRO !!!",0,SUM('2_DEBITOS'!E1348))</f>
        <v>0</v>
      </c>
      <c r="F1352" s="7">
        <f>IF('2_DEBITOS'!$I$4="ERRO !!!",0,SUM('2_DEBITOS'!F1348,'2_DEBITOS'!G1348))</f>
        <v>0</v>
      </c>
      <c r="G1352" s="8" t="str">
        <f>IF('1_QUESITOS'!$D$18="ERRO !!!","",
IF(E1352+F1352=0,"",
IF(OR('2_DEBITOS'!I1348="Sim",'1_QUESITOS'!$D$6="Sim",'1_QUESITOS'!$D$7="Sim",'1_QUESITOS'!$D$9="Sim"),"D",
IF('3_CAPAG'!$D$9="","",
'3_CAPAG'!$D$9))))</f>
        <v/>
      </c>
      <c r="H1352" s="8" t="str">
        <f>IF('1_QUESITOS'!$D$18="ERRO !!!","00.0",
IF(AND(OR(G1352="C",G1352="D"),'1_QUESITOS'!$D$13="Sim"),"10.1",
IF(AND(OR(G1352="A",G1352="B"),'1_QUESITOS'!$D$14="Sim"),"10.2",
IF(AND(OR(G1352="C",G1352="D"),'1_QUESITOS'!$D$13="Não",'1_QUESITOS'!$D$12="Inciso I"),"11.1",
IF(AND(OR(G1352="C",G1352="D"),'1_QUESITOS'!$D$13="Não",'1_QUESITOS'!$D$12="Inciso II"),"11.2",
"00.0")))))</f>
        <v>00.0</v>
      </c>
      <c r="I1352" s="87">
        <f>IF('1_QUESITOS'!$D$18="ERRO !!!",0,
IF(H1352="10.1",0.65,
IF(H1352="10.2",0,
IF(AND(H1352="11.1",'1_QUESITOS'!$D$8="Não",'1_QUESITOS'!$D$9="Não",'1_QUESITOS'!$D$10="Não",'1_QUESITOS'!$D$11="Não"),0.65,
IF(AND(H1352="11.1",OR('1_QUESITOS'!$D$8="Sim",'1_QUESITOS'!$D$9="Sim",'1_QUESITOS'!$D$10="Sim",'1_QUESITOS'!$D$11="Sim")),0.7,
IF(AND(H1352="11.2",'1_QUESITOS'!$D$8="Não",'1_QUESITOS'!$D$9="Não",'1_QUESITOS'!$D$10="Não",'1_QUESITOS'!$D$11="Não"),0.5,
IF(AND(H1352="11.2",OR('1_QUESITOS'!$D$8="Sim",'1_QUESITOS'!$D$9="Sim",'1_QUESITOS'!$D$10="Sim",'1_QUESITOS'!$D$11="Sim")),0.55,
0)))))))</f>
        <v>0</v>
      </c>
      <c r="J1352" s="87">
        <f>'3_CAPAG'!$D$8</f>
        <v>0</v>
      </c>
      <c r="K1352" s="87">
        <f>IF(OR('2_DEBITOS'!I1348="Sim",'1_QUESITOS'!$D$6="Sim",'1_QUESITOS'!$D$7="Sim",'1_QUESITOS'!$D$9="Sim"),I1352,
SMALL(I1352:J1352,1))</f>
        <v>0</v>
      </c>
      <c r="L1352" s="7">
        <f>IF('2_DEBITOS'!$I$4="ERRO !!!",0,ROUNDDOWN(SUM(E1352:F1352)*K1352,2))</f>
        <v>0</v>
      </c>
      <c r="M1352" s="7">
        <f t="shared" si="80"/>
        <v>0</v>
      </c>
      <c r="N1352" s="7">
        <f t="shared" si="83"/>
        <v>0</v>
      </c>
      <c r="O1352" s="7">
        <f t="shared" si="81"/>
        <v>0</v>
      </c>
    </row>
    <row r="1353" spans="3:15" x14ac:dyDescent="0.35">
      <c r="C1353" s="18" t="str">
        <f t="shared" si="82"/>
        <v/>
      </c>
      <c r="D1353" s="13" t="str">
        <f>IF('2_DEBITOS'!D1349="","Não informado",'2_DEBITOS'!D1349)</f>
        <v>Não informado</v>
      </c>
      <c r="E1353" s="7">
        <f>IF('2_DEBITOS'!$I$4="ERRO !!!",0,SUM('2_DEBITOS'!E1349))</f>
        <v>0</v>
      </c>
      <c r="F1353" s="7">
        <f>IF('2_DEBITOS'!$I$4="ERRO !!!",0,SUM('2_DEBITOS'!F1349,'2_DEBITOS'!G1349))</f>
        <v>0</v>
      </c>
      <c r="G1353" s="8" t="str">
        <f>IF('1_QUESITOS'!$D$18="ERRO !!!","",
IF(E1353+F1353=0,"",
IF(OR('2_DEBITOS'!I1349="Sim",'1_QUESITOS'!$D$6="Sim",'1_QUESITOS'!$D$7="Sim",'1_QUESITOS'!$D$9="Sim"),"D",
IF('3_CAPAG'!$D$9="","",
'3_CAPAG'!$D$9))))</f>
        <v/>
      </c>
      <c r="H1353" s="8" t="str">
        <f>IF('1_QUESITOS'!$D$18="ERRO !!!","00.0",
IF(AND(OR(G1353="C",G1353="D"),'1_QUESITOS'!$D$13="Sim"),"10.1",
IF(AND(OR(G1353="A",G1353="B"),'1_QUESITOS'!$D$14="Sim"),"10.2",
IF(AND(OR(G1353="C",G1353="D"),'1_QUESITOS'!$D$13="Não",'1_QUESITOS'!$D$12="Inciso I"),"11.1",
IF(AND(OR(G1353="C",G1353="D"),'1_QUESITOS'!$D$13="Não",'1_QUESITOS'!$D$12="Inciso II"),"11.2",
"00.0")))))</f>
        <v>00.0</v>
      </c>
      <c r="I1353" s="87">
        <f>IF('1_QUESITOS'!$D$18="ERRO !!!",0,
IF(H1353="10.1",0.65,
IF(H1353="10.2",0,
IF(AND(H1353="11.1",'1_QUESITOS'!$D$8="Não",'1_QUESITOS'!$D$9="Não",'1_QUESITOS'!$D$10="Não",'1_QUESITOS'!$D$11="Não"),0.65,
IF(AND(H1353="11.1",OR('1_QUESITOS'!$D$8="Sim",'1_QUESITOS'!$D$9="Sim",'1_QUESITOS'!$D$10="Sim",'1_QUESITOS'!$D$11="Sim")),0.7,
IF(AND(H1353="11.2",'1_QUESITOS'!$D$8="Não",'1_QUESITOS'!$D$9="Não",'1_QUESITOS'!$D$10="Não",'1_QUESITOS'!$D$11="Não"),0.5,
IF(AND(H1353="11.2",OR('1_QUESITOS'!$D$8="Sim",'1_QUESITOS'!$D$9="Sim",'1_QUESITOS'!$D$10="Sim",'1_QUESITOS'!$D$11="Sim")),0.55,
0)))))))</f>
        <v>0</v>
      </c>
      <c r="J1353" s="87">
        <f>'3_CAPAG'!$D$8</f>
        <v>0</v>
      </c>
      <c r="K1353" s="87">
        <f>IF(OR('2_DEBITOS'!I1349="Sim",'1_QUESITOS'!$D$6="Sim",'1_QUESITOS'!$D$7="Sim",'1_QUESITOS'!$D$9="Sim"),I1353,
SMALL(I1353:J1353,1))</f>
        <v>0</v>
      </c>
      <c r="L1353" s="7">
        <f>IF('2_DEBITOS'!$I$4="ERRO !!!",0,ROUNDDOWN(SUM(E1353:F1353)*K1353,2))</f>
        <v>0</v>
      </c>
      <c r="M1353" s="7">
        <f t="shared" si="80"/>
        <v>0</v>
      </c>
      <c r="N1353" s="7">
        <f t="shared" si="83"/>
        <v>0</v>
      </c>
      <c r="O1353" s="7">
        <f t="shared" si="81"/>
        <v>0</v>
      </c>
    </row>
    <row r="1354" spans="3:15" x14ac:dyDescent="0.35">
      <c r="C1354" s="18" t="str">
        <f t="shared" si="82"/>
        <v/>
      </c>
      <c r="D1354" s="13" t="str">
        <f>IF('2_DEBITOS'!D1350="","Não informado",'2_DEBITOS'!D1350)</f>
        <v>Não informado</v>
      </c>
      <c r="E1354" s="7">
        <f>IF('2_DEBITOS'!$I$4="ERRO !!!",0,SUM('2_DEBITOS'!E1350))</f>
        <v>0</v>
      </c>
      <c r="F1354" s="7">
        <f>IF('2_DEBITOS'!$I$4="ERRO !!!",0,SUM('2_DEBITOS'!F1350,'2_DEBITOS'!G1350))</f>
        <v>0</v>
      </c>
      <c r="G1354" s="8" t="str">
        <f>IF('1_QUESITOS'!$D$18="ERRO !!!","",
IF(E1354+F1354=0,"",
IF(OR('2_DEBITOS'!I1350="Sim",'1_QUESITOS'!$D$6="Sim",'1_QUESITOS'!$D$7="Sim",'1_QUESITOS'!$D$9="Sim"),"D",
IF('3_CAPAG'!$D$9="","",
'3_CAPAG'!$D$9))))</f>
        <v/>
      </c>
      <c r="H1354" s="8" t="str">
        <f>IF('1_QUESITOS'!$D$18="ERRO !!!","00.0",
IF(AND(OR(G1354="C",G1354="D"),'1_QUESITOS'!$D$13="Sim"),"10.1",
IF(AND(OR(G1354="A",G1354="B"),'1_QUESITOS'!$D$14="Sim"),"10.2",
IF(AND(OR(G1354="C",G1354="D"),'1_QUESITOS'!$D$13="Não",'1_QUESITOS'!$D$12="Inciso I"),"11.1",
IF(AND(OR(G1354="C",G1354="D"),'1_QUESITOS'!$D$13="Não",'1_QUESITOS'!$D$12="Inciso II"),"11.2",
"00.0")))))</f>
        <v>00.0</v>
      </c>
      <c r="I1354" s="87">
        <f>IF('1_QUESITOS'!$D$18="ERRO !!!",0,
IF(H1354="10.1",0.65,
IF(H1354="10.2",0,
IF(AND(H1354="11.1",'1_QUESITOS'!$D$8="Não",'1_QUESITOS'!$D$9="Não",'1_QUESITOS'!$D$10="Não",'1_QUESITOS'!$D$11="Não"),0.65,
IF(AND(H1354="11.1",OR('1_QUESITOS'!$D$8="Sim",'1_QUESITOS'!$D$9="Sim",'1_QUESITOS'!$D$10="Sim",'1_QUESITOS'!$D$11="Sim")),0.7,
IF(AND(H1354="11.2",'1_QUESITOS'!$D$8="Não",'1_QUESITOS'!$D$9="Não",'1_QUESITOS'!$D$10="Não",'1_QUESITOS'!$D$11="Não"),0.5,
IF(AND(H1354="11.2",OR('1_QUESITOS'!$D$8="Sim",'1_QUESITOS'!$D$9="Sim",'1_QUESITOS'!$D$10="Sim",'1_QUESITOS'!$D$11="Sim")),0.55,
0)))))))</f>
        <v>0</v>
      </c>
      <c r="J1354" s="87">
        <f>'3_CAPAG'!$D$8</f>
        <v>0</v>
      </c>
      <c r="K1354" s="87">
        <f>IF(OR('2_DEBITOS'!I1350="Sim",'1_QUESITOS'!$D$6="Sim",'1_QUESITOS'!$D$7="Sim",'1_QUESITOS'!$D$9="Sim"),I1354,
SMALL(I1354:J1354,1))</f>
        <v>0</v>
      </c>
      <c r="L1354" s="7">
        <f>IF('2_DEBITOS'!$I$4="ERRO !!!",0,ROUNDDOWN(SUM(E1354:F1354)*K1354,2))</f>
        <v>0</v>
      </c>
      <c r="M1354" s="7">
        <f t="shared" si="80"/>
        <v>0</v>
      </c>
      <c r="N1354" s="7">
        <f t="shared" si="83"/>
        <v>0</v>
      </c>
      <c r="O1354" s="7">
        <f t="shared" si="81"/>
        <v>0</v>
      </c>
    </row>
    <row r="1355" spans="3:15" x14ac:dyDescent="0.35">
      <c r="C1355" s="18" t="str">
        <f t="shared" si="82"/>
        <v/>
      </c>
      <c r="D1355" s="13" t="str">
        <f>IF('2_DEBITOS'!D1351="","Não informado",'2_DEBITOS'!D1351)</f>
        <v>Não informado</v>
      </c>
      <c r="E1355" s="7">
        <f>IF('2_DEBITOS'!$I$4="ERRO !!!",0,SUM('2_DEBITOS'!E1351))</f>
        <v>0</v>
      </c>
      <c r="F1355" s="7">
        <f>IF('2_DEBITOS'!$I$4="ERRO !!!",0,SUM('2_DEBITOS'!F1351,'2_DEBITOS'!G1351))</f>
        <v>0</v>
      </c>
      <c r="G1355" s="8" t="str">
        <f>IF('1_QUESITOS'!$D$18="ERRO !!!","",
IF(E1355+F1355=0,"",
IF(OR('2_DEBITOS'!I1351="Sim",'1_QUESITOS'!$D$6="Sim",'1_QUESITOS'!$D$7="Sim",'1_QUESITOS'!$D$9="Sim"),"D",
IF('3_CAPAG'!$D$9="","",
'3_CAPAG'!$D$9))))</f>
        <v/>
      </c>
      <c r="H1355" s="8" t="str">
        <f>IF('1_QUESITOS'!$D$18="ERRO !!!","00.0",
IF(AND(OR(G1355="C",G1355="D"),'1_QUESITOS'!$D$13="Sim"),"10.1",
IF(AND(OR(G1355="A",G1355="B"),'1_QUESITOS'!$D$14="Sim"),"10.2",
IF(AND(OR(G1355="C",G1355="D"),'1_QUESITOS'!$D$13="Não",'1_QUESITOS'!$D$12="Inciso I"),"11.1",
IF(AND(OR(G1355="C",G1355="D"),'1_QUESITOS'!$D$13="Não",'1_QUESITOS'!$D$12="Inciso II"),"11.2",
"00.0")))))</f>
        <v>00.0</v>
      </c>
      <c r="I1355" s="87">
        <f>IF('1_QUESITOS'!$D$18="ERRO !!!",0,
IF(H1355="10.1",0.65,
IF(H1355="10.2",0,
IF(AND(H1355="11.1",'1_QUESITOS'!$D$8="Não",'1_QUESITOS'!$D$9="Não",'1_QUESITOS'!$D$10="Não",'1_QUESITOS'!$D$11="Não"),0.65,
IF(AND(H1355="11.1",OR('1_QUESITOS'!$D$8="Sim",'1_QUESITOS'!$D$9="Sim",'1_QUESITOS'!$D$10="Sim",'1_QUESITOS'!$D$11="Sim")),0.7,
IF(AND(H1355="11.2",'1_QUESITOS'!$D$8="Não",'1_QUESITOS'!$D$9="Não",'1_QUESITOS'!$D$10="Não",'1_QUESITOS'!$D$11="Não"),0.5,
IF(AND(H1355="11.2",OR('1_QUESITOS'!$D$8="Sim",'1_QUESITOS'!$D$9="Sim",'1_QUESITOS'!$D$10="Sim",'1_QUESITOS'!$D$11="Sim")),0.55,
0)))))))</f>
        <v>0</v>
      </c>
      <c r="J1355" s="87">
        <f>'3_CAPAG'!$D$8</f>
        <v>0</v>
      </c>
      <c r="K1355" s="87">
        <f>IF(OR('2_DEBITOS'!I1351="Sim",'1_QUESITOS'!$D$6="Sim",'1_QUESITOS'!$D$7="Sim",'1_QUESITOS'!$D$9="Sim"),I1355,
SMALL(I1355:J1355,1))</f>
        <v>0</v>
      </c>
      <c r="L1355" s="7">
        <f>IF('2_DEBITOS'!$I$4="ERRO !!!",0,ROUNDDOWN(SUM(E1355:F1355)*K1355,2))</f>
        <v>0</v>
      </c>
      <c r="M1355" s="7">
        <f t="shared" si="80"/>
        <v>0</v>
      </c>
      <c r="N1355" s="7">
        <f t="shared" si="83"/>
        <v>0</v>
      </c>
      <c r="O1355" s="7">
        <f t="shared" si="81"/>
        <v>0</v>
      </c>
    </row>
    <row r="1356" spans="3:15" x14ac:dyDescent="0.35">
      <c r="C1356" s="18" t="str">
        <f t="shared" si="82"/>
        <v/>
      </c>
      <c r="D1356" s="13" t="str">
        <f>IF('2_DEBITOS'!D1352="","Não informado",'2_DEBITOS'!D1352)</f>
        <v>Não informado</v>
      </c>
      <c r="E1356" s="7">
        <f>IF('2_DEBITOS'!$I$4="ERRO !!!",0,SUM('2_DEBITOS'!E1352))</f>
        <v>0</v>
      </c>
      <c r="F1356" s="7">
        <f>IF('2_DEBITOS'!$I$4="ERRO !!!",0,SUM('2_DEBITOS'!F1352,'2_DEBITOS'!G1352))</f>
        <v>0</v>
      </c>
      <c r="G1356" s="8" t="str">
        <f>IF('1_QUESITOS'!$D$18="ERRO !!!","",
IF(E1356+F1356=0,"",
IF(OR('2_DEBITOS'!I1352="Sim",'1_QUESITOS'!$D$6="Sim",'1_QUESITOS'!$D$7="Sim",'1_QUESITOS'!$D$9="Sim"),"D",
IF('3_CAPAG'!$D$9="","",
'3_CAPAG'!$D$9))))</f>
        <v/>
      </c>
      <c r="H1356" s="8" t="str">
        <f>IF('1_QUESITOS'!$D$18="ERRO !!!","00.0",
IF(AND(OR(G1356="C",G1356="D"),'1_QUESITOS'!$D$13="Sim"),"10.1",
IF(AND(OR(G1356="A",G1356="B"),'1_QUESITOS'!$D$14="Sim"),"10.2",
IF(AND(OR(G1356="C",G1356="D"),'1_QUESITOS'!$D$13="Não",'1_QUESITOS'!$D$12="Inciso I"),"11.1",
IF(AND(OR(G1356="C",G1356="D"),'1_QUESITOS'!$D$13="Não",'1_QUESITOS'!$D$12="Inciso II"),"11.2",
"00.0")))))</f>
        <v>00.0</v>
      </c>
      <c r="I1356" s="87">
        <f>IF('1_QUESITOS'!$D$18="ERRO !!!",0,
IF(H1356="10.1",0.65,
IF(H1356="10.2",0,
IF(AND(H1356="11.1",'1_QUESITOS'!$D$8="Não",'1_QUESITOS'!$D$9="Não",'1_QUESITOS'!$D$10="Não",'1_QUESITOS'!$D$11="Não"),0.65,
IF(AND(H1356="11.1",OR('1_QUESITOS'!$D$8="Sim",'1_QUESITOS'!$D$9="Sim",'1_QUESITOS'!$D$10="Sim",'1_QUESITOS'!$D$11="Sim")),0.7,
IF(AND(H1356="11.2",'1_QUESITOS'!$D$8="Não",'1_QUESITOS'!$D$9="Não",'1_QUESITOS'!$D$10="Não",'1_QUESITOS'!$D$11="Não"),0.5,
IF(AND(H1356="11.2",OR('1_QUESITOS'!$D$8="Sim",'1_QUESITOS'!$D$9="Sim",'1_QUESITOS'!$D$10="Sim",'1_QUESITOS'!$D$11="Sim")),0.55,
0)))))))</f>
        <v>0</v>
      </c>
      <c r="J1356" s="87">
        <f>'3_CAPAG'!$D$8</f>
        <v>0</v>
      </c>
      <c r="K1356" s="87">
        <f>IF(OR('2_DEBITOS'!I1352="Sim",'1_QUESITOS'!$D$6="Sim",'1_QUESITOS'!$D$7="Sim",'1_QUESITOS'!$D$9="Sim"),I1356,
SMALL(I1356:J1356,1))</f>
        <v>0</v>
      </c>
      <c r="L1356" s="7">
        <f>IF('2_DEBITOS'!$I$4="ERRO !!!",0,ROUNDDOWN(SUM(E1356:F1356)*K1356,2))</f>
        <v>0</v>
      </c>
      <c r="M1356" s="7">
        <f t="shared" si="80"/>
        <v>0</v>
      </c>
      <c r="N1356" s="7">
        <f t="shared" si="83"/>
        <v>0</v>
      </c>
      <c r="O1356" s="7">
        <f t="shared" si="81"/>
        <v>0</v>
      </c>
    </row>
    <row r="1357" spans="3:15" x14ac:dyDescent="0.35">
      <c r="C1357" s="18" t="str">
        <f t="shared" si="82"/>
        <v/>
      </c>
      <c r="D1357" s="13" t="str">
        <f>IF('2_DEBITOS'!D1353="","Não informado",'2_DEBITOS'!D1353)</f>
        <v>Não informado</v>
      </c>
      <c r="E1357" s="7">
        <f>IF('2_DEBITOS'!$I$4="ERRO !!!",0,SUM('2_DEBITOS'!E1353))</f>
        <v>0</v>
      </c>
      <c r="F1357" s="7">
        <f>IF('2_DEBITOS'!$I$4="ERRO !!!",0,SUM('2_DEBITOS'!F1353,'2_DEBITOS'!G1353))</f>
        <v>0</v>
      </c>
      <c r="G1357" s="8" t="str">
        <f>IF('1_QUESITOS'!$D$18="ERRO !!!","",
IF(E1357+F1357=0,"",
IF(OR('2_DEBITOS'!I1353="Sim",'1_QUESITOS'!$D$6="Sim",'1_QUESITOS'!$D$7="Sim",'1_QUESITOS'!$D$9="Sim"),"D",
IF('3_CAPAG'!$D$9="","",
'3_CAPAG'!$D$9))))</f>
        <v/>
      </c>
      <c r="H1357" s="8" t="str">
        <f>IF('1_QUESITOS'!$D$18="ERRO !!!","00.0",
IF(AND(OR(G1357="C",G1357="D"),'1_QUESITOS'!$D$13="Sim"),"10.1",
IF(AND(OR(G1357="A",G1357="B"),'1_QUESITOS'!$D$14="Sim"),"10.2",
IF(AND(OR(G1357="C",G1357="D"),'1_QUESITOS'!$D$13="Não",'1_QUESITOS'!$D$12="Inciso I"),"11.1",
IF(AND(OR(G1357="C",G1357="D"),'1_QUESITOS'!$D$13="Não",'1_QUESITOS'!$D$12="Inciso II"),"11.2",
"00.0")))))</f>
        <v>00.0</v>
      </c>
      <c r="I1357" s="87">
        <f>IF('1_QUESITOS'!$D$18="ERRO !!!",0,
IF(H1357="10.1",0.65,
IF(H1357="10.2",0,
IF(AND(H1357="11.1",'1_QUESITOS'!$D$8="Não",'1_QUESITOS'!$D$9="Não",'1_QUESITOS'!$D$10="Não",'1_QUESITOS'!$D$11="Não"),0.65,
IF(AND(H1357="11.1",OR('1_QUESITOS'!$D$8="Sim",'1_QUESITOS'!$D$9="Sim",'1_QUESITOS'!$D$10="Sim",'1_QUESITOS'!$D$11="Sim")),0.7,
IF(AND(H1357="11.2",'1_QUESITOS'!$D$8="Não",'1_QUESITOS'!$D$9="Não",'1_QUESITOS'!$D$10="Não",'1_QUESITOS'!$D$11="Não"),0.5,
IF(AND(H1357="11.2",OR('1_QUESITOS'!$D$8="Sim",'1_QUESITOS'!$D$9="Sim",'1_QUESITOS'!$D$10="Sim",'1_QUESITOS'!$D$11="Sim")),0.55,
0)))))))</f>
        <v>0</v>
      </c>
      <c r="J1357" s="87">
        <f>'3_CAPAG'!$D$8</f>
        <v>0</v>
      </c>
      <c r="K1357" s="87">
        <f>IF(OR('2_DEBITOS'!I1353="Sim",'1_QUESITOS'!$D$6="Sim",'1_QUESITOS'!$D$7="Sim",'1_QUESITOS'!$D$9="Sim"),I1357,
SMALL(I1357:J1357,1))</f>
        <v>0</v>
      </c>
      <c r="L1357" s="7">
        <f>IF('2_DEBITOS'!$I$4="ERRO !!!",0,ROUNDDOWN(SUM(E1357:F1357)*K1357,2))</f>
        <v>0</v>
      </c>
      <c r="M1357" s="7">
        <f t="shared" si="80"/>
        <v>0</v>
      </c>
      <c r="N1357" s="7">
        <f t="shared" si="83"/>
        <v>0</v>
      </c>
      <c r="O1357" s="7">
        <f t="shared" si="81"/>
        <v>0</v>
      </c>
    </row>
    <row r="1358" spans="3:15" x14ac:dyDescent="0.35">
      <c r="C1358" s="18" t="str">
        <f t="shared" si="82"/>
        <v/>
      </c>
      <c r="D1358" s="13" t="str">
        <f>IF('2_DEBITOS'!D1354="","Não informado",'2_DEBITOS'!D1354)</f>
        <v>Não informado</v>
      </c>
      <c r="E1358" s="7">
        <f>IF('2_DEBITOS'!$I$4="ERRO !!!",0,SUM('2_DEBITOS'!E1354))</f>
        <v>0</v>
      </c>
      <c r="F1358" s="7">
        <f>IF('2_DEBITOS'!$I$4="ERRO !!!",0,SUM('2_DEBITOS'!F1354,'2_DEBITOS'!G1354))</f>
        <v>0</v>
      </c>
      <c r="G1358" s="8" t="str">
        <f>IF('1_QUESITOS'!$D$18="ERRO !!!","",
IF(E1358+F1358=0,"",
IF(OR('2_DEBITOS'!I1354="Sim",'1_QUESITOS'!$D$6="Sim",'1_QUESITOS'!$D$7="Sim",'1_QUESITOS'!$D$9="Sim"),"D",
IF('3_CAPAG'!$D$9="","",
'3_CAPAG'!$D$9))))</f>
        <v/>
      </c>
      <c r="H1358" s="8" t="str">
        <f>IF('1_QUESITOS'!$D$18="ERRO !!!","00.0",
IF(AND(OR(G1358="C",G1358="D"),'1_QUESITOS'!$D$13="Sim"),"10.1",
IF(AND(OR(G1358="A",G1358="B"),'1_QUESITOS'!$D$14="Sim"),"10.2",
IF(AND(OR(G1358="C",G1358="D"),'1_QUESITOS'!$D$13="Não",'1_QUESITOS'!$D$12="Inciso I"),"11.1",
IF(AND(OR(G1358="C",G1358="D"),'1_QUESITOS'!$D$13="Não",'1_QUESITOS'!$D$12="Inciso II"),"11.2",
"00.0")))))</f>
        <v>00.0</v>
      </c>
      <c r="I1358" s="87">
        <f>IF('1_QUESITOS'!$D$18="ERRO !!!",0,
IF(H1358="10.1",0.65,
IF(H1358="10.2",0,
IF(AND(H1358="11.1",'1_QUESITOS'!$D$8="Não",'1_QUESITOS'!$D$9="Não",'1_QUESITOS'!$D$10="Não",'1_QUESITOS'!$D$11="Não"),0.65,
IF(AND(H1358="11.1",OR('1_QUESITOS'!$D$8="Sim",'1_QUESITOS'!$D$9="Sim",'1_QUESITOS'!$D$10="Sim",'1_QUESITOS'!$D$11="Sim")),0.7,
IF(AND(H1358="11.2",'1_QUESITOS'!$D$8="Não",'1_QUESITOS'!$D$9="Não",'1_QUESITOS'!$D$10="Não",'1_QUESITOS'!$D$11="Não"),0.5,
IF(AND(H1358="11.2",OR('1_QUESITOS'!$D$8="Sim",'1_QUESITOS'!$D$9="Sim",'1_QUESITOS'!$D$10="Sim",'1_QUESITOS'!$D$11="Sim")),0.55,
0)))))))</f>
        <v>0</v>
      </c>
      <c r="J1358" s="87">
        <f>'3_CAPAG'!$D$8</f>
        <v>0</v>
      </c>
      <c r="K1358" s="87">
        <f>IF(OR('2_DEBITOS'!I1354="Sim",'1_QUESITOS'!$D$6="Sim",'1_QUESITOS'!$D$7="Sim",'1_QUESITOS'!$D$9="Sim"),I1358,
SMALL(I1358:J1358,1))</f>
        <v>0</v>
      </c>
      <c r="L1358" s="7">
        <f>IF('2_DEBITOS'!$I$4="ERRO !!!",0,ROUNDDOWN(SUM(E1358:F1358)*K1358,2))</f>
        <v>0</v>
      </c>
      <c r="M1358" s="7">
        <f t="shared" ref="M1358:M1421" si="84">IF(OR(F1358="",F1358=0),0,IF(OR(H1358="10.1",H1358="11.1",H1358="11.2"),1*F1358,0))</f>
        <v>0</v>
      </c>
      <c r="N1358" s="7">
        <f t="shared" si="83"/>
        <v>0</v>
      </c>
      <c r="O1358" s="7">
        <f t="shared" ref="O1358:O1421" si="85">E1358+F1358-N1358</f>
        <v>0</v>
      </c>
    </row>
    <row r="1359" spans="3:15" x14ac:dyDescent="0.35">
      <c r="C1359" s="18" t="str">
        <f t="shared" ref="C1359:C1422" si="86">IF(D1359="Não informado","",IF(ISERROR(1+C1358),1,1+C1358))</f>
        <v/>
      </c>
      <c r="D1359" s="13" t="str">
        <f>IF('2_DEBITOS'!D1355="","Não informado",'2_DEBITOS'!D1355)</f>
        <v>Não informado</v>
      </c>
      <c r="E1359" s="7">
        <f>IF('2_DEBITOS'!$I$4="ERRO !!!",0,SUM('2_DEBITOS'!E1355))</f>
        <v>0</v>
      </c>
      <c r="F1359" s="7">
        <f>IF('2_DEBITOS'!$I$4="ERRO !!!",0,SUM('2_DEBITOS'!F1355,'2_DEBITOS'!G1355))</f>
        <v>0</v>
      </c>
      <c r="G1359" s="8" t="str">
        <f>IF('1_QUESITOS'!$D$18="ERRO !!!","",
IF(E1359+F1359=0,"",
IF(OR('2_DEBITOS'!I1355="Sim",'1_QUESITOS'!$D$6="Sim",'1_QUESITOS'!$D$7="Sim",'1_QUESITOS'!$D$9="Sim"),"D",
IF('3_CAPAG'!$D$9="","",
'3_CAPAG'!$D$9))))</f>
        <v/>
      </c>
      <c r="H1359" s="8" t="str">
        <f>IF('1_QUESITOS'!$D$18="ERRO !!!","00.0",
IF(AND(OR(G1359="C",G1359="D"),'1_QUESITOS'!$D$13="Sim"),"10.1",
IF(AND(OR(G1359="A",G1359="B"),'1_QUESITOS'!$D$14="Sim"),"10.2",
IF(AND(OR(G1359="C",G1359="D"),'1_QUESITOS'!$D$13="Não",'1_QUESITOS'!$D$12="Inciso I"),"11.1",
IF(AND(OR(G1359="C",G1359="D"),'1_QUESITOS'!$D$13="Não",'1_QUESITOS'!$D$12="Inciso II"),"11.2",
"00.0")))))</f>
        <v>00.0</v>
      </c>
      <c r="I1359" s="87">
        <f>IF('1_QUESITOS'!$D$18="ERRO !!!",0,
IF(H1359="10.1",0.65,
IF(H1359="10.2",0,
IF(AND(H1359="11.1",'1_QUESITOS'!$D$8="Não",'1_QUESITOS'!$D$9="Não",'1_QUESITOS'!$D$10="Não",'1_QUESITOS'!$D$11="Não"),0.65,
IF(AND(H1359="11.1",OR('1_QUESITOS'!$D$8="Sim",'1_QUESITOS'!$D$9="Sim",'1_QUESITOS'!$D$10="Sim",'1_QUESITOS'!$D$11="Sim")),0.7,
IF(AND(H1359="11.2",'1_QUESITOS'!$D$8="Não",'1_QUESITOS'!$D$9="Não",'1_QUESITOS'!$D$10="Não",'1_QUESITOS'!$D$11="Não"),0.5,
IF(AND(H1359="11.2",OR('1_QUESITOS'!$D$8="Sim",'1_QUESITOS'!$D$9="Sim",'1_QUESITOS'!$D$10="Sim",'1_QUESITOS'!$D$11="Sim")),0.55,
0)))))))</f>
        <v>0</v>
      </c>
      <c r="J1359" s="87">
        <f>'3_CAPAG'!$D$8</f>
        <v>0</v>
      </c>
      <c r="K1359" s="87">
        <f>IF(OR('2_DEBITOS'!I1355="Sim",'1_QUESITOS'!$D$6="Sim",'1_QUESITOS'!$D$7="Sim",'1_QUESITOS'!$D$9="Sim"),I1359,
SMALL(I1359:J1359,1))</f>
        <v>0</v>
      </c>
      <c r="L1359" s="7">
        <f>IF('2_DEBITOS'!$I$4="ERRO !!!",0,ROUNDDOWN(SUM(E1359:F1359)*K1359,2))</f>
        <v>0</v>
      </c>
      <c r="M1359" s="7">
        <f t="shared" si="84"/>
        <v>0</v>
      </c>
      <c r="N1359" s="7">
        <f t="shared" ref="N1359:N1422" si="87">SMALL(L1359:M1359,1)</f>
        <v>0</v>
      </c>
      <c r="O1359" s="7">
        <f t="shared" si="85"/>
        <v>0</v>
      </c>
    </row>
    <row r="1360" spans="3:15" x14ac:dyDescent="0.35">
      <c r="C1360" s="18" t="str">
        <f t="shared" si="86"/>
        <v/>
      </c>
      <c r="D1360" s="13" t="str">
        <f>IF('2_DEBITOS'!D1356="","Não informado",'2_DEBITOS'!D1356)</f>
        <v>Não informado</v>
      </c>
      <c r="E1360" s="7">
        <f>IF('2_DEBITOS'!$I$4="ERRO !!!",0,SUM('2_DEBITOS'!E1356))</f>
        <v>0</v>
      </c>
      <c r="F1360" s="7">
        <f>IF('2_DEBITOS'!$I$4="ERRO !!!",0,SUM('2_DEBITOS'!F1356,'2_DEBITOS'!G1356))</f>
        <v>0</v>
      </c>
      <c r="G1360" s="8" t="str">
        <f>IF('1_QUESITOS'!$D$18="ERRO !!!","",
IF(E1360+F1360=0,"",
IF(OR('2_DEBITOS'!I1356="Sim",'1_QUESITOS'!$D$6="Sim",'1_QUESITOS'!$D$7="Sim",'1_QUESITOS'!$D$9="Sim"),"D",
IF('3_CAPAG'!$D$9="","",
'3_CAPAG'!$D$9))))</f>
        <v/>
      </c>
      <c r="H1360" s="8" t="str">
        <f>IF('1_QUESITOS'!$D$18="ERRO !!!","00.0",
IF(AND(OR(G1360="C",G1360="D"),'1_QUESITOS'!$D$13="Sim"),"10.1",
IF(AND(OR(G1360="A",G1360="B"),'1_QUESITOS'!$D$14="Sim"),"10.2",
IF(AND(OR(G1360="C",G1360="D"),'1_QUESITOS'!$D$13="Não",'1_QUESITOS'!$D$12="Inciso I"),"11.1",
IF(AND(OR(G1360="C",G1360="D"),'1_QUESITOS'!$D$13="Não",'1_QUESITOS'!$D$12="Inciso II"),"11.2",
"00.0")))))</f>
        <v>00.0</v>
      </c>
      <c r="I1360" s="87">
        <f>IF('1_QUESITOS'!$D$18="ERRO !!!",0,
IF(H1360="10.1",0.65,
IF(H1360="10.2",0,
IF(AND(H1360="11.1",'1_QUESITOS'!$D$8="Não",'1_QUESITOS'!$D$9="Não",'1_QUESITOS'!$D$10="Não",'1_QUESITOS'!$D$11="Não"),0.65,
IF(AND(H1360="11.1",OR('1_QUESITOS'!$D$8="Sim",'1_QUESITOS'!$D$9="Sim",'1_QUESITOS'!$D$10="Sim",'1_QUESITOS'!$D$11="Sim")),0.7,
IF(AND(H1360="11.2",'1_QUESITOS'!$D$8="Não",'1_QUESITOS'!$D$9="Não",'1_QUESITOS'!$D$10="Não",'1_QUESITOS'!$D$11="Não"),0.5,
IF(AND(H1360="11.2",OR('1_QUESITOS'!$D$8="Sim",'1_QUESITOS'!$D$9="Sim",'1_QUESITOS'!$D$10="Sim",'1_QUESITOS'!$D$11="Sim")),0.55,
0)))))))</f>
        <v>0</v>
      </c>
      <c r="J1360" s="87">
        <f>'3_CAPAG'!$D$8</f>
        <v>0</v>
      </c>
      <c r="K1360" s="87">
        <f>IF(OR('2_DEBITOS'!I1356="Sim",'1_QUESITOS'!$D$6="Sim",'1_QUESITOS'!$D$7="Sim",'1_QUESITOS'!$D$9="Sim"),I1360,
SMALL(I1360:J1360,1))</f>
        <v>0</v>
      </c>
      <c r="L1360" s="7">
        <f>IF('2_DEBITOS'!$I$4="ERRO !!!",0,ROUNDDOWN(SUM(E1360:F1360)*K1360,2))</f>
        <v>0</v>
      </c>
      <c r="M1360" s="7">
        <f t="shared" si="84"/>
        <v>0</v>
      </c>
      <c r="N1360" s="7">
        <f t="shared" si="87"/>
        <v>0</v>
      </c>
      <c r="O1360" s="7">
        <f t="shared" si="85"/>
        <v>0</v>
      </c>
    </row>
    <row r="1361" spans="3:15" x14ac:dyDescent="0.35">
      <c r="C1361" s="18" t="str">
        <f t="shared" si="86"/>
        <v/>
      </c>
      <c r="D1361" s="13" t="str">
        <f>IF('2_DEBITOS'!D1357="","Não informado",'2_DEBITOS'!D1357)</f>
        <v>Não informado</v>
      </c>
      <c r="E1361" s="7">
        <f>IF('2_DEBITOS'!$I$4="ERRO !!!",0,SUM('2_DEBITOS'!E1357))</f>
        <v>0</v>
      </c>
      <c r="F1361" s="7">
        <f>IF('2_DEBITOS'!$I$4="ERRO !!!",0,SUM('2_DEBITOS'!F1357,'2_DEBITOS'!G1357))</f>
        <v>0</v>
      </c>
      <c r="G1361" s="8" t="str">
        <f>IF('1_QUESITOS'!$D$18="ERRO !!!","",
IF(E1361+F1361=0,"",
IF(OR('2_DEBITOS'!I1357="Sim",'1_QUESITOS'!$D$6="Sim",'1_QUESITOS'!$D$7="Sim",'1_QUESITOS'!$D$9="Sim"),"D",
IF('3_CAPAG'!$D$9="","",
'3_CAPAG'!$D$9))))</f>
        <v/>
      </c>
      <c r="H1361" s="8" t="str">
        <f>IF('1_QUESITOS'!$D$18="ERRO !!!","00.0",
IF(AND(OR(G1361="C",G1361="D"),'1_QUESITOS'!$D$13="Sim"),"10.1",
IF(AND(OR(G1361="A",G1361="B"),'1_QUESITOS'!$D$14="Sim"),"10.2",
IF(AND(OR(G1361="C",G1361="D"),'1_QUESITOS'!$D$13="Não",'1_QUESITOS'!$D$12="Inciso I"),"11.1",
IF(AND(OR(G1361="C",G1361="D"),'1_QUESITOS'!$D$13="Não",'1_QUESITOS'!$D$12="Inciso II"),"11.2",
"00.0")))))</f>
        <v>00.0</v>
      </c>
      <c r="I1361" s="87">
        <f>IF('1_QUESITOS'!$D$18="ERRO !!!",0,
IF(H1361="10.1",0.65,
IF(H1361="10.2",0,
IF(AND(H1361="11.1",'1_QUESITOS'!$D$8="Não",'1_QUESITOS'!$D$9="Não",'1_QUESITOS'!$D$10="Não",'1_QUESITOS'!$D$11="Não"),0.65,
IF(AND(H1361="11.1",OR('1_QUESITOS'!$D$8="Sim",'1_QUESITOS'!$D$9="Sim",'1_QUESITOS'!$D$10="Sim",'1_QUESITOS'!$D$11="Sim")),0.7,
IF(AND(H1361="11.2",'1_QUESITOS'!$D$8="Não",'1_QUESITOS'!$D$9="Não",'1_QUESITOS'!$D$10="Não",'1_QUESITOS'!$D$11="Não"),0.5,
IF(AND(H1361="11.2",OR('1_QUESITOS'!$D$8="Sim",'1_QUESITOS'!$D$9="Sim",'1_QUESITOS'!$D$10="Sim",'1_QUESITOS'!$D$11="Sim")),0.55,
0)))))))</f>
        <v>0</v>
      </c>
      <c r="J1361" s="87">
        <f>'3_CAPAG'!$D$8</f>
        <v>0</v>
      </c>
      <c r="K1361" s="87">
        <f>IF(OR('2_DEBITOS'!I1357="Sim",'1_QUESITOS'!$D$6="Sim",'1_QUESITOS'!$D$7="Sim",'1_QUESITOS'!$D$9="Sim"),I1361,
SMALL(I1361:J1361,1))</f>
        <v>0</v>
      </c>
      <c r="L1361" s="7">
        <f>IF('2_DEBITOS'!$I$4="ERRO !!!",0,ROUNDDOWN(SUM(E1361:F1361)*K1361,2))</f>
        <v>0</v>
      </c>
      <c r="M1361" s="7">
        <f t="shared" si="84"/>
        <v>0</v>
      </c>
      <c r="N1361" s="7">
        <f t="shared" si="87"/>
        <v>0</v>
      </c>
      <c r="O1361" s="7">
        <f t="shared" si="85"/>
        <v>0</v>
      </c>
    </row>
    <row r="1362" spans="3:15" x14ac:dyDescent="0.35">
      <c r="C1362" s="18" t="str">
        <f t="shared" si="86"/>
        <v/>
      </c>
      <c r="D1362" s="13" t="str">
        <f>IF('2_DEBITOS'!D1358="","Não informado",'2_DEBITOS'!D1358)</f>
        <v>Não informado</v>
      </c>
      <c r="E1362" s="7">
        <f>IF('2_DEBITOS'!$I$4="ERRO !!!",0,SUM('2_DEBITOS'!E1358))</f>
        <v>0</v>
      </c>
      <c r="F1362" s="7">
        <f>IF('2_DEBITOS'!$I$4="ERRO !!!",0,SUM('2_DEBITOS'!F1358,'2_DEBITOS'!G1358))</f>
        <v>0</v>
      </c>
      <c r="G1362" s="8" t="str">
        <f>IF('1_QUESITOS'!$D$18="ERRO !!!","",
IF(E1362+F1362=0,"",
IF(OR('2_DEBITOS'!I1358="Sim",'1_QUESITOS'!$D$6="Sim",'1_QUESITOS'!$D$7="Sim",'1_QUESITOS'!$D$9="Sim"),"D",
IF('3_CAPAG'!$D$9="","",
'3_CAPAG'!$D$9))))</f>
        <v/>
      </c>
      <c r="H1362" s="8" t="str">
        <f>IF('1_QUESITOS'!$D$18="ERRO !!!","00.0",
IF(AND(OR(G1362="C",G1362="D"),'1_QUESITOS'!$D$13="Sim"),"10.1",
IF(AND(OR(G1362="A",G1362="B"),'1_QUESITOS'!$D$14="Sim"),"10.2",
IF(AND(OR(G1362="C",G1362="D"),'1_QUESITOS'!$D$13="Não",'1_QUESITOS'!$D$12="Inciso I"),"11.1",
IF(AND(OR(G1362="C",G1362="D"),'1_QUESITOS'!$D$13="Não",'1_QUESITOS'!$D$12="Inciso II"),"11.2",
"00.0")))))</f>
        <v>00.0</v>
      </c>
      <c r="I1362" s="87">
        <f>IF('1_QUESITOS'!$D$18="ERRO !!!",0,
IF(H1362="10.1",0.65,
IF(H1362="10.2",0,
IF(AND(H1362="11.1",'1_QUESITOS'!$D$8="Não",'1_QUESITOS'!$D$9="Não",'1_QUESITOS'!$D$10="Não",'1_QUESITOS'!$D$11="Não"),0.65,
IF(AND(H1362="11.1",OR('1_QUESITOS'!$D$8="Sim",'1_QUESITOS'!$D$9="Sim",'1_QUESITOS'!$D$10="Sim",'1_QUESITOS'!$D$11="Sim")),0.7,
IF(AND(H1362="11.2",'1_QUESITOS'!$D$8="Não",'1_QUESITOS'!$D$9="Não",'1_QUESITOS'!$D$10="Não",'1_QUESITOS'!$D$11="Não"),0.5,
IF(AND(H1362="11.2",OR('1_QUESITOS'!$D$8="Sim",'1_QUESITOS'!$D$9="Sim",'1_QUESITOS'!$D$10="Sim",'1_QUESITOS'!$D$11="Sim")),0.55,
0)))))))</f>
        <v>0</v>
      </c>
      <c r="J1362" s="87">
        <f>'3_CAPAG'!$D$8</f>
        <v>0</v>
      </c>
      <c r="K1362" s="87">
        <f>IF(OR('2_DEBITOS'!I1358="Sim",'1_QUESITOS'!$D$6="Sim",'1_QUESITOS'!$D$7="Sim",'1_QUESITOS'!$D$9="Sim"),I1362,
SMALL(I1362:J1362,1))</f>
        <v>0</v>
      </c>
      <c r="L1362" s="7">
        <f>IF('2_DEBITOS'!$I$4="ERRO !!!",0,ROUNDDOWN(SUM(E1362:F1362)*K1362,2))</f>
        <v>0</v>
      </c>
      <c r="M1362" s="7">
        <f t="shared" si="84"/>
        <v>0</v>
      </c>
      <c r="N1362" s="7">
        <f t="shared" si="87"/>
        <v>0</v>
      </c>
      <c r="O1362" s="7">
        <f t="shared" si="85"/>
        <v>0</v>
      </c>
    </row>
    <row r="1363" spans="3:15" x14ac:dyDescent="0.35">
      <c r="C1363" s="18" t="str">
        <f t="shared" si="86"/>
        <v/>
      </c>
      <c r="D1363" s="13" t="str">
        <f>IF('2_DEBITOS'!D1359="","Não informado",'2_DEBITOS'!D1359)</f>
        <v>Não informado</v>
      </c>
      <c r="E1363" s="7">
        <f>IF('2_DEBITOS'!$I$4="ERRO !!!",0,SUM('2_DEBITOS'!E1359))</f>
        <v>0</v>
      </c>
      <c r="F1363" s="7">
        <f>IF('2_DEBITOS'!$I$4="ERRO !!!",0,SUM('2_DEBITOS'!F1359,'2_DEBITOS'!G1359))</f>
        <v>0</v>
      </c>
      <c r="G1363" s="8" t="str">
        <f>IF('1_QUESITOS'!$D$18="ERRO !!!","",
IF(E1363+F1363=0,"",
IF(OR('2_DEBITOS'!I1359="Sim",'1_QUESITOS'!$D$6="Sim",'1_QUESITOS'!$D$7="Sim",'1_QUESITOS'!$D$9="Sim"),"D",
IF('3_CAPAG'!$D$9="","",
'3_CAPAG'!$D$9))))</f>
        <v/>
      </c>
      <c r="H1363" s="8" t="str">
        <f>IF('1_QUESITOS'!$D$18="ERRO !!!","00.0",
IF(AND(OR(G1363="C",G1363="D"),'1_QUESITOS'!$D$13="Sim"),"10.1",
IF(AND(OR(G1363="A",G1363="B"),'1_QUESITOS'!$D$14="Sim"),"10.2",
IF(AND(OR(G1363="C",G1363="D"),'1_QUESITOS'!$D$13="Não",'1_QUESITOS'!$D$12="Inciso I"),"11.1",
IF(AND(OR(G1363="C",G1363="D"),'1_QUESITOS'!$D$13="Não",'1_QUESITOS'!$D$12="Inciso II"),"11.2",
"00.0")))))</f>
        <v>00.0</v>
      </c>
      <c r="I1363" s="87">
        <f>IF('1_QUESITOS'!$D$18="ERRO !!!",0,
IF(H1363="10.1",0.65,
IF(H1363="10.2",0,
IF(AND(H1363="11.1",'1_QUESITOS'!$D$8="Não",'1_QUESITOS'!$D$9="Não",'1_QUESITOS'!$D$10="Não",'1_QUESITOS'!$D$11="Não"),0.65,
IF(AND(H1363="11.1",OR('1_QUESITOS'!$D$8="Sim",'1_QUESITOS'!$D$9="Sim",'1_QUESITOS'!$D$10="Sim",'1_QUESITOS'!$D$11="Sim")),0.7,
IF(AND(H1363="11.2",'1_QUESITOS'!$D$8="Não",'1_QUESITOS'!$D$9="Não",'1_QUESITOS'!$D$10="Não",'1_QUESITOS'!$D$11="Não"),0.5,
IF(AND(H1363="11.2",OR('1_QUESITOS'!$D$8="Sim",'1_QUESITOS'!$D$9="Sim",'1_QUESITOS'!$D$10="Sim",'1_QUESITOS'!$D$11="Sim")),0.55,
0)))))))</f>
        <v>0</v>
      </c>
      <c r="J1363" s="87">
        <f>'3_CAPAG'!$D$8</f>
        <v>0</v>
      </c>
      <c r="K1363" s="87">
        <f>IF(OR('2_DEBITOS'!I1359="Sim",'1_QUESITOS'!$D$6="Sim",'1_QUESITOS'!$D$7="Sim",'1_QUESITOS'!$D$9="Sim"),I1363,
SMALL(I1363:J1363,1))</f>
        <v>0</v>
      </c>
      <c r="L1363" s="7">
        <f>IF('2_DEBITOS'!$I$4="ERRO !!!",0,ROUNDDOWN(SUM(E1363:F1363)*K1363,2))</f>
        <v>0</v>
      </c>
      <c r="M1363" s="7">
        <f t="shared" si="84"/>
        <v>0</v>
      </c>
      <c r="N1363" s="7">
        <f t="shared" si="87"/>
        <v>0</v>
      </c>
      <c r="O1363" s="7">
        <f t="shared" si="85"/>
        <v>0</v>
      </c>
    </row>
    <row r="1364" spans="3:15" x14ac:dyDescent="0.35">
      <c r="C1364" s="18" t="str">
        <f t="shared" si="86"/>
        <v/>
      </c>
      <c r="D1364" s="13" t="str">
        <f>IF('2_DEBITOS'!D1360="","Não informado",'2_DEBITOS'!D1360)</f>
        <v>Não informado</v>
      </c>
      <c r="E1364" s="7">
        <f>IF('2_DEBITOS'!$I$4="ERRO !!!",0,SUM('2_DEBITOS'!E1360))</f>
        <v>0</v>
      </c>
      <c r="F1364" s="7">
        <f>IF('2_DEBITOS'!$I$4="ERRO !!!",0,SUM('2_DEBITOS'!F1360,'2_DEBITOS'!G1360))</f>
        <v>0</v>
      </c>
      <c r="G1364" s="8" t="str">
        <f>IF('1_QUESITOS'!$D$18="ERRO !!!","",
IF(E1364+F1364=0,"",
IF(OR('2_DEBITOS'!I1360="Sim",'1_QUESITOS'!$D$6="Sim",'1_QUESITOS'!$D$7="Sim",'1_QUESITOS'!$D$9="Sim"),"D",
IF('3_CAPAG'!$D$9="","",
'3_CAPAG'!$D$9))))</f>
        <v/>
      </c>
      <c r="H1364" s="8" t="str">
        <f>IF('1_QUESITOS'!$D$18="ERRO !!!","00.0",
IF(AND(OR(G1364="C",G1364="D"),'1_QUESITOS'!$D$13="Sim"),"10.1",
IF(AND(OR(G1364="A",G1364="B"),'1_QUESITOS'!$D$14="Sim"),"10.2",
IF(AND(OR(G1364="C",G1364="D"),'1_QUESITOS'!$D$13="Não",'1_QUESITOS'!$D$12="Inciso I"),"11.1",
IF(AND(OR(G1364="C",G1364="D"),'1_QUESITOS'!$D$13="Não",'1_QUESITOS'!$D$12="Inciso II"),"11.2",
"00.0")))))</f>
        <v>00.0</v>
      </c>
      <c r="I1364" s="87">
        <f>IF('1_QUESITOS'!$D$18="ERRO !!!",0,
IF(H1364="10.1",0.65,
IF(H1364="10.2",0,
IF(AND(H1364="11.1",'1_QUESITOS'!$D$8="Não",'1_QUESITOS'!$D$9="Não",'1_QUESITOS'!$D$10="Não",'1_QUESITOS'!$D$11="Não"),0.65,
IF(AND(H1364="11.1",OR('1_QUESITOS'!$D$8="Sim",'1_QUESITOS'!$D$9="Sim",'1_QUESITOS'!$D$10="Sim",'1_QUESITOS'!$D$11="Sim")),0.7,
IF(AND(H1364="11.2",'1_QUESITOS'!$D$8="Não",'1_QUESITOS'!$D$9="Não",'1_QUESITOS'!$D$10="Não",'1_QUESITOS'!$D$11="Não"),0.5,
IF(AND(H1364="11.2",OR('1_QUESITOS'!$D$8="Sim",'1_QUESITOS'!$D$9="Sim",'1_QUESITOS'!$D$10="Sim",'1_QUESITOS'!$D$11="Sim")),0.55,
0)))))))</f>
        <v>0</v>
      </c>
      <c r="J1364" s="87">
        <f>'3_CAPAG'!$D$8</f>
        <v>0</v>
      </c>
      <c r="K1364" s="87">
        <f>IF(OR('2_DEBITOS'!I1360="Sim",'1_QUESITOS'!$D$6="Sim",'1_QUESITOS'!$D$7="Sim",'1_QUESITOS'!$D$9="Sim"),I1364,
SMALL(I1364:J1364,1))</f>
        <v>0</v>
      </c>
      <c r="L1364" s="7">
        <f>IF('2_DEBITOS'!$I$4="ERRO !!!",0,ROUNDDOWN(SUM(E1364:F1364)*K1364,2))</f>
        <v>0</v>
      </c>
      <c r="M1364" s="7">
        <f t="shared" si="84"/>
        <v>0</v>
      </c>
      <c r="N1364" s="7">
        <f t="shared" si="87"/>
        <v>0</v>
      </c>
      <c r="O1364" s="7">
        <f t="shared" si="85"/>
        <v>0</v>
      </c>
    </row>
    <row r="1365" spans="3:15" x14ac:dyDescent="0.35">
      <c r="C1365" s="18" t="str">
        <f t="shared" si="86"/>
        <v/>
      </c>
      <c r="D1365" s="13" t="str">
        <f>IF('2_DEBITOS'!D1361="","Não informado",'2_DEBITOS'!D1361)</f>
        <v>Não informado</v>
      </c>
      <c r="E1365" s="7">
        <f>IF('2_DEBITOS'!$I$4="ERRO !!!",0,SUM('2_DEBITOS'!E1361))</f>
        <v>0</v>
      </c>
      <c r="F1365" s="7">
        <f>IF('2_DEBITOS'!$I$4="ERRO !!!",0,SUM('2_DEBITOS'!F1361,'2_DEBITOS'!G1361))</f>
        <v>0</v>
      </c>
      <c r="G1365" s="8" t="str">
        <f>IF('1_QUESITOS'!$D$18="ERRO !!!","",
IF(E1365+F1365=0,"",
IF(OR('2_DEBITOS'!I1361="Sim",'1_QUESITOS'!$D$6="Sim",'1_QUESITOS'!$D$7="Sim",'1_QUESITOS'!$D$9="Sim"),"D",
IF('3_CAPAG'!$D$9="","",
'3_CAPAG'!$D$9))))</f>
        <v/>
      </c>
      <c r="H1365" s="8" t="str">
        <f>IF('1_QUESITOS'!$D$18="ERRO !!!","00.0",
IF(AND(OR(G1365="C",G1365="D"),'1_QUESITOS'!$D$13="Sim"),"10.1",
IF(AND(OR(G1365="A",G1365="B"),'1_QUESITOS'!$D$14="Sim"),"10.2",
IF(AND(OR(G1365="C",G1365="D"),'1_QUESITOS'!$D$13="Não",'1_QUESITOS'!$D$12="Inciso I"),"11.1",
IF(AND(OR(G1365="C",G1365="D"),'1_QUESITOS'!$D$13="Não",'1_QUESITOS'!$D$12="Inciso II"),"11.2",
"00.0")))))</f>
        <v>00.0</v>
      </c>
      <c r="I1365" s="87">
        <f>IF('1_QUESITOS'!$D$18="ERRO !!!",0,
IF(H1365="10.1",0.65,
IF(H1365="10.2",0,
IF(AND(H1365="11.1",'1_QUESITOS'!$D$8="Não",'1_QUESITOS'!$D$9="Não",'1_QUESITOS'!$D$10="Não",'1_QUESITOS'!$D$11="Não"),0.65,
IF(AND(H1365="11.1",OR('1_QUESITOS'!$D$8="Sim",'1_QUESITOS'!$D$9="Sim",'1_QUESITOS'!$D$10="Sim",'1_QUESITOS'!$D$11="Sim")),0.7,
IF(AND(H1365="11.2",'1_QUESITOS'!$D$8="Não",'1_QUESITOS'!$D$9="Não",'1_QUESITOS'!$D$10="Não",'1_QUESITOS'!$D$11="Não"),0.5,
IF(AND(H1365="11.2",OR('1_QUESITOS'!$D$8="Sim",'1_QUESITOS'!$D$9="Sim",'1_QUESITOS'!$D$10="Sim",'1_QUESITOS'!$D$11="Sim")),0.55,
0)))))))</f>
        <v>0</v>
      </c>
      <c r="J1365" s="87">
        <f>'3_CAPAG'!$D$8</f>
        <v>0</v>
      </c>
      <c r="K1365" s="87">
        <f>IF(OR('2_DEBITOS'!I1361="Sim",'1_QUESITOS'!$D$6="Sim",'1_QUESITOS'!$D$7="Sim",'1_QUESITOS'!$D$9="Sim"),I1365,
SMALL(I1365:J1365,1))</f>
        <v>0</v>
      </c>
      <c r="L1365" s="7">
        <f>IF('2_DEBITOS'!$I$4="ERRO !!!",0,ROUNDDOWN(SUM(E1365:F1365)*K1365,2))</f>
        <v>0</v>
      </c>
      <c r="M1365" s="7">
        <f t="shared" si="84"/>
        <v>0</v>
      </c>
      <c r="N1365" s="7">
        <f t="shared" si="87"/>
        <v>0</v>
      </c>
      <c r="O1365" s="7">
        <f t="shared" si="85"/>
        <v>0</v>
      </c>
    </row>
    <row r="1366" spans="3:15" x14ac:dyDescent="0.35">
      <c r="C1366" s="18" t="str">
        <f t="shared" si="86"/>
        <v/>
      </c>
      <c r="D1366" s="13" t="str">
        <f>IF('2_DEBITOS'!D1362="","Não informado",'2_DEBITOS'!D1362)</f>
        <v>Não informado</v>
      </c>
      <c r="E1366" s="7">
        <f>IF('2_DEBITOS'!$I$4="ERRO !!!",0,SUM('2_DEBITOS'!E1362))</f>
        <v>0</v>
      </c>
      <c r="F1366" s="7">
        <f>IF('2_DEBITOS'!$I$4="ERRO !!!",0,SUM('2_DEBITOS'!F1362,'2_DEBITOS'!G1362))</f>
        <v>0</v>
      </c>
      <c r="G1366" s="8" t="str">
        <f>IF('1_QUESITOS'!$D$18="ERRO !!!","",
IF(E1366+F1366=0,"",
IF(OR('2_DEBITOS'!I1362="Sim",'1_QUESITOS'!$D$6="Sim",'1_QUESITOS'!$D$7="Sim",'1_QUESITOS'!$D$9="Sim"),"D",
IF('3_CAPAG'!$D$9="","",
'3_CAPAG'!$D$9))))</f>
        <v/>
      </c>
      <c r="H1366" s="8" t="str">
        <f>IF('1_QUESITOS'!$D$18="ERRO !!!","00.0",
IF(AND(OR(G1366="C",G1366="D"),'1_QUESITOS'!$D$13="Sim"),"10.1",
IF(AND(OR(G1366="A",G1366="B"),'1_QUESITOS'!$D$14="Sim"),"10.2",
IF(AND(OR(G1366="C",G1366="D"),'1_QUESITOS'!$D$13="Não",'1_QUESITOS'!$D$12="Inciso I"),"11.1",
IF(AND(OR(G1366="C",G1366="D"),'1_QUESITOS'!$D$13="Não",'1_QUESITOS'!$D$12="Inciso II"),"11.2",
"00.0")))))</f>
        <v>00.0</v>
      </c>
      <c r="I1366" s="87">
        <f>IF('1_QUESITOS'!$D$18="ERRO !!!",0,
IF(H1366="10.1",0.65,
IF(H1366="10.2",0,
IF(AND(H1366="11.1",'1_QUESITOS'!$D$8="Não",'1_QUESITOS'!$D$9="Não",'1_QUESITOS'!$D$10="Não",'1_QUESITOS'!$D$11="Não"),0.65,
IF(AND(H1366="11.1",OR('1_QUESITOS'!$D$8="Sim",'1_QUESITOS'!$D$9="Sim",'1_QUESITOS'!$D$10="Sim",'1_QUESITOS'!$D$11="Sim")),0.7,
IF(AND(H1366="11.2",'1_QUESITOS'!$D$8="Não",'1_QUESITOS'!$D$9="Não",'1_QUESITOS'!$D$10="Não",'1_QUESITOS'!$D$11="Não"),0.5,
IF(AND(H1366="11.2",OR('1_QUESITOS'!$D$8="Sim",'1_QUESITOS'!$D$9="Sim",'1_QUESITOS'!$D$10="Sim",'1_QUESITOS'!$D$11="Sim")),0.55,
0)))))))</f>
        <v>0</v>
      </c>
      <c r="J1366" s="87">
        <f>'3_CAPAG'!$D$8</f>
        <v>0</v>
      </c>
      <c r="K1366" s="87">
        <f>IF(OR('2_DEBITOS'!I1362="Sim",'1_QUESITOS'!$D$6="Sim",'1_QUESITOS'!$D$7="Sim",'1_QUESITOS'!$D$9="Sim"),I1366,
SMALL(I1366:J1366,1))</f>
        <v>0</v>
      </c>
      <c r="L1366" s="7">
        <f>IF('2_DEBITOS'!$I$4="ERRO !!!",0,ROUNDDOWN(SUM(E1366:F1366)*K1366,2))</f>
        <v>0</v>
      </c>
      <c r="M1366" s="7">
        <f t="shared" si="84"/>
        <v>0</v>
      </c>
      <c r="N1366" s="7">
        <f t="shared" si="87"/>
        <v>0</v>
      </c>
      <c r="O1366" s="7">
        <f t="shared" si="85"/>
        <v>0</v>
      </c>
    </row>
    <row r="1367" spans="3:15" x14ac:dyDescent="0.35">
      <c r="C1367" s="18" t="str">
        <f t="shared" si="86"/>
        <v/>
      </c>
      <c r="D1367" s="13" t="str">
        <f>IF('2_DEBITOS'!D1363="","Não informado",'2_DEBITOS'!D1363)</f>
        <v>Não informado</v>
      </c>
      <c r="E1367" s="7">
        <f>IF('2_DEBITOS'!$I$4="ERRO !!!",0,SUM('2_DEBITOS'!E1363))</f>
        <v>0</v>
      </c>
      <c r="F1367" s="7">
        <f>IF('2_DEBITOS'!$I$4="ERRO !!!",0,SUM('2_DEBITOS'!F1363,'2_DEBITOS'!G1363))</f>
        <v>0</v>
      </c>
      <c r="G1367" s="8" t="str">
        <f>IF('1_QUESITOS'!$D$18="ERRO !!!","",
IF(E1367+F1367=0,"",
IF(OR('2_DEBITOS'!I1363="Sim",'1_QUESITOS'!$D$6="Sim",'1_QUESITOS'!$D$7="Sim",'1_QUESITOS'!$D$9="Sim"),"D",
IF('3_CAPAG'!$D$9="","",
'3_CAPAG'!$D$9))))</f>
        <v/>
      </c>
      <c r="H1367" s="8" t="str">
        <f>IF('1_QUESITOS'!$D$18="ERRO !!!","00.0",
IF(AND(OR(G1367="C",G1367="D"),'1_QUESITOS'!$D$13="Sim"),"10.1",
IF(AND(OR(G1367="A",G1367="B"),'1_QUESITOS'!$D$14="Sim"),"10.2",
IF(AND(OR(G1367="C",G1367="D"),'1_QUESITOS'!$D$13="Não",'1_QUESITOS'!$D$12="Inciso I"),"11.1",
IF(AND(OR(G1367="C",G1367="D"),'1_QUESITOS'!$D$13="Não",'1_QUESITOS'!$D$12="Inciso II"),"11.2",
"00.0")))))</f>
        <v>00.0</v>
      </c>
      <c r="I1367" s="87">
        <f>IF('1_QUESITOS'!$D$18="ERRO !!!",0,
IF(H1367="10.1",0.65,
IF(H1367="10.2",0,
IF(AND(H1367="11.1",'1_QUESITOS'!$D$8="Não",'1_QUESITOS'!$D$9="Não",'1_QUESITOS'!$D$10="Não",'1_QUESITOS'!$D$11="Não"),0.65,
IF(AND(H1367="11.1",OR('1_QUESITOS'!$D$8="Sim",'1_QUESITOS'!$D$9="Sim",'1_QUESITOS'!$D$10="Sim",'1_QUESITOS'!$D$11="Sim")),0.7,
IF(AND(H1367="11.2",'1_QUESITOS'!$D$8="Não",'1_QUESITOS'!$D$9="Não",'1_QUESITOS'!$D$10="Não",'1_QUESITOS'!$D$11="Não"),0.5,
IF(AND(H1367="11.2",OR('1_QUESITOS'!$D$8="Sim",'1_QUESITOS'!$D$9="Sim",'1_QUESITOS'!$D$10="Sim",'1_QUESITOS'!$D$11="Sim")),0.55,
0)))))))</f>
        <v>0</v>
      </c>
      <c r="J1367" s="87">
        <f>'3_CAPAG'!$D$8</f>
        <v>0</v>
      </c>
      <c r="K1367" s="87">
        <f>IF(OR('2_DEBITOS'!I1363="Sim",'1_QUESITOS'!$D$6="Sim",'1_QUESITOS'!$D$7="Sim",'1_QUESITOS'!$D$9="Sim"),I1367,
SMALL(I1367:J1367,1))</f>
        <v>0</v>
      </c>
      <c r="L1367" s="7">
        <f>IF('2_DEBITOS'!$I$4="ERRO !!!",0,ROUNDDOWN(SUM(E1367:F1367)*K1367,2))</f>
        <v>0</v>
      </c>
      <c r="M1367" s="7">
        <f t="shared" si="84"/>
        <v>0</v>
      </c>
      <c r="N1367" s="7">
        <f t="shared" si="87"/>
        <v>0</v>
      </c>
      <c r="O1367" s="7">
        <f t="shared" si="85"/>
        <v>0</v>
      </c>
    </row>
    <row r="1368" spans="3:15" x14ac:dyDescent="0.35">
      <c r="C1368" s="18" t="str">
        <f t="shared" si="86"/>
        <v/>
      </c>
      <c r="D1368" s="13" t="str">
        <f>IF('2_DEBITOS'!D1364="","Não informado",'2_DEBITOS'!D1364)</f>
        <v>Não informado</v>
      </c>
      <c r="E1368" s="7">
        <f>IF('2_DEBITOS'!$I$4="ERRO !!!",0,SUM('2_DEBITOS'!E1364))</f>
        <v>0</v>
      </c>
      <c r="F1368" s="7">
        <f>IF('2_DEBITOS'!$I$4="ERRO !!!",0,SUM('2_DEBITOS'!F1364,'2_DEBITOS'!G1364))</f>
        <v>0</v>
      </c>
      <c r="G1368" s="8" t="str">
        <f>IF('1_QUESITOS'!$D$18="ERRO !!!","",
IF(E1368+F1368=0,"",
IF(OR('2_DEBITOS'!I1364="Sim",'1_QUESITOS'!$D$6="Sim",'1_QUESITOS'!$D$7="Sim",'1_QUESITOS'!$D$9="Sim"),"D",
IF('3_CAPAG'!$D$9="","",
'3_CAPAG'!$D$9))))</f>
        <v/>
      </c>
      <c r="H1368" s="8" t="str">
        <f>IF('1_QUESITOS'!$D$18="ERRO !!!","00.0",
IF(AND(OR(G1368="C",G1368="D"),'1_QUESITOS'!$D$13="Sim"),"10.1",
IF(AND(OR(G1368="A",G1368="B"),'1_QUESITOS'!$D$14="Sim"),"10.2",
IF(AND(OR(G1368="C",G1368="D"),'1_QUESITOS'!$D$13="Não",'1_QUESITOS'!$D$12="Inciso I"),"11.1",
IF(AND(OR(G1368="C",G1368="D"),'1_QUESITOS'!$D$13="Não",'1_QUESITOS'!$D$12="Inciso II"),"11.2",
"00.0")))))</f>
        <v>00.0</v>
      </c>
      <c r="I1368" s="87">
        <f>IF('1_QUESITOS'!$D$18="ERRO !!!",0,
IF(H1368="10.1",0.65,
IF(H1368="10.2",0,
IF(AND(H1368="11.1",'1_QUESITOS'!$D$8="Não",'1_QUESITOS'!$D$9="Não",'1_QUESITOS'!$D$10="Não",'1_QUESITOS'!$D$11="Não"),0.65,
IF(AND(H1368="11.1",OR('1_QUESITOS'!$D$8="Sim",'1_QUESITOS'!$D$9="Sim",'1_QUESITOS'!$D$10="Sim",'1_QUESITOS'!$D$11="Sim")),0.7,
IF(AND(H1368="11.2",'1_QUESITOS'!$D$8="Não",'1_QUESITOS'!$D$9="Não",'1_QUESITOS'!$D$10="Não",'1_QUESITOS'!$D$11="Não"),0.5,
IF(AND(H1368="11.2",OR('1_QUESITOS'!$D$8="Sim",'1_QUESITOS'!$D$9="Sim",'1_QUESITOS'!$D$10="Sim",'1_QUESITOS'!$D$11="Sim")),0.55,
0)))))))</f>
        <v>0</v>
      </c>
      <c r="J1368" s="87">
        <f>'3_CAPAG'!$D$8</f>
        <v>0</v>
      </c>
      <c r="K1368" s="87">
        <f>IF(OR('2_DEBITOS'!I1364="Sim",'1_QUESITOS'!$D$6="Sim",'1_QUESITOS'!$D$7="Sim",'1_QUESITOS'!$D$9="Sim"),I1368,
SMALL(I1368:J1368,1))</f>
        <v>0</v>
      </c>
      <c r="L1368" s="7">
        <f>IF('2_DEBITOS'!$I$4="ERRO !!!",0,ROUNDDOWN(SUM(E1368:F1368)*K1368,2))</f>
        <v>0</v>
      </c>
      <c r="M1368" s="7">
        <f t="shared" si="84"/>
        <v>0</v>
      </c>
      <c r="N1368" s="7">
        <f t="shared" si="87"/>
        <v>0</v>
      </c>
      <c r="O1368" s="7">
        <f t="shared" si="85"/>
        <v>0</v>
      </c>
    </row>
    <row r="1369" spans="3:15" x14ac:dyDescent="0.35">
      <c r="C1369" s="18" t="str">
        <f t="shared" si="86"/>
        <v/>
      </c>
      <c r="D1369" s="13" t="str">
        <f>IF('2_DEBITOS'!D1365="","Não informado",'2_DEBITOS'!D1365)</f>
        <v>Não informado</v>
      </c>
      <c r="E1369" s="7">
        <f>IF('2_DEBITOS'!$I$4="ERRO !!!",0,SUM('2_DEBITOS'!E1365))</f>
        <v>0</v>
      </c>
      <c r="F1369" s="7">
        <f>IF('2_DEBITOS'!$I$4="ERRO !!!",0,SUM('2_DEBITOS'!F1365,'2_DEBITOS'!G1365))</f>
        <v>0</v>
      </c>
      <c r="G1369" s="8" t="str">
        <f>IF('1_QUESITOS'!$D$18="ERRO !!!","",
IF(E1369+F1369=0,"",
IF(OR('2_DEBITOS'!I1365="Sim",'1_QUESITOS'!$D$6="Sim",'1_QUESITOS'!$D$7="Sim",'1_QUESITOS'!$D$9="Sim"),"D",
IF('3_CAPAG'!$D$9="","",
'3_CAPAG'!$D$9))))</f>
        <v/>
      </c>
      <c r="H1369" s="8" t="str">
        <f>IF('1_QUESITOS'!$D$18="ERRO !!!","00.0",
IF(AND(OR(G1369="C",G1369="D"),'1_QUESITOS'!$D$13="Sim"),"10.1",
IF(AND(OR(G1369="A",G1369="B"),'1_QUESITOS'!$D$14="Sim"),"10.2",
IF(AND(OR(G1369="C",G1369="D"),'1_QUESITOS'!$D$13="Não",'1_QUESITOS'!$D$12="Inciso I"),"11.1",
IF(AND(OR(G1369="C",G1369="D"),'1_QUESITOS'!$D$13="Não",'1_QUESITOS'!$D$12="Inciso II"),"11.2",
"00.0")))))</f>
        <v>00.0</v>
      </c>
      <c r="I1369" s="87">
        <f>IF('1_QUESITOS'!$D$18="ERRO !!!",0,
IF(H1369="10.1",0.65,
IF(H1369="10.2",0,
IF(AND(H1369="11.1",'1_QUESITOS'!$D$8="Não",'1_QUESITOS'!$D$9="Não",'1_QUESITOS'!$D$10="Não",'1_QUESITOS'!$D$11="Não"),0.65,
IF(AND(H1369="11.1",OR('1_QUESITOS'!$D$8="Sim",'1_QUESITOS'!$D$9="Sim",'1_QUESITOS'!$D$10="Sim",'1_QUESITOS'!$D$11="Sim")),0.7,
IF(AND(H1369="11.2",'1_QUESITOS'!$D$8="Não",'1_QUESITOS'!$D$9="Não",'1_QUESITOS'!$D$10="Não",'1_QUESITOS'!$D$11="Não"),0.5,
IF(AND(H1369="11.2",OR('1_QUESITOS'!$D$8="Sim",'1_QUESITOS'!$D$9="Sim",'1_QUESITOS'!$D$10="Sim",'1_QUESITOS'!$D$11="Sim")),0.55,
0)))))))</f>
        <v>0</v>
      </c>
      <c r="J1369" s="87">
        <f>'3_CAPAG'!$D$8</f>
        <v>0</v>
      </c>
      <c r="K1369" s="87">
        <f>IF(OR('2_DEBITOS'!I1365="Sim",'1_QUESITOS'!$D$6="Sim",'1_QUESITOS'!$D$7="Sim",'1_QUESITOS'!$D$9="Sim"),I1369,
SMALL(I1369:J1369,1))</f>
        <v>0</v>
      </c>
      <c r="L1369" s="7">
        <f>IF('2_DEBITOS'!$I$4="ERRO !!!",0,ROUNDDOWN(SUM(E1369:F1369)*K1369,2))</f>
        <v>0</v>
      </c>
      <c r="M1369" s="7">
        <f t="shared" si="84"/>
        <v>0</v>
      </c>
      <c r="N1369" s="7">
        <f t="shared" si="87"/>
        <v>0</v>
      </c>
      <c r="O1369" s="7">
        <f t="shared" si="85"/>
        <v>0</v>
      </c>
    </row>
    <row r="1370" spans="3:15" x14ac:dyDescent="0.35">
      <c r="C1370" s="18" t="str">
        <f t="shared" si="86"/>
        <v/>
      </c>
      <c r="D1370" s="13" t="str">
        <f>IF('2_DEBITOS'!D1366="","Não informado",'2_DEBITOS'!D1366)</f>
        <v>Não informado</v>
      </c>
      <c r="E1370" s="7">
        <f>IF('2_DEBITOS'!$I$4="ERRO !!!",0,SUM('2_DEBITOS'!E1366))</f>
        <v>0</v>
      </c>
      <c r="F1370" s="7">
        <f>IF('2_DEBITOS'!$I$4="ERRO !!!",0,SUM('2_DEBITOS'!F1366,'2_DEBITOS'!G1366))</f>
        <v>0</v>
      </c>
      <c r="G1370" s="8" t="str">
        <f>IF('1_QUESITOS'!$D$18="ERRO !!!","",
IF(E1370+F1370=0,"",
IF(OR('2_DEBITOS'!I1366="Sim",'1_QUESITOS'!$D$6="Sim",'1_QUESITOS'!$D$7="Sim",'1_QUESITOS'!$D$9="Sim"),"D",
IF('3_CAPAG'!$D$9="","",
'3_CAPAG'!$D$9))))</f>
        <v/>
      </c>
      <c r="H1370" s="8" t="str">
        <f>IF('1_QUESITOS'!$D$18="ERRO !!!","00.0",
IF(AND(OR(G1370="C",G1370="D"),'1_QUESITOS'!$D$13="Sim"),"10.1",
IF(AND(OR(G1370="A",G1370="B"),'1_QUESITOS'!$D$14="Sim"),"10.2",
IF(AND(OR(G1370="C",G1370="D"),'1_QUESITOS'!$D$13="Não",'1_QUESITOS'!$D$12="Inciso I"),"11.1",
IF(AND(OR(G1370="C",G1370="D"),'1_QUESITOS'!$D$13="Não",'1_QUESITOS'!$D$12="Inciso II"),"11.2",
"00.0")))))</f>
        <v>00.0</v>
      </c>
      <c r="I1370" s="87">
        <f>IF('1_QUESITOS'!$D$18="ERRO !!!",0,
IF(H1370="10.1",0.65,
IF(H1370="10.2",0,
IF(AND(H1370="11.1",'1_QUESITOS'!$D$8="Não",'1_QUESITOS'!$D$9="Não",'1_QUESITOS'!$D$10="Não",'1_QUESITOS'!$D$11="Não"),0.65,
IF(AND(H1370="11.1",OR('1_QUESITOS'!$D$8="Sim",'1_QUESITOS'!$D$9="Sim",'1_QUESITOS'!$D$10="Sim",'1_QUESITOS'!$D$11="Sim")),0.7,
IF(AND(H1370="11.2",'1_QUESITOS'!$D$8="Não",'1_QUESITOS'!$D$9="Não",'1_QUESITOS'!$D$10="Não",'1_QUESITOS'!$D$11="Não"),0.5,
IF(AND(H1370="11.2",OR('1_QUESITOS'!$D$8="Sim",'1_QUESITOS'!$D$9="Sim",'1_QUESITOS'!$D$10="Sim",'1_QUESITOS'!$D$11="Sim")),0.55,
0)))))))</f>
        <v>0</v>
      </c>
      <c r="J1370" s="87">
        <f>'3_CAPAG'!$D$8</f>
        <v>0</v>
      </c>
      <c r="K1370" s="87">
        <f>IF(OR('2_DEBITOS'!I1366="Sim",'1_QUESITOS'!$D$6="Sim",'1_QUESITOS'!$D$7="Sim",'1_QUESITOS'!$D$9="Sim"),I1370,
SMALL(I1370:J1370,1))</f>
        <v>0</v>
      </c>
      <c r="L1370" s="7">
        <f>IF('2_DEBITOS'!$I$4="ERRO !!!",0,ROUNDDOWN(SUM(E1370:F1370)*K1370,2))</f>
        <v>0</v>
      </c>
      <c r="M1370" s="7">
        <f t="shared" si="84"/>
        <v>0</v>
      </c>
      <c r="N1370" s="7">
        <f t="shared" si="87"/>
        <v>0</v>
      </c>
      <c r="O1370" s="7">
        <f t="shared" si="85"/>
        <v>0</v>
      </c>
    </row>
    <row r="1371" spans="3:15" x14ac:dyDescent="0.35">
      <c r="C1371" s="18" t="str">
        <f t="shared" si="86"/>
        <v/>
      </c>
      <c r="D1371" s="13" t="str">
        <f>IF('2_DEBITOS'!D1367="","Não informado",'2_DEBITOS'!D1367)</f>
        <v>Não informado</v>
      </c>
      <c r="E1371" s="7">
        <f>IF('2_DEBITOS'!$I$4="ERRO !!!",0,SUM('2_DEBITOS'!E1367))</f>
        <v>0</v>
      </c>
      <c r="F1371" s="7">
        <f>IF('2_DEBITOS'!$I$4="ERRO !!!",0,SUM('2_DEBITOS'!F1367,'2_DEBITOS'!G1367))</f>
        <v>0</v>
      </c>
      <c r="G1371" s="8" t="str">
        <f>IF('1_QUESITOS'!$D$18="ERRO !!!","",
IF(E1371+F1371=0,"",
IF(OR('2_DEBITOS'!I1367="Sim",'1_QUESITOS'!$D$6="Sim",'1_QUESITOS'!$D$7="Sim",'1_QUESITOS'!$D$9="Sim"),"D",
IF('3_CAPAG'!$D$9="","",
'3_CAPAG'!$D$9))))</f>
        <v/>
      </c>
      <c r="H1371" s="8" t="str">
        <f>IF('1_QUESITOS'!$D$18="ERRO !!!","00.0",
IF(AND(OR(G1371="C",G1371="D"),'1_QUESITOS'!$D$13="Sim"),"10.1",
IF(AND(OR(G1371="A",G1371="B"),'1_QUESITOS'!$D$14="Sim"),"10.2",
IF(AND(OR(G1371="C",G1371="D"),'1_QUESITOS'!$D$13="Não",'1_QUESITOS'!$D$12="Inciso I"),"11.1",
IF(AND(OR(G1371="C",G1371="D"),'1_QUESITOS'!$D$13="Não",'1_QUESITOS'!$D$12="Inciso II"),"11.2",
"00.0")))))</f>
        <v>00.0</v>
      </c>
      <c r="I1371" s="87">
        <f>IF('1_QUESITOS'!$D$18="ERRO !!!",0,
IF(H1371="10.1",0.65,
IF(H1371="10.2",0,
IF(AND(H1371="11.1",'1_QUESITOS'!$D$8="Não",'1_QUESITOS'!$D$9="Não",'1_QUESITOS'!$D$10="Não",'1_QUESITOS'!$D$11="Não"),0.65,
IF(AND(H1371="11.1",OR('1_QUESITOS'!$D$8="Sim",'1_QUESITOS'!$D$9="Sim",'1_QUESITOS'!$D$10="Sim",'1_QUESITOS'!$D$11="Sim")),0.7,
IF(AND(H1371="11.2",'1_QUESITOS'!$D$8="Não",'1_QUESITOS'!$D$9="Não",'1_QUESITOS'!$D$10="Não",'1_QUESITOS'!$D$11="Não"),0.5,
IF(AND(H1371="11.2",OR('1_QUESITOS'!$D$8="Sim",'1_QUESITOS'!$D$9="Sim",'1_QUESITOS'!$D$10="Sim",'1_QUESITOS'!$D$11="Sim")),0.55,
0)))))))</f>
        <v>0</v>
      </c>
      <c r="J1371" s="87">
        <f>'3_CAPAG'!$D$8</f>
        <v>0</v>
      </c>
      <c r="K1371" s="87">
        <f>IF(OR('2_DEBITOS'!I1367="Sim",'1_QUESITOS'!$D$6="Sim",'1_QUESITOS'!$D$7="Sim",'1_QUESITOS'!$D$9="Sim"),I1371,
SMALL(I1371:J1371,1))</f>
        <v>0</v>
      </c>
      <c r="L1371" s="7">
        <f>IF('2_DEBITOS'!$I$4="ERRO !!!",0,ROUNDDOWN(SUM(E1371:F1371)*K1371,2))</f>
        <v>0</v>
      </c>
      <c r="M1371" s="7">
        <f t="shared" si="84"/>
        <v>0</v>
      </c>
      <c r="N1371" s="7">
        <f t="shared" si="87"/>
        <v>0</v>
      </c>
      <c r="O1371" s="7">
        <f t="shared" si="85"/>
        <v>0</v>
      </c>
    </row>
    <row r="1372" spans="3:15" x14ac:dyDescent="0.35">
      <c r="C1372" s="18" t="str">
        <f t="shared" si="86"/>
        <v/>
      </c>
      <c r="D1372" s="13" t="str">
        <f>IF('2_DEBITOS'!D1368="","Não informado",'2_DEBITOS'!D1368)</f>
        <v>Não informado</v>
      </c>
      <c r="E1372" s="7">
        <f>IF('2_DEBITOS'!$I$4="ERRO !!!",0,SUM('2_DEBITOS'!E1368))</f>
        <v>0</v>
      </c>
      <c r="F1372" s="7">
        <f>IF('2_DEBITOS'!$I$4="ERRO !!!",0,SUM('2_DEBITOS'!F1368,'2_DEBITOS'!G1368))</f>
        <v>0</v>
      </c>
      <c r="G1372" s="8" t="str">
        <f>IF('1_QUESITOS'!$D$18="ERRO !!!","",
IF(E1372+F1372=0,"",
IF(OR('2_DEBITOS'!I1368="Sim",'1_QUESITOS'!$D$6="Sim",'1_QUESITOS'!$D$7="Sim",'1_QUESITOS'!$D$9="Sim"),"D",
IF('3_CAPAG'!$D$9="","",
'3_CAPAG'!$D$9))))</f>
        <v/>
      </c>
      <c r="H1372" s="8" t="str">
        <f>IF('1_QUESITOS'!$D$18="ERRO !!!","00.0",
IF(AND(OR(G1372="C",G1372="D"),'1_QUESITOS'!$D$13="Sim"),"10.1",
IF(AND(OR(G1372="A",G1372="B"),'1_QUESITOS'!$D$14="Sim"),"10.2",
IF(AND(OR(G1372="C",G1372="D"),'1_QUESITOS'!$D$13="Não",'1_QUESITOS'!$D$12="Inciso I"),"11.1",
IF(AND(OR(G1372="C",G1372="D"),'1_QUESITOS'!$D$13="Não",'1_QUESITOS'!$D$12="Inciso II"),"11.2",
"00.0")))))</f>
        <v>00.0</v>
      </c>
      <c r="I1372" s="87">
        <f>IF('1_QUESITOS'!$D$18="ERRO !!!",0,
IF(H1372="10.1",0.65,
IF(H1372="10.2",0,
IF(AND(H1372="11.1",'1_QUESITOS'!$D$8="Não",'1_QUESITOS'!$D$9="Não",'1_QUESITOS'!$D$10="Não",'1_QUESITOS'!$D$11="Não"),0.65,
IF(AND(H1372="11.1",OR('1_QUESITOS'!$D$8="Sim",'1_QUESITOS'!$D$9="Sim",'1_QUESITOS'!$D$10="Sim",'1_QUESITOS'!$D$11="Sim")),0.7,
IF(AND(H1372="11.2",'1_QUESITOS'!$D$8="Não",'1_QUESITOS'!$D$9="Não",'1_QUESITOS'!$D$10="Não",'1_QUESITOS'!$D$11="Não"),0.5,
IF(AND(H1372="11.2",OR('1_QUESITOS'!$D$8="Sim",'1_QUESITOS'!$D$9="Sim",'1_QUESITOS'!$D$10="Sim",'1_QUESITOS'!$D$11="Sim")),0.55,
0)))))))</f>
        <v>0</v>
      </c>
      <c r="J1372" s="87">
        <f>'3_CAPAG'!$D$8</f>
        <v>0</v>
      </c>
      <c r="K1372" s="87">
        <f>IF(OR('2_DEBITOS'!I1368="Sim",'1_QUESITOS'!$D$6="Sim",'1_QUESITOS'!$D$7="Sim",'1_QUESITOS'!$D$9="Sim"),I1372,
SMALL(I1372:J1372,1))</f>
        <v>0</v>
      </c>
      <c r="L1372" s="7">
        <f>IF('2_DEBITOS'!$I$4="ERRO !!!",0,ROUNDDOWN(SUM(E1372:F1372)*K1372,2))</f>
        <v>0</v>
      </c>
      <c r="M1372" s="7">
        <f t="shared" si="84"/>
        <v>0</v>
      </c>
      <c r="N1372" s="7">
        <f t="shared" si="87"/>
        <v>0</v>
      </c>
      <c r="O1372" s="7">
        <f t="shared" si="85"/>
        <v>0</v>
      </c>
    </row>
    <row r="1373" spans="3:15" x14ac:dyDescent="0.35">
      <c r="C1373" s="18" t="str">
        <f t="shared" si="86"/>
        <v/>
      </c>
      <c r="D1373" s="13" t="str">
        <f>IF('2_DEBITOS'!D1369="","Não informado",'2_DEBITOS'!D1369)</f>
        <v>Não informado</v>
      </c>
      <c r="E1373" s="7">
        <f>IF('2_DEBITOS'!$I$4="ERRO !!!",0,SUM('2_DEBITOS'!E1369))</f>
        <v>0</v>
      </c>
      <c r="F1373" s="7">
        <f>IF('2_DEBITOS'!$I$4="ERRO !!!",0,SUM('2_DEBITOS'!F1369,'2_DEBITOS'!G1369))</f>
        <v>0</v>
      </c>
      <c r="G1373" s="8" t="str">
        <f>IF('1_QUESITOS'!$D$18="ERRO !!!","",
IF(E1373+F1373=0,"",
IF(OR('2_DEBITOS'!I1369="Sim",'1_QUESITOS'!$D$6="Sim",'1_QUESITOS'!$D$7="Sim",'1_QUESITOS'!$D$9="Sim"),"D",
IF('3_CAPAG'!$D$9="","",
'3_CAPAG'!$D$9))))</f>
        <v/>
      </c>
      <c r="H1373" s="8" t="str">
        <f>IF('1_QUESITOS'!$D$18="ERRO !!!","00.0",
IF(AND(OR(G1373="C",G1373="D"),'1_QUESITOS'!$D$13="Sim"),"10.1",
IF(AND(OR(G1373="A",G1373="B"),'1_QUESITOS'!$D$14="Sim"),"10.2",
IF(AND(OR(G1373="C",G1373="D"),'1_QUESITOS'!$D$13="Não",'1_QUESITOS'!$D$12="Inciso I"),"11.1",
IF(AND(OR(G1373="C",G1373="D"),'1_QUESITOS'!$D$13="Não",'1_QUESITOS'!$D$12="Inciso II"),"11.2",
"00.0")))))</f>
        <v>00.0</v>
      </c>
      <c r="I1373" s="87">
        <f>IF('1_QUESITOS'!$D$18="ERRO !!!",0,
IF(H1373="10.1",0.65,
IF(H1373="10.2",0,
IF(AND(H1373="11.1",'1_QUESITOS'!$D$8="Não",'1_QUESITOS'!$D$9="Não",'1_QUESITOS'!$D$10="Não",'1_QUESITOS'!$D$11="Não"),0.65,
IF(AND(H1373="11.1",OR('1_QUESITOS'!$D$8="Sim",'1_QUESITOS'!$D$9="Sim",'1_QUESITOS'!$D$10="Sim",'1_QUESITOS'!$D$11="Sim")),0.7,
IF(AND(H1373="11.2",'1_QUESITOS'!$D$8="Não",'1_QUESITOS'!$D$9="Não",'1_QUESITOS'!$D$10="Não",'1_QUESITOS'!$D$11="Não"),0.5,
IF(AND(H1373="11.2",OR('1_QUESITOS'!$D$8="Sim",'1_QUESITOS'!$D$9="Sim",'1_QUESITOS'!$D$10="Sim",'1_QUESITOS'!$D$11="Sim")),0.55,
0)))))))</f>
        <v>0</v>
      </c>
      <c r="J1373" s="87">
        <f>'3_CAPAG'!$D$8</f>
        <v>0</v>
      </c>
      <c r="K1373" s="87">
        <f>IF(OR('2_DEBITOS'!I1369="Sim",'1_QUESITOS'!$D$6="Sim",'1_QUESITOS'!$D$7="Sim",'1_QUESITOS'!$D$9="Sim"),I1373,
SMALL(I1373:J1373,1))</f>
        <v>0</v>
      </c>
      <c r="L1373" s="7">
        <f>IF('2_DEBITOS'!$I$4="ERRO !!!",0,ROUNDDOWN(SUM(E1373:F1373)*K1373,2))</f>
        <v>0</v>
      </c>
      <c r="M1373" s="7">
        <f t="shared" si="84"/>
        <v>0</v>
      </c>
      <c r="N1373" s="7">
        <f t="shared" si="87"/>
        <v>0</v>
      </c>
      <c r="O1373" s="7">
        <f t="shared" si="85"/>
        <v>0</v>
      </c>
    </row>
    <row r="1374" spans="3:15" x14ac:dyDescent="0.35">
      <c r="C1374" s="18" t="str">
        <f t="shared" si="86"/>
        <v/>
      </c>
      <c r="D1374" s="13" t="str">
        <f>IF('2_DEBITOS'!D1370="","Não informado",'2_DEBITOS'!D1370)</f>
        <v>Não informado</v>
      </c>
      <c r="E1374" s="7">
        <f>IF('2_DEBITOS'!$I$4="ERRO !!!",0,SUM('2_DEBITOS'!E1370))</f>
        <v>0</v>
      </c>
      <c r="F1374" s="7">
        <f>IF('2_DEBITOS'!$I$4="ERRO !!!",0,SUM('2_DEBITOS'!F1370,'2_DEBITOS'!G1370))</f>
        <v>0</v>
      </c>
      <c r="G1374" s="8" t="str">
        <f>IF('1_QUESITOS'!$D$18="ERRO !!!","",
IF(E1374+F1374=0,"",
IF(OR('2_DEBITOS'!I1370="Sim",'1_QUESITOS'!$D$6="Sim",'1_QUESITOS'!$D$7="Sim",'1_QUESITOS'!$D$9="Sim"),"D",
IF('3_CAPAG'!$D$9="","",
'3_CAPAG'!$D$9))))</f>
        <v/>
      </c>
      <c r="H1374" s="8" t="str">
        <f>IF('1_QUESITOS'!$D$18="ERRO !!!","00.0",
IF(AND(OR(G1374="C",G1374="D"),'1_QUESITOS'!$D$13="Sim"),"10.1",
IF(AND(OR(G1374="A",G1374="B"),'1_QUESITOS'!$D$14="Sim"),"10.2",
IF(AND(OR(G1374="C",G1374="D"),'1_QUESITOS'!$D$13="Não",'1_QUESITOS'!$D$12="Inciso I"),"11.1",
IF(AND(OR(G1374="C",G1374="D"),'1_QUESITOS'!$D$13="Não",'1_QUESITOS'!$D$12="Inciso II"),"11.2",
"00.0")))))</f>
        <v>00.0</v>
      </c>
      <c r="I1374" s="87">
        <f>IF('1_QUESITOS'!$D$18="ERRO !!!",0,
IF(H1374="10.1",0.65,
IF(H1374="10.2",0,
IF(AND(H1374="11.1",'1_QUESITOS'!$D$8="Não",'1_QUESITOS'!$D$9="Não",'1_QUESITOS'!$D$10="Não",'1_QUESITOS'!$D$11="Não"),0.65,
IF(AND(H1374="11.1",OR('1_QUESITOS'!$D$8="Sim",'1_QUESITOS'!$D$9="Sim",'1_QUESITOS'!$D$10="Sim",'1_QUESITOS'!$D$11="Sim")),0.7,
IF(AND(H1374="11.2",'1_QUESITOS'!$D$8="Não",'1_QUESITOS'!$D$9="Não",'1_QUESITOS'!$D$10="Não",'1_QUESITOS'!$D$11="Não"),0.5,
IF(AND(H1374="11.2",OR('1_QUESITOS'!$D$8="Sim",'1_QUESITOS'!$D$9="Sim",'1_QUESITOS'!$D$10="Sim",'1_QUESITOS'!$D$11="Sim")),0.55,
0)))))))</f>
        <v>0</v>
      </c>
      <c r="J1374" s="87">
        <f>'3_CAPAG'!$D$8</f>
        <v>0</v>
      </c>
      <c r="K1374" s="87">
        <f>IF(OR('2_DEBITOS'!I1370="Sim",'1_QUESITOS'!$D$6="Sim",'1_QUESITOS'!$D$7="Sim",'1_QUESITOS'!$D$9="Sim"),I1374,
SMALL(I1374:J1374,1))</f>
        <v>0</v>
      </c>
      <c r="L1374" s="7">
        <f>IF('2_DEBITOS'!$I$4="ERRO !!!",0,ROUNDDOWN(SUM(E1374:F1374)*K1374,2))</f>
        <v>0</v>
      </c>
      <c r="M1374" s="7">
        <f t="shared" si="84"/>
        <v>0</v>
      </c>
      <c r="N1374" s="7">
        <f t="shared" si="87"/>
        <v>0</v>
      </c>
      <c r="O1374" s="7">
        <f t="shared" si="85"/>
        <v>0</v>
      </c>
    </row>
    <row r="1375" spans="3:15" x14ac:dyDescent="0.35">
      <c r="C1375" s="18" t="str">
        <f t="shared" si="86"/>
        <v/>
      </c>
      <c r="D1375" s="13" t="str">
        <f>IF('2_DEBITOS'!D1371="","Não informado",'2_DEBITOS'!D1371)</f>
        <v>Não informado</v>
      </c>
      <c r="E1375" s="7">
        <f>IF('2_DEBITOS'!$I$4="ERRO !!!",0,SUM('2_DEBITOS'!E1371))</f>
        <v>0</v>
      </c>
      <c r="F1375" s="7">
        <f>IF('2_DEBITOS'!$I$4="ERRO !!!",0,SUM('2_DEBITOS'!F1371,'2_DEBITOS'!G1371))</f>
        <v>0</v>
      </c>
      <c r="G1375" s="8" t="str">
        <f>IF('1_QUESITOS'!$D$18="ERRO !!!","",
IF(E1375+F1375=0,"",
IF(OR('2_DEBITOS'!I1371="Sim",'1_QUESITOS'!$D$6="Sim",'1_QUESITOS'!$D$7="Sim",'1_QUESITOS'!$D$9="Sim"),"D",
IF('3_CAPAG'!$D$9="","",
'3_CAPAG'!$D$9))))</f>
        <v/>
      </c>
      <c r="H1375" s="8" t="str">
        <f>IF('1_QUESITOS'!$D$18="ERRO !!!","00.0",
IF(AND(OR(G1375="C",G1375="D"),'1_QUESITOS'!$D$13="Sim"),"10.1",
IF(AND(OR(G1375="A",G1375="B"),'1_QUESITOS'!$D$14="Sim"),"10.2",
IF(AND(OR(G1375="C",G1375="D"),'1_QUESITOS'!$D$13="Não",'1_QUESITOS'!$D$12="Inciso I"),"11.1",
IF(AND(OR(G1375="C",G1375="D"),'1_QUESITOS'!$D$13="Não",'1_QUESITOS'!$D$12="Inciso II"),"11.2",
"00.0")))))</f>
        <v>00.0</v>
      </c>
      <c r="I1375" s="87">
        <f>IF('1_QUESITOS'!$D$18="ERRO !!!",0,
IF(H1375="10.1",0.65,
IF(H1375="10.2",0,
IF(AND(H1375="11.1",'1_QUESITOS'!$D$8="Não",'1_QUESITOS'!$D$9="Não",'1_QUESITOS'!$D$10="Não",'1_QUESITOS'!$D$11="Não"),0.65,
IF(AND(H1375="11.1",OR('1_QUESITOS'!$D$8="Sim",'1_QUESITOS'!$D$9="Sim",'1_QUESITOS'!$D$10="Sim",'1_QUESITOS'!$D$11="Sim")),0.7,
IF(AND(H1375="11.2",'1_QUESITOS'!$D$8="Não",'1_QUESITOS'!$D$9="Não",'1_QUESITOS'!$D$10="Não",'1_QUESITOS'!$D$11="Não"),0.5,
IF(AND(H1375="11.2",OR('1_QUESITOS'!$D$8="Sim",'1_QUESITOS'!$D$9="Sim",'1_QUESITOS'!$D$10="Sim",'1_QUESITOS'!$D$11="Sim")),0.55,
0)))))))</f>
        <v>0</v>
      </c>
      <c r="J1375" s="87">
        <f>'3_CAPAG'!$D$8</f>
        <v>0</v>
      </c>
      <c r="K1375" s="87">
        <f>IF(OR('2_DEBITOS'!I1371="Sim",'1_QUESITOS'!$D$6="Sim",'1_QUESITOS'!$D$7="Sim",'1_QUESITOS'!$D$9="Sim"),I1375,
SMALL(I1375:J1375,1))</f>
        <v>0</v>
      </c>
      <c r="L1375" s="7">
        <f>IF('2_DEBITOS'!$I$4="ERRO !!!",0,ROUNDDOWN(SUM(E1375:F1375)*K1375,2))</f>
        <v>0</v>
      </c>
      <c r="M1375" s="7">
        <f t="shared" si="84"/>
        <v>0</v>
      </c>
      <c r="N1375" s="7">
        <f t="shared" si="87"/>
        <v>0</v>
      </c>
      <c r="O1375" s="7">
        <f t="shared" si="85"/>
        <v>0</v>
      </c>
    </row>
    <row r="1376" spans="3:15" x14ac:dyDescent="0.35">
      <c r="C1376" s="18" t="str">
        <f t="shared" si="86"/>
        <v/>
      </c>
      <c r="D1376" s="13" t="str">
        <f>IF('2_DEBITOS'!D1372="","Não informado",'2_DEBITOS'!D1372)</f>
        <v>Não informado</v>
      </c>
      <c r="E1376" s="7">
        <f>IF('2_DEBITOS'!$I$4="ERRO !!!",0,SUM('2_DEBITOS'!E1372))</f>
        <v>0</v>
      </c>
      <c r="F1376" s="7">
        <f>IF('2_DEBITOS'!$I$4="ERRO !!!",0,SUM('2_DEBITOS'!F1372,'2_DEBITOS'!G1372))</f>
        <v>0</v>
      </c>
      <c r="G1376" s="8" t="str">
        <f>IF('1_QUESITOS'!$D$18="ERRO !!!","",
IF(E1376+F1376=0,"",
IF(OR('2_DEBITOS'!I1372="Sim",'1_QUESITOS'!$D$6="Sim",'1_QUESITOS'!$D$7="Sim",'1_QUESITOS'!$D$9="Sim"),"D",
IF('3_CAPAG'!$D$9="","",
'3_CAPAG'!$D$9))))</f>
        <v/>
      </c>
      <c r="H1376" s="8" t="str">
        <f>IF('1_QUESITOS'!$D$18="ERRO !!!","00.0",
IF(AND(OR(G1376="C",G1376="D"),'1_QUESITOS'!$D$13="Sim"),"10.1",
IF(AND(OR(G1376="A",G1376="B"),'1_QUESITOS'!$D$14="Sim"),"10.2",
IF(AND(OR(G1376="C",G1376="D"),'1_QUESITOS'!$D$13="Não",'1_QUESITOS'!$D$12="Inciso I"),"11.1",
IF(AND(OR(G1376="C",G1376="D"),'1_QUESITOS'!$D$13="Não",'1_QUESITOS'!$D$12="Inciso II"),"11.2",
"00.0")))))</f>
        <v>00.0</v>
      </c>
      <c r="I1376" s="87">
        <f>IF('1_QUESITOS'!$D$18="ERRO !!!",0,
IF(H1376="10.1",0.65,
IF(H1376="10.2",0,
IF(AND(H1376="11.1",'1_QUESITOS'!$D$8="Não",'1_QUESITOS'!$D$9="Não",'1_QUESITOS'!$D$10="Não",'1_QUESITOS'!$D$11="Não"),0.65,
IF(AND(H1376="11.1",OR('1_QUESITOS'!$D$8="Sim",'1_QUESITOS'!$D$9="Sim",'1_QUESITOS'!$D$10="Sim",'1_QUESITOS'!$D$11="Sim")),0.7,
IF(AND(H1376="11.2",'1_QUESITOS'!$D$8="Não",'1_QUESITOS'!$D$9="Não",'1_QUESITOS'!$D$10="Não",'1_QUESITOS'!$D$11="Não"),0.5,
IF(AND(H1376="11.2",OR('1_QUESITOS'!$D$8="Sim",'1_QUESITOS'!$D$9="Sim",'1_QUESITOS'!$D$10="Sim",'1_QUESITOS'!$D$11="Sim")),0.55,
0)))))))</f>
        <v>0</v>
      </c>
      <c r="J1376" s="87">
        <f>'3_CAPAG'!$D$8</f>
        <v>0</v>
      </c>
      <c r="K1376" s="87">
        <f>IF(OR('2_DEBITOS'!I1372="Sim",'1_QUESITOS'!$D$6="Sim",'1_QUESITOS'!$D$7="Sim",'1_QUESITOS'!$D$9="Sim"),I1376,
SMALL(I1376:J1376,1))</f>
        <v>0</v>
      </c>
      <c r="L1376" s="7">
        <f>IF('2_DEBITOS'!$I$4="ERRO !!!",0,ROUNDDOWN(SUM(E1376:F1376)*K1376,2))</f>
        <v>0</v>
      </c>
      <c r="M1376" s="7">
        <f t="shared" si="84"/>
        <v>0</v>
      </c>
      <c r="N1376" s="7">
        <f t="shared" si="87"/>
        <v>0</v>
      </c>
      <c r="O1376" s="7">
        <f t="shared" si="85"/>
        <v>0</v>
      </c>
    </row>
    <row r="1377" spans="3:15" x14ac:dyDescent="0.35">
      <c r="C1377" s="18" t="str">
        <f t="shared" si="86"/>
        <v/>
      </c>
      <c r="D1377" s="13" t="str">
        <f>IF('2_DEBITOS'!D1373="","Não informado",'2_DEBITOS'!D1373)</f>
        <v>Não informado</v>
      </c>
      <c r="E1377" s="7">
        <f>IF('2_DEBITOS'!$I$4="ERRO !!!",0,SUM('2_DEBITOS'!E1373))</f>
        <v>0</v>
      </c>
      <c r="F1377" s="7">
        <f>IF('2_DEBITOS'!$I$4="ERRO !!!",0,SUM('2_DEBITOS'!F1373,'2_DEBITOS'!G1373))</f>
        <v>0</v>
      </c>
      <c r="G1377" s="8" t="str">
        <f>IF('1_QUESITOS'!$D$18="ERRO !!!","",
IF(E1377+F1377=0,"",
IF(OR('2_DEBITOS'!I1373="Sim",'1_QUESITOS'!$D$6="Sim",'1_QUESITOS'!$D$7="Sim",'1_QUESITOS'!$D$9="Sim"),"D",
IF('3_CAPAG'!$D$9="","",
'3_CAPAG'!$D$9))))</f>
        <v/>
      </c>
      <c r="H1377" s="8" t="str">
        <f>IF('1_QUESITOS'!$D$18="ERRO !!!","00.0",
IF(AND(OR(G1377="C",G1377="D"),'1_QUESITOS'!$D$13="Sim"),"10.1",
IF(AND(OR(G1377="A",G1377="B"),'1_QUESITOS'!$D$14="Sim"),"10.2",
IF(AND(OR(G1377="C",G1377="D"),'1_QUESITOS'!$D$13="Não",'1_QUESITOS'!$D$12="Inciso I"),"11.1",
IF(AND(OR(G1377="C",G1377="D"),'1_QUESITOS'!$D$13="Não",'1_QUESITOS'!$D$12="Inciso II"),"11.2",
"00.0")))))</f>
        <v>00.0</v>
      </c>
      <c r="I1377" s="87">
        <f>IF('1_QUESITOS'!$D$18="ERRO !!!",0,
IF(H1377="10.1",0.65,
IF(H1377="10.2",0,
IF(AND(H1377="11.1",'1_QUESITOS'!$D$8="Não",'1_QUESITOS'!$D$9="Não",'1_QUESITOS'!$D$10="Não",'1_QUESITOS'!$D$11="Não"),0.65,
IF(AND(H1377="11.1",OR('1_QUESITOS'!$D$8="Sim",'1_QUESITOS'!$D$9="Sim",'1_QUESITOS'!$D$10="Sim",'1_QUESITOS'!$D$11="Sim")),0.7,
IF(AND(H1377="11.2",'1_QUESITOS'!$D$8="Não",'1_QUESITOS'!$D$9="Não",'1_QUESITOS'!$D$10="Não",'1_QUESITOS'!$D$11="Não"),0.5,
IF(AND(H1377="11.2",OR('1_QUESITOS'!$D$8="Sim",'1_QUESITOS'!$D$9="Sim",'1_QUESITOS'!$D$10="Sim",'1_QUESITOS'!$D$11="Sim")),0.55,
0)))))))</f>
        <v>0</v>
      </c>
      <c r="J1377" s="87">
        <f>'3_CAPAG'!$D$8</f>
        <v>0</v>
      </c>
      <c r="K1377" s="87">
        <f>IF(OR('2_DEBITOS'!I1373="Sim",'1_QUESITOS'!$D$6="Sim",'1_QUESITOS'!$D$7="Sim",'1_QUESITOS'!$D$9="Sim"),I1377,
SMALL(I1377:J1377,1))</f>
        <v>0</v>
      </c>
      <c r="L1377" s="7">
        <f>IF('2_DEBITOS'!$I$4="ERRO !!!",0,ROUNDDOWN(SUM(E1377:F1377)*K1377,2))</f>
        <v>0</v>
      </c>
      <c r="M1377" s="7">
        <f t="shared" si="84"/>
        <v>0</v>
      </c>
      <c r="N1377" s="7">
        <f t="shared" si="87"/>
        <v>0</v>
      </c>
      <c r="O1377" s="7">
        <f t="shared" si="85"/>
        <v>0</v>
      </c>
    </row>
    <row r="1378" spans="3:15" x14ac:dyDescent="0.35">
      <c r="C1378" s="18" t="str">
        <f t="shared" si="86"/>
        <v/>
      </c>
      <c r="D1378" s="13" t="str">
        <f>IF('2_DEBITOS'!D1374="","Não informado",'2_DEBITOS'!D1374)</f>
        <v>Não informado</v>
      </c>
      <c r="E1378" s="7">
        <f>IF('2_DEBITOS'!$I$4="ERRO !!!",0,SUM('2_DEBITOS'!E1374))</f>
        <v>0</v>
      </c>
      <c r="F1378" s="7">
        <f>IF('2_DEBITOS'!$I$4="ERRO !!!",0,SUM('2_DEBITOS'!F1374,'2_DEBITOS'!G1374))</f>
        <v>0</v>
      </c>
      <c r="G1378" s="8" t="str">
        <f>IF('1_QUESITOS'!$D$18="ERRO !!!","",
IF(E1378+F1378=0,"",
IF(OR('2_DEBITOS'!I1374="Sim",'1_QUESITOS'!$D$6="Sim",'1_QUESITOS'!$D$7="Sim",'1_QUESITOS'!$D$9="Sim"),"D",
IF('3_CAPAG'!$D$9="","",
'3_CAPAG'!$D$9))))</f>
        <v/>
      </c>
      <c r="H1378" s="8" t="str">
        <f>IF('1_QUESITOS'!$D$18="ERRO !!!","00.0",
IF(AND(OR(G1378="C",G1378="D"),'1_QUESITOS'!$D$13="Sim"),"10.1",
IF(AND(OR(G1378="A",G1378="B"),'1_QUESITOS'!$D$14="Sim"),"10.2",
IF(AND(OR(G1378="C",G1378="D"),'1_QUESITOS'!$D$13="Não",'1_QUESITOS'!$D$12="Inciso I"),"11.1",
IF(AND(OR(G1378="C",G1378="D"),'1_QUESITOS'!$D$13="Não",'1_QUESITOS'!$D$12="Inciso II"),"11.2",
"00.0")))))</f>
        <v>00.0</v>
      </c>
      <c r="I1378" s="87">
        <f>IF('1_QUESITOS'!$D$18="ERRO !!!",0,
IF(H1378="10.1",0.65,
IF(H1378="10.2",0,
IF(AND(H1378="11.1",'1_QUESITOS'!$D$8="Não",'1_QUESITOS'!$D$9="Não",'1_QUESITOS'!$D$10="Não",'1_QUESITOS'!$D$11="Não"),0.65,
IF(AND(H1378="11.1",OR('1_QUESITOS'!$D$8="Sim",'1_QUESITOS'!$D$9="Sim",'1_QUESITOS'!$D$10="Sim",'1_QUESITOS'!$D$11="Sim")),0.7,
IF(AND(H1378="11.2",'1_QUESITOS'!$D$8="Não",'1_QUESITOS'!$D$9="Não",'1_QUESITOS'!$D$10="Não",'1_QUESITOS'!$D$11="Não"),0.5,
IF(AND(H1378="11.2",OR('1_QUESITOS'!$D$8="Sim",'1_QUESITOS'!$D$9="Sim",'1_QUESITOS'!$D$10="Sim",'1_QUESITOS'!$D$11="Sim")),0.55,
0)))))))</f>
        <v>0</v>
      </c>
      <c r="J1378" s="87">
        <f>'3_CAPAG'!$D$8</f>
        <v>0</v>
      </c>
      <c r="K1378" s="87">
        <f>IF(OR('2_DEBITOS'!I1374="Sim",'1_QUESITOS'!$D$6="Sim",'1_QUESITOS'!$D$7="Sim",'1_QUESITOS'!$D$9="Sim"),I1378,
SMALL(I1378:J1378,1))</f>
        <v>0</v>
      </c>
      <c r="L1378" s="7">
        <f>IF('2_DEBITOS'!$I$4="ERRO !!!",0,ROUNDDOWN(SUM(E1378:F1378)*K1378,2))</f>
        <v>0</v>
      </c>
      <c r="M1378" s="7">
        <f t="shared" si="84"/>
        <v>0</v>
      </c>
      <c r="N1378" s="7">
        <f t="shared" si="87"/>
        <v>0</v>
      </c>
      <c r="O1378" s="7">
        <f t="shared" si="85"/>
        <v>0</v>
      </c>
    </row>
    <row r="1379" spans="3:15" x14ac:dyDescent="0.35">
      <c r="C1379" s="18" t="str">
        <f t="shared" si="86"/>
        <v/>
      </c>
      <c r="D1379" s="13" t="str">
        <f>IF('2_DEBITOS'!D1375="","Não informado",'2_DEBITOS'!D1375)</f>
        <v>Não informado</v>
      </c>
      <c r="E1379" s="7">
        <f>IF('2_DEBITOS'!$I$4="ERRO !!!",0,SUM('2_DEBITOS'!E1375))</f>
        <v>0</v>
      </c>
      <c r="F1379" s="7">
        <f>IF('2_DEBITOS'!$I$4="ERRO !!!",0,SUM('2_DEBITOS'!F1375,'2_DEBITOS'!G1375))</f>
        <v>0</v>
      </c>
      <c r="G1379" s="8" t="str">
        <f>IF('1_QUESITOS'!$D$18="ERRO !!!","",
IF(E1379+F1379=0,"",
IF(OR('2_DEBITOS'!I1375="Sim",'1_QUESITOS'!$D$6="Sim",'1_QUESITOS'!$D$7="Sim",'1_QUESITOS'!$D$9="Sim"),"D",
IF('3_CAPAG'!$D$9="","",
'3_CAPAG'!$D$9))))</f>
        <v/>
      </c>
      <c r="H1379" s="8" t="str">
        <f>IF('1_QUESITOS'!$D$18="ERRO !!!","00.0",
IF(AND(OR(G1379="C",G1379="D"),'1_QUESITOS'!$D$13="Sim"),"10.1",
IF(AND(OR(G1379="A",G1379="B"),'1_QUESITOS'!$D$14="Sim"),"10.2",
IF(AND(OR(G1379="C",G1379="D"),'1_QUESITOS'!$D$13="Não",'1_QUESITOS'!$D$12="Inciso I"),"11.1",
IF(AND(OR(G1379="C",G1379="D"),'1_QUESITOS'!$D$13="Não",'1_QUESITOS'!$D$12="Inciso II"),"11.2",
"00.0")))))</f>
        <v>00.0</v>
      </c>
      <c r="I1379" s="87">
        <f>IF('1_QUESITOS'!$D$18="ERRO !!!",0,
IF(H1379="10.1",0.65,
IF(H1379="10.2",0,
IF(AND(H1379="11.1",'1_QUESITOS'!$D$8="Não",'1_QUESITOS'!$D$9="Não",'1_QUESITOS'!$D$10="Não",'1_QUESITOS'!$D$11="Não"),0.65,
IF(AND(H1379="11.1",OR('1_QUESITOS'!$D$8="Sim",'1_QUESITOS'!$D$9="Sim",'1_QUESITOS'!$D$10="Sim",'1_QUESITOS'!$D$11="Sim")),0.7,
IF(AND(H1379="11.2",'1_QUESITOS'!$D$8="Não",'1_QUESITOS'!$D$9="Não",'1_QUESITOS'!$D$10="Não",'1_QUESITOS'!$D$11="Não"),0.5,
IF(AND(H1379="11.2",OR('1_QUESITOS'!$D$8="Sim",'1_QUESITOS'!$D$9="Sim",'1_QUESITOS'!$D$10="Sim",'1_QUESITOS'!$D$11="Sim")),0.55,
0)))))))</f>
        <v>0</v>
      </c>
      <c r="J1379" s="87">
        <f>'3_CAPAG'!$D$8</f>
        <v>0</v>
      </c>
      <c r="K1379" s="87">
        <f>IF(OR('2_DEBITOS'!I1375="Sim",'1_QUESITOS'!$D$6="Sim",'1_QUESITOS'!$D$7="Sim",'1_QUESITOS'!$D$9="Sim"),I1379,
SMALL(I1379:J1379,1))</f>
        <v>0</v>
      </c>
      <c r="L1379" s="7">
        <f>IF('2_DEBITOS'!$I$4="ERRO !!!",0,ROUNDDOWN(SUM(E1379:F1379)*K1379,2))</f>
        <v>0</v>
      </c>
      <c r="M1379" s="7">
        <f t="shared" si="84"/>
        <v>0</v>
      </c>
      <c r="N1379" s="7">
        <f t="shared" si="87"/>
        <v>0</v>
      </c>
      <c r="O1379" s="7">
        <f t="shared" si="85"/>
        <v>0</v>
      </c>
    </row>
    <row r="1380" spans="3:15" x14ac:dyDescent="0.35">
      <c r="C1380" s="18" t="str">
        <f t="shared" si="86"/>
        <v/>
      </c>
      <c r="D1380" s="13" t="str">
        <f>IF('2_DEBITOS'!D1376="","Não informado",'2_DEBITOS'!D1376)</f>
        <v>Não informado</v>
      </c>
      <c r="E1380" s="7">
        <f>IF('2_DEBITOS'!$I$4="ERRO !!!",0,SUM('2_DEBITOS'!E1376))</f>
        <v>0</v>
      </c>
      <c r="F1380" s="7">
        <f>IF('2_DEBITOS'!$I$4="ERRO !!!",0,SUM('2_DEBITOS'!F1376,'2_DEBITOS'!G1376))</f>
        <v>0</v>
      </c>
      <c r="G1380" s="8" t="str">
        <f>IF('1_QUESITOS'!$D$18="ERRO !!!","",
IF(E1380+F1380=0,"",
IF(OR('2_DEBITOS'!I1376="Sim",'1_QUESITOS'!$D$6="Sim",'1_QUESITOS'!$D$7="Sim",'1_QUESITOS'!$D$9="Sim"),"D",
IF('3_CAPAG'!$D$9="","",
'3_CAPAG'!$D$9))))</f>
        <v/>
      </c>
      <c r="H1380" s="8" t="str">
        <f>IF('1_QUESITOS'!$D$18="ERRO !!!","00.0",
IF(AND(OR(G1380="C",G1380="D"),'1_QUESITOS'!$D$13="Sim"),"10.1",
IF(AND(OR(G1380="A",G1380="B"),'1_QUESITOS'!$D$14="Sim"),"10.2",
IF(AND(OR(G1380="C",G1380="D"),'1_QUESITOS'!$D$13="Não",'1_QUESITOS'!$D$12="Inciso I"),"11.1",
IF(AND(OR(G1380="C",G1380="D"),'1_QUESITOS'!$D$13="Não",'1_QUESITOS'!$D$12="Inciso II"),"11.2",
"00.0")))))</f>
        <v>00.0</v>
      </c>
      <c r="I1380" s="87">
        <f>IF('1_QUESITOS'!$D$18="ERRO !!!",0,
IF(H1380="10.1",0.65,
IF(H1380="10.2",0,
IF(AND(H1380="11.1",'1_QUESITOS'!$D$8="Não",'1_QUESITOS'!$D$9="Não",'1_QUESITOS'!$D$10="Não",'1_QUESITOS'!$D$11="Não"),0.65,
IF(AND(H1380="11.1",OR('1_QUESITOS'!$D$8="Sim",'1_QUESITOS'!$D$9="Sim",'1_QUESITOS'!$D$10="Sim",'1_QUESITOS'!$D$11="Sim")),0.7,
IF(AND(H1380="11.2",'1_QUESITOS'!$D$8="Não",'1_QUESITOS'!$D$9="Não",'1_QUESITOS'!$D$10="Não",'1_QUESITOS'!$D$11="Não"),0.5,
IF(AND(H1380="11.2",OR('1_QUESITOS'!$D$8="Sim",'1_QUESITOS'!$D$9="Sim",'1_QUESITOS'!$D$10="Sim",'1_QUESITOS'!$D$11="Sim")),0.55,
0)))))))</f>
        <v>0</v>
      </c>
      <c r="J1380" s="87">
        <f>'3_CAPAG'!$D$8</f>
        <v>0</v>
      </c>
      <c r="K1380" s="87">
        <f>IF(OR('2_DEBITOS'!I1376="Sim",'1_QUESITOS'!$D$6="Sim",'1_QUESITOS'!$D$7="Sim",'1_QUESITOS'!$D$9="Sim"),I1380,
SMALL(I1380:J1380,1))</f>
        <v>0</v>
      </c>
      <c r="L1380" s="7">
        <f>IF('2_DEBITOS'!$I$4="ERRO !!!",0,ROUNDDOWN(SUM(E1380:F1380)*K1380,2))</f>
        <v>0</v>
      </c>
      <c r="M1380" s="7">
        <f t="shared" si="84"/>
        <v>0</v>
      </c>
      <c r="N1380" s="7">
        <f t="shared" si="87"/>
        <v>0</v>
      </c>
      <c r="O1380" s="7">
        <f t="shared" si="85"/>
        <v>0</v>
      </c>
    </row>
    <row r="1381" spans="3:15" x14ac:dyDescent="0.35">
      <c r="C1381" s="18" t="str">
        <f t="shared" si="86"/>
        <v/>
      </c>
      <c r="D1381" s="13" t="str">
        <f>IF('2_DEBITOS'!D1377="","Não informado",'2_DEBITOS'!D1377)</f>
        <v>Não informado</v>
      </c>
      <c r="E1381" s="7">
        <f>IF('2_DEBITOS'!$I$4="ERRO !!!",0,SUM('2_DEBITOS'!E1377))</f>
        <v>0</v>
      </c>
      <c r="F1381" s="7">
        <f>IF('2_DEBITOS'!$I$4="ERRO !!!",0,SUM('2_DEBITOS'!F1377,'2_DEBITOS'!G1377))</f>
        <v>0</v>
      </c>
      <c r="G1381" s="8" t="str">
        <f>IF('1_QUESITOS'!$D$18="ERRO !!!","",
IF(E1381+F1381=0,"",
IF(OR('2_DEBITOS'!I1377="Sim",'1_QUESITOS'!$D$6="Sim",'1_QUESITOS'!$D$7="Sim",'1_QUESITOS'!$D$9="Sim"),"D",
IF('3_CAPAG'!$D$9="","",
'3_CAPAG'!$D$9))))</f>
        <v/>
      </c>
      <c r="H1381" s="8" t="str">
        <f>IF('1_QUESITOS'!$D$18="ERRO !!!","00.0",
IF(AND(OR(G1381="C",G1381="D"),'1_QUESITOS'!$D$13="Sim"),"10.1",
IF(AND(OR(G1381="A",G1381="B"),'1_QUESITOS'!$D$14="Sim"),"10.2",
IF(AND(OR(G1381="C",G1381="D"),'1_QUESITOS'!$D$13="Não",'1_QUESITOS'!$D$12="Inciso I"),"11.1",
IF(AND(OR(G1381="C",G1381="D"),'1_QUESITOS'!$D$13="Não",'1_QUESITOS'!$D$12="Inciso II"),"11.2",
"00.0")))))</f>
        <v>00.0</v>
      </c>
      <c r="I1381" s="87">
        <f>IF('1_QUESITOS'!$D$18="ERRO !!!",0,
IF(H1381="10.1",0.65,
IF(H1381="10.2",0,
IF(AND(H1381="11.1",'1_QUESITOS'!$D$8="Não",'1_QUESITOS'!$D$9="Não",'1_QUESITOS'!$D$10="Não",'1_QUESITOS'!$D$11="Não"),0.65,
IF(AND(H1381="11.1",OR('1_QUESITOS'!$D$8="Sim",'1_QUESITOS'!$D$9="Sim",'1_QUESITOS'!$D$10="Sim",'1_QUESITOS'!$D$11="Sim")),0.7,
IF(AND(H1381="11.2",'1_QUESITOS'!$D$8="Não",'1_QUESITOS'!$D$9="Não",'1_QUESITOS'!$D$10="Não",'1_QUESITOS'!$D$11="Não"),0.5,
IF(AND(H1381="11.2",OR('1_QUESITOS'!$D$8="Sim",'1_QUESITOS'!$D$9="Sim",'1_QUESITOS'!$D$10="Sim",'1_QUESITOS'!$D$11="Sim")),0.55,
0)))))))</f>
        <v>0</v>
      </c>
      <c r="J1381" s="87">
        <f>'3_CAPAG'!$D$8</f>
        <v>0</v>
      </c>
      <c r="K1381" s="87">
        <f>IF(OR('2_DEBITOS'!I1377="Sim",'1_QUESITOS'!$D$6="Sim",'1_QUESITOS'!$D$7="Sim",'1_QUESITOS'!$D$9="Sim"),I1381,
SMALL(I1381:J1381,1))</f>
        <v>0</v>
      </c>
      <c r="L1381" s="7">
        <f>IF('2_DEBITOS'!$I$4="ERRO !!!",0,ROUNDDOWN(SUM(E1381:F1381)*K1381,2))</f>
        <v>0</v>
      </c>
      <c r="M1381" s="7">
        <f t="shared" si="84"/>
        <v>0</v>
      </c>
      <c r="N1381" s="7">
        <f t="shared" si="87"/>
        <v>0</v>
      </c>
      <c r="O1381" s="7">
        <f t="shared" si="85"/>
        <v>0</v>
      </c>
    </row>
    <row r="1382" spans="3:15" x14ac:dyDescent="0.35">
      <c r="C1382" s="18" t="str">
        <f t="shared" si="86"/>
        <v/>
      </c>
      <c r="D1382" s="13" t="str">
        <f>IF('2_DEBITOS'!D1378="","Não informado",'2_DEBITOS'!D1378)</f>
        <v>Não informado</v>
      </c>
      <c r="E1382" s="7">
        <f>IF('2_DEBITOS'!$I$4="ERRO !!!",0,SUM('2_DEBITOS'!E1378))</f>
        <v>0</v>
      </c>
      <c r="F1382" s="7">
        <f>IF('2_DEBITOS'!$I$4="ERRO !!!",0,SUM('2_DEBITOS'!F1378,'2_DEBITOS'!G1378))</f>
        <v>0</v>
      </c>
      <c r="G1382" s="8" t="str">
        <f>IF('1_QUESITOS'!$D$18="ERRO !!!","",
IF(E1382+F1382=0,"",
IF(OR('2_DEBITOS'!I1378="Sim",'1_QUESITOS'!$D$6="Sim",'1_QUESITOS'!$D$7="Sim",'1_QUESITOS'!$D$9="Sim"),"D",
IF('3_CAPAG'!$D$9="","",
'3_CAPAG'!$D$9))))</f>
        <v/>
      </c>
      <c r="H1382" s="8" t="str">
        <f>IF('1_QUESITOS'!$D$18="ERRO !!!","00.0",
IF(AND(OR(G1382="C",G1382="D"),'1_QUESITOS'!$D$13="Sim"),"10.1",
IF(AND(OR(G1382="A",G1382="B"),'1_QUESITOS'!$D$14="Sim"),"10.2",
IF(AND(OR(G1382="C",G1382="D"),'1_QUESITOS'!$D$13="Não",'1_QUESITOS'!$D$12="Inciso I"),"11.1",
IF(AND(OR(G1382="C",G1382="D"),'1_QUESITOS'!$D$13="Não",'1_QUESITOS'!$D$12="Inciso II"),"11.2",
"00.0")))))</f>
        <v>00.0</v>
      </c>
      <c r="I1382" s="87">
        <f>IF('1_QUESITOS'!$D$18="ERRO !!!",0,
IF(H1382="10.1",0.65,
IF(H1382="10.2",0,
IF(AND(H1382="11.1",'1_QUESITOS'!$D$8="Não",'1_QUESITOS'!$D$9="Não",'1_QUESITOS'!$D$10="Não",'1_QUESITOS'!$D$11="Não"),0.65,
IF(AND(H1382="11.1",OR('1_QUESITOS'!$D$8="Sim",'1_QUESITOS'!$D$9="Sim",'1_QUESITOS'!$D$10="Sim",'1_QUESITOS'!$D$11="Sim")),0.7,
IF(AND(H1382="11.2",'1_QUESITOS'!$D$8="Não",'1_QUESITOS'!$D$9="Não",'1_QUESITOS'!$D$10="Não",'1_QUESITOS'!$D$11="Não"),0.5,
IF(AND(H1382="11.2",OR('1_QUESITOS'!$D$8="Sim",'1_QUESITOS'!$D$9="Sim",'1_QUESITOS'!$D$10="Sim",'1_QUESITOS'!$D$11="Sim")),0.55,
0)))))))</f>
        <v>0</v>
      </c>
      <c r="J1382" s="87">
        <f>'3_CAPAG'!$D$8</f>
        <v>0</v>
      </c>
      <c r="K1382" s="87">
        <f>IF(OR('2_DEBITOS'!I1378="Sim",'1_QUESITOS'!$D$6="Sim",'1_QUESITOS'!$D$7="Sim",'1_QUESITOS'!$D$9="Sim"),I1382,
SMALL(I1382:J1382,1))</f>
        <v>0</v>
      </c>
      <c r="L1382" s="7">
        <f>IF('2_DEBITOS'!$I$4="ERRO !!!",0,ROUNDDOWN(SUM(E1382:F1382)*K1382,2))</f>
        <v>0</v>
      </c>
      <c r="M1382" s="7">
        <f t="shared" si="84"/>
        <v>0</v>
      </c>
      <c r="N1382" s="7">
        <f t="shared" si="87"/>
        <v>0</v>
      </c>
      <c r="O1382" s="7">
        <f t="shared" si="85"/>
        <v>0</v>
      </c>
    </row>
    <row r="1383" spans="3:15" x14ac:dyDescent="0.35">
      <c r="C1383" s="18" t="str">
        <f t="shared" si="86"/>
        <v/>
      </c>
      <c r="D1383" s="13" t="str">
        <f>IF('2_DEBITOS'!D1379="","Não informado",'2_DEBITOS'!D1379)</f>
        <v>Não informado</v>
      </c>
      <c r="E1383" s="7">
        <f>IF('2_DEBITOS'!$I$4="ERRO !!!",0,SUM('2_DEBITOS'!E1379))</f>
        <v>0</v>
      </c>
      <c r="F1383" s="7">
        <f>IF('2_DEBITOS'!$I$4="ERRO !!!",0,SUM('2_DEBITOS'!F1379,'2_DEBITOS'!G1379))</f>
        <v>0</v>
      </c>
      <c r="G1383" s="8" t="str">
        <f>IF('1_QUESITOS'!$D$18="ERRO !!!","",
IF(E1383+F1383=0,"",
IF(OR('2_DEBITOS'!I1379="Sim",'1_QUESITOS'!$D$6="Sim",'1_QUESITOS'!$D$7="Sim",'1_QUESITOS'!$D$9="Sim"),"D",
IF('3_CAPAG'!$D$9="","",
'3_CAPAG'!$D$9))))</f>
        <v/>
      </c>
      <c r="H1383" s="8" t="str">
        <f>IF('1_QUESITOS'!$D$18="ERRO !!!","00.0",
IF(AND(OR(G1383="C",G1383="D"),'1_QUESITOS'!$D$13="Sim"),"10.1",
IF(AND(OR(G1383="A",G1383="B"),'1_QUESITOS'!$D$14="Sim"),"10.2",
IF(AND(OR(G1383="C",G1383="D"),'1_QUESITOS'!$D$13="Não",'1_QUESITOS'!$D$12="Inciso I"),"11.1",
IF(AND(OR(G1383="C",G1383="D"),'1_QUESITOS'!$D$13="Não",'1_QUESITOS'!$D$12="Inciso II"),"11.2",
"00.0")))))</f>
        <v>00.0</v>
      </c>
      <c r="I1383" s="87">
        <f>IF('1_QUESITOS'!$D$18="ERRO !!!",0,
IF(H1383="10.1",0.65,
IF(H1383="10.2",0,
IF(AND(H1383="11.1",'1_QUESITOS'!$D$8="Não",'1_QUESITOS'!$D$9="Não",'1_QUESITOS'!$D$10="Não",'1_QUESITOS'!$D$11="Não"),0.65,
IF(AND(H1383="11.1",OR('1_QUESITOS'!$D$8="Sim",'1_QUESITOS'!$D$9="Sim",'1_QUESITOS'!$D$10="Sim",'1_QUESITOS'!$D$11="Sim")),0.7,
IF(AND(H1383="11.2",'1_QUESITOS'!$D$8="Não",'1_QUESITOS'!$D$9="Não",'1_QUESITOS'!$D$10="Não",'1_QUESITOS'!$D$11="Não"),0.5,
IF(AND(H1383="11.2",OR('1_QUESITOS'!$D$8="Sim",'1_QUESITOS'!$D$9="Sim",'1_QUESITOS'!$D$10="Sim",'1_QUESITOS'!$D$11="Sim")),0.55,
0)))))))</f>
        <v>0</v>
      </c>
      <c r="J1383" s="87">
        <f>'3_CAPAG'!$D$8</f>
        <v>0</v>
      </c>
      <c r="K1383" s="87">
        <f>IF(OR('2_DEBITOS'!I1379="Sim",'1_QUESITOS'!$D$6="Sim",'1_QUESITOS'!$D$7="Sim",'1_QUESITOS'!$D$9="Sim"),I1383,
SMALL(I1383:J1383,1))</f>
        <v>0</v>
      </c>
      <c r="L1383" s="7">
        <f>IF('2_DEBITOS'!$I$4="ERRO !!!",0,ROUNDDOWN(SUM(E1383:F1383)*K1383,2))</f>
        <v>0</v>
      </c>
      <c r="M1383" s="7">
        <f t="shared" si="84"/>
        <v>0</v>
      </c>
      <c r="N1383" s="7">
        <f t="shared" si="87"/>
        <v>0</v>
      </c>
      <c r="O1383" s="7">
        <f t="shared" si="85"/>
        <v>0</v>
      </c>
    </row>
    <row r="1384" spans="3:15" x14ac:dyDescent="0.35">
      <c r="C1384" s="18" t="str">
        <f t="shared" si="86"/>
        <v/>
      </c>
      <c r="D1384" s="13" t="str">
        <f>IF('2_DEBITOS'!D1380="","Não informado",'2_DEBITOS'!D1380)</f>
        <v>Não informado</v>
      </c>
      <c r="E1384" s="7">
        <f>IF('2_DEBITOS'!$I$4="ERRO !!!",0,SUM('2_DEBITOS'!E1380))</f>
        <v>0</v>
      </c>
      <c r="F1384" s="7">
        <f>IF('2_DEBITOS'!$I$4="ERRO !!!",0,SUM('2_DEBITOS'!F1380,'2_DEBITOS'!G1380))</f>
        <v>0</v>
      </c>
      <c r="G1384" s="8" t="str">
        <f>IF('1_QUESITOS'!$D$18="ERRO !!!","",
IF(E1384+F1384=0,"",
IF(OR('2_DEBITOS'!I1380="Sim",'1_QUESITOS'!$D$6="Sim",'1_QUESITOS'!$D$7="Sim",'1_QUESITOS'!$D$9="Sim"),"D",
IF('3_CAPAG'!$D$9="","",
'3_CAPAG'!$D$9))))</f>
        <v/>
      </c>
      <c r="H1384" s="8" t="str">
        <f>IF('1_QUESITOS'!$D$18="ERRO !!!","00.0",
IF(AND(OR(G1384="C",G1384="D"),'1_QUESITOS'!$D$13="Sim"),"10.1",
IF(AND(OR(G1384="A",G1384="B"),'1_QUESITOS'!$D$14="Sim"),"10.2",
IF(AND(OR(G1384="C",G1384="D"),'1_QUESITOS'!$D$13="Não",'1_QUESITOS'!$D$12="Inciso I"),"11.1",
IF(AND(OR(G1384="C",G1384="D"),'1_QUESITOS'!$D$13="Não",'1_QUESITOS'!$D$12="Inciso II"),"11.2",
"00.0")))))</f>
        <v>00.0</v>
      </c>
      <c r="I1384" s="87">
        <f>IF('1_QUESITOS'!$D$18="ERRO !!!",0,
IF(H1384="10.1",0.65,
IF(H1384="10.2",0,
IF(AND(H1384="11.1",'1_QUESITOS'!$D$8="Não",'1_QUESITOS'!$D$9="Não",'1_QUESITOS'!$D$10="Não",'1_QUESITOS'!$D$11="Não"),0.65,
IF(AND(H1384="11.1",OR('1_QUESITOS'!$D$8="Sim",'1_QUESITOS'!$D$9="Sim",'1_QUESITOS'!$D$10="Sim",'1_QUESITOS'!$D$11="Sim")),0.7,
IF(AND(H1384="11.2",'1_QUESITOS'!$D$8="Não",'1_QUESITOS'!$D$9="Não",'1_QUESITOS'!$D$10="Não",'1_QUESITOS'!$D$11="Não"),0.5,
IF(AND(H1384="11.2",OR('1_QUESITOS'!$D$8="Sim",'1_QUESITOS'!$D$9="Sim",'1_QUESITOS'!$D$10="Sim",'1_QUESITOS'!$D$11="Sim")),0.55,
0)))))))</f>
        <v>0</v>
      </c>
      <c r="J1384" s="87">
        <f>'3_CAPAG'!$D$8</f>
        <v>0</v>
      </c>
      <c r="K1384" s="87">
        <f>IF(OR('2_DEBITOS'!I1380="Sim",'1_QUESITOS'!$D$6="Sim",'1_QUESITOS'!$D$7="Sim",'1_QUESITOS'!$D$9="Sim"),I1384,
SMALL(I1384:J1384,1))</f>
        <v>0</v>
      </c>
      <c r="L1384" s="7">
        <f>IF('2_DEBITOS'!$I$4="ERRO !!!",0,ROUNDDOWN(SUM(E1384:F1384)*K1384,2))</f>
        <v>0</v>
      </c>
      <c r="M1384" s="7">
        <f t="shared" si="84"/>
        <v>0</v>
      </c>
      <c r="N1384" s="7">
        <f t="shared" si="87"/>
        <v>0</v>
      </c>
      <c r="O1384" s="7">
        <f t="shared" si="85"/>
        <v>0</v>
      </c>
    </row>
    <row r="1385" spans="3:15" x14ac:dyDescent="0.35">
      <c r="C1385" s="18" t="str">
        <f t="shared" si="86"/>
        <v/>
      </c>
      <c r="D1385" s="13" t="str">
        <f>IF('2_DEBITOS'!D1381="","Não informado",'2_DEBITOS'!D1381)</f>
        <v>Não informado</v>
      </c>
      <c r="E1385" s="7">
        <f>IF('2_DEBITOS'!$I$4="ERRO !!!",0,SUM('2_DEBITOS'!E1381))</f>
        <v>0</v>
      </c>
      <c r="F1385" s="7">
        <f>IF('2_DEBITOS'!$I$4="ERRO !!!",0,SUM('2_DEBITOS'!F1381,'2_DEBITOS'!G1381))</f>
        <v>0</v>
      </c>
      <c r="G1385" s="8" t="str">
        <f>IF('1_QUESITOS'!$D$18="ERRO !!!","",
IF(E1385+F1385=0,"",
IF(OR('2_DEBITOS'!I1381="Sim",'1_QUESITOS'!$D$6="Sim",'1_QUESITOS'!$D$7="Sim",'1_QUESITOS'!$D$9="Sim"),"D",
IF('3_CAPAG'!$D$9="","",
'3_CAPAG'!$D$9))))</f>
        <v/>
      </c>
      <c r="H1385" s="8" t="str">
        <f>IF('1_QUESITOS'!$D$18="ERRO !!!","00.0",
IF(AND(OR(G1385="C",G1385="D"),'1_QUESITOS'!$D$13="Sim"),"10.1",
IF(AND(OR(G1385="A",G1385="B"),'1_QUESITOS'!$D$14="Sim"),"10.2",
IF(AND(OR(G1385="C",G1385="D"),'1_QUESITOS'!$D$13="Não",'1_QUESITOS'!$D$12="Inciso I"),"11.1",
IF(AND(OR(G1385="C",G1385="D"),'1_QUESITOS'!$D$13="Não",'1_QUESITOS'!$D$12="Inciso II"),"11.2",
"00.0")))))</f>
        <v>00.0</v>
      </c>
      <c r="I1385" s="87">
        <f>IF('1_QUESITOS'!$D$18="ERRO !!!",0,
IF(H1385="10.1",0.65,
IF(H1385="10.2",0,
IF(AND(H1385="11.1",'1_QUESITOS'!$D$8="Não",'1_QUESITOS'!$D$9="Não",'1_QUESITOS'!$D$10="Não",'1_QUESITOS'!$D$11="Não"),0.65,
IF(AND(H1385="11.1",OR('1_QUESITOS'!$D$8="Sim",'1_QUESITOS'!$D$9="Sim",'1_QUESITOS'!$D$10="Sim",'1_QUESITOS'!$D$11="Sim")),0.7,
IF(AND(H1385="11.2",'1_QUESITOS'!$D$8="Não",'1_QUESITOS'!$D$9="Não",'1_QUESITOS'!$D$10="Não",'1_QUESITOS'!$D$11="Não"),0.5,
IF(AND(H1385="11.2",OR('1_QUESITOS'!$D$8="Sim",'1_QUESITOS'!$D$9="Sim",'1_QUESITOS'!$D$10="Sim",'1_QUESITOS'!$D$11="Sim")),0.55,
0)))))))</f>
        <v>0</v>
      </c>
      <c r="J1385" s="87">
        <f>'3_CAPAG'!$D$8</f>
        <v>0</v>
      </c>
      <c r="K1385" s="87">
        <f>IF(OR('2_DEBITOS'!I1381="Sim",'1_QUESITOS'!$D$6="Sim",'1_QUESITOS'!$D$7="Sim",'1_QUESITOS'!$D$9="Sim"),I1385,
SMALL(I1385:J1385,1))</f>
        <v>0</v>
      </c>
      <c r="L1385" s="7">
        <f>IF('2_DEBITOS'!$I$4="ERRO !!!",0,ROUNDDOWN(SUM(E1385:F1385)*K1385,2))</f>
        <v>0</v>
      </c>
      <c r="M1385" s="7">
        <f t="shared" si="84"/>
        <v>0</v>
      </c>
      <c r="N1385" s="7">
        <f t="shared" si="87"/>
        <v>0</v>
      </c>
      <c r="O1385" s="7">
        <f t="shared" si="85"/>
        <v>0</v>
      </c>
    </row>
    <row r="1386" spans="3:15" x14ac:dyDescent="0.35">
      <c r="C1386" s="18" t="str">
        <f t="shared" si="86"/>
        <v/>
      </c>
      <c r="D1386" s="13" t="str">
        <f>IF('2_DEBITOS'!D1382="","Não informado",'2_DEBITOS'!D1382)</f>
        <v>Não informado</v>
      </c>
      <c r="E1386" s="7">
        <f>IF('2_DEBITOS'!$I$4="ERRO !!!",0,SUM('2_DEBITOS'!E1382))</f>
        <v>0</v>
      </c>
      <c r="F1386" s="7">
        <f>IF('2_DEBITOS'!$I$4="ERRO !!!",0,SUM('2_DEBITOS'!F1382,'2_DEBITOS'!G1382))</f>
        <v>0</v>
      </c>
      <c r="G1386" s="8" t="str">
        <f>IF('1_QUESITOS'!$D$18="ERRO !!!","",
IF(E1386+F1386=0,"",
IF(OR('2_DEBITOS'!I1382="Sim",'1_QUESITOS'!$D$6="Sim",'1_QUESITOS'!$D$7="Sim",'1_QUESITOS'!$D$9="Sim"),"D",
IF('3_CAPAG'!$D$9="","",
'3_CAPAG'!$D$9))))</f>
        <v/>
      </c>
      <c r="H1386" s="8" t="str">
        <f>IF('1_QUESITOS'!$D$18="ERRO !!!","00.0",
IF(AND(OR(G1386="C",G1386="D"),'1_QUESITOS'!$D$13="Sim"),"10.1",
IF(AND(OR(G1386="A",G1386="B"),'1_QUESITOS'!$D$14="Sim"),"10.2",
IF(AND(OR(G1386="C",G1386="D"),'1_QUESITOS'!$D$13="Não",'1_QUESITOS'!$D$12="Inciso I"),"11.1",
IF(AND(OR(G1386="C",G1386="D"),'1_QUESITOS'!$D$13="Não",'1_QUESITOS'!$D$12="Inciso II"),"11.2",
"00.0")))))</f>
        <v>00.0</v>
      </c>
      <c r="I1386" s="87">
        <f>IF('1_QUESITOS'!$D$18="ERRO !!!",0,
IF(H1386="10.1",0.65,
IF(H1386="10.2",0,
IF(AND(H1386="11.1",'1_QUESITOS'!$D$8="Não",'1_QUESITOS'!$D$9="Não",'1_QUESITOS'!$D$10="Não",'1_QUESITOS'!$D$11="Não"),0.65,
IF(AND(H1386="11.1",OR('1_QUESITOS'!$D$8="Sim",'1_QUESITOS'!$D$9="Sim",'1_QUESITOS'!$D$10="Sim",'1_QUESITOS'!$D$11="Sim")),0.7,
IF(AND(H1386="11.2",'1_QUESITOS'!$D$8="Não",'1_QUESITOS'!$D$9="Não",'1_QUESITOS'!$D$10="Não",'1_QUESITOS'!$D$11="Não"),0.5,
IF(AND(H1386="11.2",OR('1_QUESITOS'!$D$8="Sim",'1_QUESITOS'!$D$9="Sim",'1_QUESITOS'!$D$10="Sim",'1_QUESITOS'!$D$11="Sim")),0.55,
0)))))))</f>
        <v>0</v>
      </c>
      <c r="J1386" s="87">
        <f>'3_CAPAG'!$D$8</f>
        <v>0</v>
      </c>
      <c r="K1386" s="87">
        <f>IF(OR('2_DEBITOS'!I1382="Sim",'1_QUESITOS'!$D$6="Sim",'1_QUESITOS'!$D$7="Sim",'1_QUESITOS'!$D$9="Sim"),I1386,
SMALL(I1386:J1386,1))</f>
        <v>0</v>
      </c>
      <c r="L1386" s="7">
        <f>IF('2_DEBITOS'!$I$4="ERRO !!!",0,ROUNDDOWN(SUM(E1386:F1386)*K1386,2))</f>
        <v>0</v>
      </c>
      <c r="M1386" s="7">
        <f t="shared" si="84"/>
        <v>0</v>
      </c>
      <c r="N1386" s="7">
        <f t="shared" si="87"/>
        <v>0</v>
      </c>
      <c r="O1386" s="7">
        <f t="shared" si="85"/>
        <v>0</v>
      </c>
    </row>
    <row r="1387" spans="3:15" x14ac:dyDescent="0.35">
      <c r="C1387" s="18" t="str">
        <f t="shared" si="86"/>
        <v/>
      </c>
      <c r="D1387" s="13" t="str">
        <f>IF('2_DEBITOS'!D1383="","Não informado",'2_DEBITOS'!D1383)</f>
        <v>Não informado</v>
      </c>
      <c r="E1387" s="7">
        <f>IF('2_DEBITOS'!$I$4="ERRO !!!",0,SUM('2_DEBITOS'!E1383))</f>
        <v>0</v>
      </c>
      <c r="F1387" s="7">
        <f>IF('2_DEBITOS'!$I$4="ERRO !!!",0,SUM('2_DEBITOS'!F1383,'2_DEBITOS'!G1383))</f>
        <v>0</v>
      </c>
      <c r="G1387" s="8" t="str">
        <f>IF('1_QUESITOS'!$D$18="ERRO !!!","",
IF(E1387+F1387=0,"",
IF(OR('2_DEBITOS'!I1383="Sim",'1_QUESITOS'!$D$6="Sim",'1_QUESITOS'!$D$7="Sim",'1_QUESITOS'!$D$9="Sim"),"D",
IF('3_CAPAG'!$D$9="","",
'3_CAPAG'!$D$9))))</f>
        <v/>
      </c>
      <c r="H1387" s="8" t="str">
        <f>IF('1_QUESITOS'!$D$18="ERRO !!!","00.0",
IF(AND(OR(G1387="C",G1387="D"),'1_QUESITOS'!$D$13="Sim"),"10.1",
IF(AND(OR(G1387="A",G1387="B"),'1_QUESITOS'!$D$14="Sim"),"10.2",
IF(AND(OR(G1387="C",G1387="D"),'1_QUESITOS'!$D$13="Não",'1_QUESITOS'!$D$12="Inciso I"),"11.1",
IF(AND(OR(G1387="C",G1387="D"),'1_QUESITOS'!$D$13="Não",'1_QUESITOS'!$D$12="Inciso II"),"11.2",
"00.0")))))</f>
        <v>00.0</v>
      </c>
      <c r="I1387" s="87">
        <f>IF('1_QUESITOS'!$D$18="ERRO !!!",0,
IF(H1387="10.1",0.65,
IF(H1387="10.2",0,
IF(AND(H1387="11.1",'1_QUESITOS'!$D$8="Não",'1_QUESITOS'!$D$9="Não",'1_QUESITOS'!$D$10="Não",'1_QUESITOS'!$D$11="Não"),0.65,
IF(AND(H1387="11.1",OR('1_QUESITOS'!$D$8="Sim",'1_QUESITOS'!$D$9="Sim",'1_QUESITOS'!$D$10="Sim",'1_QUESITOS'!$D$11="Sim")),0.7,
IF(AND(H1387="11.2",'1_QUESITOS'!$D$8="Não",'1_QUESITOS'!$D$9="Não",'1_QUESITOS'!$D$10="Não",'1_QUESITOS'!$D$11="Não"),0.5,
IF(AND(H1387="11.2",OR('1_QUESITOS'!$D$8="Sim",'1_QUESITOS'!$D$9="Sim",'1_QUESITOS'!$D$10="Sim",'1_QUESITOS'!$D$11="Sim")),0.55,
0)))))))</f>
        <v>0</v>
      </c>
      <c r="J1387" s="87">
        <f>'3_CAPAG'!$D$8</f>
        <v>0</v>
      </c>
      <c r="K1387" s="87">
        <f>IF(OR('2_DEBITOS'!I1383="Sim",'1_QUESITOS'!$D$6="Sim",'1_QUESITOS'!$D$7="Sim",'1_QUESITOS'!$D$9="Sim"),I1387,
SMALL(I1387:J1387,1))</f>
        <v>0</v>
      </c>
      <c r="L1387" s="7">
        <f>IF('2_DEBITOS'!$I$4="ERRO !!!",0,ROUNDDOWN(SUM(E1387:F1387)*K1387,2))</f>
        <v>0</v>
      </c>
      <c r="M1387" s="7">
        <f t="shared" si="84"/>
        <v>0</v>
      </c>
      <c r="N1387" s="7">
        <f t="shared" si="87"/>
        <v>0</v>
      </c>
      <c r="O1387" s="7">
        <f t="shared" si="85"/>
        <v>0</v>
      </c>
    </row>
    <row r="1388" spans="3:15" x14ac:dyDescent="0.35">
      <c r="C1388" s="18" t="str">
        <f t="shared" si="86"/>
        <v/>
      </c>
      <c r="D1388" s="13" t="str">
        <f>IF('2_DEBITOS'!D1384="","Não informado",'2_DEBITOS'!D1384)</f>
        <v>Não informado</v>
      </c>
      <c r="E1388" s="7">
        <f>IF('2_DEBITOS'!$I$4="ERRO !!!",0,SUM('2_DEBITOS'!E1384))</f>
        <v>0</v>
      </c>
      <c r="F1388" s="7">
        <f>IF('2_DEBITOS'!$I$4="ERRO !!!",0,SUM('2_DEBITOS'!F1384,'2_DEBITOS'!G1384))</f>
        <v>0</v>
      </c>
      <c r="G1388" s="8" t="str">
        <f>IF('1_QUESITOS'!$D$18="ERRO !!!","",
IF(E1388+F1388=0,"",
IF(OR('2_DEBITOS'!I1384="Sim",'1_QUESITOS'!$D$6="Sim",'1_QUESITOS'!$D$7="Sim",'1_QUESITOS'!$D$9="Sim"),"D",
IF('3_CAPAG'!$D$9="","",
'3_CAPAG'!$D$9))))</f>
        <v/>
      </c>
      <c r="H1388" s="8" t="str">
        <f>IF('1_QUESITOS'!$D$18="ERRO !!!","00.0",
IF(AND(OR(G1388="C",G1388="D"),'1_QUESITOS'!$D$13="Sim"),"10.1",
IF(AND(OR(G1388="A",G1388="B"),'1_QUESITOS'!$D$14="Sim"),"10.2",
IF(AND(OR(G1388="C",G1388="D"),'1_QUESITOS'!$D$13="Não",'1_QUESITOS'!$D$12="Inciso I"),"11.1",
IF(AND(OR(G1388="C",G1388="D"),'1_QUESITOS'!$D$13="Não",'1_QUESITOS'!$D$12="Inciso II"),"11.2",
"00.0")))))</f>
        <v>00.0</v>
      </c>
      <c r="I1388" s="87">
        <f>IF('1_QUESITOS'!$D$18="ERRO !!!",0,
IF(H1388="10.1",0.65,
IF(H1388="10.2",0,
IF(AND(H1388="11.1",'1_QUESITOS'!$D$8="Não",'1_QUESITOS'!$D$9="Não",'1_QUESITOS'!$D$10="Não",'1_QUESITOS'!$D$11="Não"),0.65,
IF(AND(H1388="11.1",OR('1_QUESITOS'!$D$8="Sim",'1_QUESITOS'!$D$9="Sim",'1_QUESITOS'!$D$10="Sim",'1_QUESITOS'!$D$11="Sim")),0.7,
IF(AND(H1388="11.2",'1_QUESITOS'!$D$8="Não",'1_QUESITOS'!$D$9="Não",'1_QUESITOS'!$D$10="Não",'1_QUESITOS'!$D$11="Não"),0.5,
IF(AND(H1388="11.2",OR('1_QUESITOS'!$D$8="Sim",'1_QUESITOS'!$D$9="Sim",'1_QUESITOS'!$D$10="Sim",'1_QUESITOS'!$D$11="Sim")),0.55,
0)))))))</f>
        <v>0</v>
      </c>
      <c r="J1388" s="87">
        <f>'3_CAPAG'!$D$8</f>
        <v>0</v>
      </c>
      <c r="K1388" s="87">
        <f>IF(OR('2_DEBITOS'!I1384="Sim",'1_QUESITOS'!$D$6="Sim",'1_QUESITOS'!$D$7="Sim",'1_QUESITOS'!$D$9="Sim"),I1388,
SMALL(I1388:J1388,1))</f>
        <v>0</v>
      </c>
      <c r="L1388" s="7">
        <f>IF('2_DEBITOS'!$I$4="ERRO !!!",0,ROUNDDOWN(SUM(E1388:F1388)*K1388,2))</f>
        <v>0</v>
      </c>
      <c r="M1388" s="7">
        <f t="shared" si="84"/>
        <v>0</v>
      </c>
      <c r="N1388" s="7">
        <f t="shared" si="87"/>
        <v>0</v>
      </c>
      <c r="O1388" s="7">
        <f t="shared" si="85"/>
        <v>0</v>
      </c>
    </row>
    <row r="1389" spans="3:15" x14ac:dyDescent="0.35">
      <c r="C1389" s="18" t="str">
        <f t="shared" si="86"/>
        <v/>
      </c>
      <c r="D1389" s="13" t="str">
        <f>IF('2_DEBITOS'!D1385="","Não informado",'2_DEBITOS'!D1385)</f>
        <v>Não informado</v>
      </c>
      <c r="E1389" s="7">
        <f>IF('2_DEBITOS'!$I$4="ERRO !!!",0,SUM('2_DEBITOS'!E1385))</f>
        <v>0</v>
      </c>
      <c r="F1389" s="7">
        <f>IF('2_DEBITOS'!$I$4="ERRO !!!",0,SUM('2_DEBITOS'!F1385,'2_DEBITOS'!G1385))</f>
        <v>0</v>
      </c>
      <c r="G1389" s="8" t="str">
        <f>IF('1_QUESITOS'!$D$18="ERRO !!!","",
IF(E1389+F1389=0,"",
IF(OR('2_DEBITOS'!I1385="Sim",'1_QUESITOS'!$D$6="Sim",'1_QUESITOS'!$D$7="Sim",'1_QUESITOS'!$D$9="Sim"),"D",
IF('3_CAPAG'!$D$9="","",
'3_CAPAG'!$D$9))))</f>
        <v/>
      </c>
      <c r="H1389" s="8" t="str">
        <f>IF('1_QUESITOS'!$D$18="ERRO !!!","00.0",
IF(AND(OR(G1389="C",G1389="D"),'1_QUESITOS'!$D$13="Sim"),"10.1",
IF(AND(OR(G1389="A",G1389="B"),'1_QUESITOS'!$D$14="Sim"),"10.2",
IF(AND(OR(G1389="C",G1389="D"),'1_QUESITOS'!$D$13="Não",'1_QUESITOS'!$D$12="Inciso I"),"11.1",
IF(AND(OR(G1389="C",G1389="D"),'1_QUESITOS'!$D$13="Não",'1_QUESITOS'!$D$12="Inciso II"),"11.2",
"00.0")))))</f>
        <v>00.0</v>
      </c>
      <c r="I1389" s="87">
        <f>IF('1_QUESITOS'!$D$18="ERRO !!!",0,
IF(H1389="10.1",0.65,
IF(H1389="10.2",0,
IF(AND(H1389="11.1",'1_QUESITOS'!$D$8="Não",'1_QUESITOS'!$D$9="Não",'1_QUESITOS'!$D$10="Não",'1_QUESITOS'!$D$11="Não"),0.65,
IF(AND(H1389="11.1",OR('1_QUESITOS'!$D$8="Sim",'1_QUESITOS'!$D$9="Sim",'1_QUESITOS'!$D$10="Sim",'1_QUESITOS'!$D$11="Sim")),0.7,
IF(AND(H1389="11.2",'1_QUESITOS'!$D$8="Não",'1_QUESITOS'!$D$9="Não",'1_QUESITOS'!$D$10="Não",'1_QUESITOS'!$D$11="Não"),0.5,
IF(AND(H1389="11.2",OR('1_QUESITOS'!$D$8="Sim",'1_QUESITOS'!$D$9="Sim",'1_QUESITOS'!$D$10="Sim",'1_QUESITOS'!$D$11="Sim")),0.55,
0)))))))</f>
        <v>0</v>
      </c>
      <c r="J1389" s="87">
        <f>'3_CAPAG'!$D$8</f>
        <v>0</v>
      </c>
      <c r="K1389" s="87">
        <f>IF(OR('2_DEBITOS'!I1385="Sim",'1_QUESITOS'!$D$6="Sim",'1_QUESITOS'!$D$7="Sim",'1_QUESITOS'!$D$9="Sim"),I1389,
SMALL(I1389:J1389,1))</f>
        <v>0</v>
      </c>
      <c r="L1389" s="7">
        <f>IF('2_DEBITOS'!$I$4="ERRO !!!",0,ROUNDDOWN(SUM(E1389:F1389)*K1389,2))</f>
        <v>0</v>
      </c>
      <c r="M1389" s="7">
        <f t="shared" si="84"/>
        <v>0</v>
      </c>
      <c r="N1389" s="7">
        <f t="shared" si="87"/>
        <v>0</v>
      </c>
      <c r="O1389" s="7">
        <f t="shared" si="85"/>
        <v>0</v>
      </c>
    </row>
    <row r="1390" spans="3:15" x14ac:dyDescent="0.35">
      <c r="C1390" s="18" t="str">
        <f t="shared" si="86"/>
        <v/>
      </c>
      <c r="D1390" s="13" t="str">
        <f>IF('2_DEBITOS'!D1386="","Não informado",'2_DEBITOS'!D1386)</f>
        <v>Não informado</v>
      </c>
      <c r="E1390" s="7">
        <f>IF('2_DEBITOS'!$I$4="ERRO !!!",0,SUM('2_DEBITOS'!E1386))</f>
        <v>0</v>
      </c>
      <c r="F1390" s="7">
        <f>IF('2_DEBITOS'!$I$4="ERRO !!!",0,SUM('2_DEBITOS'!F1386,'2_DEBITOS'!G1386))</f>
        <v>0</v>
      </c>
      <c r="G1390" s="8" t="str">
        <f>IF('1_QUESITOS'!$D$18="ERRO !!!","",
IF(E1390+F1390=0,"",
IF(OR('2_DEBITOS'!I1386="Sim",'1_QUESITOS'!$D$6="Sim",'1_QUESITOS'!$D$7="Sim",'1_QUESITOS'!$D$9="Sim"),"D",
IF('3_CAPAG'!$D$9="","",
'3_CAPAG'!$D$9))))</f>
        <v/>
      </c>
      <c r="H1390" s="8" t="str">
        <f>IF('1_QUESITOS'!$D$18="ERRO !!!","00.0",
IF(AND(OR(G1390="C",G1390="D"),'1_QUESITOS'!$D$13="Sim"),"10.1",
IF(AND(OR(G1390="A",G1390="B"),'1_QUESITOS'!$D$14="Sim"),"10.2",
IF(AND(OR(G1390="C",G1390="D"),'1_QUESITOS'!$D$13="Não",'1_QUESITOS'!$D$12="Inciso I"),"11.1",
IF(AND(OR(G1390="C",G1390="D"),'1_QUESITOS'!$D$13="Não",'1_QUESITOS'!$D$12="Inciso II"),"11.2",
"00.0")))))</f>
        <v>00.0</v>
      </c>
      <c r="I1390" s="87">
        <f>IF('1_QUESITOS'!$D$18="ERRO !!!",0,
IF(H1390="10.1",0.65,
IF(H1390="10.2",0,
IF(AND(H1390="11.1",'1_QUESITOS'!$D$8="Não",'1_QUESITOS'!$D$9="Não",'1_QUESITOS'!$D$10="Não",'1_QUESITOS'!$D$11="Não"),0.65,
IF(AND(H1390="11.1",OR('1_QUESITOS'!$D$8="Sim",'1_QUESITOS'!$D$9="Sim",'1_QUESITOS'!$D$10="Sim",'1_QUESITOS'!$D$11="Sim")),0.7,
IF(AND(H1390="11.2",'1_QUESITOS'!$D$8="Não",'1_QUESITOS'!$D$9="Não",'1_QUESITOS'!$D$10="Não",'1_QUESITOS'!$D$11="Não"),0.5,
IF(AND(H1390="11.2",OR('1_QUESITOS'!$D$8="Sim",'1_QUESITOS'!$D$9="Sim",'1_QUESITOS'!$D$10="Sim",'1_QUESITOS'!$D$11="Sim")),0.55,
0)))))))</f>
        <v>0</v>
      </c>
      <c r="J1390" s="87">
        <f>'3_CAPAG'!$D$8</f>
        <v>0</v>
      </c>
      <c r="K1390" s="87">
        <f>IF(OR('2_DEBITOS'!I1386="Sim",'1_QUESITOS'!$D$6="Sim",'1_QUESITOS'!$D$7="Sim",'1_QUESITOS'!$D$9="Sim"),I1390,
SMALL(I1390:J1390,1))</f>
        <v>0</v>
      </c>
      <c r="L1390" s="7">
        <f>IF('2_DEBITOS'!$I$4="ERRO !!!",0,ROUNDDOWN(SUM(E1390:F1390)*K1390,2))</f>
        <v>0</v>
      </c>
      <c r="M1390" s="7">
        <f t="shared" si="84"/>
        <v>0</v>
      </c>
      <c r="N1390" s="7">
        <f t="shared" si="87"/>
        <v>0</v>
      </c>
      <c r="O1390" s="7">
        <f t="shared" si="85"/>
        <v>0</v>
      </c>
    </row>
    <row r="1391" spans="3:15" x14ac:dyDescent="0.35">
      <c r="C1391" s="18" t="str">
        <f t="shared" si="86"/>
        <v/>
      </c>
      <c r="D1391" s="13" t="str">
        <f>IF('2_DEBITOS'!D1387="","Não informado",'2_DEBITOS'!D1387)</f>
        <v>Não informado</v>
      </c>
      <c r="E1391" s="7">
        <f>IF('2_DEBITOS'!$I$4="ERRO !!!",0,SUM('2_DEBITOS'!E1387))</f>
        <v>0</v>
      </c>
      <c r="F1391" s="7">
        <f>IF('2_DEBITOS'!$I$4="ERRO !!!",0,SUM('2_DEBITOS'!F1387,'2_DEBITOS'!G1387))</f>
        <v>0</v>
      </c>
      <c r="G1391" s="8" t="str">
        <f>IF('1_QUESITOS'!$D$18="ERRO !!!","",
IF(E1391+F1391=0,"",
IF(OR('2_DEBITOS'!I1387="Sim",'1_QUESITOS'!$D$6="Sim",'1_QUESITOS'!$D$7="Sim",'1_QUESITOS'!$D$9="Sim"),"D",
IF('3_CAPAG'!$D$9="","",
'3_CAPAG'!$D$9))))</f>
        <v/>
      </c>
      <c r="H1391" s="8" t="str">
        <f>IF('1_QUESITOS'!$D$18="ERRO !!!","00.0",
IF(AND(OR(G1391="C",G1391="D"),'1_QUESITOS'!$D$13="Sim"),"10.1",
IF(AND(OR(G1391="A",G1391="B"),'1_QUESITOS'!$D$14="Sim"),"10.2",
IF(AND(OR(G1391="C",G1391="D"),'1_QUESITOS'!$D$13="Não",'1_QUESITOS'!$D$12="Inciso I"),"11.1",
IF(AND(OR(G1391="C",G1391="D"),'1_QUESITOS'!$D$13="Não",'1_QUESITOS'!$D$12="Inciso II"),"11.2",
"00.0")))))</f>
        <v>00.0</v>
      </c>
      <c r="I1391" s="87">
        <f>IF('1_QUESITOS'!$D$18="ERRO !!!",0,
IF(H1391="10.1",0.65,
IF(H1391="10.2",0,
IF(AND(H1391="11.1",'1_QUESITOS'!$D$8="Não",'1_QUESITOS'!$D$9="Não",'1_QUESITOS'!$D$10="Não",'1_QUESITOS'!$D$11="Não"),0.65,
IF(AND(H1391="11.1",OR('1_QUESITOS'!$D$8="Sim",'1_QUESITOS'!$D$9="Sim",'1_QUESITOS'!$D$10="Sim",'1_QUESITOS'!$D$11="Sim")),0.7,
IF(AND(H1391="11.2",'1_QUESITOS'!$D$8="Não",'1_QUESITOS'!$D$9="Não",'1_QUESITOS'!$D$10="Não",'1_QUESITOS'!$D$11="Não"),0.5,
IF(AND(H1391="11.2",OR('1_QUESITOS'!$D$8="Sim",'1_QUESITOS'!$D$9="Sim",'1_QUESITOS'!$D$10="Sim",'1_QUESITOS'!$D$11="Sim")),0.55,
0)))))))</f>
        <v>0</v>
      </c>
      <c r="J1391" s="87">
        <f>'3_CAPAG'!$D$8</f>
        <v>0</v>
      </c>
      <c r="K1391" s="87">
        <f>IF(OR('2_DEBITOS'!I1387="Sim",'1_QUESITOS'!$D$6="Sim",'1_QUESITOS'!$D$7="Sim",'1_QUESITOS'!$D$9="Sim"),I1391,
SMALL(I1391:J1391,1))</f>
        <v>0</v>
      </c>
      <c r="L1391" s="7">
        <f>IF('2_DEBITOS'!$I$4="ERRO !!!",0,ROUNDDOWN(SUM(E1391:F1391)*K1391,2))</f>
        <v>0</v>
      </c>
      <c r="M1391" s="7">
        <f t="shared" si="84"/>
        <v>0</v>
      </c>
      <c r="N1391" s="7">
        <f t="shared" si="87"/>
        <v>0</v>
      </c>
      <c r="O1391" s="7">
        <f t="shared" si="85"/>
        <v>0</v>
      </c>
    </row>
    <row r="1392" spans="3:15" x14ac:dyDescent="0.35">
      <c r="C1392" s="18" t="str">
        <f t="shared" si="86"/>
        <v/>
      </c>
      <c r="D1392" s="13" t="str">
        <f>IF('2_DEBITOS'!D1388="","Não informado",'2_DEBITOS'!D1388)</f>
        <v>Não informado</v>
      </c>
      <c r="E1392" s="7">
        <f>IF('2_DEBITOS'!$I$4="ERRO !!!",0,SUM('2_DEBITOS'!E1388))</f>
        <v>0</v>
      </c>
      <c r="F1392" s="7">
        <f>IF('2_DEBITOS'!$I$4="ERRO !!!",0,SUM('2_DEBITOS'!F1388,'2_DEBITOS'!G1388))</f>
        <v>0</v>
      </c>
      <c r="G1392" s="8" t="str">
        <f>IF('1_QUESITOS'!$D$18="ERRO !!!","",
IF(E1392+F1392=0,"",
IF(OR('2_DEBITOS'!I1388="Sim",'1_QUESITOS'!$D$6="Sim",'1_QUESITOS'!$D$7="Sim",'1_QUESITOS'!$D$9="Sim"),"D",
IF('3_CAPAG'!$D$9="","",
'3_CAPAG'!$D$9))))</f>
        <v/>
      </c>
      <c r="H1392" s="8" t="str">
        <f>IF('1_QUESITOS'!$D$18="ERRO !!!","00.0",
IF(AND(OR(G1392="C",G1392="D"),'1_QUESITOS'!$D$13="Sim"),"10.1",
IF(AND(OR(G1392="A",G1392="B"),'1_QUESITOS'!$D$14="Sim"),"10.2",
IF(AND(OR(G1392="C",G1392="D"),'1_QUESITOS'!$D$13="Não",'1_QUESITOS'!$D$12="Inciso I"),"11.1",
IF(AND(OR(G1392="C",G1392="D"),'1_QUESITOS'!$D$13="Não",'1_QUESITOS'!$D$12="Inciso II"),"11.2",
"00.0")))))</f>
        <v>00.0</v>
      </c>
      <c r="I1392" s="87">
        <f>IF('1_QUESITOS'!$D$18="ERRO !!!",0,
IF(H1392="10.1",0.65,
IF(H1392="10.2",0,
IF(AND(H1392="11.1",'1_QUESITOS'!$D$8="Não",'1_QUESITOS'!$D$9="Não",'1_QUESITOS'!$D$10="Não",'1_QUESITOS'!$D$11="Não"),0.65,
IF(AND(H1392="11.1",OR('1_QUESITOS'!$D$8="Sim",'1_QUESITOS'!$D$9="Sim",'1_QUESITOS'!$D$10="Sim",'1_QUESITOS'!$D$11="Sim")),0.7,
IF(AND(H1392="11.2",'1_QUESITOS'!$D$8="Não",'1_QUESITOS'!$D$9="Não",'1_QUESITOS'!$D$10="Não",'1_QUESITOS'!$D$11="Não"),0.5,
IF(AND(H1392="11.2",OR('1_QUESITOS'!$D$8="Sim",'1_QUESITOS'!$D$9="Sim",'1_QUESITOS'!$D$10="Sim",'1_QUESITOS'!$D$11="Sim")),0.55,
0)))))))</f>
        <v>0</v>
      </c>
      <c r="J1392" s="87">
        <f>'3_CAPAG'!$D$8</f>
        <v>0</v>
      </c>
      <c r="K1392" s="87">
        <f>IF(OR('2_DEBITOS'!I1388="Sim",'1_QUESITOS'!$D$6="Sim",'1_QUESITOS'!$D$7="Sim",'1_QUESITOS'!$D$9="Sim"),I1392,
SMALL(I1392:J1392,1))</f>
        <v>0</v>
      </c>
      <c r="L1392" s="7">
        <f>IF('2_DEBITOS'!$I$4="ERRO !!!",0,ROUNDDOWN(SUM(E1392:F1392)*K1392,2))</f>
        <v>0</v>
      </c>
      <c r="M1392" s="7">
        <f t="shared" si="84"/>
        <v>0</v>
      </c>
      <c r="N1392" s="7">
        <f t="shared" si="87"/>
        <v>0</v>
      </c>
      <c r="O1392" s="7">
        <f t="shared" si="85"/>
        <v>0</v>
      </c>
    </row>
    <row r="1393" spans="3:15" x14ac:dyDescent="0.35">
      <c r="C1393" s="18" t="str">
        <f t="shared" si="86"/>
        <v/>
      </c>
      <c r="D1393" s="13" t="str">
        <f>IF('2_DEBITOS'!D1389="","Não informado",'2_DEBITOS'!D1389)</f>
        <v>Não informado</v>
      </c>
      <c r="E1393" s="7">
        <f>IF('2_DEBITOS'!$I$4="ERRO !!!",0,SUM('2_DEBITOS'!E1389))</f>
        <v>0</v>
      </c>
      <c r="F1393" s="7">
        <f>IF('2_DEBITOS'!$I$4="ERRO !!!",0,SUM('2_DEBITOS'!F1389,'2_DEBITOS'!G1389))</f>
        <v>0</v>
      </c>
      <c r="G1393" s="8" t="str">
        <f>IF('1_QUESITOS'!$D$18="ERRO !!!","",
IF(E1393+F1393=0,"",
IF(OR('2_DEBITOS'!I1389="Sim",'1_QUESITOS'!$D$6="Sim",'1_QUESITOS'!$D$7="Sim",'1_QUESITOS'!$D$9="Sim"),"D",
IF('3_CAPAG'!$D$9="","",
'3_CAPAG'!$D$9))))</f>
        <v/>
      </c>
      <c r="H1393" s="8" t="str">
        <f>IF('1_QUESITOS'!$D$18="ERRO !!!","00.0",
IF(AND(OR(G1393="C",G1393="D"),'1_QUESITOS'!$D$13="Sim"),"10.1",
IF(AND(OR(G1393="A",G1393="B"),'1_QUESITOS'!$D$14="Sim"),"10.2",
IF(AND(OR(G1393="C",G1393="D"),'1_QUESITOS'!$D$13="Não",'1_QUESITOS'!$D$12="Inciso I"),"11.1",
IF(AND(OR(G1393="C",G1393="D"),'1_QUESITOS'!$D$13="Não",'1_QUESITOS'!$D$12="Inciso II"),"11.2",
"00.0")))))</f>
        <v>00.0</v>
      </c>
      <c r="I1393" s="87">
        <f>IF('1_QUESITOS'!$D$18="ERRO !!!",0,
IF(H1393="10.1",0.65,
IF(H1393="10.2",0,
IF(AND(H1393="11.1",'1_QUESITOS'!$D$8="Não",'1_QUESITOS'!$D$9="Não",'1_QUESITOS'!$D$10="Não",'1_QUESITOS'!$D$11="Não"),0.65,
IF(AND(H1393="11.1",OR('1_QUESITOS'!$D$8="Sim",'1_QUESITOS'!$D$9="Sim",'1_QUESITOS'!$D$10="Sim",'1_QUESITOS'!$D$11="Sim")),0.7,
IF(AND(H1393="11.2",'1_QUESITOS'!$D$8="Não",'1_QUESITOS'!$D$9="Não",'1_QUESITOS'!$D$10="Não",'1_QUESITOS'!$D$11="Não"),0.5,
IF(AND(H1393="11.2",OR('1_QUESITOS'!$D$8="Sim",'1_QUESITOS'!$D$9="Sim",'1_QUESITOS'!$D$10="Sim",'1_QUESITOS'!$D$11="Sim")),0.55,
0)))))))</f>
        <v>0</v>
      </c>
      <c r="J1393" s="87">
        <f>'3_CAPAG'!$D$8</f>
        <v>0</v>
      </c>
      <c r="K1393" s="87">
        <f>IF(OR('2_DEBITOS'!I1389="Sim",'1_QUESITOS'!$D$6="Sim",'1_QUESITOS'!$D$7="Sim",'1_QUESITOS'!$D$9="Sim"),I1393,
SMALL(I1393:J1393,1))</f>
        <v>0</v>
      </c>
      <c r="L1393" s="7">
        <f>IF('2_DEBITOS'!$I$4="ERRO !!!",0,ROUNDDOWN(SUM(E1393:F1393)*K1393,2))</f>
        <v>0</v>
      </c>
      <c r="M1393" s="7">
        <f t="shared" si="84"/>
        <v>0</v>
      </c>
      <c r="N1393" s="7">
        <f t="shared" si="87"/>
        <v>0</v>
      </c>
      <c r="O1393" s="7">
        <f t="shared" si="85"/>
        <v>0</v>
      </c>
    </row>
    <row r="1394" spans="3:15" x14ac:dyDescent="0.35">
      <c r="C1394" s="18" t="str">
        <f t="shared" si="86"/>
        <v/>
      </c>
      <c r="D1394" s="13" t="str">
        <f>IF('2_DEBITOS'!D1390="","Não informado",'2_DEBITOS'!D1390)</f>
        <v>Não informado</v>
      </c>
      <c r="E1394" s="7">
        <f>IF('2_DEBITOS'!$I$4="ERRO !!!",0,SUM('2_DEBITOS'!E1390))</f>
        <v>0</v>
      </c>
      <c r="F1394" s="7">
        <f>IF('2_DEBITOS'!$I$4="ERRO !!!",0,SUM('2_DEBITOS'!F1390,'2_DEBITOS'!G1390))</f>
        <v>0</v>
      </c>
      <c r="G1394" s="8" t="str">
        <f>IF('1_QUESITOS'!$D$18="ERRO !!!","",
IF(E1394+F1394=0,"",
IF(OR('2_DEBITOS'!I1390="Sim",'1_QUESITOS'!$D$6="Sim",'1_QUESITOS'!$D$7="Sim",'1_QUESITOS'!$D$9="Sim"),"D",
IF('3_CAPAG'!$D$9="","",
'3_CAPAG'!$D$9))))</f>
        <v/>
      </c>
      <c r="H1394" s="8" t="str">
        <f>IF('1_QUESITOS'!$D$18="ERRO !!!","00.0",
IF(AND(OR(G1394="C",G1394="D"),'1_QUESITOS'!$D$13="Sim"),"10.1",
IF(AND(OR(G1394="A",G1394="B"),'1_QUESITOS'!$D$14="Sim"),"10.2",
IF(AND(OR(G1394="C",G1394="D"),'1_QUESITOS'!$D$13="Não",'1_QUESITOS'!$D$12="Inciso I"),"11.1",
IF(AND(OR(G1394="C",G1394="D"),'1_QUESITOS'!$D$13="Não",'1_QUESITOS'!$D$12="Inciso II"),"11.2",
"00.0")))))</f>
        <v>00.0</v>
      </c>
      <c r="I1394" s="87">
        <f>IF('1_QUESITOS'!$D$18="ERRO !!!",0,
IF(H1394="10.1",0.65,
IF(H1394="10.2",0,
IF(AND(H1394="11.1",'1_QUESITOS'!$D$8="Não",'1_QUESITOS'!$D$9="Não",'1_QUESITOS'!$D$10="Não",'1_QUESITOS'!$D$11="Não"),0.65,
IF(AND(H1394="11.1",OR('1_QUESITOS'!$D$8="Sim",'1_QUESITOS'!$D$9="Sim",'1_QUESITOS'!$D$10="Sim",'1_QUESITOS'!$D$11="Sim")),0.7,
IF(AND(H1394="11.2",'1_QUESITOS'!$D$8="Não",'1_QUESITOS'!$D$9="Não",'1_QUESITOS'!$D$10="Não",'1_QUESITOS'!$D$11="Não"),0.5,
IF(AND(H1394="11.2",OR('1_QUESITOS'!$D$8="Sim",'1_QUESITOS'!$D$9="Sim",'1_QUESITOS'!$D$10="Sim",'1_QUESITOS'!$D$11="Sim")),0.55,
0)))))))</f>
        <v>0</v>
      </c>
      <c r="J1394" s="87">
        <f>'3_CAPAG'!$D$8</f>
        <v>0</v>
      </c>
      <c r="K1394" s="87">
        <f>IF(OR('2_DEBITOS'!I1390="Sim",'1_QUESITOS'!$D$6="Sim",'1_QUESITOS'!$D$7="Sim",'1_QUESITOS'!$D$9="Sim"),I1394,
SMALL(I1394:J1394,1))</f>
        <v>0</v>
      </c>
      <c r="L1394" s="7">
        <f>IF('2_DEBITOS'!$I$4="ERRO !!!",0,ROUNDDOWN(SUM(E1394:F1394)*K1394,2))</f>
        <v>0</v>
      </c>
      <c r="M1394" s="7">
        <f t="shared" si="84"/>
        <v>0</v>
      </c>
      <c r="N1394" s="7">
        <f t="shared" si="87"/>
        <v>0</v>
      </c>
      <c r="O1394" s="7">
        <f t="shared" si="85"/>
        <v>0</v>
      </c>
    </row>
    <row r="1395" spans="3:15" x14ac:dyDescent="0.35">
      <c r="C1395" s="18" t="str">
        <f t="shared" si="86"/>
        <v/>
      </c>
      <c r="D1395" s="13" t="str">
        <f>IF('2_DEBITOS'!D1391="","Não informado",'2_DEBITOS'!D1391)</f>
        <v>Não informado</v>
      </c>
      <c r="E1395" s="7">
        <f>IF('2_DEBITOS'!$I$4="ERRO !!!",0,SUM('2_DEBITOS'!E1391))</f>
        <v>0</v>
      </c>
      <c r="F1395" s="7">
        <f>IF('2_DEBITOS'!$I$4="ERRO !!!",0,SUM('2_DEBITOS'!F1391,'2_DEBITOS'!G1391))</f>
        <v>0</v>
      </c>
      <c r="G1395" s="8" t="str">
        <f>IF('1_QUESITOS'!$D$18="ERRO !!!","",
IF(E1395+F1395=0,"",
IF(OR('2_DEBITOS'!I1391="Sim",'1_QUESITOS'!$D$6="Sim",'1_QUESITOS'!$D$7="Sim",'1_QUESITOS'!$D$9="Sim"),"D",
IF('3_CAPAG'!$D$9="","",
'3_CAPAG'!$D$9))))</f>
        <v/>
      </c>
      <c r="H1395" s="8" t="str">
        <f>IF('1_QUESITOS'!$D$18="ERRO !!!","00.0",
IF(AND(OR(G1395="C",G1395="D"),'1_QUESITOS'!$D$13="Sim"),"10.1",
IF(AND(OR(G1395="A",G1395="B"),'1_QUESITOS'!$D$14="Sim"),"10.2",
IF(AND(OR(G1395="C",G1395="D"),'1_QUESITOS'!$D$13="Não",'1_QUESITOS'!$D$12="Inciso I"),"11.1",
IF(AND(OR(G1395="C",G1395="D"),'1_QUESITOS'!$D$13="Não",'1_QUESITOS'!$D$12="Inciso II"),"11.2",
"00.0")))))</f>
        <v>00.0</v>
      </c>
      <c r="I1395" s="87">
        <f>IF('1_QUESITOS'!$D$18="ERRO !!!",0,
IF(H1395="10.1",0.65,
IF(H1395="10.2",0,
IF(AND(H1395="11.1",'1_QUESITOS'!$D$8="Não",'1_QUESITOS'!$D$9="Não",'1_QUESITOS'!$D$10="Não",'1_QUESITOS'!$D$11="Não"),0.65,
IF(AND(H1395="11.1",OR('1_QUESITOS'!$D$8="Sim",'1_QUESITOS'!$D$9="Sim",'1_QUESITOS'!$D$10="Sim",'1_QUESITOS'!$D$11="Sim")),0.7,
IF(AND(H1395="11.2",'1_QUESITOS'!$D$8="Não",'1_QUESITOS'!$D$9="Não",'1_QUESITOS'!$D$10="Não",'1_QUESITOS'!$D$11="Não"),0.5,
IF(AND(H1395="11.2",OR('1_QUESITOS'!$D$8="Sim",'1_QUESITOS'!$D$9="Sim",'1_QUESITOS'!$D$10="Sim",'1_QUESITOS'!$D$11="Sim")),0.55,
0)))))))</f>
        <v>0</v>
      </c>
      <c r="J1395" s="87">
        <f>'3_CAPAG'!$D$8</f>
        <v>0</v>
      </c>
      <c r="K1395" s="87">
        <f>IF(OR('2_DEBITOS'!I1391="Sim",'1_QUESITOS'!$D$6="Sim",'1_QUESITOS'!$D$7="Sim",'1_QUESITOS'!$D$9="Sim"),I1395,
SMALL(I1395:J1395,1))</f>
        <v>0</v>
      </c>
      <c r="L1395" s="7">
        <f>IF('2_DEBITOS'!$I$4="ERRO !!!",0,ROUNDDOWN(SUM(E1395:F1395)*K1395,2))</f>
        <v>0</v>
      </c>
      <c r="M1395" s="7">
        <f t="shared" si="84"/>
        <v>0</v>
      </c>
      <c r="N1395" s="7">
        <f t="shared" si="87"/>
        <v>0</v>
      </c>
      <c r="O1395" s="7">
        <f t="shared" si="85"/>
        <v>0</v>
      </c>
    </row>
    <row r="1396" spans="3:15" x14ac:dyDescent="0.35">
      <c r="C1396" s="18" t="str">
        <f t="shared" si="86"/>
        <v/>
      </c>
      <c r="D1396" s="13" t="str">
        <f>IF('2_DEBITOS'!D1392="","Não informado",'2_DEBITOS'!D1392)</f>
        <v>Não informado</v>
      </c>
      <c r="E1396" s="7">
        <f>IF('2_DEBITOS'!$I$4="ERRO !!!",0,SUM('2_DEBITOS'!E1392))</f>
        <v>0</v>
      </c>
      <c r="F1396" s="7">
        <f>IF('2_DEBITOS'!$I$4="ERRO !!!",0,SUM('2_DEBITOS'!F1392,'2_DEBITOS'!G1392))</f>
        <v>0</v>
      </c>
      <c r="G1396" s="8" t="str">
        <f>IF('1_QUESITOS'!$D$18="ERRO !!!","",
IF(E1396+F1396=0,"",
IF(OR('2_DEBITOS'!I1392="Sim",'1_QUESITOS'!$D$6="Sim",'1_QUESITOS'!$D$7="Sim",'1_QUESITOS'!$D$9="Sim"),"D",
IF('3_CAPAG'!$D$9="","",
'3_CAPAG'!$D$9))))</f>
        <v/>
      </c>
      <c r="H1396" s="8" t="str">
        <f>IF('1_QUESITOS'!$D$18="ERRO !!!","00.0",
IF(AND(OR(G1396="C",G1396="D"),'1_QUESITOS'!$D$13="Sim"),"10.1",
IF(AND(OR(G1396="A",G1396="B"),'1_QUESITOS'!$D$14="Sim"),"10.2",
IF(AND(OR(G1396="C",G1396="D"),'1_QUESITOS'!$D$13="Não",'1_QUESITOS'!$D$12="Inciso I"),"11.1",
IF(AND(OR(G1396="C",G1396="D"),'1_QUESITOS'!$D$13="Não",'1_QUESITOS'!$D$12="Inciso II"),"11.2",
"00.0")))))</f>
        <v>00.0</v>
      </c>
      <c r="I1396" s="87">
        <f>IF('1_QUESITOS'!$D$18="ERRO !!!",0,
IF(H1396="10.1",0.65,
IF(H1396="10.2",0,
IF(AND(H1396="11.1",'1_QUESITOS'!$D$8="Não",'1_QUESITOS'!$D$9="Não",'1_QUESITOS'!$D$10="Não",'1_QUESITOS'!$D$11="Não"),0.65,
IF(AND(H1396="11.1",OR('1_QUESITOS'!$D$8="Sim",'1_QUESITOS'!$D$9="Sim",'1_QUESITOS'!$D$10="Sim",'1_QUESITOS'!$D$11="Sim")),0.7,
IF(AND(H1396="11.2",'1_QUESITOS'!$D$8="Não",'1_QUESITOS'!$D$9="Não",'1_QUESITOS'!$D$10="Não",'1_QUESITOS'!$D$11="Não"),0.5,
IF(AND(H1396="11.2",OR('1_QUESITOS'!$D$8="Sim",'1_QUESITOS'!$D$9="Sim",'1_QUESITOS'!$D$10="Sim",'1_QUESITOS'!$D$11="Sim")),0.55,
0)))))))</f>
        <v>0</v>
      </c>
      <c r="J1396" s="87">
        <f>'3_CAPAG'!$D$8</f>
        <v>0</v>
      </c>
      <c r="K1396" s="87">
        <f>IF(OR('2_DEBITOS'!I1392="Sim",'1_QUESITOS'!$D$6="Sim",'1_QUESITOS'!$D$7="Sim",'1_QUESITOS'!$D$9="Sim"),I1396,
SMALL(I1396:J1396,1))</f>
        <v>0</v>
      </c>
      <c r="L1396" s="7">
        <f>IF('2_DEBITOS'!$I$4="ERRO !!!",0,ROUNDDOWN(SUM(E1396:F1396)*K1396,2))</f>
        <v>0</v>
      </c>
      <c r="M1396" s="7">
        <f t="shared" si="84"/>
        <v>0</v>
      </c>
      <c r="N1396" s="7">
        <f t="shared" si="87"/>
        <v>0</v>
      </c>
      <c r="O1396" s="7">
        <f t="shared" si="85"/>
        <v>0</v>
      </c>
    </row>
    <row r="1397" spans="3:15" x14ac:dyDescent="0.35">
      <c r="C1397" s="18" t="str">
        <f t="shared" si="86"/>
        <v/>
      </c>
      <c r="D1397" s="13" t="str">
        <f>IF('2_DEBITOS'!D1393="","Não informado",'2_DEBITOS'!D1393)</f>
        <v>Não informado</v>
      </c>
      <c r="E1397" s="7">
        <f>IF('2_DEBITOS'!$I$4="ERRO !!!",0,SUM('2_DEBITOS'!E1393))</f>
        <v>0</v>
      </c>
      <c r="F1397" s="7">
        <f>IF('2_DEBITOS'!$I$4="ERRO !!!",0,SUM('2_DEBITOS'!F1393,'2_DEBITOS'!G1393))</f>
        <v>0</v>
      </c>
      <c r="G1397" s="8" t="str">
        <f>IF('1_QUESITOS'!$D$18="ERRO !!!","",
IF(E1397+F1397=0,"",
IF(OR('2_DEBITOS'!I1393="Sim",'1_QUESITOS'!$D$6="Sim",'1_QUESITOS'!$D$7="Sim",'1_QUESITOS'!$D$9="Sim"),"D",
IF('3_CAPAG'!$D$9="","",
'3_CAPAG'!$D$9))))</f>
        <v/>
      </c>
      <c r="H1397" s="8" t="str">
        <f>IF('1_QUESITOS'!$D$18="ERRO !!!","00.0",
IF(AND(OR(G1397="C",G1397="D"),'1_QUESITOS'!$D$13="Sim"),"10.1",
IF(AND(OR(G1397="A",G1397="B"),'1_QUESITOS'!$D$14="Sim"),"10.2",
IF(AND(OR(G1397="C",G1397="D"),'1_QUESITOS'!$D$13="Não",'1_QUESITOS'!$D$12="Inciso I"),"11.1",
IF(AND(OR(G1397="C",G1397="D"),'1_QUESITOS'!$D$13="Não",'1_QUESITOS'!$D$12="Inciso II"),"11.2",
"00.0")))))</f>
        <v>00.0</v>
      </c>
      <c r="I1397" s="87">
        <f>IF('1_QUESITOS'!$D$18="ERRO !!!",0,
IF(H1397="10.1",0.65,
IF(H1397="10.2",0,
IF(AND(H1397="11.1",'1_QUESITOS'!$D$8="Não",'1_QUESITOS'!$D$9="Não",'1_QUESITOS'!$D$10="Não",'1_QUESITOS'!$D$11="Não"),0.65,
IF(AND(H1397="11.1",OR('1_QUESITOS'!$D$8="Sim",'1_QUESITOS'!$D$9="Sim",'1_QUESITOS'!$D$10="Sim",'1_QUESITOS'!$D$11="Sim")),0.7,
IF(AND(H1397="11.2",'1_QUESITOS'!$D$8="Não",'1_QUESITOS'!$D$9="Não",'1_QUESITOS'!$D$10="Não",'1_QUESITOS'!$D$11="Não"),0.5,
IF(AND(H1397="11.2",OR('1_QUESITOS'!$D$8="Sim",'1_QUESITOS'!$D$9="Sim",'1_QUESITOS'!$D$10="Sim",'1_QUESITOS'!$D$11="Sim")),0.55,
0)))))))</f>
        <v>0</v>
      </c>
      <c r="J1397" s="87">
        <f>'3_CAPAG'!$D$8</f>
        <v>0</v>
      </c>
      <c r="K1397" s="87">
        <f>IF(OR('2_DEBITOS'!I1393="Sim",'1_QUESITOS'!$D$6="Sim",'1_QUESITOS'!$D$7="Sim",'1_QUESITOS'!$D$9="Sim"),I1397,
SMALL(I1397:J1397,1))</f>
        <v>0</v>
      </c>
      <c r="L1397" s="7">
        <f>IF('2_DEBITOS'!$I$4="ERRO !!!",0,ROUNDDOWN(SUM(E1397:F1397)*K1397,2))</f>
        <v>0</v>
      </c>
      <c r="M1397" s="7">
        <f t="shared" si="84"/>
        <v>0</v>
      </c>
      <c r="N1397" s="7">
        <f t="shared" si="87"/>
        <v>0</v>
      </c>
      <c r="O1397" s="7">
        <f t="shared" si="85"/>
        <v>0</v>
      </c>
    </row>
    <row r="1398" spans="3:15" x14ac:dyDescent="0.35">
      <c r="C1398" s="18" t="str">
        <f t="shared" si="86"/>
        <v/>
      </c>
      <c r="D1398" s="13" t="str">
        <f>IF('2_DEBITOS'!D1394="","Não informado",'2_DEBITOS'!D1394)</f>
        <v>Não informado</v>
      </c>
      <c r="E1398" s="7">
        <f>IF('2_DEBITOS'!$I$4="ERRO !!!",0,SUM('2_DEBITOS'!E1394))</f>
        <v>0</v>
      </c>
      <c r="F1398" s="7">
        <f>IF('2_DEBITOS'!$I$4="ERRO !!!",0,SUM('2_DEBITOS'!F1394,'2_DEBITOS'!G1394))</f>
        <v>0</v>
      </c>
      <c r="G1398" s="8" t="str">
        <f>IF('1_QUESITOS'!$D$18="ERRO !!!","",
IF(E1398+F1398=0,"",
IF(OR('2_DEBITOS'!I1394="Sim",'1_QUESITOS'!$D$6="Sim",'1_QUESITOS'!$D$7="Sim",'1_QUESITOS'!$D$9="Sim"),"D",
IF('3_CAPAG'!$D$9="","",
'3_CAPAG'!$D$9))))</f>
        <v/>
      </c>
      <c r="H1398" s="8" t="str">
        <f>IF('1_QUESITOS'!$D$18="ERRO !!!","00.0",
IF(AND(OR(G1398="C",G1398="D"),'1_QUESITOS'!$D$13="Sim"),"10.1",
IF(AND(OR(G1398="A",G1398="B"),'1_QUESITOS'!$D$14="Sim"),"10.2",
IF(AND(OR(G1398="C",G1398="D"),'1_QUESITOS'!$D$13="Não",'1_QUESITOS'!$D$12="Inciso I"),"11.1",
IF(AND(OR(G1398="C",G1398="D"),'1_QUESITOS'!$D$13="Não",'1_QUESITOS'!$D$12="Inciso II"),"11.2",
"00.0")))))</f>
        <v>00.0</v>
      </c>
      <c r="I1398" s="87">
        <f>IF('1_QUESITOS'!$D$18="ERRO !!!",0,
IF(H1398="10.1",0.65,
IF(H1398="10.2",0,
IF(AND(H1398="11.1",'1_QUESITOS'!$D$8="Não",'1_QUESITOS'!$D$9="Não",'1_QUESITOS'!$D$10="Não",'1_QUESITOS'!$D$11="Não"),0.65,
IF(AND(H1398="11.1",OR('1_QUESITOS'!$D$8="Sim",'1_QUESITOS'!$D$9="Sim",'1_QUESITOS'!$D$10="Sim",'1_QUESITOS'!$D$11="Sim")),0.7,
IF(AND(H1398="11.2",'1_QUESITOS'!$D$8="Não",'1_QUESITOS'!$D$9="Não",'1_QUESITOS'!$D$10="Não",'1_QUESITOS'!$D$11="Não"),0.5,
IF(AND(H1398="11.2",OR('1_QUESITOS'!$D$8="Sim",'1_QUESITOS'!$D$9="Sim",'1_QUESITOS'!$D$10="Sim",'1_QUESITOS'!$D$11="Sim")),0.55,
0)))))))</f>
        <v>0</v>
      </c>
      <c r="J1398" s="87">
        <f>'3_CAPAG'!$D$8</f>
        <v>0</v>
      </c>
      <c r="K1398" s="87">
        <f>IF(OR('2_DEBITOS'!I1394="Sim",'1_QUESITOS'!$D$6="Sim",'1_QUESITOS'!$D$7="Sim",'1_QUESITOS'!$D$9="Sim"),I1398,
SMALL(I1398:J1398,1))</f>
        <v>0</v>
      </c>
      <c r="L1398" s="7">
        <f>IF('2_DEBITOS'!$I$4="ERRO !!!",0,ROUNDDOWN(SUM(E1398:F1398)*K1398,2))</f>
        <v>0</v>
      </c>
      <c r="M1398" s="7">
        <f t="shared" si="84"/>
        <v>0</v>
      </c>
      <c r="N1398" s="7">
        <f t="shared" si="87"/>
        <v>0</v>
      </c>
      <c r="O1398" s="7">
        <f t="shared" si="85"/>
        <v>0</v>
      </c>
    </row>
    <row r="1399" spans="3:15" x14ac:dyDescent="0.35">
      <c r="C1399" s="18" t="str">
        <f t="shared" si="86"/>
        <v/>
      </c>
      <c r="D1399" s="13" t="str">
        <f>IF('2_DEBITOS'!D1395="","Não informado",'2_DEBITOS'!D1395)</f>
        <v>Não informado</v>
      </c>
      <c r="E1399" s="7">
        <f>IF('2_DEBITOS'!$I$4="ERRO !!!",0,SUM('2_DEBITOS'!E1395))</f>
        <v>0</v>
      </c>
      <c r="F1399" s="7">
        <f>IF('2_DEBITOS'!$I$4="ERRO !!!",0,SUM('2_DEBITOS'!F1395,'2_DEBITOS'!G1395))</f>
        <v>0</v>
      </c>
      <c r="G1399" s="8" t="str">
        <f>IF('1_QUESITOS'!$D$18="ERRO !!!","",
IF(E1399+F1399=0,"",
IF(OR('2_DEBITOS'!I1395="Sim",'1_QUESITOS'!$D$6="Sim",'1_QUESITOS'!$D$7="Sim",'1_QUESITOS'!$D$9="Sim"),"D",
IF('3_CAPAG'!$D$9="","",
'3_CAPAG'!$D$9))))</f>
        <v/>
      </c>
      <c r="H1399" s="8" t="str">
        <f>IF('1_QUESITOS'!$D$18="ERRO !!!","00.0",
IF(AND(OR(G1399="C",G1399="D"),'1_QUESITOS'!$D$13="Sim"),"10.1",
IF(AND(OR(G1399="A",G1399="B"),'1_QUESITOS'!$D$14="Sim"),"10.2",
IF(AND(OR(G1399="C",G1399="D"),'1_QUESITOS'!$D$13="Não",'1_QUESITOS'!$D$12="Inciso I"),"11.1",
IF(AND(OR(G1399="C",G1399="D"),'1_QUESITOS'!$D$13="Não",'1_QUESITOS'!$D$12="Inciso II"),"11.2",
"00.0")))))</f>
        <v>00.0</v>
      </c>
      <c r="I1399" s="87">
        <f>IF('1_QUESITOS'!$D$18="ERRO !!!",0,
IF(H1399="10.1",0.65,
IF(H1399="10.2",0,
IF(AND(H1399="11.1",'1_QUESITOS'!$D$8="Não",'1_QUESITOS'!$D$9="Não",'1_QUESITOS'!$D$10="Não",'1_QUESITOS'!$D$11="Não"),0.65,
IF(AND(H1399="11.1",OR('1_QUESITOS'!$D$8="Sim",'1_QUESITOS'!$D$9="Sim",'1_QUESITOS'!$D$10="Sim",'1_QUESITOS'!$D$11="Sim")),0.7,
IF(AND(H1399="11.2",'1_QUESITOS'!$D$8="Não",'1_QUESITOS'!$D$9="Não",'1_QUESITOS'!$D$10="Não",'1_QUESITOS'!$D$11="Não"),0.5,
IF(AND(H1399="11.2",OR('1_QUESITOS'!$D$8="Sim",'1_QUESITOS'!$D$9="Sim",'1_QUESITOS'!$D$10="Sim",'1_QUESITOS'!$D$11="Sim")),0.55,
0)))))))</f>
        <v>0</v>
      </c>
      <c r="J1399" s="87">
        <f>'3_CAPAG'!$D$8</f>
        <v>0</v>
      </c>
      <c r="K1399" s="87">
        <f>IF(OR('2_DEBITOS'!I1395="Sim",'1_QUESITOS'!$D$6="Sim",'1_QUESITOS'!$D$7="Sim",'1_QUESITOS'!$D$9="Sim"),I1399,
SMALL(I1399:J1399,1))</f>
        <v>0</v>
      </c>
      <c r="L1399" s="7">
        <f>IF('2_DEBITOS'!$I$4="ERRO !!!",0,ROUNDDOWN(SUM(E1399:F1399)*K1399,2))</f>
        <v>0</v>
      </c>
      <c r="M1399" s="7">
        <f t="shared" si="84"/>
        <v>0</v>
      </c>
      <c r="N1399" s="7">
        <f t="shared" si="87"/>
        <v>0</v>
      </c>
      <c r="O1399" s="7">
        <f t="shared" si="85"/>
        <v>0</v>
      </c>
    </row>
    <row r="1400" spans="3:15" x14ac:dyDescent="0.35">
      <c r="C1400" s="18" t="str">
        <f t="shared" si="86"/>
        <v/>
      </c>
      <c r="D1400" s="13" t="str">
        <f>IF('2_DEBITOS'!D1396="","Não informado",'2_DEBITOS'!D1396)</f>
        <v>Não informado</v>
      </c>
      <c r="E1400" s="7">
        <f>IF('2_DEBITOS'!$I$4="ERRO !!!",0,SUM('2_DEBITOS'!E1396))</f>
        <v>0</v>
      </c>
      <c r="F1400" s="7">
        <f>IF('2_DEBITOS'!$I$4="ERRO !!!",0,SUM('2_DEBITOS'!F1396,'2_DEBITOS'!G1396))</f>
        <v>0</v>
      </c>
      <c r="G1400" s="8" t="str">
        <f>IF('1_QUESITOS'!$D$18="ERRO !!!","",
IF(E1400+F1400=0,"",
IF(OR('2_DEBITOS'!I1396="Sim",'1_QUESITOS'!$D$6="Sim",'1_QUESITOS'!$D$7="Sim",'1_QUESITOS'!$D$9="Sim"),"D",
IF('3_CAPAG'!$D$9="","",
'3_CAPAG'!$D$9))))</f>
        <v/>
      </c>
      <c r="H1400" s="8" t="str">
        <f>IF('1_QUESITOS'!$D$18="ERRO !!!","00.0",
IF(AND(OR(G1400="C",G1400="D"),'1_QUESITOS'!$D$13="Sim"),"10.1",
IF(AND(OR(G1400="A",G1400="B"),'1_QUESITOS'!$D$14="Sim"),"10.2",
IF(AND(OR(G1400="C",G1400="D"),'1_QUESITOS'!$D$13="Não",'1_QUESITOS'!$D$12="Inciso I"),"11.1",
IF(AND(OR(G1400="C",G1400="D"),'1_QUESITOS'!$D$13="Não",'1_QUESITOS'!$D$12="Inciso II"),"11.2",
"00.0")))))</f>
        <v>00.0</v>
      </c>
      <c r="I1400" s="87">
        <f>IF('1_QUESITOS'!$D$18="ERRO !!!",0,
IF(H1400="10.1",0.65,
IF(H1400="10.2",0,
IF(AND(H1400="11.1",'1_QUESITOS'!$D$8="Não",'1_QUESITOS'!$D$9="Não",'1_QUESITOS'!$D$10="Não",'1_QUESITOS'!$D$11="Não"),0.65,
IF(AND(H1400="11.1",OR('1_QUESITOS'!$D$8="Sim",'1_QUESITOS'!$D$9="Sim",'1_QUESITOS'!$D$10="Sim",'1_QUESITOS'!$D$11="Sim")),0.7,
IF(AND(H1400="11.2",'1_QUESITOS'!$D$8="Não",'1_QUESITOS'!$D$9="Não",'1_QUESITOS'!$D$10="Não",'1_QUESITOS'!$D$11="Não"),0.5,
IF(AND(H1400="11.2",OR('1_QUESITOS'!$D$8="Sim",'1_QUESITOS'!$D$9="Sim",'1_QUESITOS'!$D$10="Sim",'1_QUESITOS'!$D$11="Sim")),0.55,
0)))))))</f>
        <v>0</v>
      </c>
      <c r="J1400" s="87">
        <f>'3_CAPAG'!$D$8</f>
        <v>0</v>
      </c>
      <c r="K1400" s="87">
        <f>IF(OR('2_DEBITOS'!I1396="Sim",'1_QUESITOS'!$D$6="Sim",'1_QUESITOS'!$D$7="Sim",'1_QUESITOS'!$D$9="Sim"),I1400,
SMALL(I1400:J1400,1))</f>
        <v>0</v>
      </c>
      <c r="L1400" s="7">
        <f>IF('2_DEBITOS'!$I$4="ERRO !!!",0,ROUNDDOWN(SUM(E1400:F1400)*K1400,2))</f>
        <v>0</v>
      </c>
      <c r="M1400" s="7">
        <f t="shared" si="84"/>
        <v>0</v>
      </c>
      <c r="N1400" s="7">
        <f t="shared" si="87"/>
        <v>0</v>
      </c>
      <c r="O1400" s="7">
        <f t="shared" si="85"/>
        <v>0</v>
      </c>
    </row>
    <row r="1401" spans="3:15" x14ac:dyDescent="0.35">
      <c r="C1401" s="18" t="str">
        <f t="shared" si="86"/>
        <v/>
      </c>
      <c r="D1401" s="13" t="str">
        <f>IF('2_DEBITOS'!D1397="","Não informado",'2_DEBITOS'!D1397)</f>
        <v>Não informado</v>
      </c>
      <c r="E1401" s="7">
        <f>IF('2_DEBITOS'!$I$4="ERRO !!!",0,SUM('2_DEBITOS'!E1397))</f>
        <v>0</v>
      </c>
      <c r="F1401" s="7">
        <f>IF('2_DEBITOS'!$I$4="ERRO !!!",0,SUM('2_DEBITOS'!F1397,'2_DEBITOS'!G1397))</f>
        <v>0</v>
      </c>
      <c r="G1401" s="8" t="str">
        <f>IF('1_QUESITOS'!$D$18="ERRO !!!","",
IF(E1401+F1401=0,"",
IF(OR('2_DEBITOS'!I1397="Sim",'1_QUESITOS'!$D$6="Sim",'1_QUESITOS'!$D$7="Sim",'1_QUESITOS'!$D$9="Sim"),"D",
IF('3_CAPAG'!$D$9="","",
'3_CAPAG'!$D$9))))</f>
        <v/>
      </c>
      <c r="H1401" s="8" t="str">
        <f>IF('1_QUESITOS'!$D$18="ERRO !!!","00.0",
IF(AND(OR(G1401="C",G1401="D"),'1_QUESITOS'!$D$13="Sim"),"10.1",
IF(AND(OR(G1401="A",G1401="B"),'1_QUESITOS'!$D$14="Sim"),"10.2",
IF(AND(OR(G1401="C",G1401="D"),'1_QUESITOS'!$D$13="Não",'1_QUESITOS'!$D$12="Inciso I"),"11.1",
IF(AND(OR(G1401="C",G1401="D"),'1_QUESITOS'!$D$13="Não",'1_QUESITOS'!$D$12="Inciso II"),"11.2",
"00.0")))))</f>
        <v>00.0</v>
      </c>
      <c r="I1401" s="87">
        <f>IF('1_QUESITOS'!$D$18="ERRO !!!",0,
IF(H1401="10.1",0.65,
IF(H1401="10.2",0,
IF(AND(H1401="11.1",'1_QUESITOS'!$D$8="Não",'1_QUESITOS'!$D$9="Não",'1_QUESITOS'!$D$10="Não",'1_QUESITOS'!$D$11="Não"),0.65,
IF(AND(H1401="11.1",OR('1_QUESITOS'!$D$8="Sim",'1_QUESITOS'!$D$9="Sim",'1_QUESITOS'!$D$10="Sim",'1_QUESITOS'!$D$11="Sim")),0.7,
IF(AND(H1401="11.2",'1_QUESITOS'!$D$8="Não",'1_QUESITOS'!$D$9="Não",'1_QUESITOS'!$D$10="Não",'1_QUESITOS'!$D$11="Não"),0.5,
IF(AND(H1401="11.2",OR('1_QUESITOS'!$D$8="Sim",'1_QUESITOS'!$D$9="Sim",'1_QUESITOS'!$D$10="Sim",'1_QUESITOS'!$D$11="Sim")),0.55,
0)))))))</f>
        <v>0</v>
      </c>
      <c r="J1401" s="87">
        <f>'3_CAPAG'!$D$8</f>
        <v>0</v>
      </c>
      <c r="K1401" s="87">
        <f>IF(OR('2_DEBITOS'!I1397="Sim",'1_QUESITOS'!$D$6="Sim",'1_QUESITOS'!$D$7="Sim",'1_QUESITOS'!$D$9="Sim"),I1401,
SMALL(I1401:J1401,1))</f>
        <v>0</v>
      </c>
      <c r="L1401" s="7">
        <f>IF('2_DEBITOS'!$I$4="ERRO !!!",0,ROUNDDOWN(SUM(E1401:F1401)*K1401,2))</f>
        <v>0</v>
      </c>
      <c r="M1401" s="7">
        <f t="shared" si="84"/>
        <v>0</v>
      </c>
      <c r="N1401" s="7">
        <f t="shared" si="87"/>
        <v>0</v>
      </c>
      <c r="O1401" s="7">
        <f t="shared" si="85"/>
        <v>0</v>
      </c>
    </row>
    <row r="1402" spans="3:15" x14ac:dyDescent="0.35">
      <c r="C1402" s="18" t="str">
        <f t="shared" si="86"/>
        <v/>
      </c>
      <c r="D1402" s="13" t="str">
        <f>IF('2_DEBITOS'!D1398="","Não informado",'2_DEBITOS'!D1398)</f>
        <v>Não informado</v>
      </c>
      <c r="E1402" s="7">
        <f>IF('2_DEBITOS'!$I$4="ERRO !!!",0,SUM('2_DEBITOS'!E1398))</f>
        <v>0</v>
      </c>
      <c r="F1402" s="7">
        <f>IF('2_DEBITOS'!$I$4="ERRO !!!",0,SUM('2_DEBITOS'!F1398,'2_DEBITOS'!G1398))</f>
        <v>0</v>
      </c>
      <c r="G1402" s="8" t="str">
        <f>IF('1_QUESITOS'!$D$18="ERRO !!!","",
IF(E1402+F1402=0,"",
IF(OR('2_DEBITOS'!I1398="Sim",'1_QUESITOS'!$D$6="Sim",'1_QUESITOS'!$D$7="Sim",'1_QUESITOS'!$D$9="Sim"),"D",
IF('3_CAPAG'!$D$9="","",
'3_CAPAG'!$D$9))))</f>
        <v/>
      </c>
      <c r="H1402" s="8" t="str">
        <f>IF('1_QUESITOS'!$D$18="ERRO !!!","00.0",
IF(AND(OR(G1402="C",G1402="D"),'1_QUESITOS'!$D$13="Sim"),"10.1",
IF(AND(OR(G1402="A",G1402="B"),'1_QUESITOS'!$D$14="Sim"),"10.2",
IF(AND(OR(G1402="C",G1402="D"),'1_QUESITOS'!$D$13="Não",'1_QUESITOS'!$D$12="Inciso I"),"11.1",
IF(AND(OR(G1402="C",G1402="D"),'1_QUESITOS'!$D$13="Não",'1_QUESITOS'!$D$12="Inciso II"),"11.2",
"00.0")))))</f>
        <v>00.0</v>
      </c>
      <c r="I1402" s="87">
        <f>IF('1_QUESITOS'!$D$18="ERRO !!!",0,
IF(H1402="10.1",0.65,
IF(H1402="10.2",0,
IF(AND(H1402="11.1",'1_QUESITOS'!$D$8="Não",'1_QUESITOS'!$D$9="Não",'1_QUESITOS'!$D$10="Não",'1_QUESITOS'!$D$11="Não"),0.65,
IF(AND(H1402="11.1",OR('1_QUESITOS'!$D$8="Sim",'1_QUESITOS'!$D$9="Sim",'1_QUESITOS'!$D$10="Sim",'1_QUESITOS'!$D$11="Sim")),0.7,
IF(AND(H1402="11.2",'1_QUESITOS'!$D$8="Não",'1_QUESITOS'!$D$9="Não",'1_QUESITOS'!$D$10="Não",'1_QUESITOS'!$D$11="Não"),0.5,
IF(AND(H1402="11.2",OR('1_QUESITOS'!$D$8="Sim",'1_QUESITOS'!$D$9="Sim",'1_QUESITOS'!$D$10="Sim",'1_QUESITOS'!$D$11="Sim")),0.55,
0)))))))</f>
        <v>0</v>
      </c>
      <c r="J1402" s="87">
        <f>'3_CAPAG'!$D$8</f>
        <v>0</v>
      </c>
      <c r="K1402" s="87">
        <f>IF(OR('2_DEBITOS'!I1398="Sim",'1_QUESITOS'!$D$6="Sim",'1_QUESITOS'!$D$7="Sim",'1_QUESITOS'!$D$9="Sim"),I1402,
SMALL(I1402:J1402,1))</f>
        <v>0</v>
      </c>
      <c r="L1402" s="7">
        <f>IF('2_DEBITOS'!$I$4="ERRO !!!",0,ROUNDDOWN(SUM(E1402:F1402)*K1402,2))</f>
        <v>0</v>
      </c>
      <c r="M1402" s="7">
        <f t="shared" si="84"/>
        <v>0</v>
      </c>
      <c r="N1402" s="7">
        <f t="shared" si="87"/>
        <v>0</v>
      </c>
      <c r="O1402" s="7">
        <f t="shared" si="85"/>
        <v>0</v>
      </c>
    </row>
    <row r="1403" spans="3:15" x14ac:dyDescent="0.35">
      <c r="C1403" s="18" t="str">
        <f t="shared" si="86"/>
        <v/>
      </c>
      <c r="D1403" s="13" t="str">
        <f>IF('2_DEBITOS'!D1399="","Não informado",'2_DEBITOS'!D1399)</f>
        <v>Não informado</v>
      </c>
      <c r="E1403" s="7">
        <f>IF('2_DEBITOS'!$I$4="ERRO !!!",0,SUM('2_DEBITOS'!E1399))</f>
        <v>0</v>
      </c>
      <c r="F1403" s="7">
        <f>IF('2_DEBITOS'!$I$4="ERRO !!!",0,SUM('2_DEBITOS'!F1399,'2_DEBITOS'!G1399))</f>
        <v>0</v>
      </c>
      <c r="G1403" s="8" t="str">
        <f>IF('1_QUESITOS'!$D$18="ERRO !!!","",
IF(E1403+F1403=0,"",
IF(OR('2_DEBITOS'!I1399="Sim",'1_QUESITOS'!$D$6="Sim",'1_QUESITOS'!$D$7="Sim",'1_QUESITOS'!$D$9="Sim"),"D",
IF('3_CAPAG'!$D$9="","",
'3_CAPAG'!$D$9))))</f>
        <v/>
      </c>
      <c r="H1403" s="8" t="str">
        <f>IF('1_QUESITOS'!$D$18="ERRO !!!","00.0",
IF(AND(OR(G1403="C",G1403="D"),'1_QUESITOS'!$D$13="Sim"),"10.1",
IF(AND(OR(G1403="A",G1403="B"),'1_QUESITOS'!$D$14="Sim"),"10.2",
IF(AND(OR(G1403="C",G1403="D"),'1_QUESITOS'!$D$13="Não",'1_QUESITOS'!$D$12="Inciso I"),"11.1",
IF(AND(OR(G1403="C",G1403="D"),'1_QUESITOS'!$D$13="Não",'1_QUESITOS'!$D$12="Inciso II"),"11.2",
"00.0")))))</f>
        <v>00.0</v>
      </c>
      <c r="I1403" s="87">
        <f>IF('1_QUESITOS'!$D$18="ERRO !!!",0,
IF(H1403="10.1",0.65,
IF(H1403="10.2",0,
IF(AND(H1403="11.1",'1_QUESITOS'!$D$8="Não",'1_QUESITOS'!$D$9="Não",'1_QUESITOS'!$D$10="Não",'1_QUESITOS'!$D$11="Não"),0.65,
IF(AND(H1403="11.1",OR('1_QUESITOS'!$D$8="Sim",'1_QUESITOS'!$D$9="Sim",'1_QUESITOS'!$D$10="Sim",'1_QUESITOS'!$D$11="Sim")),0.7,
IF(AND(H1403="11.2",'1_QUESITOS'!$D$8="Não",'1_QUESITOS'!$D$9="Não",'1_QUESITOS'!$D$10="Não",'1_QUESITOS'!$D$11="Não"),0.5,
IF(AND(H1403="11.2",OR('1_QUESITOS'!$D$8="Sim",'1_QUESITOS'!$D$9="Sim",'1_QUESITOS'!$D$10="Sim",'1_QUESITOS'!$D$11="Sim")),0.55,
0)))))))</f>
        <v>0</v>
      </c>
      <c r="J1403" s="87">
        <f>'3_CAPAG'!$D$8</f>
        <v>0</v>
      </c>
      <c r="K1403" s="87">
        <f>IF(OR('2_DEBITOS'!I1399="Sim",'1_QUESITOS'!$D$6="Sim",'1_QUESITOS'!$D$7="Sim",'1_QUESITOS'!$D$9="Sim"),I1403,
SMALL(I1403:J1403,1))</f>
        <v>0</v>
      </c>
      <c r="L1403" s="7">
        <f>IF('2_DEBITOS'!$I$4="ERRO !!!",0,ROUNDDOWN(SUM(E1403:F1403)*K1403,2))</f>
        <v>0</v>
      </c>
      <c r="M1403" s="7">
        <f t="shared" si="84"/>
        <v>0</v>
      </c>
      <c r="N1403" s="7">
        <f t="shared" si="87"/>
        <v>0</v>
      </c>
      <c r="O1403" s="7">
        <f t="shared" si="85"/>
        <v>0</v>
      </c>
    </row>
    <row r="1404" spans="3:15" x14ac:dyDescent="0.35">
      <c r="C1404" s="18" t="str">
        <f t="shared" si="86"/>
        <v/>
      </c>
      <c r="D1404" s="13" t="str">
        <f>IF('2_DEBITOS'!D1400="","Não informado",'2_DEBITOS'!D1400)</f>
        <v>Não informado</v>
      </c>
      <c r="E1404" s="7">
        <f>IF('2_DEBITOS'!$I$4="ERRO !!!",0,SUM('2_DEBITOS'!E1400))</f>
        <v>0</v>
      </c>
      <c r="F1404" s="7">
        <f>IF('2_DEBITOS'!$I$4="ERRO !!!",0,SUM('2_DEBITOS'!F1400,'2_DEBITOS'!G1400))</f>
        <v>0</v>
      </c>
      <c r="G1404" s="8" t="str">
        <f>IF('1_QUESITOS'!$D$18="ERRO !!!","",
IF(E1404+F1404=0,"",
IF(OR('2_DEBITOS'!I1400="Sim",'1_QUESITOS'!$D$6="Sim",'1_QUESITOS'!$D$7="Sim",'1_QUESITOS'!$D$9="Sim"),"D",
IF('3_CAPAG'!$D$9="","",
'3_CAPAG'!$D$9))))</f>
        <v/>
      </c>
      <c r="H1404" s="8" t="str">
        <f>IF('1_QUESITOS'!$D$18="ERRO !!!","00.0",
IF(AND(OR(G1404="C",G1404="D"),'1_QUESITOS'!$D$13="Sim"),"10.1",
IF(AND(OR(G1404="A",G1404="B"),'1_QUESITOS'!$D$14="Sim"),"10.2",
IF(AND(OR(G1404="C",G1404="D"),'1_QUESITOS'!$D$13="Não",'1_QUESITOS'!$D$12="Inciso I"),"11.1",
IF(AND(OR(G1404="C",G1404="D"),'1_QUESITOS'!$D$13="Não",'1_QUESITOS'!$D$12="Inciso II"),"11.2",
"00.0")))))</f>
        <v>00.0</v>
      </c>
      <c r="I1404" s="87">
        <f>IF('1_QUESITOS'!$D$18="ERRO !!!",0,
IF(H1404="10.1",0.65,
IF(H1404="10.2",0,
IF(AND(H1404="11.1",'1_QUESITOS'!$D$8="Não",'1_QUESITOS'!$D$9="Não",'1_QUESITOS'!$D$10="Não",'1_QUESITOS'!$D$11="Não"),0.65,
IF(AND(H1404="11.1",OR('1_QUESITOS'!$D$8="Sim",'1_QUESITOS'!$D$9="Sim",'1_QUESITOS'!$D$10="Sim",'1_QUESITOS'!$D$11="Sim")),0.7,
IF(AND(H1404="11.2",'1_QUESITOS'!$D$8="Não",'1_QUESITOS'!$D$9="Não",'1_QUESITOS'!$D$10="Não",'1_QUESITOS'!$D$11="Não"),0.5,
IF(AND(H1404="11.2",OR('1_QUESITOS'!$D$8="Sim",'1_QUESITOS'!$D$9="Sim",'1_QUESITOS'!$D$10="Sim",'1_QUESITOS'!$D$11="Sim")),0.55,
0)))))))</f>
        <v>0</v>
      </c>
      <c r="J1404" s="87">
        <f>'3_CAPAG'!$D$8</f>
        <v>0</v>
      </c>
      <c r="K1404" s="87">
        <f>IF(OR('2_DEBITOS'!I1400="Sim",'1_QUESITOS'!$D$6="Sim",'1_QUESITOS'!$D$7="Sim",'1_QUESITOS'!$D$9="Sim"),I1404,
SMALL(I1404:J1404,1))</f>
        <v>0</v>
      </c>
      <c r="L1404" s="7">
        <f>IF('2_DEBITOS'!$I$4="ERRO !!!",0,ROUNDDOWN(SUM(E1404:F1404)*K1404,2))</f>
        <v>0</v>
      </c>
      <c r="M1404" s="7">
        <f t="shared" si="84"/>
        <v>0</v>
      </c>
      <c r="N1404" s="7">
        <f t="shared" si="87"/>
        <v>0</v>
      </c>
      <c r="O1404" s="7">
        <f t="shared" si="85"/>
        <v>0</v>
      </c>
    </row>
    <row r="1405" spans="3:15" x14ac:dyDescent="0.35">
      <c r="C1405" s="18" t="str">
        <f t="shared" si="86"/>
        <v/>
      </c>
      <c r="D1405" s="13" t="str">
        <f>IF('2_DEBITOS'!D1401="","Não informado",'2_DEBITOS'!D1401)</f>
        <v>Não informado</v>
      </c>
      <c r="E1405" s="7">
        <f>IF('2_DEBITOS'!$I$4="ERRO !!!",0,SUM('2_DEBITOS'!E1401))</f>
        <v>0</v>
      </c>
      <c r="F1405" s="7">
        <f>IF('2_DEBITOS'!$I$4="ERRO !!!",0,SUM('2_DEBITOS'!F1401,'2_DEBITOS'!G1401))</f>
        <v>0</v>
      </c>
      <c r="G1405" s="8" t="str">
        <f>IF('1_QUESITOS'!$D$18="ERRO !!!","",
IF(E1405+F1405=0,"",
IF(OR('2_DEBITOS'!I1401="Sim",'1_QUESITOS'!$D$6="Sim",'1_QUESITOS'!$D$7="Sim",'1_QUESITOS'!$D$9="Sim"),"D",
IF('3_CAPAG'!$D$9="","",
'3_CAPAG'!$D$9))))</f>
        <v/>
      </c>
      <c r="H1405" s="8" t="str">
        <f>IF('1_QUESITOS'!$D$18="ERRO !!!","00.0",
IF(AND(OR(G1405="C",G1405="D"),'1_QUESITOS'!$D$13="Sim"),"10.1",
IF(AND(OR(G1405="A",G1405="B"),'1_QUESITOS'!$D$14="Sim"),"10.2",
IF(AND(OR(G1405="C",G1405="D"),'1_QUESITOS'!$D$13="Não",'1_QUESITOS'!$D$12="Inciso I"),"11.1",
IF(AND(OR(G1405="C",G1405="D"),'1_QUESITOS'!$D$13="Não",'1_QUESITOS'!$D$12="Inciso II"),"11.2",
"00.0")))))</f>
        <v>00.0</v>
      </c>
      <c r="I1405" s="87">
        <f>IF('1_QUESITOS'!$D$18="ERRO !!!",0,
IF(H1405="10.1",0.65,
IF(H1405="10.2",0,
IF(AND(H1405="11.1",'1_QUESITOS'!$D$8="Não",'1_QUESITOS'!$D$9="Não",'1_QUESITOS'!$D$10="Não",'1_QUESITOS'!$D$11="Não"),0.65,
IF(AND(H1405="11.1",OR('1_QUESITOS'!$D$8="Sim",'1_QUESITOS'!$D$9="Sim",'1_QUESITOS'!$D$10="Sim",'1_QUESITOS'!$D$11="Sim")),0.7,
IF(AND(H1405="11.2",'1_QUESITOS'!$D$8="Não",'1_QUESITOS'!$D$9="Não",'1_QUESITOS'!$D$10="Não",'1_QUESITOS'!$D$11="Não"),0.5,
IF(AND(H1405="11.2",OR('1_QUESITOS'!$D$8="Sim",'1_QUESITOS'!$D$9="Sim",'1_QUESITOS'!$D$10="Sim",'1_QUESITOS'!$D$11="Sim")),0.55,
0)))))))</f>
        <v>0</v>
      </c>
      <c r="J1405" s="87">
        <f>'3_CAPAG'!$D$8</f>
        <v>0</v>
      </c>
      <c r="K1405" s="87">
        <f>IF(OR('2_DEBITOS'!I1401="Sim",'1_QUESITOS'!$D$6="Sim",'1_QUESITOS'!$D$7="Sim",'1_QUESITOS'!$D$9="Sim"),I1405,
SMALL(I1405:J1405,1))</f>
        <v>0</v>
      </c>
      <c r="L1405" s="7">
        <f>IF('2_DEBITOS'!$I$4="ERRO !!!",0,ROUNDDOWN(SUM(E1405:F1405)*K1405,2))</f>
        <v>0</v>
      </c>
      <c r="M1405" s="7">
        <f t="shared" si="84"/>
        <v>0</v>
      </c>
      <c r="N1405" s="7">
        <f t="shared" si="87"/>
        <v>0</v>
      </c>
      <c r="O1405" s="7">
        <f t="shared" si="85"/>
        <v>0</v>
      </c>
    </row>
    <row r="1406" spans="3:15" x14ac:dyDescent="0.35">
      <c r="C1406" s="18" t="str">
        <f t="shared" si="86"/>
        <v/>
      </c>
      <c r="D1406" s="13" t="str">
        <f>IF('2_DEBITOS'!D1402="","Não informado",'2_DEBITOS'!D1402)</f>
        <v>Não informado</v>
      </c>
      <c r="E1406" s="7">
        <f>IF('2_DEBITOS'!$I$4="ERRO !!!",0,SUM('2_DEBITOS'!E1402))</f>
        <v>0</v>
      </c>
      <c r="F1406" s="7">
        <f>IF('2_DEBITOS'!$I$4="ERRO !!!",0,SUM('2_DEBITOS'!F1402,'2_DEBITOS'!G1402))</f>
        <v>0</v>
      </c>
      <c r="G1406" s="8" t="str">
        <f>IF('1_QUESITOS'!$D$18="ERRO !!!","",
IF(E1406+F1406=0,"",
IF(OR('2_DEBITOS'!I1402="Sim",'1_QUESITOS'!$D$6="Sim",'1_QUESITOS'!$D$7="Sim",'1_QUESITOS'!$D$9="Sim"),"D",
IF('3_CAPAG'!$D$9="","",
'3_CAPAG'!$D$9))))</f>
        <v/>
      </c>
      <c r="H1406" s="8" t="str">
        <f>IF('1_QUESITOS'!$D$18="ERRO !!!","00.0",
IF(AND(OR(G1406="C",G1406="D"),'1_QUESITOS'!$D$13="Sim"),"10.1",
IF(AND(OR(G1406="A",G1406="B"),'1_QUESITOS'!$D$14="Sim"),"10.2",
IF(AND(OR(G1406="C",G1406="D"),'1_QUESITOS'!$D$13="Não",'1_QUESITOS'!$D$12="Inciso I"),"11.1",
IF(AND(OR(G1406="C",G1406="D"),'1_QUESITOS'!$D$13="Não",'1_QUESITOS'!$D$12="Inciso II"),"11.2",
"00.0")))))</f>
        <v>00.0</v>
      </c>
      <c r="I1406" s="87">
        <f>IF('1_QUESITOS'!$D$18="ERRO !!!",0,
IF(H1406="10.1",0.65,
IF(H1406="10.2",0,
IF(AND(H1406="11.1",'1_QUESITOS'!$D$8="Não",'1_QUESITOS'!$D$9="Não",'1_QUESITOS'!$D$10="Não",'1_QUESITOS'!$D$11="Não"),0.65,
IF(AND(H1406="11.1",OR('1_QUESITOS'!$D$8="Sim",'1_QUESITOS'!$D$9="Sim",'1_QUESITOS'!$D$10="Sim",'1_QUESITOS'!$D$11="Sim")),0.7,
IF(AND(H1406="11.2",'1_QUESITOS'!$D$8="Não",'1_QUESITOS'!$D$9="Não",'1_QUESITOS'!$D$10="Não",'1_QUESITOS'!$D$11="Não"),0.5,
IF(AND(H1406="11.2",OR('1_QUESITOS'!$D$8="Sim",'1_QUESITOS'!$D$9="Sim",'1_QUESITOS'!$D$10="Sim",'1_QUESITOS'!$D$11="Sim")),0.55,
0)))))))</f>
        <v>0</v>
      </c>
      <c r="J1406" s="87">
        <f>'3_CAPAG'!$D$8</f>
        <v>0</v>
      </c>
      <c r="K1406" s="87">
        <f>IF(OR('2_DEBITOS'!I1402="Sim",'1_QUESITOS'!$D$6="Sim",'1_QUESITOS'!$D$7="Sim",'1_QUESITOS'!$D$9="Sim"),I1406,
SMALL(I1406:J1406,1))</f>
        <v>0</v>
      </c>
      <c r="L1406" s="7">
        <f>IF('2_DEBITOS'!$I$4="ERRO !!!",0,ROUNDDOWN(SUM(E1406:F1406)*K1406,2))</f>
        <v>0</v>
      </c>
      <c r="M1406" s="7">
        <f t="shared" si="84"/>
        <v>0</v>
      </c>
      <c r="N1406" s="7">
        <f t="shared" si="87"/>
        <v>0</v>
      </c>
      <c r="O1406" s="7">
        <f t="shared" si="85"/>
        <v>0</v>
      </c>
    </row>
    <row r="1407" spans="3:15" x14ac:dyDescent="0.35">
      <c r="C1407" s="18" t="str">
        <f t="shared" si="86"/>
        <v/>
      </c>
      <c r="D1407" s="13" t="str">
        <f>IF('2_DEBITOS'!D1403="","Não informado",'2_DEBITOS'!D1403)</f>
        <v>Não informado</v>
      </c>
      <c r="E1407" s="7">
        <f>IF('2_DEBITOS'!$I$4="ERRO !!!",0,SUM('2_DEBITOS'!E1403))</f>
        <v>0</v>
      </c>
      <c r="F1407" s="7">
        <f>IF('2_DEBITOS'!$I$4="ERRO !!!",0,SUM('2_DEBITOS'!F1403,'2_DEBITOS'!G1403))</f>
        <v>0</v>
      </c>
      <c r="G1407" s="8" t="str">
        <f>IF('1_QUESITOS'!$D$18="ERRO !!!","",
IF(E1407+F1407=0,"",
IF(OR('2_DEBITOS'!I1403="Sim",'1_QUESITOS'!$D$6="Sim",'1_QUESITOS'!$D$7="Sim",'1_QUESITOS'!$D$9="Sim"),"D",
IF('3_CAPAG'!$D$9="","",
'3_CAPAG'!$D$9))))</f>
        <v/>
      </c>
      <c r="H1407" s="8" t="str">
        <f>IF('1_QUESITOS'!$D$18="ERRO !!!","00.0",
IF(AND(OR(G1407="C",G1407="D"),'1_QUESITOS'!$D$13="Sim"),"10.1",
IF(AND(OR(G1407="A",G1407="B"),'1_QUESITOS'!$D$14="Sim"),"10.2",
IF(AND(OR(G1407="C",G1407="D"),'1_QUESITOS'!$D$13="Não",'1_QUESITOS'!$D$12="Inciso I"),"11.1",
IF(AND(OR(G1407="C",G1407="D"),'1_QUESITOS'!$D$13="Não",'1_QUESITOS'!$D$12="Inciso II"),"11.2",
"00.0")))))</f>
        <v>00.0</v>
      </c>
      <c r="I1407" s="87">
        <f>IF('1_QUESITOS'!$D$18="ERRO !!!",0,
IF(H1407="10.1",0.65,
IF(H1407="10.2",0,
IF(AND(H1407="11.1",'1_QUESITOS'!$D$8="Não",'1_QUESITOS'!$D$9="Não",'1_QUESITOS'!$D$10="Não",'1_QUESITOS'!$D$11="Não"),0.65,
IF(AND(H1407="11.1",OR('1_QUESITOS'!$D$8="Sim",'1_QUESITOS'!$D$9="Sim",'1_QUESITOS'!$D$10="Sim",'1_QUESITOS'!$D$11="Sim")),0.7,
IF(AND(H1407="11.2",'1_QUESITOS'!$D$8="Não",'1_QUESITOS'!$D$9="Não",'1_QUESITOS'!$D$10="Não",'1_QUESITOS'!$D$11="Não"),0.5,
IF(AND(H1407="11.2",OR('1_QUESITOS'!$D$8="Sim",'1_QUESITOS'!$D$9="Sim",'1_QUESITOS'!$D$10="Sim",'1_QUESITOS'!$D$11="Sim")),0.55,
0)))))))</f>
        <v>0</v>
      </c>
      <c r="J1407" s="87">
        <f>'3_CAPAG'!$D$8</f>
        <v>0</v>
      </c>
      <c r="K1407" s="87">
        <f>IF(OR('2_DEBITOS'!I1403="Sim",'1_QUESITOS'!$D$6="Sim",'1_QUESITOS'!$D$7="Sim",'1_QUESITOS'!$D$9="Sim"),I1407,
SMALL(I1407:J1407,1))</f>
        <v>0</v>
      </c>
      <c r="L1407" s="7">
        <f>IF('2_DEBITOS'!$I$4="ERRO !!!",0,ROUNDDOWN(SUM(E1407:F1407)*K1407,2))</f>
        <v>0</v>
      </c>
      <c r="M1407" s="7">
        <f t="shared" si="84"/>
        <v>0</v>
      </c>
      <c r="N1407" s="7">
        <f t="shared" si="87"/>
        <v>0</v>
      </c>
      <c r="O1407" s="7">
        <f t="shared" si="85"/>
        <v>0</v>
      </c>
    </row>
    <row r="1408" spans="3:15" x14ac:dyDescent="0.35">
      <c r="C1408" s="18" t="str">
        <f t="shared" si="86"/>
        <v/>
      </c>
      <c r="D1408" s="13" t="str">
        <f>IF('2_DEBITOS'!D1404="","Não informado",'2_DEBITOS'!D1404)</f>
        <v>Não informado</v>
      </c>
      <c r="E1408" s="7">
        <f>IF('2_DEBITOS'!$I$4="ERRO !!!",0,SUM('2_DEBITOS'!E1404))</f>
        <v>0</v>
      </c>
      <c r="F1408" s="7">
        <f>IF('2_DEBITOS'!$I$4="ERRO !!!",0,SUM('2_DEBITOS'!F1404,'2_DEBITOS'!G1404))</f>
        <v>0</v>
      </c>
      <c r="G1408" s="8" t="str">
        <f>IF('1_QUESITOS'!$D$18="ERRO !!!","",
IF(E1408+F1408=0,"",
IF(OR('2_DEBITOS'!I1404="Sim",'1_QUESITOS'!$D$6="Sim",'1_QUESITOS'!$D$7="Sim",'1_QUESITOS'!$D$9="Sim"),"D",
IF('3_CAPAG'!$D$9="","",
'3_CAPAG'!$D$9))))</f>
        <v/>
      </c>
      <c r="H1408" s="8" t="str">
        <f>IF('1_QUESITOS'!$D$18="ERRO !!!","00.0",
IF(AND(OR(G1408="C",G1408="D"),'1_QUESITOS'!$D$13="Sim"),"10.1",
IF(AND(OR(G1408="A",G1408="B"),'1_QUESITOS'!$D$14="Sim"),"10.2",
IF(AND(OR(G1408="C",G1408="D"),'1_QUESITOS'!$D$13="Não",'1_QUESITOS'!$D$12="Inciso I"),"11.1",
IF(AND(OR(G1408="C",G1408="D"),'1_QUESITOS'!$D$13="Não",'1_QUESITOS'!$D$12="Inciso II"),"11.2",
"00.0")))))</f>
        <v>00.0</v>
      </c>
      <c r="I1408" s="87">
        <f>IF('1_QUESITOS'!$D$18="ERRO !!!",0,
IF(H1408="10.1",0.65,
IF(H1408="10.2",0,
IF(AND(H1408="11.1",'1_QUESITOS'!$D$8="Não",'1_QUESITOS'!$D$9="Não",'1_QUESITOS'!$D$10="Não",'1_QUESITOS'!$D$11="Não"),0.65,
IF(AND(H1408="11.1",OR('1_QUESITOS'!$D$8="Sim",'1_QUESITOS'!$D$9="Sim",'1_QUESITOS'!$D$10="Sim",'1_QUESITOS'!$D$11="Sim")),0.7,
IF(AND(H1408="11.2",'1_QUESITOS'!$D$8="Não",'1_QUESITOS'!$D$9="Não",'1_QUESITOS'!$D$10="Não",'1_QUESITOS'!$D$11="Não"),0.5,
IF(AND(H1408="11.2",OR('1_QUESITOS'!$D$8="Sim",'1_QUESITOS'!$D$9="Sim",'1_QUESITOS'!$D$10="Sim",'1_QUESITOS'!$D$11="Sim")),0.55,
0)))))))</f>
        <v>0</v>
      </c>
      <c r="J1408" s="87">
        <f>'3_CAPAG'!$D$8</f>
        <v>0</v>
      </c>
      <c r="K1408" s="87">
        <f>IF(OR('2_DEBITOS'!I1404="Sim",'1_QUESITOS'!$D$6="Sim",'1_QUESITOS'!$D$7="Sim",'1_QUESITOS'!$D$9="Sim"),I1408,
SMALL(I1408:J1408,1))</f>
        <v>0</v>
      </c>
      <c r="L1408" s="7">
        <f>IF('2_DEBITOS'!$I$4="ERRO !!!",0,ROUNDDOWN(SUM(E1408:F1408)*K1408,2))</f>
        <v>0</v>
      </c>
      <c r="M1408" s="7">
        <f t="shared" si="84"/>
        <v>0</v>
      </c>
      <c r="N1408" s="7">
        <f t="shared" si="87"/>
        <v>0</v>
      </c>
      <c r="O1408" s="7">
        <f t="shared" si="85"/>
        <v>0</v>
      </c>
    </row>
    <row r="1409" spans="3:15" x14ac:dyDescent="0.35">
      <c r="C1409" s="18" t="str">
        <f t="shared" si="86"/>
        <v/>
      </c>
      <c r="D1409" s="13" t="str">
        <f>IF('2_DEBITOS'!D1405="","Não informado",'2_DEBITOS'!D1405)</f>
        <v>Não informado</v>
      </c>
      <c r="E1409" s="7">
        <f>IF('2_DEBITOS'!$I$4="ERRO !!!",0,SUM('2_DEBITOS'!E1405))</f>
        <v>0</v>
      </c>
      <c r="F1409" s="7">
        <f>IF('2_DEBITOS'!$I$4="ERRO !!!",0,SUM('2_DEBITOS'!F1405,'2_DEBITOS'!G1405))</f>
        <v>0</v>
      </c>
      <c r="G1409" s="8" t="str">
        <f>IF('1_QUESITOS'!$D$18="ERRO !!!","",
IF(E1409+F1409=0,"",
IF(OR('2_DEBITOS'!I1405="Sim",'1_QUESITOS'!$D$6="Sim",'1_QUESITOS'!$D$7="Sim",'1_QUESITOS'!$D$9="Sim"),"D",
IF('3_CAPAG'!$D$9="","",
'3_CAPAG'!$D$9))))</f>
        <v/>
      </c>
      <c r="H1409" s="8" t="str">
        <f>IF('1_QUESITOS'!$D$18="ERRO !!!","00.0",
IF(AND(OR(G1409="C",G1409="D"),'1_QUESITOS'!$D$13="Sim"),"10.1",
IF(AND(OR(G1409="A",G1409="B"),'1_QUESITOS'!$D$14="Sim"),"10.2",
IF(AND(OR(G1409="C",G1409="D"),'1_QUESITOS'!$D$13="Não",'1_QUESITOS'!$D$12="Inciso I"),"11.1",
IF(AND(OR(G1409="C",G1409="D"),'1_QUESITOS'!$D$13="Não",'1_QUESITOS'!$D$12="Inciso II"),"11.2",
"00.0")))))</f>
        <v>00.0</v>
      </c>
      <c r="I1409" s="87">
        <f>IF('1_QUESITOS'!$D$18="ERRO !!!",0,
IF(H1409="10.1",0.65,
IF(H1409="10.2",0,
IF(AND(H1409="11.1",'1_QUESITOS'!$D$8="Não",'1_QUESITOS'!$D$9="Não",'1_QUESITOS'!$D$10="Não",'1_QUESITOS'!$D$11="Não"),0.65,
IF(AND(H1409="11.1",OR('1_QUESITOS'!$D$8="Sim",'1_QUESITOS'!$D$9="Sim",'1_QUESITOS'!$D$10="Sim",'1_QUESITOS'!$D$11="Sim")),0.7,
IF(AND(H1409="11.2",'1_QUESITOS'!$D$8="Não",'1_QUESITOS'!$D$9="Não",'1_QUESITOS'!$D$10="Não",'1_QUESITOS'!$D$11="Não"),0.5,
IF(AND(H1409="11.2",OR('1_QUESITOS'!$D$8="Sim",'1_QUESITOS'!$D$9="Sim",'1_QUESITOS'!$D$10="Sim",'1_QUESITOS'!$D$11="Sim")),0.55,
0)))))))</f>
        <v>0</v>
      </c>
      <c r="J1409" s="87">
        <f>'3_CAPAG'!$D$8</f>
        <v>0</v>
      </c>
      <c r="K1409" s="87">
        <f>IF(OR('2_DEBITOS'!I1405="Sim",'1_QUESITOS'!$D$6="Sim",'1_QUESITOS'!$D$7="Sim",'1_QUESITOS'!$D$9="Sim"),I1409,
SMALL(I1409:J1409,1))</f>
        <v>0</v>
      </c>
      <c r="L1409" s="7">
        <f>IF('2_DEBITOS'!$I$4="ERRO !!!",0,ROUNDDOWN(SUM(E1409:F1409)*K1409,2))</f>
        <v>0</v>
      </c>
      <c r="M1409" s="7">
        <f t="shared" si="84"/>
        <v>0</v>
      </c>
      <c r="N1409" s="7">
        <f t="shared" si="87"/>
        <v>0</v>
      </c>
      <c r="O1409" s="7">
        <f t="shared" si="85"/>
        <v>0</v>
      </c>
    </row>
    <row r="1410" spans="3:15" x14ac:dyDescent="0.35">
      <c r="C1410" s="18" t="str">
        <f t="shared" si="86"/>
        <v/>
      </c>
      <c r="D1410" s="13" t="str">
        <f>IF('2_DEBITOS'!D1406="","Não informado",'2_DEBITOS'!D1406)</f>
        <v>Não informado</v>
      </c>
      <c r="E1410" s="7">
        <f>IF('2_DEBITOS'!$I$4="ERRO !!!",0,SUM('2_DEBITOS'!E1406))</f>
        <v>0</v>
      </c>
      <c r="F1410" s="7">
        <f>IF('2_DEBITOS'!$I$4="ERRO !!!",0,SUM('2_DEBITOS'!F1406,'2_DEBITOS'!G1406))</f>
        <v>0</v>
      </c>
      <c r="G1410" s="8" t="str">
        <f>IF('1_QUESITOS'!$D$18="ERRO !!!","",
IF(E1410+F1410=0,"",
IF(OR('2_DEBITOS'!I1406="Sim",'1_QUESITOS'!$D$6="Sim",'1_QUESITOS'!$D$7="Sim",'1_QUESITOS'!$D$9="Sim"),"D",
IF('3_CAPAG'!$D$9="","",
'3_CAPAG'!$D$9))))</f>
        <v/>
      </c>
      <c r="H1410" s="8" t="str">
        <f>IF('1_QUESITOS'!$D$18="ERRO !!!","00.0",
IF(AND(OR(G1410="C",G1410="D"),'1_QUESITOS'!$D$13="Sim"),"10.1",
IF(AND(OR(G1410="A",G1410="B"),'1_QUESITOS'!$D$14="Sim"),"10.2",
IF(AND(OR(G1410="C",G1410="D"),'1_QUESITOS'!$D$13="Não",'1_QUESITOS'!$D$12="Inciso I"),"11.1",
IF(AND(OR(G1410="C",G1410="D"),'1_QUESITOS'!$D$13="Não",'1_QUESITOS'!$D$12="Inciso II"),"11.2",
"00.0")))))</f>
        <v>00.0</v>
      </c>
      <c r="I1410" s="87">
        <f>IF('1_QUESITOS'!$D$18="ERRO !!!",0,
IF(H1410="10.1",0.65,
IF(H1410="10.2",0,
IF(AND(H1410="11.1",'1_QUESITOS'!$D$8="Não",'1_QUESITOS'!$D$9="Não",'1_QUESITOS'!$D$10="Não",'1_QUESITOS'!$D$11="Não"),0.65,
IF(AND(H1410="11.1",OR('1_QUESITOS'!$D$8="Sim",'1_QUESITOS'!$D$9="Sim",'1_QUESITOS'!$D$10="Sim",'1_QUESITOS'!$D$11="Sim")),0.7,
IF(AND(H1410="11.2",'1_QUESITOS'!$D$8="Não",'1_QUESITOS'!$D$9="Não",'1_QUESITOS'!$D$10="Não",'1_QUESITOS'!$D$11="Não"),0.5,
IF(AND(H1410="11.2",OR('1_QUESITOS'!$D$8="Sim",'1_QUESITOS'!$D$9="Sim",'1_QUESITOS'!$D$10="Sim",'1_QUESITOS'!$D$11="Sim")),0.55,
0)))))))</f>
        <v>0</v>
      </c>
      <c r="J1410" s="87">
        <f>'3_CAPAG'!$D$8</f>
        <v>0</v>
      </c>
      <c r="K1410" s="87">
        <f>IF(OR('2_DEBITOS'!I1406="Sim",'1_QUESITOS'!$D$6="Sim",'1_QUESITOS'!$D$7="Sim",'1_QUESITOS'!$D$9="Sim"),I1410,
SMALL(I1410:J1410,1))</f>
        <v>0</v>
      </c>
      <c r="L1410" s="7">
        <f>IF('2_DEBITOS'!$I$4="ERRO !!!",0,ROUNDDOWN(SUM(E1410:F1410)*K1410,2))</f>
        <v>0</v>
      </c>
      <c r="M1410" s="7">
        <f t="shared" si="84"/>
        <v>0</v>
      </c>
      <c r="N1410" s="7">
        <f t="shared" si="87"/>
        <v>0</v>
      </c>
      <c r="O1410" s="7">
        <f t="shared" si="85"/>
        <v>0</v>
      </c>
    </row>
    <row r="1411" spans="3:15" x14ac:dyDescent="0.35">
      <c r="C1411" s="18" t="str">
        <f t="shared" si="86"/>
        <v/>
      </c>
      <c r="D1411" s="13" t="str">
        <f>IF('2_DEBITOS'!D1407="","Não informado",'2_DEBITOS'!D1407)</f>
        <v>Não informado</v>
      </c>
      <c r="E1411" s="7">
        <f>IF('2_DEBITOS'!$I$4="ERRO !!!",0,SUM('2_DEBITOS'!E1407))</f>
        <v>0</v>
      </c>
      <c r="F1411" s="7">
        <f>IF('2_DEBITOS'!$I$4="ERRO !!!",0,SUM('2_DEBITOS'!F1407,'2_DEBITOS'!G1407))</f>
        <v>0</v>
      </c>
      <c r="G1411" s="8" t="str">
        <f>IF('1_QUESITOS'!$D$18="ERRO !!!","",
IF(E1411+F1411=0,"",
IF(OR('2_DEBITOS'!I1407="Sim",'1_QUESITOS'!$D$6="Sim",'1_QUESITOS'!$D$7="Sim",'1_QUESITOS'!$D$9="Sim"),"D",
IF('3_CAPAG'!$D$9="","",
'3_CAPAG'!$D$9))))</f>
        <v/>
      </c>
      <c r="H1411" s="8" t="str">
        <f>IF('1_QUESITOS'!$D$18="ERRO !!!","00.0",
IF(AND(OR(G1411="C",G1411="D"),'1_QUESITOS'!$D$13="Sim"),"10.1",
IF(AND(OR(G1411="A",G1411="B"),'1_QUESITOS'!$D$14="Sim"),"10.2",
IF(AND(OR(G1411="C",G1411="D"),'1_QUESITOS'!$D$13="Não",'1_QUESITOS'!$D$12="Inciso I"),"11.1",
IF(AND(OR(G1411="C",G1411="D"),'1_QUESITOS'!$D$13="Não",'1_QUESITOS'!$D$12="Inciso II"),"11.2",
"00.0")))))</f>
        <v>00.0</v>
      </c>
      <c r="I1411" s="87">
        <f>IF('1_QUESITOS'!$D$18="ERRO !!!",0,
IF(H1411="10.1",0.65,
IF(H1411="10.2",0,
IF(AND(H1411="11.1",'1_QUESITOS'!$D$8="Não",'1_QUESITOS'!$D$9="Não",'1_QUESITOS'!$D$10="Não",'1_QUESITOS'!$D$11="Não"),0.65,
IF(AND(H1411="11.1",OR('1_QUESITOS'!$D$8="Sim",'1_QUESITOS'!$D$9="Sim",'1_QUESITOS'!$D$10="Sim",'1_QUESITOS'!$D$11="Sim")),0.7,
IF(AND(H1411="11.2",'1_QUESITOS'!$D$8="Não",'1_QUESITOS'!$D$9="Não",'1_QUESITOS'!$D$10="Não",'1_QUESITOS'!$D$11="Não"),0.5,
IF(AND(H1411="11.2",OR('1_QUESITOS'!$D$8="Sim",'1_QUESITOS'!$D$9="Sim",'1_QUESITOS'!$D$10="Sim",'1_QUESITOS'!$D$11="Sim")),0.55,
0)))))))</f>
        <v>0</v>
      </c>
      <c r="J1411" s="87">
        <f>'3_CAPAG'!$D$8</f>
        <v>0</v>
      </c>
      <c r="K1411" s="87">
        <f>IF(OR('2_DEBITOS'!I1407="Sim",'1_QUESITOS'!$D$6="Sim",'1_QUESITOS'!$D$7="Sim",'1_QUESITOS'!$D$9="Sim"),I1411,
SMALL(I1411:J1411,1))</f>
        <v>0</v>
      </c>
      <c r="L1411" s="7">
        <f>IF('2_DEBITOS'!$I$4="ERRO !!!",0,ROUNDDOWN(SUM(E1411:F1411)*K1411,2))</f>
        <v>0</v>
      </c>
      <c r="M1411" s="7">
        <f t="shared" si="84"/>
        <v>0</v>
      </c>
      <c r="N1411" s="7">
        <f t="shared" si="87"/>
        <v>0</v>
      </c>
      <c r="O1411" s="7">
        <f t="shared" si="85"/>
        <v>0</v>
      </c>
    </row>
    <row r="1412" spans="3:15" x14ac:dyDescent="0.35">
      <c r="C1412" s="18" t="str">
        <f t="shared" si="86"/>
        <v/>
      </c>
      <c r="D1412" s="13" t="str">
        <f>IF('2_DEBITOS'!D1408="","Não informado",'2_DEBITOS'!D1408)</f>
        <v>Não informado</v>
      </c>
      <c r="E1412" s="7">
        <f>IF('2_DEBITOS'!$I$4="ERRO !!!",0,SUM('2_DEBITOS'!E1408))</f>
        <v>0</v>
      </c>
      <c r="F1412" s="7">
        <f>IF('2_DEBITOS'!$I$4="ERRO !!!",0,SUM('2_DEBITOS'!F1408,'2_DEBITOS'!G1408))</f>
        <v>0</v>
      </c>
      <c r="G1412" s="8" t="str">
        <f>IF('1_QUESITOS'!$D$18="ERRO !!!","",
IF(E1412+F1412=0,"",
IF(OR('2_DEBITOS'!I1408="Sim",'1_QUESITOS'!$D$6="Sim",'1_QUESITOS'!$D$7="Sim",'1_QUESITOS'!$D$9="Sim"),"D",
IF('3_CAPAG'!$D$9="","",
'3_CAPAG'!$D$9))))</f>
        <v/>
      </c>
      <c r="H1412" s="8" t="str">
        <f>IF('1_QUESITOS'!$D$18="ERRO !!!","00.0",
IF(AND(OR(G1412="C",G1412="D"),'1_QUESITOS'!$D$13="Sim"),"10.1",
IF(AND(OR(G1412="A",G1412="B"),'1_QUESITOS'!$D$14="Sim"),"10.2",
IF(AND(OR(G1412="C",G1412="D"),'1_QUESITOS'!$D$13="Não",'1_QUESITOS'!$D$12="Inciso I"),"11.1",
IF(AND(OR(G1412="C",G1412="D"),'1_QUESITOS'!$D$13="Não",'1_QUESITOS'!$D$12="Inciso II"),"11.2",
"00.0")))))</f>
        <v>00.0</v>
      </c>
      <c r="I1412" s="87">
        <f>IF('1_QUESITOS'!$D$18="ERRO !!!",0,
IF(H1412="10.1",0.65,
IF(H1412="10.2",0,
IF(AND(H1412="11.1",'1_QUESITOS'!$D$8="Não",'1_QUESITOS'!$D$9="Não",'1_QUESITOS'!$D$10="Não",'1_QUESITOS'!$D$11="Não"),0.65,
IF(AND(H1412="11.1",OR('1_QUESITOS'!$D$8="Sim",'1_QUESITOS'!$D$9="Sim",'1_QUESITOS'!$D$10="Sim",'1_QUESITOS'!$D$11="Sim")),0.7,
IF(AND(H1412="11.2",'1_QUESITOS'!$D$8="Não",'1_QUESITOS'!$D$9="Não",'1_QUESITOS'!$D$10="Não",'1_QUESITOS'!$D$11="Não"),0.5,
IF(AND(H1412="11.2",OR('1_QUESITOS'!$D$8="Sim",'1_QUESITOS'!$D$9="Sim",'1_QUESITOS'!$D$10="Sim",'1_QUESITOS'!$D$11="Sim")),0.55,
0)))))))</f>
        <v>0</v>
      </c>
      <c r="J1412" s="87">
        <f>'3_CAPAG'!$D$8</f>
        <v>0</v>
      </c>
      <c r="K1412" s="87">
        <f>IF(OR('2_DEBITOS'!I1408="Sim",'1_QUESITOS'!$D$6="Sim",'1_QUESITOS'!$D$7="Sim",'1_QUESITOS'!$D$9="Sim"),I1412,
SMALL(I1412:J1412,1))</f>
        <v>0</v>
      </c>
      <c r="L1412" s="7">
        <f>IF('2_DEBITOS'!$I$4="ERRO !!!",0,ROUNDDOWN(SUM(E1412:F1412)*K1412,2))</f>
        <v>0</v>
      </c>
      <c r="M1412" s="7">
        <f t="shared" si="84"/>
        <v>0</v>
      </c>
      <c r="N1412" s="7">
        <f t="shared" si="87"/>
        <v>0</v>
      </c>
      <c r="O1412" s="7">
        <f t="shared" si="85"/>
        <v>0</v>
      </c>
    </row>
    <row r="1413" spans="3:15" x14ac:dyDescent="0.35">
      <c r="C1413" s="18" t="str">
        <f t="shared" si="86"/>
        <v/>
      </c>
      <c r="D1413" s="13" t="str">
        <f>IF('2_DEBITOS'!D1409="","Não informado",'2_DEBITOS'!D1409)</f>
        <v>Não informado</v>
      </c>
      <c r="E1413" s="7">
        <f>IF('2_DEBITOS'!$I$4="ERRO !!!",0,SUM('2_DEBITOS'!E1409))</f>
        <v>0</v>
      </c>
      <c r="F1413" s="7">
        <f>IF('2_DEBITOS'!$I$4="ERRO !!!",0,SUM('2_DEBITOS'!F1409,'2_DEBITOS'!G1409))</f>
        <v>0</v>
      </c>
      <c r="G1413" s="8" t="str">
        <f>IF('1_QUESITOS'!$D$18="ERRO !!!","",
IF(E1413+F1413=0,"",
IF(OR('2_DEBITOS'!I1409="Sim",'1_QUESITOS'!$D$6="Sim",'1_QUESITOS'!$D$7="Sim",'1_QUESITOS'!$D$9="Sim"),"D",
IF('3_CAPAG'!$D$9="","",
'3_CAPAG'!$D$9))))</f>
        <v/>
      </c>
      <c r="H1413" s="8" t="str">
        <f>IF('1_QUESITOS'!$D$18="ERRO !!!","00.0",
IF(AND(OR(G1413="C",G1413="D"),'1_QUESITOS'!$D$13="Sim"),"10.1",
IF(AND(OR(G1413="A",G1413="B"),'1_QUESITOS'!$D$14="Sim"),"10.2",
IF(AND(OR(G1413="C",G1413="D"),'1_QUESITOS'!$D$13="Não",'1_QUESITOS'!$D$12="Inciso I"),"11.1",
IF(AND(OR(G1413="C",G1413="D"),'1_QUESITOS'!$D$13="Não",'1_QUESITOS'!$D$12="Inciso II"),"11.2",
"00.0")))))</f>
        <v>00.0</v>
      </c>
      <c r="I1413" s="87">
        <f>IF('1_QUESITOS'!$D$18="ERRO !!!",0,
IF(H1413="10.1",0.65,
IF(H1413="10.2",0,
IF(AND(H1413="11.1",'1_QUESITOS'!$D$8="Não",'1_QUESITOS'!$D$9="Não",'1_QUESITOS'!$D$10="Não",'1_QUESITOS'!$D$11="Não"),0.65,
IF(AND(H1413="11.1",OR('1_QUESITOS'!$D$8="Sim",'1_QUESITOS'!$D$9="Sim",'1_QUESITOS'!$D$10="Sim",'1_QUESITOS'!$D$11="Sim")),0.7,
IF(AND(H1413="11.2",'1_QUESITOS'!$D$8="Não",'1_QUESITOS'!$D$9="Não",'1_QUESITOS'!$D$10="Não",'1_QUESITOS'!$D$11="Não"),0.5,
IF(AND(H1413="11.2",OR('1_QUESITOS'!$D$8="Sim",'1_QUESITOS'!$D$9="Sim",'1_QUESITOS'!$D$10="Sim",'1_QUESITOS'!$D$11="Sim")),0.55,
0)))))))</f>
        <v>0</v>
      </c>
      <c r="J1413" s="87">
        <f>'3_CAPAG'!$D$8</f>
        <v>0</v>
      </c>
      <c r="K1413" s="87">
        <f>IF(OR('2_DEBITOS'!I1409="Sim",'1_QUESITOS'!$D$6="Sim",'1_QUESITOS'!$D$7="Sim",'1_QUESITOS'!$D$9="Sim"),I1413,
SMALL(I1413:J1413,1))</f>
        <v>0</v>
      </c>
      <c r="L1413" s="7">
        <f>IF('2_DEBITOS'!$I$4="ERRO !!!",0,ROUNDDOWN(SUM(E1413:F1413)*K1413,2))</f>
        <v>0</v>
      </c>
      <c r="M1413" s="7">
        <f t="shared" si="84"/>
        <v>0</v>
      </c>
      <c r="N1413" s="7">
        <f t="shared" si="87"/>
        <v>0</v>
      </c>
      <c r="O1413" s="7">
        <f t="shared" si="85"/>
        <v>0</v>
      </c>
    </row>
    <row r="1414" spans="3:15" x14ac:dyDescent="0.35">
      <c r="C1414" s="18" t="str">
        <f t="shared" si="86"/>
        <v/>
      </c>
      <c r="D1414" s="13" t="str">
        <f>IF('2_DEBITOS'!D1410="","Não informado",'2_DEBITOS'!D1410)</f>
        <v>Não informado</v>
      </c>
      <c r="E1414" s="7">
        <f>IF('2_DEBITOS'!$I$4="ERRO !!!",0,SUM('2_DEBITOS'!E1410))</f>
        <v>0</v>
      </c>
      <c r="F1414" s="7">
        <f>IF('2_DEBITOS'!$I$4="ERRO !!!",0,SUM('2_DEBITOS'!F1410,'2_DEBITOS'!G1410))</f>
        <v>0</v>
      </c>
      <c r="G1414" s="8" t="str">
        <f>IF('1_QUESITOS'!$D$18="ERRO !!!","",
IF(E1414+F1414=0,"",
IF(OR('2_DEBITOS'!I1410="Sim",'1_QUESITOS'!$D$6="Sim",'1_QUESITOS'!$D$7="Sim",'1_QUESITOS'!$D$9="Sim"),"D",
IF('3_CAPAG'!$D$9="","",
'3_CAPAG'!$D$9))))</f>
        <v/>
      </c>
      <c r="H1414" s="8" t="str">
        <f>IF('1_QUESITOS'!$D$18="ERRO !!!","00.0",
IF(AND(OR(G1414="C",G1414="D"),'1_QUESITOS'!$D$13="Sim"),"10.1",
IF(AND(OR(G1414="A",G1414="B"),'1_QUESITOS'!$D$14="Sim"),"10.2",
IF(AND(OR(G1414="C",G1414="D"),'1_QUESITOS'!$D$13="Não",'1_QUESITOS'!$D$12="Inciso I"),"11.1",
IF(AND(OR(G1414="C",G1414="D"),'1_QUESITOS'!$D$13="Não",'1_QUESITOS'!$D$12="Inciso II"),"11.2",
"00.0")))))</f>
        <v>00.0</v>
      </c>
      <c r="I1414" s="87">
        <f>IF('1_QUESITOS'!$D$18="ERRO !!!",0,
IF(H1414="10.1",0.65,
IF(H1414="10.2",0,
IF(AND(H1414="11.1",'1_QUESITOS'!$D$8="Não",'1_QUESITOS'!$D$9="Não",'1_QUESITOS'!$D$10="Não",'1_QUESITOS'!$D$11="Não"),0.65,
IF(AND(H1414="11.1",OR('1_QUESITOS'!$D$8="Sim",'1_QUESITOS'!$D$9="Sim",'1_QUESITOS'!$D$10="Sim",'1_QUESITOS'!$D$11="Sim")),0.7,
IF(AND(H1414="11.2",'1_QUESITOS'!$D$8="Não",'1_QUESITOS'!$D$9="Não",'1_QUESITOS'!$D$10="Não",'1_QUESITOS'!$D$11="Não"),0.5,
IF(AND(H1414="11.2",OR('1_QUESITOS'!$D$8="Sim",'1_QUESITOS'!$D$9="Sim",'1_QUESITOS'!$D$10="Sim",'1_QUESITOS'!$D$11="Sim")),0.55,
0)))))))</f>
        <v>0</v>
      </c>
      <c r="J1414" s="87">
        <f>'3_CAPAG'!$D$8</f>
        <v>0</v>
      </c>
      <c r="K1414" s="87">
        <f>IF(OR('2_DEBITOS'!I1410="Sim",'1_QUESITOS'!$D$6="Sim",'1_QUESITOS'!$D$7="Sim",'1_QUESITOS'!$D$9="Sim"),I1414,
SMALL(I1414:J1414,1))</f>
        <v>0</v>
      </c>
      <c r="L1414" s="7">
        <f>IF('2_DEBITOS'!$I$4="ERRO !!!",0,ROUNDDOWN(SUM(E1414:F1414)*K1414,2))</f>
        <v>0</v>
      </c>
      <c r="M1414" s="7">
        <f t="shared" si="84"/>
        <v>0</v>
      </c>
      <c r="N1414" s="7">
        <f t="shared" si="87"/>
        <v>0</v>
      </c>
      <c r="O1414" s="7">
        <f t="shared" si="85"/>
        <v>0</v>
      </c>
    </row>
    <row r="1415" spans="3:15" x14ac:dyDescent="0.35">
      <c r="C1415" s="18" t="str">
        <f t="shared" si="86"/>
        <v/>
      </c>
      <c r="D1415" s="13" t="str">
        <f>IF('2_DEBITOS'!D1411="","Não informado",'2_DEBITOS'!D1411)</f>
        <v>Não informado</v>
      </c>
      <c r="E1415" s="7">
        <f>IF('2_DEBITOS'!$I$4="ERRO !!!",0,SUM('2_DEBITOS'!E1411))</f>
        <v>0</v>
      </c>
      <c r="F1415" s="7">
        <f>IF('2_DEBITOS'!$I$4="ERRO !!!",0,SUM('2_DEBITOS'!F1411,'2_DEBITOS'!G1411))</f>
        <v>0</v>
      </c>
      <c r="G1415" s="8" t="str">
        <f>IF('1_QUESITOS'!$D$18="ERRO !!!","",
IF(E1415+F1415=0,"",
IF(OR('2_DEBITOS'!I1411="Sim",'1_QUESITOS'!$D$6="Sim",'1_QUESITOS'!$D$7="Sim",'1_QUESITOS'!$D$9="Sim"),"D",
IF('3_CAPAG'!$D$9="","",
'3_CAPAG'!$D$9))))</f>
        <v/>
      </c>
      <c r="H1415" s="8" t="str">
        <f>IF('1_QUESITOS'!$D$18="ERRO !!!","00.0",
IF(AND(OR(G1415="C",G1415="D"),'1_QUESITOS'!$D$13="Sim"),"10.1",
IF(AND(OR(G1415="A",G1415="B"),'1_QUESITOS'!$D$14="Sim"),"10.2",
IF(AND(OR(G1415="C",G1415="D"),'1_QUESITOS'!$D$13="Não",'1_QUESITOS'!$D$12="Inciso I"),"11.1",
IF(AND(OR(G1415="C",G1415="D"),'1_QUESITOS'!$D$13="Não",'1_QUESITOS'!$D$12="Inciso II"),"11.2",
"00.0")))))</f>
        <v>00.0</v>
      </c>
      <c r="I1415" s="87">
        <f>IF('1_QUESITOS'!$D$18="ERRO !!!",0,
IF(H1415="10.1",0.65,
IF(H1415="10.2",0,
IF(AND(H1415="11.1",'1_QUESITOS'!$D$8="Não",'1_QUESITOS'!$D$9="Não",'1_QUESITOS'!$D$10="Não",'1_QUESITOS'!$D$11="Não"),0.65,
IF(AND(H1415="11.1",OR('1_QUESITOS'!$D$8="Sim",'1_QUESITOS'!$D$9="Sim",'1_QUESITOS'!$D$10="Sim",'1_QUESITOS'!$D$11="Sim")),0.7,
IF(AND(H1415="11.2",'1_QUESITOS'!$D$8="Não",'1_QUESITOS'!$D$9="Não",'1_QUESITOS'!$D$10="Não",'1_QUESITOS'!$D$11="Não"),0.5,
IF(AND(H1415="11.2",OR('1_QUESITOS'!$D$8="Sim",'1_QUESITOS'!$D$9="Sim",'1_QUESITOS'!$D$10="Sim",'1_QUESITOS'!$D$11="Sim")),0.55,
0)))))))</f>
        <v>0</v>
      </c>
      <c r="J1415" s="87">
        <f>'3_CAPAG'!$D$8</f>
        <v>0</v>
      </c>
      <c r="K1415" s="87">
        <f>IF(OR('2_DEBITOS'!I1411="Sim",'1_QUESITOS'!$D$6="Sim",'1_QUESITOS'!$D$7="Sim",'1_QUESITOS'!$D$9="Sim"),I1415,
SMALL(I1415:J1415,1))</f>
        <v>0</v>
      </c>
      <c r="L1415" s="7">
        <f>IF('2_DEBITOS'!$I$4="ERRO !!!",0,ROUNDDOWN(SUM(E1415:F1415)*K1415,2))</f>
        <v>0</v>
      </c>
      <c r="M1415" s="7">
        <f t="shared" si="84"/>
        <v>0</v>
      </c>
      <c r="N1415" s="7">
        <f t="shared" si="87"/>
        <v>0</v>
      </c>
      <c r="O1415" s="7">
        <f t="shared" si="85"/>
        <v>0</v>
      </c>
    </row>
    <row r="1416" spans="3:15" x14ac:dyDescent="0.35">
      <c r="C1416" s="18" t="str">
        <f t="shared" si="86"/>
        <v/>
      </c>
      <c r="D1416" s="13" t="str">
        <f>IF('2_DEBITOS'!D1412="","Não informado",'2_DEBITOS'!D1412)</f>
        <v>Não informado</v>
      </c>
      <c r="E1416" s="7">
        <f>IF('2_DEBITOS'!$I$4="ERRO !!!",0,SUM('2_DEBITOS'!E1412))</f>
        <v>0</v>
      </c>
      <c r="F1416" s="7">
        <f>IF('2_DEBITOS'!$I$4="ERRO !!!",0,SUM('2_DEBITOS'!F1412,'2_DEBITOS'!G1412))</f>
        <v>0</v>
      </c>
      <c r="G1416" s="8" t="str">
        <f>IF('1_QUESITOS'!$D$18="ERRO !!!","",
IF(E1416+F1416=0,"",
IF(OR('2_DEBITOS'!I1412="Sim",'1_QUESITOS'!$D$6="Sim",'1_QUESITOS'!$D$7="Sim",'1_QUESITOS'!$D$9="Sim"),"D",
IF('3_CAPAG'!$D$9="","",
'3_CAPAG'!$D$9))))</f>
        <v/>
      </c>
      <c r="H1416" s="8" t="str">
        <f>IF('1_QUESITOS'!$D$18="ERRO !!!","00.0",
IF(AND(OR(G1416="C",G1416="D"),'1_QUESITOS'!$D$13="Sim"),"10.1",
IF(AND(OR(G1416="A",G1416="B"),'1_QUESITOS'!$D$14="Sim"),"10.2",
IF(AND(OR(G1416="C",G1416="D"),'1_QUESITOS'!$D$13="Não",'1_QUESITOS'!$D$12="Inciso I"),"11.1",
IF(AND(OR(G1416="C",G1416="D"),'1_QUESITOS'!$D$13="Não",'1_QUESITOS'!$D$12="Inciso II"),"11.2",
"00.0")))))</f>
        <v>00.0</v>
      </c>
      <c r="I1416" s="87">
        <f>IF('1_QUESITOS'!$D$18="ERRO !!!",0,
IF(H1416="10.1",0.65,
IF(H1416="10.2",0,
IF(AND(H1416="11.1",'1_QUESITOS'!$D$8="Não",'1_QUESITOS'!$D$9="Não",'1_QUESITOS'!$D$10="Não",'1_QUESITOS'!$D$11="Não"),0.65,
IF(AND(H1416="11.1",OR('1_QUESITOS'!$D$8="Sim",'1_QUESITOS'!$D$9="Sim",'1_QUESITOS'!$D$10="Sim",'1_QUESITOS'!$D$11="Sim")),0.7,
IF(AND(H1416="11.2",'1_QUESITOS'!$D$8="Não",'1_QUESITOS'!$D$9="Não",'1_QUESITOS'!$D$10="Não",'1_QUESITOS'!$D$11="Não"),0.5,
IF(AND(H1416="11.2",OR('1_QUESITOS'!$D$8="Sim",'1_QUESITOS'!$D$9="Sim",'1_QUESITOS'!$D$10="Sim",'1_QUESITOS'!$D$11="Sim")),0.55,
0)))))))</f>
        <v>0</v>
      </c>
      <c r="J1416" s="87">
        <f>'3_CAPAG'!$D$8</f>
        <v>0</v>
      </c>
      <c r="K1416" s="87">
        <f>IF(OR('2_DEBITOS'!I1412="Sim",'1_QUESITOS'!$D$6="Sim",'1_QUESITOS'!$D$7="Sim",'1_QUESITOS'!$D$9="Sim"),I1416,
SMALL(I1416:J1416,1))</f>
        <v>0</v>
      </c>
      <c r="L1416" s="7">
        <f>IF('2_DEBITOS'!$I$4="ERRO !!!",0,ROUNDDOWN(SUM(E1416:F1416)*K1416,2))</f>
        <v>0</v>
      </c>
      <c r="M1416" s="7">
        <f t="shared" si="84"/>
        <v>0</v>
      </c>
      <c r="N1416" s="7">
        <f t="shared" si="87"/>
        <v>0</v>
      </c>
      <c r="O1416" s="7">
        <f t="shared" si="85"/>
        <v>0</v>
      </c>
    </row>
    <row r="1417" spans="3:15" x14ac:dyDescent="0.35">
      <c r="C1417" s="18" t="str">
        <f t="shared" si="86"/>
        <v/>
      </c>
      <c r="D1417" s="13" t="str">
        <f>IF('2_DEBITOS'!D1413="","Não informado",'2_DEBITOS'!D1413)</f>
        <v>Não informado</v>
      </c>
      <c r="E1417" s="7">
        <f>IF('2_DEBITOS'!$I$4="ERRO !!!",0,SUM('2_DEBITOS'!E1413))</f>
        <v>0</v>
      </c>
      <c r="F1417" s="7">
        <f>IF('2_DEBITOS'!$I$4="ERRO !!!",0,SUM('2_DEBITOS'!F1413,'2_DEBITOS'!G1413))</f>
        <v>0</v>
      </c>
      <c r="G1417" s="8" t="str">
        <f>IF('1_QUESITOS'!$D$18="ERRO !!!","",
IF(E1417+F1417=0,"",
IF(OR('2_DEBITOS'!I1413="Sim",'1_QUESITOS'!$D$6="Sim",'1_QUESITOS'!$D$7="Sim",'1_QUESITOS'!$D$9="Sim"),"D",
IF('3_CAPAG'!$D$9="","",
'3_CAPAG'!$D$9))))</f>
        <v/>
      </c>
      <c r="H1417" s="8" t="str">
        <f>IF('1_QUESITOS'!$D$18="ERRO !!!","00.0",
IF(AND(OR(G1417="C",G1417="D"),'1_QUESITOS'!$D$13="Sim"),"10.1",
IF(AND(OR(G1417="A",G1417="B"),'1_QUESITOS'!$D$14="Sim"),"10.2",
IF(AND(OR(G1417="C",G1417="D"),'1_QUESITOS'!$D$13="Não",'1_QUESITOS'!$D$12="Inciso I"),"11.1",
IF(AND(OR(G1417="C",G1417="D"),'1_QUESITOS'!$D$13="Não",'1_QUESITOS'!$D$12="Inciso II"),"11.2",
"00.0")))))</f>
        <v>00.0</v>
      </c>
      <c r="I1417" s="87">
        <f>IF('1_QUESITOS'!$D$18="ERRO !!!",0,
IF(H1417="10.1",0.65,
IF(H1417="10.2",0,
IF(AND(H1417="11.1",'1_QUESITOS'!$D$8="Não",'1_QUESITOS'!$D$9="Não",'1_QUESITOS'!$D$10="Não",'1_QUESITOS'!$D$11="Não"),0.65,
IF(AND(H1417="11.1",OR('1_QUESITOS'!$D$8="Sim",'1_QUESITOS'!$D$9="Sim",'1_QUESITOS'!$D$10="Sim",'1_QUESITOS'!$D$11="Sim")),0.7,
IF(AND(H1417="11.2",'1_QUESITOS'!$D$8="Não",'1_QUESITOS'!$D$9="Não",'1_QUESITOS'!$D$10="Não",'1_QUESITOS'!$D$11="Não"),0.5,
IF(AND(H1417="11.2",OR('1_QUESITOS'!$D$8="Sim",'1_QUESITOS'!$D$9="Sim",'1_QUESITOS'!$D$10="Sim",'1_QUESITOS'!$D$11="Sim")),0.55,
0)))))))</f>
        <v>0</v>
      </c>
      <c r="J1417" s="87">
        <f>'3_CAPAG'!$D$8</f>
        <v>0</v>
      </c>
      <c r="K1417" s="87">
        <f>IF(OR('2_DEBITOS'!I1413="Sim",'1_QUESITOS'!$D$6="Sim",'1_QUESITOS'!$D$7="Sim",'1_QUESITOS'!$D$9="Sim"),I1417,
SMALL(I1417:J1417,1))</f>
        <v>0</v>
      </c>
      <c r="L1417" s="7">
        <f>IF('2_DEBITOS'!$I$4="ERRO !!!",0,ROUNDDOWN(SUM(E1417:F1417)*K1417,2))</f>
        <v>0</v>
      </c>
      <c r="M1417" s="7">
        <f t="shared" si="84"/>
        <v>0</v>
      </c>
      <c r="N1417" s="7">
        <f t="shared" si="87"/>
        <v>0</v>
      </c>
      <c r="O1417" s="7">
        <f t="shared" si="85"/>
        <v>0</v>
      </c>
    </row>
    <row r="1418" spans="3:15" x14ac:dyDescent="0.35">
      <c r="C1418" s="18" t="str">
        <f t="shared" si="86"/>
        <v/>
      </c>
      <c r="D1418" s="13" t="str">
        <f>IF('2_DEBITOS'!D1414="","Não informado",'2_DEBITOS'!D1414)</f>
        <v>Não informado</v>
      </c>
      <c r="E1418" s="7">
        <f>IF('2_DEBITOS'!$I$4="ERRO !!!",0,SUM('2_DEBITOS'!E1414))</f>
        <v>0</v>
      </c>
      <c r="F1418" s="7">
        <f>IF('2_DEBITOS'!$I$4="ERRO !!!",0,SUM('2_DEBITOS'!F1414,'2_DEBITOS'!G1414))</f>
        <v>0</v>
      </c>
      <c r="G1418" s="8" t="str">
        <f>IF('1_QUESITOS'!$D$18="ERRO !!!","",
IF(E1418+F1418=0,"",
IF(OR('2_DEBITOS'!I1414="Sim",'1_QUESITOS'!$D$6="Sim",'1_QUESITOS'!$D$7="Sim",'1_QUESITOS'!$D$9="Sim"),"D",
IF('3_CAPAG'!$D$9="","",
'3_CAPAG'!$D$9))))</f>
        <v/>
      </c>
      <c r="H1418" s="8" t="str">
        <f>IF('1_QUESITOS'!$D$18="ERRO !!!","00.0",
IF(AND(OR(G1418="C",G1418="D"),'1_QUESITOS'!$D$13="Sim"),"10.1",
IF(AND(OR(G1418="A",G1418="B"),'1_QUESITOS'!$D$14="Sim"),"10.2",
IF(AND(OR(G1418="C",G1418="D"),'1_QUESITOS'!$D$13="Não",'1_QUESITOS'!$D$12="Inciso I"),"11.1",
IF(AND(OR(G1418="C",G1418="D"),'1_QUESITOS'!$D$13="Não",'1_QUESITOS'!$D$12="Inciso II"),"11.2",
"00.0")))))</f>
        <v>00.0</v>
      </c>
      <c r="I1418" s="87">
        <f>IF('1_QUESITOS'!$D$18="ERRO !!!",0,
IF(H1418="10.1",0.65,
IF(H1418="10.2",0,
IF(AND(H1418="11.1",'1_QUESITOS'!$D$8="Não",'1_QUESITOS'!$D$9="Não",'1_QUESITOS'!$D$10="Não",'1_QUESITOS'!$D$11="Não"),0.65,
IF(AND(H1418="11.1",OR('1_QUESITOS'!$D$8="Sim",'1_QUESITOS'!$D$9="Sim",'1_QUESITOS'!$D$10="Sim",'1_QUESITOS'!$D$11="Sim")),0.7,
IF(AND(H1418="11.2",'1_QUESITOS'!$D$8="Não",'1_QUESITOS'!$D$9="Não",'1_QUESITOS'!$D$10="Não",'1_QUESITOS'!$D$11="Não"),0.5,
IF(AND(H1418="11.2",OR('1_QUESITOS'!$D$8="Sim",'1_QUESITOS'!$D$9="Sim",'1_QUESITOS'!$D$10="Sim",'1_QUESITOS'!$D$11="Sim")),0.55,
0)))))))</f>
        <v>0</v>
      </c>
      <c r="J1418" s="87">
        <f>'3_CAPAG'!$D$8</f>
        <v>0</v>
      </c>
      <c r="K1418" s="87">
        <f>IF(OR('2_DEBITOS'!I1414="Sim",'1_QUESITOS'!$D$6="Sim",'1_QUESITOS'!$D$7="Sim",'1_QUESITOS'!$D$9="Sim"),I1418,
SMALL(I1418:J1418,1))</f>
        <v>0</v>
      </c>
      <c r="L1418" s="7">
        <f>IF('2_DEBITOS'!$I$4="ERRO !!!",0,ROUNDDOWN(SUM(E1418:F1418)*K1418,2))</f>
        <v>0</v>
      </c>
      <c r="M1418" s="7">
        <f t="shared" si="84"/>
        <v>0</v>
      </c>
      <c r="N1418" s="7">
        <f t="shared" si="87"/>
        <v>0</v>
      </c>
      <c r="O1418" s="7">
        <f t="shared" si="85"/>
        <v>0</v>
      </c>
    </row>
    <row r="1419" spans="3:15" x14ac:dyDescent="0.35">
      <c r="C1419" s="18" t="str">
        <f t="shared" si="86"/>
        <v/>
      </c>
      <c r="D1419" s="13" t="str">
        <f>IF('2_DEBITOS'!D1415="","Não informado",'2_DEBITOS'!D1415)</f>
        <v>Não informado</v>
      </c>
      <c r="E1419" s="7">
        <f>IF('2_DEBITOS'!$I$4="ERRO !!!",0,SUM('2_DEBITOS'!E1415))</f>
        <v>0</v>
      </c>
      <c r="F1419" s="7">
        <f>IF('2_DEBITOS'!$I$4="ERRO !!!",0,SUM('2_DEBITOS'!F1415,'2_DEBITOS'!G1415))</f>
        <v>0</v>
      </c>
      <c r="G1419" s="8" t="str">
        <f>IF('1_QUESITOS'!$D$18="ERRO !!!","",
IF(E1419+F1419=0,"",
IF(OR('2_DEBITOS'!I1415="Sim",'1_QUESITOS'!$D$6="Sim",'1_QUESITOS'!$D$7="Sim",'1_QUESITOS'!$D$9="Sim"),"D",
IF('3_CAPAG'!$D$9="","",
'3_CAPAG'!$D$9))))</f>
        <v/>
      </c>
      <c r="H1419" s="8" t="str">
        <f>IF('1_QUESITOS'!$D$18="ERRO !!!","00.0",
IF(AND(OR(G1419="C",G1419="D"),'1_QUESITOS'!$D$13="Sim"),"10.1",
IF(AND(OR(G1419="A",G1419="B"),'1_QUESITOS'!$D$14="Sim"),"10.2",
IF(AND(OR(G1419="C",G1419="D"),'1_QUESITOS'!$D$13="Não",'1_QUESITOS'!$D$12="Inciso I"),"11.1",
IF(AND(OR(G1419="C",G1419="D"),'1_QUESITOS'!$D$13="Não",'1_QUESITOS'!$D$12="Inciso II"),"11.2",
"00.0")))))</f>
        <v>00.0</v>
      </c>
      <c r="I1419" s="87">
        <f>IF('1_QUESITOS'!$D$18="ERRO !!!",0,
IF(H1419="10.1",0.65,
IF(H1419="10.2",0,
IF(AND(H1419="11.1",'1_QUESITOS'!$D$8="Não",'1_QUESITOS'!$D$9="Não",'1_QUESITOS'!$D$10="Não",'1_QUESITOS'!$D$11="Não"),0.65,
IF(AND(H1419="11.1",OR('1_QUESITOS'!$D$8="Sim",'1_QUESITOS'!$D$9="Sim",'1_QUESITOS'!$D$10="Sim",'1_QUESITOS'!$D$11="Sim")),0.7,
IF(AND(H1419="11.2",'1_QUESITOS'!$D$8="Não",'1_QUESITOS'!$D$9="Não",'1_QUESITOS'!$D$10="Não",'1_QUESITOS'!$D$11="Não"),0.5,
IF(AND(H1419="11.2",OR('1_QUESITOS'!$D$8="Sim",'1_QUESITOS'!$D$9="Sim",'1_QUESITOS'!$D$10="Sim",'1_QUESITOS'!$D$11="Sim")),0.55,
0)))))))</f>
        <v>0</v>
      </c>
      <c r="J1419" s="87">
        <f>'3_CAPAG'!$D$8</f>
        <v>0</v>
      </c>
      <c r="K1419" s="87">
        <f>IF(OR('2_DEBITOS'!I1415="Sim",'1_QUESITOS'!$D$6="Sim",'1_QUESITOS'!$D$7="Sim",'1_QUESITOS'!$D$9="Sim"),I1419,
SMALL(I1419:J1419,1))</f>
        <v>0</v>
      </c>
      <c r="L1419" s="7">
        <f>IF('2_DEBITOS'!$I$4="ERRO !!!",0,ROUNDDOWN(SUM(E1419:F1419)*K1419,2))</f>
        <v>0</v>
      </c>
      <c r="M1419" s="7">
        <f t="shared" si="84"/>
        <v>0</v>
      </c>
      <c r="N1419" s="7">
        <f t="shared" si="87"/>
        <v>0</v>
      </c>
      <c r="O1419" s="7">
        <f t="shared" si="85"/>
        <v>0</v>
      </c>
    </row>
    <row r="1420" spans="3:15" x14ac:dyDescent="0.35">
      <c r="C1420" s="18" t="str">
        <f t="shared" si="86"/>
        <v/>
      </c>
      <c r="D1420" s="13" t="str">
        <f>IF('2_DEBITOS'!D1416="","Não informado",'2_DEBITOS'!D1416)</f>
        <v>Não informado</v>
      </c>
      <c r="E1420" s="7">
        <f>IF('2_DEBITOS'!$I$4="ERRO !!!",0,SUM('2_DEBITOS'!E1416))</f>
        <v>0</v>
      </c>
      <c r="F1420" s="7">
        <f>IF('2_DEBITOS'!$I$4="ERRO !!!",0,SUM('2_DEBITOS'!F1416,'2_DEBITOS'!G1416))</f>
        <v>0</v>
      </c>
      <c r="G1420" s="8" t="str">
        <f>IF('1_QUESITOS'!$D$18="ERRO !!!","",
IF(E1420+F1420=0,"",
IF(OR('2_DEBITOS'!I1416="Sim",'1_QUESITOS'!$D$6="Sim",'1_QUESITOS'!$D$7="Sim",'1_QUESITOS'!$D$9="Sim"),"D",
IF('3_CAPAG'!$D$9="","",
'3_CAPAG'!$D$9))))</f>
        <v/>
      </c>
      <c r="H1420" s="8" t="str">
        <f>IF('1_QUESITOS'!$D$18="ERRO !!!","00.0",
IF(AND(OR(G1420="C",G1420="D"),'1_QUESITOS'!$D$13="Sim"),"10.1",
IF(AND(OR(G1420="A",G1420="B"),'1_QUESITOS'!$D$14="Sim"),"10.2",
IF(AND(OR(G1420="C",G1420="D"),'1_QUESITOS'!$D$13="Não",'1_QUESITOS'!$D$12="Inciso I"),"11.1",
IF(AND(OR(G1420="C",G1420="D"),'1_QUESITOS'!$D$13="Não",'1_QUESITOS'!$D$12="Inciso II"),"11.2",
"00.0")))))</f>
        <v>00.0</v>
      </c>
      <c r="I1420" s="87">
        <f>IF('1_QUESITOS'!$D$18="ERRO !!!",0,
IF(H1420="10.1",0.65,
IF(H1420="10.2",0,
IF(AND(H1420="11.1",'1_QUESITOS'!$D$8="Não",'1_QUESITOS'!$D$9="Não",'1_QUESITOS'!$D$10="Não",'1_QUESITOS'!$D$11="Não"),0.65,
IF(AND(H1420="11.1",OR('1_QUESITOS'!$D$8="Sim",'1_QUESITOS'!$D$9="Sim",'1_QUESITOS'!$D$10="Sim",'1_QUESITOS'!$D$11="Sim")),0.7,
IF(AND(H1420="11.2",'1_QUESITOS'!$D$8="Não",'1_QUESITOS'!$D$9="Não",'1_QUESITOS'!$D$10="Não",'1_QUESITOS'!$D$11="Não"),0.5,
IF(AND(H1420="11.2",OR('1_QUESITOS'!$D$8="Sim",'1_QUESITOS'!$D$9="Sim",'1_QUESITOS'!$D$10="Sim",'1_QUESITOS'!$D$11="Sim")),0.55,
0)))))))</f>
        <v>0</v>
      </c>
      <c r="J1420" s="87">
        <f>'3_CAPAG'!$D$8</f>
        <v>0</v>
      </c>
      <c r="K1420" s="87">
        <f>IF(OR('2_DEBITOS'!I1416="Sim",'1_QUESITOS'!$D$6="Sim",'1_QUESITOS'!$D$7="Sim",'1_QUESITOS'!$D$9="Sim"),I1420,
SMALL(I1420:J1420,1))</f>
        <v>0</v>
      </c>
      <c r="L1420" s="7">
        <f>IF('2_DEBITOS'!$I$4="ERRO !!!",0,ROUNDDOWN(SUM(E1420:F1420)*K1420,2))</f>
        <v>0</v>
      </c>
      <c r="M1420" s="7">
        <f t="shared" si="84"/>
        <v>0</v>
      </c>
      <c r="N1420" s="7">
        <f t="shared" si="87"/>
        <v>0</v>
      </c>
      <c r="O1420" s="7">
        <f t="shared" si="85"/>
        <v>0</v>
      </c>
    </row>
    <row r="1421" spans="3:15" x14ac:dyDescent="0.35">
      <c r="C1421" s="18" t="str">
        <f t="shared" si="86"/>
        <v/>
      </c>
      <c r="D1421" s="13" t="str">
        <f>IF('2_DEBITOS'!D1417="","Não informado",'2_DEBITOS'!D1417)</f>
        <v>Não informado</v>
      </c>
      <c r="E1421" s="7">
        <f>IF('2_DEBITOS'!$I$4="ERRO !!!",0,SUM('2_DEBITOS'!E1417))</f>
        <v>0</v>
      </c>
      <c r="F1421" s="7">
        <f>IF('2_DEBITOS'!$I$4="ERRO !!!",0,SUM('2_DEBITOS'!F1417,'2_DEBITOS'!G1417))</f>
        <v>0</v>
      </c>
      <c r="G1421" s="8" t="str">
        <f>IF('1_QUESITOS'!$D$18="ERRO !!!","",
IF(E1421+F1421=0,"",
IF(OR('2_DEBITOS'!I1417="Sim",'1_QUESITOS'!$D$6="Sim",'1_QUESITOS'!$D$7="Sim",'1_QUESITOS'!$D$9="Sim"),"D",
IF('3_CAPAG'!$D$9="","",
'3_CAPAG'!$D$9))))</f>
        <v/>
      </c>
      <c r="H1421" s="8" t="str">
        <f>IF('1_QUESITOS'!$D$18="ERRO !!!","00.0",
IF(AND(OR(G1421="C",G1421="D"),'1_QUESITOS'!$D$13="Sim"),"10.1",
IF(AND(OR(G1421="A",G1421="B"),'1_QUESITOS'!$D$14="Sim"),"10.2",
IF(AND(OR(G1421="C",G1421="D"),'1_QUESITOS'!$D$13="Não",'1_QUESITOS'!$D$12="Inciso I"),"11.1",
IF(AND(OR(G1421="C",G1421="D"),'1_QUESITOS'!$D$13="Não",'1_QUESITOS'!$D$12="Inciso II"),"11.2",
"00.0")))))</f>
        <v>00.0</v>
      </c>
      <c r="I1421" s="87">
        <f>IF('1_QUESITOS'!$D$18="ERRO !!!",0,
IF(H1421="10.1",0.65,
IF(H1421="10.2",0,
IF(AND(H1421="11.1",'1_QUESITOS'!$D$8="Não",'1_QUESITOS'!$D$9="Não",'1_QUESITOS'!$D$10="Não",'1_QUESITOS'!$D$11="Não"),0.65,
IF(AND(H1421="11.1",OR('1_QUESITOS'!$D$8="Sim",'1_QUESITOS'!$D$9="Sim",'1_QUESITOS'!$D$10="Sim",'1_QUESITOS'!$D$11="Sim")),0.7,
IF(AND(H1421="11.2",'1_QUESITOS'!$D$8="Não",'1_QUESITOS'!$D$9="Não",'1_QUESITOS'!$D$10="Não",'1_QUESITOS'!$D$11="Não"),0.5,
IF(AND(H1421="11.2",OR('1_QUESITOS'!$D$8="Sim",'1_QUESITOS'!$D$9="Sim",'1_QUESITOS'!$D$10="Sim",'1_QUESITOS'!$D$11="Sim")),0.55,
0)))))))</f>
        <v>0</v>
      </c>
      <c r="J1421" s="87">
        <f>'3_CAPAG'!$D$8</f>
        <v>0</v>
      </c>
      <c r="K1421" s="87">
        <f>IF(OR('2_DEBITOS'!I1417="Sim",'1_QUESITOS'!$D$6="Sim",'1_QUESITOS'!$D$7="Sim",'1_QUESITOS'!$D$9="Sim"),I1421,
SMALL(I1421:J1421,1))</f>
        <v>0</v>
      </c>
      <c r="L1421" s="7">
        <f>IF('2_DEBITOS'!$I$4="ERRO !!!",0,ROUNDDOWN(SUM(E1421:F1421)*K1421,2))</f>
        <v>0</v>
      </c>
      <c r="M1421" s="7">
        <f t="shared" si="84"/>
        <v>0</v>
      </c>
      <c r="N1421" s="7">
        <f t="shared" si="87"/>
        <v>0</v>
      </c>
      <c r="O1421" s="7">
        <f t="shared" si="85"/>
        <v>0</v>
      </c>
    </row>
    <row r="1422" spans="3:15" x14ac:dyDescent="0.35">
      <c r="C1422" s="18" t="str">
        <f t="shared" si="86"/>
        <v/>
      </c>
      <c r="D1422" s="13" t="str">
        <f>IF('2_DEBITOS'!D1418="","Não informado",'2_DEBITOS'!D1418)</f>
        <v>Não informado</v>
      </c>
      <c r="E1422" s="7">
        <f>IF('2_DEBITOS'!$I$4="ERRO !!!",0,SUM('2_DEBITOS'!E1418))</f>
        <v>0</v>
      </c>
      <c r="F1422" s="7">
        <f>IF('2_DEBITOS'!$I$4="ERRO !!!",0,SUM('2_DEBITOS'!F1418,'2_DEBITOS'!G1418))</f>
        <v>0</v>
      </c>
      <c r="G1422" s="8" t="str">
        <f>IF('1_QUESITOS'!$D$18="ERRO !!!","",
IF(E1422+F1422=0,"",
IF(OR('2_DEBITOS'!I1418="Sim",'1_QUESITOS'!$D$6="Sim",'1_QUESITOS'!$D$7="Sim",'1_QUESITOS'!$D$9="Sim"),"D",
IF('3_CAPAG'!$D$9="","",
'3_CAPAG'!$D$9))))</f>
        <v/>
      </c>
      <c r="H1422" s="8" t="str">
        <f>IF('1_QUESITOS'!$D$18="ERRO !!!","00.0",
IF(AND(OR(G1422="C",G1422="D"),'1_QUESITOS'!$D$13="Sim"),"10.1",
IF(AND(OR(G1422="A",G1422="B"),'1_QUESITOS'!$D$14="Sim"),"10.2",
IF(AND(OR(G1422="C",G1422="D"),'1_QUESITOS'!$D$13="Não",'1_QUESITOS'!$D$12="Inciso I"),"11.1",
IF(AND(OR(G1422="C",G1422="D"),'1_QUESITOS'!$D$13="Não",'1_QUESITOS'!$D$12="Inciso II"),"11.2",
"00.0")))))</f>
        <v>00.0</v>
      </c>
      <c r="I1422" s="87">
        <f>IF('1_QUESITOS'!$D$18="ERRO !!!",0,
IF(H1422="10.1",0.65,
IF(H1422="10.2",0,
IF(AND(H1422="11.1",'1_QUESITOS'!$D$8="Não",'1_QUESITOS'!$D$9="Não",'1_QUESITOS'!$D$10="Não",'1_QUESITOS'!$D$11="Não"),0.65,
IF(AND(H1422="11.1",OR('1_QUESITOS'!$D$8="Sim",'1_QUESITOS'!$D$9="Sim",'1_QUESITOS'!$D$10="Sim",'1_QUESITOS'!$D$11="Sim")),0.7,
IF(AND(H1422="11.2",'1_QUESITOS'!$D$8="Não",'1_QUESITOS'!$D$9="Não",'1_QUESITOS'!$D$10="Não",'1_QUESITOS'!$D$11="Não"),0.5,
IF(AND(H1422="11.2",OR('1_QUESITOS'!$D$8="Sim",'1_QUESITOS'!$D$9="Sim",'1_QUESITOS'!$D$10="Sim",'1_QUESITOS'!$D$11="Sim")),0.55,
0)))))))</f>
        <v>0</v>
      </c>
      <c r="J1422" s="87">
        <f>'3_CAPAG'!$D$8</f>
        <v>0</v>
      </c>
      <c r="K1422" s="87">
        <f>IF(OR('2_DEBITOS'!I1418="Sim",'1_QUESITOS'!$D$6="Sim",'1_QUESITOS'!$D$7="Sim",'1_QUESITOS'!$D$9="Sim"),I1422,
SMALL(I1422:J1422,1))</f>
        <v>0</v>
      </c>
      <c r="L1422" s="7">
        <f>IF('2_DEBITOS'!$I$4="ERRO !!!",0,ROUNDDOWN(SUM(E1422:F1422)*K1422,2))</f>
        <v>0</v>
      </c>
      <c r="M1422" s="7">
        <f t="shared" ref="M1422:M1485" si="88">IF(OR(F1422="",F1422=0),0,IF(OR(H1422="10.1",H1422="11.1",H1422="11.2"),1*F1422,0))</f>
        <v>0</v>
      </c>
      <c r="N1422" s="7">
        <f t="shared" si="87"/>
        <v>0</v>
      </c>
      <c r="O1422" s="7">
        <f t="shared" ref="O1422:O1485" si="89">E1422+F1422-N1422</f>
        <v>0</v>
      </c>
    </row>
    <row r="1423" spans="3:15" x14ac:dyDescent="0.35">
      <c r="C1423" s="18" t="str">
        <f t="shared" ref="C1423:C1486" si="90">IF(D1423="Não informado","",IF(ISERROR(1+C1422),1,1+C1422))</f>
        <v/>
      </c>
      <c r="D1423" s="13" t="str">
        <f>IF('2_DEBITOS'!D1419="","Não informado",'2_DEBITOS'!D1419)</f>
        <v>Não informado</v>
      </c>
      <c r="E1423" s="7">
        <f>IF('2_DEBITOS'!$I$4="ERRO !!!",0,SUM('2_DEBITOS'!E1419))</f>
        <v>0</v>
      </c>
      <c r="F1423" s="7">
        <f>IF('2_DEBITOS'!$I$4="ERRO !!!",0,SUM('2_DEBITOS'!F1419,'2_DEBITOS'!G1419))</f>
        <v>0</v>
      </c>
      <c r="G1423" s="8" t="str">
        <f>IF('1_QUESITOS'!$D$18="ERRO !!!","",
IF(E1423+F1423=0,"",
IF(OR('2_DEBITOS'!I1419="Sim",'1_QUESITOS'!$D$6="Sim",'1_QUESITOS'!$D$7="Sim",'1_QUESITOS'!$D$9="Sim"),"D",
IF('3_CAPAG'!$D$9="","",
'3_CAPAG'!$D$9))))</f>
        <v/>
      </c>
      <c r="H1423" s="8" t="str">
        <f>IF('1_QUESITOS'!$D$18="ERRO !!!","00.0",
IF(AND(OR(G1423="C",G1423="D"),'1_QUESITOS'!$D$13="Sim"),"10.1",
IF(AND(OR(G1423="A",G1423="B"),'1_QUESITOS'!$D$14="Sim"),"10.2",
IF(AND(OR(G1423="C",G1423="D"),'1_QUESITOS'!$D$13="Não",'1_QUESITOS'!$D$12="Inciso I"),"11.1",
IF(AND(OR(G1423="C",G1423="D"),'1_QUESITOS'!$D$13="Não",'1_QUESITOS'!$D$12="Inciso II"),"11.2",
"00.0")))))</f>
        <v>00.0</v>
      </c>
      <c r="I1423" s="87">
        <f>IF('1_QUESITOS'!$D$18="ERRO !!!",0,
IF(H1423="10.1",0.65,
IF(H1423="10.2",0,
IF(AND(H1423="11.1",'1_QUESITOS'!$D$8="Não",'1_QUESITOS'!$D$9="Não",'1_QUESITOS'!$D$10="Não",'1_QUESITOS'!$D$11="Não"),0.65,
IF(AND(H1423="11.1",OR('1_QUESITOS'!$D$8="Sim",'1_QUESITOS'!$D$9="Sim",'1_QUESITOS'!$D$10="Sim",'1_QUESITOS'!$D$11="Sim")),0.7,
IF(AND(H1423="11.2",'1_QUESITOS'!$D$8="Não",'1_QUESITOS'!$D$9="Não",'1_QUESITOS'!$D$10="Não",'1_QUESITOS'!$D$11="Não"),0.5,
IF(AND(H1423="11.2",OR('1_QUESITOS'!$D$8="Sim",'1_QUESITOS'!$D$9="Sim",'1_QUESITOS'!$D$10="Sim",'1_QUESITOS'!$D$11="Sim")),0.55,
0)))))))</f>
        <v>0</v>
      </c>
      <c r="J1423" s="87">
        <f>'3_CAPAG'!$D$8</f>
        <v>0</v>
      </c>
      <c r="K1423" s="87">
        <f>IF(OR('2_DEBITOS'!I1419="Sim",'1_QUESITOS'!$D$6="Sim",'1_QUESITOS'!$D$7="Sim",'1_QUESITOS'!$D$9="Sim"),I1423,
SMALL(I1423:J1423,1))</f>
        <v>0</v>
      </c>
      <c r="L1423" s="7">
        <f>IF('2_DEBITOS'!$I$4="ERRO !!!",0,ROUNDDOWN(SUM(E1423:F1423)*K1423,2))</f>
        <v>0</v>
      </c>
      <c r="M1423" s="7">
        <f t="shared" si="88"/>
        <v>0</v>
      </c>
      <c r="N1423" s="7">
        <f t="shared" ref="N1423:N1486" si="91">SMALL(L1423:M1423,1)</f>
        <v>0</v>
      </c>
      <c r="O1423" s="7">
        <f t="shared" si="89"/>
        <v>0</v>
      </c>
    </row>
    <row r="1424" spans="3:15" x14ac:dyDescent="0.35">
      <c r="C1424" s="18" t="str">
        <f t="shared" si="90"/>
        <v/>
      </c>
      <c r="D1424" s="13" t="str">
        <f>IF('2_DEBITOS'!D1420="","Não informado",'2_DEBITOS'!D1420)</f>
        <v>Não informado</v>
      </c>
      <c r="E1424" s="7">
        <f>IF('2_DEBITOS'!$I$4="ERRO !!!",0,SUM('2_DEBITOS'!E1420))</f>
        <v>0</v>
      </c>
      <c r="F1424" s="7">
        <f>IF('2_DEBITOS'!$I$4="ERRO !!!",0,SUM('2_DEBITOS'!F1420,'2_DEBITOS'!G1420))</f>
        <v>0</v>
      </c>
      <c r="G1424" s="8" t="str">
        <f>IF('1_QUESITOS'!$D$18="ERRO !!!","",
IF(E1424+F1424=0,"",
IF(OR('2_DEBITOS'!I1420="Sim",'1_QUESITOS'!$D$6="Sim",'1_QUESITOS'!$D$7="Sim",'1_QUESITOS'!$D$9="Sim"),"D",
IF('3_CAPAG'!$D$9="","",
'3_CAPAG'!$D$9))))</f>
        <v/>
      </c>
      <c r="H1424" s="8" t="str">
        <f>IF('1_QUESITOS'!$D$18="ERRO !!!","00.0",
IF(AND(OR(G1424="C",G1424="D"),'1_QUESITOS'!$D$13="Sim"),"10.1",
IF(AND(OR(G1424="A",G1424="B"),'1_QUESITOS'!$D$14="Sim"),"10.2",
IF(AND(OR(G1424="C",G1424="D"),'1_QUESITOS'!$D$13="Não",'1_QUESITOS'!$D$12="Inciso I"),"11.1",
IF(AND(OR(G1424="C",G1424="D"),'1_QUESITOS'!$D$13="Não",'1_QUESITOS'!$D$12="Inciso II"),"11.2",
"00.0")))))</f>
        <v>00.0</v>
      </c>
      <c r="I1424" s="87">
        <f>IF('1_QUESITOS'!$D$18="ERRO !!!",0,
IF(H1424="10.1",0.65,
IF(H1424="10.2",0,
IF(AND(H1424="11.1",'1_QUESITOS'!$D$8="Não",'1_QUESITOS'!$D$9="Não",'1_QUESITOS'!$D$10="Não",'1_QUESITOS'!$D$11="Não"),0.65,
IF(AND(H1424="11.1",OR('1_QUESITOS'!$D$8="Sim",'1_QUESITOS'!$D$9="Sim",'1_QUESITOS'!$D$10="Sim",'1_QUESITOS'!$D$11="Sim")),0.7,
IF(AND(H1424="11.2",'1_QUESITOS'!$D$8="Não",'1_QUESITOS'!$D$9="Não",'1_QUESITOS'!$D$10="Não",'1_QUESITOS'!$D$11="Não"),0.5,
IF(AND(H1424="11.2",OR('1_QUESITOS'!$D$8="Sim",'1_QUESITOS'!$D$9="Sim",'1_QUESITOS'!$D$10="Sim",'1_QUESITOS'!$D$11="Sim")),0.55,
0)))))))</f>
        <v>0</v>
      </c>
      <c r="J1424" s="87">
        <f>'3_CAPAG'!$D$8</f>
        <v>0</v>
      </c>
      <c r="K1424" s="87">
        <f>IF(OR('2_DEBITOS'!I1420="Sim",'1_QUESITOS'!$D$6="Sim",'1_QUESITOS'!$D$7="Sim",'1_QUESITOS'!$D$9="Sim"),I1424,
SMALL(I1424:J1424,1))</f>
        <v>0</v>
      </c>
      <c r="L1424" s="7">
        <f>IF('2_DEBITOS'!$I$4="ERRO !!!",0,ROUNDDOWN(SUM(E1424:F1424)*K1424,2))</f>
        <v>0</v>
      </c>
      <c r="M1424" s="7">
        <f t="shared" si="88"/>
        <v>0</v>
      </c>
      <c r="N1424" s="7">
        <f t="shared" si="91"/>
        <v>0</v>
      </c>
      <c r="O1424" s="7">
        <f t="shared" si="89"/>
        <v>0</v>
      </c>
    </row>
    <row r="1425" spans="3:15" x14ac:dyDescent="0.35">
      <c r="C1425" s="18" t="str">
        <f t="shared" si="90"/>
        <v/>
      </c>
      <c r="D1425" s="13" t="str">
        <f>IF('2_DEBITOS'!D1421="","Não informado",'2_DEBITOS'!D1421)</f>
        <v>Não informado</v>
      </c>
      <c r="E1425" s="7">
        <f>IF('2_DEBITOS'!$I$4="ERRO !!!",0,SUM('2_DEBITOS'!E1421))</f>
        <v>0</v>
      </c>
      <c r="F1425" s="7">
        <f>IF('2_DEBITOS'!$I$4="ERRO !!!",0,SUM('2_DEBITOS'!F1421,'2_DEBITOS'!G1421))</f>
        <v>0</v>
      </c>
      <c r="G1425" s="8" t="str">
        <f>IF('1_QUESITOS'!$D$18="ERRO !!!","",
IF(E1425+F1425=0,"",
IF(OR('2_DEBITOS'!I1421="Sim",'1_QUESITOS'!$D$6="Sim",'1_QUESITOS'!$D$7="Sim",'1_QUESITOS'!$D$9="Sim"),"D",
IF('3_CAPAG'!$D$9="","",
'3_CAPAG'!$D$9))))</f>
        <v/>
      </c>
      <c r="H1425" s="8" t="str">
        <f>IF('1_QUESITOS'!$D$18="ERRO !!!","00.0",
IF(AND(OR(G1425="C",G1425="D"),'1_QUESITOS'!$D$13="Sim"),"10.1",
IF(AND(OR(G1425="A",G1425="B"),'1_QUESITOS'!$D$14="Sim"),"10.2",
IF(AND(OR(G1425="C",G1425="D"),'1_QUESITOS'!$D$13="Não",'1_QUESITOS'!$D$12="Inciso I"),"11.1",
IF(AND(OR(G1425="C",G1425="D"),'1_QUESITOS'!$D$13="Não",'1_QUESITOS'!$D$12="Inciso II"),"11.2",
"00.0")))))</f>
        <v>00.0</v>
      </c>
      <c r="I1425" s="87">
        <f>IF('1_QUESITOS'!$D$18="ERRO !!!",0,
IF(H1425="10.1",0.65,
IF(H1425="10.2",0,
IF(AND(H1425="11.1",'1_QUESITOS'!$D$8="Não",'1_QUESITOS'!$D$9="Não",'1_QUESITOS'!$D$10="Não",'1_QUESITOS'!$D$11="Não"),0.65,
IF(AND(H1425="11.1",OR('1_QUESITOS'!$D$8="Sim",'1_QUESITOS'!$D$9="Sim",'1_QUESITOS'!$D$10="Sim",'1_QUESITOS'!$D$11="Sim")),0.7,
IF(AND(H1425="11.2",'1_QUESITOS'!$D$8="Não",'1_QUESITOS'!$D$9="Não",'1_QUESITOS'!$D$10="Não",'1_QUESITOS'!$D$11="Não"),0.5,
IF(AND(H1425="11.2",OR('1_QUESITOS'!$D$8="Sim",'1_QUESITOS'!$D$9="Sim",'1_QUESITOS'!$D$10="Sim",'1_QUESITOS'!$D$11="Sim")),0.55,
0)))))))</f>
        <v>0</v>
      </c>
      <c r="J1425" s="87">
        <f>'3_CAPAG'!$D$8</f>
        <v>0</v>
      </c>
      <c r="K1425" s="87">
        <f>IF(OR('2_DEBITOS'!I1421="Sim",'1_QUESITOS'!$D$6="Sim",'1_QUESITOS'!$D$7="Sim",'1_QUESITOS'!$D$9="Sim"),I1425,
SMALL(I1425:J1425,1))</f>
        <v>0</v>
      </c>
      <c r="L1425" s="7">
        <f>IF('2_DEBITOS'!$I$4="ERRO !!!",0,ROUNDDOWN(SUM(E1425:F1425)*K1425,2))</f>
        <v>0</v>
      </c>
      <c r="M1425" s="7">
        <f t="shared" si="88"/>
        <v>0</v>
      </c>
      <c r="N1425" s="7">
        <f t="shared" si="91"/>
        <v>0</v>
      </c>
      <c r="O1425" s="7">
        <f t="shared" si="89"/>
        <v>0</v>
      </c>
    </row>
    <row r="1426" spans="3:15" x14ac:dyDescent="0.35">
      <c r="C1426" s="18" t="str">
        <f t="shared" si="90"/>
        <v/>
      </c>
      <c r="D1426" s="13" t="str">
        <f>IF('2_DEBITOS'!D1422="","Não informado",'2_DEBITOS'!D1422)</f>
        <v>Não informado</v>
      </c>
      <c r="E1426" s="7">
        <f>IF('2_DEBITOS'!$I$4="ERRO !!!",0,SUM('2_DEBITOS'!E1422))</f>
        <v>0</v>
      </c>
      <c r="F1426" s="7">
        <f>IF('2_DEBITOS'!$I$4="ERRO !!!",0,SUM('2_DEBITOS'!F1422,'2_DEBITOS'!G1422))</f>
        <v>0</v>
      </c>
      <c r="G1426" s="8" t="str">
        <f>IF('1_QUESITOS'!$D$18="ERRO !!!","",
IF(E1426+F1426=0,"",
IF(OR('2_DEBITOS'!I1422="Sim",'1_QUESITOS'!$D$6="Sim",'1_QUESITOS'!$D$7="Sim",'1_QUESITOS'!$D$9="Sim"),"D",
IF('3_CAPAG'!$D$9="","",
'3_CAPAG'!$D$9))))</f>
        <v/>
      </c>
      <c r="H1426" s="8" t="str">
        <f>IF('1_QUESITOS'!$D$18="ERRO !!!","00.0",
IF(AND(OR(G1426="C",G1426="D"),'1_QUESITOS'!$D$13="Sim"),"10.1",
IF(AND(OR(G1426="A",G1426="B"),'1_QUESITOS'!$D$14="Sim"),"10.2",
IF(AND(OR(G1426="C",G1426="D"),'1_QUESITOS'!$D$13="Não",'1_QUESITOS'!$D$12="Inciso I"),"11.1",
IF(AND(OR(G1426="C",G1426="D"),'1_QUESITOS'!$D$13="Não",'1_QUESITOS'!$D$12="Inciso II"),"11.2",
"00.0")))))</f>
        <v>00.0</v>
      </c>
      <c r="I1426" s="87">
        <f>IF('1_QUESITOS'!$D$18="ERRO !!!",0,
IF(H1426="10.1",0.65,
IF(H1426="10.2",0,
IF(AND(H1426="11.1",'1_QUESITOS'!$D$8="Não",'1_QUESITOS'!$D$9="Não",'1_QUESITOS'!$D$10="Não",'1_QUESITOS'!$D$11="Não"),0.65,
IF(AND(H1426="11.1",OR('1_QUESITOS'!$D$8="Sim",'1_QUESITOS'!$D$9="Sim",'1_QUESITOS'!$D$10="Sim",'1_QUESITOS'!$D$11="Sim")),0.7,
IF(AND(H1426="11.2",'1_QUESITOS'!$D$8="Não",'1_QUESITOS'!$D$9="Não",'1_QUESITOS'!$D$10="Não",'1_QUESITOS'!$D$11="Não"),0.5,
IF(AND(H1426="11.2",OR('1_QUESITOS'!$D$8="Sim",'1_QUESITOS'!$D$9="Sim",'1_QUESITOS'!$D$10="Sim",'1_QUESITOS'!$D$11="Sim")),0.55,
0)))))))</f>
        <v>0</v>
      </c>
      <c r="J1426" s="87">
        <f>'3_CAPAG'!$D$8</f>
        <v>0</v>
      </c>
      <c r="K1426" s="87">
        <f>IF(OR('2_DEBITOS'!I1422="Sim",'1_QUESITOS'!$D$6="Sim",'1_QUESITOS'!$D$7="Sim",'1_QUESITOS'!$D$9="Sim"),I1426,
SMALL(I1426:J1426,1))</f>
        <v>0</v>
      </c>
      <c r="L1426" s="7">
        <f>IF('2_DEBITOS'!$I$4="ERRO !!!",0,ROUNDDOWN(SUM(E1426:F1426)*K1426,2))</f>
        <v>0</v>
      </c>
      <c r="M1426" s="7">
        <f t="shared" si="88"/>
        <v>0</v>
      </c>
      <c r="N1426" s="7">
        <f t="shared" si="91"/>
        <v>0</v>
      </c>
      <c r="O1426" s="7">
        <f t="shared" si="89"/>
        <v>0</v>
      </c>
    </row>
    <row r="1427" spans="3:15" x14ac:dyDescent="0.35">
      <c r="C1427" s="18" t="str">
        <f t="shared" si="90"/>
        <v/>
      </c>
      <c r="D1427" s="13" t="str">
        <f>IF('2_DEBITOS'!D1423="","Não informado",'2_DEBITOS'!D1423)</f>
        <v>Não informado</v>
      </c>
      <c r="E1427" s="7">
        <f>IF('2_DEBITOS'!$I$4="ERRO !!!",0,SUM('2_DEBITOS'!E1423))</f>
        <v>0</v>
      </c>
      <c r="F1427" s="7">
        <f>IF('2_DEBITOS'!$I$4="ERRO !!!",0,SUM('2_DEBITOS'!F1423,'2_DEBITOS'!G1423))</f>
        <v>0</v>
      </c>
      <c r="G1427" s="8" t="str">
        <f>IF('1_QUESITOS'!$D$18="ERRO !!!","",
IF(E1427+F1427=0,"",
IF(OR('2_DEBITOS'!I1423="Sim",'1_QUESITOS'!$D$6="Sim",'1_QUESITOS'!$D$7="Sim",'1_QUESITOS'!$D$9="Sim"),"D",
IF('3_CAPAG'!$D$9="","",
'3_CAPAG'!$D$9))))</f>
        <v/>
      </c>
      <c r="H1427" s="8" t="str">
        <f>IF('1_QUESITOS'!$D$18="ERRO !!!","00.0",
IF(AND(OR(G1427="C",G1427="D"),'1_QUESITOS'!$D$13="Sim"),"10.1",
IF(AND(OR(G1427="A",G1427="B"),'1_QUESITOS'!$D$14="Sim"),"10.2",
IF(AND(OR(G1427="C",G1427="D"),'1_QUESITOS'!$D$13="Não",'1_QUESITOS'!$D$12="Inciso I"),"11.1",
IF(AND(OR(G1427="C",G1427="D"),'1_QUESITOS'!$D$13="Não",'1_QUESITOS'!$D$12="Inciso II"),"11.2",
"00.0")))))</f>
        <v>00.0</v>
      </c>
      <c r="I1427" s="87">
        <f>IF('1_QUESITOS'!$D$18="ERRO !!!",0,
IF(H1427="10.1",0.65,
IF(H1427="10.2",0,
IF(AND(H1427="11.1",'1_QUESITOS'!$D$8="Não",'1_QUESITOS'!$D$9="Não",'1_QUESITOS'!$D$10="Não",'1_QUESITOS'!$D$11="Não"),0.65,
IF(AND(H1427="11.1",OR('1_QUESITOS'!$D$8="Sim",'1_QUESITOS'!$D$9="Sim",'1_QUESITOS'!$D$10="Sim",'1_QUESITOS'!$D$11="Sim")),0.7,
IF(AND(H1427="11.2",'1_QUESITOS'!$D$8="Não",'1_QUESITOS'!$D$9="Não",'1_QUESITOS'!$D$10="Não",'1_QUESITOS'!$D$11="Não"),0.5,
IF(AND(H1427="11.2",OR('1_QUESITOS'!$D$8="Sim",'1_QUESITOS'!$D$9="Sim",'1_QUESITOS'!$D$10="Sim",'1_QUESITOS'!$D$11="Sim")),0.55,
0)))))))</f>
        <v>0</v>
      </c>
      <c r="J1427" s="87">
        <f>'3_CAPAG'!$D$8</f>
        <v>0</v>
      </c>
      <c r="K1427" s="87">
        <f>IF(OR('2_DEBITOS'!I1423="Sim",'1_QUESITOS'!$D$6="Sim",'1_QUESITOS'!$D$7="Sim",'1_QUESITOS'!$D$9="Sim"),I1427,
SMALL(I1427:J1427,1))</f>
        <v>0</v>
      </c>
      <c r="L1427" s="7">
        <f>IF('2_DEBITOS'!$I$4="ERRO !!!",0,ROUNDDOWN(SUM(E1427:F1427)*K1427,2))</f>
        <v>0</v>
      </c>
      <c r="M1427" s="7">
        <f t="shared" si="88"/>
        <v>0</v>
      </c>
      <c r="N1427" s="7">
        <f t="shared" si="91"/>
        <v>0</v>
      </c>
      <c r="O1427" s="7">
        <f t="shared" si="89"/>
        <v>0</v>
      </c>
    </row>
    <row r="1428" spans="3:15" x14ac:dyDescent="0.35">
      <c r="C1428" s="18" t="str">
        <f t="shared" si="90"/>
        <v/>
      </c>
      <c r="D1428" s="13" t="str">
        <f>IF('2_DEBITOS'!D1424="","Não informado",'2_DEBITOS'!D1424)</f>
        <v>Não informado</v>
      </c>
      <c r="E1428" s="7">
        <f>IF('2_DEBITOS'!$I$4="ERRO !!!",0,SUM('2_DEBITOS'!E1424))</f>
        <v>0</v>
      </c>
      <c r="F1428" s="7">
        <f>IF('2_DEBITOS'!$I$4="ERRO !!!",0,SUM('2_DEBITOS'!F1424,'2_DEBITOS'!G1424))</f>
        <v>0</v>
      </c>
      <c r="G1428" s="8" t="str">
        <f>IF('1_QUESITOS'!$D$18="ERRO !!!","",
IF(E1428+F1428=0,"",
IF(OR('2_DEBITOS'!I1424="Sim",'1_QUESITOS'!$D$6="Sim",'1_QUESITOS'!$D$7="Sim",'1_QUESITOS'!$D$9="Sim"),"D",
IF('3_CAPAG'!$D$9="","",
'3_CAPAG'!$D$9))))</f>
        <v/>
      </c>
      <c r="H1428" s="8" t="str">
        <f>IF('1_QUESITOS'!$D$18="ERRO !!!","00.0",
IF(AND(OR(G1428="C",G1428="D"),'1_QUESITOS'!$D$13="Sim"),"10.1",
IF(AND(OR(G1428="A",G1428="B"),'1_QUESITOS'!$D$14="Sim"),"10.2",
IF(AND(OR(G1428="C",G1428="D"),'1_QUESITOS'!$D$13="Não",'1_QUESITOS'!$D$12="Inciso I"),"11.1",
IF(AND(OR(G1428="C",G1428="D"),'1_QUESITOS'!$D$13="Não",'1_QUESITOS'!$D$12="Inciso II"),"11.2",
"00.0")))))</f>
        <v>00.0</v>
      </c>
      <c r="I1428" s="87">
        <f>IF('1_QUESITOS'!$D$18="ERRO !!!",0,
IF(H1428="10.1",0.65,
IF(H1428="10.2",0,
IF(AND(H1428="11.1",'1_QUESITOS'!$D$8="Não",'1_QUESITOS'!$D$9="Não",'1_QUESITOS'!$D$10="Não",'1_QUESITOS'!$D$11="Não"),0.65,
IF(AND(H1428="11.1",OR('1_QUESITOS'!$D$8="Sim",'1_QUESITOS'!$D$9="Sim",'1_QUESITOS'!$D$10="Sim",'1_QUESITOS'!$D$11="Sim")),0.7,
IF(AND(H1428="11.2",'1_QUESITOS'!$D$8="Não",'1_QUESITOS'!$D$9="Não",'1_QUESITOS'!$D$10="Não",'1_QUESITOS'!$D$11="Não"),0.5,
IF(AND(H1428="11.2",OR('1_QUESITOS'!$D$8="Sim",'1_QUESITOS'!$D$9="Sim",'1_QUESITOS'!$D$10="Sim",'1_QUESITOS'!$D$11="Sim")),0.55,
0)))))))</f>
        <v>0</v>
      </c>
      <c r="J1428" s="87">
        <f>'3_CAPAG'!$D$8</f>
        <v>0</v>
      </c>
      <c r="K1428" s="87">
        <f>IF(OR('2_DEBITOS'!I1424="Sim",'1_QUESITOS'!$D$6="Sim",'1_QUESITOS'!$D$7="Sim",'1_QUESITOS'!$D$9="Sim"),I1428,
SMALL(I1428:J1428,1))</f>
        <v>0</v>
      </c>
      <c r="L1428" s="7">
        <f>IF('2_DEBITOS'!$I$4="ERRO !!!",0,ROUNDDOWN(SUM(E1428:F1428)*K1428,2))</f>
        <v>0</v>
      </c>
      <c r="M1428" s="7">
        <f t="shared" si="88"/>
        <v>0</v>
      </c>
      <c r="N1428" s="7">
        <f t="shared" si="91"/>
        <v>0</v>
      </c>
      <c r="O1428" s="7">
        <f t="shared" si="89"/>
        <v>0</v>
      </c>
    </row>
    <row r="1429" spans="3:15" x14ac:dyDescent="0.35">
      <c r="C1429" s="18" t="str">
        <f t="shared" si="90"/>
        <v/>
      </c>
      <c r="D1429" s="13" t="str">
        <f>IF('2_DEBITOS'!D1425="","Não informado",'2_DEBITOS'!D1425)</f>
        <v>Não informado</v>
      </c>
      <c r="E1429" s="7">
        <f>IF('2_DEBITOS'!$I$4="ERRO !!!",0,SUM('2_DEBITOS'!E1425))</f>
        <v>0</v>
      </c>
      <c r="F1429" s="7">
        <f>IF('2_DEBITOS'!$I$4="ERRO !!!",0,SUM('2_DEBITOS'!F1425,'2_DEBITOS'!G1425))</f>
        <v>0</v>
      </c>
      <c r="G1429" s="8" t="str">
        <f>IF('1_QUESITOS'!$D$18="ERRO !!!","",
IF(E1429+F1429=0,"",
IF(OR('2_DEBITOS'!I1425="Sim",'1_QUESITOS'!$D$6="Sim",'1_QUESITOS'!$D$7="Sim",'1_QUESITOS'!$D$9="Sim"),"D",
IF('3_CAPAG'!$D$9="","",
'3_CAPAG'!$D$9))))</f>
        <v/>
      </c>
      <c r="H1429" s="8" t="str">
        <f>IF('1_QUESITOS'!$D$18="ERRO !!!","00.0",
IF(AND(OR(G1429="C",G1429="D"),'1_QUESITOS'!$D$13="Sim"),"10.1",
IF(AND(OR(G1429="A",G1429="B"),'1_QUESITOS'!$D$14="Sim"),"10.2",
IF(AND(OR(G1429="C",G1429="D"),'1_QUESITOS'!$D$13="Não",'1_QUESITOS'!$D$12="Inciso I"),"11.1",
IF(AND(OR(G1429="C",G1429="D"),'1_QUESITOS'!$D$13="Não",'1_QUESITOS'!$D$12="Inciso II"),"11.2",
"00.0")))))</f>
        <v>00.0</v>
      </c>
      <c r="I1429" s="87">
        <f>IF('1_QUESITOS'!$D$18="ERRO !!!",0,
IF(H1429="10.1",0.65,
IF(H1429="10.2",0,
IF(AND(H1429="11.1",'1_QUESITOS'!$D$8="Não",'1_QUESITOS'!$D$9="Não",'1_QUESITOS'!$D$10="Não",'1_QUESITOS'!$D$11="Não"),0.65,
IF(AND(H1429="11.1",OR('1_QUESITOS'!$D$8="Sim",'1_QUESITOS'!$D$9="Sim",'1_QUESITOS'!$D$10="Sim",'1_QUESITOS'!$D$11="Sim")),0.7,
IF(AND(H1429="11.2",'1_QUESITOS'!$D$8="Não",'1_QUESITOS'!$D$9="Não",'1_QUESITOS'!$D$10="Não",'1_QUESITOS'!$D$11="Não"),0.5,
IF(AND(H1429="11.2",OR('1_QUESITOS'!$D$8="Sim",'1_QUESITOS'!$D$9="Sim",'1_QUESITOS'!$D$10="Sim",'1_QUESITOS'!$D$11="Sim")),0.55,
0)))))))</f>
        <v>0</v>
      </c>
      <c r="J1429" s="87">
        <f>'3_CAPAG'!$D$8</f>
        <v>0</v>
      </c>
      <c r="K1429" s="87">
        <f>IF(OR('2_DEBITOS'!I1425="Sim",'1_QUESITOS'!$D$6="Sim",'1_QUESITOS'!$D$7="Sim",'1_QUESITOS'!$D$9="Sim"),I1429,
SMALL(I1429:J1429,1))</f>
        <v>0</v>
      </c>
      <c r="L1429" s="7">
        <f>IF('2_DEBITOS'!$I$4="ERRO !!!",0,ROUNDDOWN(SUM(E1429:F1429)*K1429,2))</f>
        <v>0</v>
      </c>
      <c r="M1429" s="7">
        <f t="shared" si="88"/>
        <v>0</v>
      </c>
      <c r="N1429" s="7">
        <f t="shared" si="91"/>
        <v>0</v>
      </c>
      <c r="O1429" s="7">
        <f t="shared" si="89"/>
        <v>0</v>
      </c>
    </row>
    <row r="1430" spans="3:15" x14ac:dyDescent="0.35">
      <c r="C1430" s="18" t="str">
        <f t="shared" si="90"/>
        <v/>
      </c>
      <c r="D1430" s="13" t="str">
        <f>IF('2_DEBITOS'!D1426="","Não informado",'2_DEBITOS'!D1426)</f>
        <v>Não informado</v>
      </c>
      <c r="E1430" s="7">
        <f>IF('2_DEBITOS'!$I$4="ERRO !!!",0,SUM('2_DEBITOS'!E1426))</f>
        <v>0</v>
      </c>
      <c r="F1430" s="7">
        <f>IF('2_DEBITOS'!$I$4="ERRO !!!",0,SUM('2_DEBITOS'!F1426,'2_DEBITOS'!G1426))</f>
        <v>0</v>
      </c>
      <c r="G1430" s="8" t="str">
        <f>IF('1_QUESITOS'!$D$18="ERRO !!!","",
IF(E1430+F1430=0,"",
IF(OR('2_DEBITOS'!I1426="Sim",'1_QUESITOS'!$D$6="Sim",'1_QUESITOS'!$D$7="Sim",'1_QUESITOS'!$D$9="Sim"),"D",
IF('3_CAPAG'!$D$9="","",
'3_CAPAG'!$D$9))))</f>
        <v/>
      </c>
      <c r="H1430" s="8" t="str">
        <f>IF('1_QUESITOS'!$D$18="ERRO !!!","00.0",
IF(AND(OR(G1430="C",G1430="D"),'1_QUESITOS'!$D$13="Sim"),"10.1",
IF(AND(OR(G1430="A",G1430="B"),'1_QUESITOS'!$D$14="Sim"),"10.2",
IF(AND(OR(G1430="C",G1430="D"),'1_QUESITOS'!$D$13="Não",'1_QUESITOS'!$D$12="Inciso I"),"11.1",
IF(AND(OR(G1430="C",G1430="D"),'1_QUESITOS'!$D$13="Não",'1_QUESITOS'!$D$12="Inciso II"),"11.2",
"00.0")))))</f>
        <v>00.0</v>
      </c>
      <c r="I1430" s="87">
        <f>IF('1_QUESITOS'!$D$18="ERRO !!!",0,
IF(H1430="10.1",0.65,
IF(H1430="10.2",0,
IF(AND(H1430="11.1",'1_QUESITOS'!$D$8="Não",'1_QUESITOS'!$D$9="Não",'1_QUESITOS'!$D$10="Não",'1_QUESITOS'!$D$11="Não"),0.65,
IF(AND(H1430="11.1",OR('1_QUESITOS'!$D$8="Sim",'1_QUESITOS'!$D$9="Sim",'1_QUESITOS'!$D$10="Sim",'1_QUESITOS'!$D$11="Sim")),0.7,
IF(AND(H1430="11.2",'1_QUESITOS'!$D$8="Não",'1_QUESITOS'!$D$9="Não",'1_QUESITOS'!$D$10="Não",'1_QUESITOS'!$D$11="Não"),0.5,
IF(AND(H1430="11.2",OR('1_QUESITOS'!$D$8="Sim",'1_QUESITOS'!$D$9="Sim",'1_QUESITOS'!$D$10="Sim",'1_QUESITOS'!$D$11="Sim")),0.55,
0)))))))</f>
        <v>0</v>
      </c>
      <c r="J1430" s="87">
        <f>'3_CAPAG'!$D$8</f>
        <v>0</v>
      </c>
      <c r="K1430" s="87">
        <f>IF(OR('2_DEBITOS'!I1426="Sim",'1_QUESITOS'!$D$6="Sim",'1_QUESITOS'!$D$7="Sim",'1_QUESITOS'!$D$9="Sim"),I1430,
SMALL(I1430:J1430,1))</f>
        <v>0</v>
      </c>
      <c r="L1430" s="7">
        <f>IF('2_DEBITOS'!$I$4="ERRO !!!",0,ROUNDDOWN(SUM(E1430:F1430)*K1430,2))</f>
        <v>0</v>
      </c>
      <c r="M1430" s="7">
        <f t="shared" si="88"/>
        <v>0</v>
      </c>
      <c r="N1430" s="7">
        <f t="shared" si="91"/>
        <v>0</v>
      </c>
      <c r="O1430" s="7">
        <f t="shared" si="89"/>
        <v>0</v>
      </c>
    </row>
    <row r="1431" spans="3:15" x14ac:dyDescent="0.35">
      <c r="C1431" s="18" t="str">
        <f t="shared" si="90"/>
        <v/>
      </c>
      <c r="D1431" s="13" t="str">
        <f>IF('2_DEBITOS'!D1427="","Não informado",'2_DEBITOS'!D1427)</f>
        <v>Não informado</v>
      </c>
      <c r="E1431" s="7">
        <f>IF('2_DEBITOS'!$I$4="ERRO !!!",0,SUM('2_DEBITOS'!E1427))</f>
        <v>0</v>
      </c>
      <c r="F1431" s="7">
        <f>IF('2_DEBITOS'!$I$4="ERRO !!!",0,SUM('2_DEBITOS'!F1427,'2_DEBITOS'!G1427))</f>
        <v>0</v>
      </c>
      <c r="G1431" s="8" t="str">
        <f>IF('1_QUESITOS'!$D$18="ERRO !!!","",
IF(E1431+F1431=0,"",
IF(OR('2_DEBITOS'!I1427="Sim",'1_QUESITOS'!$D$6="Sim",'1_QUESITOS'!$D$7="Sim",'1_QUESITOS'!$D$9="Sim"),"D",
IF('3_CAPAG'!$D$9="","",
'3_CAPAG'!$D$9))))</f>
        <v/>
      </c>
      <c r="H1431" s="8" t="str">
        <f>IF('1_QUESITOS'!$D$18="ERRO !!!","00.0",
IF(AND(OR(G1431="C",G1431="D"),'1_QUESITOS'!$D$13="Sim"),"10.1",
IF(AND(OR(G1431="A",G1431="B"),'1_QUESITOS'!$D$14="Sim"),"10.2",
IF(AND(OR(G1431="C",G1431="D"),'1_QUESITOS'!$D$13="Não",'1_QUESITOS'!$D$12="Inciso I"),"11.1",
IF(AND(OR(G1431="C",G1431="D"),'1_QUESITOS'!$D$13="Não",'1_QUESITOS'!$D$12="Inciso II"),"11.2",
"00.0")))))</f>
        <v>00.0</v>
      </c>
      <c r="I1431" s="87">
        <f>IF('1_QUESITOS'!$D$18="ERRO !!!",0,
IF(H1431="10.1",0.65,
IF(H1431="10.2",0,
IF(AND(H1431="11.1",'1_QUESITOS'!$D$8="Não",'1_QUESITOS'!$D$9="Não",'1_QUESITOS'!$D$10="Não",'1_QUESITOS'!$D$11="Não"),0.65,
IF(AND(H1431="11.1",OR('1_QUESITOS'!$D$8="Sim",'1_QUESITOS'!$D$9="Sim",'1_QUESITOS'!$D$10="Sim",'1_QUESITOS'!$D$11="Sim")),0.7,
IF(AND(H1431="11.2",'1_QUESITOS'!$D$8="Não",'1_QUESITOS'!$D$9="Não",'1_QUESITOS'!$D$10="Não",'1_QUESITOS'!$D$11="Não"),0.5,
IF(AND(H1431="11.2",OR('1_QUESITOS'!$D$8="Sim",'1_QUESITOS'!$D$9="Sim",'1_QUESITOS'!$D$10="Sim",'1_QUESITOS'!$D$11="Sim")),0.55,
0)))))))</f>
        <v>0</v>
      </c>
      <c r="J1431" s="87">
        <f>'3_CAPAG'!$D$8</f>
        <v>0</v>
      </c>
      <c r="K1431" s="87">
        <f>IF(OR('2_DEBITOS'!I1427="Sim",'1_QUESITOS'!$D$6="Sim",'1_QUESITOS'!$D$7="Sim",'1_QUESITOS'!$D$9="Sim"),I1431,
SMALL(I1431:J1431,1))</f>
        <v>0</v>
      </c>
      <c r="L1431" s="7">
        <f>IF('2_DEBITOS'!$I$4="ERRO !!!",0,ROUNDDOWN(SUM(E1431:F1431)*K1431,2))</f>
        <v>0</v>
      </c>
      <c r="M1431" s="7">
        <f t="shared" si="88"/>
        <v>0</v>
      </c>
      <c r="N1431" s="7">
        <f t="shared" si="91"/>
        <v>0</v>
      </c>
      <c r="O1431" s="7">
        <f t="shared" si="89"/>
        <v>0</v>
      </c>
    </row>
    <row r="1432" spans="3:15" x14ac:dyDescent="0.35">
      <c r="C1432" s="18" t="str">
        <f t="shared" si="90"/>
        <v/>
      </c>
      <c r="D1432" s="13" t="str">
        <f>IF('2_DEBITOS'!D1428="","Não informado",'2_DEBITOS'!D1428)</f>
        <v>Não informado</v>
      </c>
      <c r="E1432" s="7">
        <f>IF('2_DEBITOS'!$I$4="ERRO !!!",0,SUM('2_DEBITOS'!E1428))</f>
        <v>0</v>
      </c>
      <c r="F1432" s="7">
        <f>IF('2_DEBITOS'!$I$4="ERRO !!!",0,SUM('2_DEBITOS'!F1428,'2_DEBITOS'!G1428))</f>
        <v>0</v>
      </c>
      <c r="G1432" s="8" t="str">
        <f>IF('1_QUESITOS'!$D$18="ERRO !!!","",
IF(E1432+F1432=0,"",
IF(OR('2_DEBITOS'!I1428="Sim",'1_QUESITOS'!$D$6="Sim",'1_QUESITOS'!$D$7="Sim",'1_QUESITOS'!$D$9="Sim"),"D",
IF('3_CAPAG'!$D$9="","",
'3_CAPAG'!$D$9))))</f>
        <v/>
      </c>
      <c r="H1432" s="8" t="str">
        <f>IF('1_QUESITOS'!$D$18="ERRO !!!","00.0",
IF(AND(OR(G1432="C",G1432="D"),'1_QUESITOS'!$D$13="Sim"),"10.1",
IF(AND(OR(G1432="A",G1432="B"),'1_QUESITOS'!$D$14="Sim"),"10.2",
IF(AND(OR(G1432="C",G1432="D"),'1_QUESITOS'!$D$13="Não",'1_QUESITOS'!$D$12="Inciso I"),"11.1",
IF(AND(OR(G1432="C",G1432="D"),'1_QUESITOS'!$D$13="Não",'1_QUESITOS'!$D$12="Inciso II"),"11.2",
"00.0")))))</f>
        <v>00.0</v>
      </c>
      <c r="I1432" s="87">
        <f>IF('1_QUESITOS'!$D$18="ERRO !!!",0,
IF(H1432="10.1",0.65,
IF(H1432="10.2",0,
IF(AND(H1432="11.1",'1_QUESITOS'!$D$8="Não",'1_QUESITOS'!$D$9="Não",'1_QUESITOS'!$D$10="Não",'1_QUESITOS'!$D$11="Não"),0.65,
IF(AND(H1432="11.1",OR('1_QUESITOS'!$D$8="Sim",'1_QUESITOS'!$D$9="Sim",'1_QUESITOS'!$D$10="Sim",'1_QUESITOS'!$D$11="Sim")),0.7,
IF(AND(H1432="11.2",'1_QUESITOS'!$D$8="Não",'1_QUESITOS'!$D$9="Não",'1_QUESITOS'!$D$10="Não",'1_QUESITOS'!$D$11="Não"),0.5,
IF(AND(H1432="11.2",OR('1_QUESITOS'!$D$8="Sim",'1_QUESITOS'!$D$9="Sim",'1_QUESITOS'!$D$10="Sim",'1_QUESITOS'!$D$11="Sim")),0.55,
0)))))))</f>
        <v>0</v>
      </c>
      <c r="J1432" s="87">
        <f>'3_CAPAG'!$D$8</f>
        <v>0</v>
      </c>
      <c r="K1432" s="87">
        <f>IF(OR('2_DEBITOS'!I1428="Sim",'1_QUESITOS'!$D$6="Sim",'1_QUESITOS'!$D$7="Sim",'1_QUESITOS'!$D$9="Sim"),I1432,
SMALL(I1432:J1432,1))</f>
        <v>0</v>
      </c>
      <c r="L1432" s="7">
        <f>IF('2_DEBITOS'!$I$4="ERRO !!!",0,ROUNDDOWN(SUM(E1432:F1432)*K1432,2))</f>
        <v>0</v>
      </c>
      <c r="M1432" s="7">
        <f t="shared" si="88"/>
        <v>0</v>
      </c>
      <c r="N1432" s="7">
        <f t="shared" si="91"/>
        <v>0</v>
      </c>
      <c r="O1432" s="7">
        <f t="shared" si="89"/>
        <v>0</v>
      </c>
    </row>
    <row r="1433" spans="3:15" x14ac:dyDescent="0.35">
      <c r="C1433" s="18" t="str">
        <f t="shared" si="90"/>
        <v/>
      </c>
      <c r="D1433" s="13" t="str">
        <f>IF('2_DEBITOS'!D1429="","Não informado",'2_DEBITOS'!D1429)</f>
        <v>Não informado</v>
      </c>
      <c r="E1433" s="7">
        <f>IF('2_DEBITOS'!$I$4="ERRO !!!",0,SUM('2_DEBITOS'!E1429))</f>
        <v>0</v>
      </c>
      <c r="F1433" s="7">
        <f>IF('2_DEBITOS'!$I$4="ERRO !!!",0,SUM('2_DEBITOS'!F1429,'2_DEBITOS'!G1429))</f>
        <v>0</v>
      </c>
      <c r="G1433" s="8" t="str">
        <f>IF('1_QUESITOS'!$D$18="ERRO !!!","",
IF(E1433+F1433=0,"",
IF(OR('2_DEBITOS'!I1429="Sim",'1_QUESITOS'!$D$6="Sim",'1_QUESITOS'!$D$7="Sim",'1_QUESITOS'!$D$9="Sim"),"D",
IF('3_CAPAG'!$D$9="","",
'3_CAPAG'!$D$9))))</f>
        <v/>
      </c>
      <c r="H1433" s="8" t="str">
        <f>IF('1_QUESITOS'!$D$18="ERRO !!!","00.0",
IF(AND(OR(G1433="C",G1433="D"),'1_QUESITOS'!$D$13="Sim"),"10.1",
IF(AND(OR(G1433="A",G1433="B"),'1_QUESITOS'!$D$14="Sim"),"10.2",
IF(AND(OR(G1433="C",G1433="D"),'1_QUESITOS'!$D$13="Não",'1_QUESITOS'!$D$12="Inciso I"),"11.1",
IF(AND(OR(G1433="C",G1433="D"),'1_QUESITOS'!$D$13="Não",'1_QUESITOS'!$D$12="Inciso II"),"11.2",
"00.0")))))</f>
        <v>00.0</v>
      </c>
      <c r="I1433" s="87">
        <f>IF('1_QUESITOS'!$D$18="ERRO !!!",0,
IF(H1433="10.1",0.65,
IF(H1433="10.2",0,
IF(AND(H1433="11.1",'1_QUESITOS'!$D$8="Não",'1_QUESITOS'!$D$9="Não",'1_QUESITOS'!$D$10="Não",'1_QUESITOS'!$D$11="Não"),0.65,
IF(AND(H1433="11.1",OR('1_QUESITOS'!$D$8="Sim",'1_QUESITOS'!$D$9="Sim",'1_QUESITOS'!$D$10="Sim",'1_QUESITOS'!$D$11="Sim")),0.7,
IF(AND(H1433="11.2",'1_QUESITOS'!$D$8="Não",'1_QUESITOS'!$D$9="Não",'1_QUESITOS'!$D$10="Não",'1_QUESITOS'!$D$11="Não"),0.5,
IF(AND(H1433="11.2",OR('1_QUESITOS'!$D$8="Sim",'1_QUESITOS'!$D$9="Sim",'1_QUESITOS'!$D$10="Sim",'1_QUESITOS'!$D$11="Sim")),0.55,
0)))))))</f>
        <v>0</v>
      </c>
      <c r="J1433" s="87">
        <f>'3_CAPAG'!$D$8</f>
        <v>0</v>
      </c>
      <c r="K1433" s="87">
        <f>IF(OR('2_DEBITOS'!I1429="Sim",'1_QUESITOS'!$D$6="Sim",'1_QUESITOS'!$D$7="Sim",'1_QUESITOS'!$D$9="Sim"),I1433,
SMALL(I1433:J1433,1))</f>
        <v>0</v>
      </c>
      <c r="L1433" s="7">
        <f>IF('2_DEBITOS'!$I$4="ERRO !!!",0,ROUNDDOWN(SUM(E1433:F1433)*K1433,2))</f>
        <v>0</v>
      </c>
      <c r="M1433" s="7">
        <f t="shared" si="88"/>
        <v>0</v>
      </c>
      <c r="N1433" s="7">
        <f t="shared" si="91"/>
        <v>0</v>
      </c>
      <c r="O1433" s="7">
        <f t="shared" si="89"/>
        <v>0</v>
      </c>
    </row>
    <row r="1434" spans="3:15" x14ac:dyDescent="0.35">
      <c r="C1434" s="18" t="str">
        <f t="shared" si="90"/>
        <v/>
      </c>
      <c r="D1434" s="13" t="str">
        <f>IF('2_DEBITOS'!D1430="","Não informado",'2_DEBITOS'!D1430)</f>
        <v>Não informado</v>
      </c>
      <c r="E1434" s="7">
        <f>IF('2_DEBITOS'!$I$4="ERRO !!!",0,SUM('2_DEBITOS'!E1430))</f>
        <v>0</v>
      </c>
      <c r="F1434" s="7">
        <f>IF('2_DEBITOS'!$I$4="ERRO !!!",0,SUM('2_DEBITOS'!F1430,'2_DEBITOS'!G1430))</f>
        <v>0</v>
      </c>
      <c r="G1434" s="8" t="str">
        <f>IF('1_QUESITOS'!$D$18="ERRO !!!","",
IF(E1434+F1434=0,"",
IF(OR('2_DEBITOS'!I1430="Sim",'1_QUESITOS'!$D$6="Sim",'1_QUESITOS'!$D$7="Sim",'1_QUESITOS'!$D$9="Sim"),"D",
IF('3_CAPAG'!$D$9="","",
'3_CAPAG'!$D$9))))</f>
        <v/>
      </c>
      <c r="H1434" s="8" t="str">
        <f>IF('1_QUESITOS'!$D$18="ERRO !!!","00.0",
IF(AND(OR(G1434="C",G1434="D"),'1_QUESITOS'!$D$13="Sim"),"10.1",
IF(AND(OR(G1434="A",G1434="B"),'1_QUESITOS'!$D$14="Sim"),"10.2",
IF(AND(OR(G1434="C",G1434="D"),'1_QUESITOS'!$D$13="Não",'1_QUESITOS'!$D$12="Inciso I"),"11.1",
IF(AND(OR(G1434="C",G1434="D"),'1_QUESITOS'!$D$13="Não",'1_QUESITOS'!$D$12="Inciso II"),"11.2",
"00.0")))))</f>
        <v>00.0</v>
      </c>
      <c r="I1434" s="87">
        <f>IF('1_QUESITOS'!$D$18="ERRO !!!",0,
IF(H1434="10.1",0.65,
IF(H1434="10.2",0,
IF(AND(H1434="11.1",'1_QUESITOS'!$D$8="Não",'1_QUESITOS'!$D$9="Não",'1_QUESITOS'!$D$10="Não",'1_QUESITOS'!$D$11="Não"),0.65,
IF(AND(H1434="11.1",OR('1_QUESITOS'!$D$8="Sim",'1_QUESITOS'!$D$9="Sim",'1_QUESITOS'!$D$10="Sim",'1_QUESITOS'!$D$11="Sim")),0.7,
IF(AND(H1434="11.2",'1_QUESITOS'!$D$8="Não",'1_QUESITOS'!$D$9="Não",'1_QUESITOS'!$D$10="Não",'1_QUESITOS'!$D$11="Não"),0.5,
IF(AND(H1434="11.2",OR('1_QUESITOS'!$D$8="Sim",'1_QUESITOS'!$D$9="Sim",'1_QUESITOS'!$D$10="Sim",'1_QUESITOS'!$D$11="Sim")),0.55,
0)))))))</f>
        <v>0</v>
      </c>
      <c r="J1434" s="87">
        <f>'3_CAPAG'!$D$8</f>
        <v>0</v>
      </c>
      <c r="K1434" s="87">
        <f>IF(OR('2_DEBITOS'!I1430="Sim",'1_QUESITOS'!$D$6="Sim",'1_QUESITOS'!$D$7="Sim",'1_QUESITOS'!$D$9="Sim"),I1434,
SMALL(I1434:J1434,1))</f>
        <v>0</v>
      </c>
      <c r="L1434" s="7">
        <f>IF('2_DEBITOS'!$I$4="ERRO !!!",0,ROUNDDOWN(SUM(E1434:F1434)*K1434,2))</f>
        <v>0</v>
      </c>
      <c r="M1434" s="7">
        <f t="shared" si="88"/>
        <v>0</v>
      </c>
      <c r="N1434" s="7">
        <f t="shared" si="91"/>
        <v>0</v>
      </c>
      <c r="O1434" s="7">
        <f t="shared" si="89"/>
        <v>0</v>
      </c>
    </row>
    <row r="1435" spans="3:15" x14ac:dyDescent="0.35">
      <c r="C1435" s="18" t="str">
        <f t="shared" si="90"/>
        <v/>
      </c>
      <c r="D1435" s="13" t="str">
        <f>IF('2_DEBITOS'!D1431="","Não informado",'2_DEBITOS'!D1431)</f>
        <v>Não informado</v>
      </c>
      <c r="E1435" s="7">
        <f>IF('2_DEBITOS'!$I$4="ERRO !!!",0,SUM('2_DEBITOS'!E1431))</f>
        <v>0</v>
      </c>
      <c r="F1435" s="7">
        <f>IF('2_DEBITOS'!$I$4="ERRO !!!",0,SUM('2_DEBITOS'!F1431,'2_DEBITOS'!G1431))</f>
        <v>0</v>
      </c>
      <c r="G1435" s="8" t="str">
        <f>IF('1_QUESITOS'!$D$18="ERRO !!!","",
IF(E1435+F1435=0,"",
IF(OR('2_DEBITOS'!I1431="Sim",'1_QUESITOS'!$D$6="Sim",'1_QUESITOS'!$D$7="Sim",'1_QUESITOS'!$D$9="Sim"),"D",
IF('3_CAPAG'!$D$9="","",
'3_CAPAG'!$D$9))))</f>
        <v/>
      </c>
      <c r="H1435" s="8" t="str">
        <f>IF('1_QUESITOS'!$D$18="ERRO !!!","00.0",
IF(AND(OR(G1435="C",G1435="D"),'1_QUESITOS'!$D$13="Sim"),"10.1",
IF(AND(OR(G1435="A",G1435="B"),'1_QUESITOS'!$D$14="Sim"),"10.2",
IF(AND(OR(G1435="C",G1435="D"),'1_QUESITOS'!$D$13="Não",'1_QUESITOS'!$D$12="Inciso I"),"11.1",
IF(AND(OR(G1435="C",G1435="D"),'1_QUESITOS'!$D$13="Não",'1_QUESITOS'!$D$12="Inciso II"),"11.2",
"00.0")))))</f>
        <v>00.0</v>
      </c>
      <c r="I1435" s="87">
        <f>IF('1_QUESITOS'!$D$18="ERRO !!!",0,
IF(H1435="10.1",0.65,
IF(H1435="10.2",0,
IF(AND(H1435="11.1",'1_QUESITOS'!$D$8="Não",'1_QUESITOS'!$D$9="Não",'1_QUESITOS'!$D$10="Não",'1_QUESITOS'!$D$11="Não"),0.65,
IF(AND(H1435="11.1",OR('1_QUESITOS'!$D$8="Sim",'1_QUESITOS'!$D$9="Sim",'1_QUESITOS'!$D$10="Sim",'1_QUESITOS'!$D$11="Sim")),0.7,
IF(AND(H1435="11.2",'1_QUESITOS'!$D$8="Não",'1_QUESITOS'!$D$9="Não",'1_QUESITOS'!$D$10="Não",'1_QUESITOS'!$D$11="Não"),0.5,
IF(AND(H1435="11.2",OR('1_QUESITOS'!$D$8="Sim",'1_QUESITOS'!$D$9="Sim",'1_QUESITOS'!$D$10="Sim",'1_QUESITOS'!$D$11="Sim")),0.55,
0)))))))</f>
        <v>0</v>
      </c>
      <c r="J1435" s="87">
        <f>'3_CAPAG'!$D$8</f>
        <v>0</v>
      </c>
      <c r="K1435" s="87">
        <f>IF(OR('2_DEBITOS'!I1431="Sim",'1_QUESITOS'!$D$6="Sim",'1_QUESITOS'!$D$7="Sim",'1_QUESITOS'!$D$9="Sim"),I1435,
SMALL(I1435:J1435,1))</f>
        <v>0</v>
      </c>
      <c r="L1435" s="7">
        <f>IF('2_DEBITOS'!$I$4="ERRO !!!",0,ROUNDDOWN(SUM(E1435:F1435)*K1435,2))</f>
        <v>0</v>
      </c>
      <c r="M1435" s="7">
        <f t="shared" si="88"/>
        <v>0</v>
      </c>
      <c r="N1435" s="7">
        <f t="shared" si="91"/>
        <v>0</v>
      </c>
      <c r="O1435" s="7">
        <f t="shared" si="89"/>
        <v>0</v>
      </c>
    </row>
    <row r="1436" spans="3:15" x14ac:dyDescent="0.35">
      <c r="C1436" s="18" t="str">
        <f t="shared" si="90"/>
        <v/>
      </c>
      <c r="D1436" s="13" t="str">
        <f>IF('2_DEBITOS'!D1432="","Não informado",'2_DEBITOS'!D1432)</f>
        <v>Não informado</v>
      </c>
      <c r="E1436" s="7">
        <f>IF('2_DEBITOS'!$I$4="ERRO !!!",0,SUM('2_DEBITOS'!E1432))</f>
        <v>0</v>
      </c>
      <c r="F1436" s="7">
        <f>IF('2_DEBITOS'!$I$4="ERRO !!!",0,SUM('2_DEBITOS'!F1432,'2_DEBITOS'!G1432))</f>
        <v>0</v>
      </c>
      <c r="G1436" s="8" t="str">
        <f>IF('1_QUESITOS'!$D$18="ERRO !!!","",
IF(E1436+F1436=0,"",
IF(OR('2_DEBITOS'!I1432="Sim",'1_QUESITOS'!$D$6="Sim",'1_QUESITOS'!$D$7="Sim",'1_QUESITOS'!$D$9="Sim"),"D",
IF('3_CAPAG'!$D$9="","",
'3_CAPAG'!$D$9))))</f>
        <v/>
      </c>
      <c r="H1436" s="8" t="str">
        <f>IF('1_QUESITOS'!$D$18="ERRO !!!","00.0",
IF(AND(OR(G1436="C",G1436="D"),'1_QUESITOS'!$D$13="Sim"),"10.1",
IF(AND(OR(G1436="A",G1436="B"),'1_QUESITOS'!$D$14="Sim"),"10.2",
IF(AND(OR(G1436="C",G1436="D"),'1_QUESITOS'!$D$13="Não",'1_QUESITOS'!$D$12="Inciso I"),"11.1",
IF(AND(OR(G1436="C",G1436="D"),'1_QUESITOS'!$D$13="Não",'1_QUESITOS'!$D$12="Inciso II"),"11.2",
"00.0")))))</f>
        <v>00.0</v>
      </c>
      <c r="I1436" s="87">
        <f>IF('1_QUESITOS'!$D$18="ERRO !!!",0,
IF(H1436="10.1",0.65,
IF(H1436="10.2",0,
IF(AND(H1436="11.1",'1_QUESITOS'!$D$8="Não",'1_QUESITOS'!$D$9="Não",'1_QUESITOS'!$D$10="Não",'1_QUESITOS'!$D$11="Não"),0.65,
IF(AND(H1436="11.1",OR('1_QUESITOS'!$D$8="Sim",'1_QUESITOS'!$D$9="Sim",'1_QUESITOS'!$D$10="Sim",'1_QUESITOS'!$D$11="Sim")),0.7,
IF(AND(H1436="11.2",'1_QUESITOS'!$D$8="Não",'1_QUESITOS'!$D$9="Não",'1_QUESITOS'!$D$10="Não",'1_QUESITOS'!$D$11="Não"),0.5,
IF(AND(H1436="11.2",OR('1_QUESITOS'!$D$8="Sim",'1_QUESITOS'!$D$9="Sim",'1_QUESITOS'!$D$10="Sim",'1_QUESITOS'!$D$11="Sim")),0.55,
0)))))))</f>
        <v>0</v>
      </c>
      <c r="J1436" s="87">
        <f>'3_CAPAG'!$D$8</f>
        <v>0</v>
      </c>
      <c r="K1436" s="87">
        <f>IF(OR('2_DEBITOS'!I1432="Sim",'1_QUESITOS'!$D$6="Sim",'1_QUESITOS'!$D$7="Sim",'1_QUESITOS'!$D$9="Sim"),I1436,
SMALL(I1436:J1436,1))</f>
        <v>0</v>
      </c>
      <c r="L1436" s="7">
        <f>IF('2_DEBITOS'!$I$4="ERRO !!!",0,ROUNDDOWN(SUM(E1436:F1436)*K1436,2))</f>
        <v>0</v>
      </c>
      <c r="M1436" s="7">
        <f t="shared" si="88"/>
        <v>0</v>
      </c>
      <c r="N1436" s="7">
        <f t="shared" si="91"/>
        <v>0</v>
      </c>
      <c r="O1436" s="7">
        <f t="shared" si="89"/>
        <v>0</v>
      </c>
    </row>
    <row r="1437" spans="3:15" x14ac:dyDescent="0.35">
      <c r="C1437" s="18" t="str">
        <f t="shared" si="90"/>
        <v/>
      </c>
      <c r="D1437" s="13" t="str">
        <f>IF('2_DEBITOS'!D1433="","Não informado",'2_DEBITOS'!D1433)</f>
        <v>Não informado</v>
      </c>
      <c r="E1437" s="7">
        <f>IF('2_DEBITOS'!$I$4="ERRO !!!",0,SUM('2_DEBITOS'!E1433))</f>
        <v>0</v>
      </c>
      <c r="F1437" s="7">
        <f>IF('2_DEBITOS'!$I$4="ERRO !!!",0,SUM('2_DEBITOS'!F1433,'2_DEBITOS'!G1433))</f>
        <v>0</v>
      </c>
      <c r="G1437" s="8" t="str">
        <f>IF('1_QUESITOS'!$D$18="ERRO !!!","",
IF(E1437+F1437=0,"",
IF(OR('2_DEBITOS'!I1433="Sim",'1_QUESITOS'!$D$6="Sim",'1_QUESITOS'!$D$7="Sim",'1_QUESITOS'!$D$9="Sim"),"D",
IF('3_CAPAG'!$D$9="","",
'3_CAPAG'!$D$9))))</f>
        <v/>
      </c>
      <c r="H1437" s="8" t="str">
        <f>IF('1_QUESITOS'!$D$18="ERRO !!!","00.0",
IF(AND(OR(G1437="C",G1437="D"),'1_QUESITOS'!$D$13="Sim"),"10.1",
IF(AND(OR(G1437="A",G1437="B"),'1_QUESITOS'!$D$14="Sim"),"10.2",
IF(AND(OR(G1437="C",G1437="D"),'1_QUESITOS'!$D$13="Não",'1_QUESITOS'!$D$12="Inciso I"),"11.1",
IF(AND(OR(G1437="C",G1437="D"),'1_QUESITOS'!$D$13="Não",'1_QUESITOS'!$D$12="Inciso II"),"11.2",
"00.0")))))</f>
        <v>00.0</v>
      </c>
      <c r="I1437" s="87">
        <f>IF('1_QUESITOS'!$D$18="ERRO !!!",0,
IF(H1437="10.1",0.65,
IF(H1437="10.2",0,
IF(AND(H1437="11.1",'1_QUESITOS'!$D$8="Não",'1_QUESITOS'!$D$9="Não",'1_QUESITOS'!$D$10="Não",'1_QUESITOS'!$D$11="Não"),0.65,
IF(AND(H1437="11.1",OR('1_QUESITOS'!$D$8="Sim",'1_QUESITOS'!$D$9="Sim",'1_QUESITOS'!$D$10="Sim",'1_QUESITOS'!$D$11="Sim")),0.7,
IF(AND(H1437="11.2",'1_QUESITOS'!$D$8="Não",'1_QUESITOS'!$D$9="Não",'1_QUESITOS'!$D$10="Não",'1_QUESITOS'!$D$11="Não"),0.5,
IF(AND(H1437="11.2",OR('1_QUESITOS'!$D$8="Sim",'1_QUESITOS'!$D$9="Sim",'1_QUESITOS'!$D$10="Sim",'1_QUESITOS'!$D$11="Sim")),0.55,
0)))))))</f>
        <v>0</v>
      </c>
      <c r="J1437" s="87">
        <f>'3_CAPAG'!$D$8</f>
        <v>0</v>
      </c>
      <c r="K1437" s="87">
        <f>IF(OR('2_DEBITOS'!I1433="Sim",'1_QUESITOS'!$D$6="Sim",'1_QUESITOS'!$D$7="Sim",'1_QUESITOS'!$D$9="Sim"),I1437,
SMALL(I1437:J1437,1))</f>
        <v>0</v>
      </c>
      <c r="L1437" s="7">
        <f>IF('2_DEBITOS'!$I$4="ERRO !!!",0,ROUNDDOWN(SUM(E1437:F1437)*K1437,2))</f>
        <v>0</v>
      </c>
      <c r="M1437" s="7">
        <f t="shared" si="88"/>
        <v>0</v>
      </c>
      <c r="N1437" s="7">
        <f t="shared" si="91"/>
        <v>0</v>
      </c>
      <c r="O1437" s="7">
        <f t="shared" si="89"/>
        <v>0</v>
      </c>
    </row>
    <row r="1438" spans="3:15" x14ac:dyDescent="0.35">
      <c r="C1438" s="18" t="str">
        <f t="shared" si="90"/>
        <v/>
      </c>
      <c r="D1438" s="13" t="str">
        <f>IF('2_DEBITOS'!D1434="","Não informado",'2_DEBITOS'!D1434)</f>
        <v>Não informado</v>
      </c>
      <c r="E1438" s="7">
        <f>IF('2_DEBITOS'!$I$4="ERRO !!!",0,SUM('2_DEBITOS'!E1434))</f>
        <v>0</v>
      </c>
      <c r="F1438" s="7">
        <f>IF('2_DEBITOS'!$I$4="ERRO !!!",0,SUM('2_DEBITOS'!F1434,'2_DEBITOS'!G1434))</f>
        <v>0</v>
      </c>
      <c r="G1438" s="8" t="str">
        <f>IF('1_QUESITOS'!$D$18="ERRO !!!","",
IF(E1438+F1438=0,"",
IF(OR('2_DEBITOS'!I1434="Sim",'1_QUESITOS'!$D$6="Sim",'1_QUESITOS'!$D$7="Sim",'1_QUESITOS'!$D$9="Sim"),"D",
IF('3_CAPAG'!$D$9="","",
'3_CAPAG'!$D$9))))</f>
        <v/>
      </c>
      <c r="H1438" s="8" t="str">
        <f>IF('1_QUESITOS'!$D$18="ERRO !!!","00.0",
IF(AND(OR(G1438="C",G1438="D"),'1_QUESITOS'!$D$13="Sim"),"10.1",
IF(AND(OR(G1438="A",G1438="B"),'1_QUESITOS'!$D$14="Sim"),"10.2",
IF(AND(OR(G1438="C",G1438="D"),'1_QUESITOS'!$D$13="Não",'1_QUESITOS'!$D$12="Inciso I"),"11.1",
IF(AND(OR(G1438="C",G1438="D"),'1_QUESITOS'!$D$13="Não",'1_QUESITOS'!$D$12="Inciso II"),"11.2",
"00.0")))))</f>
        <v>00.0</v>
      </c>
      <c r="I1438" s="87">
        <f>IF('1_QUESITOS'!$D$18="ERRO !!!",0,
IF(H1438="10.1",0.65,
IF(H1438="10.2",0,
IF(AND(H1438="11.1",'1_QUESITOS'!$D$8="Não",'1_QUESITOS'!$D$9="Não",'1_QUESITOS'!$D$10="Não",'1_QUESITOS'!$D$11="Não"),0.65,
IF(AND(H1438="11.1",OR('1_QUESITOS'!$D$8="Sim",'1_QUESITOS'!$D$9="Sim",'1_QUESITOS'!$D$10="Sim",'1_QUESITOS'!$D$11="Sim")),0.7,
IF(AND(H1438="11.2",'1_QUESITOS'!$D$8="Não",'1_QUESITOS'!$D$9="Não",'1_QUESITOS'!$D$10="Não",'1_QUESITOS'!$D$11="Não"),0.5,
IF(AND(H1438="11.2",OR('1_QUESITOS'!$D$8="Sim",'1_QUESITOS'!$D$9="Sim",'1_QUESITOS'!$D$10="Sim",'1_QUESITOS'!$D$11="Sim")),0.55,
0)))))))</f>
        <v>0</v>
      </c>
      <c r="J1438" s="87">
        <f>'3_CAPAG'!$D$8</f>
        <v>0</v>
      </c>
      <c r="K1438" s="87">
        <f>IF(OR('2_DEBITOS'!I1434="Sim",'1_QUESITOS'!$D$6="Sim",'1_QUESITOS'!$D$7="Sim",'1_QUESITOS'!$D$9="Sim"),I1438,
SMALL(I1438:J1438,1))</f>
        <v>0</v>
      </c>
      <c r="L1438" s="7">
        <f>IF('2_DEBITOS'!$I$4="ERRO !!!",0,ROUNDDOWN(SUM(E1438:F1438)*K1438,2))</f>
        <v>0</v>
      </c>
      <c r="M1438" s="7">
        <f t="shared" si="88"/>
        <v>0</v>
      </c>
      <c r="N1438" s="7">
        <f t="shared" si="91"/>
        <v>0</v>
      </c>
      <c r="O1438" s="7">
        <f t="shared" si="89"/>
        <v>0</v>
      </c>
    </row>
    <row r="1439" spans="3:15" x14ac:dyDescent="0.35">
      <c r="C1439" s="18" t="str">
        <f t="shared" si="90"/>
        <v/>
      </c>
      <c r="D1439" s="13" t="str">
        <f>IF('2_DEBITOS'!D1435="","Não informado",'2_DEBITOS'!D1435)</f>
        <v>Não informado</v>
      </c>
      <c r="E1439" s="7">
        <f>IF('2_DEBITOS'!$I$4="ERRO !!!",0,SUM('2_DEBITOS'!E1435))</f>
        <v>0</v>
      </c>
      <c r="F1439" s="7">
        <f>IF('2_DEBITOS'!$I$4="ERRO !!!",0,SUM('2_DEBITOS'!F1435,'2_DEBITOS'!G1435))</f>
        <v>0</v>
      </c>
      <c r="G1439" s="8" t="str">
        <f>IF('1_QUESITOS'!$D$18="ERRO !!!","",
IF(E1439+F1439=0,"",
IF(OR('2_DEBITOS'!I1435="Sim",'1_QUESITOS'!$D$6="Sim",'1_QUESITOS'!$D$7="Sim",'1_QUESITOS'!$D$9="Sim"),"D",
IF('3_CAPAG'!$D$9="","",
'3_CAPAG'!$D$9))))</f>
        <v/>
      </c>
      <c r="H1439" s="8" t="str">
        <f>IF('1_QUESITOS'!$D$18="ERRO !!!","00.0",
IF(AND(OR(G1439="C",G1439="D"),'1_QUESITOS'!$D$13="Sim"),"10.1",
IF(AND(OR(G1439="A",G1439="B"),'1_QUESITOS'!$D$14="Sim"),"10.2",
IF(AND(OR(G1439="C",G1439="D"),'1_QUESITOS'!$D$13="Não",'1_QUESITOS'!$D$12="Inciso I"),"11.1",
IF(AND(OR(G1439="C",G1439="D"),'1_QUESITOS'!$D$13="Não",'1_QUESITOS'!$D$12="Inciso II"),"11.2",
"00.0")))))</f>
        <v>00.0</v>
      </c>
      <c r="I1439" s="87">
        <f>IF('1_QUESITOS'!$D$18="ERRO !!!",0,
IF(H1439="10.1",0.65,
IF(H1439="10.2",0,
IF(AND(H1439="11.1",'1_QUESITOS'!$D$8="Não",'1_QUESITOS'!$D$9="Não",'1_QUESITOS'!$D$10="Não",'1_QUESITOS'!$D$11="Não"),0.65,
IF(AND(H1439="11.1",OR('1_QUESITOS'!$D$8="Sim",'1_QUESITOS'!$D$9="Sim",'1_QUESITOS'!$D$10="Sim",'1_QUESITOS'!$D$11="Sim")),0.7,
IF(AND(H1439="11.2",'1_QUESITOS'!$D$8="Não",'1_QUESITOS'!$D$9="Não",'1_QUESITOS'!$D$10="Não",'1_QUESITOS'!$D$11="Não"),0.5,
IF(AND(H1439="11.2",OR('1_QUESITOS'!$D$8="Sim",'1_QUESITOS'!$D$9="Sim",'1_QUESITOS'!$D$10="Sim",'1_QUESITOS'!$D$11="Sim")),0.55,
0)))))))</f>
        <v>0</v>
      </c>
      <c r="J1439" s="87">
        <f>'3_CAPAG'!$D$8</f>
        <v>0</v>
      </c>
      <c r="K1439" s="87">
        <f>IF(OR('2_DEBITOS'!I1435="Sim",'1_QUESITOS'!$D$6="Sim",'1_QUESITOS'!$D$7="Sim",'1_QUESITOS'!$D$9="Sim"),I1439,
SMALL(I1439:J1439,1))</f>
        <v>0</v>
      </c>
      <c r="L1439" s="7">
        <f>IF('2_DEBITOS'!$I$4="ERRO !!!",0,ROUNDDOWN(SUM(E1439:F1439)*K1439,2))</f>
        <v>0</v>
      </c>
      <c r="M1439" s="7">
        <f t="shared" si="88"/>
        <v>0</v>
      </c>
      <c r="N1439" s="7">
        <f t="shared" si="91"/>
        <v>0</v>
      </c>
      <c r="O1439" s="7">
        <f t="shared" si="89"/>
        <v>0</v>
      </c>
    </row>
    <row r="1440" spans="3:15" x14ac:dyDescent="0.35">
      <c r="C1440" s="18" t="str">
        <f t="shared" si="90"/>
        <v/>
      </c>
      <c r="D1440" s="13" t="str">
        <f>IF('2_DEBITOS'!D1436="","Não informado",'2_DEBITOS'!D1436)</f>
        <v>Não informado</v>
      </c>
      <c r="E1440" s="7">
        <f>IF('2_DEBITOS'!$I$4="ERRO !!!",0,SUM('2_DEBITOS'!E1436))</f>
        <v>0</v>
      </c>
      <c r="F1440" s="7">
        <f>IF('2_DEBITOS'!$I$4="ERRO !!!",0,SUM('2_DEBITOS'!F1436,'2_DEBITOS'!G1436))</f>
        <v>0</v>
      </c>
      <c r="G1440" s="8" t="str">
        <f>IF('1_QUESITOS'!$D$18="ERRO !!!","",
IF(E1440+F1440=0,"",
IF(OR('2_DEBITOS'!I1436="Sim",'1_QUESITOS'!$D$6="Sim",'1_QUESITOS'!$D$7="Sim",'1_QUESITOS'!$D$9="Sim"),"D",
IF('3_CAPAG'!$D$9="","",
'3_CAPAG'!$D$9))))</f>
        <v/>
      </c>
      <c r="H1440" s="8" t="str">
        <f>IF('1_QUESITOS'!$D$18="ERRO !!!","00.0",
IF(AND(OR(G1440="C",G1440="D"),'1_QUESITOS'!$D$13="Sim"),"10.1",
IF(AND(OR(G1440="A",G1440="B"),'1_QUESITOS'!$D$14="Sim"),"10.2",
IF(AND(OR(G1440="C",G1440="D"),'1_QUESITOS'!$D$13="Não",'1_QUESITOS'!$D$12="Inciso I"),"11.1",
IF(AND(OR(G1440="C",G1440="D"),'1_QUESITOS'!$D$13="Não",'1_QUESITOS'!$D$12="Inciso II"),"11.2",
"00.0")))))</f>
        <v>00.0</v>
      </c>
      <c r="I1440" s="87">
        <f>IF('1_QUESITOS'!$D$18="ERRO !!!",0,
IF(H1440="10.1",0.65,
IF(H1440="10.2",0,
IF(AND(H1440="11.1",'1_QUESITOS'!$D$8="Não",'1_QUESITOS'!$D$9="Não",'1_QUESITOS'!$D$10="Não",'1_QUESITOS'!$D$11="Não"),0.65,
IF(AND(H1440="11.1",OR('1_QUESITOS'!$D$8="Sim",'1_QUESITOS'!$D$9="Sim",'1_QUESITOS'!$D$10="Sim",'1_QUESITOS'!$D$11="Sim")),0.7,
IF(AND(H1440="11.2",'1_QUESITOS'!$D$8="Não",'1_QUESITOS'!$D$9="Não",'1_QUESITOS'!$D$10="Não",'1_QUESITOS'!$D$11="Não"),0.5,
IF(AND(H1440="11.2",OR('1_QUESITOS'!$D$8="Sim",'1_QUESITOS'!$D$9="Sim",'1_QUESITOS'!$D$10="Sim",'1_QUESITOS'!$D$11="Sim")),0.55,
0)))))))</f>
        <v>0</v>
      </c>
      <c r="J1440" s="87">
        <f>'3_CAPAG'!$D$8</f>
        <v>0</v>
      </c>
      <c r="K1440" s="87">
        <f>IF(OR('2_DEBITOS'!I1436="Sim",'1_QUESITOS'!$D$6="Sim",'1_QUESITOS'!$D$7="Sim",'1_QUESITOS'!$D$9="Sim"),I1440,
SMALL(I1440:J1440,1))</f>
        <v>0</v>
      </c>
      <c r="L1440" s="7">
        <f>IF('2_DEBITOS'!$I$4="ERRO !!!",0,ROUNDDOWN(SUM(E1440:F1440)*K1440,2))</f>
        <v>0</v>
      </c>
      <c r="M1440" s="7">
        <f t="shared" si="88"/>
        <v>0</v>
      </c>
      <c r="N1440" s="7">
        <f t="shared" si="91"/>
        <v>0</v>
      </c>
      <c r="O1440" s="7">
        <f t="shared" si="89"/>
        <v>0</v>
      </c>
    </row>
    <row r="1441" spans="3:15" x14ac:dyDescent="0.35">
      <c r="C1441" s="18" t="str">
        <f t="shared" si="90"/>
        <v/>
      </c>
      <c r="D1441" s="13" t="str">
        <f>IF('2_DEBITOS'!D1437="","Não informado",'2_DEBITOS'!D1437)</f>
        <v>Não informado</v>
      </c>
      <c r="E1441" s="7">
        <f>IF('2_DEBITOS'!$I$4="ERRO !!!",0,SUM('2_DEBITOS'!E1437))</f>
        <v>0</v>
      </c>
      <c r="F1441" s="7">
        <f>IF('2_DEBITOS'!$I$4="ERRO !!!",0,SUM('2_DEBITOS'!F1437,'2_DEBITOS'!G1437))</f>
        <v>0</v>
      </c>
      <c r="G1441" s="8" t="str">
        <f>IF('1_QUESITOS'!$D$18="ERRO !!!","",
IF(E1441+F1441=0,"",
IF(OR('2_DEBITOS'!I1437="Sim",'1_QUESITOS'!$D$6="Sim",'1_QUESITOS'!$D$7="Sim",'1_QUESITOS'!$D$9="Sim"),"D",
IF('3_CAPAG'!$D$9="","",
'3_CAPAG'!$D$9))))</f>
        <v/>
      </c>
      <c r="H1441" s="8" t="str">
        <f>IF('1_QUESITOS'!$D$18="ERRO !!!","00.0",
IF(AND(OR(G1441="C",G1441="D"),'1_QUESITOS'!$D$13="Sim"),"10.1",
IF(AND(OR(G1441="A",G1441="B"),'1_QUESITOS'!$D$14="Sim"),"10.2",
IF(AND(OR(G1441="C",G1441="D"),'1_QUESITOS'!$D$13="Não",'1_QUESITOS'!$D$12="Inciso I"),"11.1",
IF(AND(OR(G1441="C",G1441="D"),'1_QUESITOS'!$D$13="Não",'1_QUESITOS'!$D$12="Inciso II"),"11.2",
"00.0")))))</f>
        <v>00.0</v>
      </c>
      <c r="I1441" s="87">
        <f>IF('1_QUESITOS'!$D$18="ERRO !!!",0,
IF(H1441="10.1",0.65,
IF(H1441="10.2",0,
IF(AND(H1441="11.1",'1_QUESITOS'!$D$8="Não",'1_QUESITOS'!$D$9="Não",'1_QUESITOS'!$D$10="Não",'1_QUESITOS'!$D$11="Não"),0.65,
IF(AND(H1441="11.1",OR('1_QUESITOS'!$D$8="Sim",'1_QUESITOS'!$D$9="Sim",'1_QUESITOS'!$D$10="Sim",'1_QUESITOS'!$D$11="Sim")),0.7,
IF(AND(H1441="11.2",'1_QUESITOS'!$D$8="Não",'1_QUESITOS'!$D$9="Não",'1_QUESITOS'!$D$10="Não",'1_QUESITOS'!$D$11="Não"),0.5,
IF(AND(H1441="11.2",OR('1_QUESITOS'!$D$8="Sim",'1_QUESITOS'!$D$9="Sim",'1_QUESITOS'!$D$10="Sim",'1_QUESITOS'!$D$11="Sim")),0.55,
0)))))))</f>
        <v>0</v>
      </c>
      <c r="J1441" s="87">
        <f>'3_CAPAG'!$D$8</f>
        <v>0</v>
      </c>
      <c r="K1441" s="87">
        <f>IF(OR('2_DEBITOS'!I1437="Sim",'1_QUESITOS'!$D$6="Sim",'1_QUESITOS'!$D$7="Sim",'1_QUESITOS'!$D$9="Sim"),I1441,
SMALL(I1441:J1441,1))</f>
        <v>0</v>
      </c>
      <c r="L1441" s="7">
        <f>IF('2_DEBITOS'!$I$4="ERRO !!!",0,ROUNDDOWN(SUM(E1441:F1441)*K1441,2))</f>
        <v>0</v>
      </c>
      <c r="M1441" s="7">
        <f t="shared" si="88"/>
        <v>0</v>
      </c>
      <c r="N1441" s="7">
        <f t="shared" si="91"/>
        <v>0</v>
      </c>
      <c r="O1441" s="7">
        <f t="shared" si="89"/>
        <v>0</v>
      </c>
    </row>
    <row r="1442" spans="3:15" x14ac:dyDescent="0.35">
      <c r="C1442" s="18" t="str">
        <f t="shared" si="90"/>
        <v/>
      </c>
      <c r="D1442" s="13" t="str">
        <f>IF('2_DEBITOS'!D1438="","Não informado",'2_DEBITOS'!D1438)</f>
        <v>Não informado</v>
      </c>
      <c r="E1442" s="7">
        <f>IF('2_DEBITOS'!$I$4="ERRO !!!",0,SUM('2_DEBITOS'!E1438))</f>
        <v>0</v>
      </c>
      <c r="F1442" s="7">
        <f>IF('2_DEBITOS'!$I$4="ERRO !!!",0,SUM('2_DEBITOS'!F1438,'2_DEBITOS'!G1438))</f>
        <v>0</v>
      </c>
      <c r="G1442" s="8" t="str">
        <f>IF('1_QUESITOS'!$D$18="ERRO !!!","",
IF(E1442+F1442=0,"",
IF(OR('2_DEBITOS'!I1438="Sim",'1_QUESITOS'!$D$6="Sim",'1_QUESITOS'!$D$7="Sim",'1_QUESITOS'!$D$9="Sim"),"D",
IF('3_CAPAG'!$D$9="","",
'3_CAPAG'!$D$9))))</f>
        <v/>
      </c>
      <c r="H1442" s="8" t="str">
        <f>IF('1_QUESITOS'!$D$18="ERRO !!!","00.0",
IF(AND(OR(G1442="C",G1442="D"),'1_QUESITOS'!$D$13="Sim"),"10.1",
IF(AND(OR(G1442="A",G1442="B"),'1_QUESITOS'!$D$14="Sim"),"10.2",
IF(AND(OR(G1442="C",G1442="D"),'1_QUESITOS'!$D$13="Não",'1_QUESITOS'!$D$12="Inciso I"),"11.1",
IF(AND(OR(G1442="C",G1442="D"),'1_QUESITOS'!$D$13="Não",'1_QUESITOS'!$D$12="Inciso II"),"11.2",
"00.0")))))</f>
        <v>00.0</v>
      </c>
      <c r="I1442" s="87">
        <f>IF('1_QUESITOS'!$D$18="ERRO !!!",0,
IF(H1442="10.1",0.65,
IF(H1442="10.2",0,
IF(AND(H1442="11.1",'1_QUESITOS'!$D$8="Não",'1_QUESITOS'!$D$9="Não",'1_QUESITOS'!$D$10="Não",'1_QUESITOS'!$D$11="Não"),0.65,
IF(AND(H1442="11.1",OR('1_QUESITOS'!$D$8="Sim",'1_QUESITOS'!$D$9="Sim",'1_QUESITOS'!$D$10="Sim",'1_QUESITOS'!$D$11="Sim")),0.7,
IF(AND(H1442="11.2",'1_QUESITOS'!$D$8="Não",'1_QUESITOS'!$D$9="Não",'1_QUESITOS'!$D$10="Não",'1_QUESITOS'!$D$11="Não"),0.5,
IF(AND(H1442="11.2",OR('1_QUESITOS'!$D$8="Sim",'1_QUESITOS'!$D$9="Sim",'1_QUESITOS'!$D$10="Sim",'1_QUESITOS'!$D$11="Sim")),0.55,
0)))))))</f>
        <v>0</v>
      </c>
      <c r="J1442" s="87">
        <f>'3_CAPAG'!$D$8</f>
        <v>0</v>
      </c>
      <c r="K1442" s="87">
        <f>IF(OR('2_DEBITOS'!I1438="Sim",'1_QUESITOS'!$D$6="Sim",'1_QUESITOS'!$D$7="Sim",'1_QUESITOS'!$D$9="Sim"),I1442,
SMALL(I1442:J1442,1))</f>
        <v>0</v>
      </c>
      <c r="L1442" s="7">
        <f>IF('2_DEBITOS'!$I$4="ERRO !!!",0,ROUNDDOWN(SUM(E1442:F1442)*K1442,2))</f>
        <v>0</v>
      </c>
      <c r="M1442" s="7">
        <f t="shared" si="88"/>
        <v>0</v>
      </c>
      <c r="N1442" s="7">
        <f t="shared" si="91"/>
        <v>0</v>
      </c>
      <c r="O1442" s="7">
        <f t="shared" si="89"/>
        <v>0</v>
      </c>
    </row>
    <row r="1443" spans="3:15" x14ac:dyDescent="0.35">
      <c r="C1443" s="18" t="str">
        <f t="shared" si="90"/>
        <v/>
      </c>
      <c r="D1443" s="13" t="str">
        <f>IF('2_DEBITOS'!D1439="","Não informado",'2_DEBITOS'!D1439)</f>
        <v>Não informado</v>
      </c>
      <c r="E1443" s="7">
        <f>IF('2_DEBITOS'!$I$4="ERRO !!!",0,SUM('2_DEBITOS'!E1439))</f>
        <v>0</v>
      </c>
      <c r="F1443" s="7">
        <f>IF('2_DEBITOS'!$I$4="ERRO !!!",0,SUM('2_DEBITOS'!F1439,'2_DEBITOS'!G1439))</f>
        <v>0</v>
      </c>
      <c r="G1443" s="8" t="str">
        <f>IF('1_QUESITOS'!$D$18="ERRO !!!","",
IF(E1443+F1443=0,"",
IF(OR('2_DEBITOS'!I1439="Sim",'1_QUESITOS'!$D$6="Sim",'1_QUESITOS'!$D$7="Sim",'1_QUESITOS'!$D$9="Sim"),"D",
IF('3_CAPAG'!$D$9="","",
'3_CAPAG'!$D$9))))</f>
        <v/>
      </c>
      <c r="H1443" s="8" t="str">
        <f>IF('1_QUESITOS'!$D$18="ERRO !!!","00.0",
IF(AND(OR(G1443="C",G1443="D"),'1_QUESITOS'!$D$13="Sim"),"10.1",
IF(AND(OR(G1443="A",G1443="B"),'1_QUESITOS'!$D$14="Sim"),"10.2",
IF(AND(OR(G1443="C",G1443="D"),'1_QUESITOS'!$D$13="Não",'1_QUESITOS'!$D$12="Inciso I"),"11.1",
IF(AND(OR(G1443="C",G1443="D"),'1_QUESITOS'!$D$13="Não",'1_QUESITOS'!$D$12="Inciso II"),"11.2",
"00.0")))))</f>
        <v>00.0</v>
      </c>
      <c r="I1443" s="87">
        <f>IF('1_QUESITOS'!$D$18="ERRO !!!",0,
IF(H1443="10.1",0.65,
IF(H1443="10.2",0,
IF(AND(H1443="11.1",'1_QUESITOS'!$D$8="Não",'1_QUESITOS'!$D$9="Não",'1_QUESITOS'!$D$10="Não",'1_QUESITOS'!$D$11="Não"),0.65,
IF(AND(H1443="11.1",OR('1_QUESITOS'!$D$8="Sim",'1_QUESITOS'!$D$9="Sim",'1_QUESITOS'!$D$10="Sim",'1_QUESITOS'!$D$11="Sim")),0.7,
IF(AND(H1443="11.2",'1_QUESITOS'!$D$8="Não",'1_QUESITOS'!$D$9="Não",'1_QUESITOS'!$D$10="Não",'1_QUESITOS'!$D$11="Não"),0.5,
IF(AND(H1443="11.2",OR('1_QUESITOS'!$D$8="Sim",'1_QUESITOS'!$D$9="Sim",'1_QUESITOS'!$D$10="Sim",'1_QUESITOS'!$D$11="Sim")),0.55,
0)))))))</f>
        <v>0</v>
      </c>
      <c r="J1443" s="87">
        <f>'3_CAPAG'!$D$8</f>
        <v>0</v>
      </c>
      <c r="K1443" s="87">
        <f>IF(OR('2_DEBITOS'!I1439="Sim",'1_QUESITOS'!$D$6="Sim",'1_QUESITOS'!$D$7="Sim",'1_QUESITOS'!$D$9="Sim"),I1443,
SMALL(I1443:J1443,1))</f>
        <v>0</v>
      </c>
      <c r="L1443" s="7">
        <f>IF('2_DEBITOS'!$I$4="ERRO !!!",0,ROUNDDOWN(SUM(E1443:F1443)*K1443,2))</f>
        <v>0</v>
      </c>
      <c r="M1443" s="7">
        <f t="shared" si="88"/>
        <v>0</v>
      </c>
      <c r="N1443" s="7">
        <f t="shared" si="91"/>
        <v>0</v>
      </c>
      <c r="O1443" s="7">
        <f t="shared" si="89"/>
        <v>0</v>
      </c>
    </row>
    <row r="1444" spans="3:15" x14ac:dyDescent="0.35">
      <c r="C1444" s="18" t="str">
        <f t="shared" si="90"/>
        <v/>
      </c>
      <c r="D1444" s="13" t="str">
        <f>IF('2_DEBITOS'!D1440="","Não informado",'2_DEBITOS'!D1440)</f>
        <v>Não informado</v>
      </c>
      <c r="E1444" s="7">
        <f>IF('2_DEBITOS'!$I$4="ERRO !!!",0,SUM('2_DEBITOS'!E1440))</f>
        <v>0</v>
      </c>
      <c r="F1444" s="7">
        <f>IF('2_DEBITOS'!$I$4="ERRO !!!",0,SUM('2_DEBITOS'!F1440,'2_DEBITOS'!G1440))</f>
        <v>0</v>
      </c>
      <c r="G1444" s="8" t="str">
        <f>IF('1_QUESITOS'!$D$18="ERRO !!!","",
IF(E1444+F1444=0,"",
IF(OR('2_DEBITOS'!I1440="Sim",'1_QUESITOS'!$D$6="Sim",'1_QUESITOS'!$D$7="Sim",'1_QUESITOS'!$D$9="Sim"),"D",
IF('3_CAPAG'!$D$9="","",
'3_CAPAG'!$D$9))))</f>
        <v/>
      </c>
      <c r="H1444" s="8" t="str">
        <f>IF('1_QUESITOS'!$D$18="ERRO !!!","00.0",
IF(AND(OR(G1444="C",G1444="D"),'1_QUESITOS'!$D$13="Sim"),"10.1",
IF(AND(OR(G1444="A",G1444="B"),'1_QUESITOS'!$D$14="Sim"),"10.2",
IF(AND(OR(G1444="C",G1444="D"),'1_QUESITOS'!$D$13="Não",'1_QUESITOS'!$D$12="Inciso I"),"11.1",
IF(AND(OR(G1444="C",G1444="D"),'1_QUESITOS'!$D$13="Não",'1_QUESITOS'!$D$12="Inciso II"),"11.2",
"00.0")))))</f>
        <v>00.0</v>
      </c>
      <c r="I1444" s="87">
        <f>IF('1_QUESITOS'!$D$18="ERRO !!!",0,
IF(H1444="10.1",0.65,
IF(H1444="10.2",0,
IF(AND(H1444="11.1",'1_QUESITOS'!$D$8="Não",'1_QUESITOS'!$D$9="Não",'1_QUESITOS'!$D$10="Não",'1_QUESITOS'!$D$11="Não"),0.65,
IF(AND(H1444="11.1",OR('1_QUESITOS'!$D$8="Sim",'1_QUESITOS'!$D$9="Sim",'1_QUESITOS'!$D$10="Sim",'1_QUESITOS'!$D$11="Sim")),0.7,
IF(AND(H1444="11.2",'1_QUESITOS'!$D$8="Não",'1_QUESITOS'!$D$9="Não",'1_QUESITOS'!$D$10="Não",'1_QUESITOS'!$D$11="Não"),0.5,
IF(AND(H1444="11.2",OR('1_QUESITOS'!$D$8="Sim",'1_QUESITOS'!$D$9="Sim",'1_QUESITOS'!$D$10="Sim",'1_QUESITOS'!$D$11="Sim")),0.55,
0)))))))</f>
        <v>0</v>
      </c>
      <c r="J1444" s="87">
        <f>'3_CAPAG'!$D$8</f>
        <v>0</v>
      </c>
      <c r="K1444" s="87">
        <f>IF(OR('2_DEBITOS'!I1440="Sim",'1_QUESITOS'!$D$6="Sim",'1_QUESITOS'!$D$7="Sim",'1_QUESITOS'!$D$9="Sim"),I1444,
SMALL(I1444:J1444,1))</f>
        <v>0</v>
      </c>
      <c r="L1444" s="7">
        <f>IF('2_DEBITOS'!$I$4="ERRO !!!",0,ROUNDDOWN(SUM(E1444:F1444)*K1444,2))</f>
        <v>0</v>
      </c>
      <c r="M1444" s="7">
        <f t="shared" si="88"/>
        <v>0</v>
      </c>
      <c r="N1444" s="7">
        <f t="shared" si="91"/>
        <v>0</v>
      </c>
      <c r="O1444" s="7">
        <f t="shared" si="89"/>
        <v>0</v>
      </c>
    </row>
    <row r="1445" spans="3:15" x14ac:dyDescent="0.35">
      <c r="C1445" s="18" t="str">
        <f t="shared" si="90"/>
        <v/>
      </c>
      <c r="D1445" s="13" t="str">
        <f>IF('2_DEBITOS'!D1441="","Não informado",'2_DEBITOS'!D1441)</f>
        <v>Não informado</v>
      </c>
      <c r="E1445" s="7">
        <f>IF('2_DEBITOS'!$I$4="ERRO !!!",0,SUM('2_DEBITOS'!E1441))</f>
        <v>0</v>
      </c>
      <c r="F1445" s="7">
        <f>IF('2_DEBITOS'!$I$4="ERRO !!!",0,SUM('2_DEBITOS'!F1441,'2_DEBITOS'!G1441))</f>
        <v>0</v>
      </c>
      <c r="G1445" s="8" t="str">
        <f>IF('1_QUESITOS'!$D$18="ERRO !!!","",
IF(E1445+F1445=0,"",
IF(OR('2_DEBITOS'!I1441="Sim",'1_QUESITOS'!$D$6="Sim",'1_QUESITOS'!$D$7="Sim",'1_QUESITOS'!$D$9="Sim"),"D",
IF('3_CAPAG'!$D$9="","",
'3_CAPAG'!$D$9))))</f>
        <v/>
      </c>
      <c r="H1445" s="8" t="str">
        <f>IF('1_QUESITOS'!$D$18="ERRO !!!","00.0",
IF(AND(OR(G1445="C",G1445="D"),'1_QUESITOS'!$D$13="Sim"),"10.1",
IF(AND(OR(G1445="A",G1445="B"),'1_QUESITOS'!$D$14="Sim"),"10.2",
IF(AND(OR(G1445="C",G1445="D"),'1_QUESITOS'!$D$13="Não",'1_QUESITOS'!$D$12="Inciso I"),"11.1",
IF(AND(OR(G1445="C",G1445="D"),'1_QUESITOS'!$D$13="Não",'1_QUESITOS'!$D$12="Inciso II"),"11.2",
"00.0")))))</f>
        <v>00.0</v>
      </c>
      <c r="I1445" s="87">
        <f>IF('1_QUESITOS'!$D$18="ERRO !!!",0,
IF(H1445="10.1",0.65,
IF(H1445="10.2",0,
IF(AND(H1445="11.1",'1_QUESITOS'!$D$8="Não",'1_QUESITOS'!$D$9="Não",'1_QUESITOS'!$D$10="Não",'1_QUESITOS'!$D$11="Não"),0.65,
IF(AND(H1445="11.1",OR('1_QUESITOS'!$D$8="Sim",'1_QUESITOS'!$D$9="Sim",'1_QUESITOS'!$D$10="Sim",'1_QUESITOS'!$D$11="Sim")),0.7,
IF(AND(H1445="11.2",'1_QUESITOS'!$D$8="Não",'1_QUESITOS'!$D$9="Não",'1_QUESITOS'!$D$10="Não",'1_QUESITOS'!$D$11="Não"),0.5,
IF(AND(H1445="11.2",OR('1_QUESITOS'!$D$8="Sim",'1_QUESITOS'!$D$9="Sim",'1_QUESITOS'!$D$10="Sim",'1_QUESITOS'!$D$11="Sim")),0.55,
0)))))))</f>
        <v>0</v>
      </c>
      <c r="J1445" s="87">
        <f>'3_CAPAG'!$D$8</f>
        <v>0</v>
      </c>
      <c r="K1445" s="87">
        <f>IF(OR('2_DEBITOS'!I1441="Sim",'1_QUESITOS'!$D$6="Sim",'1_QUESITOS'!$D$7="Sim",'1_QUESITOS'!$D$9="Sim"),I1445,
SMALL(I1445:J1445,1))</f>
        <v>0</v>
      </c>
      <c r="L1445" s="7">
        <f>IF('2_DEBITOS'!$I$4="ERRO !!!",0,ROUNDDOWN(SUM(E1445:F1445)*K1445,2))</f>
        <v>0</v>
      </c>
      <c r="M1445" s="7">
        <f t="shared" si="88"/>
        <v>0</v>
      </c>
      <c r="N1445" s="7">
        <f t="shared" si="91"/>
        <v>0</v>
      </c>
      <c r="O1445" s="7">
        <f t="shared" si="89"/>
        <v>0</v>
      </c>
    </row>
    <row r="1446" spans="3:15" x14ac:dyDescent="0.35">
      <c r="C1446" s="18" t="str">
        <f t="shared" si="90"/>
        <v/>
      </c>
      <c r="D1446" s="13" t="str">
        <f>IF('2_DEBITOS'!D1442="","Não informado",'2_DEBITOS'!D1442)</f>
        <v>Não informado</v>
      </c>
      <c r="E1446" s="7">
        <f>IF('2_DEBITOS'!$I$4="ERRO !!!",0,SUM('2_DEBITOS'!E1442))</f>
        <v>0</v>
      </c>
      <c r="F1446" s="7">
        <f>IF('2_DEBITOS'!$I$4="ERRO !!!",0,SUM('2_DEBITOS'!F1442,'2_DEBITOS'!G1442))</f>
        <v>0</v>
      </c>
      <c r="G1446" s="8" t="str">
        <f>IF('1_QUESITOS'!$D$18="ERRO !!!","",
IF(E1446+F1446=0,"",
IF(OR('2_DEBITOS'!I1442="Sim",'1_QUESITOS'!$D$6="Sim",'1_QUESITOS'!$D$7="Sim",'1_QUESITOS'!$D$9="Sim"),"D",
IF('3_CAPAG'!$D$9="","",
'3_CAPAG'!$D$9))))</f>
        <v/>
      </c>
      <c r="H1446" s="8" t="str">
        <f>IF('1_QUESITOS'!$D$18="ERRO !!!","00.0",
IF(AND(OR(G1446="C",G1446="D"),'1_QUESITOS'!$D$13="Sim"),"10.1",
IF(AND(OR(G1446="A",G1446="B"),'1_QUESITOS'!$D$14="Sim"),"10.2",
IF(AND(OR(G1446="C",G1446="D"),'1_QUESITOS'!$D$13="Não",'1_QUESITOS'!$D$12="Inciso I"),"11.1",
IF(AND(OR(G1446="C",G1446="D"),'1_QUESITOS'!$D$13="Não",'1_QUESITOS'!$D$12="Inciso II"),"11.2",
"00.0")))))</f>
        <v>00.0</v>
      </c>
      <c r="I1446" s="87">
        <f>IF('1_QUESITOS'!$D$18="ERRO !!!",0,
IF(H1446="10.1",0.65,
IF(H1446="10.2",0,
IF(AND(H1446="11.1",'1_QUESITOS'!$D$8="Não",'1_QUESITOS'!$D$9="Não",'1_QUESITOS'!$D$10="Não",'1_QUESITOS'!$D$11="Não"),0.65,
IF(AND(H1446="11.1",OR('1_QUESITOS'!$D$8="Sim",'1_QUESITOS'!$D$9="Sim",'1_QUESITOS'!$D$10="Sim",'1_QUESITOS'!$D$11="Sim")),0.7,
IF(AND(H1446="11.2",'1_QUESITOS'!$D$8="Não",'1_QUESITOS'!$D$9="Não",'1_QUESITOS'!$D$10="Não",'1_QUESITOS'!$D$11="Não"),0.5,
IF(AND(H1446="11.2",OR('1_QUESITOS'!$D$8="Sim",'1_QUESITOS'!$D$9="Sim",'1_QUESITOS'!$D$10="Sim",'1_QUESITOS'!$D$11="Sim")),0.55,
0)))))))</f>
        <v>0</v>
      </c>
      <c r="J1446" s="87">
        <f>'3_CAPAG'!$D$8</f>
        <v>0</v>
      </c>
      <c r="K1446" s="87">
        <f>IF(OR('2_DEBITOS'!I1442="Sim",'1_QUESITOS'!$D$6="Sim",'1_QUESITOS'!$D$7="Sim",'1_QUESITOS'!$D$9="Sim"),I1446,
SMALL(I1446:J1446,1))</f>
        <v>0</v>
      </c>
      <c r="L1446" s="7">
        <f>IF('2_DEBITOS'!$I$4="ERRO !!!",0,ROUNDDOWN(SUM(E1446:F1446)*K1446,2))</f>
        <v>0</v>
      </c>
      <c r="M1446" s="7">
        <f t="shared" si="88"/>
        <v>0</v>
      </c>
      <c r="N1446" s="7">
        <f t="shared" si="91"/>
        <v>0</v>
      </c>
      <c r="O1446" s="7">
        <f t="shared" si="89"/>
        <v>0</v>
      </c>
    </row>
    <row r="1447" spans="3:15" x14ac:dyDescent="0.35">
      <c r="C1447" s="18" t="str">
        <f t="shared" si="90"/>
        <v/>
      </c>
      <c r="D1447" s="13" t="str">
        <f>IF('2_DEBITOS'!D1443="","Não informado",'2_DEBITOS'!D1443)</f>
        <v>Não informado</v>
      </c>
      <c r="E1447" s="7">
        <f>IF('2_DEBITOS'!$I$4="ERRO !!!",0,SUM('2_DEBITOS'!E1443))</f>
        <v>0</v>
      </c>
      <c r="F1447" s="7">
        <f>IF('2_DEBITOS'!$I$4="ERRO !!!",0,SUM('2_DEBITOS'!F1443,'2_DEBITOS'!G1443))</f>
        <v>0</v>
      </c>
      <c r="G1447" s="8" t="str">
        <f>IF('1_QUESITOS'!$D$18="ERRO !!!","",
IF(E1447+F1447=0,"",
IF(OR('2_DEBITOS'!I1443="Sim",'1_QUESITOS'!$D$6="Sim",'1_QUESITOS'!$D$7="Sim",'1_QUESITOS'!$D$9="Sim"),"D",
IF('3_CAPAG'!$D$9="","",
'3_CAPAG'!$D$9))))</f>
        <v/>
      </c>
      <c r="H1447" s="8" t="str">
        <f>IF('1_QUESITOS'!$D$18="ERRO !!!","00.0",
IF(AND(OR(G1447="C",G1447="D"),'1_QUESITOS'!$D$13="Sim"),"10.1",
IF(AND(OR(G1447="A",G1447="B"),'1_QUESITOS'!$D$14="Sim"),"10.2",
IF(AND(OR(G1447="C",G1447="D"),'1_QUESITOS'!$D$13="Não",'1_QUESITOS'!$D$12="Inciso I"),"11.1",
IF(AND(OR(G1447="C",G1447="D"),'1_QUESITOS'!$D$13="Não",'1_QUESITOS'!$D$12="Inciso II"),"11.2",
"00.0")))))</f>
        <v>00.0</v>
      </c>
      <c r="I1447" s="87">
        <f>IF('1_QUESITOS'!$D$18="ERRO !!!",0,
IF(H1447="10.1",0.65,
IF(H1447="10.2",0,
IF(AND(H1447="11.1",'1_QUESITOS'!$D$8="Não",'1_QUESITOS'!$D$9="Não",'1_QUESITOS'!$D$10="Não",'1_QUESITOS'!$D$11="Não"),0.65,
IF(AND(H1447="11.1",OR('1_QUESITOS'!$D$8="Sim",'1_QUESITOS'!$D$9="Sim",'1_QUESITOS'!$D$10="Sim",'1_QUESITOS'!$D$11="Sim")),0.7,
IF(AND(H1447="11.2",'1_QUESITOS'!$D$8="Não",'1_QUESITOS'!$D$9="Não",'1_QUESITOS'!$D$10="Não",'1_QUESITOS'!$D$11="Não"),0.5,
IF(AND(H1447="11.2",OR('1_QUESITOS'!$D$8="Sim",'1_QUESITOS'!$D$9="Sim",'1_QUESITOS'!$D$10="Sim",'1_QUESITOS'!$D$11="Sim")),0.55,
0)))))))</f>
        <v>0</v>
      </c>
      <c r="J1447" s="87">
        <f>'3_CAPAG'!$D$8</f>
        <v>0</v>
      </c>
      <c r="K1447" s="87">
        <f>IF(OR('2_DEBITOS'!I1443="Sim",'1_QUESITOS'!$D$6="Sim",'1_QUESITOS'!$D$7="Sim",'1_QUESITOS'!$D$9="Sim"),I1447,
SMALL(I1447:J1447,1))</f>
        <v>0</v>
      </c>
      <c r="L1447" s="7">
        <f>IF('2_DEBITOS'!$I$4="ERRO !!!",0,ROUNDDOWN(SUM(E1447:F1447)*K1447,2))</f>
        <v>0</v>
      </c>
      <c r="M1447" s="7">
        <f t="shared" si="88"/>
        <v>0</v>
      </c>
      <c r="N1447" s="7">
        <f t="shared" si="91"/>
        <v>0</v>
      </c>
      <c r="O1447" s="7">
        <f t="shared" si="89"/>
        <v>0</v>
      </c>
    </row>
    <row r="1448" spans="3:15" x14ac:dyDescent="0.35">
      <c r="C1448" s="18" t="str">
        <f t="shared" si="90"/>
        <v/>
      </c>
      <c r="D1448" s="13" t="str">
        <f>IF('2_DEBITOS'!D1444="","Não informado",'2_DEBITOS'!D1444)</f>
        <v>Não informado</v>
      </c>
      <c r="E1448" s="7">
        <f>IF('2_DEBITOS'!$I$4="ERRO !!!",0,SUM('2_DEBITOS'!E1444))</f>
        <v>0</v>
      </c>
      <c r="F1448" s="7">
        <f>IF('2_DEBITOS'!$I$4="ERRO !!!",0,SUM('2_DEBITOS'!F1444,'2_DEBITOS'!G1444))</f>
        <v>0</v>
      </c>
      <c r="G1448" s="8" t="str">
        <f>IF('1_QUESITOS'!$D$18="ERRO !!!","",
IF(E1448+F1448=0,"",
IF(OR('2_DEBITOS'!I1444="Sim",'1_QUESITOS'!$D$6="Sim",'1_QUESITOS'!$D$7="Sim",'1_QUESITOS'!$D$9="Sim"),"D",
IF('3_CAPAG'!$D$9="","",
'3_CAPAG'!$D$9))))</f>
        <v/>
      </c>
      <c r="H1448" s="8" t="str">
        <f>IF('1_QUESITOS'!$D$18="ERRO !!!","00.0",
IF(AND(OR(G1448="C",G1448="D"),'1_QUESITOS'!$D$13="Sim"),"10.1",
IF(AND(OR(G1448="A",G1448="B"),'1_QUESITOS'!$D$14="Sim"),"10.2",
IF(AND(OR(G1448="C",G1448="D"),'1_QUESITOS'!$D$13="Não",'1_QUESITOS'!$D$12="Inciso I"),"11.1",
IF(AND(OR(G1448="C",G1448="D"),'1_QUESITOS'!$D$13="Não",'1_QUESITOS'!$D$12="Inciso II"),"11.2",
"00.0")))))</f>
        <v>00.0</v>
      </c>
      <c r="I1448" s="87">
        <f>IF('1_QUESITOS'!$D$18="ERRO !!!",0,
IF(H1448="10.1",0.65,
IF(H1448="10.2",0,
IF(AND(H1448="11.1",'1_QUESITOS'!$D$8="Não",'1_QUESITOS'!$D$9="Não",'1_QUESITOS'!$D$10="Não",'1_QUESITOS'!$D$11="Não"),0.65,
IF(AND(H1448="11.1",OR('1_QUESITOS'!$D$8="Sim",'1_QUESITOS'!$D$9="Sim",'1_QUESITOS'!$D$10="Sim",'1_QUESITOS'!$D$11="Sim")),0.7,
IF(AND(H1448="11.2",'1_QUESITOS'!$D$8="Não",'1_QUESITOS'!$D$9="Não",'1_QUESITOS'!$D$10="Não",'1_QUESITOS'!$D$11="Não"),0.5,
IF(AND(H1448="11.2",OR('1_QUESITOS'!$D$8="Sim",'1_QUESITOS'!$D$9="Sim",'1_QUESITOS'!$D$10="Sim",'1_QUESITOS'!$D$11="Sim")),0.55,
0)))))))</f>
        <v>0</v>
      </c>
      <c r="J1448" s="87">
        <f>'3_CAPAG'!$D$8</f>
        <v>0</v>
      </c>
      <c r="K1448" s="87">
        <f>IF(OR('2_DEBITOS'!I1444="Sim",'1_QUESITOS'!$D$6="Sim",'1_QUESITOS'!$D$7="Sim",'1_QUESITOS'!$D$9="Sim"),I1448,
SMALL(I1448:J1448,1))</f>
        <v>0</v>
      </c>
      <c r="L1448" s="7">
        <f>IF('2_DEBITOS'!$I$4="ERRO !!!",0,ROUNDDOWN(SUM(E1448:F1448)*K1448,2))</f>
        <v>0</v>
      </c>
      <c r="M1448" s="7">
        <f t="shared" si="88"/>
        <v>0</v>
      </c>
      <c r="N1448" s="7">
        <f t="shared" si="91"/>
        <v>0</v>
      </c>
      <c r="O1448" s="7">
        <f t="shared" si="89"/>
        <v>0</v>
      </c>
    </row>
    <row r="1449" spans="3:15" x14ac:dyDescent="0.35">
      <c r="C1449" s="18" t="str">
        <f t="shared" si="90"/>
        <v/>
      </c>
      <c r="D1449" s="13" t="str">
        <f>IF('2_DEBITOS'!D1445="","Não informado",'2_DEBITOS'!D1445)</f>
        <v>Não informado</v>
      </c>
      <c r="E1449" s="7">
        <f>IF('2_DEBITOS'!$I$4="ERRO !!!",0,SUM('2_DEBITOS'!E1445))</f>
        <v>0</v>
      </c>
      <c r="F1449" s="7">
        <f>IF('2_DEBITOS'!$I$4="ERRO !!!",0,SUM('2_DEBITOS'!F1445,'2_DEBITOS'!G1445))</f>
        <v>0</v>
      </c>
      <c r="G1449" s="8" t="str">
        <f>IF('1_QUESITOS'!$D$18="ERRO !!!","",
IF(E1449+F1449=0,"",
IF(OR('2_DEBITOS'!I1445="Sim",'1_QUESITOS'!$D$6="Sim",'1_QUESITOS'!$D$7="Sim",'1_QUESITOS'!$D$9="Sim"),"D",
IF('3_CAPAG'!$D$9="","",
'3_CAPAG'!$D$9))))</f>
        <v/>
      </c>
      <c r="H1449" s="8" t="str">
        <f>IF('1_QUESITOS'!$D$18="ERRO !!!","00.0",
IF(AND(OR(G1449="C",G1449="D"),'1_QUESITOS'!$D$13="Sim"),"10.1",
IF(AND(OR(G1449="A",G1449="B"),'1_QUESITOS'!$D$14="Sim"),"10.2",
IF(AND(OR(G1449="C",G1449="D"),'1_QUESITOS'!$D$13="Não",'1_QUESITOS'!$D$12="Inciso I"),"11.1",
IF(AND(OR(G1449="C",G1449="D"),'1_QUESITOS'!$D$13="Não",'1_QUESITOS'!$D$12="Inciso II"),"11.2",
"00.0")))))</f>
        <v>00.0</v>
      </c>
      <c r="I1449" s="87">
        <f>IF('1_QUESITOS'!$D$18="ERRO !!!",0,
IF(H1449="10.1",0.65,
IF(H1449="10.2",0,
IF(AND(H1449="11.1",'1_QUESITOS'!$D$8="Não",'1_QUESITOS'!$D$9="Não",'1_QUESITOS'!$D$10="Não",'1_QUESITOS'!$D$11="Não"),0.65,
IF(AND(H1449="11.1",OR('1_QUESITOS'!$D$8="Sim",'1_QUESITOS'!$D$9="Sim",'1_QUESITOS'!$D$10="Sim",'1_QUESITOS'!$D$11="Sim")),0.7,
IF(AND(H1449="11.2",'1_QUESITOS'!$D$8="Não",'1_QUESITOS'!$D$9="Não",'1_QUESITOS'!$D$10="Não",'1_QUESITOS'!$D$11="Não"),0.5,
IF(AND(H1449="11.2",OR('1_QUESITOS'!$D$8="Sim",'1_QUESITOS'!$D$9="Sim",'1_QUESITOS'!$D$10="Sim",'1_QUESITOS'!$D$11="Sim")),0.55,
0)))))))</f>
        <v>0</v>
      </c>
      <c r="J1449" s="87">
        <f>'3_CAPAG'!$D$8</f>
        <v>0</v>
      </c>
      <c r="K1449" s="87">
        <f>IF(OR('2_DEBITOS'!I1445="Sim",'1_QUESITOS'!$D$6="Sim",'1_QUESITOS'!$D$7="Sim",'1_QUESITOS'!$D$9="Sim"),I1449,
SMALL(I1449:J1449,1))</f>
        <v>0</v>
      </c>
      <c r="L1449" s="7">
        <f>IF('2_DEBITOS'!$I$4="ERRO !!!",0,ROUNDDOWN(SUM(E1449:F1449)*K1449,2))</f>
        <v>0</v>
      </c>
      <c r="M1449" s="7">
        <f t="shared" si="88"/>
        <v>0</v>
      </c>
      <c r="N1449" s="7">
        <f t="shared" si="91"/>
        <v>0</v>
      </c>
      <c r="O1449" s="7">
        <f t="shared" si="89"/>
        <v>0</v>
      </c>
    </row>
    <row r="1450" spans="3:15" x14ac:dyDescent="0.35">
      <c r="C1450" s="18" t="str">
        <f t="shared" si="90"/>
        <v/>
      </c>
      <c r="D1450" s="13" t="str">
        <f>IF('2_DEBITOS'!D1446="","Não informado",'2_DEBITOS'!D1446)</f>
        <v>Não informado</v>
      </c>
      <c r="E1450" s="7">
        <f>IF('2_DEBITOS'!$I$4="ERRO !!!",0,SUM('2_DEBITOS'!E1446))</f>
        <v>0</v>
      </c>
      <c r="F1450" s="7">
        <f>IF('2_DEBITOS'!$I$4="ERRO !!!",0,SUM('2_DEBITOS'!F1446,'2_DEBITOS'!G1446))</f>
        <v>0</v>
      </c>
      <c r="G1450" s="8" t="str">
        <f>IF('1_QUESITOS'!$D$18="ERRO !!!","",
IF(E1450+F1450=0,"",
IF(OR('2_DEBITOS'!I1446="Sim",'1_QUESITOS'!$D$6="Sim",'1_QUESITOS'!$D$7="Sim",'1_QUESITOS'!$D$9="Sim"),"D",
IF('3_CAPAG'!$D$9="","",
'3_CAPAG'!$D$9))))</f>
        <v/>
      </c>
      <c r="H1450" s="8" t="str">
        <f>IF('1_QUESITOS'!$D$18="ERRO !!!","00.0",
IF(AND(OR(G1450="C",G1450="D"),'1_QUESITOS'!$D$13="Sim"),"10.1",
IF(AND(OR(G1450="A",G1450="B"),'1_QUESITOS'!$D$14="Sim"),"10.2",
IF(AND(OR(G1450="C",G1450="D"),'1_QUESITOS'!$D$13="Não",'1_QUESITOS'!$D$12="Inciso I"),"11.1",
IF(AND(OR(G1450="C",G1450="D"),'1_QUESITOS'!$D$13="Não",'1_QUESITOS'!$D$12="Inciso II"),"11.2",
"00.0")))))</f>
        <v>00.0</v>
      </c>
      <c r="I1450" s="87">
        <f>IF('1_QUESITOS'!$D$18="ERRO !!!",0,
IF(H1450="10.1",0.65,
IF(H1450="10.2",0,
IF(AND(H1450="11.1",'1_QUESITOS'!$D$8="Não",'1_QUESITOS'!$D$9="Não",'1_QUESITOS'!$D$10="Não",'1_QUESITOS'!$D$11="Não"),0.65,
IF(AND(H1450="11.1",OR('1_QUESITOS'!$D$8="Sim",'1_QUESITOS'!$D$9="Sim",'1_QUESITOS'!$D$10="Sim",'1_QUESITOS'!$D$11="Sim")),0.7,
IF(AND(H1450="11.2",'1_QUESITOS'!$D$8="Não",'1_QUESITOS'!$D$9="Não",'1_QUESITOS'!$D$10="Não",'1_QUESITOS'!$D$11="Não"),0.5,
IF(AND(H1450="11.2",OR('1_QUESITOS'!$D$8="Sim",'1_QUESITOS'!$D$9="Sim",'1_QUESITOS'!$D$10="Sim",'1_QUESITOS'!$D$11="Sim")),0.55,
0)))))))</f>
        <v>0</v>
      </c>
      <c r="J1450" s="87">
        <f>'3_CAPAG'!$D$8</f>
        <v>0</v>
      </c>
      <c r="K1450" s="87">
        <f>IF(OR('2_DEBITOS'!I1446="Sim",'1_QUESITOS'!$D$6="Sim",'1_QUESITOS'!$D$7="Sim",'1_QUESITOS'!$D$9="Sim"),I1450,
SMALL(I1450:J1450,1))</f>
        <v>0</v>
      </c>
      <c r="L1450" s="7">
        <f>IF('2_DEBITOS'!$I$4="ERRO !!!",0,ROUNDDOWN(SUM(E1450:F1450)*K1450,2))</f>
        <v>0</v>
      </c>
      <c r="M1450" s="7">
        <f t="shared" si="88"/>
        <v>0</v>
      </c>
      <c r="N1450" s="7">
        <f t="shared" si="91"/>
        <v>0</v>
      </c>
      <c r="O1450" s="7">
        <f t="shared" si="89"/>
        <v>0</v>
      </c>
    </row>
    <row r="1451" spans="3:15" x14ac:dyDescent="0.35">
      <c r="C1451" s="18" t="str">
        <f t="shared" si="90"/>
        <v/>
      </c>
      <c r="D1451" s="13" t="str">
        <f>IF('2_DEBITOS'!D1447="","Não informado",'2_DEBITOS'!D1447)</f>
        <v>Não informado</v>
      </c>
      <c r="E1451" s="7">
        <f>IF('2_DEBITOS'!$I$4="ERRO !!!",0,SUM('2_DEBITOS'!E1447))</f>
        <v>0</v>
      </c>
      <c r="F1451" s="7">
        <f>IF('2_DEBITOS'!$I$4="ERRO !!!",0,SUM('2_DEBITOS'!F1447,'2_DEBITOS'!G1447))</f>
        <v>0</v>
      </c>
      <c r="G1451" s="8" t="str">
        <f>IF('1_QUESITOS'!$D$18="ERRO !!!","",
IF(E1451+F1451=0,"",
IF(OR('2_DEBITOS'!I1447="Sim",'1_QUESITOS'!$D$6="Sim",'1_QUESITOS'!$D$7="Sim",'1_QUESITOS'!$D$9="Sim"),"D",
IF('3_CAPAG'!$D$9="","",
'3_CAPAG'!$D$9))))</f>
        <v/>
      </c>
      <c r="H1451" s="8" t="str">
        <f>IF('1_QUESITOS'!$D$18="ERRO !!!","00.0",
IF(AND(OR(G1451="C",G1451="D"),'1_QUESITOS'!$D$13="Sim"),"10.1",
IF(AND(OR(G1451="A",G1451="B"),'1_QUESITOS'!$D$14="Sim"),"10.2",
IF(AND(OR(G1451="C",G1451="D"),'1_QUESITOS'!$D$13="Não",'1_QUESITOS'!$D$12="Inciso I"),"11.1",
IF(AND(OR(G1451="C",G1451="D"),'1_QUESITOS'!$D$13="Não",'1_QUESITOS'!$D$12="Inciso II"),"11.2",
"00.0")))))</f>
        <v>00.0</v>
      </c>
      <c r="I1451" s="87">
        <f>IF('1_QUESITOS'!$D$18="ERRO !!!",0,
IF(H1451="10.1",0.65,
IF(H1451="10.2",0,
IF(AND(H1451="11.1",'1_QUESITOS'!$D$8="Não",'1_QUESITOS'!$D$9="Não",'1_QUESITOS'!$D$10="Não",'1_QUESITOS'!$D$11="Não"),0.65,
IF(AND(H1451="11.1",OR('1_QUESITOS'!$D$8="Sim",'1_QUESITOS'!$D$9="Sim",'1_QUESITOS'!$D$10="Sim",'1_QUESITOS'!$D$11="Sim")),0.7,
IF(AND(H1451="11.2",'1_QUESITOS'!$D$8="Não",'1_QUESITOS'!$D$9="Não",'1_QUESITOS'!$D$10="Não",'1_QUESITOS'!$D$11="Não"),0.5,
IF(AND(H1451="11.2",OR('1_QUESITOS'!$D$8="Sim",'1_QUESITOS'!$D$9="Sim",'1_QUESITOS'!$D$10="Sim",'1_QUESITOS'!$D$11="Sim")),0.55,
0)))))))</f>
        <v>0</v>
      </c>
      <c r="J1451" s="87">
        <f>'3_CAPAG'!$D$8</f>
        <v>0</v>
      </c>
      <c r="K1451" s="87">
        <f>IF(OR('2_DEBITOS'!I1447="Sim",'1_QUESITOS'!$D$6="Sim",'1_QUESITOS'!$D$7="Sim",'1_QUESITOS'!$D$9="Sim"),I1451,
SMALL(I1451:J1451,1))</f>
        <v>0</v>
      </c>
      <c r="L1451" s="7">
        <f>IF('2_DEBITOS'!$I$4="ERRO !!!",0,ROUNDDOWN(SUM(E1451:F1451)*K1451,2))</f>
        <v>0</v>
      </c>
      <c r="M1451" s="7">
        <f t="shared" si="88"/>
        <v>0</v>
      </c>
      <c r="N1451" s="7">
        <f t="shared" si="91"/>
        <v>0</v>
      </c>
      <c r="O1451" s="7">
        <f t="shared" si="89"/>
        <v>0</v>
      </c>
    </row>
    <row r="1452" spans="3:15" x14ac:dyDescent="0.35">
      <c r="C1452" s="18" t="str">
        <f t="shared" si="90"/>
        <v/>
      </c>
      <c r="D1452" s="13" t="str">
        <f>IF('2_DEBITOS'!D1448="","Não informado",'2_DEBITOS'!D1448)</f>
        <v>Não informado</v>
      </c>
      <c r="E1452" s="7">
        <f>IF('2_DEBITOS'!$I$4="ERRO !!!",0,SUM('2_DEBITOS'!E1448))</f>
        <v>0</v>
      </c>
      <c r="F1452" s="7">
        <f>IF('2_DEBITOS'!$I$4="ERRO !!!",0,SUM('2_DEBITOS'!F1448,'2_DEBITOS'!G1448))</f>
        <v>0</v>
      </c>
      <c r="G1452" s="8" t="str">
        <f>IF('1_QUESITOS'!$D$18="ERRO !!!","",
IF(E1452+F1452=0,"",
IF(OR('2_DEBITOS'!I1448="Sim",'1_QUESITOS'!$D$6="Sim",'1_QUESITOS'!$D$7="Sim",'1_QUESITOS'!$D$9="Sim"),"D",
IF('3_CAPAG'!$D$9="","",
'3_CAPAG'!$D$9))))</f>
        <v/>
      </c>
      <c r="H1452" s="8" t="str">
        <f>IF('1_QUESITOS'!$D$18="ERRO !!!","00.0",
IF(AND(OR(G1452="C",G1452="D"),'1_QUESITOS'!$D$13="Sim"),"10.1",
IF(AND(OR(G1452="A",G1452="B"),'1_QUESITOS'!$D$14="Sim"),"10.2",
IF(AND(OR(G1452="C",G1452="D"),'1_QUESITOS'!$D$13="Não",'1_QUESITOS'!$D$12="Inciso I"),"11.1",
IF(AND(OR(G1452="C",G1452="D"),'1_QUESITOS'!$D$13="Não",'1_QUESITOS'!$D$12="Inciso II"),"11.2",
"00.0")))))</f>
        <v>00.0</v>
      </c>
      <c r="I1452" s="87">
        <f>IF('1_QUESITOS'!$D$18="ERRO !!!",0,
IF(H1452="10.1",0.65,
IF(H1452="10.2",0,
IF(AND(H1452="11.1",'1_QUESITOS'!$D$8="Não",'1_QUESITOS'!$D$9="Não",'1_QUESITOS'!$D$10="Não",'1_QUESITOS'!$D$11="Não"),0.65,
IF(AND(H1452="11.1",OR('1_QUESITOS'!$D$8="Sim",'1_QUESITOS'!$D$9="Sim",'1_QUESITOS'!$D$10="Sim",'1_QUESITOS'!$D$11="Sim")),0.7,
IF(AND(H1452="11.2",'1_QUESITOS'!$D$8="Não",'1_QUESITOS'!$D$9="Não",'1_QUESITOS'!$D$10="Não",'1_QUESITOS'!$D$11="Não"),0.5,
IF(AND(H1452="11.2",OR('1_QUESITOS'!$D$8="Sim",'1_QUESITOS'!$D$9="Sim",'1_QUESITOS'!$D$10="Sim",'1_QUESITOS'!$D$11="Sim")),0.55,
0)))))))</f>
        <v>0</v>
      </c>
      <c r="J1452" s="87">
        <f>'3_CAPAG'!$D$8</f>
        <v>0</v>
      </c>
      <c r="K1452" s="87">
        <f>IF(OR('2_DEBITOS'!I1448="Sim",'1_QUESITOS'!$D$6="Sim",'1_QUESITOS'!$D$7="Sim",'1_QUESITOS'!$D$9="Sim"),I1452,
SMALL(I1452:J1452,1))</f>
        <v>0</v>
      </c>
      <c r="L1452" s="7">
        <f>IF('2_DEBITOS'!$I$4="ERRO !!!",0,ROUNDDOWN(SUM(E1452:F1452)*K1452,2))</f>
        <v>0</v>
      </c>
      <c r="M1452" s="7">
        <f t="shared" si="88"/>
        <v>0</v>
      </c>
      <c r="N1452" s="7">
        <f t="shared" si="91"/>
        <v>0</v>
      </c>
      <c r="O1452" s="7">
        <f t="shared" si="89"/>
        <v>0</v>
      </c>
    </row>
    <row r="1453" spans="3:15" x14ac:dyDescent="0.35">
      <c r="C1453" s="18" t="str">
        <f t="shared" si="90"/>
        <v/>
      </c>
      <c r="D1453" s="13" t="str">
        <f>IF('2_DEBITOS'!D1449="","Não informado",'2_DEBITOS'!D1449)</f>
        <v>Não informado</v>
      </c>
      <c r="E1453" s="7">
        <f>IF('2_DEBITOS'!$I$4="ERRO !!!",0,SUM('2_DEBITOS'!E1449))</f>
        <v>0</v>
      </c>
      <c r="F1453" s="7">
        <f>IF('2_DEBITOS'!$I$4="ERRO !!!",0,SUM('2_DEBITOS'!F1449,'2_DEBITOS'!G1449))</f>
        <v>0</v>
      </c>
      <c r="G1453" s="8" t="str">
        <f>IF('1_QUESITOS'!$D$18="ERRO !!!","",
IF(E1453+F1453=0,"",
IF(OR('2_DEBITOS'!I1449="Sim",'1_QUESITOS'!$D$6="Sim",'1_QUESITOS'!$D$7="Sim",'1_QUESITOS'!$D$9="Sim"),"D",
IF('3_CAPAG'!$D$9="","",
'3_CAPAG'!$D$9))))</f>
        <v/>
      </c>
      <c r="H1453" s="8" t="str">
        <f>IF('1_QUESITOS'!$D$18="ERRO !!!","00.0",
IF(AND(OR(G1453="C",G1453="D"),'1_QUESITOS'!$D$13="Sim"),"10.1",
IF(AND(OR(G1453="A",G1453="B"),'1_QUESITOS'!$D$14="Sim"),"10.2",
IF(AND(OR(G1453="C",G1453="D"),'1_QUESITOS'!$D$13="Não",'1_QUESITOS'!$D$12="Inciso I"),"11.1",
IF(AND(OR(G1453="C",G1453="D"),'1_QUESITOS'!$D$13="Não",'1_QUESITOS'!$D$12="Inciso II"),"11.2",
"00.0")))))</f>
        <v>00.0</v>
      </c>
      <c r="I1453" s="87">
        <f>IF('1_QUESITOS'!$D$18="ERRO !!!",0,
IF(H1453="10.1",0.65,
IF(H1453="10.2",0,
IF(AND(H1453="11.1",'1_QUESITOS'!$D$8="Não",'1_QUESITOS'!$D$9="Não",'1_QUESITOS'!$D$10="Não",'1_QUESITOS'!$D$11="Não"),0.65,
IF(AND(H1453="11.1",OR('1_QUESITOS'!$D$8="Sim",'1_QUESITOS'!$D$9="Sim",'1_QUESITOS'!$D$10="Sim",'1_QUESITOS'!$D$11="Sim")),0.7,
IF(AND(H1453="11.2",'1_QUESITOS'!$D$8="Não",'1_QUESITOS'!$D$9="Não",'1_QUESITOS'!$D$10="Não",'1_QUESITOS'!$D$11="Não"),0.5,
IF(AND(H1453="11.2",OR('1_QUESITOS'!$D$8="Sim",'1_QUESITOS'!$D$9="Sim",'1_QUESITOS'!$D$10="Sim",'1_QUESITOS'!$D$11="Sim")),0.55,
0)))))))</f>
        <v>0</v>
      </c>
      <c r="J1453" s="87">
        <f>'3_CAPAG'!$D$8</f>
        <v>0</v>
      </c>
      <c r="K1453" s="87">
        <f>IF(OR('2_DEBITOS'!I1449="Sim",'1_QUESITOS'!$D$6="Sim",'1_QUESITOS'!$D$7="Sim",'1_QUESITOS'!$D$9="Sim"),I1453,
SMALL(I1453:J1453,1))</f>
        <v>0</v>
      </c>
      <c r="L1453" s="7">
        <f>IF('2_DEBITOS'!$I$4="ERRO !!!",0,ROUNDDOWN(SUM(E1453:F1453)*K1453,2))</f>
        <v>0</v>
      </c>
      <c r="M1453" s="7">
        <f t="shared" si="88"/>
        <v>0</v>
      </c>
      <c r="N1453" s="7">
        <f t="shared" si="91"/>
        <v>0</v>
      </c>
      <c r="O1453" s="7">
        <f t="shared" si="89"/>
        <v>0</v>
      </c>
    </row>
    <row r="1454" spans="3:15" x14ac:dyDescent="0.35">
      <c r="C1454" s="18" t="str">
        <f t="shared" si="90"/>
        <v/>
      </c>
      <c r="D1454" s="13" t="str">
        <f>IF('2_DEBITOS'!D1450="","Não informado",'2_DEBITOS'!D1450)</f>
        <v>Não informado</v>
      </c>
      <c r="E1454" s="7">
        <f>IF('2_DEBITOS'!$I$4="ERRO !!!",0,SUM('2_DEBITOS'!E1450))</f>
        <v>0</v>
      </c>
      <c r="F1454" s="7">
        <f>IF('2_DEBITOS'!$I$4="ERRO !!!",0,SUM('2_DEBITOS'!F1450,'2_DEBITOS'!G1450))</f>
        <v>0</v>
      </c>
      <c r="G1454" s="8" t="str">
        <f>IF('1_QUESITOS'!$D$18="ERRO !!!","",
IF(E1454+F1454=0,"",
IF(OR('2_DEBITOS'!I1450="Sim",'1_QUESITOS'!$D$6="Sim",'1_QUESITOS'!$D$7="Sim",'1_QUESITOS'!$D$9="Sim"),"D",
IF('3_CAPAG'!$D$9="","",
'3_CAPAG'!$D$9))))</f>
        <v/>
      </c>
      <c r="H1454" s="8" t="str">
        <f>IF('1_QUESITOS'!$D$18="ERRO !!!","00.0",
IF(AND(OR(G1454="C",G1454="D"),'1_QUESITOS'!$D$13="Sim"),"10.1",
IF(AND(OR(G1454="A",G1454="B"),'1_QUESITOS'!$D$14="Sim"),"10.2",
IF(AND(OR(G1454="C",G1454="D"),'1_QUESITOS'!$D$13="Não",'1_QUESITOS'!$D$12="Inciso I"),"11.1",
IF(AND(OR(G1454="C",G1454="D"),'1_QUESITOS'!$D$13="Não",'1_QUESITOS'!$D$12="Inciso II"),"11.2",
"00.0")))))</f>
        <v>00.0</v>
      </c>
      <c r="I1454" s="87">
        <f>IF('1_QUESITOS'!$D$18="ERRO !!!",0,
IF(H1454="10.1",0.65,
IF(H1454="10.2",0,
IF(AND(H1454="11.1",'1_QUESITOS'!$D$8="Não",'1_QUESITOS'!$D$9="Não",'1_QUESITOS'!$D$10="Não",'1_QUESITOS'!$D$11="Não"),0.65,
IF(AND(H1454="11.1",OR('1_QUESITOS'!$D$8="Sim",'1_QUESITOS'!$D$9="Sim",'1_QUESITOS'!$D$10="Sim",'1_QUESITOS'!$D$11="Sim")),0.7,
IF(AND(H1454="11.2",'1_QUESITOS'!$D$8="Não",'1_QUESITOS'!$D$9="Não",'1_QUESITOS'!$D$10="Não",'1_QUESITOS'!$D$11="Não"),0.5,
IF(AND(H1454="11.2",OR('1_QUESITOS'!$D$8="Sim",'1_QUESITOS'!$D$9="Sim",'1_QUESITOS'!$D$10="Sim",'1_QUESITOS'!$D$11="Sim")),0.55,
0)))))))</f>
        <v>0</v>
      </c>
      <c r="J1454" s="87">
        <f>'3_CAPAG'!$D$8</f>
        <v>0</v>
      </c>
      <c r="K1454" s="87">
        <f>IF(OR('2_DEBITOS'!I1450="Sim",'1_QUESITOS'!$D$6="Sim",'1_QUESITOS'!$D$7="Sim",'1_QUESITOS'!$D$9="Sim"),I1454,
SMALL(I1454:J1454,1))</f>
        <v>0</v>
      </c>
      <c r="L1454" s="7">
        <f>IF('2_DEBITOS'!$I$4="ERRO !!!",0,ROUNDDOWN(SUM(E1454:F1454)*K1454,2))</f>
        <v>0</v>
      </c>
      <c r="M1454" s="7">
        <f t="shared" si="88"/>
        <v>0</v>
      </c>
      <c r="N1454" s="7">
        <f t="shared" si="91"/>
        <v>0</v>
      </c>
      <c r="O1454" s="7">
        <f t="shared" si="89"/>
        <v>0</v>
      </c>
    </row>
    <row r="1455" spans="3:15" x14ac:dyDescent="0.35">
      <c r="C1455" s="18" t="str">
        <f t="shared" si="90"/>
        <v/>
      </c>
      <c r="D1455" s="13" t="str">
        <f>IF('2_DEBITOS'!D1451="","Não informado",'2_DEBITOS'!D1451)</f>
        <v>Não informado</v>
      </c>
      <c r="E1455" s="7">
        <f>IF('2_DEBITOS'!$I$4="ERRO !!!",0,SUM('2_DEBITOS'!E1451))</f>
        <v>0</v>
      </c>
      <c r="F1455" s="7">
        <f>IF('2_DEBITOS'!$I$4="ERRO !!!",0,SUM('2_DEBITOS'!F1451,'2_DEBITOS'!G1451))</f>
        <v>0</v>
      </c>
      <c r="G1455" s="8" t="str">
        <f>IF('1_QUESITOS'!$D$18="ERRO !!!","",
IF(E1455+F1455=0,"",
IF(OR('2_DEBITOS'!I1451="Sim",'1_QUESITOS'!$D$6="Sim",'1_QUESITOS'!$D$7="Sim",'1_QUESITOS'!$D$9="Sim"),"D",
IF('3_CAPAG'!$D$9="","",
'3_CAPAG'!$D$9))))</f>
        <v/>
      </c>
      <c r="H1455" s="8" t="str">
        <f>IF('1_QUESITOS'!$D$18="ERRO !!!","00.0",
IF(AND(OR(G1455="C",G1455="D"),'1_QUESITOS'!$D$13="Sim"),"10.1",
IF(AND(OR(G1455="A",G1455="B"),'1_QUESITOS'!$D$14="Sim"),"10.2",
IF(AND(OR(G1455="C",G1455="D"),'1_QUESITOS'!$D$13="Não",'1_QUESITOS'!$D$12="Inciso I"),"11.1",
IF(AND(OR(G1455="C",G1455="D"),'1_QUESITOS'!$D$13="Não",'1_QUESITOS'!$D$12="Inciso II"),"11.2",
"00.0")))))</f>
        <v>00.0</v>
      </c>
      <c r="I1455" s="87">
        <f>IF('1_QUESITOS'!$D$18="ERRO !!!",0,
IF(H1455="10.1",0.65,
IF(H1455="10.2",0,
IF(AND(H1455="11.1",'1_QUESITOS'!$D$8="Não",'1_QUESITOS'!$D$9="Não",'1_QUESITOS'!$D$10="Não",'1_QUESITOS'!$D$11="Não"),0.65,
IF(AND(H1455="11.1",OR('1_QUESITOS'!$D$8="Sim",'1_QUESITOS'!$D$9="Sim",'1_QUESITOS'!$D$10="Sim",'1_QUESITOS'!$D$11="Sim")),0.7,
IF(AND(H1455="11.2",'1_QUESITOS'!$D$8="Não",'1_QUESITOS'!$D$9="Não",'1_QUESITOS'!$D$10="Não",'1_QUESITOS'!$D$11="Não"),0.5,
IF(AND(H1455="11.2",OR('1_QUESITOS'!$D$8="Sim",'1_QUESITOS'!$D$9="Sim",'1_QUESITOS'!$D$10="Sim",'1_QUESITOS'!$D$11="Sim")),0.55,
0)))))))</f>
        <v>0</v>
      </c>
      <c r="J1455" s="87">
        <f>'3_CAPAG'!$D$8</f>
        <v>0</v>
      </c>
      <c r="K1455" s="87">
        <f>IF(OR('2_DEBITOS'!I1451="Sim",'1_QUESITOS'!$D$6="Sim",'1_QUESITOS'!$D$7="Sim",'1_QUESITOS'!$D$9="Sim"),I1455,
SMALL(I1455:J1455,1))</f>
        <v>0</v>
      </c>
      <c r="L1455" s="7">
        <f>IF('2_DEBITOS'!$I$4="ERRO !!!",0,ROUNDDOWN(SUM(E1455:F1455)*K1455,2))</f>
        <v>0</v>
      </c>
      <c r="M1455" s="7">
        <f t="shared" si="88"/>
        <v>0</v>
      </c>
      <c r="N1455" s="7">
        <f t="shared" si="91"/>
        <v>0</v>
      </c>
      <c r="O1455" s="7">
        <f t="shared" si="89"/>
        <v>0</v>
      </c>
    </row>
    <row r="1456" spans="3:15" x14ac:dyDescent="0.35">
      <c r="C1456" s="18" t="str">
        <f t="shared" si="90"/>
        <v/>
      </c>
      <c r="D1456" s="13" t="str">
        <f>IF('2_DEBITOS'!D1452="","Não informado",'2_DEBITOS'!D1452)</f>
        <v>Não informado</v>
      </c>
      <c r="E1456" s="7">
        <f>IF('2_DEBITOS'!$I$4="ERRO !!!",0,SUM('2_DEBITOS'!E1452))</f>
        <v>0</v>
      </c>
      <c r="F1456" s="7">
        <f>IF('2_DEBITOS'!$I$4="ERRO !!!",0,SUM('2_DEBITOS'!F1452,'2_DEBITOS'!G1452))</f>
        <v>0</v>
      </c>
      <c r="G1456" s="8" t="str">
        <f>IF('1_QUESITOS'!$D$18="ERRO !!!","",
IF(E1456+F1456=0,"",
IF(OR('2_DEBITOS'!I1452="Sim",'1_QUESITOS'!$D$6="Sim",'1_QUESITOS'!$D$7="Sim",'1_QUESITOS'!$D$9="Sim"),"D",
IF('3_CAPAG'!$D$9="","",
'3_CAPAG'!$D$9))))</f>
        <v/>
      </c>
      <c r="H1456" s="8" t="str">
        <f>IF('1_QUESITOS'!$D$18="ERRO !!!","00.0",
IF(AND(OR(G1456="C",G1456="D"),'1_QUESITOS'!$D$13="Sim"),"10.1",
IF(AND(OR(G1456="A",G1456="B"),'1_QUESITOS'!$D$14="Sim"),"10.2",
IF(AND(OR(G1456="C",G1456="D"),'1_QUESITOS'!$D$13="Não",'1_QUESITOS'!$D$12="Inciso I"),"11.1",
IF(AND(OR(G1456="C",G1456="D"),'1_QUESITOS'!$D$13="Não",'1_QUESITOS'!$D$12="Inciso II"),"11.2",
"00.0")))))</f>
        <v>00.0</v>
      </c>
      <c r="I1456" s="87">
        <f>IF('1_QUESITOS'!$D$18="ERRO !!!",0,
IF(H1456="10.1",0.65,
IF(H1456="10.2",0,
IF(AND(H1456="11.1",'1_QUESITOS'!$D$8="Não",'1_QUESITOS'!$D$9="Não",'1_QUESITOS'!$D$10="Não",'1_QUESITOS'!$D$11="Não"),0.65,
IF(AND(H1456="11.1",OR('1_QUESITOS'!$D$8="Sim",'1_QUESITOS'!$D$9="Sim",'1_QUESITOS'!$D$10="Sim",'1_QUESITOS'!$D$11="Sim")),0.7,
IF(AND(H1456="11.2",'1_QUESITOS'!$D$8="Não",'1_QUESITOS'!$D$9="Não",'1_QUESITOS'!$D$10="Não",'1_QUESITOS'!$D$11="Não"),0.5,
IF(AND(H1456="11.2",OR('1_QUESITOS'!$D$8="Sim",'1_QUESITOS'!$D$9="Sim",'1_QUESITOS'!$D$10="Sim",'1_QUESITOS'!$D$11="Sim")),0.55,
0)))))))</f>
        <v>0</v>
      </c>
      <c r="J1456" s="87">
        <f>'3_CAPAG'!$D$8</f>
        <v>0</v>
      </c>
      <c r="K1456" s="87">
        <f>IF(OR('2_DEBITOS'!I1452="Sim",'1_QUESITOS'!$D$6="Sim",'1_QUESITOS'!$D$7="Sim",'1_QUESITOS'!$D$9="Sim"),I1456,
SMALL(I1456:J1456,1))</f>
        <v>0</v>
      </c>
      <c r="L1456" s="7">
        <f>IF('2_DEBITOS'!$I$4="ERRO !!!",0,ROUNDDOWN(SUM(E1456:F1456)*K1456,2))</f>
        <v>0</v>
      </c>
      <c r="M1456" s="7">
        <f t="shared" si="88"/>
        <v>0</v>
      </c>
      <c r="N1456" s="7">
        <f t="shared" si="91"/>
        <v>0</v>
      </c>
      <c r="O1456" s="7">
        <f t="shared" si="89"/>
        <v>0</v>
      </c>
    </row>
    <row r="1457" spans="3:15" x14ac:dyDescent="0.35">
      <c r="C1457" s="18" t="str">
        <f t="shared" si="90"/>
        <v/>
      </c>
      <c r="D1457" s="13" t="str">
        <f>IF('2_DEBITOS'!D1453="","Não informado",'2_DEBITOS'!D1453)</f>
        <v>Não informado</v>
      </c>
      <c r="E1457" s="7">
        <f>IF('2_DEBITOS'!$I$4="ERRO !!!",0,SUM('2_DEBITOS'!E1453))</f>
        <v>0</v>
      </c>
      <c r="F1457" s="7">
        <f>IF('2_DEBITOS'!$I$4="ERRO !!!",0,SUM('2_DEBITOS'!F1453,'2_DEBITOS'!G1453))</f>
        <v>0</v>
      </c>
      <c r="G1457" s="8" t="str">
        <f>IF('1_QUESITOS'!$D$18="ERRO !!!","",
IF(E1457+F1457=0,"",
IF(OR('2_DEBITOS'!I1453="Sim",'1_QUESITOS'!$D$6="Sim",'1_QUESITOS'!$D$7="Sim",'1_QUESITOS'!$D$9="Sim"),"D",
IF('3_CAPAG'!$D$9="","",
'3_CAPAG'!$D$9))))</f>
        <v/>
      </c>
      <c r="H1457" s="8" t="str">
        <f>IF('1_QUESITOS'!$D$18="ERRO !!!","00.0",
IF(AND(OR(G1457="C",G1457="D"),'1_QUESITOS'!$D$13="Sim"),"10.1",
IF(AND(OR(G1457="A",G1457="B"),'1_QUESITOS'!$D$14="Sim"),"10.2",
IF(AND(OR(G1457="C",G1457="D"),'1_QUESITOS'!$D$13="Não",'1_QUESITOS'!$D$12="Inciso I"),"11.1",
IF(AND(OR(G1457="C",G1457="D"),'1_QUESITOS'!$D$13="Não",'1_QUESITOS'!$D$12="Inciso II"),"11.2",
"00.0")))))</f>
        <v>00.0</v>
      </c>
      <c r="I1457" s="87">
        <f>IF('1_QUESITOS'!$D$18="ERRO !!!",0,
IF(H1457="10.1",0.65,
IF(H1457="10.2",0,
IF(AND(H1457="11.1",'1_QUESITOS'!$D$8="Não",'1_QUESITOS'!$D$9="Não",'1_QUESITOS'!$D$10="Não",'1_QUESITOS'!$D$11="Não"),0.65,
IF(AND(H1457="11.1",OR('1_QUESITOS'!$D$8="Sim",'1_QUESITOS'!$D$9="Sim",'1_QUESITOS'!$D$10="Sim",'1_QUESITOS'!$D$11="Sim")),0.7,
IF(AND(H1457="11.2",'1_QUESITOS'!$D$8="Não",'1_QUESITOS'!$D$9="Não",'1_QUESITOS'!$D$10="Não",'1_QUESITOS'!$D$11="Não"),0.5,
IF(AND(H1457="11.2",OR('1_QUESITOS'!$D$8="Sim",'1_QUESITOS'!$D$9="Sim",'1_QUESITOS'!$D$10="Sim",'1_QUESITOS'!$D$11="Sim")),0.55,
0)))))))</f>
        <v>0</v>
      </c>
      <c r="J1457" s="87">
        <f>'3_CAPAG'!$D$8</f>
        <v>0</v>
      </c>
      <c r="K1457" s="87">
        <f>IF(OR('2_DEBITOS'!I1453="Sim",'1_QUESITOS'!$D$6="Sim",'1_QUESITOS'!$D$7="Sim",'1_QUESITOS'!$D$9="Sim"),I1457,
SMALL(I1457:J1457,1))</f>
        <v>0</v>
      </c>
      <c r="L1457" s="7">
        <f>IF('2_DEBITOS'!$I$4="ERRO !!!",0,ROUNDDOWN(SUM(E1457:F1457)*K1457,2))</f>
        <v>0</v>
      </c>
      <c r="M1457" s="7">
        <f t="shared" si="88"/>
        <v>0</v>
      </c>
      <c r="N1457" s="7">
        <f t="shared" si="91"/>
        <v>0</v>
      </c>
      <c r="O1457" s="7">
        <f t="shared" si="89"/>
        <v>0</v>
      </c>
    </row>
    <row r="1458" spans="3:15" x14ac:dyDescent="0.35">
      <c r="C1458" s="18" t="str">
        <f t="shared" si="90"/>
        <v/>
      </c>
      <c r="D1458" s="13" t="str">
        <f>IF('2_DEBITOS'!D1454="","Não informado",'2_DEBITOS'!D1454)</f>
        <v>Não informado</v>
      </c>
      <c r="E1458" s="7">
        <f>IF('2_DEBITOS'!$I$4="ERRO !!!",0,SUM('2_DEBITOS'!E1454))</f>
        <v>0</v>
      </c>
      <c r="F1458" s="7">
        <f>IF('2_DEBITOS'!$I$4="ERRO !!!",0,SUM('2_DEBITOS'!F1454,'2_DEBITOS'!G1454))</f>
        <v>0</v>
      </c>
      <c r="G1458" s="8" t="str">
        <f>IF('1_QUESITOS'!$D$18="ERRO !!!","",
IF(E1458+F1458=0,"",
IF(OR('2_DEBITOS'!I1454="Sim",'1_QUESITOS'!$D$6="Sim",'1_QUESITOS'!$D$7="Sim",'1_QUESITOS'!$D$9="Sim"),"D",
IF('3_CAPAG'!$D$9="","",
'3_CAPAG'!$D$9))))</f>
        <v/>
      </c>
      <c r="H1458" s="8" t="str">
        <f>IF('1_QUESITOS'!$D$18="ERRO !!!","00.0",
IF(AND(OR(G1458="C",G1458="D"),'1_QUESITOS'!$D$13="Sim"),"10.1",
IF(AND(OR(G1458="A",G1458="B"),'1_QUESITOS'!$D$14="Sim"),"10.2",
IF(AND(OR(G1458="C",G1458="D"),'1_QUESITOS'!$D$13="Não",'1_QUESITOS'!$D$12="Inciso I"),"11.1",
IF(AND(OR(G1458="C",G1458="D"),'1_QUESITOS'!$D$13="Não",'1_QUESITOS'!$D$12="Inciso II"),"11.2",
"00.0")))))</f>
        <v>00.0</v>
      </c>
      <c r="I1458" s="87">
        <f>IF('1_QUESITOS'!$D$18="ERRO !!!",0,
IF(H1458="10.1",0.65,
IF(H1458="10.2",0,
IF(AND(H1458="11.1",'1_QUESITOS'!$D$8="Não",'1_QUESITOS'!$D$9="Não",'1_QUESITOS'!$D$10="Não",'1_QUESITOS'!$D$11="Não"),0.65,
IF(AND(H1458="11.1",OR('1_QUESITOS'!$D$8="Sim",'1_QUESITOS'!$D$9="Sim",'1_QUESITOS'!$D$10="Sim",'1_QUESITOS'!$D$11="Sim")),0.7,
IF(AND(H1458="11.2",'1_QUESITOS'!$D$8="Não",'1_QUESITOS'!$D$9="Não",'1_QUESITOS'!$D$10="Não",'1_QUESITOS'!$D$11="Não"),0.5,
IF(AND(H1458="11.2",OR('1_QUESITOS'!$D$8="Sim",'1_QUESITOS'!$D$9="Sim",'1_QUESITOS'!$D$10="Sim",'1_QUESITOS'!$D$11="Sim")),0.55,
0)))))))</f>
        <v>0</v>
      </c>
      <c r="J1458" s="87">
        <f>'3_CAPAG'!$D$8</f>
        <v>0</v>
      </c>
      <c r="K1458" s="87">
        <f>IF(OR('2_DEBITOS'!I1454="Sim",'1_QUESITOS'!$D$6="Sim",'1_QUESITOS'!$D$7="Sim",'1_QUESITOS'!$D$9="Sim"),I1458,
SMALL(I1458:J1458,1))</f>
        <v>0</v>
      </c>
      <c r="L1458" s="7">
        <f>IF('2_DEBITOS'!$I$4="ERRO !!!",0,ROUNDDOWN(SUM(E1458:F1458)*K1458,2))</f>
        <v>0</v>
      </c>
      <c r="M1458" s="7">
        <f t="shared" si="88"/>
        <v>0</v>
      </c>
      <c r="N1458" s="7">
        <f t="shared" si="91"/>
        <v>0</v>
      </c>
      <c r="O1458" s="7">
        <f t="shared" si="89"/>
        <v>0</v>
      </c>
    </row>
    <row r="1459" spans="3:15" x14ac:dyDescent="0.35">
      <c r="C1459" s="18" t="str">
        <f t="shared" si="90"/>
        <v/>
      </c>
      <c r="D1459" s="13" t="str">
        <f>IF('2_DEBITOS'!D1455="","Não informado",'2_DEBITOS'!D1455)</f>
        <v>Não informado</v>
      </c>
      <c r="E1459" s="7">
        <f>IF('2_DEBITOS'!$I$4="ERRO !!!",0,SUM('2_DEBITOS'!E1455))</f>
        <v>0</v>
      </c>
      <c r="F1459" s="7">
        <f>IF('2_DEBITOS'!$I$4="ERRO !!!",0,SUM('2_DEBITOS'!F1455,'2_DEBITOS'!G1455))</f>
        <v>0</v>
      </c>
      <c r="G1459" s="8" t="str">
        <f>IF('1_QUESITOS'!$D$18="ERRO !!!","",
IF(E1459+F1459=0,"",
IF(OR('2_DEBITOS'!I1455="Sim",'1_QUESITOS'!$D$6="Sim",'1_QUESITOS'!$D$7="Sim",'1_QUESITOS'!$D$9="Sim"),"D",
IF('3_CAPAG'!$D$9="","",
'3_CAPAG'!$D$9))))</f>
        <v/>
      </c>
      <c r="H1459" s="8" t="str">
        <f>IF('1_QUESITOS'!$D$18="ERRO !!!","00.0",
IF(AND(OR(G1459="C",G1459="D"),'1_QUESITOS'!$D$13="Sim"),"10.1",
IF(AND(OR(G1459="A",G1459="B"),'1_QUESITOS'!$D$14="Sim"),"10.2",
IF(AND(OR(G1459="C",G1459="D"),'1_QUESITOS'!$D$13="Não",'1_QUESITOS'!$D$12="Inciso I"),"11.1",
IF(AND(OR(G1459="C",G1459="D"),'1_QUESITOS'!$D$13="Não",'1_QUESITOS'!$D$12="Inciso II"),"11.2",
"00.0")))))</f>
        <v>00.0</v>
      </c>
      <c r="I1459" s="87">
        <f>IF('1_QUESITOS'!$D$18="ERRO !!!",0,
IF(H1459="10.1",0.65,
IF(H1459="10.2",0,
IF(AND(H1459="11.1",'1_QUESITOS'!$D$8="Não",'1_QUESITOS'!$D$9="Não",'1_QUESITOS'!$D$10="Não",'1_QUESITOS'!$D$11="Não"),0.65,
IF(AND(H1459="11.1",OR('1_QUESITOS'!$D$8="Sim",'1_QUESITOS'!$D$9="Sim",'1_QUESITOS'!$D$10="Sim",'1_QUESITOS'!$D$11="Sim")),0.7,
IF(AND(H1459="11.2",'1_QUESITOS'!$D$8="Não",'1_QUESITOS'!$D$9="Não",'1_QUESITOS'!$D$10="Não",'1_QUESITOS'!$D$11="Não"),0.5,
IF(AND(H1459="11.2",OR('1_QUESITOS'!$D$8="Sim",'1_QUESITOS'!$D$9="Sim",'1_QUESITOS'!$D$10="Sim",'1_QUESITOS'!$D$11="Sim")),0.55,
0)))))))</f>
        <v>0</v>
      </c>
      <c r="J1459" s="87">
        <f>'3_CAPAG'!$D$8</f>
        <v>0</v>
      </c>
      <c r="K1459" s="87">
        <f>IF(OR('2_DEBITOS'!I1455="Sim",'1_QUESITOS'!$D$6="Sim",'1_QUESITOS'!$D$7="Sim",'1_QUESITOS'!$D$9="Sim"),I1459,
SMALL(I1459:J1459,1))</f>
        <v>0</v>
      </c>
      <c r="L1459" s="7">
        <f>IF('2_DEBITOS'!$I$4="ERRO !!!",0,ROUNDDOWN(SUM(E1459:F1459)*K1459,2))</f>
        <v>0</v>
      </c>
      <c r="M1459" s="7">
        <f t="shared" si="88"/>
        <v>0</v>
      </c>
      <c r="N1459" s="7">
        <f t="shared" si="91"/>
        <v>0</v>
      </c>
      <c r="O1459" s="7">
        <f t="shared" si="89"/>
        <v>0</v>
      </c>
    </row>
    <row r="1460" spans="3:15" x14ac:dyDescent="0.35">
      <c r="C1460" s="18" t="str">
        <f t="shared" si="90"/>
        <v/>
      </c>
      <c r="D1460" s="13" t="str">
        <f>IF('2_DEBITOS'!D1456="","Não informado",'2_DEBITOS'!D1456)</f>
        <v>Não informado</v>
      </c>
      <c r="E1460" s="7">
        <f>IF('2_DEBITOS'!$I$4="ERRO !!!",0,SUM('2_DEBITOS'!E1456))</f>
        <v>0</v>
      </c>
      <c r="F1460" s="7">
        <f>IF('2_DEBITOS'!$I$4="ERRO !!!",0,SUM('2_DEBITOS'!F1456,'2_DEBITOS'!G1456))</f>
        <v>0</v>
      </c>
      <c r="G1460" s="8" t="str">
        <f>IF('1_QUESITOS'!$D$18="ERRO !!!","",
IF(E1460+F1460=0,"",
IF(OR('2_DEBITOS'!I1456="Sim",'1_QUESITOS'!$D$6="Sim",'1_QUESITOS'!$D$7="Sim",'1_QUESITOS'!$D$9="Sim"),"D",
IF('3_CAPAG'!$D$9="","",
'3_CAPAG'!$D$9))))</f>
        <v/>
      </c>
      <c r="H1460" s="8" t="str">
        <f>IF('1_QUESITOS'!$D$18="ERRO !!!","00.0",
IF(AND(OR(G1460="C",G1460="D"),'1_QUESITOS'!$D$13="Sim"),"10.1",
IF(AND(OR(G1460="A",G1460="B"),'1_QUESITOS'!$D$14="Sim"),"10.2",
IF(AND(OR(G1460="C",G1460="D"),'1_QUESITOS'!$D$13="Não",'1_QUESITOS'!$D$12="Inciso I"),"11.1",
IF(AND(OR(G1460="C",G1460="D"),'1_QUESITOS'!$D$13="Não",'1_QUESITOS'!$D$12="Inciso II"),"11.2",
"00.0")))))</f>
        <v>00.0</v>
      </c>
      <c r="I1460" s="87">
        <f>IF('1_QUESITOS'!$D$18="ERRO !!!",0,
IF(H1460="10.1",0.65,
IF(H1460="10.2",0,
IF(AND(H1460="11.1",'1_QUESITOS'!$D$8="Não",'1_QUESITOS'!$D$9="Não",'1_QUESITOS'!$D$10="Não",'1_QUESITOS'!$D$11="Não"),0.65,
IF(AND(H1460="11.1",OR('1_QUESITOS'!$D$8="Sim",'1_QUESITOS'!$D$9="Sim",'1_QUESITOS'!$D$10="Sim",'1_QUESITOS'!$D$11="Sim")),0.7,
IF(AND(H1460="11.2",'1_QUESITOS'!$D$8="Não",'1_QUESITOS'!$D$9="Não",'1_QUESITOS'!$D$10="Não",'1_QUESITOS'!$D$11="Não"),0.5,
IF(AND(H1460="11.2",OR('1_QUESITOS'!$D$8="Sim",'1_QUESITOS'!$D$9="Sim",'1_QUESITOS'!$D$10="Sim",'1_QUESITOS'!$D$11="Sim")),0.55,
0)))))))</f>
        <v>0</v>
      </c>
      <c r="J1460" s="87">
        <f>'3_CAPAG'!$D$8</f>
        <v>0</v>
      </c>
      <c r="K1460" s="87">
        <f>IF(OR('2_DEBITOS'!I1456="Sim",'1_QUESITOS'!$D$6="Sim",'1_QUESITOS'!$D$7="Sim",'1_QUESITOS'!$D$9="Sim"),I1460,
SMALL(I1460:J1460,1))</f>
        <v>0</v>
      </c>
      <c r="L1460" s="7">
        <f>IF('2_DEBITOS'!$I$4="ERRO !!!",0,ROUNDDOWN(SUM(E1460:F1460)*K1460,2))</f>
        <v>0</v>
      </c>
      <c r="M1460" s="7">
        <f t="shared" si="88"/>
        <v>0</v>
      </c>
      <c r="N1460" s="7">
        <f t="shared" si="91"/>
        <v>0</v>
      </c>
      <c r="O1460" s="7">
        <f t="shared" si="89"/>
        <v>0</v>
      </c>
    </row>
    <row r="1461" spans="3:15" x14ac:dyDescent="0.35">
      <c r="C1461" s="18" t="str">
        <f t="shared" si="90"/>
        <v/>
      </c>
      <c r="D1461" s="13" t="str">
        <f>IF('2_DEBITOS'!D1457="","Não informado",'2_DEBITOS'!D1457)</f>
        <v>Não informado</v>
      </c>
      <c r="E1461" s="7">
        <f>IF('2_DEBITOS'!$I$4="ERRO !!!",0,SUM('2_DEBITOS'!E1457))</f>
        <v>0</v>
      </c>
      <c r="F1461" s="7">
        <f>IF('2_DEBITOS'!$I$4="ERRO !!!",0,SUM('2_DEBITOS'!F1457,'2_DEBITOS'!G1457))</f>
        <v>0</v>
      </c>
      <c r="G1461" s="8" t="str">
        <f>IF('1_QUESITOS'!$D$18="ERRO !!!","",
IF(E1461+F1461=0,"",
IF(OR('2_DEBITOS'!I1457="Sim",'1_QUESITOS'!$D$6="Sim",'1_QUESITOS'!$D$7="Sim",'1_QUESITOS'!$D$9="Sim"),"D",
IF('3_CAPAG'!$D$9="","",
'3_CAPAG'!$D$9))))</f>
        <v/>
      </c>
      <c r="H1461" s="8" t="str">
        <f>IF('1_QUESITOS'!$D$18="ERRO !!!","00.0",
IF(AND(OR(G1461="C",G1461="D"),'1_QUESITOS'!$D$13="Sim"),"10.1",
IF(AND(OR(G1461="A",G1461="B"),'1_QUESITOS'!$D$14="Sim"),"10.2",
IF(AND(OR(G1461="C",G1461="D"),'1_QUESITOS'!$D$13="Não",'1_QUESITOS'!$D$12="Inciso I"),"11.1",
IF(AND(OR(G1461="C",G1461="D"),'1_QUESITOS'!$D$13="Não",'1_QUESITOS'!$D$12="Inciso II"),"11.2",
"00.0")))))</f>
        <v>00.0</v>
      </c>
      <c r="I1461" s="87">
        <f>IF('1_QUESITOS'!$D$18="ERRO !!!",0,
IF(H1461="10.1",0.65,
IF(H1461="10.2",0,
IF(AND(H1461="11.1",'1_QUESITOS'!$D$8="Não",'1_QUESITOS'!$D$9="Não",'1_QUESITOS'!$D$10="Não",'1_QUESITOS'!$D$11="Não"),0.65,
IF(AND(H1461="11.1",OR('1_QUESITOS'!$D$8="Sim",'1_QUESITOS'!$D$9="Sim",'1_QUESITOS'!$D$10="Sim",'1_QUESITOS'!$D$11="Sim")),0.7,
IF(AND(H1461="11.2",'1_QUESITOS'!$D$8="Não",'1_QUESITOS'!$D$9="Não",'1_QUESITOS'!$D$10="Não",'1_QUESITOS'!$D$11="Não"),0.5,
IF(AND(H1461="11.2",OR('1_QUESITOS'!$D$8="Sim",'1_QUESITOS'!$D$9="Sim",'1_QUESITOS'!$D$10="Sim",'1_QUESITOS'!$D$11="Sim")),0.55,
0)))))))</f>
        <v>0</v>
      </c>
      <c r="J1461" s="87">
        <f>'3_CAPAG'!$D$8</f>
        <v>0</v>
      </c>
      <c r="K1461" s="87">
        <f>IF(OR('2_DEBITOS'!I1457="Sim",'1_QUESITOS'!$D$6="Sim",'1_QUESITOS'!$D$7="Sim",'1_QUESITOS'!$D$9="Sim"),I1461,
SMALL(I1461:J1461,1))</f>
        <v>0</v>
      </c>
      <c r="L1461" s="7">
        <f>IF('2_DEBITOS'!$I$4="ERRO !!!",0,ROUNDDOWN(SUM(E1461:F1461)*K1461,2))</f>
        <v>0</v>
      </c>
      <c r="M1461" s="7">
        <f t="shared" si="88"/>
        <v>0</v>
      </c>
      <c r="N1461" s="7">
        <f t="shared" si="91"/>
        <v>0</v>
      </c>
      <c r="O1461" s="7">
        <f t="shared" si="89"/>
        <v>0</v>
      </c>
    </row>
    <row r="1462" spans="3:15" x14ac:dyDescent="0.35">
      <c r="C1462" s="18" t="str">
        <f t="shared" si="90"/>
        <v/>
      </c>
      <c r="D1462" s="13" t="str">
        <f>IF('2_DEBITOS'!D1458="","Não informado",'2_DEBITOS'!D1458)</f>
        <v>Não informado</v>
      </c>
      <c r="E1462" s="7">
        <f>IF('2_DEBITOS'!$I$4="ERRO !!!",0,SUM('2_DEBITOS'!E1458))</f>
        <v>0</v>
      </c>
      <c r="F1462" s="7">
        <f>IF('2_DEBITOS'!$I$4="ERRO !!!",0,SUM('2_DEBITOS'!F1458,'2_DEBITOS'!G1458))</f>
        <v>0</v>
      </c>
      <c r="G1462" s="8" t="str">
        <f>IF('1_QUESITOS'!$D$18="ERRO !!!","",
IF(E1462+F1462=0,"",
IF(OR('2_DEBITOS'!I1458="Sim",'1_QUESITOS'!$D$6="Sim",'1_QUESITOS'!$D$7="Sim",'1_QUESITOS'!$D$9="Sim"),"D",
IF('3_CAPAG'!$D$9="","",
'3_CAPAG'!$D$9))))</f>
        <v/>
      </c>
      <c r="H1462" s="8" t="str">
        <f>IF('1_QUESITOS'!$D$18="ERRO !!!","00.0",
IF(AND(OR(G1462="C",G1462="D"),'1_QUESITOS'!$D$13="Sim"),"10.1",
IF(AND(OR(G1462="A",G1462="B"),'1_QUESITOS'!$D$14="Sim"),"10.2",
IF(AND(OR(G1462="C",G1462="D"),'1_QUESITOS'!$D$13="Não",'1_QUESITOS'!$D$12="Inciso I"),"11.1",
IF(AND(OR(G1462="C",G1462="D"),'1_QUESITOS'!$D$13="Não",'1_QUESITOS'!$D$12="Inciso II"),"11.2",
"00.0")))))</f>
        <v>00.0</v>
      </c>
      <c r="I1462" s="87">
        <f>IF('1_QUESITOS'!$D$18="ERRO !!!",0,
IF(H1462="10.1",0.65,
IF(H1462="10.2",0,
IF(AND(H1462="11.1",'1_QUESITOS'!$D$8="Não",'1_QUESITOS'!$D$9="Não",'1_QUESITOS'!$D$10="Não",'1_QUESITOS'!$D$11="Não"),0.65,
IF(AND(H1462="11.1",OR('1_QUESITOS'!$D$8="Sim",'1_QUESITOS'!$D$9="Sim",'1_QUESITOS'!$D$10="Sim",'1_QUESITOS'!$D$11="Sim")),0.7,
IF(AND(H1462="11.2",'1_QUESITOS'!$D$8="Não",'1_QUESITOS'!$D$9="Não",'1_QUESITOS'!$D$10="Não",'1_QUESITOS'!$D$11="Não"),0.5,
IF(AND(H1462="11.2",OR('1_QUESITOS'!$D$8="Sim",'1_QUESITOS'!$D$9="Sim",'1_QUESITOS'!$D$10="Sim",'1_QUESITOS'!$D$11="Sim")),0.55,
0)))))))</f>
        <v>0</v>
      </c>
      <c r="J1462" s="87">
        <f>'3_CAPAG'!$D$8</f>
        <v>0</v>
      </c>
      <c r="K1462" s="87">
        <f>IF(OR('2_DEBITOS'!I1458="Sim",'1_QUESITOS'!$D$6="Sim",'1_QUESITOS'!$D$7="Sim",'1_QUESITOS'!$D$9="Sim"),I1462,
SMALL(I1462:J1462,1))</f>
        <v>0</v>
      </c>
      <c r="L1462" s="7">
        <f>IF('2_DEBITOS'!$I$4="ERRO !!!",0,ROUNDDOWN(SUM(E1462:F1462)*K1462,2))</f>
        <v>0</v>
      </c>
      <c r="M1462" s="7">
        <f t="shared" si="88"/>
        <v>0</v>
      </c>
      <c r="N1462" s="7">
        <f t="shared" si="91"/>
        <v>0</v>
      </c>
      <c r="O1462" s="7">
        <f t="shared" si="89"/>
        <v>0</v>
      </c>
    </row>
    <row r="1463" spans="3:15" x14ac:dyDescent="0.35">
      <c r="C1463" s="18" t="str">
        <f t="shared" si="90"/>
        <v/>
      </c>
      <c r="D1463" s="13" t="str">
        <f>IF('2_DEBITOS'!D1459="","Não informado",'2_DEBITOS'!D1459)</f>
        <v>Não informado</v>
      </c>
      <c r="E1463" s="7">
        <f>IF('2_DEBITOS'!$I$4="ERRO !!!",0,SUM('2_DEBITOS'!E1459))</f>
        <v>0</v>
      </c>
      <c r="F1463" s="7">
        <f>IF('2_DEBITOS'!$I$4="ERRO !!!",0,SUM('2_DEBITOS'!F1459,'2_DEBITOS'!G1459))</f>
        <v>0</v>
      </c>
      <c r="G1463" s="8" t="str">
        <f>IF('1_QUESITOS'!$D$18="ERRO !!!","",
IF(E1463+F1463=0,"",
IF(OR('2_DEBITOS'!I1459="Sim",'1_QUESITOS'!$D$6="Sim",'1_QUESITOS'!$D$7="Sim",'1_QUESITOS'!$D$9="Sim"),"D",
IF('3_CAPAG'!$D$9="","",
'3_CAPAG'!$D$9))))</f>
        <v/>
      </c>
      <c r="H1463" s="8" t="str">
        <f>IF('1_QUESITOS'!$D$18="ERRO !!!","00.0",
IF(AND(OR(G1463="C",G1463="D"),'1_QUESITOS'!$D$13="Sim"),"10.1",
IF(AND(OR(G1463="A",G1463="B"),'1_QUESITOS'!$D$14="Sim"),"10.2",
IF(AND(OR(G1463="C",G1463="D"),'1_QUESITOS'!$D$13="Não",'1_QUESITOS'!$D$12="Inciso I"),"11.1",
IF(AND(OR(G1463="C",G1463="D"),'1_QUESITOS'!$D$13="Não",'1_QUESITOS'!$D$12="Inciso II"),"11.2",
"00.0")))))</f>
        <v>00.0</v>
      </c>
      <c r="I1463" s="87">
        <f>IF('1_QUESITOS'!$D$18="ERRO !!!",0,
IF(H1463="10.1",0.65,
IF(H1463="10.2",0,
IF(AND(H1463="11.1",'1_QUESITOS'!$D$8="Não",'1_QUESITOS'!$D$9="Não",'1_QUESITOS'!$D$10="Não",'1_QUESITOS'!$D$11="Não"),0.65,
IF(AND(H1463="11.1",OR('1_QUESITOS'!$D$8="Sim",'1_QUESITOS'!$D$9="Sim",'1_QUESITOS'!$D$10="Sim",'1_QUESITOS'!$D$11="Sim")),0.7,
IF(AND(H1463="11.2",'1_QUESITOS'!$D$8="Não",'1_QUESITOS'!$D$9="Não",'1_QUESITOS'!$D$10="Não",'1_QUESITOS'!$D$11="Não"),0.5,
IF(AND(H1463="11.2",OR('1_QUESITOS'!$D$8="Sim",'1_QUESITOS'!$D$9="Sim",'1_QUESITOS'!$D$10="Sim",'1_QUESITOS'!$D$11="Sim")),0.55,
0)))))))</f>
        <v>0</v>
      </c>
      <c r="J1463" s="87">
        <f>'3_CAPAG'!$D$8</f>
        <v>0</v>
      </c>
      <c r="K1463" s="87">
        <f>IF(OR('2_DEBITOS'!I1459="Sim",'1_QUESITOS'!$D$6="Sim",'1_QUESITOS'!$D$7="Sim",'1_QUESITOS'!$D$9="Sim"),I1463,
SMALL(I1463:J1463,1))</f>
        <v>0</v>
      </c>
      <c r="L1463" s="7">
        <f>IF('2_DEBITOS'!$I$4="ERRO !!!",0,ROUNDDOWN(SUM(E1463:F1463)*K1463,2))</f>
        <v>0</v>
      </c>
      <c r="M1463" s="7">
        <f t="shared" si="88"/>
        <v>0</v>
      </c>
      <c r="N1463" s="7">
        <f t="shared" si="91"/>
        <v>0</v>
      </c>
      <c r="O1463" s="7">
        <f t="shared" si="89"/>
        <v>0</v>
      </c>
    </row>
    <row r="1464" spans="3:15" x14ac:dyDescent="0.35">
      <c r="C1464" s="18" t="str">
        <f t="shared" si="90"/>
        <v/>
      </c>
      <c r="D1464" s="13" t="str">
        <f>IF('2_DEBITOS'!D1460="","Não informado",'2_DEBITOS'!D1460)</f>
        <v>Não informado</v>
      </c>
      <c r="E1464" s="7">
        <f>IF('2_DEBITOS'!$I$4="ERRO !!!",0,SUM('2_DEBITOS'!E1460))</f>
        <v>0</v>
      </c>
      <c r="F1464" s="7">
        <f>IF('2_DEBITOS'!$I$4="ERRO !!!",0,SUM('2_DEBITOS'!F1460,'2_DEBITOS'!G1460))</f>
        <v>0</v>
      </c>
      <c r="G1464" s="8" t="str">
        <f>IF('1_QUESITOS'!$D$18="ERRO !!!","",
IF(E1464+F1464=0,"",
IF(OR('2_DEBITOS'!I1460="Sim",'1_QUESITOS'!$D$6="Sim",'1_QUESITOS'!$D$7="Sim",'1_QUESITOS'!$D$9="Sim"),"D",
IF('3_CAPAG'!$D$9="","",
'3_CAPAG'!$D$9))))</f>
        <v/>
      </c>
      <c r="H1464" s="8" t="str">
        <f>IF('1_QUESITOS'!$D$18="ERRO !!!","00.0",
IF(AND(OR(G1464="C",G1464="D"),'1_QUESITOS'!$D$13="Sim"),"10.1",
IF(AND(OR(G1464="A",G1464="B"),'1_QUESITOS'!$D$14="Sim"),"10.2",
IF(AND(OR(G1464="C",G1464="D"),'1_QUESITOS'!$D$13="Não",'1_QUESITOS'!$D$12="Inciso I"),"11.1",
IF(AND(OR(G1464="C",G1464="D"),'1_QUESITOS'!$D$13="Não",'1_QUESITOS'!$D$12="Inciso II"),"11.2",
"00.0")))))</f>
        <v>00.0</v>
      </c>
      <c r="I1464" s="87">
        <f>IF('1_QUESITOS'!$D$18="ERRO !!!",0,
IF(H1464="10.1",0.65,
IF(H1464="10.2",0,
IF(AND(H1464="11.1",'1_QUESITOS'!$D$8="Não",'1_QUESITOS'!$D$9="Não",'1_QUESITOS'!$D$10="Não",'1_QUESITOS'!$D$11="Não"),0.65,
IF(AND(H1464="11.1",OR('1_QUESITOS'!$D$8="Sim",'1_QUESITOS'!$D$9="Sim",'1_QUESITOS'!$D$10="Sim",'1_QUESITOS'!$D$11="Sim")),0.7,
IF(AND(H1464="11.2",'1_QUESITOS'!$D$8="Não",'1_QUESITOS'!$D$9="Não",'1_QUESITOS'!$D$10="Não",'1_QUESITOS'!$D$11="Não"),0.5,
IF(AND(H1464="11.2",OR('1_QUESITOS'!$D$8="Sim",'1_QUESITOS'!$D$9="Sim",'1_QUESITOS'!$D$10="Sim",'1_QUESITOS'!$D$11="Sim")),0.55,
0)))))))</f>
        <v>0</v>
      </c>
      <c r="J1464" s="87">
        <f>'3_CAPAG'!$D$8</f>
        <v>0</v>
      </c>
      <c r="K1464" s="87">
        <f>IF(OR('2_DEBITOS'!I1460="Sim",'1_QUESITOS'!$D$6="Sim",'1_QUESITOS'!$D$7="Sim",'1_QUESITOS'!$D$9="Sim"),I1464,
SMALL(I1464:J1464,1))</f>
        <v>0</v>
      </c>
      <c r="L1464" s="7">
        <f>IF('2_DEBITOS'!$I$4="ERRO !!!",0,ROUNDDOWN(SUM(E1464:F1464)*K1464,2))</f>
        <v>0</v>
      </c>
      <c r="M1464" s="7">
        <f t="shared" si="88"/>
        <v>0</v>
      </c>
      <c r="N1464" s="7">
        <f t="shared" si="91"/>
        <v>0</v>
      </c>
      <c r="O1464" s="7">
        <f t="shared" si="89"/>
        <v>0</v>
      </c>
    </row>
    <row r="1465" spans="3:15" x14ac:dyDescent="0.35">
      <c r="C1465" s="18" t="str">
        <f t="shared" si="90"/>
        <v/>
      </c>
      <c r="D1465" s="13" t="str">
        <f>IF('2_DEBITOS'!D1461="","Não informado",'2_DEBITOS'!D1461)</f>
        <v>Não informado</v>
      </c>
      <c r="E1465" s="7">
        <f>IF('2_DEBITOS'!$I$4="ERRO !!!",0,SUM('2_DEBITOS'!E1461))</f>
        <v>0</v>
      </c>
      <c r="F1465" s="7">
        <f>IF('2_DEBITOS'!$I$4="ERRO !!!",0,SUM('2_DEBITOS'!F1461,'2_DEBITOS'!G1461))</f>
        <v>0</v>
      </c>
      <c r="G1465" s="8" t="str">
        <f>IF('1_QUESITOS'!$D$18="ERRO !!!","",
IF(E1465+F1465=0,"",
IF(OR('2_DEBITOS'!I1461="Sim",'1_QUESITOS'!$D$6="Sim",'1_QUESITOS'!$D$7="Sim",'1_QUESITOS'!$D$9="Sim"),"D",
IF('3_CAPAG'!$D$9="","",
'3_CAPAG'!$D$9))))</f>
        <v/>
      </c>
      <c r="H1465" s="8" t="str">
        <f>IF('1_QUESITOS'!$D$18="ERRO !!!","00.0",
IF(AND(OR(G1465="C",G1465="D"),'1_QUESITOS'!$D$13="Sim"),"10.1",
IF(AND(OR(G1465="A",G1465="B"),'1_QUESITOS'!$D$14="Sim"),"10.2",
IF(AND(OR(G1465="C",G1465="D"),'1_QUESITOS'!$D$13="Não",'1_QUESITOS'!$D$12="Inciso I"),"11.1",
IF(AND(OR(G1465="C",G1465="D"),'1_QUESITOS'!$D$13="Não",'1_QUESITOS'!$D$12="Inciso II"),"11.2",
"00.0")))))</f>
        <v>00.0</v>
      </c>
      <c r="I1465" s="87">
        <f>IF('1_QUESITOS'!$D$18="ERRO !!!",0,
IF(H1465="10.1",0.65,
IF(H1465="10.2",0,
IF(AND(H1465="11.1",'1_QUESITOS'!$D$8="Não",'1_QUESITOS'!$D$9="Não",'1_QUESITOS'!$D$10="Não",'1_QUESITOS'!$D$11="Não"),0.65,
IF(AND(H1465="11.1",OR('1_QUESITOS'!$D$8="Sim",'1_QUESITOS'!$D$9="Sim",'1_QUESITOS'!$D$10="Sim",'1_QUESITOS'!$D$11="Sim")),0.7,
IF(AND(H1465="11.2",'1_QUESITOS'!$D$8="Não",'1_QUESITOS'!$D$9="Não",'1_QUESITOS'!$D$10="Não",'1_QUESITOS'!$D$11="Não"),0.5,
IF(AND(H1465="11.2",OR('1_QUESITOS'!$D$8="Sim",'1_QUESITOS'!$D$9="Sim",'1_QUESITOS'!$D$10="Sim",'1_QUESITOS'!$D$11="Sim")),0.55,
0)))))))</f>
        <v>0</v>
      </c>
      <c r="J1465" s="87">
        <f>'3_CAPAG'!$D$8</f>
        <v>0</v>
      </c>
      <c r="K1465" s="87">
        <f>IF(OR('2_DEBITOS'!I1461="Sim",'1_QUESITOS'!$D$6="Sim",'1_QUESITOS'!$D$7="Sim",'1_QUESITOS'!$D$9="Sim"),I1465,
SMALL(I1465:J1465,1))</f>
        <v>0</v>
      </c>
      <c r="L1465" s="7">
        <f>IF('2_DEBITOS'!$I$4="ERRO !!!",0,ROUNDDOWN(SUM(E1465:F1465)*K1465,2))</f>
        <v>0</v>
      </c>
      <c r="M1465" s="7">
        <f t="shared" si="88"/>
        <v>0</v>
      </c>
      <c r="N1465" s="7">
        <f t="shared" si="91"/>
        <v>0</v>
      </c>
      <c r="O1465" s="7">
        <f t="shared" si="89"/>
        <v>0</v>
      </c>
    </row>
    <row r="1466" spans="3:15" x14ac:dyDescent="0.35">
      <c r="C1466" s="18" t="str">
        <f t="shared" si="90"/>
        <v/>
      </c>
      <c r="D1466" s="13" t="str">
        <f>IF('2_DEBITOS'!D1462="","Não informado",'2_DEBITOS'!D1462)</f>
        <v>Não informado</v>
      </c>
      <c r="E1466" s="7">
        <f>IF('2_DEBITOS'!$I$4="ERRO !!!",0,SUM('2_DEBITOS'!E1462))</f>
        <v>0</v>
      </c>
      <c r="F1466" s="7">
        <f>IF('2_DEBITOS'!$I$4="ERRO !!!",0,SUM('2_DEBITOS'!F1462,'2_DEBITOS'!G1462))</f>
        <v>0</v>
      </c>
      <c r="G1466" s="8" t="str">
        <f>IF('1_QUESITOS'!$D$18="ERRO !!!","",
IF(E1466+F1466=0,"",
IF(OR('2_DEBITOS'!I1462="Sim",'1_QUESITOS'!$D$6="Sim",'1_QUESITOS'!$D$7="Sim",'1_QUESITOS'!$D$9="Sim"),"D",
IF('3_CAPAG'!$D$9="","",
'3_CAPAG'!$D$9))))</f>
        <v/>
      </c>
      <c r="H1466" s="8" t="str">
        <f>IF('1_QUESITOS'!$D$18="ERRO !!!","00.0",
IF(AND(OR(G1466="C",G1466="D"),'1_QUESITOS'!$D$13="Sim"),"10.1",
IF(AND(OR(G1466="A",G1466="B"),'1_QUESITOS'!$D$14="Sim"),"10.2",
IF(AND(OR(G1466="C",G1466="D"),'1_QUESITOS'!$D$13="Não",'1_QUESITOS'!$D$12="Inciso I"),"11.1",
IF(AND(OR(G1466="C",G1466="D"),'1_QUESITOS'!$D$13="Não",'1_QUESITOS'!$D$12="Inciso II"),"11.2",
"00.0")))))</f>
        <v>00.0</v>
      </c>
      <c r="I1466" s="87">
        <f>IF('1_QUESITOS'!$D$18="ERRO !!!",0,
IF(H1466="10.1",0.65,
IF(H1466="10.2",0,
IF(AND(H1466="11.1",'1_QUESITOS'!$D$8="Não",'1_QUESITOS'!$D$9="Não",'1_QUESITOS'!$D$10="Não",'1_QUESITOS'!$D$11="Não"),0.65,
IF(AND(H1466="11.1",OR('1_QUESITOS'!$D$8="Sim",'1_QUESITOS'!$D$9="Sim",'1_QUESITOS'!$D$10="Sim",'1_QUESITOS'!$D$11="Sim")),0.7,
IF(AND(H1466="11.2",'1_QUESITOS'!$D$8="Não",'1_QUESITOS'!$D$9="Não",'1_QUESITOS'!$D$10="Não",'1_QUESITOS'!$D$11="Não"),0.5,
IF(AND(H1466="11.2",OR('1_QUESITOS'!$D$8="Sim",'1_QUESITOS'!$D$9="Sim",'1_QUESITOS'!$D$10="Sim",'1_QUESITOS'!$D$11="Sim")),0.55,
0)))))))</f>
        <v>0</v>
      </c>
      <c r="J1466" s="87">
        <f>'3_CAPAG'!$D$8</f>
        <v>0</v>
      </c>
      <c r="K1466" s="87">
        <f>IF(OR('2_DEBITOS'!I1462="Sim",'1_QUESITOS'!$D$6="Sim",'1_QUESITOS'!$D$7="Sim",'1_QUESITOS'!$D$9="Sim"),I1466,
SMALL(I1466:J1466,1))</f>
        <v>0</v>
      </c>
      <c r="L1466" s="7">
        <f>IF('2_DEBITOS'!$I$4="ERRO !!!",0,ROUNDDOWN(SUM(E1466:F1466)*K1466,2))</f>
        <v>0</v>
      </c>
      <c r="M1466" s="7">
        <f t="shared" si="88"/>
        <v>0</v>
      </c>
      <c r="N1466" s="7">
        <f t="shared" si="91"/>
        <v>0</v>
      </c>
      <c r="O1466" s="7">
        <f t="shared" si="89"/>
        <v>0</v>
      </c>
    </row>
    <row r="1467" spans="3:15" x14ac:dyDescent="0.35">
      <c r="C1467" s="18" t="str">
        <f t="shared" si="90"/>
        <v/>
      </c>
      <c r="D1467" s="13" t="str">
        <f>IF('2_DEBITOS'!D1463="","Não informado",'2_DEBITOS'!D1463)</f>
        <v>Não informado</v>
      </c>
      <c r="E1467" s="7">
        <f>IF('2_DEBITOS'!$I$4="ERRO !!!",0,SUM('2_DEBITOS'!E1463))</f>
        <v>0</v>
      </c>
      <c r="F1467" s="7">
        <f>IF('2_DEBITOS'!$I$4="ERRO !!!",0,SUM('2_DEBITOS'!F1463,'2_DEBITOS'!G1463))</f>
        <v>0</v>
      </c>
      <c r="G1467" s="8" t="str">
        <f>IF('1_QUESITOS'!$D$18="ERRO !!!","",
IF(E1467+F1467=0,"",
IF(OR('2_DEBITOS'!I1463="Sim",'1_QUESITOS'!$D$6="Sim",'1_QUESITOS'!$D$7="Sim",'1_QUESITOS'!$D$9="Sim"),"D",
IF('3_CAPAG'!$D$9="","",
'3_CAPAG'!$D$9))))</f>
        <v/>
      </c>
      <c r="H1467" s="8" t="str">
        <f>IF('1_QUESITOS'!$D$18="ERRO !!!","00.0",
IF(AND(OR(G1467="C",G1467="D"),'1_QUESITOS'!$D$13="Sim"),"10.1",
IF(AND(OR(G1467="A",G1467="B"),'1_QUESITOS'!$D$14="Sim"),"10.2",
IF(AND(OR(G1467="C",G1467="D"),'1_QUESITOS'!$D$13="Não",'1_QUESITOS'!$D$12="Inciso I"),"11.1",
IF(AND(OR(G1467="C",G1467="D"),'1_QUESITOS'!$D$13="Não",'1_QUESITOS'!$D$12="Inciso II"),"11.2",
"00.0")))))</f>
        <v>00.0</v>
      </c>
      <c r="I1467" s="87">
        <f>IF('1_QUESITOS'!$D$18="ERRO !!!",0,
IF(H1467="10.1",0.65,
IF(H1467="10.2",0,
IF(AND(H1467="11.1",'1_QUESITOS'!$D$8="Não",'1_QUESITOS'!$D$9="Não",'1_QUESITOS'!$D$10="Não",'1_QUESITOS'!$D$11="Não"),0.65,
IF(AND(H1467="11.1",OR('1_QUESITOS'!$D$8="Sim",'1_QUESITOS'!$D$9="Sim",'1_QUESITOS'!$D$10="Sim",'1_QUESITOS'!$D$11="Sim")),0.7,
IF(AND(H1467="11.2",'1_QUESITOS'!$D$8="Não",'1_QUESITOS'!$D$9="Não",'1_QUESITOS'!$D$10="Não",'1_QUESITOS'!$D$11="Não"),0.5,
IF(AND(H1467="11.2",OR('1_QUESITOS'!$D$8="Sim",'1_QUESITOS'!$D$9="Sim",'1_QUESITOS'!$D$10="Sim",'1_QUESITOS'!$D$11="Sim")),0.55,
0)))))))</f>
        <v>0</v>
      </c>
      <c r="J1467" s="87">
        <f>'3_CAPAG'!$D$8</f>
        <v>0</v>
      </c>
      <c r="K1467" s="87">
        <f>IF(OR('2_DEBITOS'!I1463="Sim",'1_QUESITOS'!$D$6="Sim",'1_QUESITOS'!$D$7="Sim",'1_QUESITOS'!$D$9="Sim"),I1467,
SMALL(I1467:J1467,1))</f>
        <v>0</v>
      </c>
      <c r="L1467" s="7">
        <f>IF('2_DEBITOS'!$I$4="ERRO !!!",0,ROUNDDOWN(SUM(E1467:F1467)*K1467,2))</f>
        <v>0</v>
      </c>
      <c r="M1467" s="7">
        <f t="shared" si="88"/>
        <v>0</v>
      </c>
      <c r="N1467" s="7">
        <f t="shared" si="91"/>
        <v>0</v>
      </c>
      <c r="O1467" s="7">
        <f t="shared" si="89"/>
        <v>0</v>
      </c>
    </row>
    <row r="1468" spans="3:15" x14ac:dyDescent="0.35">
      <c r="C1468" s="18" t="str">
        <f t="shared" si="90"/>
        <v/>
      </c>
      <c r="D1468" s="13" t="str">
        <f>IF('2_DEBITOS'!D1464="","Não informado",'2_DEBITOS'!D1464)</f>
        <v>Não informado</v>
      </c>
      <c r="E1468" s="7">
        <f>IF('2_DEBITOS'!$I$4="ERRO !!!",0,SUM('2_DEBITOS'!E1464))</f>
        <v>0</v>
      </c>
      <c r="F1468" s="7">
        <f>IF('2_DEBITOS'!$I$4="ERRO !!!",0,SUM('2_DEBITOS'!F1464,'2_DEBITOS'!G1464))</f>
        <v>0</v>
      </c>
      <c r="G1468" s="8" t="str">
        <f>IF('1_QUESITOS'!$D$18="ERRO !!!","",
IF(E1468+F1468=0,"",
IF(OR('2_DEBITOS'!I1464="Sim",'1_QUESITOS'!$D$6="Sim",'1_QUESITOS'!$D$7="Sim",'1_QUESITOS'!$D$9="Sim"),"D",
IF('3_CAPAG'!$D$9="","",
'3_CAPAG'!$D$9))))</f>
        <v/>
      </c>
      <c r="H1468" s="8" t="str">
        <f>IF('1_QUESITOS'!$D$18="ERRO !!!","00.0",
IF(AND(OR(G1468="C",G1468="D"),'1_QUESITOS'!$D$13="Sim"),"10.1",
IF(AND(OR(G1468="A",G1468="B"),'1_QUESITOS'!$D$14="Sim"),"10.2",
IF(AND(OR(G1468="C",G1468="D"),'1_QUESITOS'!$D$13="Não",'1_QUESITOS'!$D$12="Inciso I"),"11.1",
IF(AND(OR(G1468="C",G1468="D"),'1_QUESITOS'!$D$13="Não",'1_QUESITOS'!$D$12="Inciso II"),"11.2",
"00.0")))))</f>
        <v>00.0</v>
      </c>
      <c r="I1468" s="87">
        <f>IF('1_QUESITOS'!$D$18="ERRO !!!",0,
IF(H1468="10.1",0.65,
IF(H1468="10.2",0,
IF(AND(H1468="11.1",'1_QUESITOS'!$D$8="Não",'1_QUESITOS'!$D$9="Não",'1_QUESITOS'!$D$10="Não",'1_QUESITOS'!$D$11="Não"),0.65,
IF(AND(H1468="11.1",OR('1_QUESITOS'!$D$8="Sim",'1_QUESITOS'!$D$9="Sim",'1_QUESITOS'!$D$10="Sim",'1_QUESITOS'!$D$11="Sim")),0.7,
IF(AND(H1468="11.2",'1_QUESITOS'!$D$8="Não",'1_QUESITOS'!$D$9="Não",'1_QUESITOS'!$D$10="Não",'1_QUESITOS'!$D$11="Não"),0.5,
IF(AND(H1468="11.2",OR('1_QUESITOS'!$D$8="Sim",'1_QUESITOS'!$D$9="Sim",'1_QUESITOS'!$D$10="Sim",'1_QUESITOS'!$D$11="Sim")),0.55,
0)))))))</f>
        <v>0</v>
      </c>
      <c r="J1468" s="87">
        <f>'3_CAPAG'!$D$8</f>
        <v>0</v>
      </c>
      <c r="K1468" s="87">
        <f>IF(OR('2_DEBITOS'!I1464="Sim",'1_QUESITOS'!$D$6="Sim",'1_QUESITOS'!$D$7="Sim",'1_QUESITOS'!$D$9="Sim"),I1468,
SMALL(I1468:J1468,1))</f>
        <v>0</v>
      </c>
      <c r="L1468" s="7">
        <f>IF('2_DEBITOS'!$I$4="ERRO !!!",0,ROUNDDOWN(SUM(E1468:F1468)*K1468,2))</f>
        <v>0</v>
      </c>
      <c r="M1468" s="7">
        <f t="shared" si="88"/>
        <v>0</v>
      </c>
      <c r="N1468" s="7">
        <f t="shared" si="91"/>
        <v>0</v>
      </c>
      <c r="O1468" s="7">
        <f t="shared" si="89"/>
        <v>0</v>
      </c>
    </row>
    <row r="1469" spans="3:15" x14ac:dyDescent="0.35">
      <c r="C1469" s="18" t="str">
        <f t="shared" si="90"/>
        <v/>
      </c>
      <c r="D1469" s="13" t="str">
        <f>IF('2_DEBITOS'!D1465="","Não informado",'2_DEBITOS'!D1465)</f>
        <v>Não informado</v>
      </c>
      <c r="E1469" s="7">
        <f>IF('2_DEBITOS'!$I$4="ERRO !!!",0,SUM('2_DEBITOS'!E1465))</f>
        <v>0</v>
      </c>
      <c r="F1469" s="7">
        <f>IF('2_DEBITOS'!$I$4="ERRO !!!",0,SUM('2_DEBITOS'!F1465,'2_DEBITOS'!G1465))</f>
        <v>0</v>
      </c>
      <c r="G1469" s="8" t="str">
        <f>IF('1_QUESITOS'!$D$18="ERRO !!!","",
IF(E1469+F1469=0,"",
IF(OR('2_DEBITOS'!I1465="Sim",'1_QUESITOS'!$D$6="Sim",'1_QUESITOS'!$D$7="Sim",'1_QUESITOS'!$D$9="Sim"),"D",
IF('3_CAPAG'!$D$9="","",
'3_CAPAG'!$D$9))))</f>
        <v/>
      </c>
      <c r="H1469" s="8" t="str">
        <f>IF('1_QUESITOS'!$D$18="ERRO !!!","00.0",
IF(AND(OR(G1469="C",G1469="D"),'1_QUESITOS'!$D$13="Sim"),"10.1",
IF(AND(OR(G1469="A",G1469="B"),'1_QUESITOS'!$D$14="Sim"),"10.2",
IF(AND(OR(G1469="C",G1469="D"),'1_QUESITOS'!$D$13="Não",'1_QUESITOS'!$D$12="Inciso I"),"11.1",
IF(AND(OR(G1469="C",G1469="D"),'1_QUESITOS'!$D$13="Não",'1_QUESITOS'!$D$12="Inciso II"),"11.2",
"00.0")))))</f>
        <v>00.0</v>
      </c>
      <c r="I1469" s="87">
        <f>IF('1_QUESITOS'!$D$18="ERRO !!!",0,
IF(H1469="10.1",0.65,
IF(H1469="10.2",0,
IF(AND(H1469="11.1",'1_QUESITOS'!$D$8="Não",'1_QUESITOS'!$D$9="Não",'1_QUESITOS'!$D$10="Não",'1_QUESITOS'!$D$11="Não"),0.65,
IF(AND(H1469="11.1",OR('1_QUESITOS'!$D$8="Sim",'1_QUESITOS'!$D$9="Sim",'1_QUESITOS'!$D$10="Sim",'1_QUESITOS'!$D$11="Sim")),0.7,
IF(AND(H1469="11.2",'1_QUESITOS'!$D$8="Não",'1_QUESITOS'!$D$9="Não",'1_QUESITOS'!$D$10="Não",'1_QUESITOS'!$D$11="Não"),0.5,
IF(AND(H1469="11.2",OR('1_QUESITOS'!$D$8="Sim",'1_QUESITOS'!$D$9="Sim",'1_QUESITOS'!$D$10="Sim",'1_QUESITOS'!$D$11="Sim")),0.55,
0)))))))</f>
        <v>0</v>
      </c>
      <c r="J1469" s="87">
        <f>'3_CAPAG'!$D$8</f>
        <v>0</v>
      </c>
      <c r="K1469" s="87">
        <f>IF(OR('2_DEBITOS'!I1465="Sim",'1_QUESITOS'!$D$6="Sim",'1_QUESITOS'!$D$7="Sim",'1_QUESITOS'!$D$9="Sim"),I1469,
SMALL(I1469:J1469,1))</f>
        <v>0</v>
      </c>
      <c r="L1469" s="7">
        <f>IF('2_DEBITOS'!$I$4="ERRO !!!",0,ROUNDDOWN(SUM(E1469:F1469)*K1469,2))</f>
        <v>0</v>
      </c>
      <c r="M1469" s="7">
        <f t="shared" si="88"/>
        <v>0</v>
      </c>
      <c r="N1469" s="7">
        <f t="shared" si="91"/>
        <v>0</v>
      </c>
      <c r="O1469" s="7">
        <f t="shared" si="89"/>
        <v>0</v>
      </c>
    </row>
    <row r="1470" spans="3:15" x14ac:dyDescent="0.35">
      <c r="C1470" s="18" t="str">
        <f t="shared" si="90"/>
        <v/>
      </c>
      <c r="D1470" s="13" t="str">
        <f>IF('2_DEBITOS'!D1466="","Não informado",'2_DEBITOS'!D1466)</f>
        <v>Não informado</v>
      </c>
      <c r="E1470" s="7">
        <f>IF('2_DEBITOS'!$I$4="ERRO !!!",0,SUM('2_DEBITOS'!E1466))</f>
        <v>0</v>
      </c>
      <c r="F1470" s="7">
        <f>IF('2_DEBITOS'!$I$4="ERRO !!!",0,SUM('2_DEBITOS'!F1466,'2_DEBITOS'!G1466))</f>
        <v>0</v>
      </c>
      <c r="G1470" s="8" t="str">
        <f>IF('1_QUESITOS'!$D$18="ERRO !!!","",
IF(E1470+F1470=0,"",
IF(OR('2_DEBITOS'!I1466="Sim",'1_QUESITOS'!$D$6="Sim",'1_QUESITOS'!$D$7="Sim",'1_QUESITOS'!$D$9="Sim"),"D",
IF('3_CAPAG'!$D$9="","",
'3_CAPAG'!$D$9))))</f>
        <v/>
      </c>
      <c r="H1470" s="8" t="str">
        <f>IF('1_QUESITOS'!$D$18="ERRO !!!","00.0",
IF(AND(OR(G1470="C",G1470="D"),'1_QUESITOS'!$D$13="Sim"),"10.1",
IF(AND(OR(G1470="A",G1470="B"),'1_QUESITOS'!$D$14="Sim"),"10.2",
IF(AND(OR(G1470="C",G1470="D"),'1_QUESITOS'!$D$13="Não",'1_QUESITOS'!$D$12="Inciso I"),"11.1",
IF(AND(OR(G1470="C",G1470="D"),'1_QUESITOS'!$D$13="Não",'1_QUESITOS'!$D$12="Inciso II"),"11.2",
"00.0")))))</f>
        <v>00.0</v>
      </c>
      <c r="I1470" s="87">
        <f>IF('1_QUESITOS'!$D$18="ERRO !!!",0,
IF(H1470="10.1",0.65,
IF(H1470="10.2",0,
IF(AND(H1470="11.1",'1_QUESITOS'!$D$8="Não",'1_QUESITOS'!$D$9="Não",'1_QUESITOS'!$D$10="Não",'1_QUESITOS'!$D$11="Não"),0.65,
IF(AND(H1470="11.1",OR('1_QUESITOS'!$D$8="Sim",'1_QUESITOS'!$D$9="Sim",'1_QUESITOS'!$D$10="Sim",'1_QUESITOS'!$D$11="Sim")),0.7,
IF(AND(H1470="11.2",'1_QUESITOS'!$D$8="Não",'1_QUESITOS'!$D$9="Não",'1_QUESITOS'!$D$10="Não",'1_QUESITOS'!$D$11="Não"),0.5,
IF(AND(H1470="11.2",OR('1_QUESITOS'!$D$8="Sim",'1_QUESITOS'!$D$9="Sim",'1_QUESITOS'!$D$10="Sim",'1_QUESITOS'!$D$11="Sim")),0.55,
0)))))))</f>
        <v>0</v>
      </c>
      <c r="J1470" s="87">
        <f>'3_CAPAG'!$D$8</f>
        <v>0</v>
      </c>
      <c r="K1470" s="87">
        <f>IF(OR('2_DEBITOS'!I1466="Sim",'1_QUESITOS'!$D$6="Sim",'1_QUESITOS'!$D$7="Sim",'1_QUESITOS'!$D$9="Sim"),I1470,
SMALL(I1470:J1470,1))</f>
        <v>0</v>
      </c>
      <c r="L1470" s="7">
        <f>IF('2_DEBITOS'!$I$4="ERRO !!!",0,ROUNDDOWN(SUM(E1470:F1470)*K1470,2))</f>
        <v>0</v>
      </c>
      <c r="M1470" s="7">
        <f t="shared" si="88"/>
        <v>0</v>
      </c>
      <c r="N1470" s="7">
        <f t="shared" si="91"/>
        <v>0</v>
      </c>
      <c r="O1470" s="7">
        <f t="shared" si="89"/>
        <v>0</v>
      </c>
    </row>
    <row r="1471" spans="3:15" x14ac:dyDescent="0.35">
      <c r="C1471" s="18" t="str">
        <f t="shared" si="90"/>
        <v/>
      </c>
      <c r="D1471" s="13" t="str">
        <f>IF('2_DEBITOS'!D1467="","Não informado",'2_DEBITOS'!D1467)</f>
        <v>Não informado</v>
      </c>
      <c r="E1471" s="7">
        <f>IF('2_DEBITOS'!$I$4="ERRO !!!",0,SUM('2_DEBITOS'!E1467))</f>
        <v>0</v>
      </c>
      <c r="F1471" s="7">
        <f>IF('2_DEBITOS'!$I$4="ERRO !!!",0,SUM('2_DEBITOS'!F1467,'2_DEBITOS'!G1467))</f>
        <v>0</v>
      </c>
      <c r="G1471" s="8" t="str">
        <f>IF('1_QUESITOS'!$D$18="ERRO !!!","",
IF(E1471+F1471=0,"",
IF(OR('2_DEBITOS'!I1467="Sim",'1_QUESITOS'!$D$6="Sim",'1_QUESITOS'!$D$7="Sim",'1_QUESITOS'!$D$9="Sim"),"D",
IF('3_CAPAG'!$D$9="","",
'3_CAPAG'!$D$9))))</f>
        <v/>
      </c>
      <c r="H1471" s="8" t="str">
        <f>IF('1_QUESITOS'!$D$18="ERRO !!!","00.0",
IF(AND(OR(G1471="C",G1471="D"),'1_QUESITOS'!$D$13="Sim"),"10.1",
IF(AND(OR(G1471="A",G1471="B"),'1_QUESITOS'!$D$14="Sim"),"10.2",
IF(AND(OR(G1471="C",G1471="D"),'1_QUESITOS'!$D$13="Não",'1_QUESITOS'!$D$12="Inciso I"),"11.1",
IF(AND(OR(G1471="C",G1471="D"),'1_QUESITOS'!$D$13="Não",'1_QUESITOS'!$D$12="Inciso II"),"11.2",
"00.0")))))</f>
        <v>00.0</v>
      </c>
      <c r="I1471" s="87">
        <f>IF('1_QUESITOS'!$D$18="ERRO !!!",0,
IF(H1471="10.1",0.65,
IF(H1471="10.2",0,
IF(AND(H1471="11.1",'1_QUESITOS'!$D$8="Não",'1_QUESITOS'!$D$9="Não",'1_QUESITOS'!$D$10="Não",'1_QUESITOS'!$D$11="Não"),0.65,
IF(AND(H1471="11.1",OR('1_QUESITOS'!$D$8="Sim",'1_QUESITOS'!$D$9="Sim",'1_QUESITOS'!$D$10="Sim",'1_QUESITOS'!$D$11="Sim")),0.7,
IF(AND(H1471="11.2",'1_QUESITOS'!$D$8="Não",'1_QUESITOS'!$D$9="Não",'1_QUESITOS'!$D$10="Não",'1_QUESITOS'!$D$11="Não"),0.5,
IF(AND(H1471="11.2",OR('1_QUESITOS'!$D$8="Sim",'1_QUESITOS'!$D$9="Sim",'1_QUESITOS'!$D$10="Sim",'1_QUESITOS'!$D$11="Sim")),0.55,
0)))))))</f>
        <v>0</v>
      </c>
      <c r="J1471" s="87">
        <f>'3_CAPAG'!$D$8</f>
        <v>0</v>
      </c>
      <c r="K1471" s="87">
        <f>IF(OR('2_DEBITOS'!I1467="Sim",'1_QUESITOS'!$D$6="Sim",'1_QUESITOS'!$D$7="Sim",'1_QUESITOS'!$D$9="Sim"),I1471,
SMALL(I1471:J1471,1))</f>
        <v>0</v>
      </c>
      <c r="L1471" s="7">
        <f>IF('2_DEBITOS'!$I$4="ERRO !!!",0,ROUNDDOWN(SUM(E1471:F1471)*K1471,2))</f>
        <v>0</v>
      </c>
      <c r="M1471" s="7">
        <f t="shared" si="88"/>
        <v>0</v>
      </c>
      <c r="N1471" s="7">
        <f t="shared" si="91"/>
        <v>0</v>
      </c>
      <c r="O1471" s="7">
        <f t="shared" si="89"/>
        <v>0</v>
      </c>
    </row>
    <row r="1472" spans="3:15" x14ac:dyDescent="0.35">
      <c r="C1472" s="18" t="str">
        <f t="shared" si="90"/>
        <v/>
      </c>
      <c r="D1472" s="13" t="str">
        <f>IF('2_DEBITOS'!D1468="","Não informado",'2_DEBITOS'!D1468)</f>
        <v>Não informado</v>
      </c>
      <c r="E1472" s="7">
        <f>IF('2_DEBITOS'!$I$4="ERRO !!!",0,SUM('2_DEBITOS'!E1468))</f>
        <v>0</v>
      </c>
      <c r="F1472" s="7">
        <f>IF('2_DEBITOS'!$I$4="ERRO !!!",0,SUM('2_DEBITOS'!F1468,'2_DEBITOS'!G1468))</f>
        <v>0</v>
      </c>
      <c r="G1472" s="8" t="str">
        <f>IF('1_QUESITOS'!$D$18="ERRO !!!","",
IF(E1472+F1472=0,"",
IF(OR('2_DEBITOS'!I1468="Sim",'1_QUESITOS'!$D$6="Sim",'1_QUESITOS'!$D$7="Sim",'1_QUESITOS'!$D$9="Sim"),"D",
IF('3_CAPAG'!$D$9="","",
'3_CAPAG'!$D$9))))</f>
        <v/>
      </c>
      <c r="H1472" s="8" t="str">
        <f>IF('1_QUESITOS'!$D$18="ERRO !!!","00.0",
IF(AND(OR(G1472="C",G1472="D"),'1_QUESITOS'!$D$13="Sim"),"10.1",
IF(AND(OR(G1472="A",G1472="B"),'1_QUESITOS'!$D$14="Sim"),"10.2",
IF(AND(OR(G1472="C",G1472="D"),'1_QUESITOS'!$D$13="Não",'1_QUESITOS'!$D$12="Inciso I"),"11.1",
IF(AND(OR(G1472="C",G1472="D"),'1_QUESITOS'!$D$13="Não",'1_QUESITOS'!$D$12="Inciso II"),"11.2",
"00.0")))))</f>
        <v>00.0</v>
      </c>
      <c r="I1472" s="87">
        <f>IF('1_QUESITOS'!$D$18="ERRO !!!",0,
IF(H1472="10.1",0.65,
IF(H1472="10.2",0,
IF(AND(H1472="11.1",'1_QUESITOS'!$D$8="Não",'1_QUESITOS'!$D$9="Não",'1_QUESITOS'!$D$10="Não",'1_QUESITOS'!$D$11="Não"),0.65,
IF(AND(H1472="11.1",OR('1_QUESITOS'!$D$8="Sim",'1_QUESITOS'!$D$9="Sim",'1_QUESITOS'!$D$10="Sim",'1_QUESITOS'!$D$11="Sim")),0.7,
IF(AND(H1472="11.2",'1_QUESITOS'!$D$8="Não",'1_QUESITOS'!$D$9="Não",'1_QUESITOS'!$D$10="Não",'1_QUESITOS'!$D$11="Não"),0.5,
IF(AND(H1472="11.2",OR('1_QUESITOS'!$D$8="Sim",'1_QUESITOS'!$D$9="Sim",'1_QUESITOS'!$D$10="Sim",'1_QUESITOS'!$D$11="Sim")),0.55,
0)))))))</f>
        <v>0</v>
      </c>
      <c r="J1472" s="87">
        <f>'3_CAPAG'!$D$8</f>
        <v>0</v>
      </c>
      <c r="K1472" s="87">
        <f>IF(OR('2_DEBITOS'!I1468="Sim",'1_QUESITOS'!$D$6="Sim",'1_QUESITOS'!$D$7="Sim",'1_QUESITOS'!$D$9="Sim"),I1472,
SMALL(I1472:J1472,1))</f>
        <v>0</v>
      </c>
      <c r="L1472" s="7">
        <f>IF('2_DEBITOS'!$I$4="ERRO !!!",0,ROUNDDOWN(SUM(E1472:F1472)*K1472,2))</f>
        <v>0</v>
      </c>
      <c r="M1472" s="7">
        <f t="shared" si="88"/>
        <v>0</v>
      </c>
      <c r="N1472" s="7">
        <f t="shared" si="91"/>
        <v>0</v>
      </c>
      <c r="O1472" s="7">
        <f t="shared" si="89"/>
        <v>0</v>
      </c>
    </row>
    <row r="1473" spans="3:15" x14ac:dyDescent="0.35">
      <c r="C1473" s="18" t="str">
        <f t="shared" si="90"/>
        <v/>
      </c>
      <c r="D1473" s="13" t="str">
        <f>IF('2_DEBITOS'!D1469="","Não informado",'2_DEBITOS'!D1469)</f>
        <v>Não informado</v>
      </c>
      <c r="E1473" s="7">
        <f>IF('2_DEBITOS'!$I$4="ERRO !!!",0,SUM('2_DEBITOS'!E1469))</f>
        <v>0</v>
      </c>
      <c r="F1473" s="7">
        <f>IF('2_DEBITOS'!$I$4="ERRO !!!",0,SUM('2_DEBITOS'!F1469,'2_DEBITOS'!G1469))</f>
        <v>0</v>
      </c>
      <c r="G1473" s="8" t="str">
        <f>IF('1_QUESITOS'!$D$18="ERRO !!!","",
IF(E1473+F1473=0,"",
IF(OR('2_DEBITOS'!I1469="Sim",'1_QUESITOS'!$D$6="Sim",'1_QUESITOS'!$D$7="Sim",'1_QUESITOS'!$D$9="Sim"),"D",
IF('3_CAPAG'!$D$9="","",
'3_CAPAG'!$D$9))))</f>
        <v/>
      </c>
      <c r="H1473" s="8" t="str">
        <f>IF('1_QUESITOS'!$D$18="ERRO !!!","00.0",
IF(AND(OR(G1473="C",G1473="D"),'1_QUESITOS'!$D$13="Sim"),"10.1",
IF(AND(OR(G1473="A",G1473="B"),'1_QUESITOS'!$D$14="Sim"),"10.2",
IF(AND(OR(G1473="C",G1473="D"),'1_QUESITOS'!$D$13="Não",'1_QUESITOS'!$D$12="Inciso I"),"11.1",
IF(AND(OR(G1473="C",G1473="D"),'1_QUESITOS'!$D$13="Não",'1_QUESITOS'!$D$12="Inciso II"),"11.2",
"00.0")))))</f>
        <v>00.0</v>
      </c>
      <c r="I1473" s="87">
        <f>IF('1_QUESITOS'!$D$18="ERRO !!!",0,
IF(H1473="10.1",0.65,
IF(H1473="10.2",0,
IF(AND(H1473="11.1",'1_QUESITOS'!$D$8="Não",'1_QUESITOS'!$D$9="Não",'1_QUESITOS'!$D$10="Não",'1_QUESITOS'!$D$11="Não"),0.65,
IF(AND(H1473="11.1",OR('1_QUESITOS'!$D$8="Sim",'1_QUESITOS'!$D$9="Sim",'1_QUESITOS'!$D$10="Sim",'1_QUESITOS'!$D$11="Sim")),0.7,
IF(AND(H1473="11.2",'1_QUESITOS'!$D$8="Não",'1_QUESITOS'!$D$9="Não",'1_QUESITOS'!$D$10="Não",'1_QUESITOS'!$D$11="Não"),0.5,
IF(AND(H1473="11.2",OR('1_QUESITOS'!$D$8="Sim",'1_QUESITOS'!$D$9="Sim",'1_QUESITOS'!$D$10="Sim",'1_QUESITOS'!$D$11="Sim")),0.55,
0)))))))</f>
        <v>0</v>
      </c>
      <c r="J1473" s="87">
        <f>'3_CAPAG'!$D$8</f>
        <v>0</v>
      </c>
      <c r="K1473" s="87">
        <f>IF(OR('2_DEBITOS'!I1469="Sim",'1_QUESITOS'!$D$6="Sim",'1_QUESITOS'!$D$7="Sim",'1_QUESITOS'!$D$9="Sim"),I1473,
SMALL(I1473:J1473,1))</f>
        <v>0</v>
      </c>
      <c r="L1473" s="7">
        <f>IF('2_DEBITOS'!$I$4="ERRO !!!",0,ROUNDDOWN(SUM(E1473:F1473)*K1473,2))</f>
        <v>0</v>
      </c>
      <c r="M1473" s="7">
        <f t="shared" si="88"/>
        <v>0</v>
      </c>
      <c r="N1473" s="7">
        <f t="shared" si="91"/>
        <v>0</v>
      </c>
      <c r="O1473" s="7">
        <f t="shared" si="89"/>
        <v>0</v>
      </c>
    </row>
    <row r="1474" spans="3:15" x14ac:dyDescent="0.35">
      <c r="C1474" s="18" t="str">
        <f t="shared" si="90"/>
        <v/>
      </c>
      <c r="D1474" s="13" t="str">
        <f>IF('2_DEBITOS'!D1470="","Não informado",'2_DEBITOS'!D1470)</f>
        <v>Não informado</v>
      </c>
      <c r="E1474" s="7">
        <f>IF('2_DEBITOS'!$I$4="ERRO !!!",0,SUM('2_DEBITOS'!E1470))</f>
        <v>0</v>
      </c>
      <c r="F1474" s="7">
        <f>IF('2_DEBITOS'!$I$4="ERRO !!!",0,SUM('2_DEBITOS'!F1470,'2_DEBITOS'!G1470))</f>
        <v>0</v>
      </c>
      <c r="G1474" s="8" t="str">
        <f>IF('1_QUESITOS'!$D$18="ERRO !!!","",
IF(E1474+F1474=0,"",
IF(OR('2_DEBITOS'!I1470="Sim",'1_QUESITOS'!$D$6="Sim",'1_QUESITOS'!$D$7="Sim",'1_QUESITOS'!$D$9="Sim"),"D",
IF('3_CAPAG'!$D$9="","",
'3_CAPAG'!$D$9))))</f>
        <v/>
      </c>
      <c r="H1474" s="8" t="str">
        <f>IF('1_QUESITOS'!$D$18="ERRO !!!","00.0",
IF(AND(OR(G1474="C",G1474="D"),'1_QUESITOS'!$D$13="Sim"),"10.1",
IF(AND(OR(G1474="A",G1474="B"),'1_QUESITOS'!$D$14="Sim"),"10.2",
IF(AND(OR(G1474="C",G1474="D"),'1_QUESITOS'!$D$13="Não",'1_QUESITOS'!$D$12="Inciso I"),"11.1",
IF(AND(OR(G1474="C",G1474="D"),'1_QUESITOS'!$D$13="Não",'1_QUESITOS'!$D$12="Inciso II"),"11.2",
"00.0")))))</f>
        <v>00.0</v>
      </c>
      <c r="I1474" s="87">
        <f>IF('1_QUESITOS'!$D$18="ERRO !!!",0,
IF(H1474="10.1",0.65,
IF(H1474="10.2",0,
IF(AND(H1474="11.1",'1_QUESITOS'!$D$8="Não",'1_QUESITOS'!$D$9="Não",'1_QUESITOS'!$D$10="Não",'1_QUESITOS'!$D$11="Não"),0.65,
IF(AND(H1474="11.1",OR('1_QUESITOS'!$D$8="Sim",'1_QUESITOS'!$D$9="Sim",'1_QUESITOS'!$D$10="Sim",'1_QUESITOS'!$D$11="Sim")),0.7,
IF(AND(H1474="11.2",'1_QUESITOS'!$D$8="Não",'1_QUESITOS'!$D$9="Não",'1_QUESITOS'!$D$10="Não",'1_QUESITOS'!$D$11="Não"),0.5,
IF(AND(H1474="11.2",OR('1_QUESITOS'!$D$8="Sim",'1_QUESITOS'!$D$9="Sim",'1_QUESITOS'!$D$10="Sim",'1_QUESITOS'!$D$11="Sim")),0.55,
0)))))))</f>
        <v>0</v>
      </c>
      <c r="J1474" s="87">
        <f>'3_CAPAG'!$D$8</f>
        <v>0</v>
      </c>
      <c r="K1474" s="87">
        <f>IF(OR('2_DEBITOS'!I1470="Sim",'1_QUESITOS'!$D$6="Sim",'1_QUESITOS'!$D$7="Sim",'1_QUESITOS'!$D$9="Sim"),I1474,
SMALL(I1474:J1474,1))</f>
        <v>0</v>
      </c>
      <c r="L1474" s="7">
        <f>IF('2_DEBITOS'!$I$4="ERRO !!!",0,ROUNDDOWN(SUM(E1474:F1474)*K1474,2))</f>
        <v>0</v>
      </c>
      <c r="M1474" s="7">
        <f t="shared" si="88"/>
        <v>0</v>
      </c>
      <c r="N1474" s="7">
        <f t="shared" si="91"/>
        <v>0</v>
      </c>
      <c r="O1474" s="7">
        <f t="shared" si="89"/>
        <v>0</v>
      </c>
    </row>
    <row r="1475" spans="3:15" x14ac:dyDescent="0.35">
      <c r="C1475" s="18" t="str">
        <f t="shared" si="90"/>
        <v/>
      </c>
      <c r="D1475" s="13" t="str">
        <f>IF('2_DEBITOS'!D1471="","Não informado",'2_DEBITOS'!D1471)</f>
        <v>Não informado</v>
      </c>
      <c r="E1475" s="7">
        <f>IF('2_DEBITOS'!$I$4="ERRO !!!",0,SUM('2_DEBITOS'!E1471))</f>
        <v>0</v>
      </c>
      <c r="F1475" s="7">
        <f>IF('2_DEBITOS'!$I$4="ERRO !!!",0,SUM('2_DEBITOS'!F1471,'2_DEBITOS'!G1471))</f>
        <v>0</v>
      </c>
      <c r="G1475" s="8" t="str">
        <f>IF('1_QUESITOS'!$D$18="ERRO !!!","",
IF(E1475+F1475=0,"",
IF(OR('2_DEBITOS'!I1471="Sim",'1_QUESITOS'!$D$6="Sim",'1_QUESITOS'!$D$7="Sim",'1_QUESITOS'!$D$9="Sim"),"D",
IF('3_CAPAG'!$D$9="","",
'3_CAPAG'!$D$9))))</f>
        <v/>
      </c>
      <c r="H1475" s="8" t="str">
        <f>IF('1_QUESITOS'!$D$18="ERRO !!!","00.0",
IF(AND(OR(G1475="C",G1475="D"),'1_QUESITOS'!$D$13="Sim"),"10.1",
IF(AND(OR(G1475="A",G1475="B"),'1_QUESITOS'!$D$14="Sim"),"10.2",
IF(AND(OR(G1475="C",G1475="D"),'1_QUESITOS'!$D$13="Não",'1_QUESITOS'!$D$12="Inciso I"),"11.1",
IF(AND(OR(G1475="C",G1475="D"),'1_QUESITOS'!$D$13="Não",'1_QUESITOS'!$D$12="Inciso II"),"11.2",
"00.0")))))</f>
        <v>00.0</v>
      </c>
      <c r="I1475" s="87">
        <f>IF('1_QUESITOS'!$D$18="ERRO !!!",0,
IF(H1475="10.1",0.65,
IF(H1475="10.2",0,
IF(AND(H1475="11.1",'1_QUESITOS'!$D$8="Não",'1_QUESITOS'!$D$9="Não",'1_QUESITOS'!$D$10="Não",'1_QUESITOS'!$D$11="Não"),0.65,
IF(AND(H1475="11.1",OR('1_QUESITOS'!$D$8="Sim",'1_QUESITOS'!$D$9="Sim",'1_QUESITOS'!$D$10="Sim",'1_QUESITOS'!$D$11="Sim")),0.7,
IF(AND(H1475="11.2",'1_QUESITOS'!$D$8="Não",'1_QUESITOS'!$D$9="Não",'1_QUESITOS'!$D$10="Não",'1_QUESITOS'!$D$11="Não"),0.5,
IF(AND(H1475="11.2",OR('1_QUESITOS'!$D$8="Sim",'1_QUESITOS'!$D$9="Sim",'1_QUESITOS'!$D$10="Sim",'1_QUESITOS'!$D$11="Sim")),0.55,
0)))))))</f>
        <v>0</v>
      </c>
      <c r="J1475" s="87">
        <f>'3_CAPAG'!$D$8</f>
        <v>0</v>
      </c>
      <c r="K1475" s="87">
        <f>IF(OR('2_DEBITOS'!I1471="Sim",'1_QUESITOS'!$D$6="Sim",'1_QUESITOS'!$D$7="Sim",'1_QUESITOS'!$D$9="Sim"),I1475,
SMALL(I1475:J1475,1))</f>
        <v>0</v>
      </c>
      <c r="L1475" s="7">
        <f>IF('2_DEBITOS'!$I$4="ERRO !!!",0,ROUNDDOWN(SUM(E1475:F1475)*K1475,2))</f>
        <v>0</v>
      </c>
      <c r="M1475" s="7">
        <f t="shared" si="88"/>
        <v>0</v>
      </c>
      <c r="N1475" s="7">
        <f t="shared" si="91"/>
        <v>0</v>
      </c>
      <c r="O1475" s="7">
        <f t="shared" si="89"/>
        <v>0</v>
      </c>
    </row>
    <row r="1476" spans="3:15" x14ac:dyDescent="0.35">
      <c r="C1476" s="18" t="str">
        <f t="shared" si="90"/>
        <v/>
      </c>
      <c r="D1476" s="13" t="str">
        <f>IF('2_DEBITOS'!D1472="","Não informado",'2_DEBITOS'!D1472)</f>
        <v>Não informado</v>
      </c>
      <c r="E1476" s="7">
        <f>IF('2_DEBITOS'!$I$4="ERRO !!!",0,SUM('2_DEBITOS'!E1472))</f>
        <v>0</v>
      </c>
      <c r="F1476" s="7">
        <f>IF('2_DEBITOS'!$I$4="ERRO !!!",0,SUM('2_DEBITOS'!F1472,'2_DEBITOS'!G1472))</f>
        <v>0</v>
      </c>
      <c r="G1476" s="8" t="str">
        <f>IF('1_QUESITOS'!$D$18="ERRO !!!","",
IF(E1476+F1476=0,"",
IF(OR('2_DEBITOS'!I1472="Sim",'1_QUESITOS'!$D$6="Sim",'1_QUESITOS'!$D$7="Sim",'1_QUESITOS'!$D$9="Sim"),"D",
IF('3_CAPAG'!$D$9="","",
'3_CAPAG'!$D$9))))</f>
        <v/>
      </c>
      <c r="H1476" s="8" t="str">
        <f>IF('1_QUESITOS'!$D$18="ERRO !!!","00.0",
IF(AND(OR(G1476="C",G1476="D"),'1_QUESITOS'!$D$13="Sim"),"10.1",
IF(AND(OR(G1476="A",G1476="B"),'1_QUESITOS'!$D$14="Sim"),"10.2",
IF(AND(OR(G1476="C",G1476="D"),'1_QUESITOS'!$D$13="Não",'1_QUESITOS'!$D$12="Inciso I"),"11.1",
IF(AND(OR(G1476="C",G1476="D"),'1_QUESITOS'!$D$13="Não",'1_QUESITOS'!$D$12="Inciso II"),"11.2",
"00.0")))))</f>
        <v>00.0</v>
      </c>
      <c r="I1476" s="87">
        <f>IF('1_QUESITOS'!$D$18="ERRO !!!",0,
IF(H1476="10.1",0.65,
IF(H1476="10.2",0,
IF(AND(H1476="11.1",'1_QUESITOS'!$D$8="Não",'1_QUESITOS'!$D$9="Não",'1_QUESITOS'!$D$10="Não",'1_QUESITOS'!$D$11="Não"),0.65,
IF(AND(H1476="11.1",OR('1_QUESITOS'!$D$8="Sim",'1_QUESITOS'!$D$9="Sim",'1_QUESITOS'!$D$10="Sim",'1_QUESITOS'!$D$11="Sim")),0.7,
IF(AND(H1476="11.2",'1_QUESITOS'!$D$8="Não",'1_QUESITOS'!$D$9="Não",'1_QUESITOS'!$D$10="Não",'1_QUESITOS'!$D$11="Não"),0.5,
IF(AND(H1476="11.2",OR('1_QUESITOS'!$D$8="Sim",'1_QUESITOS'!$D$9="Sim",'1_QUESITOS'!$D$10="Sim",'1_QUESITOS'!$D$11="Sim")),0.55,
0)))))))</f>
        <v>0</v>
      </c>
      <c r="J1476" s="87">
        <f>'3_CAPAG'!$D$8</f>
        <v>0</v>
      </c>
      <c r="K1476" s="87">
        <f>IF(OR('2_DEBITOS'!I1472="Sim",'1_QUESITOS'!$D$6="Sim",'1_QUESITOS'!$D$7="Sim",'1_QUESITOS'!$D$9="Sim"),I1476,
SMALL(I1476:J1476,1))</f>
        <v>0</v>
      </c>
      <c r="L1476" s="7">
        <f>IF('2_DEBITOS'!$I$4="ERRO !!!",0,ROUNDDOWN(SUM(E1476:F1476)*K1476,2))</f>
        <v>0</v>
      </c>
      <c r="M1476" s="7">
        <f t="shared" si="88"/>
        <v>0</v>
      </c>
      <c r="N1476" s="7">
        <f t="shared" si="91"/>
        <v>0</v>
      </c>
      <c r="O1476" s="7">
        <f t="shared" si="89"/>
        <v>0</v>
      </c>
    </row>
    <row r="1477" spans="3:15" x14ac:dyDescent="0.35">
      <c r="C1477" s="18" t="str">
        <f t="shared" si="90"/>
        <v/>
      </c>
      <c r="D1477" s="13" t="str">
        <f>IF('2_DEBITOS'!D1473="","Não informado",'2_DEBITOS'!D1473)</f>
        <v>Não informado</v>
      </c>
      <c r="E1477" s="7">
        <f>IF('2_DEBITOS'!$I$4="ERRO !!!",0,SUM('2_DEBITOS'!E1473))</f>
        <v>0</v>
      </c>
      <c r="F1477" s="7">
        <f>IF('2_DEBITOS'!$I$4="ERRO !!!",0,SUM('2_DEBITOS'!F1473,'2_DEBITOS'!G1473))</f>
        <v>0</v>
      </c>
      <c r="G1477" s="8" t="str">
        <f>IF('1_QUESITOS'!$D$18="ERRO !!!","",
IF(E1477+F1477=0,"",
IF(OR('2_DEBITOS'!I1473="Sim",'1_QUESITOS'!$D$6="Sim",'1_QUESITOS'!$D$7="Sim",'1_QUESITOS'!$D$9="Sim"),"D",
IF('3_CAPAG'!$D$9="","",
'3_CAPAG'!$D$9))))</f>
        <v/>
      </c>
      <c r="H1477" s="8" t="str">
        <f>IF('1_QUESITOS'!$D$18="ERRO !!!","00.0",
IF(AND(OR(G1477="C",G1477="D"),'1_QUESITOS'!$D$13="Sim"),"10.1",
IF(AND(OR(G1477="A",G1477="B"),'1_QUESITOS'!$D$14="Sim"),"10.2",
IF(AND(OR(G1477="C",G1477="D"),'1_QUESITOS'!$D$13="Não",'1_QUESITOS'!$D$12="Inciso I"),"11.1",
IF(AND(OR(G1477="C",G1477="D"),'1_QUESITOS'!$D$13="Não",'1_QUESITOS'!$D$12="Inciso II"),"11.2",
"00.0")))))</f>
        <v>00.0</v>
      </c>
      <c r="I1477" s="87">
        <f>IF('1_QUESITOS'!$D$18="ERRO !!!",0,
IF(H1477="10.1",0.65,
IF(H1477="10.2",0,
IF(AND(H1477="11.1",'1_QUESITOS'!$D$8="Não",'1_QUESITOS'!$D$9="Não",'1_QUESITOS'!$D$10="Não",'1_QUESITOS'!$D$11="Não"),0.65,
IF(AND(H1477="11.1",OR('1_QUESITOS'!$D$8="Sim",'1_QUESITOS'!$D$9="Sim",'1_QUESITOS'!$D$10="Sim",'1_QUESITOS'!$D$11="Sim")),0.7,
IF(AND(H1477="11.2",'1_QUESITOS'!$D$8="Não",'1_QUESITOS'!$D$9="Não",'1_QUESITOS'!$D$10="Não",'1_QUESITOS'!$D$11="Não"),0.5,
IF(AND(H1477="11.2",OR('1_QUESITOS'!$D$8="Sim",'1_QUESITOS'!$D$9="Sim",'1_QUESITOS'!$D$10="Sim",'1_QUESITOS'!$D$11="Sim")),0.55,
0)))))))</f>
        <v>0</v>
      </c>
      <c r="J1477" s="87">
        <f>'3_CAPAG'!$D$8</f>
        <v>0</v>
      </c>
      <c r="K1477" s="87">
        <f>IF(OR('2_DEBITOS'!I1473="Sim",'1_QUESITOS'!$D$6="Sim",'1_QUESITOS'!$D$7="Sim",'1_QUESITOS'!$D$9="Sim"),I1477,
SMALL(I1477:J1477,1))</f>
        <v>0</v>
      </c>
      <c r="L1477" s="7">
        <f>IF('2_DEBITOS'!$I$4="ERRO !!!",0,ROUNDDOWN(SUM(E1477:F1477)*K1477,2))</f>
        <v>0</v>
      </c>
      <c r="M1477" s="7">
        <f t="shared" si="88"/>
        <v>0</v>
      </c>
      <c r="N1477" s="7">
        <f t="shared" si="91"/>
        <v>0</v>
      </c>
      <c r="O1477" s="7">
        <f t="shared" si="89"/>
        <v>0</v>
      </c>
    </row>
    <row r="1478" spans="3:15" x14ac:dyDescent="0.35">
      <c r="C1478" s="18" t="str">
        <f t="shared" si="90"/>
        <v/>
      </c>
      <c r="D1478" s="13" t="str">
        <f>IF('2_DEBITOS'!D1474="","Não informado",'2_DEBITOS'!D1474)</f>
        <v>Não informado</v>
      </c>
      <c r="E1478" s="7">
        <f>IF('2_DEBITOS'!$I$4="ERRO !!!",0,SUM('2_DEBITOS'!E1474))</f>
        <v>0</v>
      </c>
      <c r="F1478" s="7">
        <f>IF('2_DEBITOS'!$I$4="ERRO !!!",0,SUM('2_DEBITOS'!F1474,'2_DEBITOS'!G1474))</f>
        <v>0</v>
      </c>
      <c r="G1478" s="8" t="str">
        <f>IF('1_QUESITOS'!$D$18="ERRO !!!","",
IF(E1478+F1478=0,"",
IF(OR('2_DEBITOS'!I1474="Sim",'1_QUESITOS'!$D$6="Sim",'1_QUESITOS'!$D$7="Sim",'1_QUESITOS'!$D$9="Sim"),"D",
IF('3_CAPAG'!$D$9="","",
'3_CAPAG'!$D$9))))</f>
        <v/>
      </c>
      <c r="H1478" s="8" t="str">
        <f>IF('1_QUESITOS'!$D$18="ERRO !!!","00.0",
IF(AND(OR(G1478="C",G1478="D"),'1_QUESITOS'!$D$13="Sim"),"10.1",
IF(AND(OR(G1478="A",G1478="B"),'1_QUESITOS'!$D$14="Sim"),"10.2",
IF(AND(OR(G1478="C",G1478="D"),'1_QUESITOS'!$D$13="Não",'1_QUESITOS'!$D$12="Inciso I"),"11.1",
IF(AND(OR(G1478="C",G1478="D"),'1_QUESITOS'!$D$13="Não",'1_QUESITOS'!$D$12="Inciso II"),"11.2",
"00.0")))))</f>
        <v>00.0</v>
      </c>
      <c r="I1478" s="87">
        <f>IF('1_QUESITOS'!$D$18="ERRO !!!",0,
IF(H1478="10.1",0.65,
IF(H1478="10.2",0,
IF(AND(H1478="11.1",'1_QUESITOS'!$D$8="Não",'1_QUESITOS'!$D$9="Não",'1_QUESITOS'!$D$10="Não",'1_QUESITOS'!$D$11="Não"),0.65,
IF(AND(H1478="11.1",OR('1_QUESITOS'!$D$8="Sim",'1_QUESITOS'!$D$9="Sim",'1_QUESITOS'!$D$10="Sim",'1_QUESITOS'!$D$11="Sim")),0.7,
IF(AND(H1478="11.2",'1_QUESITOS'!$D$8="Não",'1_QUESITOS'!$D$9="Não",'1_QUESITOS'!$D$10="Não",'1_QUESITOS'!$D$11="Não"),0.5,
IF(AND(H1478="11.2",OR('1_QUESITOS'!$D$8="Sim",'1_QUESITOS'!$D$9="Sim",'1_QUESITOS'!$D$10="Sim",'1_QUESITOS'!$D$11="Sim")),0.55,
0)))))))</f>
        <v>0</v>
      </c>
      <c r="J1478" s="87">
        <f>'3_CAPAG'!$D$8</f>
        <v>0</v>
      </c>
      <c r="K1478" s="87">
        <f>IF(OR('2_DEBITOS'!I1474="Sim",'1_QUESITOS'!$D$6="Sim",'1_QUESITOS'!$D$7="Sim",'1_QUESITOS'!$D$9="Sim"),I1478,
SMALL(I1478:J1478,1))</f>
        <v>0</v>
      </c>
      <c r="L1478" s="7">
        <f>IF('2_DEBITOS'!$I$4="ERRO !!!",0,ROUNDDOWN(SUM(E1478:F1478)*K1478,2))</f>
        <v>0</v>
      </c>
      <c r="M1478" s="7">
        <f t="shared" si="88"/>
        <v>0</v>
      </c>
      <c r="N1478" s="7">
        <f t="shared" si="91"/>
        <v>0</v>
      </c>
      <c r="O1478" s="7">
        <f t="shared" si="89"/>
        <v>0</v>
      </c>
    </row>
    <row r="1479" spans="3:15" x14ac:dyDescent="0.35">
      <c r="C1479" s="18" t="str">
        <f t="shared" si="90"/>
        <v/>
      </c>
      <c r="D1479" s="13" t="str">
        <f>IF('2_DEBITOS'!D1475="","Não informado",'2_DEBITOS'!D1475)</f>
        <v>Não informado</v>
      </c>
      <c r="E1479" s="7">
        <f>IF('2_DEBITOS'!$I$4="ERRO !!!",0,SUM('2_DEBITOS'!E1475))</f>
        <v>0</v>
      </c>
      <c r="F1479" s="7">
        <f>IF('2_DEBITOS'!$I$4="ERRO !!!",0,SUM('2_DEBITOS'!F1475,'2_DEBITOS'!G1475))</f>
        <v>0</v>
      </c>
      <c r="G1479" s="8" t="str">
        <f>IF('1_QUESITOS'!$D$18="ERRO !!!","",
IF(E1479+F1479=0,"",
IF(OR('2_DEBITOS'!I1475="Sim",'1_QUESITOS'!$D$6="Sim",'1_QUESITOS'!$D$7="Sim",'1_QUESITOS'!$D$9="Sim"),"D",
IF('3_CAPAG'!$D$9="","",
'3_CAPAG'!$D$9))))</f>
        <v/>
      </c>
      <c r="H1479" s="8" t="str">
        <f>IF('1_QUESITOS'!$D$18="ERRO !!!","00.0",
IF(AND(OR(G1479="C",G1479="D"),'1_QUESITOS'!$D$13="Sim"),"10.1",
IF(AND(OR(G1479="A",G1479="B"),'1_QUESITOS'!$D$14="Sim"),"10.2",
IF(AND(OR(G1479="C",G1479="D"),'1_QUESITOS'!$D$13="Não",'1_QUESITOS'!$D$12="Inciso I"),"11.1",
IF(AND(OR(G1479="C",G1479="D"),'1_QUESITOS'!$D$13="Não",'1_QUESITOS'!$D$12="Inciso II"),"11.2",
"00.0")))))</f>
        <v>00.0</v>
      </c>
      <c r="I1479" s="87">
        <f>IF('1_QUESITOS'!$D$18="ERRO !!!",0,
IF(H1479="10.1",0.65,
IF(H1479="10.2",0,
IF(AND(H1479="11.1",'1_QUESITOS'!$D$8="Não",'1_QUESITOS'!$D$9="Não",'1_QUESITOS'!$D$10="Não",'1_QUESITOS'!$D$11="Não"),0.65,
IF(AND(H1479="11.1",OR('1_QUESITOS'!$D$8="Sim",'1_QUESITOS'!$D$9="Sim",'1_QUESITOS'!$D$10="Sim",'1_QUESITOS'!$D$11="Sim")),0.7,
IF(AND(H1479="11.2",'1_QUESITOS'!$D$8="Não",'1_QUESITOS'!$D$9="Não",'1_QUESITOS'!$D$10="Não",'1_QUESITOS'!$D$11="Não"),0.5,
IF(AND(H1479="11.2",OR('1_QUESITOS'!$D$8="Sim",'1_QUESITOS'!$D$9="Sim",'1_QUESITOS'!$D$10="Sim",'1_QUESITOS'!$D$11="Sim")),0.55,
0)))))))</f>
        <v>0</v>
      </c>
      <c r="J1479" s="87">
        <f>'3_CAPAG'!$D$8</f>
        <v>0</v>
      </c>
      <c r="K1479" s="87">
        <f>IF(OR('2_DEBITOS'!I1475="Sim",'1_QUESITOS'!$D$6="Sim",'1_QUESITOS'!$D$7="Sim",'1_QUESITOS'!$D$9="Sim"),I1479,
SMALL(I1479:J1479,1))</f>
        <v>0</v>
      </c>
      <c r="L1479" s="7">
        <f>IF('2_DEBITOS'!$I$4="ERRO !!!",0,ROUNDDOWN(SUM(E1479:F1479)*K1479,2))</f>
        <v>0</v>
      </c>
      <c r="M1479" s="7">
        <f t="shared" si="88"/>
        <v>0</v>
      </c>
      <c r="N1479" s="7">
        <f t="shared" si="91"/>
        <v>0</v>
      </c>
      <c r="O1479" s="7">
        <f t="shared" si="89"/>
        <v>0</v>
      </c>
    </row>
    <row r="1480" spans="3:15" x14ac:dyDescent="0.35">
      <c r="C1480" s="18" t="str">
        <f t="shared" si="90"/>
        <v/>
      </c>
      <c r="D1480" s="13" t="str">
        <f>IF('2_DEBITOS'!D1476="","Não informado",'2_DEBITOS'!D1476)</f>
        <v>Não informado</v>
      </c>
      <c r="E1480" s="7">
        <f>IF('2_DEBITOS'!$I$4="ERRO !!!",0,SUM('2_DEBITOS'!E1476))</f>
        <v>0</v>
      </c>
      <c r="F1480" s="7">
        <f>IF('2_DEBITOS'!$I$4="ERRO !!!",0,SUM('2_DEBITOS'!F1476,'2_DEBITOS'!G1476))</f>
        <v>0</v>
      </c>
      <c r="G1480" s="8" t="str">
        <f>IF('1_QUESITOS'!$D$18="ERRO !!!","",
IF(E1480+F1480=0,"",
IF(OR('2_DEBITOS'!I1476="Sim",'1_QUESITOS'!$D$6="Sim",'1_QUESITOS'!$D$7="Sim",'1_QUESITOS'!$D$9="Sim"),"D",
IF('3_CAPAG'!$D$9="","",
'3_CAPAG'!$D$9))))</f>
        <v/>
      </c>
      <c r="H1480" s="8" t="str">
        <f>IF('1_QUESITOS'!$D$18="ERRO !!!","00.0",
IF(AND(OR(G1480="C",G1480="D"),'1_QUESITOS'!$D$13="Sim"),"10.1",
IF(AND(OR(G1480="A",G1480="B"),'1_QUESITOS'!$D$14="Sim"),"10.2",
IF(AND(OR(G1480="C",G1480="D"),'1_QUESITOS'!$D$13="Não",'1_QUESITOS'!$D$12="Inciso I"),"11.1",
IF(AND(OR(G1480="C",G1480="D"),'1_QUESITOS'!$D$13="Não",'1_QUESITOS'!$D$12="Inciso II"),"11.2",
"00.0")))))</f>
        <v>00.0</v>
      </c>
      <c r="I1480" s="87">
        <f>IF('1_QUESITOS'!$D$18="ERRO !!!",0,
IF(H1480="10.1",0.65,
IF(H1480="10.2",0,
IF(AND(H1480="11.1",'1_QUESITOS'!$D$8="Não",'1_QUESITOS'!$D$9="Não",'1_QUESITOS'!$D$10="Não",'1_QUESITOS'!$D$11="Não"),0.65,
IF(AND(H1480="11.1",OR('1_QUESITOS'!$D$8="Sim",'1_QUESITOS'!$D$9="Sim",'1_QUESITOS'!$D$10="Sim",'1_QUESITOS'!$D$11="Sim")),0.7,
IF(AND(H1480="11.2",'1_QUESITOS'!$D$8="Não",'1_QUESITOS'!$D$9="Não",'1_QUESITOS'!$D$10="Não",'1_QUESITOS'!$D$11="Não"),0.5,
IF(AND(H1480="11.2",OR('1_QUESITOS'!$D$8="Sim",'1_QUESITOS'!$D$9="Sim",'1_QUESITOS'!$D$10="Sim",'1_QUESITOS'!$D$11="Sim")),0.55,
0)))))))</f>
        <v>0</v>
      </c>
      <c r="J1480" s="87">
        <f>'3_CAPAG'!$D$8</f>
        <v>0</v>
      </c>
      <c r="K1480" s="87">
        <f>IF(OR('2_DEBITOS'!I1476="Sim",'1_QUESITOS'!$D$6="Sim",'1_QUESITOS'!$D$7="Sim",'1_QUESITOS'!$D$9="Sim"),I1480,
SMALL(I1480:J1480,1))</f>
        <v>0</v>
      </c>
      <c r="L1480" s="7">
        <f>IF('2_DEBITOS'!$I$4="ERRO !!!",0,ROUNDDOWN(SUM(E1480:F1480)*K1480,2))</f>
        <v>0</v>
      </c>
      <c r="M1480" s="7">
        <f t="shared" si="88"/>
        <v>0</v>
      </c>
      <c r="N1480" s="7">
        <f t="shared" si="91"/>
        <v>0</v>
      </c>
      <c r="O1480" s="7">
        <f t="shared" si="89"/>
        <v>0</v>
      </c>
    </row>
    <row r="1481" spans="3:15" x14ac:dyDescent="0.35">
      <c r="C1481" s="18" t="str">
        <f t="shared" si="90"/>
        <v/>
      </c>
      <c r="D1481" s="13" t="str">
        <f>IF('2_DEBITOS'!D1477="","Não informado",'2_DEBITOS'!D1477)</f>
        <v>Não informado</v>
      </c>
      <c r="E1481" s="7">
        <f>IF('2_DEBITOS'!$I$4="ERRO !!!",0,SUM('2_DEBITOS'!E1477))</f>
        <v>0</v>
      </c>
      <c r="F1481" s="7">
        <f>IF('2_DEBITOS'!$I$4="ERRO !!!",0,SUM('2_DEBITOS'!F1477,'2_DEBITOS'!G1477))</f>
        <v>0</v>
      </c>
      <c r="G1481" s="8" t="str">
        <f>IF('1_QUESITOS'!$D$18="ERRO !!!","",
IF(E1481+F1481=0,"",
IF(OR('2_DEBITOS'!I1477="Sim",'1_QUESITOS'!$D$6="Sim",'1_QUESITOS'!$D$7="Sim",'1_QUESITOS'!$D$9="Sim"),"D",
IF('3_CAPAG'!$D$9="","",
'3_CAPAG'!$D$9))))</f>
        <v/>
      </c>
      <c r="H1481" s="8" t="str">
        <f>IF('1_QUESITOS'!$D$18="ERRO !!!","00.0",
IF(AND(OR(G1481="C",G1481="D"),'1_QUESITOS'!$D$13="Sim"),"10.1",
IF(AND(OR(G1481="A",G1481="B"),'1_QUESITOS'!$D$14="Sim"),"10.2",
IF(AND(OR(G1481="C",G1481="D"),'1_QUESITOS'!$D$13="Não",'1_QUESITOS'!$D$12="Inciso I"),"11.1",
IF(AND(OR(G1481="C",G1481="D"),'1_QUESITOS'!$D$13="Não",'1_QUESITOS'!$D$12="Inciso II"),"11.2",
"00.0")))))</f>
        <v>00.0</v>
      </c>
      <c r="I1481" s="87">
        <f>IF('1_QUESITOS'!$D$18="ERRO !!!",0,
IF(H1481="10.1",0.65,
IF(H1481="10.2",0,
IF(AND(H1481="11.1",'1_QUESITOS'!$D$8="Não",'1_QUESITOS'!$D$9="Não",'1_QUESITOS'!$D$10="Não",'1_QUESITOS'!$D$11="Não"),0.65,
IF(AND(H1481="11.1",OR('1_QUESITOS'!$D$8="Sim",'1_QUESITOS'!$D$9="Sim",'1_QUESITOS'!$D$10="Sim",'1_QUESITOS'!$D$11="Sim")),0.7,
IF(AND(H1481="11.2",'1_QUESITOS'!$D$8="Não",'1_QUESITOS'!$D$9="Não",'1_QUESITOS'!$D$10="Não",'1_QUESITOS'!$D$11="Não"),0.5,
IF(AND(H1481="11.2",OR('1_QUESITOS'!$D$8="Sim",'1_QUESITOS'!$D$9="Sim",'1_QUESITOS'!$D$10="Sim",'1_QUESITOS'!$D$11="Sim")),0.55,
0)))))))</f>
        <v>0</v>
      </c>
      <c r="J1481" s="87">
        <f>'3_CAPAG'!$D$8</f>
        <v>0</v>
      </c>
      <c r="K1481" s="87">
        <f>IF(OR('2_DEBITOS'!I1477="Sim",'1_QUESITOS'!$D$6="Sim",'1_QUESITOS'!$D$7="Sim",'1_QUESITOS'!$D$9="Sim"),I1481,
SMALL(I1481:J1481,1))</f>
        <v>0</v>
      </c>
      <c r="L1481" s="7">
        <f>IF('2_DEBITOS'!$I$4="ERRO !!!",0,ROUNDDOWN(SUM(E1481:F1481)*K1481,2))</f>
        <v>0</v>
      </c>
      <c r="M1481" s="7">
        <f t="shared" si="88"/>
        <v>0</v>
      </c>
      <c r="N1481" s="7">
        <f t="shared" si="91"/>
        <v>0</v>
      </c>
      <c r="O1481" s="7">
        <f t="shared" si="89"/>
        <v>0</v>
      </c>
    </row>
    <row r="1482" spans="3:15" x14ac:dyDescent="0.35">
      <c r="C1482" s="18" t="str">
        <f t="shared" si="90"/>
        <v/>
      </c>
      <c r="D1482" s="13" t="str">
        <f>IF('2_DEBITOS'!D1478="","Não informado",'2_DEBITOS'!D1478)</f>
        <v>Não informado</v>
      </c>
      <c r="E1482" s="7">
        <f>IF('2_DEBITOS'!$I$4="ERRO !!!",0,SUM('2_DEBITOS'!E1478))</f>
        <v>0</v>
      </c>
      <c r="F1482" s="7">
        <f>IF('2_DEBITOS'!$I$4="ERRO !!!",0,SUM('2_DEBITOS'!F1478,'2_DEBITOS'!G1478))</f>
        <v>0</v>
      </c>
      <c r="G1482" s="8" t="str">
        <f>IF('1_QUESITOS'!$D$18="ERRO !!!","",
IF(E1482+F1482=0,"",
IF(OR('2_DEBITOS'!I1478="Sim",'1_QUESITOS'!$D$6="Sim",'1_QUESITOS'!$D$7="Sim",'1_QUESITOS'!$D$9="Sim"),"D",
IF('3_CAPAG'!$D$9="","",
'3_CAPAG'!$D$9))))</f>
        <v/>
      </c>
      <c r="H1482" s="8" t="str">
        <f>IF('1_QUESITOS'!$D$18="ERRO !!!","00.0",
IF(AND(OR(G1482="C",G1482="D"),'1_QUESITOS'!$D$13="Sim"),"10.1",
IF(AND(OR(G1482="A",G1482="B"),'1_QUESITOS'!$D$14="Sim"),"10.2",
IF(AND(OR(G1482="C",G1482="D"),'1_QUESITOS'!$D$13="Não",'1_QUESITOS'!$D$12="Inciso I"),"11.1",
IF(AND(OR(G1482="C",G1482="D"),'1_QUESITOS'!$D$13="Não",'1_QUESITOS'!$D$12="Inciso II"),"11.2",
"00.0")))))</f>
        <v>00.0</v>
      </c>
      <c r="I1482" s="87">
        <f>IF('1_QUESITOS'!$D$18="ERRO !!!",0,
IF(H1482="10.1",0.65,
IF(H1482="10.2",0,
IF(AND(H1482="11.1",'1_QUESITOS'!$D$8="Não",'1_QUESITOS'!$D$9="Não",'1_QUESITOS'!$D$10="Não",'1_QUESITOS'!$D$11="Não"),0.65,
IF(AND(H1482="11.1",OR('1_QUESITOS'!$D$8="Sim",'1_QUESITOS'!$D$9="Sim",'1_QUESITOS'!$D$10="Sim",'1_QUESITOS'!$D$11="Sim")),0.7,
IF(AND(H1482="11.2",'1_QUESITOS'!$D$8="Não",'1_QUESITOS'!$D$9="Não",'1_QUESITOS'!$D$10="Não",'1_QUESITOS'!$D$11="Não"),0.5,
IF(AND(H1482="11.2",OR('1_QUESITOS'!$D$8="Sim",'1_QUESITOS'!$D$9="Sim",'1_QUESITOS'!$D$10="Sim",'1_QUESITOS'!$D$11="Sim")),0.55,
0)))))))</f>
        <v>0</v>
      </c>
      <c r="J1482" s="87">
        <f>'3_CAPAG'!$D$8</f>
        <v>0</v>
      </c>
      <c r="K1482" s="87">
        <f>IF(OR('2_DEBITOS'!I1478="Sim",'1_QUESITOS'!$D$6="Sim",'1_QUESITOS'!$D$7="Sim",'1_QUESITOS'!$D$9="Sim"),I1482,
SMALL(I1482:J1482,1))</f>
        <v>0</v>
      </c>
      <c r="L1482" s="7">
        <f>IF('2_DEBITOS'!$I$4="ERRO !!!",0,ROUNDDOWN(SUM(E1482:F1482)*K1482,2))</f>
        <v>0</v>
      </c>
      <c r="M1482" s="7">
        <f t="shared" si="88"/>
        <v>0</v>
      </c>
      <c r="N1482" s="7">
        <f t="shared" si="91"/>
        <v>0</v>
      </c>
      <c r="O1482" s="7">
        <f t="shared" si="89"/>
        <v>0</v>
      </c>
    </row>
    <row r="1483" spans="3:15" x14ac:dyDescent="0.35">
      <c r="C1483" s="18" t="str">
        <f t="shared" si="90"/>
        <v/>
      </c>
      <c r="D1483" s="13" t="str">
        <f>IF('2_DEBITOS'!D1479="","Não informado",'2_DEBITOS'!D1479)</f>
        <v>Não informado</v>
      </c>
      <c r="E1483" s="7">
        <f>IF('2_DEBITOS'!$I$4="ERRO !!!",0,SUM('2_DEBITOS'!E1479))</f>
        <v>0</v>
      </c>
      <c r="F1483" s="7">
        <f>IF('2_DEBITOS'!$I$4="ERRO !!!",0,SUM('2_DEBITOS'!F1479,'2_DEBITOS'!G1479))</f>
        <v>0</v>
      </c>
      <c r="G1483" s="8" t="str">
        <f>IF('1_QUESITOS'!$D$18="ERRO !!!","",
IF(E1483+F1483=0,"",
IF(OR('2_DEBITOS'!I1479="Sim",'1_QUESITOS'!$D$6="Sim",'1_QUESITOS'!$D$7="Sim",'1_QUESITOS'!$D$9="Sim"),"D",
IF('3_CAPAG'!$D$9="","",
'3_CAPAG'!$D$9))))</f>
        <v/>
      </c>
      <c r="H1483" s="8" t="str">
        <f>IF('1_QUESITOS'!$D$18="ERRO !!!","00.0",
IF(AND(OR(G1483="C",G1483="D"),'1_QUESITOS'!$D$13="Sim"),"10.1",
IF(AND(OR(G1483="A",G1483="B"),'1_QUESITOS'!$D$14="Sim"),"10.2",
IF(AND(OR(G1483="C",G1483="D"),'1_QUESITOS'!$D$13="Não",'1_QUESITOS'!$D$12="Inciso I"),"11.1",
IF(AND(OR(G1483="C",G1483="D"),'1_QUESITOS'!$D$13="Não",'1_QUESITOS'!$D$12="Inciso II"),"11.2",
"00.0")))))</f>
        <v>00.0</v>
      </c>
      <c r="I1483" s="87">
        <f>IF('1_QUESITOS'!$D$18="ERRO !!!",0,
IF(H1483="10.1",0.65,
IF(H1483="10.2",0,
IF(AND(H1483="11.1",'1_QUESITOS'!$D$8="Não",'1_QUESITOS'!$D$9="Não",'1_QUESITOS'!$D$10="Não",'1_QUESITOS'!$D$11="Não"),0.65,
IF(AND(H1483="11.1",OR('1_QUESITOS'!$D$8="Sim",'1_QUESITOS'!$D$9="Sim",'1_QUESITOS'!$D$10="Sim",'1_QUESITOS'!$D$11="Sim")),0.7,
IF(AND(H1483="11.2",'1_QUESITOS'!$D$8="Não",'1_QUESITOS'!$D$9="Não",'1_QUESITOS'!$D$10="Não",'1_QUESITOS'!$D$11="Não"),0.5,
IF(AND(H1483="11.2",OR('1_QUESITOS'!$D$8="Sim",'1_QUESITOS'!$D$9="Sim",'1_QUESITOS'!$D$10="Sim",'1_QUESITOS'!$D$11="Sim")),0.55,
0)))))))</f>
        <v>0</v>
      </c>
      <c r="J1483" s="87">
        <f>'3_CAPAG'!$D$8</f>
        <v>0</v>
      </c>
      <c r="K1483" s="87">
        <f>IF(OR('2_DEBITOS'!I1479="Sim",'1_QUESITOS'!$D$6="Sim",'1_QUESITOS'!$D$7="Sim",'1_QUESITOS'!$D$9="Sim"),I1483,
SMALL(I1483:J1483,1))</f>
        <v>0</v>
      </c>
      <c r="L1483" s="7">
        <f>IF('2_DEBITOS'!$I$4="ERRO !!!",0,ROUNDDOWN(SUM(E1483:F1483)*K1483,2))</f>
        <v>0</v>
      </c>
      <c r="M1483" s="7">
        <f t="shared" si="88"/>
        <v>0</v>
      </c>
      <c r="N1483" s="7">
        <f t="shared" si="91"/>
        <v>0</v>
      </c>
      <c r="O1483" s="7">
        <f t="shared" si="89"/>
        <v>0</v>
      </c>
    </row>
    <row r="1484" spans="3:15" x14ac:dyDescent="0.35">
      <c r="C1484" s="18" t="str">
        <f t="shared" si="90"/>
        <v/>
      </c>
      <c r="D1484" s="13" t="str">
        <f>IF('2_DEBITOS'!D1480="","Não informado",'2_DEBITOS'!D1480)</f>
        <v>Não informado</v>
      </c>
      <c r="E1484" s="7">
        <f>IF('2_DEBITOS'!$I$4="ERRO !!!",0,SUM('2_DEBITOS'!E1480))</f>
        <v>0</v>
      </c>
      <c r="F1484" s="7">
        <f>IF('2_DEBITOS'!$I$4="ERRO !!!",0,SUM('2_DEBITOS'!F1480,'2_DEBITOS'!G1480))</f>
        <v>0</v>
      </c>
      <c r="G1484" s="8" t="str">
        <f>IF('1_QUESITOS'!$D$18="ERRO !!!","",
IF(E1484+F1484=0,"",
IF(OR('2_DEBITOS'!I1480="Sim",'1_QUESITOS'!$D$6="Sim",'1_QUESITOS'!$D$7="Sim",'1_QUESITOS'!$D$9="Sim"),"D",
IF('3_CAPAG'!$D$9="","",
'3_CAPAG'!$D$9))))</f>
        <v/>
      </c>
      <c r="H1484" s="8" t="str">
        <f>IF('1_QUESITOS'!$D$18="ERRO !!!","00.0",
IF(AND(OR(G1484="C",G1484="D"),'1_QUESITOS'!$D$13="Sim"),"10.1",
IF(AND(OR(G1484="A",G1484="B"),'1_QUESITOS'!$D$14="Sim"),"10.2",
IF(AND(OR(G1484="C",G1484="D"),'1_QUESITOS'!$D$13="Não",'1_QUESITOS'!$D$12="Inciso I"),"11.1",
IF(AND(OR(G1484="C",G1484="D"),'1_QUESITOS'!$D$13="Não",'1_QUESITOS'!$D$12="Inciso II"),"11.2",
"00.0")))))</f>
        <v>00.0</v>
      </c>
      <c r="I1484" s="87">
        <f>IF('1_QUESITOS'!$D$18="ERRO !!!",0,
IF(H1484="10.1",0.65,
IF(H1484="10.2",0,
IF(AND(H1484="11.1",'1_QUESITOS'!$D$8="Não",'1_QUESITOS'!$D$9="Não",'1_QUESITOS'!$D$10="Não",'1_QUESITOS'!$D$11="Não"),0.65,
IF(AND(H1484="11.1",OR('1_QUESITOS'!$D$8="Sim",'1_QUESITOS'!$D$9="Sim",'1_QUESITOS'!$D$10="Sim",'1_QUESITOS'!$D$11="Sim")),0.7,
IF(AND(H1484="11.2",'1_QUESITOS'!$D$8="Não",'1_QUESITOS'!$D$9="Não",'1_QUESITOS'!$D$10="Não",'1_QUESITOS'!$D$11="Não"),0.5,
IF(AND(H1484="11.2",OR('1_QUESITOS'!$D$8="Sim",'1_QUESITOS'!$D$9="Sim",'1_QUESITOS'!$D$10="Sim",'1_QUESITOS'!$D$11="Sim")),0.55,
0)))))))</f>
        <v>0</v>
      </c>
      <c r="J1484" s="87">
        <f>'3_CAPAG'!$D$8</f>
        <v>0</v>
      </c>
      <c r="K1484" s="87">
        <f>IF(OR('2_DEBITOS'!I1480="Sim",'1_QUESITOS'!$D$6="Sim",'1_QUESITOS'!$D$7="Sim",'1_QUESITOS'!$D$9="Sim"),I1484,
SMALL(I1484:J1484,1))</f>
        <v>0</v>
      </c>
      <c r="L1484" s="7">
        <f>IF('2_DEBITOS'!$I$4="ERRO !!!",0,ROUNDDOWN(SUM(E1484:F1484)*K1484,2))</f>
        <v>0</v>
      </c>
      <c r="M1484" s="7">
        <f t="shared" si="88"/>
        <v>0</v>
      </c>
      <c r="N1484" s="7">
        <f t="shared" si="91"/>
        <v>0</v>
      </c>
      <c r="O1484" s="7">
        <f t="shared" si="89"/>
        <v>0</v>
      </c>
    </row>
    <row r="1485" spans="3:15" x14ac:dyDescent="0.35">
      <c r="C1485" s="18" t="str">
        <f t="shared" si="90"/>
        <v/>
      </c>
      <c r="D1485" s="13" t="str">
        <f>IF('2_DEBITOS'!D1481="","Não informado",'2_DEBITOS'!D1481)</f>
        <v>Não informado</v>
      </c>
      <c r="E1485" s="7">
        <f>IF('2_DEBITOS'!$I$4="ERRO !!!",0,SUM('2_DEBITOS'!E1481))</f>
        <v>0</v>
      </c>
      <c r="F1485" s="7">
        <f>IF('2_DEBITOS'!$I$4="ERRO !!!",0,SUM('2_DEBITOS'!F1481,'2_DEBITOS'!G1481))</f>
        <v>0</v>
      </c>
      <c r="G1485" s="8" t="str">
        <f>IF('1_QUESITOS'!$D$18="ERRO !!!","",
IF(E1485+F1485=0,"",
IF(OR('2_DEBITOS'!I1481="Sim",'1_QUESITOS'!$D$6="Sim",'1_QUESITOS'!$D$7="Sim",'1_QUESITOS'!$D$9="Sim"),"D",
IF('3_CAPAG'!$D$9="","",
'3_CAPAG'!$D$9))))</f>
        <v/>
      </c>
      <c r="H1485" s="8" t="str">
        <f>IF('1_QUESITOS'!$D$18="ERRO !!!","00.0",
IF(AND(OR(G1485="C",G1485="D"),'1_QUESITOS'!$D$13="Sim"),"10.1",
IF(AND(OR(G1485="A",G1485="B"),'1_QUESITOS'!$D$14="Sim"),"10.2",
IF(AND(OR(G1485="C",G1485="D"),'1_QUESITOS'!$D$13="Não",'1_QUESITOS'!$D$12="Inciso I"),"11.1",
IF(AND(OR(G1485="C",G1485="D"),'1_QUESITOS'!$D$13="Não",'1_QUESITOS'!$D$12="Inciso II"),"11.2",
"00.0")))))</f>
        <v>00.0</v>
      </c>
      <c r="I1485" s="87">
        <f>IF('1_QUESITOS'!$D$18="ERRO !!!",0,
IF(H1485="10.1",0.65,
IF(H1485="10.2",0,
IF(AND(H1485="11.1",'1_QUESITOS'!$D$8="Não",'1_QUESITOS'!$D$9="Não",'1_QUESITOS'!$D$10="Não",'1_QUESITOS'!$D$11="Não"),0.65,
IF(AND(H1485="11.1",OR('1_QUESITOS'!$D$8="Sim",'1_QUESITOS'!$D$9="Sim",'1_QUESITOS'!$D$10="Sim",'1_QUESITOS'!$D$11="Sim")),0.7,
IF(AND(H1485="11.2",'1_QUESITOS'!$D$8="Não",'1_QUESITOS'!$D$9="Não",'1_QUESITOS'!$D$10="Não",'1_QUESITOS'!$D$11="Não"),0.5,
IF(AND(H1485="11.2",OR('1_QUESITOS'!$D$8="Sim",'1_QUESITOS'!$D$9="Sim",'1_QUESITOS'!$D$10="Sim",'1_QUESITOS'!$D$11="Sim")),0.55,
0)))))))</f>
        <v>0</v>
      </c>
      <c r="J1485" s="87">
        <f>'3_CAPAG'!$D$8</f>
        <v>0</v>
      </c>
      <c r="K1485" s="87">
        <f>IF(OR('2_DEBITOS'!I1481="Sim",'1_QUESITOS'!$D$6="Sim",'1_QUESITOS'!$D$7="Sim",'1_QUESITOS'!$D$9="Sim"),I1485,
SMALL(I1485:J1485,1))</f>
        <v>0</v>
      </c>
      <c r="L1485" s="7">
        <f>IF('2_DEBITOS'!$I$4="ERRO !!!",0,ROUNDDOWN(SUM(E1485:F1485)*K1485,2))</f>
        <v>0</v>
      </c>
      <c r="M1485" s="7">
        <f t="shared" si="88"/>
        <v>0</v>
      </c>
      <c r="N1485" s="7">
        <f t="shared" si="91"/>
        <v>0</v>
      </c>
      <c r="O1485" s="7">
        <f t="shared" si="89"/>
        <v>0</v>
      </c>
    </row>
    <row r="1486" spans="3:15" x14ac:dyDescent="0.35">
      <c r="C1486" s="18" t="str">
        <f t="shared" si="90"/>
        <v/>
      </c>
      <c r="D1486" s="13" t="str">
        <f>IF('2_DEBITOS'!D1482="","Não informado",'2_DEBITOS'!D1482)</f>
        <v>Não informado</v>
      </c>
      <c r="E1486" s="7">
        <f>IF('2_DEBITOS'!$I$4="ERRO !!!",0,SUM('2_DEBITOS'!E1482))</f>
        <v>0</v>
      </c>
      <c r="F1486" s="7">
        <f>IF('2_DEBITOS'!$I$4="ERRO !!!",0,SUM('2_DEBITOS'!F1482,'2_DEBITOS'!G1482))</f>
        <v>0</v>
      </c>
      <c r="G1486" s="8" t="str">
        <f>IF('1_QUESITOS'!$D$18="ERRO !!!","",
IF(E1486+F1486=0,"",
IF(OR('2_DEBITOS'!I1482="Sim",'1_QUESITOS'!$D$6="Sim",'1_QUESITOS'!$D$7="Sim",'1_QUESITOS'!$D$9="Sim"),"D",
IF('3_CAPAG'!$D$9="","",
'3_CAPAG'!$D$9))))</f>
        <v/>
      </c>
      <c r="H1486" s="8" t="str">
        <f>IF('1_QUESITOS'!$D$18="ERRO !!!","00.0",
IF(AND(OR(G1486="C",G1486="D"),'1_QUESITOS'!$D$13="Sim"),"10.1",
IF(AND(OR(G1486="A",G1486="B"),'1_QUESITOS'!$D$14="Sim"),"10.2",
IF(AND(OR(G1486="C",G1486="D"),'1_QUESITOS'!$D$13="Não",'1_QUESITOS'!$D$12="Inciso I"),"11.1",
IF(AND(OR(G1486="C",G1486="D"),'1_QUESITOS'!$D$13="Não",'1_QUESITOS'!$D$12="Inciso II"),"11.2",
"00.0")))))</f>
        <v>00.0</v>
      </c>
      <c r="I1486" s="87">
        <f>IF('1_QUESITOS'!$D$18="ERRO !!!",0,
IF(H1486="10.1",0.65,
IF(H1486="10.2",0,
IF(AND(H1486="11.1",'1_QUESITOS'!$D$8="Não",'1_QUESITOS'!$D$9="Não",'1_QUESITOS'!$D$10="Não",'1_QUESITOS'!$D$11="Não"),0.65,
IF(AND(H1486="11.1",OR('1_QUESITOS'!$D$8="Sim",'1_QUESITOS'!$D$9="Sim",'1_QUESITOS'!$D$10="Sim",'1_QUESITOS'!$D$11="Sim")),0.7,
IF(AND(H1486="11.2",'1_QUESITOS'!$D$8="Não",'1_QUESITOS'!$D$9="Não",'1_QUESITOS'!$D$10="Não",'1_QUESITOS'!$D$11="Não"),0.5,
IF(AND(H1486="11.2",OR('1_QUESITOS'!$D$8="Sim",'1_QUESITOS'!$D$9="Sim",'1_QUESITOS'!$D$10="Sim",'1_QUESITOS'!$D$11="Sim")),0.55,
0)))))))</f>
        <v>0</v>
      </c>
      <c r="J1486" s="87">
        <f>'3_CAPAG'!$D$8</f>
        <v>0</v>
      </c>
      <c r="K1486" s="87">
        <f>IF(OR('2_DEBITOS'!I1482="Sim",'1_QUESITOS'!$D$6="Sim",'1_QUESITOS'!$D$7="Sim",'1_QUESITOS'!$D$9="Sim"),I1486,
SMALL(I1486:J1486,1))</f>
        <v>0</v>
      </c>
      <c r="L1486" s="7">
        <f>IF('2_DEBITOS'!$I$4="ERRO !!!",0,ROUNDDOWN(SUM(E1486:F1486)*K1486,2))</f>
        <v>0</v>
      </c>
      <c r="M1486" s="7">
        <f t="shared" ref="M1486:M1549" si="92">IF(OR(F1486="",F1486=0),0,IF(OR(H1486="10.1",H1486="11.1",H1486="11.2"),1*F1486,0))</f>
        <v>0</v>
      </c>
      <c r="N1486" s="7">
        <f t="shared" si="91"/>
        <v>0</v>
      </c>
      <c r="O1486" s="7">
        <f t="shared" ref="O1486:O1549" si="93">E1486+F1486-N1486</f>
        <v>0</v>
      </c>
    </row>
    <row r="1487" spans="3:15" x14ac:dyDescent="0.35">
      <c r="C1487" s="18" t="str">
        <f t="shared" ref="C1487:C1550" si="94">IF(D1487="Não informado","",IF(ISERROR(1+C1486),1,1+C1486))</f>
        <v/>
      </c>
      <c r="D1487" s="13" t="str">
        <f>IF('2_DEBITOS'!D1483="","Não informado",'2_DEBITOS'!D1483)</f>
        <v>Não informado</v>
      </c>
      <c r="E1487" s="7">
        <f>IF('2_DEBITOS'!$I$4="ERRO !!!",0,SUM('2_DEBITOS'!E1483))</f>
        <v>0</v>
      </c>
      <c r="F1487" s="7">
        <f>IF('2_DEBITOS'!$I$4="ERRO !!!",0,SUM('2_DEBITOS'!F1483,'2_DEBITOS'!G1483))</f>
        <v>0</v>
      </c>
      <c r="G1487" s="8" t="str">
        <f>IF('1_QUESITOS'!$D$18="ERRO !!!","",
IF(E1487+F1487=0,"",
IF(OR('2_DEBITOS'!I1483="Sim",'1_QUESITOS'!$D$6="Sim",'1_QUESITOS'!$D$7="Sim",'1_QUESITOS'!$D$9="Sim"),"D",
IF('3_CAPAG'!$D$9="","",
'3_CAPAG'!$D$9))))</f>
        <v/>
      </c>
      <c r="H1487" s="8" t="str">
        <f>IF('1_QUESITOS'!$D$18="ERRO !!!","00.0",
IF(AND(OR(G1487="C",G1487="D"),'1_QUESITOS'!$D$13="Sim"),"10.1",
IF(AND(OR(G1487="A",G1487="B"),'1_QUESITOS'!$D$14="Sim"),"10.2",
IF(AND(OR(G1487="C",G1487="D"),'1_QUESITOS'!$D$13="Não",'1_QUESITOS'!$D$12="Inciso I"),"11.1",
IF(AND(OR(G1487="C",G1487="D"),'1_QUESITOS'!$D$13="Não",'1_QUESITOS'!$D$12="Inciso II"),"11.2",
"00.0")))))</f>
        <v>00.0</v>
      </c>
      <c r="I1487" s="87">
        <f>IF('1_QUESITOS'!$D$18="ERRO !!!",0,
IF(H1487="10.1",0.65,
IF(H1487="10.2",0,
IF(AND(H1487="11.1",'1_QUESITOS'!$D$8="Não",'1_QUESITOS'!$D$9="Não",'1_QUESITOS'!$D$10="Não",'1_QUESITOS'!$D$11="Não"),0.65,
IF(AND(H1487="11.1",OR('1_QUESITOS'!$D$8="Sim",'1_QUESITOS'!$D$9="Sim",'1_QUESITOS'!$D$10="Sim",'1_QUESITOS'!$D$11="Sim")),0.7,
IF(AND(H1487="11.2",'1_QUESITOS'!$D$8="Não",'1_QUESITOS'!$D$9="Não",'1_QUESITOS'!$D$10="Não",'1_QUESITOS'!$D$11="Não"),0.5,
IF(AND(H1487="11.2",OR('1_QUESITOS'!$D$8="Sim",'1_QUESITOS'!$D$9="Sim",'1_QUESITOS'!$D$10="Sim",'1_QUESITOS'!$D$11="Sim")),0.55,
0)))))))</f>
        <v>0</v>
      </c>
      <c r="J1487" s="87">
        <f>'3_CAPAG'!$D$8</f>
        <v>0</v>
      </c>
      <c r="K1487" s="87">
        <f>IF(OR('2_DEBITOS'!I1483="Sim",'1_QUESITOS'!$D$6="Sim",'1_QUESITOS'!$D$7="Sim",'1_QUESITOS'!$D$9="Sim"),I1487,
SMALL(I1487:J1487,1))</f>
        <v>0</v>
      </c>
      <c r="L1487" s="7">
        <f>IF('2_DEBITOS'!$I$4="ERRO !!!",0,ROUNDDOWN(SUM(E1487:F1487)*K1487,2))</f>
        <v>0</v>
      </c>
      <c r="M1487" s="7">
        <f t="shared" si="92"/>
        <v>0</v>
      </c>
      <c r="N1487" s="7">
        <f t="shared" ref="N1487:N1550" si="95">SMALL(L1487:M1487,1)</f>
        <v>0</v>
      </c>
      <c r="O1487" s="7">
        <f t="shared" si="93"/>
        <v>0</v>
      </c>
    </row>
    <row r="1488" spans="3:15" x14ac:dyDescent="0.35">
      <c r="C1488" s="18" t="str">
        <f t="shared" si="94"/>
        <v/>
      </c>
      <c r="D1488" s="13" t="str">
        <f>IF('2_DEBITOS'!D1484="","Não informado",'2_DEBITOS'!D1484)</f>
        <v>Não informado</v>
      </c>
      <c r="E1488" s="7">
        <f>IF('2_DEBITOS'!$I$4="ERRO !!!",0,SUM('2_DEBITOS'!E1484))</f>
        <v>0</v>
      </c>
      <c r="F1488" s="7">
        <f>IF('2_DEBITOS'!$I$4="ERRO !!!",0,SUM('2_DEBITOS'!F1484,'2_DEBITOS'!G1484))</f>
        <v>0</v>
      </c>
      <c r="G1488" s="8" t="str">
        <f>IF('1_QUESITOS'!$D$18="ERRO !!!","",
IF(E1488+F1488=0,"",
IF(OR('2_DEBITOS'!I1484="Sim",'1_QUESITOS'!$D$6="Sim",'1_QUESITOS'!$D$7="Sim",'1_QUESITOS'!$D$9="Sim"),"D",
IF('3_CAPAG'!$D$9="","",
'3_CAPAG'!$D$9))))</f>
        <v/>
      </c>
      <c r="H1488" s="8" t="str">
        <f>IF('1_QUESITOS'!$D$18="ERRO !!!","00.0",
IF(AND(OR(G1488="C",G1488="D"),'1_QUESITOS'!$D$13="Sim"),"10.1",
IF(AND(OR(G1488="A",G1488="B"),'1_QUESITOS'!$D$14="Sim"),"10.2",
IF(AND(OR(G1488="C",G1488="D"),'1_QUESITOS'!$D$13="Não",'1_QUESITOS'!$D$12="Inciso I"),"11.1",
IF(AND(OR(G1488="C",G1488="D"),'1_QUESITOS'!$D$13="Não",'1_QUESITOS'!$D$12="Inciso II"),"11.2",
"00.0")))))</f>
        <v>00.0</v>
      </c>
      <c r="I1488" s="87">
        <f>IF('1_QUESITOS'!$D$18="ERRO !!!",0,
IF(H1488="10.1",0.65,
IF(H1488="10.2",0,
IF(AND(H1488="11.1",'1_QUESITOS'!$D$8="Não",'1_QUESITOS'!$D$9="Não",'1_QUESITOS'!$D$10="Não",'1_QUESITOS'!$D$11="Não"),0.65,
IF(AND(H1488="11.1",OR('1_QUESITOS'!$D$8="Sim",'1_QUESITOS'!$D$9="Sim",'1_QUESITOS'!$D$10="Sim",'1_QUESITOS'!$D$11="Sim")),0.7,
IF(AND(H1488="11.2",'1_QUESITOS'!$D$8="Não",'1_QUESITOS'!$D$9="Não",'1_QUESITOS'!$D$10="Não",'1_QUESITOS'!$D$11="Não"),0.5,
IF(AND(H1488="11.2",OR('1_QUESITOS'!$D$8="Sim",'1_QUESITOS'!$D$9="Sim",'1_QUESITOS'!$D$10="Sim",'1_QUESITOS'!$D$11="Sim")),0.55,
0)))))))</f>
        <v>0</v>
      </c>
      <c r="J1488" s="87">
        <f>'3_CAPAG'!$D$8</f>
        <v>0</v>
      </c>
      <c r="K1488" s="87">
        <f>IF(OR('2_DEBITOS'!I1484="Sim",'1_QUESITOS'!$D$6="Sim",'1_QUESITOS'!$D$7="Sim",'1_QUESITOS'!$D$9="Sim"),I1488,
SMALL(I1488:J1488,1))</f>
        <v>0</v>
      </c>
      <c r="L1488" s="7">
        <f>IF('2_DEBITOS'!$I$4="ERRO !!!",0,ROUNDDOWN(SUM(E1488:F1488)*K1488,2))</f>
        <v>0</v>
      </c>
      <c r="M1488" s="7">
        <f t="shared" si="92"/>
        <v>0</v>
      </c>
      <c r="N1488" s="7">
        <f t="shared" si="95"/>
        <v>0</v>
      </c>
      <c r="O1488" s="7">
        <f t="shared" si="93"/>
        <v>0</v>
      </c>
    </row>
    <row r="1489" spans="3:15" x14ac:dyDescent="0.35">
      <c r="C1489" s="18" t="str">
        <f t="shared" si="94"/>
        <v/>
      </c>
      <c r="D1489" s="13" t="str">
        <f>IF('2_DEBITOS'!D1485="","Não informado",'2_DEBITOS'!D1485)</f>
        <v>Não informado</v>
      </c>
      <c r="E1489" s="7">
        <f>IF('2_DEBITOS'!$I$4="ERRO !!!",0,SUM('2_DEBITOS'!E1485))</f>
        <v>0</v>
      </c>
      <c r="F1489" s="7">
        <f>IF('2_DEBITOS'!$I$4="ERRO !!!",0,SUM('2_DEBITOS'!F1485,'2_DEBITOS'!G1485))</f>
        <v>0</v>
      </c>
      <c r="G1489" s="8" t="str">
        <f>IF('1_QUESITOS'!$D$18="ERRO !!!","",
IF(E1489+F1489=0,"",
IF(OR('2_DEBITOS'!I1485="Sim",'1_QUESITOS'!$D$6="Sim",'1_QUESITOS'!$D$7="Sim",'1_QUESITOS'!$D$9="Sim"),"D",
IF('3_CAPAG'!$D$9="","",
'3_CAPAG'!$D$9))))</f>
        <v/>
      </c>
      <c r="H1489" s="8" t="str">
        <f>IF('1_QUESITOS'!$D$18="ERRO !!!","00.0",
IF(AND(OR(G1489="C",G1489="D"),'1_QUESITOS'!$D$13="Sim"),"10.1",
IF(AND(OR(G1489="A",G1489="B"),'1_QUESITOS'!$D$14="Sim"),"10.2",
IF(AND(OR(G1489="C",G1489="D"),'1_QUESITOS'!$D$13="Não",'1_QUESITOS'!$D$12="Inciso I"),"11.1",
IF(AND(OR(G1489="C",G1489="D"),'1_QUESITOS'!$D$13="Não",'1_QUESITOS'!$D$12="Inciso II"),"11.2",
"00.0")))))</f>
        <v>00.0</v>
      </c>
      <c r="I1489" s="87">
        <f>IF('1_QUESITOS'!$D$18="ERRO !!!",0,
IF(H1489="10.1",0.65,
IF(H1489="10.2",0,
IF(AND(H1489="11.1",'1_QUESITOS'!$D$8="Não",'1_QUESITOS'!$D$9="Não",'1_QUESITOS'!$D$10="Não",'1_QUESITOS'!$D$11="Não"),0.65,
IF(AND(H1489="11.1",OR('1_QUESITOS'!$D$8="Sim",'1_QUESITOS'!$D$9="Sim",'1_QUESITOS'!$D$10="Sim",'1_QUESITOS'!$D$11="Sim")),0.7,
IF(AND(H1489="11.2",'1_QUESITOS'!$D$8="Não",'1_QUESITOS'!$D$9="Não",'1_QUESITOS'!$D$10="Não",'1_QUESITOS'!$D$11="Não"),0.5,
IF(AND(H1489="11.2",OR('1_QUESITOS'!$D$8="Sim",'1_QUESITOS'!$D$9="Sim",'1_QUESITOS'!$D$10="Sim",'1_QUESITOS'!$D$11="Sim")),0.55,
0)))))))</f>
        <v>0</v>
      </c>
      <c r="J1489" s="87">
        <f>'3_CAPAG'!$D$8</f>
        <v>0</v>
      </c>
      <c r="K1489" s="87">
        <f>IF(OR('2_DEBITOS'!I1485="Sim",'1_QUESITOS'!$D$6="Sim",'1_QUESITOS'!$D$7="Sim",'1_QUESITOS'!$D$9="Sim"),I1489,
SMALL(I1489:J1489,1))</f>
        <v>0</v>
      </c>
      <c r="L1489" s="7">
        <f>IF('2_DEBITOS'!$I$4="ERRO !!!",0,ROUNDDOWN(SUM(E1489:F1489)*K1489,2))</f>
        <v>0</v>
      </c>
      <c r="M1489" s="7">
        <f t="shared" si="92"/>
        <v>0</v>
      </c>
      <c r="N1489" s="7">
        <f t="shared" si="95"/>
        <v>0</v>
      </c>
      <c r="O1489" s="7">
        <f t="shared" si="93"/>
        <v>0</v>
      </c>
    </row>
    <row r="1490" spans="3:15" x14ac:dyDescent="0.35">
      <c r="C1490" s="18" t="str">
        <f t="shared" si="94"/>
        <v/>
      </c>
      <c r="D1490" s="13" t="str">
        <f>IF('2_DEBITOS'!D1486="","Não informado",'2_DEBITOS'!D1486)</f>
        <v>Não informado</v>
      </c>
      <c r="E1490" s="7">
        <f>IF('2_DEBITOS'!$I$4="ERRO !!!",0,SUM('2_DEBITOS'!E1486))</f>
        <v>0</v>
      </c>
      <c r="F1490" s="7">
        <f>IF('2_DEBITOS'!$I$4="ERRO !!!",0,SUM('2_DEBITOS'!F1486,'2_DEBITOS'!G1486))</f>
        <v>0</v>
      </c>
      <c r="G1490" s="8" t="str">
        <f>IF('1_QUESITOS'!$D$18="ERRO !!!","",
IF(E1490+F1490=0,"",
IF(OR('2_DEBITOS'!I1486="Sim",'1_QUESITOS'!$D$6="Sim",'1_QUESITOS'!$D$7="Sim",'1_QUESITOS'!$D$9="Sim"),"D",
IF('3_CAPAG'!$D$9="","",
'3_CAPAG'!$D$9))))</f>
        <v/>
      </c>
      <c r="H1490" s="8" t="str">
        <f>IF('1_QUESITOS'!$D$18="ERRO !!!","00.0",
IF(AND(OR(G1490="C",G1490="D"),'1_QUESITOS'!$D$13="Sim"),"10.1",
IF(AND(OR(G1490="A",G1490="B"),'1_QUESITOS'!$D$14="Sim"),"10.2",
IF(AND(OR(G1490="C",G1490="D"),'1_QUESITOS'!$D$13="Não",'1_QUESITOS'!$D$12="Inciso I"),"11.1",
IF(AND(OR(G1490="C",G1490="D"),'1_QUESITOS'!$D$13="Não",'1_QUESITOS'!$D$12="Inciso II"),"11.2",
"00.0")))))</f>
        <v>00.0</v>
      </c>
      <c r="I1490" s="87">
        <f>IF('1_QUESITOS'!$D$18="ERRO !!!",0,
IF(H1490="10.1",0.65,
IF(H1490="10.2",0,
IF(AND(H1490="11.1",'1_QUESITOS'!$D$8="Não",'1_QUESITOS'!$D$9="Não",'1_QUESITOS'!$D$10="Não",'1_QUESITOS'!$D$11="Não"),0.65,
IF(AND(H1490="11.1",OR('1_QUESITOS'!$D$8="Sim",'1_QUESITOS'!$D$9="Sim",'1_QUESITOS'!$D$10="Sim",'1_QUESITOS'!$D$11="Sim")),0.7,
IF(AND(H1490="11.2",'1_QUESITOS'!$D$8="Não",'1_QUESITOS'!$D$9="Não",'1_QUESITOS'!$D$10="Não",'1_QUESITOS'!$D$11="Não"),0.5,
IF(AND(H1490="11.2",OR('1_QUESITOS'!$D$8="Sim",'1_QUESITOS'!$D$9="Sim",'1_QUESITOS'!$D$10="Sim",'1_QUESITOS'!$D$11="Sim")),0.55,
0)))))))</f>
        <v>0</v>
      </c>
      <c r="J1490" s="87">
        <f>'3_CAPAG'!$D$8</f>
        <v>0</v>
      </c>
      <c r="K1490" s="87">
        <f>IF(OR('2_DEBITOS'!I1486="Sim",'1_QUESITOS'!$D$6="Sim",'1_QUESITOS'!$D$7="Sim",'1_QUESITOS'!$D$9="Sim"),I1490,
SMALL(I1490:J1490,1))</f>
        <v>0</v>
      </c>
      <c r="L1490" s="7">
        <f>IF('2_DEBITOS'!$I$4="ERRO !!!",0,ROUNDDOWN(SUM(E1490:F1490)*K1490,2))</f>
        <v>0</v>
      </c>
      <c r="M1490" s="7">
        <f t="shared" si="92"/>
        <v>0</v>
      </c>
      <c r="N1490" s="7">
        <f t="shared" si="95"/>
        <v>0</v>
      </c>
      <c r="O1490" s="7">
        <f t="shared" si="93"/>
        <v>0</v>
      </c>
    </row>
    <row r="1491" spans="3:15" x14ac:dyDescent="0.35">
      <c r="C1491" s="18" t="str">
        <f t="shared" si="94"/>
        <v/>
      </c>
      <c r="D1491" s="13" t="str">
        <f>IF('2_DEBITOS'!D1487="","Não informado",'2_DEBITOS'!D1487)</f>
        <v>Não informado</v>
      </c>
      <c r="E1491" s="7">
        <f>IF('2_DEBITOS'!$I$4="ERRO !!!",0,SUM('2_DEBITOS'!E1487))</f>
        <v>0</v>
      </c>
      <c r="F1491" s="7">
        <f>IF('2_DEBITOS'!$I$4="ERRO !!!",0,SUM('2_DEBITOS'!F1487,'2_DEBITOS'!G1487))</f>
        <v>0</v>
      </c>
      <c r="G1491" s="8" t="str">
        <f>IF('1_QUESITOS'!$D$18="ERRO !!!","",
IF(E1491+F1491=0,"",
IF(OR('2_DEBITOS'!I1487="Sim",'1_QUESITOS'!$D$6="Sim",'1_QUESITOS'!$D$7="Sim",'1_QUESITOS'!$D$9="Sim"),"D",
IF('3_CAPAG'!$D$9="","",
'3_CAPAG'!$D$9))))</f>
        <v/>
      </c>
      <c r="H1491" s="8" t="str">
        <f>IF('1_QUESITOS'!$D$18="ERRO !!!","00.0",
IF(AND(OR(G1491="C",G1491="D"),'1_QUESITOS'!$D$13="Sim"),"10.1",
IF(AND(OR(G1491="A",G1491="B"),'1_QUESITOS'!$D$14="Sim"),"10.2",
IF(AND(OR(G1491="C",G1491="D"),'1_QUESITOS'!$D$13="Não",'1_QUESITOS'!$D$12="Inciso I"),"11.1",
IF(AND(OR(G1491="C",G1491="D"),'1_QUESITOS'!$D$13="Não",'1_QUESITOS'!$D$12="Inciso II"),"11.2",
"00.0")))))</f>
        <v>00.0</v>
      </c>
      <c r="I1491" s="87">
        <f>IF('1_QUESITOS'!$D$18="ERRO !!!",0,
IF(H1491="10.1",0.65,
IF(H1491="10.2",0,
IF(AND(H1491="11.1",'1_QUESITOS'!$D$8="Não",'1_QUESITOS'!$D$9="Não",'1_QUESITOS'!$D$10="Não",'1_QUESITOS'!$D$11="Não"),0.65,
IF(AND(H1491="11.1",OR('1_QUESITOS'!$D$8="Sim",'1_QUESITOS'!$D$9="Sim",'1_QUESITOS'!$D$10="Sim",'1_QUESITOS'!$D$11="Sim")),0.7,
IF(AND(H1491="11.2",'1_QUESITOS'!$D$8="Não",'1_QUESITOS'!$D$9="Não",'1_QUESITOS'!$D$10="Não",'1_QUESITOS'!$D$11="Não"),0.5,
IF(AND(H1491="11.2",OR('1_QUESITOS'!$D$8="Sim",'1_QUESITOS'!$D$9="Sim",'1_QUESITOS'!$D$10="Sim",'1_QUESITOS'!$D$11="Sim")),0.55,
0)))))))</f>
        <v>0</v>
      </c>
      <c r="J1491" s="87">
        <f>'3_CAPAG'!$D$8</f>
        <v>0</v>
      </c>
      <c r="K1491" s="87">
        <f>IF(OR('2_DEBITOS'!I1487="Sim",'1_QUESITOS'!$D$6="Sim",'1_QUESITOS'!$D$7="Sim",'1_QUESITOS'!$D$9="Sim"),I1491,
SMALL(I1491:J1491,1))</f>
        <v>0</v>
      </c>
      <c r="L1491" s="7">
        <f>IF('2_DEBITOS'!$I$4="ERRO !!!",0,ROUNDDOWN(SUM(E1491:F1491)*K1491,2))</f>
        <v>0</v>
      </c>
      <c r="M1491" s="7">
        <f t="shared" si="92"/>
        <v>0</v>
      </c>
      <c r="N1491" s="7">
        <f t="shared" si="95"/>
        <v>0</v>
      </c>
      <c r="O1491" s="7">
        <f t="shared" si="93"/>
        <v>0</v>
      </c>
    </row>
    <row r="1492" spans="3:15" x14ac:dyDescent="0.35">
      <c r="C1492" s="18" t="str">
        <f t="shared" si="94"/>
        <v/>
      </c>
      <c r="D1492" s="13" t="str">
        <f>IF('2_DEBITOS'!D1488="","Não informado",'2_DEBITOS'!D1488)</f>
        <v>Não informado</v>
      </c>
      <c r="E1492" s="7">
        <f>IF('2_DEBITOS'!$I$4="ERRO !!!",0,SUM('2_DEBITOS'!E1488))</f>
        <v>0</v>
      </c>
      <c r="F1492" s="7">
        <f>IF('2_DEBITOS'!$I$4="ERRO !!!",0,SUM('2_DEBITOS'!F1488,'2_DEBITOS'!G1488))</f>
        <v>0</v>
      </c>
      <c r="G1492" s="8" t="str">
        <f>IF('1_QUESITOS'!$D$18="ERRO !!!","",
IF(E1492+F1492=0,"",
IF(OR('2_DEBITOS'!I1488="Sim",'1_QUESITOS'!$D$6="Sim",'1_QUESITOS'!$D$7="Sim",'1_QUESITOS'!$D$9="Sim"),"D",
IF('3_CAPAG'!$D$9="","",
'3_CAPAG'!$D$9))))</f>
        <v/>
      </c>
      <c r="H1492" s="8" t="str">
        <f>IF('1_QUESITOS'!$D$18="ERRO !!!","00.0",
IF(AND(OR(G1492="C",G1492="D"),'1_QUESITOS'!$D$13="Sim"),"10.1",
IF(AND(OR(G1492="A",G1492="B"),'1_QUESITOS'!$D$14="Sim"),"10.2",
IF(AND(OR(G1492="C",G1492="D"),'1_QUESITOS'!$D$13="Não",'1_QUESITOS'!$D$12="Inciso I"),"11.1",
IF(AND(OR(G1492="C",G1492="D"),'1_QUESITOS'!$D$13="Não",'1_QUESITOS'!$D$12="Inciso II"),"11.2",
"00.0")))))</f>
        <v>00.0</v>
      </c>
      <c r="I1492" s="87">
        <f>IF('1_QUESITOS'!$D$18="ERRO !!!",0,
IF(H1492="10.1",0.65,
IF(H1492="10.2",0,
IF(AND(H1492="11.1",'1_QUESITOS'!$D$8="Não",'1_QUESITOS'!$D$9="Não",'1_QUESITOS'!$D$10="Não",'1_QUESITOS'!$D$11="Não"),0.65,
IF(AND(H1492="11.1",OR('1_QUESITOS'!$D$8="Sim",'1_QUESITOS'!$D$9="Sim",'1_QUESITOS'!$D$10="Sim",'1_QUESITOS'!$D$11="Sim")),0.7,
IF(AND(H1492="11.2",'1_QUESITOS'!$D$8="Não",'1_QUESITOS'!$D$9="Não",'1_QUESITOS'!$D$10="Não",'1_QUESITOS'!$D$11="Não"),0.5,
IF(AND(H1492="11.2",OR('1_QUESITOS'!$D$8="Sim",'1_QUESITOS'!$D$9="Sim",'1_QUESITOS'!$D$10="Sim",'1_QUESITOS'!$D$11="Sim")),0.55,
0)))))))</f>
        <v>0</v>
      </c>
      <c r="J1492" s="87">
        <f>'3_CAPAG'!$D$8</f>
        <v>0</v>
      </c>
      <c r="K1492" s="87">
        <f>IF(OR('2_DEBITOS'!I1488="Sim",'1_QUESITOS'!$D$6="Sim",'1_QUESITOS'!$D$7="Sim",'1_QUESITOS'!$D$9="Sim"),I1492,
SMALL(I1492:J1492,1))</f>
        <v>0</v>
      </c>
      <c r="L1492" s="7">
        <f>IF('2_DEBITOS'!$I$4="ERRO !!!",0,ROUNDDOWN(SUM(E1492:F1492)*K1492,2))</f>
        <v>0</v>
      </c>
      <c r="M1492" s="7">
        <f t="shared" si="92"/>
        <v>0</v>
      </c>
      <c r="N1492" s="7">
        <f t="shared" si="95"/>
        <v>0</v>
      </c>
      <c r="O1492" s="7">
        <f t="shared" si="93"/>
        <v>0</v>
      </c>
    </row>
    <row r="1493" spans="3:15" x14ac:dyDescent="0.35">
      <c r="C1493" s="18" t="str">
        <f t="shared" si="94"/>
        <v/>
      </c>
      <c r="D1493" s="13" t="str">
        <f>IF('2_DEBITOS'!D1489="","Não informado",'2_DEBITOS'!D1489)</f>
        <v>Não informado</v>
      </c>
      <c r="E1493" s="7">
        <f>IF('2_DEBITOS'!$I$4="ERRO !!!",0,SUM('2_DEBITOS'!E1489))</f>
        <v>0</v>
      </c>
      <c r="F1493" s="7">
        <f>IF('2_DEBITOS'!$I$4="ERRO !!!",0,SUM('2_DEBITOS'!F1489,'2_DEBITOS'!G1489))</f>
        <v>0</v>
      </c>
      <c r="G1493" s="8" t="str">
        <f>IF('1_QUESITOS'!$D$18="ERRO !!!","",
IF(E1493+F1493=0,"",
IF(OR('2_DEBITOS'!I1489="Sim",'1_QUESITOS'!$D$6="Sim",'1_QUESITOS'!$D$7="Sim",'1_QUESITOS'!$D$9="Sim"),"D",
IF('3_CAPAG'!$D$9="","",
'3_CAPAG'!$D$9))))</f>
        <v/>
      </c>
      <c r="H1493" s="8" t="str">
        <f>IF('1_QUESITOS'!$D$18="ERRO !!!","00.0",
IF(AND(OR(G1493="C",G1493="D"),'1_QUESITOS'!$D$13="Sim"),"10.1",
IF(AND(OR(G1493="A",G1493="B"),'1_QUESITOS'!$D$14="Sim"),"10.2",
IF(AND(OR(G1493="C",G1493="D"),'1_QUESITOS'!$D$13="Não",'1_QUESITOS'!$D$12="Inciso I"),"11.1",
IF(AND(OR(G1493="C",G1493="D"),'1_QUESITOS'!$D$13="Não",'1_QUESITOS'!$D$12="Inciso II"),"11.2",
"00.0")))))</f>
        <v>00.0</v>
      </c>
      <c r="I1493" s="87">
        <f>IF('1_QUESITOS'!$D$18="ERRO !!!",0,
IF(H1493="10.1",0.65,
IF(H1493="10.2",0,
IF(AND(H1493="11.1",'1_QUESITOS'!$D$8="Não",'1_QUESITOS'!$D$9="Não",'1_QUESITOS'!$D$10="Não",'1_QUESITOS'!$D$11="Não"),0.65,
IF(AND(H1493="11.1",OR('1_QUESITOS'!$D$8="Sim",'1_QUESITOS'!$D$9="Sim",'1_QUESITOS'!$D$10="Sim",'1_QUESITOS'!$D$11="Sim")),0.7,
IF(AND(H1493="11.2",'1_QUESITOS'!$D$8="Não",'1_QUESITOS'!$D$9="Não",'1_QUESITOS'!$D$10="Não",'1_QUESITOS'!$D$11="Não"),0.5,
IF(AND(H1493="11.2",OR('1_QUESITOS'!$D$8="Sim",'1_QUESITOS'!$D$9="Sim",'1_QUESITOS'!$D$10="Sim",'1_QUESITOS'!$D$11="Sim")),0.55,
0)))))))</f>
        <v>0</v>
      </c>
      <c r="J1493" s="87">
        <f>'3_CAPAG'!$D$8</f>
        <v>0</v>
      </c>
      <c r="K1493" s="87">
        <f>IF(OR('2_DEBITOS'!I1489="Sim",'1_QUESITOS'!$D$6="Sim",'1_QUESITOS'!$D$7="Sim",'1_QUESITOS'!$D$9="Sim"),I1493,
SMALL(I1493:J1493,1))</f>
        <v>0</v>
      </c>
      <c r="L1493" s="7">
        <f>IF('2_DEBITOS'!$I$4="ERRO !!!",0,ROUNDDOWN(SUM(E1493:F1493)*K1493,2))</f>
        <v>0</v>
      </c>
      <c r="M1493" s="7">
        <f t="shared" si="92"/>
        <v>0</v>
      </c>
      <c r="N1493" s="7">
        <f t="shared" si="95"/>
        <v>0</v>
      </c>
      <c r="O1493" s="7">
        <f t="shared" si="93"/>
        <v>0</v>
      </c>
    </row>
    <row r="1494" spans="3:15" x14ac:dyDescent="0.35">
      <c r="C1494" s="18" t="str">
        <f t="shared" si="94"/>
        <v/>
      </c>
      <c r="D1494" s="13" t="str">
        <f>IF('2_DEBITOS'!D1490="","Não informado",'2_DEBITOS'!D1490)</f>
        <v>Não informado</v>
      </c>
      <c r="E1494" s="7">
        <f>IF('2_DEBITOS'!$I$4="ERRO !!!",0,SUM('2_DEBITOS'!E1490))</f>
        <v>0</v>
      </c>
      <c r="F1494" s="7">
        <f>IF('2_DEBITOS'!$I$4="ERRO !!!",0,SUM('2_DEBITOS'!F1490,'2_DEBITOS'!G1490))</f>
        <v>0</v>
      </c>
      <c r="G1494" s="8" t="str">
        <f>IF('1_QUESITOS'!$D$18="ERRO !!!","",
IF(E1494+F1494=0,"",
IF(OR('2_DEBITOS'!I1490="Sim",'1_QUESITOS'!$D$6="Sim",'1_QUESITOS'!$D$7="Sim",'1_QUESITOS'!$D$9="Sim"),"D",
IF('3_CAPAG'!$D$9="","",
'3_CAPAG'!$D$9))))</f>
        <v/>
      </c>
      <c r="H1494" s="8" t="str">
        <f>IF('1_QUESITOS'!$D$18="ERRO !!!","00.0",
IF(AND(OR(G1494="C",G1494="D"),'1_QUESITOS'!$D$13="Sim"),"10.1",
IF(AND(OR(G1494="A",G1494="B"),'1_QUESITOS'!$D$14="Sim"),"10.2",
IF(AND(OR(G1494="C",G1494="D"),'1_QUESITOS'!$D$13="Não",'1_QUESITOS'!$D$12="Inciso I"),"11.1",
IF(AND(OR(G1494="C",G1494="D"),'1_QUESITOS'!$D$13="Não",'1_QUESITOS'!$D$12="Inciso II"),"11.2",
"00.0")))))</f>
        <v>00.0</v>
      </c>
      <c r="I1494" s="87">
        <f>IF('1_QUESITOS'!$D$18="ERRO !!!",0,
IF(H1494="10.1",0.65,
IF(H1494="10.2",0,
IF(AND(H1494="11.1",'1_QUESITOS'!$D$8="Não",'1_QUESITOS'!$D$9="Não",'1_QUESITOS'!$D$10="Não",'1_QUESITOS'!$D$11="Não"),0.65,
IF(AND(H1494="11.1",OR('1_QUESITOS'!$D$8="Sim",'1_QUESITOS'!$D$9="Sim",'1_QUESITOS'!$D$10="Sim",'1_QUESITOS'!$D$11="Sim")),0.7,
IF(AND(H1494="11.2",'1_QUESITOS'!$D$8="Não",'1_QUESITOS'!$D$9="Não",'1_QUESITOS'!$D$10="Não",'1_QUESITOS'!$D$11="Não"),0.5,
IF(AND(H1494="11.2",OR('1_QUESITOS'!$D$8="Sim",'1_QUESITOS'!$D$9="Sim",'1_QUESITOS'!$D$10="Sim",'1_QUESITOS'!$D$11="Sim")),0.55,
0)))))))</f>
        <v>0</v>
      </c>
      <c r="J1494" s="87">
        <f>'3_CAPAG'!$D$8</f>
        <v>0</v>
      </c>
      <c r="K1494" s="87">
        <f>IF(OR('2_DEBITOS'!I1490="Sim",'1_QUESITOS'!$D$6="Sim",'1_QUESITOS'!$D$7="Sim",'1_QUESITOS'!$D$9="Sim"),I1494,
SMALL(I1494:J1494,1))</f>
        <v>0</v>
      </c>
      <c r="L1494" s="7">
        <f>IF('2_DEBITOS'!$I$4="ERRO !!!",0,ROUNDDOWN(SUM(E1494:F1494)*K1494,2))</f>
        <v>0</v>
      </c>
      <c r="M1494" s="7">
        <f t="shared" si="92"/>
        <v>0</v>
      </c>
      <c r="N1494" s="7">
        <f t="shared" si="95"/>
        <v>0</v>
      </c>
      <c r="O1494" s="7">
        <f t="shared" si="93"/>
        <v>0</v>
      </c>
    </row>
    <row r="1495" spans="3:15" x14ac:dyDescent="0.35">
      <c r="C1495" s="18" t="str">
        <f t="shared" si="94"/>
        <v/>
      </c>
      <c r="D1495" s="13" t="str">
        <f>IF('2_DEBITOS'!D1491="","Não informado",'2_DEBITOS'!D1491)</f>
        <v>Não informado</v>
      </c>
      <c r="E1495" s="7">
        <f>IF('2_DEBITOS'!$I$4="ERRO !!!",0,SUM('2_DEBITOS'!E1491))</f>
        <v>0</v>
      </c>
      <c r="F1495" s="7">
        <f>IF('2_DEBITOS'!$I$4="ERRO !!!",0,SUM('2_DEBITOS'!F1491,'2_DEBITOS'!G1491))</f>
        <v>0</v>
      </c>
      <c r="G1495" s="8" t="str">
        <f>IF('1_QUESITOS'!$D$18="ERRO !!!","",
IF(E1495+F1495=0,"",
IF(OR('2_DEBITOS'!I1491="Sim",'1_QUESITOS'!$D$6="Sim",'1_QUESITOS'!$D$7="Sim",'1_QUESITOS'!$D$9="Sim"),"D",
IF('3_CAPAG'!$D$9="","",
'3_CAPAG'!$D$9))))</f>
        <v/>
      </c>
      <c r="H1495" s="8" t="str">
        <f>IF('1_QUESITOS'!$D$18="ERRO !!!","00.0",
IF(AND(OR(G1495="C",G1495="D"),'1_QUESITOS'!$D$13="Sim"),"10.1",
IF(AND(OR(G1495="A",G1495="B"),'1_QUESITOS'!$D$14="Sim"),"10.2",
IF(AND(OR(G1495="C",G1495="D"),'1_QUESITOS'!$D$13="Não",'1_QUESITOS'!$D$12="Inciso I"),"11.1",
IF(AND(OR(G1495="C",G1495="D"),'1_QUESITOS'!$D$13="Não",'1_QUESITOS'!$D$12="Inciso II"),"11.2",
"00.0")))))</f>
        <v>00.0</v>
      </c>
      <c r="I1495" s="87">
        <f>IF('1_QUESITOS'!$D$18="ERRO !!!",0,
IF(H1495="10.1",0.65,
IF(H1495="10.2",0,
IF(AND(H1495="11.1",'1_QUESITOS'!$D$8="Não",'1_QUESITOS'!$D$9="Não",'1_QUESITOS'!$D$10="Não",'1_QUESITOS'!$D$11="Não"),0.65,
IF(AND(H1495="11.1",OR('1_QUESITOS'!$D$8="Sim",'1_QUESITOS'!$D$9="Sim",'1_QUESITOS'!$D$10="Sim",'1_QUESITOS'!$D$11="Sim")),0.7,
IF(AND(H1495="11.2",'1_QUESITOS'!$D$8="Não",'1_QUESITOS'!$D$9="Não",'1_QUESITOS'!$D$10="Não",'1_QUESITOS'!$D$11="Não"),0.5,
IF(AND(H1495="11.2",OR('1_QUESITOS'!$D$8="Sim",'1_QUESITOS'!$D$9="Sim",'1_QUESITOS'!$D$10="Sim",'1_QUESITOS'!$D$11="Sim")),0.55,
0)))))))</f>
        <v>0</v>
      </c>
      <c r="J1495" s="87">
        <f>'3_CAPAG'!$D$8</f>
        <v>0</v>
      </c>
      <c r="K1495" s="87">
        <f>IF(OR('2_DEBITOS'!I1491="Sim",'1_QUESITOS'!$D$6="Sim",'1_QUESITOS'!$D$7="Sim",'1_QUESITOS'!$D$9="Sim"),I1495,
SMALL(I1495:J1495,1))</f>
        <v>0</v>
      </c>
      <c r="L1495" s="7">
        <f>IF('2_DEBITOS'!$I$4="ERRO !!!",0,ROUNDDOWN(SUM(E1495:F1495)*K1495,2))</f>
        <v>0</v>
      </c>
      <c r="M1495" s="7">
        <f t="shared" si="92"/>
        <v>0</v>
      </c>
      <c r="N1495" s="7">
        <f t="shared" si="95"/>
        <v>0</v>
      </c>
      <c r="O1495" s="7">
        <f t="shared" si="93"/>
        <v>0</v>
      </c>
    </row>
    <row r="1496" spans="3:15" x14ac:dyDescent="0.35">
      <c r="C1496" s="18" t="str">
        <f t="shared" si="94"/>
        <v/>
      </c>
      <c r="D1496" s="13" t="str">
        <f>IF('2_DEBITOS'!D1492="","Não informado",'2_DEBITOS'!D1492)</f>
        <v>Não informado</v>
      </c>
      <c r="E1496" s="7">
        <f>IF('2_DEBITOS'!$I$4="ERRO !!!",0,SUM('2_DEBITOS'!E1492))</f>
        <v>0</v>
      </c>
      <c r="F1496" s="7">
        <f>IF('2_DEBITOS'!$I$4="ERRO !!!",0,SUM('2_DEBITOS'!F1492,'2_DEBITOS'!G1492))</f>
        <v>0</v>
      </c>
      <c r="G1496" s="8" t="str">
        <f>IF('1_QUESITOS'!$D$18="ERRO !!!","",
IF(E1496+F1496=0,"",
IF(OR('2_DEBITOS'!I1492="Sim",'1_QUESITOS'!$D$6="Sim",'1_QUESITOS'!$D$7="Sim",'1_QUESITOS'!$D$9="Sim"),"D",
IF('3_CAPAG'!$D$9="","",
'3_CAPAG'!$D$9))))</f>
        <v/>
      </c>
      <c r="H1496" s="8" t="str">
        <f>IF('1_QUESITOS'!$D$18="ERRO !!!","00.0",
IF(AND(OR(G1496="C",G1496="D"),'1_QUESITOS'!$D$13="Sim"),"10.1",
IF(AND(OR(G1496="A",G1496="B"),'1_QUESITOS'!$D$14="Sim"),"10.2",
IF(AND(OR(G1496="C",G1496="D"),'1_QUESITOS'!$D$13="Não",'1_QUESITOS'!$D$12="Inciso I"),"11.1",
IF(AND(OR(G1496="C",G1496="D"),'1_QUESITOS'!$D$13="Não",'1_QUESITOS'!$D$12="Inciso II"),"11.2",
"00.0")))))</f>
        <v>00.0</v>
      </c>
      <c r="I1496" s="87">
        <f>IF('1_QUESITOS'!$D$18="ERRO !!!",0,
IF(H1496="10.1",0.65,
IF(H1496="10.2",0,
IF(AND(H1496="11.1",'1_QUESITOS'!$D$8="Não",'1_QUESITOS'!$D$9="Não",'1_QUESITOS'!$D$10="Não",'1_QUESITOS'!$D$11="Não"),0.65,
IF(AND(H1496="11.1",OR('1_QUESITOS'!$D$8="Sim",'1_QUESITOS'!$D$9="Sim",'1_QUESITOS'!$D$10="Sim",'1_QUESITOS'!$D$11="Sim")),0.7,
IF(AND(H1496="11.2",'1_QUESITOS'!$D$8="Não",'1_QUESITOS'!$D$9="Não",'1_QUESITOS'!$D$10="Não",'1_QUESITOS'!$D$11="Não"),0.5,
IF(AND(H1496="11.2",OR('1_QUESITOS'!$D$8="Sim",'1_QUESITOS'!$D$9="Sim",'1_QUESITOS'!$D$10="Sim",'1_QUESITOS'!$D$11="Sim")),0.55,
0)))))))</f>
        <v>0</v>
      </c>
      <c r="J1496" s="87">
        <f>'3_CAPAG'!$D$8</f>
        <v>0</v>
      </c>
      <c r="K1496" s="87">
        <f>IF(OR('2_DEBITOS'!I1492="Sim",'1_QUESITOS'!$D$6="Sim",'1_QUESITOS'!$D$7="Sim",'1_QUESITOS'!$D$9="Sim"),I1496,
SMALL(I1496:J1496,1))</f>
        <v>0</v>
      </c>
      <c r="L1496" s="7">
        <f>IF('2_DEBITOS'!$I$4="ERRO !!!",0,ROUNDDOWN(SUM(E1496:F1496)*K1496,2))</f>
        <v>0</v>
      </c>
      <c r="M1496" s="7">
        <f t="shared" si="92"/>
        <v>0</v>
      </c>
      <c r="N1496" s="7">
        <f t="shared" si="95"/>
        <v>0</v>
      </c>
      <c r="O1496" s="7">
        <f t="shared" si="93"/>
        <v>0</v>
      </c>
    </row>
    <row r="1497" spans="3:15" x14ac:dyDescent="0.35">
      <c r="C1497" s="18" t="str">
        <f t="shared" si="94"/>
        <v/>
      </c>
      <c r="D1497" s="13" t="str">
        <f>IF('2_DEBITOS'!D1493="","Não informado",'2_DEBITOS'!D1493)</f>
        <v>Não informado</v>
      </c>
      <c r="E1497" s="7">
        <f>IF('2_DEBITOS'!$I$4="ERRO !!!",0,SUM('2_DEBITOS'!E1493))</f>
        <v>0</v>
      </c>
      <c r="F1497" s="7">
        <f>IF('2_DEBITOS'!$I$4="ERRO !!!",0,SUM('2_DEBITOS'!F1493,'2_DEBITOS'!G1493))</f>
        <v>0</v>
      </c>
      <c r="G1497" s="8" t="str">
        <f>IF('1_QUESITOS'!$D$18="ERRO !!!","",
IF(E1497+F1497=0,"",
IF(OR('2_DEBITOS'!I1493="Sim",'1_QUESITOS'!$D$6="Sim",'1_QUESITOS'!$D$7="Sim",'1_QUESITOS'!$D$9="Sim"),"D",
IF('3_CAPAG'!$D$9="","",
'3_CAPAG'!$D$9))))</f>
        <v/>
      </c>
      <c r="H1497" s="8" t="str">
        <f>IF('1_QUESITOS'!$D$18="ERRO !!!","00.0",
IF(AND(OR(G1497="C",G1497="D"),'1_QUESITOS'!$D$13="Sim"),"10.1",
IF(AND(OR(G1497="A",G1497="B"),'1_QUESITOS'!$D$14="Sim"),"10.2",
IF(AND(OR(G1497="C",G1497="D"),'1_QUESITOS'!$D$13="Não",'1_QUESITOS'!$D$12="Inciso I"),"11.1",
IF(AND(OR(G1497="C",G1497="D"),'1_QUESITOS'!$D$13="Não",'1_QUESITOS'!$D$12="Inciso II"),"11.2",
"00.0")))))</f>
        <v>00.0</v>
      </c>
      <c r="I1497" s="87">
        <f>IF('1_QUESITOS'!$D$18="ERRO !!!",0,
IF(H1497="10.1",0.65,
IF(H1497="10.2",0,
IF(AND(H1497="11.1",'1_QUESITOS'!$D$8="Não",'1_QUESITOS'!$D$9="Não",'1_QUESITOS'!$D$10="Não",'1_QUESITOS'!$D$11="Não"),0.65,
IF(AND(H1497="11.1",OR('1_QUESITOS'!$D$8="Sim",'1_QUESITOS'!$D$9="Sim",'1_QUESITOS'!$D$10="Sim",'1_QUESITOS'!$D$11="Sim")),0.7,
IF(AND(H1497="11.2",'1_QUESITOS'!$D$8="Não",'1_QUESITOS'!$D$9="Não",'1_QUESITOS'!$D$10="Não",'1_QUESITOS'!$D$11="Não"),0.5,
IF(AND(H1497="11.2",OR('1_QUESITOS'!$D$8="Sim",'1_QUESITOS'!$D$9="Sim",'1_QUESITOS'!$D$10="Sim",'1_QUESITOS'!$D$11="Sim")),0.55,
0)))))))</f>
        <v>0</v>
      </c>
      <c r="J1497" s="87">
        <f>'3_CAPAG'!$D$8</f>
        <v>0</v>
      </c>
      <c r="K1497" s="87">
        <f>IF(OR('2_DEBITOS'!I1493="Sim",'1_QUESITOS'!$D$6="Sim",'1_QUESITOS'!$D$7="Sim",'1_QUESITOS'!$D$9="Sim"),I1497,
SMALL(I1497:J1497,1))</f>
        <v>0</v>
      </c>
      <c r="L1497" s="7">
        <f>IF('2_DEBITOS'!$I$4="ERRO !!!",0,ROUNDDOWN(SUM(E1497:F1497)*K1497,2))</f>
        <v>0</v>
      </c>
      <c r="M1497" s="7">
        <f t="shared" si="92"/>
        <v>0</v>
      </c>
      <c r="N1497" s="7">
        <f t="shared" si="95"/>
        <v>0</v>
      </c>
      <c r="O1497" s="7">
        <f t="shared" si="93"/>
        <v>0</v>
      </c>
    </row>
    <row r="1498" spans="3:15" x14ac:dyDescent="0.35">
      <c r="C1498" s="18" t="str">
        <f t="shared" si="94"/>
        <v/>
      </c>
      <c r="D1498" s="13" t="str">
        <f>IF('2_DEBITOS'!D1494="","Não informado",'2_DEBITOS'!D1494)</f>
        <v>Não informado</v>
      </c>
      <c r="E1498" s="7">
        <f>IF('2_DEBITOS'!$I$4="ERRO !!!",0,SUM('2_DEBITOS'!E1494))</f>
        <v>0</v>
      </c>
      <c r="F1498" s="7">
        <f>IF('2_DEBITOS'!$I$4="ERRO !!!",0,SUM('2_DEBITOS'!F1494,'2_DEBITOS'!G1494))</f>
        <v>0</v>
      </c>
      <c r="G1498" s="8" t="str">
        <f>IF('1_QUESITOS'!$D$18="ERRO !!!","",
IF(E1498+F1498=0,"",
IF(OR('2_DEBITOS'!I1494="Sim",'1_QUESITOS'!$D$6="Sim",'1_QUESITOS'!$D$7="Sim",'1_QUESITOS'!$D$9="Sim"),"D",
IF('3_CAPAG'!$D$9="","",
'3_CAPAG'!$D$9))))</f>
        <v/>
      </c>
      <c r="H1498" s="8" t="str">
        <f>IF('1_QUESITOS'!$D$18="ERRO !!!","00.0",
IF(AND(OR(G1498="C",G1498="D"),'1_QUESITOS'!$D$13="Sim"),"10.1",
IF(AND(OR(G1498="A",G1498="B"),'1_QUESITOS'!$D$14="Sim"),"10.2",
IF(AND(OR(G1498="C",G1498="D"),'1_QUESITOS'!$D$13="Não",'1_QUESITOS'!$D$12="Inciso I"),"11.1",
IF(AND(OR(G1498="C",G1498="D"),'1_QUESITOS'!$D$13="Não",'1_QUESITOS'!$D$12="Inciso II"),"11.2",
"00.0")))))</f>
        <v>00.0</v>
      </c>
      <c r="I1498" s="87">
        <f>IF('1_QUESITOS'!$D$18="ERRO !!!",0,
IF(H1498="10.1",0.65,
IF(H1498="10.2",0,
IF(AND(H1498="11.1",'1_QUESITOS'!$D$8="Não",'1_QUESITOS'!$D$9="Não",'1_QUESITOS'!$D$10="Não",'1_QUESITOS'!$D$11="Não"),0.65,
IF(AND(H1498="11.1",OR('1_QUESITOS'!$D$8="Sim",'1_QUESITOS'!$D$9="Sim",'1_QUESITOS'!$D$10="Sim",'1_QUESITOS'!$D$11="Sim")),0.7,
IF(AND(H1498="11.2",'1_QUESITOS'!$D$8="Não",'1_QUESITOS'!$D$9="Não",'1_QUESITOS'!$D$10="Não",'1_QUESITOS'!$D$11="Não"),0.5,
IF(AND(H1498="11.2",OR('1_QUESITOS'!$D$8="Sim",'1_QUESITOS'!$D$9="Sim",'1_QUESITOS'!$D$10="Sim",'1_QUESITOS'!$D$11="Sim")),0.55,
0)))))))</f>
        <v>0</v>
      </c>
      <c r="J1498" s="87">
        <f>'3_CAPAG'!$D$8</f>
        <v>0</v>
      </c>
      <c r="K1498" s="87">
        <f>IF(OR('2_DEBITOS'!I1494="Sim",'1_QUESITOS'!$D$6="Sim",'1_QUESITOS'!$D$7="Sim",'1_QUESITOS'!$D$9="Sim"),I1498,
SMALL(I1498:J1498,1))</f>
        <v>0</v>
      </c>
      <c r="L1498" s="7">
        <f>IF('2_DEBITOS'!$I$4="ERRO !!!",0,ROUNDDOWN(SUM(E1498:F1498)*K1498,2))</f>
        <v>0</v>
      </c>
      <c r="M1498" s="7">
        <f t="shared" si="92"/>
        <v>0</v>
      </c>
      <c r="N1498" s="7">
        <f t="shared" si="95"/>
        <v>0</v>
      </c>
      <c r="O1498" s="7">
        <f t="shared" si="93"/>
        <v>0</v>
      </c>
    </row>
    <row r="1499" spans="3:15" x14ac:dyDescent="0.35">
      <c r="C1499" s="18" t="str">
        <f t="shared" si="94"/>
        <v/>
      </c>
      <c r="D1499" s="13" t="str">
        <f>IF('2_DEBITOS'!D1495="","Não informado",'2_DEBITOS'!D1495)</f>
        <v>Não informado</v>
      </c>
      <c r="E1499" s="7">
        <f>IF('2_DEBITOS'!$I$4="ERRO !!!",0,SUM('2_DEBITOS'!E1495))</f>
        <v>0</v>
      </c>
      <c r="F1499" s="7">
        <f>IF('2_DEBITOS'!$I$4="ERRO !!!",0,SUM('2_DEBITOS'!F1495,'2_DEBITOS'!G1495))</f>
        <v>0</v>
      </c>
      <c r="G1499" s="8" t="str">
        <f>IF('1_QUESITOS'!$D$18="ERRO !!!","",
IF(E1499+F1499=0,"",
IF(OR('2_DEBITOS'!I1495="Sim",'1_QUESITOS'!$D$6="Sim",'1_QUESITOS'!$D$7="Sim",'1_QUESITOS'!$D$9="Sim"),"D",
IF('3_CAPAG'!$D$9="","",
'3_CAPAG'!$D$9))))</f>
        <v/>
      </c>
      <c r="H1499" s="8" t="str">
        <f>IF('1_QUESITOS'!$D$18="ERRO !!!","00.0",
IF(AND(OR(G1499="C",G1499="D"),'1_QUESITOS'!$D$13="Sim"),"10.1",
IF(AND(OR(G1499="A",G1499="B"),'1_QUESITOS'!$D$14="Sim"),"10.2",
IF(AND(OR(G1499="C",G1499="D"),'1_QUESITOS'!$D$13="Não",'1_QUESITOS'!$D$12="Inciso I"),"11.1",
IF(AND(OR(G1499="C",G1499="D"),'1_QUESITOS'!$D$13="Não",'1_QUESITOS'!$D$12="Inciso II"),"11.2",
"00.0")))))</f>
        <v>00.0</v>
      </c>
      <c r="I1499" s="87">
        <f>IF('1_QUESITOS'!$D$18="ERRO !!!",0,
IF(H1499="10.1",0.65,
IF(H1499="10.2",0,
IF(AND(H1499="11.1",'1_QUESITOS'!$D$8="Não",'1_QUESITOS'!$D$9="Não",'1_QUESITOS'!$D$10="Não",'1_QUESITOS'!$D$11="Não"),0.65,
IF(AND(H1499="11.1",OR('1_QUESITOS'!$D$8="Sim",'1_QUESITOS'!$D$9="Sim",'1_QUESITOS'!$D$10="Sim",'1_QUESITOS'!$D$11="Sim")),0.7,
IF(AND(H1499="11.2",'1_QUESITOS'!$D$8="Não",'1_QUESITOS'!$D$9="Não",'1_QUESITOS'!$D$10="Não",'1_QUESITOS'!$D$11="Não"),0.5,
IF(AND(H1499="11.2",OR('1_QUESITOS'!$D$8="Sim",'1_QUESITOS'!$D$9="Sim",'1_QUESITOS'!$D$10="Sim",'1_QUESITOS'!$D$11="Sim")),0.55,
0)))))))</f>
        <v>0</v>
      </c>
      <c r="J1499" s="87">
        <f>'3_CAPAG'!$D$8</f>
        <v>0</v>
      </c>
      <c r="K1499" s="87">
        <f>IF(OR('2_DEBITOS'!I1495="Sim",'1_QUESITOS'!$D$6="Sim",'1_QUESITOS'!$D$7="Sim",'1_QUESITOS'!$D$9="Sim"),I1499,
SMALL(I1499:J1499,1))</f>
        <v>0</v>
      </c>
      <c r="L1499" s="7">
        <f>IF('2_DEBITOS'!$I$4="ERRO !!!",0,ROUNDDOWN(SUM(E1499:F1499)*K1499,2))</f>
        <v>0</v>
      </c>
      <c r="M1499" s="7">
        <f t="shared" si="92"/>
        <v>0</v>
      </c>
      <c r="N1499" s="7">
        <f t="shared" si="95"/>
        <v>0</v>
      </c>
      <c r="O1499" s="7">
        <f t="shared" si="93"/>
        <v>0</v>
      </c>
    </row>
    <row r="1500" spans="3:15" x14ac:dyDescent="0.35">
      <c r="C1500" s="18" t="str">
        <f t="shared" si="94"/>
        <v/>
      </c>
      <c r="D1500" s="13" t="str">
        <f>IF('2_DEBITOS'!D1496="","Não informado",'2_DEBITOS'!D1496)</f>
        <v>Não informado</v>
      </c>
      <c r="E1500" s="7">
        <f>IF('2_DEBITOS'!$I$4="ERRO !!!",0,SUM('2_DEBITOS'!E1496))</f>
        <v>0</v>
      </c>
      <c r="F1500" s="7">
        <f>IF('2_DEBITOS'!$I$4="ERRO !!!",0,SUM('2_DEBITOS'!F1496,'2_DEBITOS'!G1496))</f>
        <v>0</v>
      </c>
      <c r="G1500" s="8" t="str">
        <f>IF('1_QUESITOS'!$D$18="ERRO !!!","",
IF(E1500+F1500=0,"",
IF(OR('2_DEBITOS'!I1496="Sim",'1_QUESITOS'!$D$6="Sim",'1_QUESITOS'!$D$7="Sim",'1_QUESITOS'!$D$9="Sim"),"D",
IF('3_CAPAG'!$D$9="","",
'3_CAPAG'!$D$9))))</f>
        <v/>
      </c>
      <c r="H1500" s="8" t="str">
        <f>IF('1_QUESITOS'!$D$18="ERRO !!!","00.0",
IF(AND(OR(G1500="C",G1500="D"),'1_QUESITOS'!$D$13="Sim"),"10.1",
IF(AND(OR(G1500="A",G1500="B"),'1_QUESITOS'!$D$14="Sim"),"10.2",
IF(AND(OR(G1500="C",G1500="D"),'1_QUESITOS'!$D$13="Não",'1_QUESITOS'!$D$12="Inciso I"),"11.1",
IF(AND(OR(G1500="C",G1500="D"),'1_QUESITOS'!$D$13="Não",'1_QUESITOS'!$D$12="Inciso II"),"11.2",
"00.0")))))</f>
        <v>00.0</v>
      </c>
      <c r="I1500" s="87">
        <f>IF('1_QUESITOS'!$D$18="ERRO !!!",0,
IF(H1500="10.1",0.65,
IF(H1500="10.2",0,
IF(AND(H1500="11.1",'1_QUESITOS'!$D$8="Não",'1_QUESITOS'!$D$9="Não",'1_QUESITOS'!$D$10="Não",'1_QUESITOS'!$D$11="Não"),0.65,
IF(AND(H1500="11.1",OR('1_QUESITOS'!$D$8="Sim",'1_QUESITOS'!$D$9="Sim",'1_QUESITOS'!$D$10="Sim",'1_QUESITOS'!$D$11="Sim")),0.7,
IF(AND(H1500="11.2",'1_QUESITOS'!$D$8="Não",'1_QUESITOS'!$D$9="Não",'1_QUESITOS'!$D$10="Não",'1_QUESITOS'!$D$11="Não"),0.5,
IF(AND(H1500="11.2",OR('1_QUESITOS'!$D$8="Sim",'1_QUESITOS'!$D$9="Sim",'1_QUESITOS'!$D$10="Sim",'1_QUESITOS'!$D$11="Sim")),0.55,
0)))))))</f>
        <v>0</v>
      </c>
      <c r="J1500" s="87">
        <f>'3_CAPAG'!$D$8</f>
        <v>0</v>
      </c>
      <c r="K1500" s="87">
        <f>IF(OR('2_DEBITOS'!I1496="Sim",'1_QUESITOS'!$D$6="Sim",'1_QUESITOS'!$D$7="Sim",'1_QUESITOS'!$D$9="Sim"),I1500,
SMALL(I1500:J1500,1))</f>
        <v>0</v>
      </c>
      <c r="L1500" s="7">
        <f>IF('2_DEBITOS'!$I$4="ERRO !!!",0,ROUNDDOWN(SUM(E1500:F1500)*K1500,2))</f>
        <v>0</v>
      </c>
      <c r="M1500" s="7">
        <f t="shared" si="92"/>
        <v>0</v>
      </c>
      <c r="N1500" s="7">
        <f t="shared" si="95"/>
        <v>0</v>
      </c>
      <c r="O1500" s="7">
        <f t="shared" si="93"/>
        <v>0</v>
      </c>
    </row>
    <row r="1501" spans="3:15" x14ac:dyDescent="0.35">
      <c r="C1501" s="18" t="str">
        <f t="shared" si="94"/>
        <v/>
      </c>
      <c r="D1501" s="13" t="str">
        <f>IF('2_DEBITOS'!D1497="","Não informado",'2_DEBITOS'!D1497)</f>
        <v>Não informado</v>
      </c>
      <c r="E1501" s="7">
        <f>IF('2_DEBITOS'!$I$4="ERRO !!!",0,SUM('2_DEBITOS'!E1497))</f>
        <v>0</v>
      </c>
      <c r="F1501" s="7">
        <f>IF('2_DEBITOS'!$I$4="ERRO !!!",0,SUM('2_DEBITOS'!F1497,'2_DEBITOS'!G1497))</f>
        <v>0</v>
      </c>
      <c r="G1501" s="8" t="str">
        <f>IF('1_QUESITOS'!$D$18="ERRO !!!","",
IF(E1501+F1501=0,"",
IF(OR('2_DEBITOS'!I1497="Sim",'1_QUESITOS'!$D$6="Sim",'1_QUESITOS'!$D$7="Sim",'1_QUESITOS'!$D$9="Sim"),"D",
IF('3_CAPAG'!$D$9="","",
'3_CAPAG'!$D$9))))</f>
        <v/>
      </c>
      <c r="H1501" s="8" t="str">
        <f>IF('1_QUESITOS'!$D$18="ERRO !!!","00.0",
IF(AND(OR(G1501="C",G1501="D"),'1_QUESITOS'!$D$13="Sim"),"10.1",
IF(AND(OR(G1501="A",G1501="B"),'1_QUESITOS'!$D$14="Sim"),"10.2",
IF(AND(OR(G1501="C",G1501="D"),'1_QUESITOS'!$D$13="Não",'1_QUESITOS'!$D$12="Inciso I"),"11.1",
IF(AND(OR(G1501="C",G1501="D"),'1_QUESITOS'!$D$13="Não",'1_QUESITOS'!$D$12="Inciso II"),"11.2",
"00.0")))))</f>
        <v>00.0</v>
      </c>
      <c r="I1501" s="87">
        <f>IF('1_QUESITOS'!$D$18="ERRO !!!",0,
IF(H1501="10.1",0.65,
IF(H1501="10.2",0,
IF(AND(H1501="11.1",'1_QUESITOS'!$D$8="Não",'1_QUESITOS'!$D$9="Não",'1_QUESITOS'!$D$10="Não",'1_QUESITOS'!$D$11="Não"),0.65,
IF(AND(H1501="11.1",OR('1_QUESITOS'!$D$8="Sim",'1_QUESITOS'!$D$9="Sim",'1_QUESITOS'!$D$10="Sim",'1_QUESITOS'!$D$11="Sim")),0.7,
IF(AND(H1501="11.2",'1_QUESITOS'!$D$8="Não",'1_QUESITOS'!$D$9="Não",'1_QUESITOS'!$D$10="Não",'1_QUESITOS'!$D$11="Não"),0.5,
IF(AND(H1501="11.2",OR('1_QUESITOS'!$D$8="Sim",'1_QUESITOS'!$D$9="Sim",'1_QUESITOS'!$D$10="Sim",'1_QUESITOS'!$D$11="Sim")),0.55,
0)))))))</f>
        <v>0</v>
      </c>
      <c r="J1501" s="87">
        <f>'3_CAPAG'!$D$8</f>
        <v>0</v>
      </c>
      <c r="K1501" s="87">
        <f>IF(OR('2_DEBITOS'!I1497="Sim",'1_QUESITOS'!$D$6="Sim",'1_QUESITOS'!$D$7="Sim",'1_QUESITOS'!$D$9="Sim"),I1501,
SMALL(I1501:J1501,1))</f>
        <v>0</v>
      </c>
      <c r="L1501" s="7">
        <f>IF('2_DEBITOS'!$I$4="ERRO !!!",0,ROUNDDOWN(SUM(E1501:F1501)*K1501,2))</f>
        <v>0</v>
      </c>
      <c r="M1501" s="7">
        <f t="shared" si="92"/>
        <v>0</v>
      </c>
      <c r="N1501" s="7">
        <f t="shared" si="95"/>
        <v>0</v>
      </c>
      <c r="O1501" s="7">
        <f t="shared" si="93"/>
        <v>0</v>
      </c>
    </row>
    <row r="1502" spans="3:15" x14ac:dyDescent="0.35">
      <c r="C1502" s="18" t="str">
        <f t="shared" si="94"/>
        <v/>
      </c>
      <c r="D1502" s="13" t="str">
        <f>IF('2_DEBITOS'!D1498="","Não informado",'2_DEBITOS'!D1498)</f>
        <v>Não informado</v>
      </c>
      <c r="E1502" s="7">
        <f>IF('2_DEBITOS'!$I$4="ERRO !!!",0,SUM('2_DEBITOS'!E1498))</f>
        <v>0</v>
      </c>
      <c r="F1502" s="7">
        <f>IF('2_DEBITOS'!$I$4="ERRO !!!",0,SUM('2_DEBITOS'!F1498,'2_DEBITOS'!G1498))</f>
        <v>0</v>
      </c>
      <c r="G1502" s="8" t="str">
        <f>IF('1_QUESITOS'!$D$18="ERRO !!!","",
IF(E1502+F1502=0,"",
IF(OR('2_DEBITOS'!I1498="Sim",'1_QUESITOS'!$D$6="Sim",'1_QUESITOS'!$D$7="Sim",'1_QUESITOS'!$D$9="Sim"),"D",
IF('3_CAPAG'!$D$9="","",
'3_CAPAG'!$D$9))))</f>
        <v/>
      </c>
      <c r="H1502" s="8" t="str">
        <f>IF('1_QUESITOS'!$D$18="ERRO !!!","00.0",
IF(AND(OR(G1502="C",G1502="D"),'1_QUESITOS'!$D$13="Sim"),"10.1",
IF(AND(OR(G1502="A",G1502="B"),'1_QUESITOS'!$D$14="Sim"),"10.2",
IF(AND(OR(G1502="C",G1502="D"),'1_QUESITOS'!$D$13="Não",'1_QUESITOS'!$D$12="Inciso I"),"11.1",
IF(AND(OR(G1502="C",G1502="D"),'1_QUESITOS'!$D$13="Não",'1_QUESITOS'!$D$12="Inciso II"),"11.2",
"00.0")))))</f>
        <v>00.0</v>
      </c>
      <c r="I1502" s="87">
        <f>IF('1_QUESITOS'!$D$18="ERRO !!!",0,
IF(H1502="10.1",0.65,
IF(H1502="10.2",0,
IF(AND(H1502="11.1",'1_QUESITOS'!$D$8="Não",'1_QUESITOS'!$D$9="Não",'1_QUESITOS'!$D$10="Não",'1_QUESITOS'!$D$11="Não"),0.65,
IF(AND(H1502="11.1",OR('1_QUESITOS'!$D$8="Sim",'1_QUESITOS'!$D$9="Sim",'1_QUESITOS'!$D$10="Sim",'1_QUESITOS'!$D$11="Sim")),0.7,
IF(AND(H1502="11.2",'1_QUESITOS'!$D$8="Não",'1_QUESITOS'!$D$9="Não",'1_QUESITOS'!$D$10="Não",'1_QUESITOS'!$D$11="Não"),0.5,
IF(AND(H1502="11.2",OR('1_QUESITOS'!$D$8="Sim",'1_QUESITOS'!$D$9="Sim",'1_QUESITOS'!$D$10="Sim",'1_QUESITOS'!$D$11="Sim")),0.55,
0)))))))</f>
        <v>0</v>
      </c>
      <c r="J1502" s="87">
        <f>'3_CAPAG'!$D$8</f>
        <v>0</v>
      </c>
      <c r="K1502" s="87">
        <f>IF(OR('2_DEBITOS'!I1498="Sim",'1_QUESITOS'!$D$6="Sim",'1_QUESITOS'!$D$7="Sim",'1_QUESITOS'!$D$9="Sim"),I1502,
SMALL(I1502:J1502,1))</f>
        <v>0</v>
      </c>
      <c r="L1502" s="7">
        <f>IF('2_DEBITOS'!$I$4="ERRO !!!",0,ROUNDDOWN(SUM(E1502:F1502)*K1502,2))</f>
        <v>0</v>
      </c>
      <c r="M1502" s="7">
        <f t="shared" si="92"/>
        <v>0</v>
      </c>
      <c r="N1502" s="7">
        <f t="shared" si="95"/>
        <v>0</v>
      </c>
      <c r="O1502" s="7">
        <f t="shared" si="93"/>
        <v>0</v>
      </c>
    </row>
    <row r="1503" spans="3:15" x14ac:dyDescent="0.35">
      <c r="C1503" s="18" t="str">
        <f t="shared" si="94"/>
        <v/>
      </c>
      <c r="D1503" s="13" t="str">
        <f>IF('2_DEBITOS'!D1499="","Não informado",'2_DEBITOS'!D1499)</f>
        <v>Não informado</v>
      </c>
      <c r="E1503" s="7">
        <f>IF('2_DEBITOS'!$I$4="ERRO !!!",0,SUM('2_DEBITOS'!E1499))</f>
        <v>0</v>
      </c>
      <c r="F1503" s="7">
        <f>IF('2_DEBITOS'!$I$4="ERRO !!!",0,SUM('2_DEBITOS'!F1499,'2_DEBITOS'!G1499))</f>
        <v>0</v>
      </c>
      <c r="G1503" s="8" t="str">
        <f>IF('1_QUESITOS'!$D$18="ERRO !!!","",
IF(E1503+F1503=0,"",
IF(OR('2_DEBITOS'!I1499="Sim",'1_QUESITOS'!$D$6="Sim",'1_QUESITOS'!$D$7="Sim",'1_QUESITOS'!$D$9="Sim"),"D",
IF('3_CAPAG'!$D$9="","",
'3_CAPAG'!$D$9))))</f>
        <v/>
      </c>
      <c r="H1503" s="8" t="str">
        <f>IF('1_QUESITOS'!$D$18="ERRO !!!","00.0",
IF(AND(OR(G1503="C",G1503="D"),'1_QUESITOS'!$D$13="Sim"),"10.1",
IF(AND(OR(G1503="A",G1503="B"),'1_QUESITOS'!$D$14="Sim"),"10.2",
IF(AND(OR(G1503="C",G1503="D"),'1_QUESITOS'!$D$13="Não",'1_QUESITOS'!$D$12="Inciso I"),"11.1",
IF(AND(OR(G1503="C",G1503="D"),'1_QUESITOS'!$D$13="Não",'1_QUESITOS'!$D$12="Inciso II"),"11.2",
"00.0")))))</f>
        <v>00.0</v>
      </c>
      <c r="I1503" s="87">
        <f>IF('1_QUESITOS'!$D$18="ERRO !!!",0,
IF(H1503="10.1",0.65,
IF(H1503="10.2",0,
IF(AND(H1503="11.1",'1_QUESITOS'!$D$8="Não",'1_QUESITOS'!$D$9="Não",'1_QUESITOS'!$D$10="Não",'1_QUESITOS'!$D$11="Não"),0.65,
IF(AND(H1503="11.1",OR('1_QUESITOS'!$D$8="Sim",'1_QUESITOS'!$D$9="Sim",'1_QUESITOS'!$D$10="Sim",'1_QUESITOS'!$D$11="Sim")),0.7,
IF(AND(H1503="11.2",'1_QUESITOS'!$D$8="Não",'1_QUESITOS'!$D$9="Não",'1_QUESITOS'!$D$10="Não",'1_QUESITOS'!$D$11="Não"),0.5,
IF(AND(H1503="11.2",OR('1_QUESITOS'!$D$8="Sim",'1_QUESITOS'!$D$9="Sim",'1_QUESITOS'!$D$10="Sim",'1_QUESITOS'!$D$11="Sim")),0.55,
0)))))))</f>
        <v>0</v>
      </c>
      <c r="J1503" s="87">
        <f>'3_CAPAG'!$D$8</f>
        <v>0</v>
      </c>
      <c r="K1503" s="87">
        <f>IF(OR('2_DEBITOS'!I1499="Sim",'1_QUESITOS'!$D$6="Sim",'1_QUESITOS'!$D$7="Sim",'1_QUESITOS'!$D$9="Sim"),I1503,
SMALL(I1503:J1503,1))</f>
        <v>0</v>
      </c>
      <c r="L1503" s="7">
        <f>IF('2_DEBITOS'!$I$4="ERRO !!!",0,ROUNDDOWN(SUM(E1503:F1503)*K1503,2))</f>
        <v>0</v>
      </c>
      <c r="M1503" s="7">
        <f t="shared" si="92"/>
        <v>0</v>
      </c>
      <c r="N1503" s="7">
        <f t="shared" si="95"/>
        <v>0</v>
      </c>
      <c r="O1503" s="7">
        <f t="shared" si="93"/>
        <v>0</v>
      </c>
    </row>
    <row r="1504" spans="3:15" x14ac:dyDescent="0.35">
      <c r="C1504" s="18" t="str">
        <f t="shared" si="94"/>
        <v/>
      </c>
      <c r="D1504" s="13" t="str">
        <f>IF('2_DEBITOS'!D1500="","Não informado",'2_DEBITOS'!D1500)</f>
        <v>Não informado</v>
      </c>
      <c r="E1504" s="7">
        <f>IF('2_DEBITOS'!$I$4="ERRO !!!",0,SUM('2_DEBITOS'!E1500))</f>
        <v>0</v>
      </c>
      <c r="F1504" s="7">
        <f>IF('2_DEBITOS'!$I$4="ERRO !!!",0,SUM('2_DEBITOS'!F1500,'2_DEBITOS'!G1500))</f>
        <v>0</v>
      </c>
      <c r="G1504" s="8" t="str">
        <f>IF('1_QUESITOS'!$D$18="ERRO !!!","",
IF(E1504+F1504=0,"",
IF(OR('2_DEBITOS'!I1500="Sim",'1_QUESITOS'!$D$6="Sim",'1_QUESITOS'!$D$7="Sim",'1_QUESITOS'!$D$9="Sim"),"D",
IF('3_CAPAG'!$D$9="","",
'3_CAPAG'!$D$9))))</f>
        <v/>
      </c>
      <c r="H1504" s="8" t="str">
        <f>IF('1_QUESITOS'!$D$18="ERRO !!!","00.0",
IF(AND(OR(G1504="C",G1504="D"),'1_QUESITOS'!$D$13="Sim"),"10.1",
IF(AND(OR(G1504="A",G1504="B"),'1_QUESITOS'!$D$14="Sim"),"10.2",
IF(AND(OR(G1504="C",G1504="D"),'1_QUESITOS'!$D$13="Não",'1_QUESITOS'!$D$12="Inciso I"),"11.1",
IF(AND(OR(G1504="C",G1504="D"),'1_QUESITOS'!$D$13="Não",'1_QUESITOS'!$D$12="Inciso II"),"11.2",
"00.0")))))</f>
        <v>00.0</v>
      </c>
      <c r="I1504" s="87">
        <f>IF('1_QUESITOS'!$D$18="ERRO !!!",0,
IF(H1504="10.1",0.65,
IF(H1504="10.2",0,
IF(AND(H1504="11.1",'1_QUESITOS'!$D$8="Não",'1_QUESITOS'!$D$9="Não",'1_QUESITOS'!$D$10="Não",'1_QUESITOS'!$D$11="Não"),0.65,
IF(AND(H1504="11.1",OR('1_QUESITOS'!$D$8="Sim",'1_QUESITOS'!$D$9="Sim",'1_QUESITOS'!$D$10="Sim",'1_QUESITOS'!$D$11="Sim")),0.7,
IF(AND(H1504="11.2",'1_QUESITOS'!$D$8="Não",'1_QUESITOS'!$D$9="Não",'1_QUESITOS'!$D$10="Não",'1_QUESITOS'!$D$11="Não"),0.5,
IF(AND(H1504="11.2",OR('1_QUESITOS'!$D$8="Sim",'1_QUESITOS'!$D$9="Sim",'1_QUESITOS'!$D$10="Sim",'1_QUESITOS'!$D$11="Sim")),0.55,
0)))))))</f>
        <v>0</v>
      </c>
      <c r="J1504" s="87">
        <f>'3_CAPAG'!$D$8</f>
        <v>0</v>
      </c>
      <c r="K1504" s="87">
        <f>IF(OR('2_DEBITOS'!I1500="Sim",'1_QUESITOS'!$D$6="Sim",'1_QUESITOS'!$D$7="Sim",'1_QUESITOS'!$D$9="Sim"),I1504,
SMALL(I1504:J1504,1))</f>
        <v>0</v>
      </c>
      <c r="L1504" s="7">
        <f>IF('2_DEBITOS'!$I$4="ERRO !!!",0,ROUNDDOWN(SUM(E1504:F1504)*K1504,2))</f>
        <v>0</v>
      </c>
      <c r="M1504" s="7">
        <f t="shared" si="92"/>
        <v>0</v>
      </c>
      <c r="N1504" s="7">
        <f t="shared" si="95"/>
        <v>0</v>
      </c>
      <c r="O1504" s="7">
        <f t="shared" si="93"/>
        <v>0</v>
      </c>
    </row>
    <row r="1505" spans="3:15" x14ac:dyDescent="0.35">
      <c r="C1505" s="18" t="str">
        <f t="shared" si="94"/>
        <v/>
      </c>
      <c r="D1505" s="13" t="str">
        <f>IF('2_DEBITOS'!D1501="","Não informado",'2_DEBITOS'!D1501)</f>
        <v>Não informado</v>
      </c>
      <c r="E1505" s="7">
        <f>IF('2_DEBITOS'!$I$4="ERRO !!!",0,SUM('2_DEBITOS'!E1501))</f>
        <v>0</v>
      </c>
      <c r="F1505" s="7">
        <f>IF('2_DEBITOS'!$I$4="ERRO !!!",0,SUM('2_DEBITOS'!F1501,'2_DEBITOS'!G1501))</f>
        <v>0</v>
      </c>
      <c r="G1505" s="8" t="str">
        <f>IF('1_QUESITOS'!$D$18="ERRO !!!","",
IF(E1505+F1505=0,"",
IF(OR('2_DEBITOS'!I1501="Sim",'1_QUESITOS'!$D$6="Sim",'1_QUESITOS'!$D$7="Sim",'1_QUESITOS'!$D$9="Sim"),"D",
IF('3_CAPAG'!$D$9="","",
'3_CAPAG'!$D$9))))</f>
        <v/>
      </c>
      <c r="H1505" s="8" t="str">
        <f>IF('1_QUESITOS'!$D$18="ERRO !!!","00.0",
IF(AND(OR(G1505="C",G1505="D"),'1_QUESITOS'!$D$13="Sim"),"10.1",
IF(AND(OR(G1505="A",G1505="B"),'1_QUESITOS'!$D$14="Sim"),"10.2",
IF(AND(OR(G1505="C",G1505="D"),'1_QUESITOS'!$D$13="Não",'1_QUESITOS'!$D$12="Inciso I"),"11.1",
IF(AND(OR(G1505="C",G1505="D"),'1_QUESITOS'!$D$13="Não",'1_QUESITOS'!$D$12="Inciso II"),"11.2",
"00.0")))))</f>
        <v>00.0</v>
      </c>
      <c r="I1505" s="87">
        <f>IF('1_QUESITOS'!$D$18="ERRO !!!",0,
IF(H1505="10.1",0.65,
IF(H1505="10.2",0,
IF(AND(H1505="11.1",'1_QUESITOS'!$D$8="Não",'1_QUESITOS'!$D$9="Não",'1_QUESITOS'!$D$10="Não",'1_QUESITOS'!$D$11="Não"),0.65,
IF(AND(H1505="11.1",OR('1_QUESITOS'!$D$8="Sim",'1_QUESITOS'!$D$9="Sim",'1_QUESITOS'!$D$10="Sim",'1_QUESITOS'!$D$11="Sim")),0.7,
IF(AND(H1505="11.2",'1_QUESITOS'!$D$8="Não",'1_QUESITOS'!$D$9="Não",'1_QUESITOS'!$D$10="Não",'1_QUESITOS'!$D$11="Não"),0.5,
IF(AND(H1505="11.2",OR('1_QUESITOS'!$D$8="Sim",'1_QUESITOS'!$D$9="Sim",'1_QUESITOS'!$D$10="Sim",'1_QUESITOS'!$D$11="Sim")),0.55,
0)))))))</f>
        <v>0</v>
      </c>
      <c r="J1505" s="87">
        <f>'3_CAPAG'!$D$8</f>
        <v>0</v>
      </c>
      <c r="K1505" s="87">
        <f>IF(OR('2_DEBITOS'!I1501="Sim",'1_QUESITOS'!$D$6="Sim",'1_QUESITOS'!$D$7="Sim",'1_QUESITOS'!$D$9="Sim"),I1505,
SMALL(I1505:J1505,1))</f>
        <v>0</v>
      </c>
      <c r="L1505" s="7">
        <f>IF('2_DEBITOS'!$I$4="ERRO !!!",0,ROUNDDOWN(SUM(E1505:F1505)*K1505,2))</f>
        <v>0</v>
      </c>
      <c r="M1505" s="7">
        <f t="shared" si="92"/>
        <v>0</v>
      </c>
      <c r="N1505" s="7">
        <f t="shared" si="95"/>
        <v>0</v>
      </c>
      <c r="O1505" s="7">
        <f t="shared" si="93"/>
        <v>0</v>
      </c>
    </row>
    <row r="1506" spans="3:15" x14ac:dyDescent="0.35">
      <c r="C1506" s="18" t="str">
        <f t="shared" si="94"/>
        <v/>
      </c>
      <c r="D1506" s="13" t="str">
        <f>IF('2_DEBITOS'!D1502="","Não informado",'2_DEBITOS'!D1502)</f>
        <v>Não informado</v>
      </c>
      <c r="E1506" s="7">
        <f>IF('2_DEBITOS'!$I$4="ERRO !!!",0,SUM('2_DEBITOS'!E1502))</f>
        <v>0</v>
      </c>
      <c r="F1506" s="7">
        <f>IF('2_DEBITOS'!$I$4="ERRO !!!",0,SUM('2_DEBITOS'!F1502,'2_DEBITOS'!G1502))</f>
        <v>0</v>
      </c>
      <c r="G1506" s="8" t="str">
        <f>IF('1_QUESITOS'!$D$18="ERRO !!!","",
IF(E1506+F1506=0,"",
IF(OR('2_DEBITOS'!I1502="Sim",'1_QUESITOS'!$D$6="Sim",'1_QUESITOS'!$D$7="Sim",'1_QUESITOS'!$D$9="Sim"),"D",
IF('3_CAPAG'!$D$9="","",
'3_CAPAG'!$D$9))))</f>
        <v/>
      </c>
      <c r="H1506" s="8" t="str">
        <f>IF('1_QUESITOS'!$D$18="ERRO !!!","00.0",
IF(AND(OR(G1506="C",G1506="D"),'1_QUESITOS'!$D$13="Sim"),"10.1",
IF(AND(OR(G1506="A",G1506="B"),'1_QUESITOS'!$D$14="Sim"),"10.2",
IF(AND(OR(G1506="C",G1506="D"),'1_QUESITOS'!$D$13="Não",'1_QUESITOS'!$D$12="Inciso I"),"11.1",
IF(AND(OR(G1506="C",G1506="D"),'1_QUESITOS'!$D$13="Não",'1_QUESITOS'!$D$12="Inciso II"),"11.2",
"00.0")))))</f>
        <v>00.0</v>
      </c>
      <c r="I1506" s="87">
        <f>IF('1_QUESITOS'!$D$18="ERRO !!!",0,
IF(H1506="10.1",0.65,
IF(H1506="10.2",0,
IF(AND(H1506="11.1",'1_QUESITOS'!$D$8="Não",'1_QUESITOS'!$D$9="Não",'1_QUESITOS'!$D$10="Não",'1_QUESITOS'!$D$11="Não"),0.65,
IF(AND(H1506="11.1",OR('1_QUESITOS'!$D$8="Sim",'1_QUESITOS'!$D$9="Sim",'1_QUESITOS'!$D$10="Sim",'1_QUESITOS'!$D$11="Sim")),0.7,
IF(AND(H1506="11.2",'1_QUESITOS'!$D$8="Não",'1_QUESITOS'!$D$9="Não",'1_QUESITOS'!$D$10="Não",'1_QUESITOS'!$D$11="Não"),0.5,
IF(AND(H1506="11.2",OR('1_QUESITOS'!$D$8="Sim",'1_QUESITOS'!$D$9="Sim",'1_QUESITOS'!$D$10="Sim",'1_QUESITOS'!$D$11="Sim")),0.55,
0)))))))</f>
        <v>0</v>
      </c>
      <c r="J1506" s="87">
        <f>'3_CAPAG'!$D$8</f>
        <v>0</v>
      </c>
      <c r="K1506" s="87">
        <f>IF(OR('2_DEBITOS'!I1502="Sim",'1_QUESITOS'!$D$6="Sim",'1_QUESITOS'!$D$7="Sim",'1_QUESITOS'!$D$9="Sim"),I1506,
SMALL(I1506:J1506,1))</f>
        <v>0</v>
      </c>
      <c r="L1506" s="7">
        <f>IF('2_DEBITOS'!$I$4="ERRO !!!",0,ROUNDDOWN(SUM(E1506:F1506)*K1506,2))</f>
        <v>0</v>
      </c>
      <c r="M1506" s="7">
        <f t="shared" si="92"/>
        <v>0</v>
      </c>
      <c r="N1506" s="7">
        <f t="shared" si="95"/>
        <v>0</v>
      </c>
      <c r="O1506" s="7">
        <f t="shared" si="93"/>
        <v>0</v>
      </c>
    </row>
    <row r="1507" spans="3:15" x14ac:dyDescent="0.35">
      <c r="C1507" s="18" t="str">
        <f t="shared" si="94"/>
        <v/>
      </c>
      <c r="D1507" s="13" t="str">
        <f>IF('2_DEBITOS'!D1503="","Não informado",'2_DEBITOS'!D1503)</f>
        <v>Não informado</v>
      </c>
      <c r="E1507" s="7">
        <f>IF('2_DEBITOS'!$I$4="ERRO !!!",0,SUM('2_DEBITOS'!E1503))</f>
        <v>0</v>
      </c>
      <c r="F1507" s="7">
        <f>IF('2_DEBITOS'!$I$4="ERRO !!!",0,SUM('2_DEBITOS'!F1503,'2_DEBITOS'!G1503))</f>
        <v>0</v>
      </c>
      <c r="G1507" s="8" t="str">
        <f>IF('1_QUESITOS'!$D$18="ERRO !!!","",
IF(E1507+F1507=0,"",
IF(OR('2_DEBITOS'!I1503="Sim",'1_QUESITOS'!$D$6="Sim",'1_QUESITOS'!$D$7="Sim",'1_QUESITOS'!$D$9="Sim"),"D",
IF('3_CAPAG'!$D$9="","",
'3_CAPAG'!$D$9))))</f>
        <v/>
      </c>
      <c r="H1507" s="8" t="str">
        <f>IF('1_QUESITOS'!$D$18="ERRO !!!","00.0",
IF(AND(OR(G1507="C",G1507="D"),'1_QUESITOS'!$D$13="Sim"),"10.1",
IF(AND(OR(G1507="A",G1507="B"),'1_QUESITOS'!$D$14="Sim"),"10.2",
IF(AND(OR(G1507="C",G1507="D"),'1_QUESITOS'!$D$13="Não",'1_QUESITOS'!$D$12="Inciso I"),"11.1",
IF(AND(OR(G1507="C",G1507="D"),'1_QUESITOS'!$D$13="Não",'1_QUESITOS'!$D$12="Inciso II"),"11.2",
"00.0")))))</f>
        <v>00.0</v>
      </c>
      <c r="I1507" s="87">
        <f>IF('1_QUESITOS'!$D$18="ERRO !!!",0,
IF(H1507="10.1",0.65,
IF(H1507="10.2",0,
IF(AND(H1507="11.1",'1_QUESITOS'!$D$8="Não",'1_QUESITOS'!$D$9="Não",'1_QUESITOS'!$D$10="Não",'1_QUESITOS'!$D$11="Não"),0.65,
IF(AND(H1507="11.1",OR('1_QUESITOS'!$D$8="Sim",'1_QUESITOS'!$D$9="Sim",'1_QUESITOS'!$D$10="Sim",'1_QUESITOS'!$D$11="Sim")),0.7,
IF(AND(H1507="11.2",'1_QUESITOS'!$D$8="Não",'1_QUESITOS'!$D$9="Não",'1_QUESITOS'!$D$10="Não",'1_QUESITOS'!$D$11="Não"),0.5,
IF(AND(H1507="11.2",OR('1_QUESITOS'!$D$8="Sim",'1_QUESITOS'!$D$9="Sim",'1_QUESITOS'!$D$10="Sim",'1_QUESITOS'!$D$11="Sim")),0.55,
0)))))))</f>
        <v>0</v>
      </c>
      <c r="J1507" s="87">
        <f>'3_CAPAG'!$D$8</f>
        <v>0</v>
      </c>
      <c r="K1507" s="87">
        <f>IF(OR('2_DEBITOS'!I1503="Sim",'1_QUESITOS'!$D$6="Sim",'1_QUESITOS'!$D$7="Sim",'1_QUESITOS'!$D$9="Sim"),I1507,
SMALL(I1507:J1507,1))</f>
        <v>0</v>
      </c>
      <c r="L1507" s="7">
        <f>IF('2_DEBITOS'!$I$4="ERRO !!!",0,ROUNDDOWN(SUM(E1507:F1507)*K1507,2))</f>
        <v>0</v>
      </c>
      <c r="M1507" s="7">
        <f t="shared" si="92"/>
        <v>0</v>
      </c>
      <c r="N1507" s="7">
        <f t="shared" si="95"/>
        <v>0</v>
      </c>
      <c r="O1507" s="7">
        <f t="shared" si="93"/>
        <v>0</v>
      </c>
    </row>
    <row r="1508" spans="3:15" x14ac:dyDescent="0.35">
      <c r="C1508" s="18" t="str">
        <f t="shared" si="94"/>
        <v/>
      </c>
      <c r="D1508" s="13" t="str">
        <f>IF('2_DEBITOS'!D1504="","Não informado",'2_DEBITOS'!D1504)</f>
        <v>Não informado</v>
      </c>
      <c r="E1508" s="7">
        <f>IF('2_DEBITOS'!$I$4="ERRO !!!",0,SUM('2_DEBITOS'!E1504))</f>
        <v>0</v>
      </c>
      <c r="F1508" s="7">
        <f>IF('2_DEBITOS'!$I$4="ERRO !!!",0,SUM('2_DEBITOS'!F1504,'2_DEBITOS'!G1504))</f>
        <v>0</v>
      </c>
      <c r="G1508" s="8" t="str">
        <f>IF('1_QUESITOS'!$D$18="ERRO !!!","",
IF(E1508+F1508=0,"",
IF(OR('2_DEBITOS'!I1504="Sim",'1_QUESITOS'!$D$6="Sim",'1_QUESITOS'!$D$7="Sim",'1_QUESITOS'!$D$9="Sim"),"D",
IF('3_CAPAG'!$D$9="","",
'3_CAPAG'!$D$9))))</f>
        <v/>
      </c>
      <c r="H1508" s="8" t="str">
        <f>IF('1_QUESITOS'!$D$18="ERRO !!!","00.0",
IF(AND(OR(G1508="C",G1508="D"),'1_QUESITOS'!$D$13="Sim"),"10.1",
IF(AND(OR(G1508="A",G1508="B"),'1_QUESITOS'!$D$14="Sim"),"10.2",
IF(AND(OR(G1508="C",G1508="D"),'1_QUESITOS'!$D$13="Não",'1_QUESITOS'!$D$12="Inciso I"),"11.1",
IF(AND(OR(G1508="C",G1508="D"),'1_QUESITOS'!$D$13="Não",'1_QUESITOS'!$D$12="Inciso II"),"11.2",
"00.0")))))</f>
        <v>00.0</v>
      </c>
      <c r="I1508" s="87">
        <f>IF('1_QUESITOS'!$D$18="ERRO !!!",0,
IF(H1508="10.1",0.65,
IF(H1508="10.2",0,
IF(AND(H1508="11.1",'1_QUESITOS'!$D$8="Não",'1_QUESITOS'!$D$9="Não",'1_QUESITOS'!$D$10="Não",'1_QUESITOS'!$D$11="Não"),0.65,
IF(AND(H1508="11.1",OR('1_QUESITOS'!$D$8="Sim",'1_QUESITOS'!$D$9="Sim",'1_QUESITOS'!$D$10="Sim",'1_QUESITOS'!$D$11="Sim")),0.7,
IF(AND(H1508="11.2",'1_QUESITOS'!$D$8="Não",'1_QUESITOS'!$D$9="Não",'1_QUESITOS'!$D$10="Não",'1_QUESITOS'!$D$11="Não"),0.5,
IF(AND(H1508="11.2",OR('1_QUESITOS'!$D$8="Sim",'1_QUESITOS'!$D$9="Sim",'1_QUESITOS'!$D$10="Sim",'1_QUESITOS'!$D$11="Sim")),0.55,
0)))))))</f>
        <v>0</v>
      </c>
      <c r="J1508" s="87">
        <f>'3_CAPAG'!$D$8</f>
        <v>0</v>
      </c>
      <c r="K1508" s="87">
        <f>IF(OR('2_DEBITOS'!I1504="Sim",'1_QUESITOS'!$D$6="Sim",'1_QUESITOS'!$D$7="Sim",'1_QUESITOS'!$D$9="Sim"),I1508,
SMALL(I1508:J1508,1))</f>
        <v>0</v>
      </c>
      <c r="L1508" s="7">
        <f>IF('2_DEBITOS'!$I$4="ERRO !!!",0,ROUNDDOWN(SUM(E1508:F1508)*K1508,2))</f>
        <v>0</v>
      </c>
      <c r="M1508" s="7">
        <f t="shared" si="92"/>
        <v>0</v>
      </c>
      <c r="N1508" s="7">
        <f t="shared" si="95"/>
        <v>0</v>
      </c>
      <c r="O1508" s="7">
        <f t="shared" si="93"/>
        <v>0</v>
      </c>
    </row>
    <row r="1509" spans="3:15" x14ac:dyDescent="0.35">
      <c r="C1509" s="18" t="str">
        <f t="shared" si="94"/>
        <v/>
      </c>
      <c r="D1509" s="13" t="str">
        <f>IF('2_DEBITOS'!D1505="","Não informado",'2_DEBITOS'!D1505)</f>
        <v>Não informado</v>
      </c>
      <c r="E1509" s="7">
        <f>IF('2_DEBITOS'!$I$4="ERRO !!!",0,SUM('2_DEBITOS'!E1505))</f>
        <v>0</v>
      </c>
      <c r="F1509" s="7">
        <f>IF('2_DEBITOS'!$I$4="ERRO !!!",0,SUM('2_DEBITOS'!F1505,'2_DEBITOS'!G1505))</f>
        <v>0</v>
      </c>
      <c r="G1509" s="8" t="str">
        <f>IF('1_QUESITOS'!$D$18="ERRO !!!","",
IF(E1509+F1509=0,"",
IF(OR('2_DEBITOS'!I1505="Sim",'1_QUESITOS'!$D$6="Sim",'1_QUESITOS'!$D$7="Sim",'1_QUESITOS'!$D$9="Sim"),"D",
IF('3_CAPAG'!$D$9="","",
'3_CAPAG'!$D$9))))</f>
        <v/>
      </c>
      <c r="H1509" s="8" t="str">
        <f>IF('1_QUESITOS'!$D$18="ERRO !!!","00.0",
IF(AND(OR(G1509="C",G1509="D"),'1_QUESITOS'!$D$13="Sim"),"10.1",
IF(AND(OR(G1509="A",G1509="B"),'1_QUESITOS'!$D$14="Sim"),"10.2",
IF(AND(OR(G1509="C",G1509="D"),'1_QUESITOS'!$D$13="Não",'1_QUESITOS'!$D$12="Inciso I"),"11.1",
IF(AND(OR(G1509="C",G1509="D"),'1_QUESITOS'!$D$13="Não",'1_QUESITOS'!$D$12="Inciso II"),"11.2",
"00.0")))))</f>
        <v>00.0</v>
      </c>
      <c r="I1509" s="87">
        <f>IF('1_QUESITOS'!$D$18="ERRO !!!",0,
IF(H1509="10.1",0.65,
IF(H1509="10.2",0,
IF(AND(H1509="11.1",'1_QUESITOS'!$D$8="Não",'1_QUESITOS'!$D$9="Não",'1_QUESITOS'!$D$10="Não",'1_QUESITOS'!$D$11="Não"),0.65,
IF(AND(H1509="11.1",OR('1_QUESITOS'!$D$8="Sim",'1_QUESITOS'!$D$9="Sim",'1_QUESITOS'!$D$10="Sim",'1_QUESITOS'!$D$11="Sim")),0.7,
IF(AND(H1509="11.2",'1_QUESITOS'!$D$8="Não",'1_QUESITOS'!$D$9="Não",'1_QUESITOS'!$D$10="Não",'1_QUESITOS'!$D$11="Não"),0.5,
IF(AND(H1509="11.2",OR('1_QUESITOS'!$D$8="Sim",'1_QUESITOS'!$D$9="Sim",'1_QUESITOS'!$D$10="Sim",'1_QUESITOS'!$D$11="Sim")),0.55,
0)))))))</f>
        <v>0</v>
      </c>
      <c r="J1509" s="87">
        <f>'3_CAPAG'!$D$8</f>
        <v>0</v>
      </c>
      <c r="K1509" s="87">
        <f>IF(OR('2_DEBITOS'!I1505="Sim",'1_QUESITOS'!$D$6="Sim",'1_QUESITOS'!$D$7="Sim",'1_QUESITOS'!$D$9="Sim"),I1509,
SMALL(I1509:J1509,1))</f>
        <v>0</v>
      </c>
      <c r="L1509" s="7">
        <f>IF('2_DEBITOS'!$I$4="ERRO !!!",0,ROUNDDOWN(SUM(E1509:F1509)*K1509,2))</f>
        <v>0</v>
      </c>
      <c r="M1509" s="7">
        <f t="shared" si="92"/>
        <v>0</v>
      </c>
      <c r="N1509" s="7">
        <f t="shared" si="95"/>
        <v>0</v>
      </c>
      <c r="O1509" s="7">
        <f t="shared" si="93"/>
        <v>0</v>
      </c>
    </row>
    <row r="1510" spans="3:15" x14ac:dyDescent="0.35">
      <c r="C1510" s="18" t="str">
        <f t="shared" si="94"/>
        <v/>
      </c>
      <c r="D1510" s="13" t="str">
        <f>IF('2_DEBITOS'!D1506="","Não informado",'2_DEBITOS'!D1506)</f>
        <v>Não informado</v>
      </c>
      <c r="E1510" s="7">
        <f>IF('2_DEBITOS'!$I$4="ERRO !!!",0,SUM('2_DEBITOS'!E1506))</f>
        <v>0</v>
      </c>
      <c r="F1510" s="7">
        <f>IF('2_DEBITOS'!$I$4="ERRO !!!",0,SUM('2_DEBITOS'!F1506,'2_DEBITOS'!G1506))</f>
        <v>0</v>
      </c>
      <c r="G1510" s="8" t="str">
        <f>IF('1_QUESITOS'!$D$18="ERRO !!!","",
IF(E1510+F1510=0,"",
IF(OR('2_DEBITOS'!I1506="Sim",'1_QUESITOS'!$D$6="Sim",'1_QUESITOS'!$D$7="Sim",'1_QUESITOS'!$D$9="Sim"),"D",
IF('3_CAPAG'!$D$9="","",
'3_CAPAG'!$D$9))))</f>
        <v/>
      </c>
      <c r="H1510" s="8" t="str">
        <f>IF('1_QUESITOS'!$D$18="ERRO !!!","00.0",
IF(AND(OR(G1510="C",G1510="D"),'1_QUESITOS'!$D$13="Sim"),"10.1",
IF(AND(OR(G1510="A",G1510="B"),'1_QUESITOS'!$D$14="Sim"),"10.2",
IF(AND(OR(G1510="C",G1510="D"),'1_QUESITOS'!$D$13="Não",'1_QUESITOS'!$D$12="Inciso I"),"11.1",
IF(AND(OR(G1510="C",G1510="D"),'1_QUESITOS'!$D$13="Não",'1_QUESITOS'!$D$12="Inciso II"),"11.2",
"00.0")))))</f>
        <v>00.0</v>
      </c>
      <c r="I1510" s="87">
        <f>IF('1_QUESITOS'!$D$18="ERRO !!!",0,
IF(H1510="10.1",0.65,
IF(H1510="10.2",0,
IF(AND(H1510="11.1",'1_QUESITOS'!$D$8="Não",'1_QUESITOS'!$D$9="Não",'1_QUESITOS'!$D$10="Não",'1_QUESITOS'!$D$11="Não"),0.65,
IF(AND(H1510="11.1",OR('1_QUESITOS'!$D$8="Sim",'1_QUESITOS'!$D$9="Sim",'1_QUESITOS'!$D$10="Sim",'1_QUESITOS'!$D$11="Sim")),0.7,
IF(AND(H1510="11.2",'1_QUESITOS'!$D$8="Não",'1_QUESITOS'!$D$9="Não",'1_QUESITOS'!$D$10="Não",'1_QUESITOS'!$D$11="Não"),0.5,
IF(AND(H1510="11.2",OR('1_QUESITOS'!$D$8="Sim",'1_QUESITOS'!$D$9="Sim",'1_QUESITOS'!$D$10="Sim",'1_QUESITOS'!$D$11="Sim")),0.55,
0)))))))</f>
        <v>0</v>
      </c>
      <c r="J1510" s="87">
        <f>'3_CAPAG'!$D$8</f>
        <v>0</v>
      </c>
      <c r="K1510" s="87">
        <f>IF(OR('2_DEBITOS'!I1506="Sim",'1_QUESITOS'!$D$6="Sim",'1_QUESITOS'!$D$7="Sim",'1_QUESITOS'!$D$9="Sim"),I1510,
SMALL(I1510:J1510,1))</f>
        <v>0</v>
      </c>
      <c r="L1510" s="7">
        <f>IF('2_DEBITOS'!$I$4="ERRO !!!",0,ROUNDDOWN(SUM(E1510:F1510)*K1510,2))</f>
        <v>0</v>
      </c>
      <c r="M1510" s="7">
        <f t="shared" si="92"/>
        <v>0</v>
      </c>
      <c r="N1510" s="7">
        <f t="shared" si="95"/>
        <v>0</v>
      </c>
      <c r="O1510" s="7">
        <f t="shared" si="93"/>
        <v>0</v>
      </c>
    </row>
    <row r="1511" spans="3:15" x14ac:dyDescent="0.35">
      <c r="C1511" s="18" t="str">
        <f t="shared" si="94"/>
        <v/>
      </c>
      <c r="D1511" s="13" t="str">
        <f>IF('2_DEBITOS'!D1507="","Não informado",'2_DEBITOS'!D1507)</f>
        <v>Não informado</v>
      </c>
      <c r="E1511" s="7">
        <f>IF('2_DEBITOS'!$I$4="ERRO !!!",0,SUM('2_DEBITOS'!E1507))</f>
        <v>0</v>
      </c>
      <c r="F1511" s="7">
        <f>IF('2_DEBITOS'!$I$4="ERRO !!!",0,SUM('2_DEBITOS'!F1507,'2_DEBITOS'!G1507))</f>
        <v>0</v>
      </c>
      <c r="G1511" s="8" t="str">
        <f>IF('1_QUESITOS'!$D$18="ERRO !!!","",
IF(E1511+F1511=0,"",
IF(OR('2_DEBITOS'!I1507="Sim",'1_QUESITOS'!$D$6="Sim",'1_QUESITOS'!$D$7="Sim",'1_QUESITOS'!$D$9="Sim"),"D",
IF('3_CAPAG'!$D$9="","",
'3_CAPAG'!$D$9))))</f>
        <v/>
      </c>
      <c r="H1511" s="8" t="str">
        <f>IF('1_QUESITOS'!$D$18="ERRO !!!","00.0",
IF(AND(OR(G1511="C",G1511="D"),'1_QUESITOS'!$D$13="Sim"),"10.1",
IF(AND(OR(G1511="A",G1511="B"),'1_QUESITOS'!$D$14="Sim"),"10.2",
IF(AND(OR(G1511="C",G1511="D"),'1_QUESITOS'!$D$13="Não",'1_QUESITOS'!$D$12="Inciso I"),"11.1",
IF(AND(OR(G1511="C",G1511="D"),'1_QUESITOS'!$D$13="Não",'1_QUESITOS'!$D$12="Inciso II"),"11.2",
"00.0")))))</f>
        <v>00.0</v>
      </c>
      <c r="I1511" s="87">
        <f>IF('1_QUESITOS'!$D$18="ERRO !!!",0,
IF(H1511="10.1",0.65,
IF(H1511="10.2",0,
IF(AND(H1511="11.1",'1_QUESITOS'!$D$8="Não",'1_QUESITOS'!$D$9="Não",'1_QUESITOS'!$D$10="Não",'1_QUESITOS'!$D$11="Não"),0.65,
IF(AND(H1511="11.1",OR('1_QUESITOS'!$D$8="Sim",'1_QUESITOS'!$D$9="Sim",'1_QUESITOS'!$D$10="Sim",'1_QUESITOS'!$D$11="Sim")),0.7,
IF(AND(H1511="11.2",'1_QUESITOS'!$D$8="Não",'1_QUESITOS'!$D$9="Não",'1_QUESITOS'!$D$10="Não",'1_QUESITOS'!$D$11="Não"),0.5,
IF(AND(H1511="11.2",OR('1_QUESITOS'!$D$8="Sim",'1_QUESITOS'!$D$9="Sim",'1_QUESITOS'!$D$10="Sim",'1_QUESITOS'!$D$11="Sim")),0.55,
0)))))))</f>
        <v>0</v>
      </c>
      <c r="J1511" s="87">
        <f>'3_CAPAG'!$D$8</f>
        <v>0</v>
      </c>
      <c r="K1511" s="87">
        <f>IF(OR('2_DEBITOS'!I1507="Sim",'1_QUESITOS'!$D$6="Sim",'1_QUESITOS'!$D$7="Sim",'1_QUESITOS'!$D$9="Sim"),I1511,
SMALL(I1511:J1511,1))</f>
        <v>0</v>
      </c>
      <c r="L1511" s="7">
        <f>IF('2_DEBITOS'!$I$4="ERRO !!!",0,ROUNDDOWN(SUM(E1511:F1511)*K1511,2))</f>
        <v>0</v>
      </c>
      <c r="M1511" s="7">
        <f t="shared" si="92"/>
        <v>0</v>
      </c>
      <c r="N1511" s="7">
        <f t="shared" si="95"/>
        <v>0</v>
      </c>
      <c r="O1511" s="7">
        <f t="shared" si="93"/>
        <v>0</v>
      </c>
    </row>
    <row r="1512" spans="3:15" x14ac:dyDescent="0.35">
      <c r="C1512" s="18" t="str">
        <f t="shared" si="94"/>
        <v/>
      </c>
      <c r="D1512" s="13" t="str">
        <f>IF('2_DEBITOS'!D1508="","Não informado",'2_DEBITOS'!D1508)</f>
        <v>Não informado</v>
      </c>
      <c r="E1512" s="7">
        <f>IF('2_DEBITOS'!$I$4="ERRO !!!",0,SUM('2_DEBITOS'!E1508))</f>
        <v>0</v>
      </c>
      <c r="F1512" s="7">
        <f>IF('2_DEBITOS'!$I$4="ERRO !!!",0,SUM('2_DEBITOS'!F1508,'2_DEBITOS'!G1508))</f>
        <v>0</v>
      </c>
      <c r="G1512" s="8" t="str">
        <f>IF('1_QUESITOS'!$D$18="ERRO !!!","",
IF(E1512+F1512=0,"",
IF(OR('2_DEBITOS'!I1508="Sim",'1_QUESITOS'!$D$6="Sim",'1_QUESITOS'!$D$7="Sim",'1_QUESITOS'!$D$9="Sim"),"D",
IF('3_CAPAG'!$D$9="","",
'3_CAPAG'!$D$9))))</f>
        <v/>
      </c>
      <c r="H1512" s="8" t="str">
        <f>IF('1_QUESITOS'!$D$18="ERRO !!!","00.0",
IF(AND(OR(G1512="C",G1512="D"),'1_QUESITOS'!$D$13="Sim"),"10.1",
IF(AND(OR(G1512="A",G1512="B"),'1_QUESITOS'!$D$14="Sim"),"10.2",
IF(AND(OR(G1512="C",G1512="D"),'1_QUESITOS'!$D$13="Não",'1_QUESITOS'!$D$12="Inciso I"),"11.1",
IF(AND(OR(G1512="C",G1512="D"),'1_QUESITOS'!$D$13="Não",'1_QUESITOS'!$D$12="Inciso II"),"11.2",
"00.0")))))</f>
        <v>00.0</v>
      </c>
      <c r="I1512" s="87">
        <f>IF('1_QUESITOS'!$D$18="ERRO !!!",0,
IF(H1512="10.1",0.65,
IF(H1512="10.2",0,
IF(AND(H1512="11.1",'1_QUESITOS'!$D$8="Não",'1_QUESITOS'!$D$9="Não",'1_QUESITOS'!$D$10="Não",'1_QUESITOS'!$D$11="Não"),0.65,
IF(AND(H1512="11.1",OR('1_QUESITOS'!$D$8="Sim",'1_QUESITOS'!$D$9="Sim",'1_QUESITOS'!$D$10="Sim",'1_QUESITOS'!$D$11="Sim")),0.7,
IF(AND(H1512="11.2",'1_QUESITOS'!$D$8="Não",'1_QUESITOS'!$D$9="Não",'1_QUESITOS'!$D$10="Não",'1_QUESITOS'!$D$11="Não"),0.5,
IF(AND(H1512="11.2",OR('1_QUESITOS'!$D$8="Sim",'1_QUESITOS'!$D$9="Sim",'1_QUESITOS'!$D$10="Sim",'1_QUESITOS'!$D$11="Sim")),0.55,
0)))))))</f>
        <v>0</v>
      </c>
      <c r="J1512" s="87">
        <f>'3_CAPAG'!$D$8</f>
        <v>0</v>
      </c>
      <c r="K1512" s="87">
        <f>IF(OR('2_DEBITOS'!I1508="Sim",'1_QUESITOS'!$D$6="Sim",'1_QUESITOS'!$D$7="Sim",'1_QUESITOS'!$D$9="Sim"),I1512,
SMALL(I1512:J1512,1))</f>
        <v>0</v>
      </c>
      <c r="L1512" s="7">
        <f>IF('2_DEBITOS'!$I$4="ERRO !!!",0,ROUNDDOWN(SUM(E1512:F1512)*K1512,2))</f>
        <v>0</v>
      </c>
      <c r="M1512" s="7">
        <f t="shared" si="92"/>
        <v>0</v>
      </c>
      <c r="N1512" s="7">
        <f t="shared" si="95"/>
        <v>0</v>
      </c>
      <c r="O1512" s="7">
        <f t="shared" si="93"/>
        <v>0</v>
      </c>
    </row>
    <row r="1513" spans="3:15" x14ac:dyDescent="0.35">
      <c r="C1513" s="18" t="str">
        <f t="shared" si="94"/>
        <v/>
      </c>
      <c r="D1513" s="13" t="str">
        <f>IF('2_DEBITOS'!D1509="","Não informado",'2_DEBITOS'!D1509)</f>
        <v>Não informado</v>
      </c>
      <c r="E1513" s="7">
        <f>IF('2_DEBITOS'!$I$4="ERRO !!!",0,SUM('2_DEBITOS'!E1509))</f>
        <v>0</v>
      </c>
      <c r="F1513" s="7">
        <f>IF('2_DEBITOS'!$I$4="ERRO !!!",0,SUM('2_DEBITOS'!F1509,'2_DEBITOS'!G1509))</f>
        <v>0</v>
      </c>
      <c r="G1513" s="8" t="str">
        <f>IF('1_QUESITOS'!$D$18="ERRO !!!","",
IF(E1513+F1513=0,"",
IF(OR('2_DEBITOS'!I1509="Sim",'1_QUESITOS'!$D$6="Sim",'1_QUESITOS'!$D$7="Sim",'1_QUESITOS'!$D$9="Sim"),"D",
IF('3_CAPAG'!$D$9="","",
'3_CAPAG'!$D$9))))</f>
        <v/>
      </c>
      <c r="H1513" s="8" t="str">
        <f>IF('1_QUESITOS'!$D$18="ERRO !!!","00.0",
IF(AND(OR(G1513="C",G1513="D"),'1_QUESITOS'!$D$13="Sim"),"10.1",
IF(AND(OR(G1513="A",G1513="B"),'1_QUESITOS'!$D$14="Sim"),"10.2",
IF(AND(OR(G1513="C",G1513="D"),'1_QUESITOS'!$D$13="Não",'1_QUESITOS'!$D$12="Inciso I"),"11.1",
IF(AND(OR(G1513="C",G1513="D"),'1_QUESITOS'!$D$13="Não",'1_QUESITOS'!$D$12="Inciso II"),"11.2",
"00.0")))))</f>
        <v>00.0</v>
      </c>
      <c r="I1513" s="87">
        <f>IF('1_QUESITOS'!$D$18="ERRO !!!",0,
IF(H1513="10.1",0.65,
IF(H1513="10.2",0,
IF(AND(H1513="11.1",'1_QUESITOS'!$D$8="Não",'1_QUESITOS'!$D$9="Não",'1_QUESITOS'!$D$10="Não",'1_QUESITOS'!$D$11="Não"),0.65,
IF(AND(H1513="11.1",OR('1_QUESITOS'!$D$8="Sim",'1_QUESITOS'!$D$9="Sim",'1_QUESITOS'!$D$10="Sim",'1_QUESITOS'!$D$11="Sim")),0.7,
IF(AND(H1513="11.2",'1_QUESITOS'!$D$8="Não",'1_QUESITOS'!$D$9="Não",'1_QUESITOS'!$D$10="Não",'1_QUESITOS'!$D$11="Não"),0.5,
IF(AND(H1513="11.2",OR('1_QUESITOS'!$D$8="Sim",'1_QUESITOS'!$D$9="Sim",'1_QUESITOS'!$D$10="Sim",'1_QUESITOS'!$D$11="Sim")),0.55,
0)))))))</f>
        <v>0</v>
      </c>
      <c r="J1513" s="87">
        <f>'3_CAPAG'!$D$8</f>
        <v>0</v>
      </c>
      <c r="K1513" s="87">
        <f>IF(OR('2_DEBITOS'!I1509="Sim",'1_QUESITOS'!$D$6="Sim",'1_QUESITOS'!$D$7="Sim",'1_QUESITOS'!$D$9="Sim"),I1513,
SMALL(I1513:J1513,1))</f>
        <v>0</v>
      </c>
      <c r="L1513" s="7">
        <f>IF('2_DEBITOS'!$I$4="ERRO !!!",0,ROUNDDOWN(SUM(E1513:F1513)*K1513,2))</f>
        <v>0</v>
      </c>
      <c r="M1513" s="7">
        <f t="shared" si="92"/>
        <v>0</v>
      </c>
      <c r="N1513" s="7">
        <f t="shared" si="95"/>
        <v>0</v>
      </c>
      <c r="O1513" s="7">
        <f t="shared" si="93"/>
        <v>0</v>
      </c>
    </row>
    <row r="1514" spans="3:15" x14ac:dyDescent="0.35">
      <c r="C1514" s="18" t="str">
        <f t="shared" si="94"/>
        <v/>
      </c>
      <c r="D1514" s="13" t="str">
        <f>IF('2_DEBITOS'!D1510="","Não informado",'2_DEBITOS'!D1510)</f>
        <v>Não informado</v>
      </c>
      <c r="E1514" s="7">
        <f>IF('2_DEBITOS'!$I$4="ERRO !!!",0,SUM('2_DEBITOS'!E1510))</f>
        <v>0</v>
      </c>
      <c r="F1514" s="7">
        <f>IF('2_DEBITOS'!$I$4="ERRO !!!",0,SUM('2_DEBITOS'!F1510,'2_DEBITOS'!G1510))</f>
        <v>0</v>
      </c>
      <c r="G1514" s="8" t="str">
        <f>IF('1_QUESITOS'!$D$18="ERRO !!!","",
IF(E1514+F1514=0,"",
IF(OR('2_DEBITOS'!I1510="Sim",'1_QUESITOS'!$D$6="Sim",'1_QUESITOS'!$D$7="Sim",'1_QUESITOS'!$D$9="Sim"),"D",
IF('3_CAPAG'!$D$9="","",
'3_CAPAG'!$D$9))))</f>
        <v/>
      </c>
      <c r="H1514" s="8" t="str">
        <f>IF('1_QUESITOS'!$D$18="ERRO !!!","00.0",
IF(AND(OR(G1514="C",G1514="D"),'1_QUESITOS'!$D$13="Sim"),"10.1",
IF(AND(OR(G1514="A",G1514="B"),'1_QUESITOS'!$D$14="Sim"),"10.2",
IF(AND(OR(G1514="C",G1514="D"),'1_QUESITOS'!$D$13="Não",'1_QUESITOS'!$D$12="Inciso I"),"11.1",
IF(AND(OR(G1514="C",G1514="D"),'1_QUESITOS'!$D$13="Não",'1_QUESITOS'!$D$12="Inciso II"),"11.2",
"00.0")))))</f>
        <v>00.0</v>
      </c>
      <c r="I1514" s="87">
        <f>IF('1_QUESITOS'!$D$18="ERRO !!!",0,
IF(H1514="10.1",0.65,
IF(H1514="10.2",0,
IF(AND(H1514="11.1",'1_QUESITOS'!$D$8="Não",'1_QUESITOS'!$D$9="Não",'1_QUESITOS'!$D$10="Não",'1_QUESITOS'!$D$11="Não"),0.65,
IF(AND(H1514="11.1",OR('1_QUESITOS'!$D$8="Sim",'1_QUESITOS'!$D$9="Sim",'1_QUESITOS'!$D$10="Sim",'1_QUESITOS'!$D$11="Sim")),0.7,
IF(AND(H1514="11.2",'1_QUESITOS'!$D$8="Não",'1_QUESITOS'!$D$9="Não",'1_QUESITOS'!$D$10="Não",'1_QUESITOS'!$D$11="Não"),0.5,
IF(AND(H1514="11.2",OR('1_QUESITOS'!$D$8="Sim",'1_QUESITOS'!$D$9="Sim",'1_QUESITOS'!$D$10="Sim",'1_QUESITOS'!$D$11="Sim")),0.55,
0)))))))</f>
        <v>0</v>
      </c>
      <c r="J1514" s="87">
        <f>'3_CAPAG'!$D$8</f>
        <v>0</v>
      </c>
      <c r="K1514" s="87">
        <f>IF(OR('2_DEBITOS'!I1510="Sim",'1_QUESITOS'!$D$6="Sim",'1_QUESITOS'!$D$7="Sim",'1_QUESITOS'!$D$9="Sim"),I1514,
SMALL(I1514:J1514,1))</f>
        <v>0</v>
      </c>
      <c r="L1514" s="7">
        <f>IF('2_DEBITOS'!$I$4="ERRO !!!",0,ROUNDDOWN(SUM(E1514:F1514)*K1514,2))</f>
        <v>0</v>
      </c>
      <c r="M1514" s="7">
        <f t="shared" si="92"/>
        <v>0</v>
      </c>
      <c r="N1514" s="7">
        <f t="shared" si="95"/>
        <v>0</v>
      </c>
      <c r="O1514" s="7">
        <f t="shared" si="93"/>
        <v>0</v>
      </c>
    </row>
    <row r="1515" spans="3:15" x14ac:dyDescent="0.35">
      <c r="C1515" s="18" t="str">
        <f t="shared" si="94"/>
        <v/>
      </c>
      <c r="D1515" s="13" t="str">
        <f>IF('2_DEBITOS'!D1511="","Não informado",'2_DEBITOS'!D1511)</f>
        <v>Não informado</v>
      </c>
      <c r="E1515" s="7">
        <f>IF('2_DEBITOS'!$I$4="ERRO !!!",0,SUM('2_DEBITOS'!E1511))</f>
        <v>0</v>
      </c>
      <c r="F1515" s="7">
        <f>IF('2_DEBITOS'!$I$4="ERRO !!!",0,SUM('2_DEBITOS'!F1511,'2_DEBITOS'!G1511))</f>
        <v>0</v>
      </c>
      <c r="G1515" s="8" t="str">
        <f>IF('1_QUESITOS'!$D$18="ERRO !!!","",
IF(E1515+F1515=0,"",
IF(OR('2_DEBITOS'!I1511="Sim",'1_QUESITOS'!$D$6="Sim",'1_QUESITOS'!$D$7="Sim",'1_QUESITOS'!$D$9="Sim"),"D",
IF('3_CAPAG'!$D$9="","",
'3_CAPAG'!$D$9))))</f>
        <v/>
      </c>
      <c r="H1515" s="8" t="str">
        <f>IF('1_QUESITOS'!$D$18="ERRO !!!","00.0",
IF(AND(OR(G1515="C",G1515="D"),'1_QUESITOS'!$D$13="Sim"),"10.1",
IF(AND(OR(G1515="A",G1515="B"),'1_QUESITOS'!$D$14="Sim"),"10.2",
IF(AND(OR(G1515="C",G1515="D"),'1_QUESITOS'!$D$13="Não",'1_QUESITOS'!$D$12="Inciso I"),"11.1",
IF(AND(OR(G1515="C",G1515="D"),'1_QUESITOS'!$D$13="Não",'1_QUESITOS'!$D$12="Inciso II"),"11.2",
"00.0")))))</f>
        <v>00.0</v>
      </c>
      <c r="I1515" s="87">
        <f>IF('1_QUESITOS'!$D$18="ERRO !!!",0,
IF(H1515="10.1",0.65,
IF(H1515="10.2",0,
IF(AND(H1515="11.1",'1_QUESITOS'!$D$8="Não",'1_QUESITOS'!$D$9="Não",'1_QUESITOS'!$D$10="Não",'1_QUESITOS'!$D$11="Não"),0.65,
IF(AND(H1515="11.1",OR('1_QUESITOS'!$D$8="Sim",'1_QUESITOS'!$D$9="Sim",'1_QUESITOS'!$D$10="Sim",'1_QUESITOS'!$D$11="Sim")),0.7,
IF(AND(H1515="11.2",'1_QUESITOS'!$D$8="Não",'1_QUESITOS'!$D$9="Não",'1_QUESITOS'!$D$10="Não",'1_QUESITOS'!$D$11="Não"),0.5,
IF(AND(H1515="11.2",OR('1_QUESITOS'!$D$8="Sim",'1_QUESITOS'!$D$9="Sim",'1_QUESITOS'!$D$10="Sim",'1_QUESITOS'!$D$11="Sim")),0.55,
0)))))))</f>
        <v>0</v>
      </c>
      <c r="J1515" s="87">
        <f>'3_CAPAG'!$D$8</f>
        <v>0</v>
      </c>
      <c r="K1515" s="87">
        <f>IF(OR('2_DEBITOS'!I1511="Sim",'1_QUESITOS'!$D$6="Sim",'1_QUESITOS'!$D$7="Sim",'1_QUESITOS'!$D$9="Sim"),I1515,
SMALL(I1515:J1515,1))</f>
        <v>0</v>
      </c>
      <c r="L1515" s="7">
        <f>IF('2_DEBITOS'!$I$4="ERRO !!!",0,ROUNDDOWN(SUM(E1515:F1515)*K1515,2))</f>
        <v>0</v>
      </c>
      <c r="M1515" s="7">
        <f t="shared" si="92"/>
        <v>0</v>
      </c>
      <c r="N1515" s="7">
        <f t="shared" si="95"/>
        <v>0</v>
      </c>
      <c r="O1515" s="7">
        <f t="shared" si="93"/>
        <v>0</v>
      </c>
    </row>
    <row r="1516" spans="3:15" x14ac:dyDescent="0.35">
      <c r="C1516" s="18" t="str">
        <f t="shared" si="94"/>
        <v/>
      </c>
      <c r="D1516" s="13" t="str">
        <f>IF('2_DEBITOS'!D1512="","Não informado",'2_DEBITOS'!D1512)</f>
        <v>Não informado</v>
      </c>
      <c r="E1516" s="7">
        <f>IF('2_DEBITOS'!$I$4="ERRO !!!",0,SUM('2_DEBITOS'!E1512))</f>
        <v>0</v>
      </c>
      <c r="F1516" s="7">
        <f>IF('2_DEBITOS'!$I$4="ERRO !!!",0,SUM('2_DEBITOS'!F1512,'2_DEBITOS'!G1512))</f>
        <v>0</v>
      </c>
      <c r="G1516" s="8" t="str">
        <f>IF('1_QUESITOS'!$D$18="ERRO !!!","",
IF(E1516+F1516=0,"",
IF(OR('2_DEBITOS'!I1512="Sim",'1_QUESITOS'!$D$6="Sim",'1_QUESITOS'!$D$7="Sim",'1_QUESITOS'!$D$9="Sim"),"D",
IF('3_CAPAG'!$D$9="","",
'3_CAPAG'!$D$9))))</f>
        <v/>
      </c>
      <c r="H1516" s="8" t="str">
        <f>IF('1_QUESITOS'!$D$18="ERRO !!!","00.0",
IF(AND(OR(G1516="C",G1516="D"),'1_QUESITOS'!$D$13="Sim"),"10.1",
IF(AND(OR(G1516="A",G1516="B"),'1_QUESITOS'!$D$14="Sim"),"10.2",
IF(AND(OR(G1516="C",G1516="D"),'1_QUESITOS'!$D$13="Não",'1_QUESITOS'!$D$12="Inciso I"),"11.1",
IF(AND(OR(G1516="C",G1516="D"),'1_QUESITOS'!$D$13="Não",'1_QUESITOS'!$D$12="Inciso II"),"11.2",
"00.0")))))</f>
        <v>00.0</v>
      </c>
      <c r="I1516" s="87">
        <f>IF('1_QUESITOS'!$D$18="ERRO !!!",0,
IF(H1516="10.1",0.65,
IF(H1516="10.2",0,
IF(AND(H1516="11.1",'1_QUESITOS'!$D$8="Não",'1_QUESITOS'!$D$9="Não",'1_QUESITOS'!$D$10="Não",'1_QUESITOS'!$D$11="Não"),0.65,
IF(AND(H1516="11.1",OR('1_QUESITOS'!$D$8="Sim",'1_QUESITOS'!$D$9="Sim",'1_QUESITOS'!$D$10="Sim",'1_QUESITOS'!$D$11="Sim")),0.7,
IF(AND(H1516="11.2",'1_QUESITOS'!$D$8="Não",'1_QUESITOS'!$D$9="Não",'1_QUESITOS'!$D$10="Não",'1_QUESITOS'!$D$11="Não"),0.5,
IF(AND(H1516="11.2",OR('1_QUESITOS'!$D$8="Sim",'1_QUESITOS'!$D$9="Sim",'1_QUESITOS'!$D$10="Sim",'1_QUESITOS'!$D$11="Sim")),0.55,
0)))))))</f>
        <v>0</v>
      </c>
      <c r="J1516" s="87">
        <f>'3_CAPAG'!$D$8</f>
        <v>0</v>
      </c>
      <c r="K1516" s="87">
        <f>IF(OR('2_DEBITOS'!I1512="Sim",'1_QUESITOS'!$D$6="Sim",'1_QUESITOS'!$D$7="Sim",'1_QUESITOS'!$D$9="Sim"),I1516,
SMALL(I1516:J1516,1))</f>
        <v>0</v>
      </c>
      <c r="L1516" s="7">
        <f>IF('2_DEBITOS'!$I$4="ERRO !!!",0,ROUNDDOWN(SUM(E1516:F1516)*K1516,2))</f>
        <v>0</v>
      </c>
      <c r="M1516" s="7">
        <f t="shared" si="92"/>
        <v>0</v>
      </c>
      <c r="N1516" s="7">
        <f t="shared" si="95"/>
        <v>0</v>
      </c>
      <c r="O1516" s="7">
        <f t="shared" si="93"/>
        <v>0</v>
      </c>
    </row>
    <row r="1517" spans="3:15" x14ac:dyDescent="0.35">
      <c r="C1517" s="18" t="str">
        <f t="shared" si="94"/>
        <v/>
      </c>
      <c r="D1517" s="13" t="str">
        <f>IF('2_DEBITOS'!D1513="","Não informado",'2_DEBITOS'!D1513)</f>
        <v>Não informado</v>
      </c>
      <c r="E1517" s="7">
        <f>IF('2_DEBITOS'!$I$4="ERRO !!!",0,SUM('2_DEBITOS'!E1513))</f>
        <v>0</v>
      </c>
      <c r="F1517" s="7">
        <f>IF('2_DEBITOS'!$I$4="ERRO !!!",0,SUM('2_DEBITOS'!F1513,'2_DEBITOS'!G1513))</f>
        <v>0</v>
      </c>
      <c r="G1517" s="8" t="str">
        <f>IF('1_QUESITOS'!$D$18="ERRO !!!","",
IF(E1517+F1517=0,"",
IF(OR('2_DEBITOS'!I1513="Sim",'1_QUESITOS'!$D$6="Sim",'1_QUESITOS'!$D$7="Sim",'1_QUESITOS'!$D$9="Sim"),"D",
IF('3_CAPAG'!$D$9="","",
'3_CAPAG'!$D$9))))</f>
        <v/>
      </c>
      <c r="H1517" s="8" t="str">
        <f>IF('1_QUESITOS'!$D$18="ERRO !!!","00.0",
IF(AND(OR(G1517="C",G1517="D"),'1_QUESITOS'!$D$13="Sim"),"10.1",
IF(AND(OR(G1517="A",G1517="B"),'1_QUESITOS'!$D$14="Sim"),"10.2",
IF(AND(OR(G1517="C",G1517="D"),'1_QUESITOS'!$D$13="Não",'1_QUESITOS'!$D$12="Inciso I"),"11.1",
IF(AND(OR(G1517="C",G1517="D"),'1_QUESITOS'!$D$13="Não",'1_QUESITOS'!$D$12="Inciso II"),"11.2",
"00.0")))))</f>
        <v>00.0</v>
      </c>
      <c r="I1517" s="87">
        <f>IF('1_QUESITOS'!$D$18="ERRO !!!",0,
IF(H1517="10.1",0.65,
IF(H1517="10.2",0,
IF(AND(H1517="11.1",'1_QUESITOS'!$D$8="Não",'1_QUESITOS'!$D$9="Não",'1_QUESITOS'!$D$10="Não",'1_QUESITOS'!$D$11="Não"),0.65,
IF(AND(H1517="11.1",OR('1_QUESITOS'!$D$8="Sim",'1_QUESITOS'!$D$9="Sim",'1_QUESITOS'!$D$10="Sim",'1_QUESITOS'!$D$11="Sim")),0.7,
IF(AND(H1517="11.2",'1_QUESITOS'!$D$8="Não",'1_QUESITOS'!$D$9="Não",'1_QUESITOS'!$D$10="Não",'1_QUESITOS'!$D$11="Não"),0.5,
IF(AND(H1517="11.2",OR('1_QUESITOS'!$D$8="Sim",'1_QUESITOS'!$D$9="Sim",'1_QUESITOS'!$D$10="Sim",'1_QUESITOS'!$D$11="Sim")),0.55,
0)))))))</f>
        <v>0</v>
      </c>
      <c r="J1517" s="87">
        <f>'3_CAPAG'!$D$8</f>
        <v>0</v>
      </c>
      <c r="K1517" s="87">
        <f>IF(OR('2_DEBITOS'!I1513="Sim",'1_QUESITOS'!$D$6="Sim",'1_QUESITOS'!$D$7="Sim",'1_QUESITOS'!$D$9="Sim"),I1517,
SMALL(I1517:J1517,1))</f>
        <v>0</v>
      </c>
      <c r="L1517" s="7">
        <f>IF('2_DEBITOS'!$I$4="ERRO !!!",0,ROUNDDOWN(SUM(E1517:F1517)*K1517,2))</f>
        <v>0</v>
      </c>
      <c r="M1517" s="7">
        <f t="shared" si="92"/>
        <v>0</v>
      </c>
      <c r="N1517" s="7">
        <f t="shared" si="95"/>
        <v>0</v>
      </c>
      <c r="O1517" s="7">
        <f t="shared" si="93"/>
        <v>0</v>
      </c>
    </row>
    <row r="1518" spans="3:15" x14ac:dyDescent="0.35">
      <c r="C1518" s="18" t="str">
        <f t="shared" si="94"/>
        <v/>
      </c>
      <c r="D1518" s="13" t="str">
        <f>IF('2_DEBITOS'!D1514="","Não informado",'2_DEBITOS'!D1514)</f>
        <v>Não informado</v>
      </c>
      <c r="E1518" s="7">
        <f>IF('2_DEBITOS'!$I$4="ERRO !!!",0,SUM('2_DEBITOS'!E1514))</f>
        <v>0</v>
      </c>
      <c r="F1518" s="7">
        <f>IF('2_DEBITOS'!$I$4="ERRO !!!",0,SUM('2_DEBITOS'!F1514,'2_DEBITOS'!G1514))</f>
        <v>0</v>
      </c>
      <c r="G1518" s="8" t="str">
        <f>IF('1_QUESITOS'!$D$18="ERRO !!!","",
IF(E1518+F1518=0,"",
IF(OR('2_DEBITOS'!I1514="Sim",'1_QUESITOS'!$D$6="Sim",'1_QUESITOS'!$D$7="Sim",'1_QUESITOS'!$D$9="Sim"),"D",
IF('3_CAPAG'!$D$9="","",
'3_CAPAG'!$D$9))))</f>
        <v/>
      </c>
      <c r="H1518" s="8" t="str">
        <f>IF('1_QUESITOS'!$D$18="ERRO !!!","00.0",
IF(AND(OR(G1518="C",G1518="D"),'1_QUESITOS'!$D$13="Sim"),"10.1",
IF(AND(OR(G1518="A",G1518="B"),'1_QUESITOS'!$D$14="Sim"),"10.2",
IF(AND(OR(G1518="C",G1518="D"),'1_QUESITOS'!$D$13="Não",'1_QUESITOS'!$D$12="Inciso I"),"11.1",
IF(AND(OR(G1518="C",G1518="D"),'1_QUESITOS'!$D$13="Não",'1_QUESITOS'!$D$12="Inciso II"),"11.2",
"00.0")))))</f>
        <v>00.0</v>
      </c>
      <c r="I1518" s="87">
        <f>IF('1_QUESITOS'!$D$18="ERRO !!!",0,
IF(H1518="10.1",0.65,
IF(H1518="10.2",0,
IF(AND(H1518="11.1",'1_QUESITOS'!$D$8="Não",'1_QUESITOS'!$D$9="Não",'1_QUESITOS'!$D$10="Não",'1_QUESITOS'!$D$11="Não"),0.65,
IF(AND(H1518="11.1",OR('1_QUESITOS'!$D$8="Sim",'1_QUESITOS'!$D$9="Sim",'1_QUESITOS'!$D$10="Sim",'1_QUESITOS'!$D$11="Sim")),0.7,
IF(AND(H1518="11.2",'1_QUESITOS'!$D$8="Não",'1_QUESITOS'!$D$9="Não",'1_QUESITOS'!$D$10="Não",'1_QUESITOS'!$D$11="Não"),0.5,
IF(AND(H1518="11.2",OR('1_QUESITOS'!$D$8="Sim",'1_QUESITOS'!$D$9="Sim",'1_QUESITOS'!$D$10="Sim",'1_QUESITOS'!$D$11="Sim")),0.55,
0)))))))</f>
        <v>0</v>
      </c>
      <c r="J1518" s="87">
        <f>'3_CAPAG'!$D$8</f>
        <v>0</v>
      </c>
      <c r="K1518" s="87">
        <f>IF(OR('2_DEBITOS'!I1514="Sim",'1_QUESITOS'!$D$6="Sim",'1_QUESITOS'!$D$7="Sim",'1_QUESITOS'!$D$9="Sim"),I1518,
SMALL(I1518:J1518,1))</f>
        <v>0</v>
      </c>
      <c r="L1518" s="7">
        <f>IF('2_DEBITOS'!$I$4="ERRO !!!",0,ROUNDDOWN(SUM(E1518:F1518)*K1518,2))</f>
        <v>0</v>
      </c>
      <c r="M1518" s="7">
        <f t="shared" si="92"/>
        <v>0</v>
      </c>
      <c r="N1518" s="7">
        <f t="shared" si="95"/>
        <v>0</v>
      </c>
      <c r="O1518" s="7">
        <f t="shared" si="93"/>
        <v>0</v>
      </c>
    </row>
    <row r="1519" spans="3:15" x14ac:dyDescent="0.35">
      <c r="C1519" s="18" t="str">
        <f t="shared" si="94"/>
        <v/>
      </c>
      <c r="D1519" s="13" t="str">
        <f>IF('2_DEBITOS'!D1515="","Não informado",'2_DEBITOS'!D1515)</f>
        <v>Não informado</v>
      </c>
      <c r="E1519" s="7">
        <f>IF('2_DEBITOS'!$I$4="ERRO !!!",0,SUM('2_DEBITOS'!E1515))</f>
        <v>0</v>
      </c>
      <c r="F1519" s="7">
        <f>IF('2_DEBITOS'!$I$4="ERRO !!!",0,SUM('2_DEBITOS'!F1515,'2_DEBITOS'!G1515))</f>
        <v>0</v>
      </c>
      <c r="G1519" s="8" t="str">
        <f>IF('1_QUESITOS'!$D$18="ERRO !!!","",
IF(E1519+F1519=0,"",
IF(OR('2_DEBITOS'!I1515="Sim",'1_QUESITOS'!$D$6="Sim",'1_QUESITOS'!$D$7="Sim",'1_QUESITOS'!$D$9="Sim"),"D",
IF('3_CAPAG'!$D$9="","",
'3_CAPAG'!$D$9))))</f>
        <v/>
      </c>
      <c r="H1519" s="8" t="str">
        <f>IF('1_QUESITOS'!$D$18="ERRO !!!","00.0",
IF(AND(OR(G1519="C",G1519="D"),'1_QUESITOS'!$D$13="Sim"),"10.1",
IF(AND(OR(G1519="A",G1519="B"),'1_QUESITOS'!$D$14="Sim"),"10.2",
IF(AND(OR(G1519="C",G1519="D"),'1_QUESITOS'!$D$13="Não",'1_QUESITOS'!$D$12="Inciso I"),"11.1",
IF(AND(OR(G1519="C",G1519="D"),'1_QUESITOS'!$D$13="Não",'1_QUESITOS'!$D$12="Inciso II"),"11.2",
"00.0")))))</f>
        <v>00.0</v>
      </c>
      <c r="I1519" s="87">
        <f>IF('1_QUESITOS'!$D$18="ERRO !!!",0,
IF(H1519="10.1",0.65,
IF(H1519="10.2",0,
IF(AND(H1519="11.1",'1_QUESITOS'!$D$8="Não",'1_QUESITOS'!$D$9="Não",'1_QUESITOS'!$D$10="Não",'1_QUESITOS'!$D$11="Não"),0.65,
IF(AND(H1519="11.1",OR('1_QUESITOS'!$D$8="Sim",'1_QUESITOS'!$D$9="Sim",'1_QUESITOS'!$D$10="Sim",'1_QUESITOS'!$D$11="Sim")),0.7,
IF(AND(H1519="11.2",'1_QUESITOS'!$D$8="Não",'1_QUESITOS'!$D$9="Não",'1_QUESITOS'!$D$10="Não",'1_QUESITOS'!$D$11="Não"),0.5,
IF(AND(H1519="11.2",OR('1_QUESITOS'!$D$8="Sim",'1_QUESITOS'!$D$9="Sim",'1_QUESITOS'!$D$10="Sim",'1_QUESITOS'!$D$11="Sim")),0.55,
0)))))))</f>
        <v>0</v>
      </c>
      <c r="J1519" s="87">
        <f>'3_CAPAG'!$D$8</f>
        <v>0</v>
      </c>
      <c r="K1519" s="87">
        <f>IF(OR('2_DEBITOS'!I1515="Sim",'1_QUESITOS'!$D$6="Sim",'1_QUESITOS'!$D$7="Sim",'1_QUESITOS'!$D$9="Sim"),I1519,
SMALL(I1519:J1519,1))</f>
        <v>0</v>
      </c>
      <c r="L1519" s="7">
        <f>IF('2_DEBITOS'!$I$4="ERRO !!!",0,ROUNDDOWN(SUM(E1519:F1519)*K1519,2))</f>
        <v>0</v>
      </c>
      <c r="M1519" s="7">
        <f t="shared" si="92"/>
        <v>0</v>
      </c>
      <c r="N1519" s="7">
        <f t="shared" si="95"/>
        <v>0</v>
      </c>
      <c r="O1519" s="7">
        <f t="shared" si="93"/>
        <v>0</v>
      </c>
    </row>
    <row r="1520" spans="3:15" x14ac:dyDescent="0.35">
      <c r="C1520" s="18" t="str">
        <f t="shared" si="94"/>
        <v/>
      </c>
      <c r="D1520" s="13" t="str">
        <f>IF('2_DEBITOS'!D1516="","Não informado",'2_DEBITOS'!D1516)</f>
        <v>Não informado</v>
      </c>
      <c r="E1520" s="7">
        <f>IF('2_DEBITOS'!$I$4="ERRO !!!",0,SUM('2_DEBITOS'!E1516))</f>
        <v>0</v>
      </c>
      <c r="F1520" s="7">
        <f>IF('2_DEBITOS'!$I$4="ERRO !!!",0,SUM('2_DEBITOS'!F1516,'2_DEBITOS'!G1516))</f>
        <v>0</v>
      </c>
      <c r="G1520" s="8" t="str">
        <f>IF('1_QUESITOS'!$D$18="ERRO !!!","",
IF(E1520+F1520=0,"",
IF(OR('2_DEBITOS'!I1516="Sim",'1_QUESITOS'!$D$6="Sim",'1_QUESITOS'!$D$7="Sim",'1_QUESITOS'!$D$9="Sim"),"D",
IF('3_CAPAG'!$D$9="","",
'3_CAPAG'!$D$9))))</f>
        <v/>
      </c>
      <c r="H1520" s="8" t="str">
        <f>IF('1_QUESITOS'!$D$18="ERRO !!!","00.0",
IF(AND(OR(G1520="C",G1520="D"),'1_QUESITOS'!$D$13="Sim"),"10.1",
IF(AND(OR(G1520="A",G1520="B"),'1_QUESITOS'!$D$14="Sim"),"10.2",
IF(AND(OR(G1520="C",G1520="D"),'1_QUESITOS'!$D$13="Não",'1_QUESITOS'!$D$12="Inciso I"),"11.1",
IF(AND(OR(G1520="C",G1520="D"),'1_QUESITOS'!$D$13="Não",'1_QUESITOS'!$D$12="Inciso II"),"11.2",
"00.0")))))</f>
        <v>00.0</v>
      </c>
      <c r="I1520" s="87">
        <f>IF('1_QUESITOS'!$D$18="ERRO !!!",0,
IF(H1520="10.1",0.65,
IF(H1520="10.2",0,
IF(AND(H1520="11.1",'1_QUESITOS'!$D$8="Não",'1_QUESITOS'!$D$9="Não",'1_QUESITOS'!$D$10="Não",'1_QUESITOS'!$D$11="Não"),0.65,
IF(AND(H1520="11.1",OR('1_QUESITOS'!$D$8="Sim",'1_QUESITOS'!$D$9="Sim",'1_QUESITOS'!$D$10="Sim",'1_QUESITOS'!$D$11="Sim")),0.7,
IF(AND(H1520="11.2",'1_QUESITOS'!$D$8="Não",'1_QUESITOS'!$D$9="Não",'1_QUESITOS'!$D$10="Não",'1_QUESITOS'!$D$11="Não"),0.5,
IF(AND(H1520="11.2",OR('1_QUESITOS'!$D$8="Sim",'1_QUESITOS'!$D$9="Sim",'1_QUESITOS'!$D$10="Sim",'1_QUESITOS'!$D$11="Sim")),0.55,
0)))))))</f>
        <v>0</v>
      </c>
      <c r="J1520" s="87">
        <f>'3_CAPAG'!$D$8</f>
        <v>0</v>
      </c>
      <c r="K1520" s="87">
        <f>IF(OR('2_DEBITOS'!I1516="Sim",'1_QUESITOS'!$D$6="Sim",'1_QUESITOS'!$D$7="Sim",'1_QUESITOS'!$D$9="Sim"),I1520,
SMALL(I1520:J1520,1))</f>
        <v>0</v>
      </c>
      <c r="L1520" s="7">
        <f>IF('2_DEBITOS'!$I$4="ERRO !!!",0,ROUNDDOWN(SUM(E1520:F1520)*K1520,2))</f>
        <v>0</v>
      </c>
      <c r="M1520" s="7">
        <f t="shared" si="92"/>
        <v>0</v>
      </c>
      <c r="N1520" s="7">
        <f t="shared" si="95"/>
        <v>0</v>
      </c>
      <c r="O1520" s="7">
        <f t="shared" si="93"/>
        <v>0</v>
      </c>
    </row>
    <row r="1521" spans="3:15" x14ac:dyDescent="0.35">
      <c r="C1521" s="18" t="str">
        <f t="shared" si="94"/>
        <v/>
      </c>
      <c r="D1521" s="13" t="str">
        <f>IF('2_DEBITOS'!D1517="","Não informado",'2_DEBITOS'!D1517)</f>
        <v>Não informado</v>
      </c>
      <c r="E1521" s="7">
        <f>IF('2_DEBITOS'!$I$4="ERRO !!!",0,SUM('2_DEBITOS'!E1517))</f>
        <v>0</v>
      </c>
      <c r="F1521" s="7">
        <f>IF('2_DEBITOS'!$I$4="ERRO !!!",0,SUM('2_DEBITOS'!F1517,'2_DEBITOS'!G1517))</f>
        <v>0</v>
      </c>
      <c r="G1521" s="8" t="str">
        <f>IF('1_QUESITOS'!$D$18="ERRO !!!","",
IF(E1521+F1521=0,"",
IF(OR('2_DEBITOS'!I1517="Sim",'1_QUESITOS'!$D$6="Sim",'1_QUESITOS'!$D$7="Sim",'1_QUESITOS'!$D$9="Sim"),"D",
IF('3_CAPAG'!$D$9="","",
'3_CAPAG'!$D$9))))</f>
        <v/>
      </c>
      <c r="H1521" s="8" t="str">
        <f>IF('1_QUESITOS'!$D$18="ERRO !!!","00.0",
IF(AND(OR(G1521="C",G1521="D"),'1_QUESITOS'!$D$13="Sim"),"10.1",
IF(AND(OR(G1521="A",G1521="B"),'1_QUESITOS'!$D$14="Sim"),"10.2",
IF(AND(OR(G1521="C",G1521="D"),'1_QUESITOS'!$D$13="Não",'1_QUESITOS'!$D$12="Inciso I"),"11.1",
IF(AND(OR(G1521="C",G1521="D"),'1_QUESITOS'!$D$13="Não",'1_QUESITOS'!$D$12="Inciso II"),"11.2",
"00.0")))))</f>
        <v>00.0</v>
      </c>
      <c r="I1521" s="87">
        <f>IF('1_QUESITOS'!$D$18="ERRO !!!",0,
IF(H1521="10.1",0.65,
IF(H1521="10.2",0,
IF(AND(H1521="11.1",'1_QUESITOS'!$D$8="Não",'1_QUESITOS'!$D$9="Não",'1_QUESITOS'!$D$10="Não",'1_QUESITOS'!$D$11="Não"),0.65,
IF(AND(H1521="11.1",OR('1_QUESITOS'!$D$8="Sim",'1_QUESITOS'!$D$9="Sim",'1_QUESITOS'!$D$10="Sim",'1_QUESITOS'!$D$11="Sim")),0.7,
IF(AND(H1521="11.2",'1_QUESITOS'!$D$8="Não",'1_QUESITOS'!$D$9="Não",'1_QUESITOS'!$D$10="Não",'1_QUESITOS'!$D$11="Não"),0.5,
IF(AND(H1521="11.2",OR('1_QUESITOS'!$D$8="Sim",'1_QUESITOS'!$D$9="Sim",'1_QUESITOS'!$D$10="Sim",'1_QUESITOS'!$D$11="Sim")),0.55,
0)))))))</f>
        <v>0</v>
      </c>
      <c r="J1521" s="87">
        <f>'3_CAPAG'!$D$8</f>
        <v>0</v>
      </c>
      <c r="K1521" s="87">
        <f>IF(OR('2_DEBITOS'!I1517="Sim",'1_QUESITOS'!$D$6="Sim",'1_QUESITOS'!$D$7="Sim",'1_QUESITOS'!$D$9="Sim"),I1521,
SMALL(I1521:J1521,1))</f>
        <v>0</v>
      </c>
      <c r="L1521" s="7">
        <f>IF('2_DEBITOS'!$I$4="ERRO !!!",0,ROUNDDOWN(SUM(E1521:F1521)*K1521,2))</f>
        <v>0</v>
      </c>
      <c r="M1521" s="7">
        <f t="shared" si="92"/>
        <v>0</v>
      </c>
      <c r="N1521" s="7">
        <f t="shared" si="95"/>
        <v>0</v>
      </c>
      <c r="O1521" s="7">
        <f t="shared" si="93"/>
        <v>0</v>
      </c>
    </row>
    <row r="1522" spans="3:15" x14ac:dyDescent="0.35">
      <c r="C1522" s="18" t="str">
        <f t="shared" si="94"/>
        <v/>
      </c>
      <c r="D1522" s="13" t="str">
        <f>IF('2_DEBITOS'!D1518="","Não informado",'2_DEBITOS'!D1518)</f>
        <v>Não informado</v>
      </c>
      <c r="E1522" s="7">
        <f>IF('2_DEBITOS'!$I$4="ERRO !!!",0,SUM('2_DEBITOS'!E1518))</f>
        <v>0</v>
      </c>
      <c r="F1522" s="7">
        <f>IF('2_DEBITOS'!$I$4="ERRO !!!",0,SUM('2_DEBITOS'!F1518,'2_DEBITOS'!G1518))</f>
        <v>0</v>
      </c>
      <c r="G1522" s="8" t="str">
        <f>IF('1_QUESITOS'!$D$18="ERRO !!!","",
IF(E1522+F1522=0,"",
IF(OR('2_DEBITOS'!I1518="Sim",'1_QUESITOS'!$D$6="Sim",'1_QUESITOS'!$D$7="Sim",'1_QUESITOS'!$D$9="Sim"),"D",
IF('3_CAPAG'!$D$9="","",
'3_CAPAG'!$D$9))))</f>
        <v/>
      </c>
      <c r="H1522" s="8" t="str">
        <f>IF('1_QUESITOS'!$D$18="ERRO !!!","00.0",
IF(AND(OR(G1522="C",G1522="D"),'1_QUESITOS'!$D$13="Sim"),"10.1",
IF(AND(OR(G1522="A",G1522="B"),'1_QUESITOS'!$D$14="Sim"),"10.2",
IF(AND(OR(G1522="C",G1522="D"),'1_QUESITOS'!$D$13="Não",'1_QUESITOS'!$D$12="Inciso I"),"11.1",
IF(AND(OR(G1522="C",G1522="D"),'1_QUESITOS'!$D$13="Não",'1_QUESITOS'!$D$12="Inciso II"),"11.2",
"00.0")))))</f>
        <v>00.0</v>
      </c>
      <c r="I1522" s="87">
        <f>IF('1_QUESITOS'!$D$18="ERRO !!!",0,
IF(H1522="10.1",0.65,
IF(H1522="10.2",0,
IF(AND(H1522="11.1",'1_QUESITOS'!$D$8="Não",'1_QUESITOS'!$D$9="Não",'1_QUESITOS'!$D$10="Não",'1_QUESITOS'!$D$11="Não"),0.65,
IF(AND(H1522="11.1",OR('1_QUESITOS'!$D$8="Sim",'1_QUESITOS'!$D$9="Sim",'1_QUESITOS'!$D$10="Sim",'1_QUESITOS'!$D$11="Sim")),0.7,
IF(AND(H1522="11.2",'1_QUESITOS'!$D$8="Não",'1_QUESITOS'!$D$9="Não",'1_QUESITOS'!$D$10="Não",'1_QUESITOS'!$D$11="Não"),0.5,
IF(AND(H1522="11.2",OR('1_QUESITOS'!$D$8="Sim",'1_QUESITOS'!$D$9="Sim",'1_QUESITOS'!$D$10="Sim",'1_QUESITOS'!$D$11="Sim")),0.55,
0)))))))</f>
        <v>0</v>
      </c>
      <c r="J1522" s="87">
        <f>'3_CAPAG'!$D$8</f>
        <v>0</v>
      </c>
      <c r="K1522" s="87">
        <f>IF(OR('2_DEBITOS'!I1518="Sim",'1_QUESITOS'!$D$6="Sim",'1_QUESITOS'!$D$7="Sim",'1_QUESITOS'!$D$9="Sim"),I1522,
SMALL(I1522:J1522,1))</f>
        <v>0</v>
      </c>
      <c r="L1522" s="7">
        <f>IF('2_DEBITOS'!$I$4="ERRO !!!",0,ROUNDDOWN(SUM(E1522:F1522)*K1522,2))</f>
        <v>0</v>
      </c>
      <c r="M1522" s="7">
        <f t="shared" si="92"/>
        <v>0</v>
      </c>
      <c r="N1522" s="7">
        <f t="shared" si="95"/>
        <v>0</v>
      </c>
      <c r="O1522" s="7">
        <f t="shared" si="93"/>
        <v>0</v>
      </c>
    </row>
    <row r="1523" spans="3:15" x14ac:dyDescent="0.35">
      <c r="C1523" s="18" t="str">
        <f t="shared" si="94"/>
        <v/>
      </c>
      <c r="D1523" s="13" t="str">
        <f>IF('2_DEBITOS'!D1519="","Não informado",'2_DEBITOS'!D1519)</f>
        <v>Não informado</v>
      </c>
      <c r="E1523" s="7">
        <f>IF('2_DEBITOS'!$I$4="ERRO !!!",0,SUM('2_DEBITOS'!E1519))</f>
        <v>0</v>
      </c>
      <c r="F1523" s="7">
        <f>IF('2_DEBITOS'!$I$4="ERRO !!!",0,SUM('2_DEBITOS'!F1519,'2_DEBITOS'!G1519))</f>
        <v>0</v>
      </c>
      <c r="G1523" s="8" t="str">
        <f>IF('1_QUESITOS'!$D$18="ERRO !!!","",
IF(E1523+F1523=0,"",
IF(OR('2_DEBITOS'!I1519="Sim",'1_QUESITOS'!$D$6="Sim",'1_QUESITOS'!$D$7="Sim",'1_QUESITOS'!$D$9="Sim"),"D",
IF('3_CAPAG'!$D$9="","",
'3_CAPAG'!$D$9))))</f>
        <v/>
      </c>
      <c r="H1523" s="8" t="str">
        <f>IF('1_QUESITOS'!$D$18="ERRO !!!","00.0",
IF(AND(OR(G1523="C",G1523="D"),'1_QUESITOS'!$D$13="Sim"),"10.1",
IF(AND(OR(G1523="A",G1523="B"),'1_QUESITOS'!$D$14="Sim"),"10.2",
IF(AND(OR(G1523="C",G1523="D"),'1_QUESITOS'!$D$13="Não",'1_QUESITOS'!$D$12="Inciso I"),"11.1",
IF(AND(OR(G1523="C",G1523="D"),'1_QUESITOS'!$D$13="Não",'1_QUESITOS'!$D$12="Inciso II"),"11.2",
"00.0")))))</f>
        <v>00.0</v>
      </c>
      <c r="I1523" s="87">
        <f>IF('1_QUESITOS'!$D$18="ERRO !!!",0,
IF(H1523="10.1",0.65,
IF(H1523="10.2",0,
IF(AND(H1523="11.1",'1_QUESITOS'!$D$8="Não",'1_QUESITOS'!$D$9="Não",'1_QUESITOS'!$D$10="Não",'1_QUESITOS'!$D$11="Não"),0.65,
IF(AND(H1523="11.1",OR('1_QUESITOS'!$D$8="Sim",'1_QUESITOS'!$D$9="Sim",'1_QUESITOS'!$D$10="Sim",'1_QUESITOS'!$D$11="Sim")),0.7,
IF(AND(H1523="11.2",'1_QUESITOS'!$D$8="Não",'1_QUESITOS'!$D$9="Não",'1_QUESITOS'!$D$10="Não",'1_QUESITOS'!$D$11="Não"),0.5,
IF(AND(H1523="11.2",OR('1_QUESITOS'!$D$8="Sim",'1_QUESITOS'!$D$9="Sim",'1_QUESITOS'!$D$10="Sim",'1_QUESITOS'!$D$11="Sim")),0.55,
0)))))))</f>
        <v>0</v>
      </c>
      <c r="J1523" s="87">
        <f>'3_CAPAG'!$D$8</f>
        <v>0</v>
      </c>
      <c r="K1523" s="87">
        <f>IF(OR('2_DEBITOS'!I1519="Sim",'1_QUESITOS'!$D$6="Sim",'1_QUESITOS'!$D$7="Sim",'1_QUESITOS'!$D$9="Sim"),I1523,
SMALL(I1523:J1523,1))</f>
        <v>0</v>
      </c>
      <c r="L1523" s="7">
        <f>IF('2_DEBITOS'!$I$4="ERRO !!!",0,ROUNDDOWN(SUM(E1523:F1523)*K1523,2))</f>
        <v>0</v>
      </c>
      <c r="M1523" s="7">
        <f t="shared" si="92"/>
        <v>0</v>
      </c>
      <c r="N1523" s="7">
        <f t="shared" si="95"/>
        <v>0</v>
      </c>
      <c r="O1523" s="7">
        <f t="shared" si="93"/>
        <v>0</v>
      </c>
    </row>
    <row r="1524" spans="3:15" x14ac:dyDescent="0.35">
      <c r="C1524" s="18" t="str">
        <f t="shared" si="94"/>
        <v/>
      </c>
      <c r="D1524" s="13" t="str">
        <f>IF('2_DEBITOS'!D1520="","Não informado",'2_DEBITOS'!D1520)</f>
        <v>Não informado</v>
      </c>
      <c r="E1524" s="7">
        <f>IF('2_DEBITOS'!$I$4="ERRO !!!",0,SUM('2_DEBITOS'!E1520))</f>
        <v>0</v>
      </c>
      <c r="F1524" s="7">
        <f>IF('2_DEBITOS'!$I$4="ERRO !!!",0,SUM('2_DEBITOS'!F1520,'2_DEBITOS'!G1520))</f>
        <v>0</v>
      </c>
      <c r="G1524" s="8" t="str">
        <f>IF('1_QUESITOS'!$D$18="ERRO !!!","",
IF(E1524+F1524=0,"",
IF(OR('2_DEBITOS'!I1520="Sim",'1_QUESITOS'!$D$6="Sim",'1_QUESITOS'!$D$7="Sim",'1_QUESITOS'!$D$9="Sim"),"D",
IF('3_CAPAG'!$D$9="","",
'3_CAPAG'!$D$9))))</f>
        <v/>
      </c>
      <c r="H1524" s="8" t="str">
        <f>IF('1_QUESITOS'!$D$18="ERRO !!!","00.0",
IF(AND(OR(G1524="C",G1524="D"),'1_QUESITOS'!$D$13="Sim"),"10.1",
IF(AND(OR(G1524="A",G1524="B"),'1_QUESITOS'!$D$14="Sim"),"10.2",
IF(AND(OR(G1524="C",G1524="D"),'1_QUESITOS'!$D$13="Não",'1_QUESITOS'!$D$12="Inciso I"),"11.1",
IF(AND(OR(G1524="C",G1524="D"),'1_QUESITOS'!$D$13="Não",'1_QUESITOS'!$D$12="Inciso II"),"11.2",
"00.0")))))</f>
        <v>00.0</v>
      </c>
      <c r="I1524" s="87">
        <f>IF('1_QUESITOS'!$D$18="ERRO !!!",0,
IF(H1524="10.1",0.65,
IF(H1524="10.2",0,
IF(AND(H1524="11.1",'1_QUESITOS'!$D$8="Não",'1_QUESITOS'!$D$9="Não",'1_QUESITOS'!$D$10="Não",'1_QUESITOS'!$D$11="Não"),0.65,
IF(AND(H1524="11.1",OR('1_QUESITOS'!$D$8="Sim",'1_QUESITOS'!$D$9="Sim",'1_QUESITOS'!$D$10="Sim",'1_QUESITOS'!$D$11="Sim")),0.7,
IF(AND(H1524="11.2",'1_QUESITOS'!$D$8="Não",'1_QUESITOS'!$D$9="Não",'1_QUESITOS'!$D$10="Não",'1_QUESITOS'!$D$11="Não"),0.5,
IF(AND(H1524="11.2",OR('1_QUESITOS'!$D$8="Sim",'1_QUESITOS'!$D$9="Sim",'1_QUESITOS'!$D$10="Sim",'1_QUESITOS'!$D$11="Sim")),0.55,
0)))))))</f>
        <v>0</v>
      </c>
      <c r="J1524" s="87">
        <f>'3_CAPAG'!$D$8</f>
        <v>0</v>
      </c>
      <c r="K1524" s="87">
        <f>IF(OR('2_DEBITOS'!I1520="Sim",'1_QUESITOS'!$D$6="Sim",'1_QUESITOS'!$D$7="Sim",'1_QUESITOS'!$D$9="Sim"),I1524,
SMALL(I1524:J1524,1))</f>
        <v>0</v>
      </c>
      <c r="L1524" s="7">
        <f>IF('2_DEBITOS'!$I$4="ERRO !!!",0,ROUNDDOWN(SUM(E1524:F1524)*K1524,2))</f>
        <v>0</v>
      </c>
      <c r="M1524" s="7">
        <f t="shared" si="92"/>
        <v>0</v>
      </c>
      <c r="N1524" s="7">
        <f t="shared" si="95"/>
        <v>0</v>
      </c>
      <c r="O1524" s="7">
        <f t="shared" si="93"/>
        <v>0</v>
      </c>
    </row>
    <row r="1525" spans="3:15" x14ac:dyDescent="0.35">
      <c r="C1525" s="18" t="str">
        <f t="shared" si="94"/>
        <v/>
      </c>
      <c r="D1525" s="13" t="str">
        <f>IF('2_DEBITOS'!D1521="","Não informado",'2_DEBITOS'!D1521)</f>
        <v>Não informado</v>
      </c>
      <c r="E1525" s="7">
        <f>IF('2_DEBITOS'!$I$4="ERRO !!!",0,SUM('2_DEBITOS'!E1521))</f>
        <v>0</v>
      </c>
      <c r="F1525" s="7">
        <f>IF('2_DEBITOS'!$I$4="ERRO !!!",0,SUM('2_DEBITOS'!F1521,'2_DEBITOS'!G1521))</f>
        <v>0</v>
      </c>
      <c r="G1525" s="8" t="str">
        <f>IF('1_QUESITOS'!$D$18="ERRO !!!","",
IF(E1525+F1525=0,"",
IF(OR('2_DEBITOS'!I1521="Sim",'1_QUESITOS'!$D$6="Sim",'1_QUESITOS'!$D$7="Sim",'1_QUESITOS'!$D$9="Sim"),"D",
IF('3_CAPAG'!$D$9="","",
'3_CAPAG'!$D$9))))</f>
        <v/>
      </c>
      <c r="H1525" s="8" t="str">
        <f>IF('1_QUESITOS'!$D$18="ERRO !!!","00.0",
IF(AND(OR(G1525="C",G1525="D"),'1_QUESITOS'!$D$13="Sim"),"10.1",
IF(AND(OR(G1525="A",G1525="B"),'1_QUESITOS'!$D$14="Sim"),"10.2",
IF(AND(OR(G1525="C",G1525="D"),'1_QUESITOS'!$D$13="Não",'1_QUESITOS'!$D$12="Inciso I"),"11.1",
IF(AND(OR(G1525="C",G1525="D"),'1_QUESITOS'!$D$13="Não",'1_QUESITOS'!$D$12="Inciso II"),"11.2",
"00.0")))))</f>
        <v>00.0</v>
      </c>
      <c r="I1525" s="87">
        <f>IF('1_QUESITOS'!$D$18="ERRO !!!",0,
IF(H1525="10.1",0.65,
IF(H1525="10.2",0,
IF(AND(H1525="11.1",'1_QUESITOS'!$D$8="Não",'1_QUESITOS'!$D$9="Não",'1_QUESITOS'!$D$10="Não",'1_QUESITOS'!$D$11="Não"),0.65,
IF(AND(H1525="11.1",OR('1_QUESITOS'!$D$8="Sim",'1_QUESITOS'!$D$9="Sim",'1_QUESITOS'!$D$10="Sim",'1_QUESITOS'!$D$11="Sim")),0.7,
IF(AND(H1525="11.2",'1_QUESITOS'!$D$8="Não",'1_QUESITOS'!$D$9="Não",'1_QUESITOS'!$D$10="Não",'1_QUESITOS'!$D$11="Não"),0.5,
IF(AND(H1525="11.2",OR('1_QUESITOS'!$D$8="Sim",'1_QUESITOS'!$D$9="Sim",'1_QUESITOS'!$D$10="Sim",'1_QUESITOS'!$D$11="Sim")),0.55,
0)))))))</f>
        <v>0</v>
      </c>
      <c r="J1525" s="87">
        <f>'3_CAPAG'!$D$8</f>
        <v>0</v>
      </c>
      <c r="K1525" s="87">
        <f>IF(OR('2_DEBITOS'!I1521="Sim",'1_QUESITOS'!$D$6="Sim",'1_QUESITOS'!$D$7="Sim",'1_QUESITOS'!$D$9="Sim"),I1525,
SMALL(I1525:J1525,1))</f>
        <v>0</v>
      </c>
      <c r="L1525" s="7">
        <f>IF('2_DEBITOS'!$I$4="ERRO !!!",0,ROUNDDOWN(SUM(E1525:F1525)*K1525,2))</f>
        <v>0</v>
      </c>
      <c r="M1525" s="7">
        <f t="shared" si="92"/>
        <v>0</v>
      </c>
      <c r="N1525" s="7">
        <f t="shared" si="95"/>
        <v>0</v>
      </c>
      <c r="O1525" s="7">
        <f t="shared" si="93"/>
        <v>0</v>
      </c>
    </row>
    <row r="1526" spans="3:15" x14ac:dyDescent="0.35">
      <c r="C1526" s="18" t="str">
        <f t="shared" si="94"/>
        <v/>
      </c>
      <c r="D1526" s="13" t="str">
        <f>IF('2_DEBITOS'!D1522="","Não informado",'2_DEBITOS'!D1522)</f>
        <v>Não informado</v>
      </c>
      <c r="E1526" s="7">
        <f>IF('2_DEBITOS'!$I$4="ERRO !!!",0,SUM('2_DEBITOS'!E1522))</f>
        <v>0</v>
      </c>
      <c r="F1526" s="7">
        <f>IF('2_DEBITOS'!$I$4="ERRO !!!",0,SUM('2_DEBITOS'!F1522,'2_DEBITOS'!G1522))</f>
        <v>0</v>
      </c>
      <c r="G1526" s="8" t="str">
        <f>IF('1_QUESITOS'!$D$18="ERRO !!!","",
IF(E1526+F1526=0,"",
IF(OR('2_DEBITOS'!I1522="Sim",'1_QUESITOS'!$D$6="Sim",'1_QUESITOS'!$D$7="Sim",'1_QUESITOS'!$D$9="Sim"),"D",
IF('3_CAPAG'!$D$9="","",
'3_CAPAG'!$D$9))))</f>
        <v/>
      </c>
      <c r="H1526" s="8" t="str">
        <f>IF('1_QUESITOS'!$D$18="ERRO !!!","00.0",
IF(AND(OR(G1526="C",G1526="D"),'1_QUESITOS'!$D$13="Sim"),"10.1",
IF(AND(OR(G1526="A",G1526="B"),'1_QUESITOS'!$D$14="Sim"),"10.2",
IF(AND(OR(G1526="C",G1526="D"),'1_QUESITOS'!$D$13="Não",'1_QUESITOS'!$D$12="Inciso I"),"11.1",
IF(AND(OR(G1526="C",G1526="D"),'1_QUESITOS'!$D$13="Não",'1_QUESITOS'!$D$12="Inciso II"),"11.2",
"00.0")))))</f>
        <v>00.0</v>
      </c>
      <c r="I1526" s="87">
        <f>IF('1_QUESITOS'!$D$18="ERRO !!!",0,
IF(H1526="10.1",0.65,
IF(H1526="10.2",0,
IF(AND(H1526="11.1",'1_QUESITOS'!$D$8="Não",'1_QUESITOS'!$D$9="Não",'1_QUESITOS'!$D$10="Não",'1_QUESITOS'!$D$11="Não"),0.65,
IF(AND(H1526="11.1",OR('1_QUESITOS'!$D$8="Sim",'1_QUESITOS'!$D$9="Sim",'1_QUESITOS'!$D$10="Sim",'1_QUESITOS'!$D$11="Sim")),0.7,
IF(AND(H1526="11.2",'1_QUESITOS'!$D$8="Não",'1_QUESITOS'!$D$9="Não",'1_QUESITOS'!$D$10="Não",'1_QUESITOS'!$D$11="Não"),0.5,
IF(AND(H1526="11.2",OR('1_QUESITOS'!$D$8="Sim",'1_QUESITOS'!$D$9="Sim",'1_QUESITOS'!$D$10="Sim",'1_QUESITOS'!$D$11="Sim")),0.55,
0)))))))</f>
        <v>0</v>
      </c>
      <c r="J1526" s="87">
        <f>'3_CAPAG'!$D$8</f>
        <v>0</v>
      </c>
      <c r="K1526" s="87">
        <f>IF(OR('2_DEBITOS'!I1522="Sim",'1_QUESITOS'!$D$6="Sim",'1_QUESITOS'!$D$7="Sim",'1_QUESITOS'!$D$9="Sim"),I1526,
SMALL(I1526:J1526,1))</f>
        <v>0</v>
      </c>
      <c r="L1526" s="7">
        <f>IF('2_DEBITOS'!$I$4="ERRO !!!",0,ROUNDDOWN(SUM(E1526:F1526)*K1526,2))</f>
        <v>0</v>
      </c>
      <c r="M1526" s="7">
        <f t="shared" si="92"/>
        <v>0</v>
      </c>
      <c r="N1526" s="7">
        <f t="shared" si="95"/>
        <v>0</v>
      </c>
      <c r="O1526" s="7">
        <f t="shared" si="93"/>
        <v>0</v>
      </c>
    </row>
    <row r="1527" spans="3:15" x14ac:dyDescent="0.35">
      <c r="C1527" s="18" t="str">
        <f t="shared" si="94"/>
        <v/>
      </c>
      <c r="D1527" s="13" t="str">
        <f>IF('2_DEBITOS'!D1523="","Não informado",'2_DEBITOS'!D1523)</f>
        <v>Não informado</v>
      </c>
      <c r="E1527" s="7">
        <f>IF('2_DEBITOS'!$I$4="ERRO !!!",0,SUM('2_DEBITOS'!E1523))</f>
        <v>0</v>
      </c>
      <c r="F1527" s="7">
        <f>IF('2_DEBITOS'!$I$4="ERRO !!!",0,SUM('2_DEBITOS'!F1523,'2_DEBITOS'!G1523))</f>
        <v>0</v>
      </c>
      <c r="G1527" s="8" t="str">
        <f>IF('1_QUESITOS'!$D$18="ERRO !!!","",
IF(E1527+F1527=0,"",
IF(OR('2_DEBITOS'!I1523="Sim",'1_QUESITOS'!$D$6="Sim",'1_QUESITOS'!$D$7="Sim",'1_QUESITOS'!$D$9="Sim"),"D",
IF('3_CAPAG'!$D$9="","",
'3_CAPAG'!$D$9))))</f>
        <v/>
      </c>
      <c r="H1527" s="8" t="str">
        <f>IF('1_QUESITOS'!$D$18="ERRO !!!","00.0",
IF(AND(OR(G1527="C",G1527="D"),'1_QUESITOS'!$D$13="Sim"),"10.1",
IF(AND(OR(G1527="A",G1527="B"),'1_QUESITOS'!$D$14="Sim"),"10.2",
IF(AND(OR(G1527="C",G1527="D"),'1_QUESITOS'!$D$13="Não",'1_QUESITOS'!$D$12="Inciso I"),"11.1",
IF(AND(OR(G1527="C",G1527="D"),'1_QUESITOS'!$D$13="Não",'1_QUESITOS'!$D$12="Inciso II"),"11.2",
"00.0")))))</f>
        <v>00.0</v>
      </c>
      <c r="I1527" s="87">
        <f>IF('1_QUESITOS'!$D$18="ERRO !!!",0,
IF(H1527="10.1",0.65,
IF(H1527="10.2",0,
IF(AND(H1527="11.1",'1_QUESITOS'!$D$8="Não",'1_QUESITOS'!$D$9="Não",'1_QUESITOS'!$D$10="Não",'1_QUESITOS'!$D$11="Não"),0.65,
IF(AND(H1527="11.1",OR('1_QUESITOS'!$D$8="Sim",'1_QUESITOS'!$D$9="Sim",'1_QUESITOS'!$D$10="Sim",'1_QUESITOS'!$D$11="Sim")),0.7,
IF(AND(H1527="11.2",'1_QUESITOS'!$D$8="Não",'1_QUESITOS'!$D$9="Não",'1_QUESITOS'!$D$10="Não",'1_QUESITOS'!$D$11="Não"),0.5,
IF(AND(H1527="11.2",OR('1_QUESITOS'!$D$8="Sim",'1_QUESITOS'!$D$9="Sim",'1_QUESITOS'!$D$10="Sim",'1_QUESITOS'!$D$11="Sim")),0.55,
0)))))))</f>
        <v>0</v>
      </c>
      <c r="J1527" s="87">
        <f>'3_CAPAG'!$D$8</f>
        <v>0</v>
      </c>
      <c r="K1527" s="87">
        <f>IF(OR('2_DEBITOS'!I1523="Sim",'1_QUESITOS'!$D$6="Sim",'1_QUESITOS'!$D$7="Sim",'1_QUESITOS'!$D$9="Sim"),I1527,
SMALL(I1527:J1527,1))</f>
        <v>0</v>
      </c>
      <c r="L1527" s="7">
        <f>IF('2_DEBITOS'!$I$4="ERRO !!!",0,ROUNDDOWN(SUM(E1527:F1527)*K1527,2))</f>
        <v>0</v>
      </c>
      <c r="M1527" s="7">
        <f t="shared" si="92"/>
        <v>0</v>
      </c>
      <c r="N1527" s="7">
        <f t="shared" si="95"/>
        <v>0</v>
      </c>
      <c r="O1527" s="7">
        <f t="shared" si="93"/>
        <v>0</v>
      </c>
    </row>
    <row r="1528" spans="3:15" x14ac:dyDescent="0.35">
      <c r="C1528" s="18" t="str">
        <f t="shared" si="94"/>
        <v/>
      </c>
      <c r="D1528" s="13" t="str">
        <f>IF('2_DEBITOS'!D1524="","Não informado",'2_DEBITOS'!D1524)</f>
        <v>Não informado</v>
      </c>
      <c r="E1528" s="7">
        <f>IF('2_DEBITOS'!$I$4="ERRO !!!",0,SUM('2_DEBITOS'!E1524))</f>
        <v>0</v>
      </c>
      <c r="F1528" s="7">
        <f>IF('2_DEBITOS'!$I$4="ERRO !!!",0,SUM('2_DEBITOS'!F1524,'2_DEBITOS'!G1524))</f>
        <v>0</v>
      </c>
      <c r="G1528" s="8" t="str">
        <f>IF('1_QUESITOS'!$D$18="ERRO !!!","",
IF(E1528+F1528=0,"",
IF(OR('2_DEBITOS'!I1524="Sim",'1_QUESITOS'!$D$6="Sim",'1_QUESITOS'!$D$7="Sim",'1_QUESITOS'!$D$9="Sim"),"D",
IF('3_CAPAG'!$D$9="","",
'3_CAPAG'!$D$9))))</f>
        <v/>
      </c>
      <c r="H1528" s="8" t="str">
        <f>IF('1_QUESITOS'!$D$18="ERRO !!!","00.0",
IF(AND(OR(G1528="C",G1528="D"),'1_QUESITOS'!$D$13="Sim"),"10.1",
IF(AND(OR(G1528="A",G1528="B"),'1_QUESITOS'!$D$14="Sim"),"10.2",
IF(AND(OR(G1528="C",G1528="D"),'1_QUESITOS'!$D$13="Não",'1_QUESITOS'!$D$12="Inciso I"),"11.1",
IF(AND(OR(G1528="C",G1528="D"),'1_QUESITOS'!$D$13="Não",'1_QUESITOS'!$D$12="Inciso II"),"11.2",
"00.0")))))</f>
        <v>00.0</v>
      </c>
      <c r="I1528" s="87">
        <f>IF('1_QUESITOS'!$D$18="ERRO !!!",0,
IF(H1528="10.1",0.65,
IF(H1528="10.2",0,
IF(AND(H1528="11.1",'1_QUESITOS'!$D$8="Não",'1_QUESITOS'!$D$9="Não",'1_QUESITOS'!$D$10="Não",'1_QUESITOS'!$D$11="Não"),0.65,
IF(AND(H1528="11.1",OR('1_QUESITOS'!$D$8="Sim",'1_QUESITOS'!$D$9="Sim",'1_QUESITOS'!$D$10="Sim",'1_QUESITOS'!$D$11="Sim")),0.7,
IF(AND(H1528="11.2",'1_QUESITOS'!$D$8="Não",'1_QUESITOS'!$D$9="Não",'1_QUESITOS'!$D$10="Não",'1_QUESITOS'!$D$11="Não"),0.5,
IF(AND(H1528="11.2",OR('1_QUESITOS'!$D$8="Sim",'1_QUESITOS'!$D$9="Sim",'1_QUESITOS'!$D$10="Sim",'1_QUESITOS'!$D$11="Sim")),0.55,
0)))))))</f>
        <v>0</v>
      </c>
      <c r="J1528" s="87">
        <f>'3_CAPAG'!$D$8</f>
        <v>0</v>
      </c>
      <c r="K1528" s="87">
        <f>IF(OR('2_DEBITOS'!I1524="Sim",'1_QUESITOS'!$D$6="Sim",'1_QUESITOS'!$D$7="Sim",'1_QUESITOS'!$D$9="Sim"),I1528,
SMALL(I1528:J1528,1))</f>
        <v>0</v>
      </c>
      <c r="L1528" s="7">
        <f>IF('2_DEBITOS'!$I$4="ERRO !!!",0,ROUNDDOWN(SUM(E1528:F1528)*K1528,2))</f>
        <v>0</v>
      </c>
      <c r="M1528" s="7">
        <f t="shared" si="92"/>
        <v>0</v>
      </c>
      <c r="N1528" s="7">
        <f t="shared" si="95"/>
        <v>0</v>
      </c>
      <c r="O1528" s="7">
        <f t="shared" si="93"/>
        <v>0</v>
      </c>
    </row>
    <row r="1529" spans="3:15" x14ac:dyDescent="0.35">
      <c r="C1529" s="18" t="str">
        <f t="shared" si="94"/>
        <v/>
      </c>
      <c r="D1529" s="13" t="str">
        <f>IF('2_DEBITOS'!D1525="","Não informado",'2_DEBITOS'!D1525)</f>
        <v>Não informado</v>
      </c>
      <c r="E1529" s="7">
        <f>IF('2_DEBITOS'!$I$4="ERRO !!!",0,SUM('2_DEBITOS'!E1525))</f>
        <v>0</v>
      </c>
      <c r="F1529" s="7">
        <f>IF('2_DEBITOS'!$I$4="ERRO !!!",0,SUM('2_DEBITOS'!F1525,'2_DEBITOS'!G1525))</f>
        <v>0</v>
      </c>
      <c r="G1529" s="8" t="str">
        <f>IF('1_QUESITOS'!$D$18="ERRO !!!","",
IF(E1529+F1529=0,"",
IF(OR('2_DEBITOS'!I1525="Sim",'1_QUESITOS'!$D$6="Sim",'1_QUESITOS'!$D$7="Sim",'1_QUESITOS'!$D$9="Sim"),"D",
IF('3_CAPAG'!$D$9="","",
'3_CAPAG'!$D$9))))</f>
        <v/>
      </c>
      <c r="H1529" s="8" t="str">
        <f>IF('1_QUESITOS'!$D$18="ERRO !!!","00.0",
IF(AND(OR(G1529="C",G1529="D"),'1_QUESITOS'!$D$13="Sim"),"10.1",
IF(AND(OR(G1529="A",G1529="B"),'1_QUESITOS'!$D$14="Sim"),"10.2",
IF(AND(OR(G1529="C",G1529="D"),'1_QUESITOS'!$D$13="Não",'1_QUESITOS'!$D$12="Inciso I"),"11.1",
IF(AND(OR(G1529="C",G1529="D"),'1_QUESITOS'!$D$13="Não",'1_QUESITOS'!$D$12="Inciso II"),"11.2",
"00.0")))))</f>
        <v>00.0</v>
      </c>
      <c r="I1529" s="87">
        <f>IF('1_QUESITOS'!$D$18="ERRO !!!",0,
IF(H1529="10.1",0.65,
IF(H1529="10.2",0,
IF(AND(H1529="11.1",'1_QUESITOS'!$D$8="Não",'1_QUESITOS'!$D$9="Não",'1_QUESITOS'!$D$10="Não",'1_QUESITOS'!$D$11="Não"),0.65,
IF(AND(H1529="11.1",OR('1_QUESITOS'!$D$8="Sim",'1_QUESITOS'!$D$9="Sim",'1_QUESITOS'!$D$10="Sim",'1_QUESITOS'!$D$11="Sim")),0.7,
IF(AND(H1529="11.2",'1_QUESITOS'!$D$8="Não",'1_QUESITOS'!$D$9="Não",'1_QUESITOS'!$D$10="Não",'1_QUESITOS'!$D$11="Não"),0.5,
IF(AND(H1529="11.2",OR('1_QUESITOS'!$D$8="Sim",'1_QUESITOS'!$D$9="Sim",'1_QUESITOS'!$D$10="Sim",'1_QUESITOS'!$D$11="Sim")),0.55,
0)))))))</f>
        <v>0</v>
      </c>
      <c r="J1529" s="87">
        <f>'3_CAPAG'!$D$8</f>
        <v>0</v>
      </c>
      <c r="K1529" s="87">
        <f>IF(OR('2_DEBITOS'!I1525="Sim",'1_QUESITOS'!$D$6="Sim",'1_QUESITOS'!$D$7="Sim",'1_QUESITOS'!$D$9="Sim"),I1529,
SMALL(I1529:J1529,1))</f>
        <v>0</v>
      </c>
      <c r="L1529" s="7">
        <f>IF('2_DEBITOS'!$I$4="ERRO !!!",0,ROUNDDOWN(SUM(E1529:F1529)*K1529,2))</f>
        <v>0</v>
      </c>
      <c r="M1529" s="7">
        <f t="shared" si="92"/>
        <v>0</v>
      </c>
      <c r="N1529" s="7">
        <f t="shared" si="95"/>
        <v>0</v>
      </c>
      <c r="O1529" s="7">
        <f t="shared" si="93"/>
        <v>0</v>
      </c>
    </row>
    <row r="1530" spans="3:15" x14ac:dyDescent="0.35">
      <c r="C1530" s="18" t="str">
        <f t="shared" si="94"/>
        <v/>
      </c>
      <c r="D1530" s="13" t="str">
        <f>IF('2_DEBITOS'!D1526="","Não informado",'2_DEBITOS'!D1526)</f>
        <v>Não informado</v>
      </c>
      <c r="E1530" s="7">
        <f>IF('2_DEBITOS'!$I$4="ERRO !!!",0,SUM('2_DEBITOS'!E1526))</f>
        <v>0</v>
      </c>
      <c r="F1530" s="7">
        <f>IF('2_DEBITOS'!$I$4="ERRO !!!",0,SUM('2_DEBITOS'!F1526,'2_DEBITOS'!G1526))</f>
        <v>0</v>
      </c>
      <c r="G1530" s="8" t="str">
        <f>IF('1_QUESITOS'!$D$18="ERRO !!!","",
IF(E1530+F1530=0,"",
IF(OR('2_DEBITOS'!I1526="Sim",'1_QUESITOS'!$D$6="Sim",'1_QUESITOS'!$D$7="Sim",'1_QUESITOS'!$D$9="Sim"),"D",
IF('3_CAPAG'!$D$9="","",
'3_CAPAG'!$D$9))))</f>
        <v/>
      </c>
      <c r="H1530" s="8" t="str">
        <f>IF('1_QUESITOS'!$D$18="ERRO !!!","00.0",
IF(AND(OR(G1530="C",G1530="D"),'1_QUESITOS'!$D$13="Sim"),"10.1",
IF(AND(OR(G1530="A",G1530="B"),'1_QUESITOS'!$D$14="Sim"),"10.2",
IF(AND(OR(G1530="C",G1530="D"),'1_QUESITOS'!$D$13="Não",'1_QUESITOS'!$D$12="Inciso I"),"11.1",
IF(AND(OR(G1530="C",G1530="D"),'1_QUESITOS'!$D$13="Não",'1_QUESITOS'!$D$12="Inciso II"),"11.2",
"00.0")))))</f>
        <v>00.0</v>
      </c>
      <c r="I1530" s="87">
        <f>IF('1_QUESITOS'!$D$18="ERRO !!!",0,
IF(H1530="10.1",0.65,
IF(H1530="10.2",0,
IF(AND(H1530="11.1",'1_QUESITOS'!$D$8="Não",'1_QUESITOS'!$D$9="Não",'1_QUESITOS'!$D$10="Não",'1_QUESITOS'!$D$11="Não"),0.65,
IF(AND(H1530="11.1",OR('1_QUESITOS'!$D$8="Sim",'1_QUESITOS'!$D$9="Sim",'1_QUESITOS'!$D$10="Sim",'1_QUESITOS'!$D$11="Sim")),0.7,
IF(AND(H1530="11.2",'1_QUESITOS'!$D$8="Não",'1_QUESITOS'!$D$9="Não",'1_QUESITOS'!$D$10="Não",'1_QUESITOS'!$D$11="Não"),0.5,
IF(AND(H1530="11.2",OR('1_QUESITOS'!$D$8="Sim",'1_QUESITOS'!$D$9="Sim",'1_QUESITOS'!$D$10="Sim",'1_QUESITOS'!$D$11="Sim")),0.55,
0)))))))</f>
        <v>0</v>
      </c>
      <c r="J1530" s="87">
        <f>'3_CAPAG'!$D$8</f>
        <v>0</v>
      </c>
      <c r="K1530" s="87">
        <f>IF(OR('2_DEBITOS'!I1526="Sim",'1_QUESITOS'!$D$6="Sim",'1_QUESITOS'!$D$7="Sim",'1_QUESITOS'!$D$9="Sim"),I1530,
SMALL(I1530:J1530,1))</f>
        <v>0</v>
      </c>
      <c r="L1530" s="7">
        <f>IF('2_DEBITOS'!$I$4="ERRO !!!",0,ROUNDDOWN(SUM(E1530:F1530)*K1530,2))</f>
        <v>0</v>
      </c>
      <c r="M1530" s="7">
        <f t="shared" si="92"/>
        <v>0</v>
      </c>
      <c r="N1530" s="7">
        <f t="shared" si="95"/>
        <v>0</v>
      </c>
      <c r="O1530" s="7">
        <f t="shared" si="93"/>
        <v>0</v>
      </c>
    </row>
    <row r="1531" spans="3:15" x14ac:dyDescent="0.35">
      <c r="C1531" s="18" t="str">
        <f t="shared" si="94"/>
        <v/>
      </c>
      <c r="D1531" s="13" t="str">
        <f>IF('2_DEBITOS'!D1527="","Não informado",'2_DEBITOS'!D1527)</f>
        <v>Não informado</v>
      </c>
      <c r="E1531" s="7">
        <f>IF('2_DEBITOS'!$I$4="ERRO !!!",0,SUM('2_DEBITOS'!E1527))</f>
        <v>0</v>
      </c>
      <c r="F1531" s="7">
        <f>IF('2_DEBITOS'!$I$4="ERRO !!!",0,SUM('2_DEBITOS'!F1527,'2_DEBITOS'!G1527))</f>
        <v>0</v>
      </c>
      <c r="G1531" s="8" t="str">
        <f>IF('1_QUESITOS'!$D$18="ERRO !!!","",
IF(E1531+F1531=0,"",
IF(OR('2_DEBITOS'!I1527="Sim",'1_QUESITOS'!$D$6="Sim",'1_QUESITOS'!$D$7="Sim",'1_QUESITOS'!$D$9="Sim"),"D",
IF('3_CAPAG'!$D$9="","",
'3_CAPAG'!$D$9))))</f>
        <v/>
      </c>
      <c r="H1531" s="8" t="str">
        <f>IF('1_QUESITOS'!$D$18="ERRO !!!","00.0",
IF(AND(OR(G1531="C",G1531="D"),'1_QUESITOS'!$D$13="Sim"),"10.1",
IF(AND(OR(G1531="A",G1531="B"),'1_QUESITOS'!$D$14="Sim"),"10.2",
IF(AND(OR(G1531="C",G1531="D"),'1_QUESITOS'!$D$13="Não",'1_QUESITOS'!$D$12="Inciso I"),"11.1",
IF(AND(OR(G1531="C",G1531="D"),'1_QUESITOS'!$D$13="Não",'1_QUESITOS'!$D$12="Inciso II"),"11.2",
"00.0")))))</f>
        <v>00.0</v>
      </c>
      <c r="I1531" s="87">
        <f>IF('1_QUESITOS'!$D$18="ERRO !!!",0,
IF(H1531="10.1",0.65,
IF(H1531="10.2",0,
IF(AND(H1531="11.1",'1_QUESITOS'!$D$8="Não",'1_QUESITOS'!$D$9="Não",'1_QUESITOS'!$D$10="Não",'1_QUESITOS'!$D$11="Não"),0.65,
IF(AND(H1531="11.1",OR('1_QUESITOS'!$D$8="Sim",'1_QUESITOS'!$D$9="Sim",'1_QUESITOS'!$D$10="Sim",'1_QUESITOS'!$D$11="Sim")),0.7,
IF(AND(H1531="11.2",'1_QUESITOS'!$D$8="Não",'1_QUESITOS'!$D$9="Não",'1_QUESITOS'!$D$10="Não",'1_QUESITOS'!$D$11="Não"),0.5,
IF(AND(H1531="11.2",OR('1_QUESITOS'!$D$8="Sim",'1_QUESITOS'!$D$9="Sim",'1_QUESITOS'!$D$10="Sim",'1_QUESITOS'!$D$11="Sim")),0.55,
0)))))))</f>
        <v>0</v>
      </c>
      <c r="J1531" s="87">
        <f>'3_CAPAG'!$D$8</f>
        <v>0</v>
      </c>
      <c r="K1531" s="87">
        <f>IF(OR('2_DEBITOS'!I1527="Sim",'1_QUESITOS'!$D$6="Sim",'1_QUESITOS'!$D$7="Sim",'1_QUESITOS'!$D$9="Sim"),I1531,
SMALL(I1531:J1531,1))</f>
        <v>0</v>
      </c>
      <c r="L1531" s="7">
        <f>IF('2_DEBITOS'!$I$4="ERRO !!!",0,ROUNDDOWN(SUM(E1531:F1531)*K1531,2))</f>
        <v>0</v>
      </c>
      <c r="M1531" s="7">
        <f t="shared" si="92"/>
        <v>0</v>
      </c>
      <c r="N1531" s="7">
        <f t="shared" si="95"/>
        <v>0</v>
      </c>
      <c r="O1531" s="7">
        <f t="shared" si="93"/>
        <v>0</v>
      </c>
    </row>
    <row r="1532" spans="3:15" x14ac:dyDescent="0.35">
      <c r="C1532" s="18" t="str">
        <f t="shared" si="94"/>
        <v/>
      </c>
      <c r="D1532" s="13" t="str">
        <f>IF('2_DEBITOS'!D1528="","Não informado",'2_DEBITOS'!D1528)</f>
        <v>Não informado</v>
      </c>
      <c r="E1532" s="7">
        <f>IF('2_DEBITOS'!$I$4="ERRO !!!",0,SUM('2_DEBITOS'!E1528))</f>
        <v>0</v>
      </c>
      <c r="F1532" s="7">
        <f>IF('2_DEBITOS'!$I$4="ERRO !!!",0,SUM('2_DEBITOS'!F1528,'2_DEBITOS'!G1528))</f>
        <v>0</v>
      </c>
      <c r="G1532" s="8" t="str">
        <f>IF('1_QUESITOS'!$D$18="ERRO !!!","",
IF(E1532+F1532=0,"",
IF(OR('2_DEBITOS'!I1528="Sim",'1_QUESITOS'!$D$6="Sim",'1_QUESITOS'!$D$7="Sim",'1_QUESITOS'!$D$9="Sim"),"D",
IF('3_CAPAG'!$D$9="","",
'3_CAPAG'!$D$9))))</f>
        <v/>
      </c>
      <c r="H1532" s="8" t="str">
        <f>IF('1_QUESITOS'!$D$18="ERRO !!!","00.0",
IF(AND(OR(G1532="C",G1532="D"),'1_QUESITOS'!$D$13="Sim"),"10.1",
IF(AND(OR(G1532="A",G1532="B"),'1_QUESITOS'!$D$14="Sim"),"10.2",
IF(AND(OR(G1532="C",G1532="D"),'1_QUESITOS'!$D$13="Não",'1_QUESITOS'!$D$12="Inciso I"),"11.1",
IF(AND(OR(G1532="C",G1532="D"),'1_QUESITOS'!$D$13="Não",'1_QUESITOS'!$D$12="Inciso II"),"11.2",
"00.0")))))</f>
        <v>00.0</v>
      </c>
      <c r="I1532" s="87">
        <f>IF('1_QUESITOS'!$D$18="ERRO !!!",0,
IF(H1532="10.1",0.65,
IF(H1532="10.2",0,
IF(AND(H1532="11.1",'1_QUESITOS'!$D$8="Não",'1_QUESITOS'!$D$9="Não",'1_QUESITOS'!$D$10="Não",'1_QUESITOS'!$D$11="Não"),0.65,
IF(AND(H1532="11.1",OR('1_QUESITOS'!$D$8="Sim",'1_QUESITOS'!$D$9="Sim",'1_QUESITOS'!$D$10="Sim",'1_QUESITOS'!$D$11="Sim")),0.7,
IF(AND(H1532="11.2",'1_QUESITOS'!$D$8="Não",'1_QUESITOS'!$D$9="Não",'1_QUESITOS'!$D$10="Não",'1_QUESITOS'!$D$11="Não"),0.5,
IF(AND(H1532="11.2",OR('1_QUESITOS'!$D$8="Sim",'1_QUESITOS'!$D$9="Sim",'1_QUESITOS'!$D$10="Sim",'1_QUESITOS'!$D$11="Sim")),0.55,
0)))))))</f>
        <v>0</v>
      </c>
      <c r="J1532" s="87">
        <f>'3_CAPAG'!$D$8</f>
        <v>0</v>
      </c>
      <c r="K1532" s="87">
        <f>IF(OR('2_DEBITOS'!I1528="Sim",'1_QUESITOS'!$D$6="Sim",'1_QUESITOS'!$D$7="Sim",'1_QUESITOS'!$D$9="Sim"),I1532,
SMALL(I1532:J1532,1))</f>
        <v>0</v>
      </c>
      <c r="L1532" s="7">
        <f>IF('2_DEBITOS'!$I$4="ERRO !!!",0,ROUNDDOWN(SUM(E1532:F1532)*K1532,2))</f>
        <v>0</v>
      </c>
      <c r="M1532" s="7">
        <f t="shared" si="92"/>
        <v>0</v>
      </c>
      <c r="N1532" s="7">
        <f t="shared" si="95"/>
        <v>0</v>
      </c>
      <c r="O1532" s="7">
        <f t="shared" si="93"/>
        <v>0</v>
      </c>
    </row>
    <row r="1533" spans="3:15" x14ac:dyDescent="0.35">
      <c r="C1533" s="18" t="str">
        <f t="shared" si="94"/>
        <v/>
      </c>
      <c r="D1533" s="13" t="str">
        <f>IF('2_DEBITOS'!D1529="","Não informado",'2_DEBITOS'!D1529)</f>
        <v>Não informado</v>
      </c>
      <c r="E1533" s="7">
        <f>IF('2_DEBITOS'!$I$4="ERRO !!!",0,SUM('2_DEBITOS'!E1529))</f>
        <v>0</v>
      </c>
      <c r="F1533" s="7">
        <f>IF('2_DEBITOS'!$I$4="ERRO !!!",0,SUM('2_DEBITOS'!F1529,'2_DEBITOS'!G1529))</f>
        <v>0</v>
      </c>
      <c r="G1533" s="8" t="str">
        <f>IF('1_QUESITOS'!$D$18="ERRO !!!","",
IF(E1533+F1533=0,"",
IF(OR('2_DEBITOS'!I1529="Sim",'1_QUESITOS'!$D$6="Sim",'1_QUESITOS'!$D$7="Sim",'1_QUESITOS'!$D$9="Sim"),"D",
IF('3_CAPAG'!$D$9="","",
'3_CAPAG'!$D$9))))</f>
        <v/>
      </c>
      <c r="H1533" s="8" t="str">
        <f>IF('1_QUESITOS'!$D$18="ERRO !!!","00.0",
IF(AND(OR(G1533="C",G1533="D"),'1_QUESITOS'!$D$13="Sim"),"10.1",
IF(AND(OR(G1533="A",G1533="B"),'1_QUESITOS'!$D$14="Sim"),"10.2",
IF(AND(OR(G1533="C",G1533="D"),'1_QUESITOS'!$D$13="Não",'1_QUESITOS'!$D$12="Inciso I"),"11.1",
IF(AND(OR(G1533="C",G1533="D"),'1_QUESITOS'!$D$13="Não",'1_QUESITOS'!$D$12="Inciso II"),"11.2",
"00.0")))))</f>
        <v>00.0</v>
      </c>
      <c r="I1533" s="87">
        <f>IF('1_QUESITOS'!$D$18="ERRO !!!",0,
IF(H1533="10.1",0.65,
IF(H1533="10.2",0,
IF(AND(H1533="11.1",'1_QUESITOS'!$D$8="Não",'1_QUESITOS'!$D$9="Não",'1_QUESITOS'!$D$10="Não",'1_QUESITOS'!$D$11="Não"),0.65,
IF(AND(H1533="11.1",OR('1_QUESITOS'!$D$8="Sim",'1_QUESITOS'!$D$9="Sim",'1_QUESITOS'!$D$10="Sim",'1_QUESITOS'!$D$11="Sim")),0.7,
IF(AND(H1533="11.2",'1_QUESITOS'!$D$8="Não",'1_QUESITOS'!$D$9="Não",'1_QUESITOS'!$D$10="Não",'1_QUESITOS'!$D$11="Não"),0.5,
IF(AND(H1533="11.2",OR('1_QUESITOS'!$D$8="Sim",'1_QUESITOS'!$D$9="Sim",'1_QUESITOS'!$D$10="Sim",'1_QUESITOS'!$D$11="Sim")),0.55,
0)))))))</f>
        <v>0</v>
      </c>
      <c r="J1533" s="87">
        <f>'3_CAPAG'!$D$8</f>
        <v>0</v>
      </c>
      <c r="K1533" s="87">
        <f>IF(OR('2_DEBITOS'!I1529="Sim",'1_QUESITOS'!$D$6="Sim",'1_QUESITOS'!$D$7="Sim",'1_QUESITOS'!$D$9="Sim"),I1533,
SMALL(I1533:J1533,1))</f>
        <v>0</v>
      </c>
      <c r="L1533" s="7">
        <f>IF('2_DEBITOS'!$I$4="ERRO !!!",0,ROUNDDOWN(SUM(E1533:F1533)*K1533,2))</f>
        <v>0</v>
      </c>
      <c r="M1533" s="7">
        <f t="shared" si="92"/>
        <v>0</v>
      </c>
      <c r="N1533" s="7">
        <f t="shared" si="95"/>
        <v>0</v>
      </c>
      <c r="O1533" s="7">
        <f t="shared" si="93"/>
        <v>0</v>
      </c>
    </row>
    <row r="1534" spans="3:15" x14ac:dyDescent="0.35">
      <c r="C1534" s="18" t="str">
        <f t="shared" si="94"/>
        <v/>
      </c>
      <c r="D1534" s="13" t="str">
        <f>IF('2_DEBITOS'!D1530="","Não informado",'2_DEBITOS'!D1530)</f>
        <v>Não informado</v>
      </c>
      <c r="E1534" s="7">
        <f>IF('2_DEBITOS'!$I$4="ERRO !!!",0,SUM('2_DEBITOS'!E1530))</f>
        <v>0</v>
      </c>
      <c r="F1534" s="7">
        <f>IF('2_DEBITOS'!$I$4="ERRO !!!",0,SUM('2_DEBITOS'!F1530,'2_DEBITOS'!G1530))</f>
        <v>0</v>
      </c>
      <c r="G1534" s="8" t="str">
        <f>IF('1_QUESITOS'!$D$18="ERRO !!!","",
IF(E1534+F1534=0,"",
IF(OR('2_DEBITOS'!I1530="Sim",'1_QUESITOS'!$D$6="Sim",'1_QUESITOS'!$D$7="Sim",'1_QUESITOS'!$D$9="Sim"),"D",
IF('3_CAPAG'!$D$9="","",
'3_CAPAG'!$D$9))))</f>
        <v/>
      </c>
      <c r="H1534" s="8" t="str">
        <f>IF('1_QUESITOS'!$D$18="ERRO !!!","00.0",
IF(AND(OR(G1534="C",G1534="D"),'1_QUESITOS'!$D$13="Sim"),"10.1",
IF(AND(OR(G1534="A",G1534="B"),'1_QUESITOS'!$D$14="Sim"),"10.2",
IF(AND(OR(G1534="C",G1534="D"),'1_QUESITOS'!$D$13="Não",'1_QUESITOS'!$D$12="Inciso I"),"11.1",
IF(AND(OR(G1534="C",G1534="D"),'1_QUESITOS'!$D$13="Não",'1_QUESITOS'!$D$12="Inciso II"),"11.2",
"00.0")))))</f>
        <v>00.0</v>
      </c>
      <c r="I1534" s="87">
        <f>IF('1_QUESITOS'!$D$18="ERRO !!!",0,
IF(H1534="10.1",0.65,
IF(H1534="10.2",0,
IF(AND(H1534="11.1",'1_QUESITOS'!$D$8="Não",'1_QUESITOS'!$D$9="Não",'1_QUESITOS'!$D$10="Não",'1_QUESITOS'!$D$11="Não"),0.65,
IF(AND(H1534="11.1",OR('1_QUESITOS'!$D$8="Sim",'1_QUESITOS'!$D$9="Sim",'1_QUESITOS'!$D$10="Sim",'1_QUESITOS'!$D$11="Sim")),0.7,
IF(AND(H1534="11.2",'1_QUESITOS'!$D$8="Não",'1_QUESITOS'!$D$9="Não",'1_QUESITOS'!$D$10="Não",'1_QUESITOS'!$D$11="Não"),0.5,
IF(AND(H1534="11.2",OR('1_QUESITOS'!$D$8="Sim",'1_QUESITOS'!$D$9="Sim",'1_QUESITOS'!$D$10="Sim",'1_QUESITOS'!$D$11="Sim")),0.55,
0)))))))</f>
        <v>0</v>
      </c>
      <c r="J1534" s="87">
        <f>'3_CAPAG'!$D$8</f>
        <v>0</v>
      </c>
      <c r="K1534" s="87">
        <f>IF(OR('2_DEBITOS'!I1530="Sim",'1_QUESITOS'!$D$6="Sim",'1_QUESITOS'!$D$7="Sim",'1_QUESITOS'!$D$9="Sim"),I1534,
SMALL(I1534:J1534,1))</f>
        <v>0</v>
      </c>
      <c r="L1534" s="7">
        <f>IF('2_DEBITOS'!$I$4="ERRO !!!",0,ROUNDDOWN(SUM(E1534:F1534)*K1534,2))</f>
        <v>0</v>
      </c>
      <c r="M1534" s="7">
        <f t="shared" si="92"/>
        <v>0</v>
      </c>
      <c r="N1534" s="7">
        <f t="shared" si="95"/>
        <v>0</v>
      </c>
      <c r="O1534" s="7">
        <f t="shared" si="93"/>
        <v>0</v>
      </c>
    </row>
    <row r="1535" spans="3:15" x14ac:dyDescent="0.35">
      <c r="C1535" s="18" t="str">
        <f t="shared" si="94"/>
        <v/>
      </c>
      <c r="D1535" s="13" t="str">
        <f>IF('2_DEBITOS'!D1531="","Não informado",'2_DEBITOS'!D1531)</f>
        <v>Não informado</v>
      </c>
      <c r="E1535" s="7">
        <f>IF('2_DEBITOS'!$I$4="ERRO !!!",0,SUM('2_DEBITOS'!E1531))</f>
        <v>0</v>
      </c>
      <c r="F1535" s="7">
        <f>IF('2_DEBITOS'!$I$4="ERRO !!!",0,SUM('2_DEBITOS'!F1531,'2_DEBITOS'!G1531))</f>
        <v>0</v>
      </c>
      <c r="G1535" s="8" t="str">
        <f>IF('1_QUESITOS'!$D$18="ERRO !!!","",
IF(E1535+F1535=0,"",
IF(OR('2_DEBITOS'!I1531="Sim",'1_QUESITOS'!$D$6="Sim",'1_QUESITOS'!$D$7="Sim",'1_QUESITOS'!$D$9="Sim"),"D",
IF('3_CAPAG'!$D$9="","",
'3_CAPAG'!$D$9))))</f>
        <v/>
      </c>
      <c r="H1535" s="8" t="str">
        <f>IF('1_QUESITOS'!$D$18="ERRO !!!","00.0",
IF(AND(OR(G1535="C",G1535="D"),'1_QUESITOS'!$D$13="Sim"),"10.1",
IF(AND(OR(G1535="A",G1535="B"),'1_QUESITOS'!$D$14="Sim"),"10.2",
IF(AND(OR(G1535="C",G1535="D"),'1_QUESITOS'!$D$13="Não",'1_QUESITOS'!$D$12="Inciso I"),"11.1",
IF(AND(OR(G1535="C",G1535="D"),'1_QUESITOS'!$D$13="Não",'1_QUESITOS'!$D$12="Inciso II"),"11.2",
"00.0")))))</f>
        <v>00.0</v>
      </c>
      <c r="I1535" s="87">
        <f>IF('1_QUESITOS'!$D$18="ERRO !!!",0,
IF(H1535="10.1",0.65,
IF(H1535="10.2",0,
IF(AND(H1535="11.1",'1_QUESITOS'!$D$8="Não",'1_QUESITOS'!$D$9="Não",'1_QUESITOS'!$D$10="Não",'1_QUESITOS'!$D$11="Não"),0.65,
IF(AND(H1535="11.1",OR('1_QUESITOS'!$D$8="Sim",'1_QUESITOS'!$D$9="Sim",'1_QUESITOS'!$D$10="Sim",'1_QUESITOS'!$D$11="Sim")),0.7,
IF(AND(H1535="11.2",'1_QUESITOS'!$D$8="Não",'1_QUESITOS'!$D$9="Não",'1_QUESITOS'!$D$10="Não",'1_QUESITOS'!$D$11="Não"),0.5,
IF(AND(H1535="11.2",OR('1_QUESITOS'!$D$8="Sim",'1_QUESITOS'!$D$9="Sim",'1_QUESITOS'!$D$10="Sim",'1_QUESITOS'!$D$11="Sim")),0.55,
0)))))))</f>
        <v>0</v>
      </c>
      <c r="J1535" s="87">
        <f>'3_CAPAG'!$D$8</f>
        <v>0</v>
      </c>
      <c r="K1535" s="87">
        <f>IF(OR('2_DEBITOS'!I1531="Sim",'1_QUESITOS'!$D$6="Sim",'1_QUESITOS'!$D$7="Sim",'1_QUESITOS'!$D$9="Sim"),I1535,
SMALL(I1535:J1535,1))</f>
        <v>0</v>
      </c>
      <c r="L1535" s="7">
        <f>IF('2_DEBITOS'!$I$4="ERRO !!!",0,ROUNDDOWN(SUM(E1535:F1535)*K1535,2))</f>
        <v>0</v>
      </c>
      <c r="M1535" s="7">
        <f t="shared" si="92"/>
        <v>0</v>
      </c>
      <c r="N1535" s="7">
        <f t="shared" si="95"/>
        <v>0</v>
      </c>
      <c r="O1535" s="7">
        <f t="shared" si="93"/>
        <v>0</v>
      </c>
    </row>
    <row r="1536" spans="3:15" x14ac:dyDescent="0.35">
      <c r="C1536" s="18" t="str">
        <f t="shared" si="94"/>
        <v/>
      </c>
      <c r="D1536" s="13" t="str">
        <f>IF('2_DEBITOS'!D1532="","Não informado",'2_DEBITOS'!D1532)</f>
        <v>Não informado</v>
      </c>
      <c r="E1536" s="7">
        <f>IF('2_DEBITOS'!$I$4="ERRO !!!",0,SUM('2_DEBITOS'!E1532))</f>
        <v>0</v>
      </c>
      <c r="F1536" s="7">
        <f>IF('2_DEBITOS'!$I$4="ERRO !!!",0,SUM('2_DEBITOS'!F1532,'2_DEBITOS'!G1532))</f>
        <v>0</v>
      </c>
      <c r="G1536" s="8" t="str">
        <f>IF('1_QUESITOS'!$D$18="ERRO !!!","",
IF(E1536+F1536=0,"",
IF(OR('2_DEBITOS'!I1532="Sim",'1_QUESITOS'!$D$6="Sim",'1_QUESITOS'!$D$7="Sim",'1_QUESITOS'!$D$9="Sim"),"D",
IF('3_CAPAG'!$D$9="","",
'3_CAPAG'!$D$9))))</f>
        <v/>
      </c>
      <c r="H1536" s="8" t="str">
        <f>IF('1_QUESITOS'!$D$18="ERRO !!!","00.0",
IF(AND(OR(G1536="C",G1536="D"),'1_QUESITOS'!$D$13="Sim"),"10.1",
IF(AND(OR(G1536="A",G1536="B"),'1_QUESITOS'!$D$14="Sim"),"10.2",
IF(AND(OR(G1536="C",G1536="D"),'1_QUESITOS'!$D$13="Não",'1_QUESITOS'!$D$12="Inciso I"),"11.1",
IF(AND(OR(G1536="C",G1536="D"),'1_QUESITOS'!$D$13="Não",'1_QUESITOS'!$D$12="Inciso II"),"11.2",
"00.0")))))</f>
        <v>00.0</v>
      </c>
      <c r="I1536" s="87">
        <f>IF('1_QUESITOS'!$D$18="ERRO !!!",0,
IF(H1536="10.1",0.65,
IF(H1536="10.2",0,
IF(AND(H1536="11.1",'1_QUESITOS'!$D$8="Não",'1_QUESITOS'!$D$9="Não",'1_QUESITOS'!$D$10="Não",'1_QUESITOS'!$D$11="Não"),0.65,
IF(AND(H1536="11.1",OR('1_QUESITOS'!$D$8="Sim",'1_QUESITOS'!$D$9="Sim",'1_QUESITOS'!$D$10="Sim",'1_QUESITOS'!$D$11="Sim")),0.7,
IF(AND(H1536="11.2",'1_QUESITOS'!$D$8="Não",'1_QUESITOS'!$D$9="Não",'1_QUESITOS'!$D$10="Não",'1_QUESITOS'!$D$11="Não"),0.5,
IF(AND(H1536="11.2",OR('1_QUESITOS'!$D$8="Sim",'1_QUESITOS'!$D$9="Sim",'1_QUESITOS'!$D$10="Sim",'1_QUESITOS'!$D$11="Sim")),0.55,
0)))))))</f>
        <v>0</v>
      </c>
      <c r="J1536" s="87">
        <f>'3_CAPAG'!$D$8</f>
        <v>0</v>
      </c>
      <c r="K1536" s="87">
        <f>IF(OR('2_DEBITOS'!I1532="Sim",'1_QUESITOS'!$D$6="Sim",'1_QUESITOS'!$D$7="Sim",'1_QUESITOS'!$D$9="Sim"),I1536,
SMALL(I1536:J1536,1))</f>
        <v>0</v>
      </c>
      <c r="L1536" s="7">
        <f>IF('2_DEBITOS'!$I$4="ERRO !!!",0,ROUNDDOWN(SUM(E1536:F1536)*K1536,2))</f>
        <v>0</v>
      </c>
      <c r="M1536" s="7">
        <f t="shared" si="92"/>
        <v>0</v>
      </c>
      <c r="N1536" s="7">
        <f t="shared" si="95"/>
        <v>0</v>
      </c>
      <c r="O1536" s="7">
        <f t="shared" si="93"/>
        <v>0</v>
      </c>
    </row>
    <row r="1537" spans="3:15" x14ac:dyDescent="0.35">
      <c r="C1537" s="18" t="str">
        <f t="shared" si="94"/>
        <v/>
      </c>
      <c r="D1537" s="13" t="str">
        <f>IF('2_DEBITOS'!D1533="","Não informado",'2_DEBITOS'!D1533)</f>
        <v>Não informado</v>
      </c>
      <c r="E1537" s="7">
        <f>IF('2_DEBITOS'!$I$4="ERRO !!!",0,SUM('2_DEBITOS'!E1533))</f>
        <v>0</v>
      </c>
      <c r="F1537" s="7">
        <f>IF('2_DEBITOS'!$I$4="ERRO !!!",0,SUM('2_DEBITOS'!F1533,'2_DEBITOS'!G1533))</f>
        <v>0</v>
      </c>
      <c r="G1537" s="8" t="str">
        <f>IF('1_QUESITOS'!$D$18="ERRO !!!","",
IF(E1537+F1537=0,"",
IF(OR('2_DEBITOS'!I1533="Sim",'1_QUESITOS'!$D$6="Sim",'1_QUESITOS'!$D$7="Sim",'1_QUESITOS'!$D$9="Sim"),"D",
IF('3_CAPAG'!$D$9="","",
'3_CAPAG'!$D$9))))</f>
        <v/>
      </c>
      <c r="H1537" s="8" t="str">
        <f>IF('1_QUESITOS'!$D$18="ERRO !!!","00.0",
IF(AND(OR(G1537="C",G1537="D"),'1_QUESITOS'!$D$13="Sim"),"10.1",
IF(AND(OR(G1537="A",G1537="B"),'1_QUESITOS'!$D$14="Sim"),"10.2",
IF(AND(OR(G1537="C",G1537="D"),'1_QUESITOS'!$D$13="Não",'1_QUESITOS'!$D$12="Inciso I"),"11.1",
IF(AND(OR(G1537="C",G1537="D"),'1_QUESITOS'!$D$13="Não",'1_QUESITOS'!$D$12="Inciso II"),"11.2",
"00.0")))))</f>
        <v>00.0</v>
      </c>
      <c r="I1537" s="87">
        <f>IF('1_QUESITOS'!$D$18="ERRO !!!",0,
IF(H1537="10.1",0.65,
IF(H1537="10.2",0,
IF(AND(H1537="11.1",'1_QUESITOS'!$D$8="Não",'1_QUESITOS'!$D$9="Não",'1_QUESITOS'!$D$10="Não",'1_QUESITOS'!$D$11="Não"),0.65,
IF(AND(H1537="11.1",OR('1_QUESITOS'!$D$8="Sim",'1_QUESITOS'!$D$9="Sim",'1_QUESITOS'!$D$10="Sim",'1_QUESITOS'!$D$11="Sim")),0.7,
IF(AND(H1537="11.2",'1_QUESITOS'!$D$8="Não",'1_QUESITOS'!$D$9="Não",'1_QUESITOS'!$D$10="Não",'1_QUESITOS'!$D$11="Não"),0.5,
IF(AND(H1537="11.2",OR('1_QUESITOS'!$D$8="Sim",'1_QUESITOS'!$D$9="Sim",'1_QUESITOS'!$D$10="Sim",'1_QUESITOS'!$D$11="Sim")),0.55,
0)))))))</f>
        <v>0</v>
      </c>
      <c r="J1537" s="87">
        <f>'3_CAPAG'!$D$8</f>
        <v>0</v>
      </c>
      <c r="K1537" s="87">
        <f>IF(OR('2_DEBITOS'!I1533="Sim",'1_QUESITOS'!$D$6="Sim",'1_QUESITOS'!$D$7="Sim",'1_QUESITOS'!$D$9="Sim"),I1537,
SMALL(I1537:J1537,1))</f>
        <v>0</v>
      </c>
      <c r="L1537" s="7">
        <f>IF('2_DEBITOS'!$I$4="ERRO !!!",0,ROUNDDOWN(SUM(E1537:F1537)*K1537,2))</f>
        <v>0</v>
      </c>
      <c r="M1537" s="7">
        <f t="shared" si="92"/>
        <v>0</v>
      </c>
      <c r="N1537" s="7">
        <f t="shared" si="95"/>
        <v>0</v>
      </c>
      <c r="O1537" s="7">
        <f t="shared" si="93"/>
        <v>0</v>
      </c>
    </row>
    <row r="1538" spans="3:15" x14ac:dyDescent="0.35">
      <c r="C1538" s="18" t="str">
        <f t="shared" si="94"/>
        <v/>
      </c>
      <c r="D1538" s="13" t="str">
        <f>IF('2_DEBITOS'!D1534="","Não informado",'2_DEBITOS'!D1534)</f>
        <v>Não informado</v>
      </c>
      <c r="E1538" s="7">
        <f>IF('2_DEBITOS'!$I$4="ERRO !!!",0,SUM('2_DEBITOS'!E1534))</f>
        <v>0</v>
      </c>
      <c r="F1538" s="7">
        <f>IF('2_DEBITOS'!$I$4="ERRO !!!",0,SUM('2_DEBITOS'!F1534,'2_DEBITOS'!G1534))</f>
        <v>0</v>
      </c>
      <c r="G1538" s="8" t="str">
        <f>IF('1_QUESITOS'!$D$18="ERRO !!!","",
IF(E1538+F1538=0,"",
IF(OR('2_DEBITOS'!I1534="Sim",'1_QUESITOS'!$D$6="Sim",'1_QUESITOS'!$D$7="Sim",'1_QUESITOS'!$D$9="Sim"),"D",
IF('3_CAPAG'!$D$9="","",
'3_CAPAG'!$D$9))))</f>
        <v/>
      </c>
      <c r="H1538" s="8" t="str">
        <f>IF('1_QUESITOS'!$D$18="ERRO !!!","00.0",
IF(AND(OR(G1538="C",G1538="D"),'1_QUESITOS'!$D$13="Sim"),"10.1",
IF(AND(OR(G1538="A",G1538="B"),'1_QUESITOS'!$D$14="Sim"),"10.2",
IF(AND(OR(G1538="C",G1538="D"),'1_QUESITOS'!$D$13="Não",'1_QUESITOS'!$D$12="Inciso I"),"11.1",
IF(AND(OR(G1538="C",G1538="D"),'1_QUESITOS'!$D$13="Não",'1_QUESITOS'!$D$12="Inciso II"),"11.2",
"00.0")))))</f>
        <v>00.0</v>
      </c>
      <c r="I1538" s="87">
        <f>IF('1_QUESITOS'!$D$18="ERRO !!!",0,
IF(H1538="10.1",0.65,
IF(H1538="10.2",0,
IF(AND(H1538="11.1",'1_QUESITOS'!$D$8="Não",'1_QUESITOS'!$D$9="Não",'1_QUESITOS'!$D$10="Não",'1_QUESITOS'!$D$11="Não"),0.65,
IF(AND(H1538="11.1",OR('1_QUESITOS'!$D$8="Sim",'1_QUESITOS'!$D$9="Sim",'1_QUESITOS'!$D$10="Sim",'1_QUESITOS'!$D$11="Sim")),0.7,
IF(AND(H1538="11.2",'1_QUESITOS'!$D$8="Não",'1_QUESITOS'!$D$9="Não",'1_QUESITOS'!$D$10="Não",'1_QUESITOS'!$D$11="Não"),0.5,
IF(AND(H1538="11.2",OR('1_QUESITOS'!$D$8="Sim",'1_QUESITOS'!$D$9="Sim",'1_QUESITOS'!$D$10="Sim",'1_QUESITOS'!$D$11="Sim")),0.55,
0)))))))</f>
        <v>0</v>
      </c>
      <c r="J1538" s="87">
        <f>'3_CAPAG'!$D$8</f>
        <v>0</v>
      </c>
      <c r="K1538" s="87">
        <f>IF(OR('2_DEBITOS'!I1534="Sim",'1_QUESITOS'!$D$6="Sim",'1_QUESITOS'!$D$7="Sim",'1_QUESITOS'!$D$9="Sim"),I1538,
SMALL(I1538:J1538,1))</f>
        <v>0</v>
      </c>
      <c r="L1538" s="7">
        <f>IF('2_DEBITOS'!$I$4="ERRO !!!",0,ROUNDDOWN(SUM(E1538:F1538)*K1538,2))</f>
        <v>0</v>
      </c>
      <c r="M1538" s="7">
        <f t="shared" si="92"/>
        <v>0</v>
      </c>
      <c r="N1538" s="7">
        <f t="shared" si="95"/>
        <v>0</v>
      </c>
      <c r="O1538" s="7">
        <f t="shared" si="93"/>
        <v>0</v>
      </c>
    </row>
    <row r="1539" spans="3:15" x14ac:dyDescent="0.35">
      <c r="C1539" s="18" t="str">
        <f t="shared" si="94"/>
        <v/>
      </c>
      <c r="D1539" s="13" t="str">
        <f>IF('2_DEBITOS'!D1535="","Não informado",'2_DEBITOS'!D1535)</f>
        <v>Não informado</v>
      </c>
      <c r="E1539" s="7">
        <f>IF('2_DEBITOS'!$I$4="ERRO !!!",0,SUM('2_DEBITOS'!E1535))</f>
        <v>0</v>
      </c>
      <c r="F1539" s="7">
        <f>IF('2_DEBITOS'!$I$4="ERRO !!!",0,SUM('2_DEBITOS'!F1535,'2_DEBITOS'!G1535))</f>
        <v>0</v>
      </c>
      <c r="G1539" s="8" t="str">
        <f>IF('1_QUESITOS'!$D$18="ERRO !!!","",
IF(E1539+F1539=0,"",
IF(OR('2_DEBITOS'!I1535="Sim",'1_QUESITOS'!$D$6="Sim",'1_QUESITOS'!$D$7="Sim",'1_QUESITOS'!$D$9="Sim"),"D",
IF('3_CAPAG'!$D$9="","",
'3_CAPAG'!$D$9))))</f>
        <v/>
      </c>
      <c r="H1539" s="8" t="str">
        <f>IF('1_QUESITOS'!$D$18="ERRO !!!","00.0",
IF(AND(OR(G1539="C",G1539="D"),'1_QUESITOS'!$D$13="Sim"),"10.1",
IF(AND(OR(G1539="A",G1539="B"),'1_QUESITOS'!$D$14="Sim"),"10.2",
IF(AND(OR(G1539="C",G1539="D"),'1_QUESITOS'!$D$13="Não",'1_QUESITOS'!$D$12="Inciso I"),"11.1",
IF(AND(OR(G1539="C",G1539="D"),'1_QUESITOS'!$D$13="Não",'1_QUESITOS'!$D$12="Inciso II"),"11.2",
"00.0")))))</f>
        <v>00.0</v>
      </c>
      <c r="I1539" s="87">
        <f>IF('1_QUESITOS'!$D$18="ERRO !!!",0,
IF(H1539="10.1",0.65,
IF(H1539="10.2",0,
IF(AND(H1539="11.1",'1_QUESITOS'!$D$8="Não",'1_QUESITOS'!$D$9="Não",'1_QUESITOS'!$D$10="Não",'1_QUESITOS'!$D$11="Não"),0.65,
IF(AND(H1539="11.1",OR('1_QUESITOS'!$D$8="Sim",'1_QUESITOS'!$D$9="Sim",'1_QUESITOS'!$D$10="Sim",'1_QUESITOS'!$D$11="Sim")),0.7,
IF(AND(H1539="11.2",'1_QUESITOS'!$D$8="Não",'1_QUESITOS'!$D$9="Não",'1_QUESITOS'!$D$10="Não",'1_QUESITOS'!$D$11="Não"),0.5,
IF(AND(H1539="11.2",OR('1_QUESITOS'!$D$8="Sim",'1_QUESITOS'!$D$9="Sim",'1_QUESITOS'!$D$10="Sim",'1_QUESITOS'!$D$11="Sim")),0.55,
0)))))))</f>
        <v>0</v>
      </c>
      <c r="J1539" s="87">
        <f>'3_CAPAG'!$D$8</f>
        <v>0</v>
      </c>
      <c r="K1539" s="87">
        <f>IF(OR('2_DEBITOS'!I1535="Sim",'1_QUESITOS'!$D$6="Sim",'1_QUESITOS'!$D$7="Sim",'1_QUESITOS'!$D$9="Sim"),I1539,
SMALL(I1539:J1539,1))</f>
        <v>0</v>
      </c>
      <c r="L1539" s="7">
        <f>IF('2_DEBITOS'!$I$4="ERRO !!!",0,ROUNDDOWN(SUM(E1539:F1539)*K1539,2))</f>
        <v>0</v>
      </c>
      <c r="M1539" s="7">
        <f t="shared" si="92"/>
        <v>0</v>
      </c>
      <c r="N1539" s="7">
        <f t="shared" si="95"/>
        <v>0</v>
      </c>
      <c r="O1539" s="7">
        <f t="shared" si="93"/>
        <v>0</v>
      </c>
    </row>
    <row r="1540" spans="3:15" x14ac:dyDescent="0.35">
      <c r="C1540" s="18" t="str">
        <f t="shared" si="94"/>
        <v/>
      </c>
      <c r="D1540" s="13" t="str">
        <f>IF('2_DEBITOS'!D1536="","Não informado",'2_DEBITOS'!D1536)</f>
        <v>Não informado</v>
      </c>
      <c r="E1540" s="7">
        <f>IF('2_DEBITOS'!$I$4="ERRO !!!",0,SUM('2_DEBITOS'!E1536))</f>
        <v>0</v>
      </c>
      <c r="F1540" s="7">
        <f>IF('2_DEBITOS'!$I$4="ERRO !!!",0,SUM('2_DEBITOS'!F1536,'2_DEBITOS'!G1536))</f>
        <v>0</v>
      </c>
      <c r="G1540" s="8" t="str">
        <f>IF('1_QUESITOS'!$D$18="ERRO !!!","",
IF(E1540+F1540=0,"",
IF(OR('2_DEBITOS'!I1536="Sim",'1_QUESITOS'!$D$6="Sim",'1_QUESITOS'!$D$7="Sim",'1_QUESITOS'!$D$9="Sim"),"D",
IF('3_CAPAG'!$D$9="","",
'3_CAPAG'!$D$9))))</f>
        <v/>
      </c>
      <c r="H1540" s="8" t="str">
        <f>IF('1_QUESITOS'!$D$18="ERRO !!!","00.0",
IF(AND(OR(G1540="C",G1540="D"),'1_QUESITOS'!$D$13="Sim"),"10.1",
IF(AND(OR(G1540="A",G1540="B"),'1_QUESITOS'!$D$14="Sim"),"10.2",
IF(AND(OR(G1540="C",G1540="D"),'1_QUESITOS'!$D$13="Não",'1_QUESITOS'!$D$12="Inciso I"),"11.1",
IF(AND(OR(G1540="C",G1540="D"),'1_QUESITOS'!$D$13="Não",'1_QUESITOS'!$D$12="Inciso II"),"11.2",
"00.0")))))</f>
        <v>00.0</v>
      </c>
      <c r="I1540" s="87">
        <f>IF('1_QUESITOS'!$D$18="ERRO !!!",0,
IF(H1540="10.1",0.65,
IF(H1540="10.2",0,
IF(AND(H1540="11.1",'1_QUESITOS'!$D$8="Não",'1_QUESITOS'!$D$9="Não",'1_QUESITOS'!$D$10="Não",'1_QUESITOS'!$D$11="Não"),0.65,
IF(AND(H1540="11.1",OR('1_QUESITOS'!$D$8="Sim",'1_QUESITOS'!$D$9="Sim",'1_QUESITOS'!$D$10="Sim",'1_QUESITOS'!$D$11="Sim")),0.7,
IF(AND(H1540="11.2",'1_QUESITOS'!$D$8="Não",'1_QUESITOS'!$D$9="Não",'1_QUESITOS'!$D$10="Não",'1_QUESITOS'!$D$11="Não"),0.5,
IF(AND(H1540="11.2",OR('1_QUESITOS'!$D$8="Sim",'1_QUESITOS'!$D$9="Sim",'1_QUESITOS'!$D$10="Sim",'1_QUESITOS'!$D$11="Sim")),0.55,
0)))))))</f>
        <v>0</v>
      </c>
      <c r="J1540" s="87">
        <f>'3_CAPAG'!$D$8</f>
        <v>0</v>
      </c>
      <c r="K1540" s="87">
        <f>IF(OR('2_DEBITOS'!I1536="Sim",'1_QUESITOS'!$D$6="Sim",'1_QUESITOS'!$D$7="Sim",'1_QUESITOS'!$D$9="Sim"),I1540,
SMALL(I1540:J1540,1))</f>
        <v>0</v>
      </c>
      <c r="L1540" s="7">
        <f>IF('2_DEBITOS'!$I$4="ERRO !!!",0,ROUNDDOWN(SUM(E1540:F1540)*K1540,2))</f>
        <v>0</v>
      </c>
      <c r="M1540" s="7">
        <f t="shared" si="92"/>
        <v>0</v>
      </c>
      <c r="N1540" s="7">
        <f t="shared" si="95"/>
        <v>0</v>
      </c>
      <c r="O1540" s="7">
        <f t="shared" si="93"/>
        <v>0</v>
      </c>
    </row>
    <row r="1541" spans="3:15" x14ac:dyDescent="0.35">
      <c r="C1541" s="18" t="str">
        <f t="shared" si="94"/>
        <v/>
      </c>
      <c r="D1541" s="13" t="str">
        <f>IF('2_DEBITOS'!D1537="","Não informado",'2_DEBITOS'!D1537)</f>
        <v>Não informado</v>
      </c>
      <c r="E1541" s="7">
        <f>IF('2_DEBITOS'!$I$4="ERRO !!!",0,SUM('2_DEBITOS'!E1537))</f>
        <v>0</v>
      </c>
      <c r="F1541" s="7">
        <f>IF('2_DEBITOS'!$I$4="ERRO !!!",0,SUM('2_DEBITOS'!F1537,'2_DEBITOS'!G1537))</f>
        <v>0</v>
      </c>
      <c r="G1541" s="8" t="str">
        <f>IF('1_QUESITOS'!$D$18="ERRO !!!","",
IF(E1541+F1541=0,"",
IF(OR('2_DEBITOS'!I1537="Sim",'1_QUESITOS'!$D$6="Sim",'1_QUESITOS'!$D$7="Sim",'1_QUESITOS'!$D$9="Sim"),"D",
IF('3_CAPAG'!$D$9="","",
'3_CAPAG'!$D$9))))</f>
        <v/>
      </c>
      <c r="H1541" s="8" t="str">
        <f>IF('1_QUESITOS'!$D$18="ERRO !!!","00.0",
IF(AND(OR(G1541="C",G1541="D"),'1_QUESITOS'!$D$13="Sim"),"10.1",
IF(AND(OR(G1541="A",G1541="B"),'1_QUESITOS'!$D$14="Sim"),"10.2",
IF(AND(OR(G1541="C",G1541="D"),'1_QUESITOS'!$D$13="Não",'1_QUESITOS'!$D$12="Inciso I"),"11.1",
IF(AND(OR(G1541="C",G1541="D"),'1_QUESITOS'!$D$13="Não",'1_QUESITOS'!$D$12="Inciso II"),"11.2",
"00.0")))))</f>
        <v>00.0</v>
      </c>
      <c r="I1541" s="87">
        <f>IF('1_QUESITOS'!$D$18="ERRO !!!",0,
IF(H1541="10.1",0.65,
IF(H1541="10.2",0,
IF(AND(H1541="11.1",'1_QUESITOS'!$D$8="Não",'1_QUESITOS'!$D$9="Não",'1_QUESITOS'!$D$10="Não",'1_QUESITOS'!$D$11="Não"),0.65,
IF(AND(H1541="11.1",OR('1_QUESITOS'!$D$8="Sim",'1_QUESITOS'!$D$9="Sim",'1_QUESITOS'!$D$10="Sim",'1_QUESITOS'!$D$11="Sim")),0.7,
IF(AND(H1541="11.2",'1_QUESITOS'!$D$8="Não",'1_QUESITOS'!$D$9="Não",'1_QUESITOS'!$D$10="Não",'1_QUESITOS'!$D$11="Não"),0.5,
IF(AND(H1541="11.2",OR('1_QUESITOS'!$D$8="Sim",'1_QUESITOS'!$D$9="Sim",'1_QUESITOS'!$D$10="Sim",'1_QUESITOS'!$D$11="Sim")),0.55,
0)))))))</f>
        <v>0</v>
      </c>
      <c r="J1541" s="87">
        <f>'3_CAPAG'!$D$8</f>
        <v>0</v>
      </c>
      <c r="K1541" s="87">
        <f>IF(OR('2_DEBITOS'!I1537="Sim",'1_QUESITOS'!$D$6="Sim",'1_QUESITOS'!$D$7="Sim",'1_QUESITOS'!$D$9="Sim"),I1541,
SMALL(I1541:J1541,1))</f>
        <v>0</v>
      </c>
      <c r="L1541" s="7">
        <f>IF('2_DEBITOS'!$I$4="ERRO !!!",0,ROUNDDOWN(SUM(E1541:F1541)*K1541,2))</f>
        <v>0</v>
      </c>
      <c r="M1541" s="7">
        <f t="shared" si="92"/>
        <v>0</v>
      </c>
      <c r="N1541" s="7">
        <f t="shared" si="95"/>
        <v>0</v>
      </c>
      <c r="O1541" s="7">
        <f t="shared" si="93"/>
        <v>0</v>
      </c>
    </row>
    <row r="1542" spans="3:15" x14ac:dyDescent="0.35">
      <c r="C1542" s="18" t="str">
        <f t="shared" si="94"/>
        <v/>
      </c>
      <c r="D1542" s="13" t="str">
        <f>IF('2_DEBITOS'!D1538="","Não informado",'2_DEBITOS'!D1538)</f>
        <v>Não informado</v>
      </c>
      <c r="E1542" s="7">
        <f>IF('2_DEBITOS'!$I$4="ERRO !!!",0,SUM('2_DEBITOS'!E1538))</f>
        <v>0</v>
      </c>
      <c r="F1542" s="7">
        <f>IF('2_DEBITOS'!$I$4="ERRO !!!",0,SUM('2_DEBITOS'!F1538,'2_DEBITOS'!G1538))</f>
        <v>0</v>
      </c>
      <c r="G1542" s="8" t="str">
        <f>IF('1_QUESITOS'!$D$18="ERRO !!!","",
IF(E1542+F1542=0,"",
IF(OR('2_DEBITOS'!I1538="Sim",'1_QUESITOS'!$D$6="Sim",'1_QUESITOS'!$D$7="Sim",'1_QUESITOS'!$D$9="Sim"),"D",
IF('3_CAPAG'!$D$9="","",
'3_CAPAG'!$D$9))))</f>
        <v/>
      </c>
      <c r="H1542" s="8" t="str">
        <f>IF('1_QUESITOS'!$D$18="ERRO !!!","00.0",
IF(AND(OR(G1542="C",G1542="D"),'1_QUESITOS'!$D$13="Sim"),"10.1",
IF(AND(OR(G1542="A",G1542="B"),'1_QUESITOS'!$D$14="Sim"),"10.2",
IF(AND(OR(G1542="C",G1542="D"),'1_QUESITOS'!$D$13="Não",'1_QUESITOS'!$D$12="Inciso I"),"11.1",
IF(AND(OR(G1542="C",G1542="D"),'1_QUESITOS'!$D$13="Não",'1_QUESITOS'!$D$12="Inciso II"),"11.2",
"00.0")))))</f>
        <v>00.0</v>
      </c>
      <c r="I1542" s="87">
        <f>IF('1_QUESITOS'!$D$18="ERRO !!!",0,
IF(H1542="10.1",0.65,
IF(H1542="10.2",0,
IF(AND(H1542="11.1",'1_QUESITOS'!$D$8="Não",'1_QUESITOS'!$D$9="Não",'1_QUESITOS'!$D$10="Não",'1_QUESITOS'!$D$11="Não"),0.65,
IF(AND(H1542="11.1",OR('1_QUESITOS'!$D$8="Sim",'1_QUESITOS'!$D$9="Sim",'1_QUESITOS'!$D$10="Sim",'1_QUESITOS'!$D$11="Sim")),0.7,
IF(AND(H1542="11.2",'1_QUESITOS'!$D$8="Não",'1_QUESITOS'!$D$9="Não",'1_QUESITOS'!$D$10="Não",'1_QUESITOS'!$D$11="Não"),0.5,
IF(AND(H1542="11.2",OR('1_QUESITOS'!$D$8="Sim",'1_QUESITOS'!$D$9="Sim",'1_QUESITOS'!$D$10="Sim",'1_QUESITOS'!$D$11="Sim")),0.55,
0)))))))</f>
        <v>0</v>
      </c>
      <c r="J1542" s="87">
        <f>'3_CAPAG'!$D$8</f>
        <v>0</v>
      </c>
      <c r="K1542" s="87">
        <f>IF(OR('2_DEBITOS'!I1538="Sim",'1_QUESITOS'!$D$6="Sim",'1_QUESITOS'!$D$7="Sim",'1_QUESITOS'!$D$9="Sim"),I1542,
SMALL(I1542:J1542,1))</f>
        <v>0</v>
      </c>
      <c r="L1542" s="7">
        <f>IF('2_DEBITOS'!$I$4="ERRO !!!",0,ROUNDDOWN(SUM(E1542:F1542)*K1542,2))</f>
        <v>0</v>
      </c>
      <c r="M1542" s="7">
        <f t="shared" si="92"/>
        <v>0</v>
      </c>
      <c r="N1542" s="7">
        <f t="shared" si="95"/>
        <v>0</v>
      </c>
      <c r="O1542" s="7">
        <f t="shared" si="93"/>
        <v>0</v>
      </c>
    </row>
    <row r="1543" spans="3:15" x14ac:dyDescent="0.35">
      <c r="C1543" s="18" t="str">
        <f t="shared" si="94"/>
        <v/>
      </c>
      <c r="D1543" s="13" t="str">
        <f>IF('2_DEBITOS'!D1539="","Não informado",'2_DEBITOS'!D1539)</f>
        <v>Não informado</v>
      </c>
      <c r="E1543" s="7">
        <f>IF('2_DEBITOS'!$I$4="ERRO !!!",0,SUM('2_DEBITOS'!E1539))</f>
        <v>0</v>
      </c>
      <c r="F1543" s="7">
        <f>IF('2_DEBITOS'!$I$4="ERRO !!!",0,SUM('2_DEBITOS'!F1539,'2_DEBITOS'!G1539))</f>
        <v>0</v>
      </c>
      <c r="G1543" s="8" t="str">
        <f>IF('1_QUESITOS'!$D$18="ERRO !!!","",
IF(E1543+F1543=0,"",
IF(OR('2_DEBITOS'!I1539="Sim",'1_QUESITOS'!$D$6="Sim",'1_QUESITOS'!$D$7="Sim",'1_QUESITOS'!$D$9="Sim"),"D",
IF('3_CAPAG'!$D$9="","",
'3_CAPAG'!$D$9))))</f>
        <v/>
      </c>
      <c r="H1543" s="8" t="str">
        <f>IF('1_QUESITOS'!$D$18="ERRO !!!","00.0",
IF(AND(OR(G1543="C",G1543="D"),'1_QUESITOS'!$D$13="Sim"),"10.1",
IF(AND(OR(G1543="A",G1543="B"),'1_QUESITOS'!$D$14="Sim"),"10.2",
IF(AND(OR(G1543="C",G1543="D"),'1_QUESITOS'!$D$13="Não",'1_QUESITOS'!$D$12="Inciso I"),"11.1",
IF(AND(OR(G1543="C",G1543="D"),'1_QUESITOS'!$D$13="Não",'1_QUESITOS'!$D$12="Inciso II"),"11.2",
"00.0")))))</f>
        <v>00.0</v>
      </c>
      <c r="I1543" s="87">
        <f>IF('1_QUESITOS'!$D$18="ERRO !!!",0,
IF(H1543="10.1",0.65,
IF(H1543="10.2",0,
IF(AND(H1543="11.1",'1_QUESITOS'!$D$8="Não",'1_QUESITOS'!$D$9="Não",'1_QUESITOS'!$D$10="Não",'1_QUESITOS'!$D$11="Não"),0.65,
IF(AND(H1543="11.1",OR('1_QUESITOS'!$D$8="Sim",'1_QUESITOS'!$D$9="Sim",'1_QUESITOS'!$D$10="Sim",'1_QUESITOS'!$D$11="Sim")),0.7,
IF(AND(H1543="11.2",'1_QUESITOS'!$D$8="Não",'1_QUESITOS'!$D$9="Não",'1_QUESITOS'!$D$10="Não",'1_QUESITOS'!$D$11="Não"),0.5,
IF(AND(H1543="11.2",OR('1_QUESITOS'!$D$8="Sim",'1_QUESITOS'!$D$9="Sim",'1_QUESITOS'!$D$10="Sim",'1_QUESITOS'!$D$11="Sim")),0.55,
0)))))))</f>
        <v>0</v>
      </c>
      <c r="J1543" s="87">
        <f>'3_CAPAG'!$D$8</f>
        <v>0</v>
      </c>
      <c r="K1543" s="87">
        <f>IF(OR('2_DEBITOS'!I1539="Sim",'1_QUESITOS'!$D$6="Sim",'1_QUESITOS'!$D$7="Sim",'1_QUESITOS'!$D$9="Sim"),I1543,
SMALL(I1543:J1543,1))</f>
        <v>0</v>
      </c>
      <c r="L1543" s="7">
        <f>IF('2_DEBITOS'!$I$4="ERRO !!!",0,ROUNDDOWN(SUM(E1543:F1543)*K1543,2))</f>
        <v>0</v>
      </c>
      <c r="M1543" s="7">
        <f t="shared" si="92"/>
        <v>0</v>
      </c>
      <c r="N1543" s="7">
        <f t="shared" si="95"/>
        <v>0</v>
      </c>
      <c r="O1543" s="7">
        <f t="shared" si="93"/>
        <v>0</v>
      </c>
    </row>
    <row r="1544" spans="3:15" x14ac:dyDescent="0.35">
      <c r="C1544" s="18" t="str">
        <f t="shared" si="94"/>
        <v/>
      </c>
      <c r="D1544" s="13" t="str">
        <f>IF('2_DEBITOS'!D1540="","Não informado",'2_DEBITOS'!D1540)</f>
        <v>Não informado</v>
      </c>
      <c r="E1544" s="7">
        <f>IF('2_DEBITOS'!$I$4="ERRO !!!",0,SUM('2_DEBITOS'!E1540))</f>
        <v>0</v>
      </c>
      <c r="F1544" s="7">
        <f>IF('2_DEBITOS'!$I$4="ERRO !!!",0,SUM('2_DEBITOS'!F1540,'2_DEBITOS'!G1540))</f>
        <v>0</v>
      </c>
      <c r="G1544" s="8" t="str">
        <f>IF('1_QUESITOS'!$D$18="ERRO !!!","",
IF(E1544+F1544=0,"",
IF(OR('2_DEBITOS'!I1540="Sim",'1_QUESITOS'!$D$6="Sim",'1_QUESITOS'!$D$7="Sim",'1_QUESITOS'!$D$9="Sim"),"D",
IF('3_CAPAG'!$D$9="","",
'3_CAPAG'!$D$9))))</f>
        <v/>
      </c>
      <c r="H1544" s="8" t="str">
        <f>IF('1_QUESITOS'!$D$18="ERRO !!!","00.0",
IF(AND(OR(G1544="C",G1544="D"),'1_QUESITOS'!$D$13="Sim"),"10.1",
IF(AND(OR(G1544="A",G1544="B"),'1_QUESITOS'!$D$14="Sim"),"10.2",
IF(AND(OR(G1544="C",G1544="D"),'1_QUESITOS'!$D$13="Não",'1_QUESITOS'!$D$12="Inciso I"),"11.1",
IF(AND(OR(G1544="C",G1544="D"),'1_QUESITOS'!$D$13="Não",'1_QUESITOS'!$D$12="Inciso II"),"11.2",
"00.0")))))</f>
        <v>00.0</v>
      </c>
      <c r="I1544" s="87">
        <f>IF('1_QUESITOS'!$D$18="ERRO !!!",0,
IF(H1544="10.1",0.65,
IF(H1544="10.2",0,
IF(AND(H1544="11.1",'1_QUESITOS'!$D$8="Não",'1_QUESITOS'!$D$9="Não",'1_QUESITOS'!$D$10="Não",'1_QUESITOS'!$D$11="Não"),0.65,
IF(AND(H1544="11.1",OR('1_QUESITOS'!$D$8="Sim",'1_QUESITOS'!$D$9="Sim",'1_QUESITOS'!$D$10="Sim",'1_QUESITOS'!$D$11="Sim")),0.7,
IF(AND(H1544="11.2",'1_QUESITOS'!$D$8="Não",'1_QUESITOS'!$D$9="Não",'1_QUESITOS'!$D$10="Não",'1_QUESITOS'!$D$11="Não"),0.5,
IF(AND(H1544="11.2",OR('1_QUESITOS'!$D$8="Sim",'1_QUESITOS'!$D$9="Sim",'1_QUESITOS'!$D$10="Sim",'1_QUESITOS'!$D$11="Sim")),0.55,
0)))))))</f>
        <v>0</v>
      </c>
      <c r="J1544" s="87">
        <f>'3_CAPAG'!$D$8</f>
        <v>0</v>
      </c>
      <c r="K1544" s="87">
        <f>IF(OR('2_DEBITOS'!I1540="Sim",'1_QUESITOS'!$D$6="Sim",'1_QUESITOS'!$D$7="Sim",'1_QUESITOS'!$D$9="Sim"),I1544,
SMALL(I1544:J1544,1))</f>
        <v>0</v>
      </c>
      <c r="L1544" s="7">
        <f>IF('2_DEBITOS'!$I$4="ERRO !!!",0,ROUNDDOWN(SUM(E1544:F1544)*K1544,2))</f>
        <v>0</v>
      </c>
      <c r="M1544" s="7">
        <f t="shared" si="92"/>
        <v>0</v>
      </c>
      <c r="N1544" s="7">
        <f t="shared" si="95"/>
        <v>0</v>
      </c>
      <c r="O1544" s="7">
        <f t="shared" si="93"/>
        <v>0</v>
      </c>
    </row>
    <row r="1545" spans="3:15" x14ac:dyDescent="0.35">
      <c r="C1545" s="18" t="str">
        <f t="shared" si="94"/>
        <v/>
      </c>
      <c r="D1545" s="13" t="str">
        <f>IF('2_DEBITOS'!D1541="","Não informado",'2_DEBITOS'!D1541)</f>
        <v>Não informado</v>
      </c>
      <c r="E1545" s="7">
        <f>IF('2_DEBITOS'!$I$4="ERRO !!!",0,SUM('2_DEBITOS'!E1541))</f>
        <v>0</v>
      </c>
      <c r="F1545" s="7">
        <f>IF('2_DEBITOS'!$I$4="ERRO !!!",0,SUM('2_DEBITOS'!F1541,'2_DEBITOS'!G1541))</f>
        <v>0</v>
      </c>
      <c r="G1545" s="8" t="str">
        <f>IF('1_QUESITOS'!$D$18="ERRO !!!","",
IF(E1545+F1545=0,"",
IF(OR('2_DEBITOS'!I1541="Sim",'1_QUESITOS'!$D$6="Sim",'1_QUESITOS'!$D$7="Sim",'1_QUESITOS'!$D$9="Sim"),"D",
IF('3_CAPAG'!$D$9="","",
'3_CAPAG'!$D$9))))</f>
        <v/>
      </c>
      <c r="H1545" s="8" t="str">
        <f>IF('1_QUESITOS'!$D$18="ERRO !!!","00.0",
IF(AND(OR(G1545="C",G1545="D"),'1_QUESITOS'!$D$13="Sim"),"10.1",
IF(AND(OR(G1545="A",G1545="B"),'1_QUESITOS'!$D$14="Sim"),"10.2",
IF(AND(OR(G1545="C",G1545="D"),'1_QUESITOS'!$D$13="Não",'1_QUESITOS'!$D$12="Inciso I"),"11.1",
IF(AND(OR(G1545="C",G1545="D"),'1_QUESITOS'!$D$13="Não",'1_QUESITOS'!$D$12="Inciso II"),"11.2",
"00.0")))))</f>
        <v>00.0</v>
      </c>
      <c r="I1545" s="87">
        <f>IF('1_QUESITOS'!$D$18="ERRO !!!",0,
IF(H1545="10.1",0.65,
IF(H1545="10.2",0,
IF(AND(H1545="11.1",'1_QUESITOS'!$D$8="Não",'1_QUESITOS'!$D$9="Não",'1_QUESITOS'!$D$10="Não",'1_QUESITOS'!$D$11="Não"),0.65,
IF(AND(H1545="11.1",OR('1_QUESITOS'!$D$8="Sim",'1_QUESITOS'!$D$9="Sim",'1_QUESITOS'!$D$10="Sim",'1_QUESITOS'!$D$11="Sim")),0.7,
IF(AND(H1545="11.2",'1_QUESITOS'!$D$8="Não",'1_QUESITOS'!$D$9="Não",'1_QUESITOS'!$D$10="Não",'1_QUESITOS'!$D$11="Não"),0.5,
IF(AND(H1545="11.2",OR('1_QUESITOS'!$D$8="Sim",'1_QUESITOS'!$D$9="Sim",'1_QUESITOS'!$D$10="Sim",'1_QUESITOS'!$D$11="Sim")),0.55,
0)))))))</f>
        <v>0</v>
      </c>
      <c r="J1545" s="87">
        <f>'3_CAPAG'!$D$8</f>
        <v>0</v>
      </c>
      <c r="K1545" s="87">
        <f>IF(OR('2_DEBITOS'!I1541="Sim",'1_QUESITOS'!$D$6="Sim",'1_QUESITOS'!$D$7="Sim",'1_QUESITOS'!$D$9="Sim"),I1545,
SMALL(I1545:J1545,1))</f>
        <v>0</v>
      </c>
      <c r="L1545" s="7">
        <f>IF('2_DEBITOS'!$I$4="ERRO !!!",0,ROUNDDOWN(SUM(E1545:F1545)*K1545,2))</f>
        <v>0</v>
      </c>
      <c r="M1545" s="7">
        <f t="shared" si="92"/>
        <v>0</v>
      </c>
      <c r="N1545" s="7">
        <f t="shared" si="95"/>
        <v>0</v>
      </c>
      <c r="O1545" s="7">
        <f t="shared" si="93"/>
        <v>0</v>
      </c>
    </row>
    <row r="1546" spans="3:15" x14ac:dyDescent="0.35">
      <c r="C1546" s="18" t="str">
        <f t="shared" si="94"/>
        <v/>
      </c>
      <c r="D1546" s="13" t="str">
        <f>IF('2_DEBITOS'!D1542="","Não informado",'2_DEBITOS'!D1542)</f>
        <v>Não informado</v>
      </c>
      <c r="E1546" s="7">
        <f>IF('2_DEBITOS'!$I$4="ERRO !!!",0,SUM('2_DEBITOS'!E1542))</f>
        <v>0</v>
      </c>
      <c r="F1546" s="7">
        <f>IF('2_DEBITOS'!$I$4="ERRO !!!",0,SUM('2_DEBITOS'!F1542,'2_DEBITOS'!G1542))</f>
        <v>0</v>
      </c>
      <c r="G1546" s="8" t="str">
        <f>IF('1_QUESITOS'!$D$18="ERRO !!!","",
IF(E1546+F1546=0,"",
IF(OR('2_DEBITOS'!I1542="Sim",'1_QUESITOS'!$D$6="Sim",'1_QUESITOS'!$D$7="Sim",'1_QUESITOS'!$D$9="Sim"),"D",
IF('3_CAPAG'!$D$9="","",
'3_CAPAG'!$D$9))))</f>
        <v/>
      </c>
      <c r="H1546" s="8" t="str">
        <f>IF('1_QUESITOS'!$D$18="ERRO !!!","00.0",
IF(AND(OR(G1546="C",G1546="D"),'1_QUESITOS'!$D$13="Sim"),"10.1",
IF(AND(OR(G1546="A",G1546="B"),'1_QUESITOS'!$D$14="Sim"),"10.2",
IF(AND(OR(G1546="C",G1546="D"),'1_QUESITOS'!$D$13="Não",'1_QUESITOS'!$D$12="Inciso I"),"11.1",
IF(AND(OR(G1546="C",G1546="D"),'1_QUESITOS'!$D$13="Não",'1_QUESITOS'!$D$12="Inciso II"),"11.2",
"00.0")))))</f>
        <v>00.0</v>
      </c>
      <c r="I1546" s="87">
        <f>IF('1_QUESITOS'!$D$18="ERRO !!!",0,
IF(H1546="10.1",0.65,
IF(H1546="10.2",0,
IF(AND(H1546="11.1",'1_QUESITOS'!$D$8="Não",'1_QUESITOS'!$D$9="Não",'1_QUESITOS'!$D$10="Não",'1_QUESITOS'!$D$11="Não"),0.65,
IF(AND(H1546="11.1",OR('1_QUESITOS'!$D$8="Sim",'1_QUESITOS'!$D$9="Sim",'1_QUESITOS'!$D$10="Sim",'1_QUESITOS'!$D$11="Sim")),0.7,
IF(AND(H1546="11.2",'1_QUESITOS'!$D$8="Não",'1_QUESITOS'!$D$9="Não",'1_QUESITOS'!$D$10="Não",'1_QUESITOS'!$D$11="Não"),0.5,
IF(AND(H1546="11.2",OR('1_QUESITOS'!$D$8="Sim",'1_QUESITOS'!$D$9="Sim",'1_QUESITOS'!$D$10="Sim",'1_QUESITOS'!$D$11="Sim")),0.55,
0)))))))</f>
        <v>0</v>
      </c>
      <c r="J1546" s="87">
        <f>'3_CAPAG'!$D$8</f>
        <v>0</v>
      </c>
      <c r="K1546" s="87">
        <f>IF(OR('2_DEBITOS'!I1542="Sim",'1_QUESITOS'!$D$6="Sim",'1_QUESITOS'!$D$7="Sim",'1_QUESITOS'!$D$9="Sim"),I1546,
SMALL(I1546:J1546,1))</f>
        <v>0</v>
      </c>
      <c r="L1546" s="7">
        <f>IF('2_DEBITOS'!$I$4="ERRO !!!",0,ROUNDDOWN(SUM(E1546:F1546)*K1546,2))</f>
        <v>0</v>
      </c>
      <c r="M1546" s="7">
        <f t="shared" si="92"/>
        <v>0</v>
      </c>
      <c r="N1546" s="7">
        <f t="shared" si="95"/>
        <v>0</v>
      </c>
      <c r="O1546" s="7">
        <f t="shared" si="93"/>
        <v>0</v>
      </c>
    </row>
    <row r="1547" spans="3:15" x14ac:dyDescent="0.35">
      <c r="C1547" s="18" t="str">
        <f t="shared" si="94"/>
        <v/>
      </c>
      <c r="D1547" s="13" t="str">
        <f>IF('2_DEBITOS'!D1543="","Não informado",'2_DEBITOS'!D1543)</f>
        <v>Não informado</v>
      </c>
      <c r="E1547" s="7">
        <f>IF('2_DEBITOS'!$I$4="ERRO !!!",0,SUM('2_DEBITOS'!E1543))</f>
        <v>0</v>
      </c>
      <c r="F1547" s="7">
        <f>IF('2_DEBITOS'!$I$4="ERRO !!!",0,SUM('2_DEBITOS'!F1543,'2_DEBITOS'!G1543))</f>
        <v>0</v>
      </c>
      <c r="G1547" s="8" t="str">
        <f>IF('1_QUESITOS'!$D$18="ERRO !!!","",
IF(E1547+F1547=0,"",
IF(OR('2_DEBITOS'!I1543="Sim",'1_QUESITOS'!$D$6="Sim",'1_QUESITOS'!$D$7="Sim",'1_QUESITOS'!$D$9="Sim"),"D",
IF('3_CAPAG'!$D$9="","",
'3_CAPAG'!$D$9))))</f>
        <v/>
      </c>
      <c r="H1547" s="8" t="str">
        <f>IF('1_QUESITOS'!$D$18="ERRO !!!","00.0",
IF(AND(OR(G1547="C",G1547="D"),'1_QUESITOS'!$D$13="Sim"),"10.1",
IF(AND(OR(G1547="A",G1547="B"),'1_QUESITOS'!$D$14="Sim"),"10.2",
IF(AND(OR(G1547="C",G1547="D"),'1_QUESITOS'!$D$13="Não",'1_QUESITOS'!$D$12="Inciso I"),"11.1",
IF(AND(OR(G1547="C",G1547="D"),'1_QUESITOS'!$D$13="Não",'1_QUESITOS'!$D$12="Inciso II"),"11.2",
"00.0")))))</f>
        <v>00.0</v>
      </c>
      <c r="I1547" s="87">
        <f>IF('1_QUESITOS'!$D$18="ERRO !!!",0,
IF(H1547="10.1",0.65,
IF(H1547="10.2",0,
IF(AND(H1547="11.1",'1_QUESITOS'!$D$8="Não",'1_QUESITOS'!$D$9="Não",'1_QUESITOS'!$D$10="Não",'1_QUESITOS'!$D$11="Não"),0.65,
IF(AND(H1547="11.1",OR('1_QUESITOS'!$D$8="Sim",'1_QUESITOS'!$D$9="Sim",'1_QUESITOS'!$D$10="Sim",'1_QUESITOS'!$D$11="Sim")),0.7,
IF(AND(H1547="11.2",'1_QUESITOS'!$D$8="Não",'1_QUESITOS'!$D$9="Não",'1_QUESITOS'!$D$10="Não",'1_QUESITOS'!$D$11="Não"),0.5,
IF(AND(H1547="11.2",OR('1_QUESITOS'!$D$8="Sim",'1_QUESITOS'!$D$9="Sim",'1_QUESITOS'!$D$10="Sim",'1_QUESITOS'!$D$11="Sim")),0.55,
0)))))))</f>
        <v>0</v>
      </c>
      <c r="J1547" s="87">
        <f>'3_CAPAG'!$D$8</f>
        <v>0</v>
      </c>
      <c r="K1547" s="87">
        <f>IF(OR('2_DEBITOS'!I1543="Sim",'1_QUESITOS'!$D$6="Sim",'1_QUESITOS'!$D$7="Sim",'1_QUESITOS'!$D$9="Sim"),I1547,
SMALL(I1547:J1547,1))</f>
        <v>0</v>
      </c>
      <c r="L1547" s="7">
        <f>IF('2_DEBITOS'!$I$4="ERRO !!!",0,ROUNDDOWN(SUM(E1547:F1547)*K1547,2))</f>
        <v>0</v>
      </c>
      <c r="M1547" s="7">
        <f t="shared" si="92"/>
        <v>0</v>
      </c>
      <c r="N1547" s="7">
        <f t="shared" si="95"/>
        <v>0</v>
      </c>
      <c r="O1547" s="7">
        <f t="shared" si="93"/>
        <v>0</v>
      </c>
    </row>
    <row r="1548" spans="3:15" x14ac:dyDescent="0.35">
      <c r="C1548" s="18" t="str">
        <f t="shared" si="94"/>
        <v/>
      </c>
      <c r="D1548" s="13" t="str">
        <f>IF('2_DEBITOS'!D1544="","Não informado",'2_DEBITOS'!D1544)</f>
        <v>Não informado</v>
      </c>
      <c r="E1548" s="7">
        <f>IF('2_DEBITOS'!$I$4="ERRO !!!",0,SUM('2_DEBITOS'!E1544))</f>
        <v>0</v>
      </c>
      <c r="F1548" s="7">
        <f>IF('2_DEBITOS'!$I$4="ERRO !!!",0,SUM('2_DEBITOS'!F1544,'2_DEBITOS'!G1544))</f>
        <v>0</v>
      </c>
      <c r="G1548" s="8" t="str">
        <f>IF('1_QUESITOS'!$D$18="ERRO !!!","",
IF(E1548+F1548=0,"",
IF(OR('2_DEBITOS'!I1544="Sim",'1_QUESITOS'!$D$6="Sim",'1_QUESITOS'!$D$7="Sim",'1_QUESITOS'!$D$9="Sim"),"D",
IF('3_CAPAG'!$D$9="","",
'3_CAPAG'!$D$9))))</f>
        <v/>
      </c>
      <c r="H1548" s="8" t="str">
        <f>IF('1_QUESITOS'!$D$18="ERRO !!!","00.0",
IF(AND(OR(G1548="C",G1548="D"),'1_QUESITOS'!$D$13="Sim"),"10.1",
IF(AND(OR(G1548="A",G1548="B"),'1_QUESITOS'!$D$14="Sim"),"10.2",
IF(AND(OR(G1548="C",G1548="D"),'1_QUESITOS'!$D$13="Não",'1_QUESITOS'!$D$12="Inciso I"),"11.1",
IF(AND(OR(G1548="C",G1548="D"),'1_QUESITOS'!$D$13="Não",'1_QUESITOS'!$D$12="Inciso II"),"11.2",
"00.0")))))</f>
        <v>00.0</v>
      </c>
      <c r="I1548" s="87">
        <f>IF('1_QUESITOS'!$D$18="ERRO !!!",0,
IF(H1548="10.1",0.65,
IF(H1548="10.2",0,
IF(AND(H1548="11.1",'1_QUESITOS'!$D$8="Não",'1_QUESITOS'!$D$9="Não",'1_QUESITOS'!$D$10="Não",'1_QUESITOS'!$D$11="Não"),0.65,
IF(AND(H1548="11.1",OR('1_QUESITOS'!$D$8="Sim",'1_QUESITOS'!$D$9="Sim",'1_QUESITOS'!$D$10="Sim",'1_QUESITOS'!$D$11="Sim")),0.7,
IF(AND(H1548="11.2",'1_QUESITOS'!$D$8="Não",'1_QUESITOS'!$D$9="Não",'1_QUESITOS'!$D$10="Não",'1_QUESITOS'!$D$11="Não"),0.5,
IF(AND(H1548="11.2",OR('1_QUESITOS'!$D$8="Sim",'1_QUESITOS'!$D$9="Sim",'1_QUESITOS'!$D$10="Sim",'1_QUESITOS'!$D$11="Sim")),0.55,
0)))))))</f>
        <v>0</v>
      </c>
      <c r="J1548" s="87">
        <f>'3_CAPAG'!$D$8</f>
        <v>0</v>
      </c>
      <c r="K1548" s="87">
        <f>IF(OR('2_DEBITOS'!I1544="Sim",'1_QUESITOS'!$D$6="Sim",'1_QUESITOS'!$D$7="Sim",'1_QUESITOS'!$D$9="Sim"),I1548,
SMALL(I1548:J1548,1))</f>
        <v>0</v>
      </c>
      <c r="L1548" s="7">
        <f>IF('2_DEBITOS'!$I$4="ERRO !!!",0,ROUNDDOWN(SUM(E1548:F1548)*K1548,2))</f>
        <v>0</v>
      </c>
      <c r="M1548" s="7">
        <f t="shared" si="92"/>
        <v>0</v>
      </c>
      <c r="N1548" s="7">
        <f t="shared" si="95"/>
        <v>0</v>
      </c>
      <c r="O1548" s="7">
        <f t="shared" si="93"/>
        <v>0</v>
      </c>
    </row>
    <row r="1549" spans="3:15" x14ac:dyDescent="0.35">
      <c r="C1549" s="18" t="str">
        <f t="shared" si="94"/>
        <v/>
      </c>
      <c r="D1549" s="13" t="str">
        <f>IF('2_DEBITOS'!D1545="","Não informado",'2_DEBITOS'!D1545)</f>
        <v>Não informado</v>
      </c>
      <c r="E1549" s="7">
        <f>IF('2_DEBITOS'!$I$4="ERRO !!!",0,SUM('2_DEBITOS'!E1545))</f>
        <v>0</v>
      </c>
      <c r="F1549" s="7">
        <f>IF('2_DEBITOS'!$I$4="ERRO !!!",0,SUM('2_DEBITOS'!F1545,'2_DEBITOS'!G1545))</f>
        <v>0</v>
      </c>
      <c r="G1549" s="8" t="str">
        <f>IF('1_QUESITOS'!$D$18="ERRO !!!","",
IF(E1549+F1549=0,"",
IF(OR('2_DEBITOS'!I1545="Sim",'1_QUESITOS'!$D$6="Sim",'1_QUESITOS'!$D$7="Sim",'1_QUESITOS'!$D$9="Sim"),"D",
IF('3_CAPAG'!$D$9="","",
'3_CAPAG'!$D$9))))</f>
        <v/>
      </c>
      <c r="H1549" s="8" t="str">
        <f>IF('1_QUESITOS'!$D$18="ERRO !!!","00.0",
IF(AND(OR(G1549="C",G1549="D"),'1_QUESITOS'!$D$13="Sim"),"10.1",
IF(AND(OR(G1549="A",G1549="B"),'1_QUESITOS'!$D$14="Sim"),"10.2",
IF(AND(OR(G1549="C",G1549="D"),'1_QUESITOS'!$D$13="Não",'1_QUESITOS'!$D$12="Inciso I"),"11.1",
IF(AND(OR(G1549="C",G1549="D"),'1_QUESITOS'!$D$13="Não",'1_QUESITOS'!$D$12="Inciso II"),"11.2",
"00.0")))))</f>
        <v>00.0</v>
      </c>
      <c r="I1549" s="87">
        <f>IF('1_QUESITOS'!$D$18="ERRO !!!",0,
IF(H1549="10.1",0.65,
IF(H1549="10.2",0,
IF(AND(H1549="11.1",'1_QUESITOS'!$D$8="Não",'1_QUESITOS'!$D$9="Não",'1_QUESITOS'!$D$10="Não",'1_QUESITOS'!$D$11="Não"),0.65,
IF(AND(H1549="11.1",OR('1_QUESITOS'!$D$8="Sim",'1_QUESITOS'!$D$9="Sim",'1_QUESITOS'!$D$10="Sim",'1_QUESITOS'!$D$11="Sim")),0.7,
IF(AND(H1549="11.2",'1_QUESITOS'!$D$8="Não",'1_QUESITOS'!$D$9="Não",'1_QUESITOS'!$D$10="Não",'1_QUESITOS'!$D$11="Não"),0.5,
IF(AND(H1549="11.2",OR('1_QUESITOS'!$D$8="Sim",'1_QUESITOS'!$D$9="Sim",'1_QUESITOS'!$D$10="Sim",'1_QUESITOS'!$D$11="Sim")),0.55,
0)))))))</f>
        <v>0</v>
      </c>
      <c r="J1549" s="87">
        <f>'3_CAPAG'!$D$8</f>
        <v>0</v>
      </c>
      <c r="K1549" s="87">
        <f>IF(OR('2_DEBITOS'!I1545="Sim",'1_QUESITOS'!$D$6="Sim",'1_QUESITOS'!$D$7="Sim",'1_QUESITOS'!$D$9="Sim"),I1549,
SMALL(I1549:J1549,1))</f>
        <v>0</v>
      </c>
      <c r="L1549" s="7">
        <f>IF('2_DEBITOS'!$I$4="ERRO !!!",0,ROUNDDOWN(SUM(E1549:F1549)*K1549,2))</f>
        <v>0</v>
      </c>
      <c r="M1549" s="7">
        <f t="shared" si="92"/>
        <v>0</v>
      </c>
      <c r="N1549" s="7">
        <f t="shared" si="95"/>
        <v>0</v>
      </c>
      <c r="O1549" s="7">
        <f t="shared" si="93"/>
        <v>0</v>
      </c>
    </row>
    <row r="1550" spans="3:15" x14ac:dyDescent="0.35">
      <c r="C1550" s="18" t="str">
        <f t="shared" si="94"/>
        <v/>
      </c>
      <c r="D1550" s="13" t="str">
        <f>IF('2_DEBITOS'!D1546="","Não informado",'2_DEBITOS'!D1546)</f>
        <v>Não informado</v>
      </c>
      <c r="E1550" s="7">
        <f>IF('2_DEBITOS'!$I$4="ERRO !!!",0,SUM('2_DEBITOS'!E1546))</f>
        <v>0</v>
      </c>
      <c r="F1550" s="7">
        <f>IF('2_DEBITOS'!$I$4="ERRO !!!",0,SUM('2_DEBITOS'!F1546,'2_DEBITOS'!G1546))</f>
        <v>0</v>
      </c>
      <c r="G1550" s="8" t="str">
        <f>IF('1_QUESITOS'!$D$18="ERRO !!!","",
IF(E1550+F1550=0,"",
IF(OR('2_DEBITOS'!I1546="Sim",'1_QUESITOS'!$D$6="Sim",'1_QUESITOS'!$D$7="Sim",'1_QUESITOS'!$D$9="Sim"),"D",
IF('3_CAPAG'!$D$9="","",
'3_CAPAG'!$D$9))))</f>
        <v/>
      </c>
      <c r="H1550" s="8" t="str">
        <f>IF('1_QUESITOS'!$D$18="ERRO !!!","00.0",
IF(AND(OR(G1550="C",G1550="D"),'1_QUESITOS'!$D$13="Sim"),"10.1",
IF(AND(OR(G1550="A",G1550="B"),'1_QUESITOS'!$D$14="Sim"),"10.2",
IF(AND(OR(G1550="C",G1550="D"),'1_QUESITOS'!$D$13="Não",'1_QUESITOS'!$D$12="Inciso I"),"11.1",
IF(AND(OR(G1550="C",G1550="D"),'1_QUESITOS'!$D$13="Não",'1_QUESITOS'!$D$12="Inciso II"),"11.2",
"00.0")))))</f>
        <v>00.0</v>
      </c>
      <c r="I1550" s="87">
        <f>IF('1_QUESITOS'!$D$18="ERRO !!!",0,
IF(H1550="10.1",0.65,
IF(H1550="10.2",0,
IF(AND(H1550="11.1",'1_QUESITOS'!$D$8="Não",'1_QUESITOS'!$D$9="Não",'1_QUESITOS'!$D$10="Não",'1_QUESITOS'!$D$11="Não"),0.65,
IF(AND(H1550="11.1",OR('1_QUESITOS'!$D$8="Sim",'1_QUESITOS'!$D$9="Sim",'1_QUESITOS'!$D$10="Sim",'1_QUESITOS'!$D$11="Sim")),0.7,
IF(AND(H1550="11.2",'1_QUESITOS'!$D$8="Não",'1_QUESITOS'!$D$9="Não",'1_QUESITOS'!$D$10="Não",'1_QUESITOS'!$D$11="Não"),0.5,
IF(AND(H1550="11.2",OR('1_QUESITOS'!$D$8="Sim",'1_QUESITOS'!$D$9="Sim",'1_QUESITOS'!$D$10="Sim",'1_QUESITOS'!$D$11="Sim")),0.55,
0)))))))</f>
        <v>0</v>
      </c>
      <c r="J1550" s="87">
        <f>'3_CAPAG'!$D$8</f>
        <v>0</v>
      </c>
      <c r="K1550" s="87">
        <f>IF(OR('2_DEBITOS'!I1546="Sim",'1_QUESITOS'!$D$6="Sim",'1_QUESITOS'!$D$7="Sim",'1_QUESITOS'!$D$9="Sim"),I1550,
SMALL(I1550:J1550,1))</f>
        <v>0</v>
      </c>
      <c r="L1550" s="7">
        <f>IF('2_DEBITOS'!$I$4="ERRO !!!",0,ROUNDDOWN(SUM(E1550:F1550)*K1550,2))</f>
        <v>0</v>
      </c>
      <c r="M1550" s="7">
        <f t="shared" ref="M1550:M1613" si="96">IF(OR(F1550="",F1550=0),0,IF(OR(H1550="10.1",H1550="11.1",H1550="11.2"),1*F1550,0))</f>
        <v>0</v>
      </c>
      <c r="N1550" s="7">
        <f t="shared" si="95"/>
        <v>0</v>
      </c>
      <c r="O1550" s="7">
        <f t="shared" ref="O1550:O1613" si="97">E1550+F1550-N1550</f>
        <v>0</v>
      </c>
    </row>
    <row r="1551" spans="3:15" x14ac:dyDescent="0.35">
      <c r="C1551" s="18" t="str">
        <f t="shared" ref="C1551:C1614" si="98">IF(D1551="Não informado","",IF(ISERROR(1+C1550),1,1+C1550))</f>
        <v/>
      </c>
      <c r="D1551" s="13" t="str">
        <f>IF('2_DEBITOS'!D1547="","Não informado",'2_DEBITOS'!D1547)</f>
        <v>Não informado</v>
      </c>
      <c r="E1551" s="7">
        <f>IF('2_DEBITOS'!$I$4="ERRO !!!",0,SUM('2_DEBITOS'!E1547))</f>
        <v>0</v>
      </c>
      <c r="F1551" s="7">
        <f>IF('2_DEBITOS'!$I$4="ERRO !!!",0,SUM('2_DEBITOS'!F1547,'2_DEBITOS'!G1547))</f>
        <v>0</v>
      </c>
      <c r="G1551" s="8" t="str">
        <f>IF('1_QUESITOS'!$D$18="ERRO !!!","",
IF(E1551+F1551=0,"",
IF(OR('2_DEBITOS'!I1547="Sim",'1_QUESITOS'!$D$6="Sim",'1_QUESITOS'!$D$7="Sim",'1_QUESITOS'!$D$9="Sim"),"D",
IF('3_CAPAG'!$D$9="","",
'3_CAPAG'!$D$9))))</f>
        <v/>
      </c>
      <c r="H1551" s="8" t="str">
        <f>IF('1_QUESITOS'!$D$18="ERRO !!!","00.0",
IF(AND(OR(G1551="C",G1551="D"),'1_QUESITOS'!$D$13="Sim"),"10.1",
IF(AND(OR(G1551="A",G1551="B"),'1_QUESITOS'!$D$14="Sim"),"10.2",
IF(AND(OR(G1551="C",G1551="D"),'1_QUESITOS'!$D$13="Não",'1_QUESITOS'!$D$12="Inciso I"),"11.1",
IF(AND(OR(G1551="C",G1551="D"),'1_QUESITOS'!$D$13="Não",'1_QUESITOS'!$D$12="Inciso II"),"11.2",
"00.0")))))</f>
        <v>00.0</v>
      </c>
      <c r="I1551" s="87">
        <f>IF('1_QUESITOS'!$D$18="ERRO !!!",0,
IF(H1551="10.1",0.65,
IF(H1551="10.2",0,
IF(AND(H1551="11.1",'1_QUESITOS'!$D$8="Não",'1_QUESITOS'!$D$9="Não",'1_QUESITOS'!$D$10="Não",'1_QUESITOS'!$D$11="Não"),0.65,
IF(AND(H1551="11.1",OR('1_QUESITOS'!$D$8="Sim",'1_QUESITOS'!$D$9="Sim",'1_QUESITOS'!$D$10="Sim",'1_QUESITOS'!$D$11="Sim")),0.7,
IF(AND(H1551="11.2",'1_QUESITOS'!$D$8="Não",'1_QUESITOS'!$D$9="Não",'1_QUESITOS'!$D$10="Não",'1_QUESITOS'!$D$11="Não"),0.5,
IF(AND(H1551="11.2",OR('1_QUESITOS'!$D$8="Sim",'1_QUESITOS'!$D$9="Sim",'1_QUESITOS'!$D$10="Sim",'1_QUESITOS'!$D$11="Sim")),0.55,
0)))))))</f>
        <v>0</v>
      </c>
      <c r="J1551" s="87">
        <f>'3_CAPAG'!$D$8</f>
        <v>0</v>
      </c>
      <c r="K1551" s="87">
        <f>IF(OR('2_DEBITOS'!I1547="Sim",'1_QUESITOS'!$D$6="Sim",'1_QUESITOS'!$D$7="Sim",'1_QUESITOS'!$D$9="Sim"),I1551,
SMALL(I1551:J1551,1))</f>
        <v>0</v>
      </c>
      <c r="L1551" s="7">
        <f>IF('2_DEBITOS'!$I$4="ERRO !!!",0,ROUNDDOWN(SUM(E1551:F1551)*K1551,2))</f>
        <v>0</v>
      </c>
      <c r="M1551" s="7">
        <f t="shared" si="96"/>
        <v>0</v>
      </c>
      <c r="N1551" s="7">
        <f t="shared" ref="N1551:N1614" si="99">SMALL(L1551:M1551,1)</f>
        <v>0</v>
      </c>
      <c r="O1551" s="7">
        <f t="shared" si="97"/>
        <v>0</v>
      </c>
    </row>
    <row r="1552" spans="3:15" x14ac:dyDescent="0.35">
      <c r="C1552" s="18" t="str">
        <f t="shared" si="98"/>
        <v/>
      </c>
      <c r="D1552" s="13" t="str">
        <f>IF('2_DEBITOS'!D1548="","Não informado",'2_DEBITOS'!D1548)</f>
        <v>Não informado</v>
      </c>
      <c r="E1552" s="7">
        <f>IF('2_DEBITOS'!$I$4="ERRO !!!",0,SUM('2_DEBITOS'!E1548))</f>
        <v>0</v>
      </c>
      <c r="F1552" s="7">
        <f>IF('2_DEBITOS'!$I$4="ERRO !!!",0,SUM('2_DEBITOS'!F1548,'2_DEBITOS'!G1548))</f>
        <v>0</v>
      </c>
      <c r="G1552" s="8" t="str">
        <f>IF('1_QUESITOS'!$D$18="ERRO !!!","",
IF(E1552+F1552=0,"",
IF(OR('2_DEBITOS'!I1548="Sim",'1_QUESITOS'!$D$6="Sim",'1_QUESITOS'!$D$7="Sim",'1_QUESITOS'!$D$9="Sim"),"D",
IF('3_CAPAG'!$D$9="","",
'3_CAPAG'!$D$9))))</f>
        <v/>
      </c>
      <c r="H1552" s="8" t="str">
        <f>IF('1_QUESITOS'!$D$18="ERRO !!!","00.0",
IF(AND(OR(G1552="C",G1552="D"),'1_QUESITOS'!$D$13="Sim"),"10.1",
IF(AND(OR(G1552="A",G1552="B"),'1_QUESITOS'!$D$14="Sim"),"10.2",
IF(AND(OR(G1552="C",G1552="D"),'1_QUESITOS'!$D$13="Não",'1_QUESITOS'!$D$12="Inciso I"),"11.1",
IF(AND(OR(G1552="C",G1552="D"),'1_QUESITOS'!$D$13="Não",'1_QUESITOS'!$D$12="Inciso II"),"11.2",
"00.0")))))</f>
        <v>00.0</v>
      </c>
      <c r="I1552" s="87">
        <f>IF('1_QUESITOS'!$D$18="ERRO !!!",0,
IF(H1552="10.1",0.65,
IF(H1552="10.2",0,
IF(AND(H1552="11.1",'1_QUESITOS'!$D$8="Não",'1_QUESITOS'!$D$9="Não",'1_QUESITOS'!$D$10="Não",'1_QUESITOS'!$D$11="Não"),0.65,
IF(AND(H1552="11.1",OR('1_QUESITOS'!$D$8="Sim",'1_QUESITOS'!$D$9="Sim",'1_QUESITOS'!$D$10="Sim",'1_QUESITOS'!$D$11="Sim")),0.7,
IF(AND(H1552="11.2",'1_QUESITOS'!$D$8="Não",'1_QUESITOS'!$D$9="Não",'1_QUESITOS'!$D$10="Não",'1_QUESITOS'!$D$11="Não"),0.5,
IF(AND(H1552="11.2",OR('1_QUESITOS'!$D$8="Sim",'1_QUESITOS'!$D$9="Sim",'1_QUESITOS'!$D$10="Sim",'1_QUESITOS'!$D$11="Sim")),0.55,
0)))))))</f>
        <v>0</v>
      </c>
      <c r="J1552" s="87">
        <f>'3_CAPAG'!$D$8</f>
        <v>0</v>
      </c>
      <c r="K1552" s="87">
        <f>IF(OR('2_DEBITOS'!I1548="Sim",'1_QUESITOS'!$D$6="Sim",'1_QUESITOS'!$D$7="Sim",'1_QUESITOS'!$D$9="Sim"),I1552,
SMALL(I1552:J1552,1))</f>
        <v>0</v>
      </c>
      <c r="L1552" s="7">
        <f>IF('2_DEBITOS'!$I$4="ERRO !!!",0,ROUNDDOWN(SUM(E1552:F1552)*K1552,2))</f>
        <v>0</v>
      </c>
      <c r="M1552" s="7">
        <f t="shared" si="96"/>
        <v>0</v>
      </c>
      <c r="N1552" s="7">
        <f t="shared" si="99"/>
        <v>0</v>
      </c>
      <c r="O1552" s="7">
        <f t="shared" si="97"/>
        <v>0</v>
      </c>
    </row>
    <row r="1553" spans="3:15" x14ac:dyDescent="0.35">
      <c r="C1553" s="18" t="str">
        <f t="shared" si="98"/>
        <v/>
      </c>
      <c r="D1553" s="13" t="str">
        <f>IF('2_DEBITOS'!D1549="","Não informado",'2_DEBITOS'!D1549)</f>
        <v>Não informado</v>
      </c>
      <c r="E1553" s="7">
        <f>IF('2_DEBITOS'!$I$4="ERRO !!!",0,SUM('2_DEBITOS'!E1549))</f>
        <v>0</v>
      </c>
      <c r="F1553" s="7">
        <f>IF('2_DEBITOS'!$I$4="ERRO !!!",0,SUM('2_DEBITOS'!F1549,'2_DEBITOS'!G1549))</f>
        <v>0</v>
      </c>
      <c r="G1553" s="8" t="str">
        <f>IF('1_QUESITOS'!$D$18="ERRO !!!","",
IF(E1553+F1553=0,"",
IF(OR('2_DEBITOS'!I1549="Sim",'1_QUESITOS'!$D$6="Sim",'1_QUESITOS'!$D$7="Sim",'1_QUESITOS'!$D$9="Sim"),"D",
IF('3_CAPAG'!$D$9="","",
'3_CAPAG'!$D$9))))</f>
        <v/>
      </c>
      <c r="H1553" s="8" t="str">
        <f>IF('1_QUESITOS'!$D$18="ERRO !!!","00.0",
IF(AND(OR(G1553="C",G1553="D"),'1_QUESITOS'!$D$13="Sim"),"10.1",
IF(AND(OR(G1553="A",G1553="B"),'1_QUESITOS'!$D$14="Sim"),"10.2",
IF(AND(OR(G1553="C",G1553="D"),'1_QUESITOS'!$D$13="Não",'1_QUESITOS'!$D$12="Inciso I"),"11.1",
IF(AND(OR(G1553="C",G1553="D"),'1_QUESITOS'!$D$13="Não",'1_QUESITOS'!$D$12="Inciso II"),"11.2",
"00.0")))))</f>
        <v>00.0</v>
      </c>
      <c r="I1553" s="87">
        <f>IF('1_QUESITOS'!$D$18="ERRO !!!",0,
IF(H1553="10.1",0.65,
IF(H1553="10.2",0,
IF(AND(H1553="11.1",'1_QUESITOS'!$D$8="Não",'1_QUESITOS'!$D$9="Não",'1_QUESITOS'!$D$10="Não",'1_QUESITOS'!$D$11="Não"),0.65,
IF(AND(H1553="11.1",OR('1_QUESITOS'!$D$8="Sim",'1_QUESITOS'!$D$9="Sim",'1_QUESITOS'!$D$10="Sim",'1_QUESITOS'!$D$11="Sim")),0.7,
IF(AND(H1553="11.2",'1_QUESITOS'!$D$8="Não",'1_QUESITOS'!$D$9="Não",'1_QUESITOS'!$D$10="Não",'1_QUESITOS'!$D$11="Não"),0.5,
IF(AND(H1553="11.2",OR('1_QUESITOS'!$D$8="Sim",'1_QUESITOS'!$D$9="Sim",'1_QUESITOS'!$D$10="Sim",'1_QUESITOS'!$D$11="Sim")),0.55,
0)))))))</f>
        <v>0</v>
      </c>
      <c r="J1553" s="87">
        <f>'3_CAPAG'!$D$8</f>
        <v>0</v>
      </c>
      <c r="K1553" s="87">
        <f>IF(OR('2_DEBITOS'!I1549="Sim",'1_QUESITOS'!$D$6="Sim",'1_QUESITOS'!$D$7="Sim",'1_QUESITOS'!$D$9="Sim"),I1553,
SMALL(I1553:J1553,1))</f>
        <v>0</v>
      </c>
      <c r="L1553" s="7">
        <f>IF('2_DEBITOS'!$I$4="ERRO !!!",0,ROUNDDOWN(SUM(E1553:F1553)*K1553,2))</f>
        <v>0</v>
      </c>
      <c r="M1553" s="7">
        <f t="shared" si="96"/>
        <v>0</v>
      </c>
      <c r="N1553" s="7">
        <f t="shared" si="99"/>
        <v>0</v>
      </c>
      <c r="O1553" s="7">
        <f t="shared" si="97"/>
        <v>0</v>
      </c>
    </row>
    <row r="1554" spans="3:15" x14ac:dyDescent="0.35">
      <c r="C1554" s="18" t="str">
        <f t="shared" si="98"/>
        <v/>
      </c>
      <c r="D1554" s="13" t="str">
        <f>IF('2_DEBITOS'!D1550="","Não informado",'2_DEBITOS'!D1550)</f>
        <v>Não informado</v>
      </c>
      <c r="E1554" s="7">
        <f>IF('2_DEBITOS'!$I$4="ERRO !!!",0,SUM('2_DEBITOS'!E1550))</f>
        <v>0</v>
      </c>
      <c r="F1554" s="7">
        <f>IF('2_DEBITOS'!$I$4="ERRO !!!",0,SUM('2_DEBITOS'!F1550,'2_DEBITOS'!G1550))</f>
        <v>0</v>
      </c>
      <c r="G1554" s="8" t="str">
        <f>IF('1_QUESITOS'!$D$18="ERRO !!!","",
IF(E1554+F1554=0,"",
IF(OR('2_DEBITOS'!I1550="Sim",'1_QUESITOS'!$D$6="Sim",'1_QUESITOS'!$D$7="Sim",'1_QUESITOS'!$D$9="Sim"),"D",
IF('3_CAPAG'!$D$9="","",
'3_CAPAG'!$D$9))))</f>
        <v/>
      </c>
      <c r="H1554" s="8" t="str">
        <f>IF('1_QUESITOS'!$D$18="ERRO !!!","00.0",
IF(AND(OR(G1554="C",G1554="D"),'1_QUESITOS'!$D$13="Sim"),"10.1",
IF(AND(OR(G1554="A",G1554="B"),'1_QUESITOS'!$D$14="Sim"),"10.2",
IF(AND(OR(G1554="C",G1554="D"),'1_QUESITOS'!$D$13="Não",'1_QUESITOS'!$D$12="Inciso I"),"11.1",
IF(AND(OR(G1554="C",G1554="D"),'1_QUESITOS'!$D$13="Não",'1_QUESITOS'!$D$12="Inciso II"),"11.2",
"00.0")))))</f>
        <v>00.0</v>
      </c>
      <c r="I1554" s="87">
        <f>IF('1_QUESITOS'!$D$18="ERRO !!!",0,
IF(H1554="10.1",0.65,
IF(H1554="10.2",0,
IF(AND(H1554="11.1",'1_QUESITOS'!$D$8="Não",'1_QUESITOS'!$D$9="Não",'1_QUESITOS'!$D$10="Não",'1_QUESITOS'!$D$11="Não"),0.65,
IF(AND(H1554="11.1",OR('1_QUESITOS'!$D$8="Sim",'1_QUESITOS'!$D$9="Sim",'1_QUESITOS'!$D$10="Sim",'1_QUESITOS'!$D$11="Sim")),0.7,
IF(AND(H1554="11.2",'1_QUESITOS'!$D$8="Não",'1_QUESITOS'!$D$9="Não",'1_QUESITOS'!$D$10="Não",'1_QUESITOS'!$D$11="Não"),0.5,
IF(AND(H1554="11.2",OR('1_QUESITOS'!$D$8="Sim",'1_QUESITOS'!$D$9="Sim",'1_QUESITOS'!$D$10="Sim",'1_QUESITOS'!$D$11="Sim")),0.55,
0)))))))</f>
        <v>0</v>
      </c>
      <c r="J1554" s="87">
        <f>'3_CAPAG'!$D$8</f>
        <v>0</v>
      </c>
      <c r="K1554" s="87">
        <f>IF(OR('2_DEBITOS'!I1550="Sim",'1_QUESITOS'!$D$6="Sim",'1_QUESITOS'!$D$7="Sim",'1_QUESITOS'!$D$9="Sim"),I1554,
SMALL(I1554:J1554,1))</f>
        <v>0</v>
      </c>
      <c r="L1554" s="7">
        <f>IF('2_DEBITOS'!$I$4="ERRO !!!",0,ROUNDDOWN(SUM(E1554:F1554)*K1554,2))</f>
        <v>0</v>
      </c>
      <c r="M1554" s="7">
        <f t="shared" si="96"/>
        <v>0</v>
      </c>
      <c r="N1554" s="7">
        <f t="shared" si="99"/>
        <v>0</v>
      </c>
      <c r="O1554" s="7">
        <f t="shared" si="97"/>
        <v>0</v>
      </c>
    </row>
    <row r="1555" spans="3:15" x14ac:dyDescent="0.35">
      <c r="C1555" s="18" t="str">
        <f t="shared" si="98"/>
        <v/>
      </c>
      <c r="D1555" s="13" t="str">
        <f>IF('2_DEBITOS'!D1551="","Não informado",'2_DEBITOS'!D1551)</f>
        <v>Não informado</v>
      </c>
      <c r="E1555" s="7">
        <f>IF('2_DEBITOS'!$I$4="ERRO !!!",0,SUM('2_DEBITOS'!E1551))</f>
        <v>0</v>
      </c>
      <c r="F1555" s="7">
        <f>IF('2_DEBITOS'!$I$4="ERRO !!!",0,SUM('2_DEBITOS'!F1551,'2_DEBITOS'!G1551))</f>
        <v>0</v>
      </c>
      <c r="G1555" s="8" t="str">
        <f>IF('1_QUESITOS'!$D$18="ERRO !!!","",
IF(E1555+F1555=0,"",
IF(OR('2_DEBITOS'!I1551="Sim",'1_QUESITOS'!$D$6="Sim",'1_QUESITOS'!$D$7="Sim",'1_QUESITOS'!$D$9="Sim"),"D",
IF('3_CAPAG'!$D$9="","",
'3_CAPAG'!$D$9))))</f>
        <v/>
      </c>
      <c r="H1555" s="8" t="str">
        <f>IF('1_QUESITOS'!$D$18="ERRO !!!","00.0",
IF(AND(OR(G1555="C",G1555="D"),'1_QUESITOS'!$D$13="Sim"),"10.1",
IF(AND(OR(G1555="A",G1555="B"),'1_QUESITOS'!$D$14="Sim"),"10.2",
IF(AND(OR(G1555="C",G1555="D"),'1_QUESITOS'!$D$13="Não",'1_QUESITOS'!$D$12="Inciso I"),"11.1",
IF(AND(OR(G1555="C",G1555="D"),'1_QUESITOS'!$D$13="Não",'1_QUESITOS'!$D$12="Inciso II"),"11.2",
"00.0")))))</f>
        <v>00.0</v>
      </c>
      <c r="I1555" s="87">
        <f>IF('1_QUESITOS'!$D$18="ERRO !!!",0,
IF(H1555="10.1",0.65,
IF(H1555="10.2",0,
IF(AND(H1555="11.1",'1_QUESITOS'!$D$8="Não",'1_QUESITOS'!$D$9="Não",'1_QUESITOS'!$D$10="Não",'1_QUESITOS'!$D$11="Não"),0.65,
IF(AND(H1555="11.1",OR('1_QUESITOS'!$D$8="Sim",'1_QUESITOS'!$D$9="Sim",'1_QUESITOS'!$D$10="Sim",'1_QUESITOS'!$D$11="Sim")),0.7,
IF(AND(H1555="11.2",'1_QUESITOS'!$D$8="Não",'1_QUESITOS'!$D$9="Não",'1_QUESITOS'!$D$10="Não",'1_QUESITOS'!$D$11="Não"),0.5,
IF(AND(H1555="11.2",OR('1_QUESITOS'!$D$8="Sim",'1_QUESITOS'!$D$9="Sim",'1_QUESITOS'!$D$10="Sim",'1_QUESITOS'!$D$11="Sim")),0.55,
0)))))))</f>
        <v>0</v>
      </c>
      <c r="J1555" s="87">
        <f>'3_CAPAG'!$D$8</f>
        <v>0</v>
      </c>
      <c r="K1555" s="87">
        <f>IF(OR('2_DEBITOS'!I1551="Sim",'1_QUESITOS'!$D$6="Sim",'1_QUESITOS'!$D$7="Sim",'1_QUESITOS'!$D$9="Sim"),I1555,
SMALL(I1555:J1555,1))</f>
        <v>0</v>
      </c>
      <c r="L1555" s="7">
        <f>IF('2_DEBITOS'!$I$4="ERRO !!!",0,ROUNDDOWN(SUM(E1555:F1555)*K1555,2))</f>
        <v>0</v>
      </c>
      <c r="M1555" s="7">
        <f t="shared" si="96"/>
        <v>0</v>
      </c>
      <c r="N1555" s="7">
        <f t="shared" si="99"/>
        <v>0</v>
      </c>
      <c r="O1555" s="7">
        <f t="shared" si="97"/>
        <v>0</v>
      </c>
    </row>
    <row r="1556" spans="3:15" x14ac:dyDescent="0.35">
      <c r="C1556" s="18" t="str">
        <f t="shared" si="98"/>
        <v/>
      </c>
      <c r="D1556" s="13" t="str">
        <f>IF('2_DEBITOS'!D1552="","Não informado",'2_DEBITOS'!D1552)</f>
        <v>Não informado</v>
      </c>
      <c r="E1556" s="7">
        <f>IF('2_DEBITOS'!$I$4="ERRO !!!",0,SUM('2_DEBITOS'!E1552))</f>
        <v>0</v>
      </c>
      <c r="F1556" s="7">
        <f>IF('2_DEBITOS'!$I$4="ERRO !!!",0,SUM('2_DEBITOS'!F1552,'2_DEBITOS'!G1552))</f>
        <v>0</v>
      </c>
      <c r="G1556" s="8" t="str">
        <f>IF('1_QUESITOS'!$D$18="ERRO !!!","",
IF(E1556+F1556=0,"",
IF(OR('2_DEBITOS'!I1552="Sim",'1_QUESITOS'!$D$6="Sim",'1_QUESITOS'!$D$7="Sim",'1_QUESITOS'!$D$9="Sim"),"D",
IF('3_CAPAG'!$D$9="","",
'3_CAPAG'!$D$9))))</f>
        <v/>
      </c>
      <c r="H1556" s="8" t="str">
        <f>IF('1_QUESITOS'!$D$18="ERRO !!!","00.0",
IF(AND(OR(G1556="C",G1556="D"),'1_QUESITOS'!$D$13="Sim"),"10.1",
IF(AND(OR(G1556="A",G1556="B"),'1_QUESITOS'!$D$14="Sim"),"10.2",
IF(AND(OR(G1556="C",G1556="D"),'1_QUESITOS'!$D$13="Não",'1_QUESITOS'!$D$12="Inciso I"),"11.1",
IF(AND(OR(G1556="C",G1556="D"),'1_QUESITOS'!$D$13="Não",'1_QUESITOS'!$D$12="Inciso II"),"11.2",
"00.0")))))</f>
        <v>00.0</v>
      </c>
      <c r="I1556" s="87">
        <f>IF('1_QUESITOS'!$D$18="ERRO !!!",0,
IF(H1556="10.1",0.65,
IF(H1556="10.2",0,
IF(AND(H1556="11.1",'1_QUESITOS'!$D$8="Não",'1_QUESITOS'!$D$9="Não",'1_QUESITOS'!$D$10="Não",'1_QUESITOS'!$D$11="Não"),0.65,
IF(AND(H1556="11.1",OR('1_QUESITOS'!$D$8="Sim",'1_QUESITOS'!$D$9="Sim",'1_QUESITOS'!$D$10="Sim",'1_QUESITOS'!$D$11="Sim")),0.7,
IF(AND(H1556="11.2",'1_QUESITOS'!$D$8="Não",'1_QUESITOS'!$D$9="Não",'1_QUESITOS'!$D$10="Não",'1_QUESITOS'!$D$11="Não"),0.5,
IF(AND(H1556="11.2",OR('1_QUESITOS'!$D$8="Sim",'1_QUESITOS'!$D$9="Sim",'1_QUESITOS'!$D$10="Sim",'1_QUESITOS'!$D$11="Sim")),0.55,
0)))))))</f>
        <v>0</v>
      </c>
      <c r="J1556" s="87">
        <f>'3_CAPAG'!$D$8</f>
        <v>0</v>
      </c>
      <c r="K1556" s="87">
        <f>IF(OR('2_DEBITOS'!I1552="Sim",'1_QUESITOS'!$D$6="Sim",'1_QUESITOS'!$D$7="Sim",'1_QUESITOS'!$D$9="Sim"),I1556,
SMALL(I1556:J1556,1))</f>
        <v>0</v>
      </c>
      <c r="L1556" s="7">
        <f>IF('2_DEBITOS'!$I$4="ERRO !!!",0,ROUNDDOWN(SUM(E1556:F1556)*K1556,2))</f>
        <v>0</v>
      </c>
      <c r="M1556" s="7">
        <f t="shared" si="96"/>
        <v>0</v>
      </c>
      <c r="N1556" s="7">
        <f t="shared" si="99"/>
        <v>0</v>
      </c>
      <c r="O1556" s="7">
        <f t="shared" si="97"/>
        <v>0</v>
      </c>
    </row>
    <row r="1557" spans="3:15" x14ac:dyDescent="0.35">
      <c r="C1557" s="18" t="str">
        <f t="shared" si="98"/>
        <v/>
      </c>
      <c r="D1557" s="13" t="str">
        <f>IF('2_DEBITOS'!D1553="","Não informado",'2_DEBITOS'!D1553)</f>
        <v>Não informado</v>
      </c>
      <c r="E1557" s="7">
        <f>IF('2_DEBITOS'!$I$4="ERRO !!!",0,SUM('2_DEBITOS'!E1553))</f>
        <v>0</v>
      </c>
      <c r="F1557" s="7">
        <f>IF('2_DEBITOS'!$I$4="ERRO !!!",0,SUM('2_DEBITOS'!F1553,'2_DEBITOS'!G1553))</f>
        <v>0</v>
      </c>
      <c r="G1557" s="8" t="str">
        <f>IF('1_QUESITOS'!$D$18="ERRO !!!","",
IF(E1557+F1557=0,"",
IF(OR('2_DEBITOS'!I1553="Sim",'1_QUESITOS'!$D$6="Sim",'1_QUESITOS'!$D$7="Sim",'1_QUESITOS'!$D$9="Sim"),"D",
IF('3_CAPAG'!$D$9="","",
'3_CAPAG'!$D$9))))</f>
        <v/>
      </c>
      <c r="H1557" s="8" t="str">
        <f>IF('1_QUESITOS'!$D$18="ERRO !!!","00.0",
IF(AND(OR(G1557="C",G1557="D"),'1_QUESITOS'!$D$13="Sim"),"10.1",
IF(AND(OR(G1557="A",G1557="B"),'1_QUESITOS'!$D$14="Sim"),"10.2",
IF(AND(OR(G1557="C",G1557="D"),'1_QUESITOS'!$D$13="Não",'1_QUESITOS'!$D$12="Inciso I"),"11.1",
IF(AND(OR(G1557="C",G1557="D"),'1_QUESITOS'!$D$13="Não",'1_QUESITOS'!$D$12="Inciso II"),"11.2",
"00.0")))))</f>
        <v>00.0</v>
      </c>
      <c r="I1557" s="87">
        <f>IF('1_QUESITOS'!$D$18="ERRO !!!",0,
IF(H1557="10.1",0.65,
IF(H1557="10.2",0,
IF(AND(H1557="11.1",'1_QUESITOS'!$D$8="Não",'1_QUESITOS'!$D$9="Não",'1_QUESITOS'!$D$10="Não",'1_QUESITOS'!$D$11="Não"),0.65,
IF(AND(H1557="11.1",OR('1_QUESITOS'!$D$8="Sim",'1_QUESITOS'!$D$9="Sim",'1_QUESITOS'!$D$10="Sim",'1_QUESITOS'!$D$11="Sim")),0.7,
IF(AND(H1557="11.2",'1_QUESITOS'!$D$8="Não",'1_QUESITOS'!$D$9="Não",'1_QUESITOS'!$D$10="Não",'1_QUESITOS'!$D$11="Não"),0.5,
IF(AND(H1557="11.2",OR('1_QUESITOS'!$D$8="Sim",'1_QUESITOS'!$D$9="Sim",'1_QUESITOS'!$D$10="Sim",'1_QUESITOS'!$D$11="Sim")),0.55,
0)))))))</f>
        <v>0</v>
      </c>
      <c r="J1557" s="87">
        <f>'3_CAPAG'!$D$8</f>
        <v>0</v>
      </c>
      <c r="K1557" s="87">
        <f>IF(OR('2_DEBITOS'!I1553="Sim",'1_QUESITOS'!$D$6="Sim",'1_QUESITOS'!$D$7="Sim",'1_QUESITOS'!$D$9="Sim"),I1557,
SMALL(I1557:J1557,1))</f>
        <v>0</v>
      </c>
      <c r="L1557" s="7">
        <f>IF('2_DEBITOS'!$I$4="ERRO !!!",0,ROUNDDOWN(SUM(E1557:F1557)*K1557,2))</f>
        <v>0</v>
      </c>
      <c r="M1557" s="7">
        <f t="shared" si="96"/>
        <v>0</v>
      </c>
      <c r="N1557" s="7">
        <f t="shared" si="99"/>
        <v>0</v>
      </c>
      <c r="O1557" s="7">
        <f t="shared" si="97"/>
        <v>0</v>
      </c>
    </row>
    <row r="1558" spans="3:15" x14ac:dyDescent="0.35">
      <c r="C1558" s="18" t="str">
        <f t="shared" si="98"/>
        <v/>
      </c>
      <c r="D1558" s="13" t="str">
        <f>IF('2_DEBITOS'!D1554="","Não informado",'2_DEBITOS'!D1554)</f>
        <v>Não informado</v>
      </c>
      <c r="E1558" s="7">
        <f>IF('2_DEBITOS'!$I$4="ERRO !!!",0,SUM('2_DEBITOS'!E1554))</f>
        <v>0</v>
      </c>
      <c r="F1558" s="7">
        <f>IF('2_DEBITOS'!$I$4="ERRO !!!",0,SUM('2_DEBITOS'!F1554,'2_DEBITOS'!G1554))</f>
        <v>0</v>
      </c>
      <c r="G1558" s="8" t="str">
        <f>IF('1_QUESITOS'!$D$18="ERRO !!!","",
IF(E1558+F1558=0,"",
IF(OR('2_DEBITOS'!I1554="Sim",'1_QUESITOS'!$D$6="Sim",'1_QUESITOS'!$D$7="Sim",'1_QUESITOS'!$D$9="Sim"),"D",
IF('3_CAPAG'!$D$9="","",
'3_CAPAG'!$D$9))))</f>
        <v/>
      </c>
      <c r="H1558" s="8" t="str">
        <f>IF('1_QUESITOS'!$D$18="ERRO !!!","00.0",
IF(AND(OR(G1558="C",G1558="D"),'1_QUESITOS'!$D$13="Sim"),"10.1",
IF(AND(OR(G1558="A",G1558="B"),'1_QUESITOS'!$D$14="Sim"),"10.2",
IF(AND(OR(G1558="C",G1558="D"),'1_QUESITOS'!$D$13="Não",'1_QUESITOS'!$D$12="Inciso I"),"11.1",
IF(AND(OR(G1558="C",G1558="D"),'1_QUESITOS'!$D$13="Não",'1_QUESITOS'!$D$12="Inciso II"),"11.2",
"00.0")))))</f>
        <v>00.0</v>
      </c>
      <c r="I1558" s="87">
        <f>IF('1_QUESITOS'!$D$18="ERRO !!!",0,
IF(H1558="10.1",0.65,
IF(H1558="10.2",0,
IF(AND(H1558="11.1",'1_QUESITOS'!$D$8="Não",'1_QUESITOS'!$D$9="Não",'1_QUESITOS'!$D$10="Não",'1_QUESITOS'!$D$11="Não"),0.65,
IF(AND(H1558="11.1",OR('1_QUESITOS'!$D$8="Sim",'1_QUESITOS'!$D$9="Sim",'1_QUESITOS'!$D$10="Sim",'1_QUESITOS'!$D$11="Sim")),0.7,
IF(AND(H1558="11.2",'1_QUESITOS'!$D$8="Não",'1_QUESITOS'!$D$9="Não",'1_QUESITOS'!$D$10="Não",'1_QUESITOS'!$D$11="Não"),0.5,
IF(AND(H1558="11.2",OR('1_QUESITOS'!$D$8="Sim",'1_QUESITOS'!$D$9="Sim",'1_QUESITOS'!$D$10="Sim",'1_QUESITOS'!$D$11="Sim")),0.55,
0)))))))</f>
        <v>0</v>
      </c>
      <c r="J1558" s="87">
        <f>'3_CAPAG'!$D$8</f>
        <v>0</v>
      </c>
      <c r="K1558" s="87">
        <f>IF(OR('2_DEBITOS'!I1554="Sim",'1_QUESITOS'!$D$6="Sim",'1_QUESITOS'!$D$7="Sim",'1_QUESITOS'!$D$9="Sim"),I1558,
SMALL(I1558:J1558,1))</f>
        <v>0</v>
      </c>
      <c r="L1558" s="7">
        <f>IF('2_DEBITOS'!$I$4="ERRO !!!",0,ROUNDDOWN(SUM(E1558:F1558)*K1558,2))</f>
        <v>0</v>
      </c>
      <c r="M1558" s="7">
        <f t="shared" si="96"/>
        <v>0</v>
      </c>
      <c r="N1558" s="7">
        <f t="shared" si="99"/>
        <v>0</v>
      </c>
      <c r="O1558" s="7">
        <f t="shared" si="97"/>
        <v>0</v>
      </c>
    </row>
    <row r="1559" spans="3:15" x14ac:dyDescent="0.35">
      <c r="C1559" s="18" t="str">
        <f t="shared" si="98"/>
        <v/>
      </c>
      <c r="D1559" s="13" t="str">
        <f>IF('2_DEBITOS'!D1555="","Não informado",'2_DEBITOS'!D1555)</f>
        <v>Não informado</v>
      </c>
      <c r="E1559" s="7">
        <f>IF('2_DEBITOS'!$I$4="ERRO !!!",0,SUM('2_DEBITOS'!E1555))</f>
        <v>0</v>
      </c>
      <c r="F1559" s="7">
        <f>IF('2_DEBITOS'!$I$4="ERRO !!!",0,SUM('2_DEBITOS'!F1555,'2_DEBITOS'!G1555))</f>
        <v>0</v>
      </c>
      <c r="G1559" s="8" t="str">
        <f>IF('1_QUESITOS'!$D$18="ERRO !!!","",
IF(E1559+F1559=0,"",
IF(OR('2_DEBITOS'!I1555="Sim",'1_QUESITOS'!$D$6="Sim",'1_QUESITOS'!$D$7="Sim",'1_QUESITOS'!$D$9="Sim"),"D",
IF('3_CAPAG'!$D$9="","",
'3_CAPAG'!$D$9))))</f>
        <v/>
      </c>
      <c r="H1559" s="8" t="str">
        <f>IF('1_QUESITOS'!$D$18="ERRO !!!","00.0",
IF(AND(OR(G1559="C",G1559="D"),'1_QUESITOS'!$D$13="Sim"),"10.1",
IF(AND(OR(G1559="A",G1559="B"),'1_QUESITOS'!$D$14="Sim"),"10.2",
IF(AND(OR(G1559="C",G1559="D"),'1_QUESITOS'!$D$13="Não",'1_QUESITOS'!$D$12="Inciso I"),"11.1",
IF(AND(OR(G1559="C",G1559="D"),'1_QUESITOS'!$D$13="Não",'1_QUESITOS'!$D$12="Inciso II"),"11.2",
"00.0")))))</f>
        <v>00.0</v>
      </c>
      <c r="I1559" s="87">
        <f>IF('1_QUESITOS'!$D$18="ERRO !!!",0,
IF(H1559="10.1",0.65,
IF(H1559="10.2",0,
IF(AND(H1559="11.1",'1_QUESITOS'!$D$8="Não",'1_QUESITOS'!$D$9="Não",'1_QUESITOS'!$D$10="Não",'1_QUESITOS'!$D$11="Não"),0.65,
IF(AND(H1559="11.1",OR('1_QUESITOS'!$D$8="Sim",'1_QUESITOS'!$D$9="Sim",'1_QUESITOS'!$D$10="Sim",'1_QUESITOS'!$D$11="Sim")),0.7,
IF(AND(H1559="11.2",'1_QUESITOS'!$D$8="Não",'1_QUESITOS'!$D$9="Não",'1_QUESITOS'!$D$10="Não",'1_QUESITOS'!$D$11="Não"),0.5,
IF(AND(H1559="11.2",OR('1_QUESITOS'!$D$8="Sim",'1_QUESITOS'!$D$9="Sim",'1_QUESITOS'!$D$10="Sim",'1_QUESITOS'!$D$11="Sim")),0.55,
0)))))))</f>
        <v>0</v>
      </c>
      <c r="J1559" s="87">
        <f>'3_CAPAG'!$D$8</f>
        <v>0</v>
      </c>
      <c r="K1559" s="87">
        <f>IF(OR('2_DEBITOS'!I1555="Sim",'1_QUESITOS'!$D$6="Sim",'1_QUESITOS'!$D$7="Sim",'1_QUESITOS'!$D$9="Sim"),I1559,
SMALL(I1559:J1559,1))</f>
        <v>0</v>
      </c>
      <c r="L1559" s="7">
        <f>IF('2_DEBITOS'!$I$4="ERRO !!!",0,ROUNDDOWN(SUM(E1559:F1559)*K1559,2))</f>
        <v>0</v>
      </c>
      <c r="M1559" s="7">
        <f t="shared" si="96"/>
        <v>0</v>
      </c>
      <c r="N1559" s="7">
        <f t="shared" si="99"/>
        <v>0</v>
      </c>
      <c r="O1559" s="7">
        <f t="shared" si="97"/>
        <v>0</v>
      </c>
    </row>
    <row r="1560" spans="3:15" x14ac:dyDescent="0.35">
      <c r="C1560" s="18" t="str">
        <f t="shared" si="98"/>
        <v/>
      </c>
      <c r="D1560" s="13" t="str">
        <f>IF('2_DEBITOS'!D1556="","Não informado",'2_DEBITOS'!D1556)</f>
        <v>Não informado</v>
      </c>
      <c r="E1560" s="7">
        <f>IF('2_DEBITOS'!$I$4="ERRO !!!",0,SUM('2_DEBITOS'!E1556))</f>
        <v>0</v>
      </c>
      <c r="F1560" s="7">
        <f>IF('2_DEBITOS'!$I$4="ERRO !!!",0,SUM('2_DEBITOS'!F1556,'2_DEBITOS'!G1556))</f>
        <v>0</v>
      </c>
      <c r="G1560" s="8" t="str">
        <f>IF('1_QUESITOS'!$D$18="ERRO !!!","",
IF(E1560+F1560=0,"",
IF(OR('2_DEBITOS'!I1556="Sim",'1_QUESITOS'!$D$6="Sim",'1_QUESITOS'!$D$7="Sim",'1_QUESITOS'!$D$9="Sim"),"D",
IF('3_CAPAG'!$D$9="","",
'3_CAPAG'!$D$9))))</f>
        <v/>
      </c>
      <c r="H1560" s="8" t="str">
        <f>IF('1_QUESITOS'!$D$18="ERRO !!!","00.0",
IF(AND(OR(G1560="C",G1560="D"),'1_QUESITOS'!$D$13="Sim"),"10.1",
IF(AND(OR(G1560="A",G1560="B"),'1_QUESITOS'!$D$14="Sim"),"10.2",
IF(AND(OR(G1560="C",G1560="D"),'1_QUESITOS'!$D$13="Não",'1_QUESITOS'!$D$12="Inciso I"),"11.1",
IF(AND(OR(G1560="C",G1560="D"),'1_QUESITOS'!$D$13="Não",'1_QUESITOS'!$D$12="Inciso II"),"11.2",
"00.0")))))</f>
        <v>00.0</v>
      </c>
      <c r="I1560" s="87">
        <f>IF('1_QUESITOS'!$D$18="ERRO !!!",0,
IF(H1560="10.1",0.65,
IF(H1560="10.2",0,
IF(AND(H1560="11.1",'1_QUESITOS'!$D$8="Não",'1_QUESITOS'!$D$9="Não",'1_QUESITOS'!$D$10="Não",'1_QUESITOS'!$D$11="Não"),0.65,
IF(AND(H1560="11.1",OR('1_QUESITOS'!$D$8="Sim",'1_QUESITOS'!$D$9="Sim",'1_QUESITOS'!$D$10="Sim",'1_QUESITOS'!$D$11="Sim")),0.7,
IF(AND(H1560="11.2",'1_QUESITOS'!$D$8="Não",'1_QUESITOS'!$D$9="Não",'1_QUESITOS'!$D$10="Não",'1_QUESITOS'!$D$11="Não"),0.5,
IF(AND(H1560="11.2",OR('1_QUESITOS'!$D$8="Sim",'1_QUESITOS'!$D$9="Sim",'1_QUESITOS'!$D$10="Sim",'1_QUESITOS'!$D$11="Sim")),0.55,
0)))))))</f>
        <v>0</v>
      </c>
      <c r="J1560" s="87">
        <f>'3_CAPAG'!$D$8</f>
        <v>0</v>
      </c>
      <c r="K1560" s="87">
        <f>IF(OR('2_DEBITOS'!I1556="Sim",'1_QUESITOS'!$D$6="Sim",'1_QUESITOS'!$D$7="Sim",'1_QUESITOS'!$D$9="Sim"),I1560,
SMALL(I1560:J1560,1))</f>
        <v>0</v>
      </c>
      <c r="L1560" s="7">
        <f>IF('2_DEBITOS'!$I$4="ERRO !!!",0,ROUNDDOWN(SUM(E1560:F1560)*K1560,2))</f>
        <v>0</v>
      </c>
      <c r="M1560" s="7">
        <f t="shared" si="96"/>
        <v>0</v>
      </c>
      <c r="N1560" s="7">
        <f t="shared" si="99"/>
        <v>0</v>
      </c>
      <c r="O1560" s="7">
        <f t="shared" si="97"/>
        <v>0</v>
      </c>
    </row>
    <row r="1561" spans="3:15" x14ac:dyDescent="0.35">
      <c r="C1561" s="18" t="str">
        <f t="shared" si="98"/>
        <v/>
      </c>
      <c r="D1561" s="13" t="str">
        <f>IF('2_DEBITOS'!D1557="","Não informado",'2_DEBITOS'!D1557)</f>
        <v>Não informado</v>
      </c>
      <c r="E1561" s="7">
        <f>IF('2_DEBITOS'!$I$4="ERRO !!!",0,SUM('2_DEBITOS'!E1557))</f>
        <v>0</v>
      </c>
      <c r="F1561" s="7">
        <f>IF('2_DEBITOS'!$I$4="ERRO !!!",0,SUM('2_DEBITOS'!F1557,'2_DEBITOS'!G1557))</f>
        <v>0</v>
      </c>
      <c r="G1561" s="8" t="str">
        <f>IF('1_QUESITOS'!$D$18="ERRO !!!","",
IF(E1561+F1561=0,"",
IF(OR('2_DEBITOS'!I1557="Sim",'1_QUESITOS'!$D$6="Sim",'1_QUESITOS'!$D$7="Sim",'1_QUESITOS'!$D$9="Sim"),"D",
IF('3_CAPAG'!$D$9="","",
'3_CAPAG'!$D$9))))</f>
        <v/>
      </c>
      <c r="H1561" s="8" t="str">
        <f>IF('1_QUESITOS'!$D$18="ERRO !!!","00.0",
IF(AND(OR(G1561="C",G1561="D"),'1_QUESITOS'!$D$13="Sim"),"10.1",
IF(AND(OR(G1561="A",G1561="B"),'1_QUESITOS'!$D$14="Sim"),"10.2",
IF(AND(OR(G1561="C",G1561="D"),'1_QUESITOS'!$D$13="Não",'1_QUESITOS'!$D$12="Inciso I"),"11.1",
IF(AND(OR(G1561="C",G1561="D"),'1_QUESITOS'!$D$13="Não",'1_QUESITOS'!$D$12="Inciso II"),"11.2",
"00.0")))))</f>
        <v>00.0</v>
      </c>
      <c r="I1561" s="87">
        <f>IF('1_QUESITOS'!$D$18="ERRO !!!",0,
IF(H1561="10.1",0.65,
IF(H1561="10.2",0,
IF(AND(H1561="11.1",'1_QUESITOS'!$D$8="Não",'1_QUESITOS'!$D$9="Não",'1_QUESITOS'!$D$10="Não",'1_QUESITOS'!$D$11="Não"),0.65,
IF(AND(H1561="11.1",OR('1_QUESITOS'!$D$8="Sim",'1_QUESITOS'!$D$9="Sim",'1_QUESITOS'!$D$10="Sim",'1_QUESITOS'!$D$11="Sim")),0.7,
IF(AND(H1561="11.2",'1_QUESITOS'!$D$8="Não",'1_QUESITOS'!$D$9="Não",'1_QUESITOS'!$D$10="Não",'1_QUESITOS'!$D$11="Não"),0.5,
IF(AND(H1561="11.2",OR('1_QUESITOS'!$D$8="Sim",'1_QUESITOS'!$D$9="Sim",'1_QUESITOS'!$D$10="Sim",'1_QUESITOS'!$D$11="Sim")),0.55,
0)))))))</f>
        <v>0</v>
      </c>
      <c r="J1561" s="87">
        <f>'3_CAPAG'!$D$8</f>
        <v>0</v>
      </c>
      <c r="K1561" s="87">
        <f>IF(OR('2_DEBITOS'!I1557="Sim",'1_QUESITOS'!$D$6="Sim",'1_QUESITOS'!$D$7="Sim",'1_QUESITOS'!$D$9="Sim"),I1561,
SMALL(I1561:J1561,1))</f>
        <v>0</v>
      </c>
      <c r="L1561" s="7">
        <f>IF('2_DEBITOS'!$I$4="ERRO !!!",0,ROUNDDOWN(SUM(E1561:F1561)*K1561,2))</f>
        <v>0</v>
      </c>
      <c r="M1561" s="7">
        <f t="shared" si="96"/>
        <v>0</v>
      </c>
      <c r="N1561" s="7">
        <f t="shared" si="99"/>
        <v>0</v>
      </c>
      <c r="O1561" s="7">
        <f t="shared" si="97"/>
        <v>0</v>
      </c>
    </row>
    <row r="1562" spans="3:15" x14ac:dyDescent="0.35">
      <c r="C1562" s="18" t="str">
        <f t="shared" si="98"/>
        <v/>
      </c>
      <c r="D1562" s="13" t="str">
        <f>IF('2_DEBITOS'!D1558="","Não informado",'2_DEBITOS'!D1558)</f>
        <v>Não informado</v>
      </c>
      <c r="E1562" s="7">
        <f>IF('2_DEBITOS'!$I$4="ERRO !!!",0,SUM('2_DEBITOS'!E1558))</f>
        <v>0</v>
      </c>
      <c r="F1562" s="7">
        <f>IF('2_DEBITOS'!$I$4="ERRO !!!",0,SUM('2_DEBITOS'!F1558,'2_DEBITOS'!G1558))</f>
        <v>0</v>
      </c>
      <c r="G1562" s="8" t="str">
        <f>IF('1_QUESITOS'!$D$18="ERRO !!!","",
IF(E1562+F1562=0,"",
IF(OR('2_DEBITOS'!I1558="Sim",'1_QUESITOS'!$D$6="Sim",'1_QUESITOS'!$D$7="Sim",'1_QUESITOS'!$D$9="Sim"),"D",
IF('3_CAPAG'!$D$9="","",
'3_CAPAG'!$D$9))))</f>
        <v/>
      </c>
      <c r="H1562" s="8" t="str">
        <f>IF('1_QUESITOS'!$D$18="ERRO !!!","00.0",
IF(AND(OR(G1562="C",G1562="D"),'1_QUESITOS'!$D$13="Sim"),"10.1",
IF(AND(OR(G1562="A",G1562="B"),'1_QUESITOS'!$D$14="Sim"),"10.2",
IF(AND(OR(G1562="C",G1562="D"),'1_QUESITOS'!$D$13="Não",'1_QUESITOS'!$D$12="Inciso I"),"11.1",
IF(AND(OR(G1562="C",G1562="D"),'1_QUESITOS'!$D$13="Não",'1_QUESITOS'!$D$12="Inciso II"),"11.2",
"00.0")))))</f>
        <v>00.0</v>
      </c>
      <c r="I1562" s="87">
        <f>IF('1_QUESITOS'!$D$18="ERRO !!!",0,
IF(H1562="10.1",0.65,
IF(H1562="10.2",0,
IF(AND(H1562="11.1",'1_QUESITOS'!$D$8="Não",'1_QUESITOS'!$D$9="Não",'1_QUESITOS'!$D$10="Não",'1_QUESITOS'!$D$11="Não"),0.65,
IF(AND(H1562="11.1",OR('1_QUESITOS'!$D$8="Sim",'1_QUESITOS'!$D$9="Sim",'1_QUESITOS'!$D$10="Sim",'1_QUESITOS'!$D$11="Sim")),0.7,
IF(AND(H1562="11.2",'1_QUESITOS'!$D$8="Não",'1_QUESITOS'!$D$9="Não",'1_QUESITOS'!$D$10="Não",'1_QUESITOS'!$D$11="Não"),0.5,
IF(AND(H1562="11.2",OR('1_QUESITOS'!$D$8="Sim",'1_QUESITOS'!$D$9="Sim",'1_QUESITOS'!$D$10="Sim",'1_QUESITOS'!$D$11="Sim")),0.55,
0)))))))</f>
        <v>0</v>
      </c>
      <c r="J1562" s="87">
        <f>'3_CAPAG'!$D$8</f>
        <v>0</v>
      </c>
      <c r="K1562" s="87">
        <f>IF(OR('2_DEBITOS'!I1558="Sim",'1_QUESITOS'!$D$6="Sim",'1_QUESITOS'!$D$7="Sim",'1_QUESITOS'!$D$9="Sim"),I1562,
SMALL(I1562:J1562,1))</f>
        <v>0</v>
      </c>
      <c r="L1562" s="7">
        <f>IF('2_DEBITOS'!$I$4="ERRO !!!",0,ROUNDDOWN(SUM(E1562:F1562)*K1562,2))</f>
        <v>0</v>
      </c>
      <c r="M1562" s="7">
        <f t="shared" si="96"/>
        <v>0</v>
      </c>
      <c r="N1562" s="7">
        <f t="shared" si="99"/>
        <v>0</v>
      </c>
      <c r="O1562" s="7">
        <f t="shared" si="97"/>
        <v>0</v>
      </c>
    </row>
    <row r="1563" spans="3:15" x14ac:dyDescent="0.35">
      <c r="C1563" s="18" t="str">
        <f t="shared" si="98"/>
        <v/>
      </c>
      <c r="D1563" s="13" t="str">
        <f>IF('2_DEBITOS'!D1559="","Não informado",'2_DEBITOS'!D1559)</f>
        <v>Não informado</v>
      </c>
      <c r="E1563" s="7">
        <f>IF('2_DEBITOS'!$I$4="ERRO !!!",0,SUM('2_DEBITOS'!E1559))</f>
        <v>0</v>
      </c>
      <c r="F1563" s="7">
        <f>IF('2_DEBITOS'!$I$4="ERRO !!!",0,SUM('2_DEBITOS'!F1559,'2_DEBITOS'!G1559))</f>
        <v>0</v>
      </c>
      <c r="G1563" s="8" t="str">
        <f>IF('1_QUESITOS'!$D$18="ERRO !!!","",
IF(E1563+F1563=0,"",
IF(OR('2_DEBITOS'!I1559="Sim",'1_QUESITOS'!$D$6="Sim",'1_QUESITOS'!$D$7="Sim",'1_QUESITOS'!$D$9="Sim"),"D",
IF('3_CAPAG'!$D$9="","",
'3_CAPAG'!$D$9))))</f>
        <v/>
      </c>
      <c r="H1563" s="8" t="str">
        <f>IF('1_QUESITOS'!$D$18="ERRO !!!","00.0",
IF(AND(OR(G1563="C",G1563="D"),'1_QUESITOS'!$D$13="Sim"),"10.1",
IF(AND(OR(G1563="A",G1563="B"),'1_QUESITOS'!$D$14="Sim"),"10.2",
IF(AND(OR(G1563="C",G1563="D"),'1_QUESITOS'!$D$13="Não",'1_QUESITOS'!$D$12="Inciso I"),"11.1",
IF(AND(OR(G1563="C",G1563="D"),'1_QUESITOS'!$D$13="Não",'1_QUESITOS'!$D$12="Inciso II"),"11.2",
"00.0")))))</f>
        <v>00.0</v>
      </c>
      <c r="I1563" s="87">
        <f>IF('1_QUESITOS'!$D$18="ERRO !!!",0,
IF(H1563="10.1",0.65,
IF(H1563="10.2",0,
IF(AND(H1563="11.1",'1_QUESITOS'!$D$8="Não",'1_QUESITOS'!$D$9="Não",'1_QUESITOS'!$D$10="Não",'1_QUESITOS'!$D$11="Não"),0.65,
IF(AND(H1563="11.1",OR('1_QUESITOS'!$D$8="Sim",'1_QUESITOS'!$D$9="Sim",'1_QUESITOS'!$D$10="Sim",'1_QUESITOS'!$D$11="Sim")),0.7,
IF(AND(H1563="11.2",'1_QUESITOS'!$D$8="Não",'1_QUESITOS'!$D$9="Não",'1_QUESITOS'!$D$10="Não",'1_QUESITOS'!$D$11="Não"),0.5,
IF(AND(H1563="11.2",OR('1_QUESITOS'!$D$8="Sim",'1_QUESITOS'!$D$9="Sim",'1_QUESITOS'!$D$10="Sim",'1_QUESITOS'!$D$11="Sim")),0.55,
0)))))))</f>
        <v>0</v>
      </c>
      <c r="J1563" s="87">
        <f>'3_CAPAG'!$D$8</f>
        <v>0</v>
      </c>
      <c r="K1563" s="87">
        <f>IF(OR('2_DEBITOS'!I1559="Sim",'1_QUESITOS'!$D$6="Sim",'1_QUESITOS'!$D$7="Sim",'1_QUESITOS'!$D$9="Sim"),I1563,
SMALL(I1563:J1563,1))</f>
        <v>0</v>
      </c>
      <c r="L1563" s="7">
        <f>IF('2_DEBITOS'!$I$4="ERRO !!!",0,ROUNDDOWN(SUM(E1563:F1563)*K1563,2))</f>
        <v>0</v>
      </c>
      <c r="M1563" s="7">
        <f t="shared" si="96"/>
        <v>0</v>
      </c>
      <c r="N1563" s="7">
        <f t="shared" si="99"/>
        <v>0</v>
      </c>
      <c r="O1563" s="7">
        <f t="shared" si="97"/>
        <v>0</v>
      </c>
    </row>
    <row r="1564" spans="3:15" x14ac:dyDescent="0.35">
      <c r="C1564" s="18" t="str">
        <f t="shared" si="98"/>
        <v/>
      </c>
      <c r="D1564" s="13" t="str">
        <f>IF('2_DEBITOS'!D1560="","Não informado",'2_DEBITOS'!D1560)</f>
        <v>Não informado</v>
      </c>
      <c r="E1564" s="7">
        <f>IF('2_DEBITOS'!$I$4="ERRO !!!",0,SUM('2_DEBITOS'!E1560))</f>
        <v>0</v>
      </c>
      <c r="F1564" s="7">
        <f>IF('2_DEBITOS'!$I$4="ERRO !!!",0,SUM('2_DEBITOS'!F1560,'2_DEBITOS'!G1560))</f>
        <v>0</v>
      </c>
      <c r="G1564" s="8" t="str">
        <f>IF('1_QUESITOS'!$D$18="ERRO !!!","",
IF(E1564+F1564=0,"",
IF(OR('2_DEBITOS'!I1560="Sim",'1_QUESITOS'!$D$6="Sim",'1_QUESITOS'!$D$7="Sim",'1_QUESITOS'!$D$9="Sim"),"D",
IF('3_CAPAG'!$D$9="","",
'3_CAPAG'!$D$9))))</f>
        <v/>
      </c>
      <c r="H1564" s="8" t="str">
        <f>IF('1_QUESITOS'!$D$18="ERRO !!!","00.0",
IF(AND(OR(G1564="C",G1564="D"),'1_QUESITOS'!$D$13="Sim"),"10.1",
IF(AND(OR(G1564="A",G1564="B"),'1_QUESITOS'!$D$14="Sim"),"10.2",
IF(AND(OR(G1564="C",G1564="D"),'1_QUESITOS'!$D$13="Não",'1_QUESITOS'!$D$12="Inciso I"),"11.1",
IF(AND(OR(G1564="C",G1564="D"),'1_QUESITOS'!$D$13="Não",'1_QUESITOS'!$D$12="Inciso II"),"11.2",
"00.0")))))</f>
        <v>00.0</v>
      </c>
      <c r="I1564" s="87">
        <f>IF('1_QUESITOS'!$D$18="ERRO !!!",0,
IF(H1564="10.1",0.65,
IF(H1564="10.2",0,
IF(AND(H1564="11.1",'1_QUESITOS'!$D$8="Não",'1_QUESITOS'!$D$9="Não",'1_QUESITOS'!$D$10="Não",'1_QUESITOS'!$D$11="Não"),0.65,
IF(AND(H1564="11.1",OR('1_QUESITOS'!$D$8="Sim",'1_QUESITOS'!$D$9="Sim",'1_QUESITOS'!$D$10="Sim",'1_QUESITOS'!$D$11="Sim")),0.7,
IF(AND(H1564="11.2",'1_QUESITOS'!$D$8="Não",'1_QUESITOS'!$D$9="Não",'1_QUESITOS'!$D$10="Não",'1_QUESITOS'!$D$11="Não"),0.5,
IF(AND(H1564="11.2",OR('1_QUESITOS'!$D$8="Sim",'1_QUESITOS'!$D$9="Sim",'1_QUESITOS'!$D$10="Sim",'1_QUESITOS'!$D$11="Sim")),0.55,
0)))))))</f>
        <v>0</v>
      </c>
      <c r="J1564" s="87">
        <f>'3_CAPAG'!$D$8</f>
        <v>0</v>
      </c>
      <c r="K1564" s="87">
        <f>IF(OR('2_DEBITOS'!I1560="Sim",'1_QUESITOS'!$D$6="Sim",'1_QUESITOS'!$D$7="Sim",'1_QUESITOS'!$D$9="Sim"),I1564,
SMALL(I1564:J1564,1))</f>
        <v>0</v>
      </c>
      <c r="L1564" s="7">
        <f>IF('2_DEBITOS'!$I$4="ERRO !!!",0,ROUNDDOWN(SUM(E1564:F1564)*K1564,2))</f>
        <v>0</v>
      </c>
      <c r="M1564" s="7">
        <f t="shared" si="96"/>
        <v>0</v>
      </c>
      <c r="N1564" s="7">
        <f t="shared" si="99"/>
        <v>0</v>
      </c>
      <c r="O1564" s="7">
        <f t="shared" si="97"/>
        <v>0</v>
      </c>
    </row>
    <row r="1565" spans="3:15" x14ac:dyDescent="0.35">
      <c r="C1565" s="18" t="str">
        <f t="shared" si="98"/>
        <v/>
      </c>
      <c r="D1565" s="13" t="str">
        <f>IF('2_DEBITOS'!D1561="","Não informado",'2_DEBITOS'!D1561)</f>
        <v>Não informado</v>
      </c>
      <c r="E1565" s="7">
        <f>IF('2_DEBITOS'!$I$4="ERRO !!!",0,SUM('2_DEBITOS'!E1561))</f>
        <v>0</v>
      </c>
      <c r="F1565" s="7">
        <f>IF('2_DEBITOS'!$I$4="ERRO !!!",0,SUM('2_DEBITOS'!F1561,'2_DEBITOS'!G1561))</f>
        <v>0</v>
      </c>
      <c r="G1565" s="8" t="str">
        <f>IF('1_QUESITOS'!$D$18="ERRO !!!","",
IF(E1565+F1565=0,"",
IF(OR('2_DEBITOS'!I1561="Sim",'1_QUESITOS'!$D$6="Sim",'1_QUESITOS'!$D$7="Sim",'1_QUESITOS'!$D$9="Sim"),"D",
IF('3_CAPAG'!$D$9="","",
'3_CAPAG'!$D$9))))</f>
        <v/>
      </c>
      <c r="H1565" s="8" t="str">
        <f>IF('1_QUESITOS'!$D$18="ERRO !!!","00.0",
IF(AND(OR(G1565="C",G1565="D"),'1_QUESITOS'!$D$13="Sim"),"10.1",
IF(AND(OR(G1565="A",G1565="B"),'1_QUESITOS'!$D$14="Sim"),"10.2",
IF(AND(OR(G1565="C",G1565="D"),'1_QUESITOS'!$D$13="Não",'1_QUESITOS'!$D$12="Inciso I"),"11.1",
IF(AND(OR(G1565="C",G1565="D"),'1_QUESITOS'!$D$13="Não",'1_QUESITOS'!$D$12="Inciso II"),"11.2",
"00.0")))))</f>
        <v>00.0</v>
      </c>
      <c r="I1565" s="87">
        <f>IF('1_QUESITOS'!$D$18="ERRO !!!",0,
IF(H1565="10.1",0.65,
IF(H1565="10.2",0,
IF(AND(H1565="11.1",'1_QUESITOS'!$D$8="Não",'1_QUESITOS'!$D$9="Não",'1_QUESITOS'!$D$10="Não",'1_QUESITOS'!$D$11="Não"),0.65,
IF(AND(H1565="11.1",OR('1_QUESITOS'!$D$8="Sim",'1_QUESITOS'!$D$9="Sim",'1_QUESITOS'!$D$10="Sim",'1_QUESITOS'!$D$11="Sim")),0.7,
IF(AND(H1565="11.2",'1_QUESITOS'!$D$8="Não",'1_QUESITOS'!$D$9="Não",'1_QUESITOS'!$D$10="Não",'1_QUESITOS'!$D$11="Não"),0.5,
IF(AND(H1565="11.2",OR('1_QUESITOS'!$D$8="Sim",'1_QUESITOS'!$D$9="Sim",'1_QUESITOS'!$D$10="Sim",'1_QUESITOS'!$D$11="Sim")),0.55,
0)))))))</f>
        <v>0</v>
      </c>
      <c r="J1565" s="87">
        <f>'3_CAPAG'!$D$8</f>
        <v>0</v>
      </c>
      <c r="K1565" s="87">
        <f>IF(OR('2_DEBITOS'!I1561="Sim",'1_QUESITOS'!$D$6="Sim",'1_QUESITOS'!$D$7="Sim",'1_QUESITOS'!$D$9="Sim"),I1565,
SMALL(I1565:J1565,1))</f>
        <v>0</v>
      </c>
      <c r="L1565" s="7">
        <f>IF('2_DEBITOS'!$I$4="ERRO !!!",0,ROUNDDOWN(SUM(E1565:F1565)*K1565,2))</f>
        <v>0</v>
      </c>
      <c r="M1565" s="7">
        <f t="shared" si="96"/>
        <v>0</v>
      </c>
      <c r="N1565" s="7">
        <f t="shared" si="99"/>
        <v>0</v>
      </c>
      <c r="O1565" s="7">
        <f t="shared" si="97"/>
        <v>0</v>
      </c>
    </row>
    <row r="1566" spans="3:15" x14ac:dyDescent="0.35">
      <c r="C1566" s="18" t="str">
        <f t="shared" si="98"/>
        <v/>
      </c>
      <c r="D1566" s="13" t="str">
        <f>IF('2_DEBITOS'!D1562="","Não informado",'2_DEBITOS'!D1562)</f>
        <v>Não informado</v>
      </c>
      <c r="E1566" s="7">
        <f>IF('2_DEBITOS'!$I$4="ERRO !!!",0,SUM('2_DEBITOS'!E1562))</f>
        <v>0</v>
      </c>
      <c r="F1566" s="7">
        <f>IF('2_DEBITOS'!$I$4="ERRO !!!",0,SUM('2_DEBITOS'!F1562,'2_DEBITOS'!G1562))</f>
        <v>0</v>
      </c>
      <c r="G1566" s="8" t="str">
        <f>IF('1_QUESITOS'!$D$18="ERRO !!!","",
IF(E1566+F1566=0,"",
IF(OR('2_DEBITOS'!I1562="Sim",'1_QUESITOS'!$D$6="Sim",'1_QUESITOS'!$D$7="Sim",'1_QUESITOS'!$D$9="Sim"),"D",
IF('3_CAPAG'!$D$9="","",
'3_CAPAG'!$D$9))))</f>
        <v/>
      </c>
      <c r="H1566" s="8" t="str">
        <f>IF('1_QUESITOS'!$D$18="ERRO !!!","00.0",
IF(AND(OR(G1566="C",G1566="D"),'1_QUESITOS'!$D$13="Sim"),"10.1",
IF(AND(OR(G1566="A",G1566="B"),'1_QUESITOS'!$D$14="Sim"),"10.2",
IF(AND(OR(G1566="C",G1566="D"),'1_QUESITOS'!$D$13="Não",'1_QUESITOS'!$D$12="Inciso I"),"11.1",
IF(AND(OR(G1566="C",G1566="D"),'1_QUESITOS'!$D$13="Não",'1_QUESITOS'!$D$12="Inciso II"),"11.2",
"00.0")))))</f>
        <v>00.0</v>
      </c>
      <c r="I1566" s="87">
        <f>IF('1_QUESITOS'!$D$18="ERRO !!!",0,
IF(H1566="10.1",0.65,
IF(H1566="10.2",0,
IF(AND(H1566="11.1",'1_QUESITOS'!$D$8="Não",'1_QUESITOS'!$D$9="Não",'1_QUESITOS'!$D$10="Não",'1_QUESITOS'!$D$11="Não"),0.65,
IF(AND(H1566="11.1",OR('1_QUESITOS'!$D$8="Sim",'1_QUESITOS'!$D$9="Sim",'1_QUESITOS'!$D$10="Sim",'1_QUESITOS'!$D$11="Sim")),0.7,
IF(AND(H1566="11.2",'1_QUESITOS'!$D$8="Não",'1_QUESITOS'!$D$9="Não",'1_QUESITOS'!$D$10="Não",'1_QUESITOS'!$D$11="Não"),0.5,
IF(AND(H1566="11.2",OR('1_QUESITOS'!$D$8="Sim",'1_QUESITOS'!$D$9="Sim",'1_QUESITOS'!$D$10="Sim",'1_QUESITOS'!$D$11="Sim")),0.55,
0)))))))</f>
        <v>0</v>
      </c>
      <c r="J1566" s="87">
        <f>'3_CAPAG'!$D$8</f>
        <v>0</v>
      </c>
      <c r="K1566" s="87">
        <f>IF(OR('2_DEBITOS'!I1562="Sim",'1_QUESITOS'!$D$6="Sim",'1_QUESITOS'!$D$7="Sim",'1_QUESITOS'!$D$9="Sim"),I1566,
SMALL(I1566:J1566,1))</f>
        <v>0</v>
      </c>
      <c r="L1566" s="7">
        <f>IF('2_DEBITOS'!$I$4="ERRO !!!",0,ROUNDDOWN(SUM(E1566:F1566)*K1566,2))</f>
        <v>0</v>
      </c>
      <c r="M1566" s="7">
        <f t="shared" si="96"/>
        <v>0</v>
      </c>
      <c r="N1566" s="7">
        <f t="shared" si="99"/>
        <v>0</v>
      </c>
      <c r="O1566" s="7">
        <f t="shared" si="97"/>
        <v>0</v>
      </c>
    </row>
    <row r="1567" spans="3:15" x14ac:dyDescent="0.35">
      <c r="C1567" s="18" t="str">
        <f t="shared" si="98"/>
        <v/>
      </c>
      <c r="D1567" s="13" t="str">
        <f>IF('2_DEBITOS'!D1563="","Não informado",'2_DEBITOS'!D1563)</f>
        <v>Não informado</v>
      </c>
      <c r="E1567" s="7">
        <f>IF('2_DEBITOS'!$I$4="ERRO !!!",0,SUM('2_DEBITOS'!E1563))</f>
        <v>0</v>
      </c>
      <c r="F1567" s="7">
        <f>IF('2_DEBITOS'!$I$4="ERRO !!!",0,SUM('2_DEBITOS'!F1563,'2_DEBITOS'!G1563))</f>
        <v>0</v>
      </c>
      <c r="G1567" s="8" t="str">
        <f>IF('1_QUESITOS'!$D$18="ERRO !!!","",
IF(E1567+F1567=0,"",
IF(OR('2_DEBITOS'!I1563="Sim",'1_QUESITOS'!$D$6="Sim",'1_QUESITOS'!$D$7="Sim",'1_QUESITOS'!$D$9="Sim"),"D",
IF('3_CAPAG'!$D$9="","",
'3_CAPAG'!$D$9))))</f>
        <v/>
      </c>
      <c r="H1567" s="8" t="str">
        <f>IF('1_QUESITOS'!$D$18="ERRO !!!","00.0",
IF(AND(OR(G1567="C",G1567="D"),'1_QUESITOS'!$D$13="Sim"),"10.1",
IF(AND(OR(G1567="A",G1567="B"),'1_QUESITOS'!$D$14="Sim"),"10.2",
IF(AND(OR(G1567="C",G1567="D"),'1_QUESITOS'!$D$13="Não",'1_QUESITOS'!$D$12="Inciso I"),"11.1",
IF(AND(OR(G1567="C",G1567="D"),'1_QUESITOS'!$D$13="Não",'1_QUESITOS'!$D$12="Inciso II"),"11.2",
"00.0")))))</f>
        <v>00.0</v>
      </c>
      <c r="I1567" s="87">
        <f>IF('1_QUESITOS'!$D$18="ERRO !!!",0,
IF(H1567="10.1",0.65,
IF(H1567="10.2",0,
IF(AND(H1567="11.1",'1_QUESITOS'!$D$8="Não",'1_QUESITOS'!$D$9="Não",'1_QUESITOS'!$D$10="Não",'1_QUESITOS'!$D$11="Não"),0.65,
IF(AND(H1567="11.1",OR('1_QUESITOS'!$D$8="Sim",'1_QUESITOS'!$D$9="Sim",'1_QUESITOS'!$D$10="Sim",'1_QUESITOS'!$D$11="Sim")),0.7,
IF(AND(H1567="11.2",'1_QUESITOS'!$D$8="Não",'1_QUESITOS'!$D$9="Não",'1_QUESITOS'!$D$10="Não",'1_QUESITOS'!$D$11="Não"),0.5,
IF(AND(H1567="11.2",OR('1_QUESITOS'!$D$8="Sim",'1_QUESITOS'!$D$9="Sim",'1_QUESITOS'!$D$10="Sim",'1_QUESITOS'!$D$11="Sim")),0.55,
0)))))))</f>
        <v>0</v>
      </c>
      <c r="J1567" s="87">
        <f>'3_CAPAG'!$D$8</f>
        <v>0</v>
      </c>
      <c r="K1567" s="87">
        <f>IF(OR('2_DEBITOS'!I1563="Sim",'1_QUESITOS'!$D$6="Sim",'1_QUESITOS'!$D$7="Sim",'1_QUESITOS'!$D$9="Sim"),I1567,
SMALL(I1567:J1567,1))</f>
        <v>0</v>
      </c>
      <c r="L1567" s="7">
        <f>IF('2_DEBITOS'!$I$4="ERRO !!!",0,ROUNDDOWN(SUM(E1567:F1567)*K1567,2))</f>
        <v>0</v>
      </c>
      <c r="M1567" s="7">
        <f t="shared" si="96"/>
        <v>0</v>
      </c>
      <c r="N1567" s="7">
        <f t="shared" si="99"/>
        <v>0</v>
      </c>
      <c r="O1567" s="7">
        <f t="shared" si="97"/>
        <v>0</v>
      </c>
    </row>
    <row r="1568" spans="3:15" x14ac:dyDescent="0.35">
      <c r="C1568" s="18" t="str">
        <f t="shared" si="98"/>
        <v/>
      </c>
      <c r="D1568" s="13" t="str">
        <f>IF('2_DEBITOS'!D1564="","Não informado",'2_DEBITOS'!D1564)</f>
        <v>Não informado</v>
      </c>
      <c r="E1568" s="7">
        <f>IF('2_DEBITOS'!$I$4="ERRO !!!",0,SUM('2_DEBITOS'!E1564))</f>
        <v>0</v>
      </c>
      <c r="F1568" s="7">
        <f>IF('2_DEBITOS'!$I$4="ERRO !!!",0,SUM('2_DEBITOS'!F1564,'2_DEBITOS'!G1564))</f>
        <v>0</v>
      </c>
      <c r="G1568" s="8" t="str">
        <f>IF('1_QUESITOS'!$D$18="ERRO !!!","",
IF(E1568+F1568=0,"",
IF(OR('2_DEBITOS'!I1564="Sim",'1_QUESITOS'!$D$6="Sim",'1_QUESITOS'!$D$7="Sim",'1_QUESITOS'!$D$9="Sim"),"D",
IF('3_CAPAG'!$D$9="","",
'3_CAPAG'!$D$9))))</f>
        <v/>
      </c>
      <c r="H1568" s="8" t="str">
        <f>IF('1_QUESITOS'!$D$18="ERRO !!!","00.0",
IF(AND(OR(G1568="C",G1568="D"),'1_QUESITOS'!$D$13="Sim"),"10.1",
IF(AND(OR(G1568="A",G1568="B"),'1_QUESITOS'!$D$14="Sim"),"10.2",
IF(AND(OR(G1568="C",G1568="D"),'1_QUESITOS'!$D$13="Não",'1_QUESITOS'!$D$12="Inciso I"),"11.1",
IF(AND(OR(G1568="C",G1568="D"),'1_QUESITOS'!$D$13="Não",'1_QUESITOS'!$D$12="Inciso II"),"11.2",
"00.0")))))</f>
        <v>00.0</v>
      </c>
      <c r="I1568" s="87">
        <f>IF('1_QUESITOS'!$D$18="ERRO !!!",0,
IF(H1568="10.1",0.65,
IF(H1568="10.2",0,
IF(AND(H1568="11.1",'1_QUESITOS'!$D$8="Não",'1_QUESITOS'!$D$9="Não",'1_QUESITOS'!$D$10="Não",'1_QUESITOS'!$D$11="Não"),0.65,
IF(AND(H1568="11.1",OR('1_QUESITOS'!$D$8="Sim",'1_QUESITOS'!$D$9="Sim",'1_QUESITOS'!$D$10="Sim",'1_QUESITOS'!$D$11="Sim")),0.7,
IF(AND(H1568="11.2",'1_QUESITOS'!$D$8="Não",'1_QUESITOS'!$D$9="Não",'1_QUESITOS'!$D$10="Não",'1_QUESITOS'!$D$11="Não"),0.5,
IF(AND(H1568="11.2",OR('1_QUESITOS'!$D$8="Sim",'1_QUESITOS'!$D$9="Sim",'1_QUESITOS'!$D$10="Sim",'1_QUESITOS'!$D$11="Sim")),0.55,
0)))))))</f>
        <v>0</v>
      </c>
      <c r="J1568" s="87">
        <f>'3_CAPAG'!$D$8</f>
        <v>0</v>
      </c>
      <c r="K1568" s="87">
        <f>IF(OR('2_DEBITOS'!I1564="Sim",'1_QUESITOS'!$D$6="Sim",'1_QUESITOS'!$D$7="Sim",'1_QUESITOS'!$D$9="Sim"),I1568,
SMALL(I1568:J1568,1))</f>
        <v>0</v>
      </c>
      <c r="L1568" s="7">
        <f>IF('2_DEBITOS'!$I$4="ERRO !!!",0,ROUNDDOWN(SUM(E1568:F1568)*K1568,2))</f>
        <v>0</v>
      </c>
      <c r="M1568" s="7">
        <f t="shared" si="96"/>
        <v>0</v>
      </c>
      <c r="N1568" s="7">
        <f t="shared" si="99"/>
        <v>0</v>
      </c>
      <c r="O1568" s="7">
        <f t="shared" si="97"/>
        <v>0</v>
      </c>
    </row>
    <row r="1569" spans="3:15" x14ac:dyDescent="0.35">
      <c r="C1569" s="18" t="str">
        <f t="shared" si="98"/>
        <v/>
      </c>
      <c r="D1569" s="13" t="str">
        <f>IF('2_DEBITOS'!D1565="","Não informado",'2_DEBITOS'!D1565)</f>
        <v>Não informado</v>
      </c>
      <c r="E1569" s="7">
        <f>IF('2_DEBITOS'!$I$4="ERRO !!!",0,SUM('2_DEBITOS'!E1565))</f>
        <v>0</v>
      </c>
      <c r="F1569" s="7">
        <f>IF('2_DEBITOS'!$I$4="ERRO !!!",0,SUM('2_DEBITOS'!F1565,'2_DEBITOS'!G1565))</f>
        <v>0</v>
      </c>
      <c r="G1569" s="8" t="str">
        <f>IF('1_QUESITOS'!$D$18="ERRO !!!","",
IF(E1569+F1569=0,"",
IF(OR('2_DEBITOS'!I1565="Sim",'1_QUESITOS'!$D$6="Sim",'1_QUESITOS'!$D$7="Sim",'1_QUESITOS'!$D$9="Sim"),"D",
IF('3_CAPAG'!$D$9="","",
'3_CAPAG'!$D$9))))</f>
        <v/>
      </c>
      <c r="H1569" s="8" t="str">
        <f>IF('1_QUESITOS'!$D$18="ERRO !!!","00.0",
IF(AND(OR(G1569="C",G1569="D"),'1_QUESITOS'!$D$13="Sim"),"10.1",
IF(AND(OR(G1569="A",G1569="B"),'1_QUESITOS'!$D$14="Sim"),"10.2",
IF(AND(OR(G1569="C",G1569="D"),'1_QUESITOS'!$D$13="Não",'1_QUESITOS'!$D$12="Inciso I"),"11.1",
IF(AND(OR(G1569="C",G1569="D"),'1_QUESITOS'!$D$13="Não",'1_QUESITOS'!$D$12="Inciso II"),"11.2",
"00.0")))))</f>
        <v>00.0</v>
      </c>
      <c r="I1569" s="87">
        <f>IF('1_QUESITOS'!$D$18="ERRO !!!",0,
IF(H1569="10.1",0.65,
IF(H1569="10.2",0,
IF(AND(H1569="11.1",'1_QUESITOS'!$D$8="Não",'1_QUESITOS'!$D$9="Não",'1_QUESITOS'!$D$10="Não",'1_QUESITOS'!$D$11="Não"),0.65,
IF(AND(H1569="11.1",OR('1_QUESITOS'!$D$8="Sim",'1_QUESITOS'!$D$9="Sim",'1_QUESITOS'!$D$10="Sim",'1_QUESITOS'!$D$11="Sim")),0.7,
IF(AND(H1569="11.2",'1_QUESITOS'!$D$8="Não",'1_QUESITOS'!$D$9="Não",'1_QUESITOS'!$D$10="Não",'1_QUESITOS'!$D$11="Não"),0.5,
IF(AND(H1569="11.2",OR('1_QUESITOS'!$D$8="Sim",'1_QUESITOS'!$D$9="Sim",'1_QUESITOS'!$D$10="Sim",'1_QUESITOS'!$D$11="Sim")),0.55,
0)))))))</f>
        <v>0</v>
      </c>
      <c r="J1569" s="87">
        <f>'3_CAPAG'!$D$8</f>
        <v>0</v>
      </c>
      <c r="K1569" s="87">
        <f>IF(OR('2_DEBITOS'!I1565="Sim",'1_QUESITOS'!$D$6="Sim",'1_QUESITOS'!$D$7="Sim",'1_QUESITOS'!$D$9="Sim"),I1569,
SMALL(I1569:J1569,1))</f>
        <v>0</v>
      </c>
      <c r="L1569" s="7">
        <f>IF('2_DEBITOS'!$I$4="ERRO !!!",0,ROUNDDOWN(SUM(E1569:F1569)*K1569,2))</f>
        <v>0</v>
      </c>
      <c r="M1569" s="7">
        <f t="shared" si="96"/>
        <v>0</v>
      </c>
      <c r="N1569" s="7">
        <f t="shared" si="99"/>
        <v>0</v>
      </c>
      <c r="O1569" s="7">
        <f t="shared" si="97"/>
        <v>0</v>
      </c>
    </row>
    <row r="1570" spans="3:15" x14ac:dyDescent="0.35">
      <c r="C1570" s="18" t="str">
        <f t="shared" si="98"/>
        <v/>
      </c>
      <c r="D1570" s="13" t="str">
        <f>IF('2_DEBITOS'!D1566="","Não informado",'2_DEBITOS'!D1566)</f>
        <v>Não informado</v>
      </c>
      <c r="E1570" s="7">
        <f>IF('2_DEBITOS'!$I$4="ERRO !!!",0,SUM('2_DEBITOS'!E1566))</f>
        <v>0</v>
      </c>
      <c r="F1570" s="7">
        <f>IF('2_DEBITOS'!$I$4="ERRO !!!",0,SUM('2_DEBITOS'!F1566,'2_DEBITOS'!G1566))</f>
        <v>0</v>
      </c>
      <c r="G1570" s="8" t="str">
        <f>IF('1_QUESITOS'!$D$18="ERRO !!!","",
IF(E1570+F1570=0,"",
IF(OR('2_DEBITOS'!I1566="Sim",'1_QUESITOS'!$D$6="Sim",'1_QUESITOS'!$D$7="Sim",'1_QUESITOS'!$D$9="Sim"),"D",
IF('3_CAPAG'!$D$9="","",
'3_CAPAG'!$D$9))))</f>
        <v/>
      </c>
      <c r="H1570" s="8" t="str">
        <f>IF('1_QUESITOS'!$D$18="ERRO !!!","00.0",
IF(AND(OR(G1570="C",G1570="D"),'1_QUESITOS'!$D$13="Sim"),"10.1",
IF(AND(OR(G1570="A",G1570="B"),'1_QUESITOS'!$D$14="Sim"),"10.2",
IF(AND(OR(G1570="C",G1570="D"),'1_QUESITOS'!$D$13="Não",'1_QUESITOS'!$D$12="Inciso I"),"11.1",
IF(AND(OR(G1570="C",G1570="D"),'1_QUESITOS'!$D$13="Não",'1_QUESITOS'!$D$12="Inciso II"),"11.2",
"00.0")))))</f>
        <v>00.0</v>
      </c>
      <c r="I1570" s="87">
        <f>IF('1_QUESITOS'!$D$18="ERRO !!!",0,
IF(H1570="10.1",0.65,
IF(H1570="10.2",0,
IF(AND(H1570="11.1",'1_QUESITOS'!$D$8="Não",'1_QUESITOS'!$D$9="Não",'1_QUESITOS'!$D$10="Não",'1_QUESITOS'!$D$11="Não"),0.65,
IF(AND(H1570="11.1",OR('1_QUESITOS'!$D$8="Sim",'1_QUESITOS'!$D$9="Sim",'1_QUESITOS'!$D$10="Sim",'1_QUESITOS'!$D$11="Sim")),0.7,
IF(AND(H1570="11.2",'1_QUESITOS'!$D$8="Não",'1_QUESITOS'!$D$9="Não",'1_QUESITOS'!$D$10="Não",'1_QUESITOS'!$D$11="Não"),0.5,
IF(AND(H1570="11.2",OR('1_QUESITOS'!$D$8="Sim",'1_QUESITOS'!$D$9="Sim",'1_QUESITOS'!$D$10="Sim",'1_QUESITOS'!$D$11="Sim")),0.55,
0)))))))</f>
        <v>0</v>
      </c>
      <c r="J1570" s="87">
        <f>'3_CAPAG'!$D$8</f>
        <v>0</v>
      </c>
      <c r="K1570" s="87">
        <f>IF(OR('2_DEBITOS'!I1566="Sim",'1_QUESITOS'!$D$6="Sim",'1_QUESITOS'!$D$7="Sim",'1_QUESITOS'!$D$9="Sim"),I1570,
SMALL(I1570:J1570,1))</f>
        <v>0</v>
      </c>
      <c r="L1570" s="7">
        <f>IF('2_DEBITOS'!$I$4="ERRO !!!",0,ROUNDDOWN(SUM(E1570:F1570)*K1570,2))</f>
        <v>0</v>
      </c>
      <c r="M1570" s="7">
        <f t="shared" si="96"/>
        <v>0</v>
      </c>
      <c r="N1570" s="7">
        <f t="shared" si="99"/>
        <v>0</v>
      </c>
      <c r="O1570" s="7">
        <f t="shared" si="97"/>
        <v>0</v>
      </c>
    </row>
    <row r="1571" spans="3:15" x14ac:dyDescent="0.35">
      <c r="C1571" s="18" t="str">
        <f t="shared" si="98"/>
        <v/>
      </c>
      <c r="D1571" s="13" t="str">
        <f>IF('2_DEBITOS'!D1567="","Não informado",'2_DEBITOS'!D1567)</f>
        <v>Não informado</v>
      </c>
      <c r="E1571" s="7">
        <f>IF('2_DEBITOS'!$I$4="ERRO !!!",0,SUM('2_DEBITOS'!E1567))</f>
        <v>0</v>
      </c>
      <c r="F1571" s="7">
        <f>IF('2_DEBITOS'!$I$4="ERRO !!!",0,SUM('2_DEBITOS'!F1567,'2_DEBITOS'!G1567))</f>
        <v>0</v>
      </c>
      <c r="G1571" s="8" t="str">
        <f>IF('1_QUESITOS'!$D$18="ERRO !!!","",
IF(E1571+F1571=0,"",
IF(OR('2_DEBITOS'!I1567="Sim",'1_QUESITOS'!$D$6="Sim",'1_QUESITOS'!$D$7="Sim",'1_QUESITOS'!$D$9="Sim"),"D",
IF('3_CAPAG'!$D$9="","",
'3_CAPAG'!$D$9))))</f>
        <v/>
      </c>
      <c r="H1571" s="8" t="str">
        <f>IF('1_QUESITOS'!$D$18="ERRO !!!","00.0",
IF(AND(OR(G1571="C",G1571="D"),'1_QUESITOS'!$D$13="Sim"),"10.1",
IF(AND(OR(G1571="A",G1571="B"),'1_QUESITOS'!$D$14="Sim"),"10.2",
IF(AND(OR(G1571="C",G1571="D"),'1_QUESITOS'!$D$13="Não",'1_QUESITOS'!$D$12="Inciso I"),"11.1",
IF(AND(OR(G1571="C",G1571="D"),'1_QUESITOS'!$D$13="Não",'1_QUESITOS'!$D$12="Inciso II"),"11.2",
"00.0")))))</f>
        <v>00.0</v>
      </c>
      <c r="I1571" s="87">
        <f>IF('1_QUESITOS'!$D$18="ERRO !!!",0,
IF(H1571="10.1",0.65,
IF(H1571="10.2",0,
IF(AND(H1571="11.1",'1_QUESITOS'!$D$8="Não",'1_QUESITOS'!$D$9="Não",'1_QUESITOS'!$D$10="Não",'1_QUESITOS'!$D$11="Não"),0.65,
IF(AND(H1571="11.1",OR('1_QUESITOS'!$D$8="Sim",'1_QUESITOS'!$D$9="Sim",'1_QUESITOS'!$D$10="Sim",'1_QUESITOS'!$D$11="Sim")),0.7,
IF(AND(H1571="11.2",'1_QUESITOS'!$D$8="Não",'1_QUESITOS'!$D$9="Não",'1_QUESITOS'!$D$10="Não",'1_QUESITOS'!$D$11="Não"),0.5,
IF(AND(H1571="11.2",OR('1_QUESITOS'!$D$8="Sim",'1_QUESITOS'!$D$9="Sim",'1_QUESITOS'!$D$10="Sim",'1_QUESITOS'!$D$11="Sim")),0.55,
0)))))))</f>
        <v>0</v>
      </c>
      <c r="J1571" s="87">
        <f>'3_CAPAG'!$D$8</f>
        <v>0</v>
      </c>
      <c r="K1571" s="87">
        <f>IF(OR('2_DEBITOS'!I1567="Sim",'1_QUESITOS'!$D$6="Sim",'1_QUESITOS'!$D$7="Sim",'1_QUESITOS'!$D$9="Sim"),I1571,
SMALL(I1571:J1571,1))</f>
        <v>0</v>
      </c>
      <c r="L1571" s="7">
        <f>IF('2_DEBITOS'!$I$4="ERRO !!!",0,ROUNDDOWN(SUM(E1571:F1571)*K1571,2))</f>
        <v>0</v>
      </c>
      <c r="M1571" s="7">
        <f t="shared" si="96"/>
        <v>0</v>
      </c>
      <c r="N1571" s="7">
        <f t="shared" si="99"/>
        <v>0</v>
      </c>
      <c r="O1571" s="7">
        <f t="shared" si="97"/>
        <v>0</v>
      </c>
    </row>
    <row r="1572" spans="3:15" x14ac:dyDescent="0.35">
      <c r="C1572" s="18" t="str">
        <f t="shared" si="98"/>
        <v/>
      </c>
      <c r="D1572" s="13" t="str">
        <f>IF('2_DEBITOS'!D1568="","Não informado",'2_DEBITOS'!D1568)</f>
        <v>Não informado</v>
      </c>
      <c r="E1572" s="7">
        <f>IF('2_DEBITOS'!$I$4="ERRO !!!",0,SUM('2_DEBITOS'!E1568))</f>
        <v>0</v>
      </c>
      <c r="F1572" s="7">
        <f>IF('2_DEBITOS'!$I$4="ERRO !!!",0,SUM('2_DEBITOS'!F1568,'2_DEBITOS'!G1568))</f>
        <v>0</v>
      </c>
      <c r="G1572" s="8" t="str">
        <f>IF('1_QUESITOS'!$D$18="ERRO !!!","",
IF(E1572+F1572=0,"",
IF(OR('2_DEBITOS'!I1568="Sim",'1_QUESITOS'!$D$6="Sim",'1_QUESITOS'!$D$7="Sim",'1_QUESITOS'!$D$9="Sim"),"D",
IF('3_CAPAG'!$D$9="","",
'3_CAPAG'!$D$9))))</f>
        <v/>
      </c>
      <c r="H1572" s="8" t="str">
        <f>IF('1_QUESITOS'!$D$18="ERRO !!!","00.0",
IF(AND(OR(G1572="C",G1572="D"),'1_QUESITOS'!$D$13="Sim"),"10.1",
IF(AND(OR(G1572="A",G1572="B"),'1_QUESITOS'!$D$14="Sim"),"10.2",
IF(AND(OR(G1572="C",G1572="D"),'1_QUESITOS'!$D$13="Não",'1_QUESITOS'!$D$12="Inciso I"),"11.1",
IF(AND(OR(G1572="C",G1572="D"),'1_QUESITOS'!$D$13="Não",'1_QUESITOS'!$D$12="Inciso II"),"11.2",
"00.0")))))</f>
        <v>00.0</v>
      </c>
      <c r="I1572" s="87">
        <f>IF('1_QUESITOS'!$D$18="ERRO !!!",0,
IF(H1572="10.1",0.65,
IF(H1572="10.2",0,
IF(AND(H1572="11.1",'1_QUESITOS'!$D$8="Não",'1_QUESITOS'!$D$9="Não",'1_QUESITOS'!$D$10="Não",'1_QUESITOS'!$D$11="Não"),0.65,
IF(AND(H1572="11.1",OR('1_QUESITOS'!$D$8="Sim",'1_QUESITOS'!$D$9="Sim",'1_QUESITOS'!$D$10="Sim",'1_QUESITOS'!$D$11="Sim")),0.7,
IF(AND(H1572="11.2",'1_QUESITOS'!$D$8="Não",'1_QUESITOS'!$D$9="Não",'1_QUESITOS'!$D$10="Não",'1_QUESITOS'!$D$11="Não"),0.5,
IF(AND(H1572="11.2",OR('1_QUESITOS'!$D$8="Sim",'1_QUESITOS'!$D$9="Sim",'1_QUESITOS'!$D$10="Sim",'1_QUESITOS'!$D$11="Sim")),0.55,
0)))))))</f>
        <v>0</v>
      </c>
      <c r="J1572" s="87">
        <f>'3_CAPAG'!$D$8</f>
        <v>0</v>
      </c>
      <c r="K1572" s="87">
        <f>IF(OR('2_DEBITOS'!I1568="Sim",'1_QUESITOS'!$D$6="Sim",'1_QUESITOS'!$D$7="Sim",'1_QUESITOS'!$D$9="Sim"),I1572,
SMALL(I1572:J1572,1))</f>
        <v>0</v>
      </c>
      <c r="L1572" s="7">
        <f>IF('2_DEBITOS'!$I$4="ERRO !!!",0,ROUNDDOWN(SUM(E1572:F1572)*K1572,2))</f>
        <v>0</v>
      </c>
      <c r="M1572" s="7">
        <f t="shared" si="96"/>
        <v>0</v>
      </c>
      <c r="N1572" s="7">
        <f t="shared" si="99"/>
        <v>0</v>
      </c>
      <c r="O1572" s="7">
        <f t="shared" si="97"/>
        <v>0</v>
      </c>
    </row>
    <row r="1573" spans="3:15" x14ac:dyDescent="0.35">
      <c r="C1573" s="18" t="str">
        <f t="shared" si="98"/>
        <v/>
      </c>
      <c r="D1573" s="13" t="str">
        <f>IF('2_DEBITOS'!D1569="","Não informado",'2_DEBITOS'!D1569)</f>
        <v>Não informado</v>
      </c>
      <c r="E1573" s="7">
        <f>IF('2_DEBITOS'!$I$4="ERRO !!!",0,SUM('2_DEBITOS'!E1569))</f>
        <v>0</v>
      </c>
      <c r="F1573" s="7">
        <f>IF('2_DEBITOS'!$I$4="ERRO !!!",0,SUM('2_DEBITOS'!F1569,'2_DEBITOS'!G1569))</f>
        <v>0</v>
      </c>
      <c r="G1573" s="8" t="str">
        <f>IF('1_QUESITOS'!$D$18="ERRO !!!","",
IF(E1573+F1573=0,"",
IF(OR('2_DEBITOS'!I1569="Sim",'1_QUESITOS'!$D$6="Sim",'1_QUESITOS'!$D$7="Sim",'1_QUESITOS'!$D$9="Sim"),"D",
IF('3_CAPAG'!$D$9="","",
'3_CAPAG'!$D$9))))</f>
        <v/>
      </c>
      <c r="H1573" s="8" t="str">
        <f>IF('1_QUESITOS'!$D$18="ERRO !!!","00.0",
IF(AND(OR(G1573="C",G1573="D"),'1_QUESITOS'!$D$13="Sim"),"10.1",
IF(AND(OR(G1573="A",G1573="B"),'1_QUESITOS'!$D$14="Sim"),"10.2",
IF(AND(OR(G1573="C",G1573="D"),'1_QUESITOS'!$D$13="Não",'1_QUESITOS'!$D$12="Inciso I"),"11.1",
IF(AND(OR(G1573="C",G1573="D"),'1_QUESITOS'!$D$13="Não",'1_QUESITOS'!$D$12="Inciso II"),"11.2",
"00.0")))))</f>
        <v>00.0</v>
      </c>
      <c r="I1573" s="87">
        <f>IF('1_QUESITOS'!$D$18="ERRO !!!",0,
IF(H1573="10.1",0.65,
IF(H1573="10.2",0,
IF(AND(H1573="11.1",'1_QUESITOS'!$D$8="Não",'1_QUESITOS'!$D$9="Não",'1_QUESITOS'!$D$10="Não",'1_QUESITOS'!$D$11="Não"),0.65,
IF(AND(H1573="11.1",OR('1_QUESITOS'!$D$8="Sim",'1_QUESITOS'!$D$9="Sim",'1_QUESITOS'!$D$10="Sim",'1_QUESITOS'!$D$11="Sim")),0.7,
IF(AND(H1573="11.2",'1_QUESITOS'!$D$8="Não",'1_QUESITOS'!$D$9="Não",'1_QUESITOS'!$D$10="Não",'1_QUESITOS'!$D$11="Não"),0.5,
IF(AND(H1573="11.2",OR('1_QUESITOS'!$D$8="Sim",'1_QUESITOS'!$D$9="Sim",'1_QUESITOS'!$D$10="Sim",'1_QUESITOS'!$D$11="Sim")),0.55,
0)))))))</f>
        <v>0</v>
      </c>
      <c r="J1573" s="87">
        <f>'3_CAPAG'!$D$8</f>
        <v>0</v>
      </c>
      <c r="K1573" s="87">
        <f>IF(OR('2_DEBITOS'!I1569="Sim",'1_QUESITOS'!$D$6="Sim",'1_QUESITOS'!$D$7="Sim",'1_QUESITOS'!$D$9="Sim"),I1573,
SMALL(I1573:J1573,1))</f>
        <v>0</v>
      </c>
      <c r="L1573" s="7">
        <f>IF('2_DEBITOS'!$I$4="ERRO !!!",0,ROUNDDOWN(SUM(E1573:F1573)*K1573,2))</f>
        <v>0</v>
      </c>
      <c r="M1573" s="7">
        <f t="shared" si="96"/>
        <v>0</v>
      </c>
      <c r="N1573" s="7">
        <f t="shared" si="99"/>
        <v>0</v>
      </c>
      <c r="O1573" s="7">
        <f t="shared" si="97"/>
        <v>0</v>
      </c>
    </row>
    <row r="1574" spans="3:15" x14ac:dyDescent="0.35">
      <c r="C1574" s="18" t="str">
        <f t="shared" si="98"/>
        <v/>
      </c>
      <c r="D1574" s="13" t="str">
        <f>IF('2_DEBITOS'!D1570="","Não informado",'2_DEBITOS'!D1570)</f>
        <v>Não informado</v>
      </c>
      <c r="E1574" s="7">
        <f>IF('2_DEBITOS'!$I$4="ERRO !!!",0,SUM('2_DEBITOS'!E1570))</f>
        <v>0</v>
      </c>
      <c r="F1574" s="7">
        <f>IF('2_DEBITOS'!$I$4="ERRO !!!",0,SUM('2_DEBITOS'!F1570,'2_DEBITOS'!G1570))</f>
        <v>0</v>
      </c>
      <c r="G1574" s="8" t="str">
        <f>IF('1_QUESITOS'!$D$18="ERRO !!!","",
IF(E1574+F1574=0,"",
IF(OR('2_DEBITOS'!I1570="Sim",'1_QUESITOS'!$D$6="Sim",'1_QUESITOS'!$D$7="Sim",'1_QUESITOS'!$D$9="Sim"),"D",
IF('3_CAPAG'!$D$9="","",
'3_CAPAG'!$D$9))))</f>
        <v/>
      </c>
      <c r="H1574" s="8" t="str">
        <f>IF('1_QUESITOS'!$D$18="ERRO !!!","00.0",
IF(AND(OR(G1574="C",G1574="D"),'1_QUESITOS'!$D$13="Sim"),"10.1",
IF(AND(OR(G1574="A",G1574="B"),'1_QUESITOS'!$D$14="Sim"),"10.2",
IF(AND(OR(G1574="C",G1574="D"),'1_QUESITOS'!$D$13="Não",'1_QUESITOS'!$D$12="Inciso I"),"11.1",
IF(AND(OR(G1574="C",G1574="D"),'1_QUESITOS'!$D$13="Não",'1_QUESITOS'!$D$12="Inciso II"),"11.2",
"00.0")))))</f>
        <v>00.0</v>
      </c>
      <c r="I1574" s="87">
        <f>IF('1_QUESITOS'!$D$18="ERRO !!!",0,
IF(H1574="10.1",0.65,
IF(H1574="10.2",0,
IF(AND(H1574="11.1",'1_QUESITOS'!$D$8="Não",'1_QUESITOS'!$D$9="Não",'1_QUESITOS'!$D$10="Não",'1_QUESITOS'!$D$11="Não"),0.65,
IF(AND(H1574="11.1",OR('1_QUESITOS'!$D$8="Sim",'1_QUESITOS'!$D$9="Sim",'1_QUESITOS'!$D$10="Sim",'1_QUESITOS'!$D$11="Sim")),0.7,
IF(AND(H1574="11.2",'1_QUESITOS'!$D$8="Não",'1_QUESITOS'!$D$9="Não",'1_QUESITOS'!$D$10="Não",'1_QUESITOS'!$D$11="Não"),0.5,
IF(AND(H1574="11.2",OR('1_QUESITOS'!$D$8="Sim",'1_QUESITOS'!$D$9="Sim",'1_QUESITOS'!$D$10="Sim",'1_QUESITOS'!$D$11="Sim")),0.55,
0)))))))</f>
        <v>0</v>
      </c>
      <c r="J1574" s="87">
        <f>'3_CAPAG'!$D$8</f>
        <v>0</v>
      </c>
      <c r="K1574" s="87">
        <f>IF(OR('2_DEBITOS'!I1570="Sim",'1_QUESITOS'!$D$6="Sim",'1_QUESITOS'!$D$7="Sim",'1_QUESITOS'!$D$9="Sim"),I1574,
SMALL(I1574:J1574,1))</f>
        <v>0</v>
      </c>
      <c r="L1574" s="7">
        <f>IF('2_DEBITOS'!$I$4="ERRO !!!",0,ROUNDDOWN(SUM(E1574:F1574)*K1574,2))</f>
        <v>0</v>
      </c>
      <c r="M1574" s="7">
        <f t="shared" si="96"/>
        <v>0</v>
      </c>
      <c r="N1574" s="7">
        <f t="shared" si="99"/>
        <v>0</v>
      </c>
      <c r="O1574" s="7">
        <f t="shared" si="97"/>
        <v>0</v>
      </c>
    </row>
    <row r="1575" spans="3:15" x14ac:dyDescent="0.35">
      <c r="C1575" s="18" t="str">
        <f t="shared" si="98"/>
        <v/>
      </c>
      <c r="D1575" s="13" t="str">
        <f>IF('2_DEBITOS'!D1571="","Não informado",'2_DEBITOS'!D1571)</f>
        <v>Não informado</v>
      </c>
      <c r="E1575" s="7">
        <f>IF('2_DEBITOS'!$I$4="ERRO !!!",0,SUM('2_DEBITOS'!E1571))</f>
        <v>0</v>
      </c>
      <c r="F1575" s="7">
        <f>IF('2_DEBITOS'!$I$4="ERRO !!!",0,SUM('2_DEBITOS'!F1571,'2_DEBITOS'!G1571))</f>
        <v>0</v>
      </c>
      <c r="G1575" s="8" t="str">
        <f>IF('1_QUESITOS'!$D$18="ERRO !!!","",
IF(E1575+F1575=0,"",
IF(OR('2_DEBITOS'!I1571="Sim",'1_QUESITOS'!$D$6="Sim",'1_QUESITOS'!$D$7="Sim",'1_QUESITOS'!$D$9="Sim"),"D",
IF('3_CAPAG'!$D$9="","",
'3_CAPAG'!$D$9))))</f>
        <v/>
      </c>
      <c r="H1575" s="8" t="str">
        <f>IF('1_QUESITOS'!$D$18="ERRO !!!","00.0",
IF(AND(OR(G1575="C",G1575="D"),'1_QUESITOS'!$D$13="Sim"),"10.1",
IF(AND(OR(G1575="A",G1575="B"),'1_QUESITOS'!$D$14="Sim"),"10.2",
IF(AND(OR(G1575="C",G1575="D"),'1_QUESITOS'!$D$13="Não",'1_QUESITOS'!$D$12="Inciso I"),"11.1",
IF(AND(OR(G1575="C",G1575="D"),'1_QUESITOS'!$D$13="Não",'1_QUESITOS'!$D$12="Inciso II"),"11.2",
"00.0")))))</f>
        <v>00.0</v>
      </c>
      <c r="I1575" s="87">
        <f>IF('1_QUESITOS'!$D$18="ERRO !!!",0,
IF(H1575="10.1",0.65,
IF(H1575="10.2",0,
IF(AND(H1575="11.1",'1_QUESITOS'!$D$8="Não",'1_QUESITOS'!$D$9="Não",'1_QUESITOS'!$D$10="Não",'1_QUESITOS'!$D$11="Não"),0.65,
IF(AND(H1575="11.1",OR('1_QUESITOS'!$D$8="Sim",'1_QUESITOS'!$D$9="Sim",'1_QUESITOS'!$D$10="Sim",'1_QUESITOS'!$D$11="Sim")),0.7,
IF(AND(H1575="11.2",'1_QUESITOS'!$D$8="Não",'1_QUESITOS'!$D$9="Não",'1_QUESITOS'!$D$10="Não",'1_QUESITOS'!$D$11="Não"),0.5,
IF(AND(H1575="11.2",OR('1_QUESITOS'!$D$8="Sim",'1_QUESITOS'!$D$9="Sim",'1_QUESITOS'!$D$10="Sim",'1_QUESITOS'!$D$11="Sim")),0.55,
0)))))))</f>
        <v>0</v>
      </c>
      <c r="J1575" s="87">
        <f>'3_CAPAG'!$D$8</f>
        <v>0</v>
      </c>
      <c r="K1575" s="87">
        <f>IF(OR('2_DEBITOS'!I1571="Sim",'1_QUESITOS'!$D$6="Sim",'1_QUESITOS'!$D$7="Sim",'1_QUESITOS'!$D$9="Sim"),I1575,
SMALL(I1575:J1575,1))</f>
        <v>0</v>
      </c>
      <c r="L1575" s="7">
        <f>IF('2_DEBITOS'!$I$4="ERRO !!!",0,ROUNDDOWN(SUM(E1575:F1575)*K1575,2))</f>
        <v>0</v>
      </c>
      <c r="M1575" s="7">
        <f t="shared" si="96"/>
        <v>0</v>
      </c>
      <c r="N1575" s="7">
        <f t="shared" si="99"/>
        <v>0</v>
      </c>
      <c r="O1575" s="7">
        <f t="shared" si="97"/>
        <v>0</v>
      </c>
    </row>
    <row r="1576" spans="3:15" x14ac:dyDescent="0.35">
      <c r="C1576" s="18" t="str">
        <f t="shared" si="98"/>
        <v/>
      </c>
      <c r="D1576" s="13" t="str">
        <f>IF('2_DEBITOS'!D1572="","Não informado",'2_DEBITOS'!D1572)</f>
        <v>Não informado</v>
      </c>
      <c r="E1576" s="7">
        <f>IF('2_DEBITOS'!$I$4="ERRO !!!",0,SUM('2_DEBITOS'!E1572))</f>
        <v>0</v>
      </c>
      <c r="F1576" s="7">
        <f>IF('2_DEBITOS'!$I$4="ERRO !!!",0,SUM('2_DEBITOS'!F1572,'2_DEBITOS'!G1572))</f>
        <v>0</v>
      </c>
      <c r="G1576" s="8" t="str">
        <f>IF('1_QUESITOS'!$D$18="ERRO !!!","",
IF(E1576+F1576=0,"",
IF(OR('2_DEBITOS'!I1572="Sim",'1_QUESITOS'!$D$6="Sim",'1_QUESITOS'!$D$7="Sim",'1_QUESITOS'!$D$9="Sim"),"D",
IF('3_CAPAG'!$D$9="","",
'3_CAPAG'!$D$9))))</f>
        <v/>
      </c>
      <c r="H1576" s="8" t="str">
        <f>IF('1_QUESITOS'!$D$18="ERRO !!!","00.0",
IF(AND(OR(G1576="C",G1576="D"),'1_QUESITOS'!$D$13="Sim"),"10.1",
IF(AND(OR(G1576="A",G1576="B"),'1_QUESITOS'!$D$14="Sim"),"10.2",
IF(AND(OR(G1576="C",G1576="D"),'1_QUESITOS'!$D$13="Não",'1_QUESITOS'!$D$12="Inciso I"),"11.1",
IF(AND(OR(G1576="C",G1576="D"),'1_QUESITOS'!$D$13="Não",'1_QUESITOS'!$D$12="Inciso II"),"11.2",
"00.0")))))</f>
        <v>00.0</v>
      </c>
      <c r="I1576" s="87">
        <f>IF('1_QUESITOS'!$D$18="ERRO !!!",0,
IF(H1576="10.1",0.65,
IF(H1576="10.2",0,
IF(AND(H1576="11.1",'1_QUESITOS'!$D$8="Não",'1_QUESITOS'!$D$9="Não",'1_QUESITOS'!$D$10="Não",'1_QUESITOS'!$D$11="Não"),0.65,
IF(AND(H1576="11.1",OR('1_QUESITOS'!$D$8="Sim",'1_QUESITOS'!$D$9="Sim",'1_QUESITOS'!$D$10="Sim",'1_QUESITOS'!$D$11="Sim")),0.7,
IF(AND(H1576="11.2",'1_QUESITOS'!$D$8="Não",'1_QUESITOS'!$D$9="Não",'1_QUESITOS'!$D$10="Não",'1_QUESITOS'!$D$11="Não"),0.5,
IF(AND(H1576="11.2",OR('1_QUESITOS'!$D$8="Sim",'1_QUESITOS'!$D$9="Sim",'1_QUESITOS'!$D$10="Sim",'1_QUESITOS'!$D$11="Sim")),0.55,
0)))))))</f>
        <v>0</v>
      </c>
      <c r="J1576" s="87">
        <f>'3_CAPAG'!$D$8</f>
        <v>0</v>
      </c>
      <c r="K1576" s="87">
        <f>IF(OR('2_DEBITOS'!I1572="Sim",'1_QUESITOS'!$D$6="Sim",'1_QUESITOS'!$D$7="Sim",'1_QUESITOS'!$D$9="Sim"),I1576,
SMALL(I1576:J1576,1))</f>
        <v>0</v>
      </c>
      <c r="L1576" s="7">
        <f>IF('2_DEBITOS'!$I$4="ERRO !!!",0,ROUNDDOWN(SUM(E1576:F1576)*K1576,2))</f>
        <v>0</v>
      </c>
      <c r="M1576" s="7">
        <f t="shared" si="96"/>
        <v>0</v>
      </c>
      <c r="N1576" s="7">
        <f t="shared" si="99"/>
        <v>0</v>
      </c>
      <c r="O1576" s="7">
        <f t="shared" si="97"/>
        <v>0</v>
      </c>
    </row>
    <row r="1577" spans="3:15" x14ac:dyDescent="0.35">
      <c r="C1577" s="18" t="str">
        <f t="shared" si="98"/>
        <v/>
      </c>
      <c r="D1577" s="13" t="str">
        <f>IF('2_DEBITOS'!D1573="","Não informado",'2_DEBITOS'!D1573)</f>
        <v>Não informado</v>
      </c>
      <c r="E1577" s="7">
        <f>IF('2_DEBITOS'!$I$4="ERRO !!!",0,SUM('2_DEBITOS'!E1573))</f>
        <v>0</v>
      </c>
      <c r="F1577" s="7">
        <f>IF('2_DEBITOS'!$I$4="ERRO !!!",0,SUM('2_DEBITOS'!F1573,'2_DEBITOS'!G1573))</f>
        <v>0</v>
      </c>
      <c r="G1577" s="8" t="str">
        <f>IF('1_QUESITOS'!$D$18="ERRO !!!","",
IF(E1577+F1577=0,"",
IF(OR('2_DEBITOS'!I1573="Sim",'1_QUESITOS'!$D$6="Sim",'1_QUESITOS'!$D$7="Sim",'1_QUESITOS'!$D$9="Sim"),"D",
IF('3_CAPAG'!$D$9="","",
'3_CAPAG'!$D$9))))</f>
        <v/>
      </c>
      <c r="H1577" s="8" t="str">
        <f>IF('1_QUESITOS'!$D$18="ERRO !!!","00.0",
IF(AND(OR(G1577="C",G1577="D"),'1_QUESITOS'!$D$13="Sim"),"10.1",
IF(AND(OR(G1577="A",G1577="B"),'1_QUESITOS'!$D$14="Sim"),"10.2",
IF(AND(OR(G1577="C",G1577="D"),'1_QUESITOS'!$D$13="Não",'1_QUESITOS'!$D$12="Inciso I"),"11.1",
IF(AND(OR(G1577="C",G1577="D"),'1_QUESITOS'!$D$13="Não",'1_QUESITOS'!$D$12="Inciso II"),"11.2",
"00.0")))))</f>
        <v>00.0</v>
      </c>
      <c r="I1577" s="87">
        <f>IF('1_QUESITOS'!$D$18="ERRO !!!",0,
IF(H1577="10.1",0.65,
IF(H1577="10.2",0,
IF(AND(H1577="11.1",'1_QUESITOS'!$D$8="Não",'1_QUESITOS'!$D$9="Não",'1_QUESITOS'!$D$10="Não",'1_QUESITOS'!$D$11="Não"),0.65,
IF(AND(H1577="11.1",OR('1_QUESITOS'!$D$8="Sim",'1_QUESITOS'!$D$9="Sim",'1_QUESITOS'!$D$10="Sim",'1_QUESITOS'!$D$11="Sim")),0.7,
IF(AND(H1577="11.2",'1_QUESITOS'!$D$8="Não",'1_QUESITOS'!$D$9="Não",'1_QUESITOS'!$D$10="Não",'1_QUESITOS'!$D$11="Não"),0.5,
IF(AND(H1577="11.2",OR('1_QUESITOS'!$D$8="Sim",'1_QUESITOS'!$D$9="Sim",'1_QUESITOS'!$D$10="Sim",'1_QUESITOS'!$D$11="Sim")),0.55,
0)))))))</f>
        <v>0</v>
      </c>
      <c r="J1577" s="87">
        <f>'3_CAPAG'!$D$8</f>
        <v>0</v>
      </c>
      <c r="K1577" s="87">
        <f>IF(OR('2_DEBITOS'!I1573="Sim",'1_QUESITOS'!$D$6="Sim",'1_QUESITOS'!$D$7="Sim",'1_QUESITOS'!$D$9="Sim"),I1577,
SMALL(I1577:J1577,1))</f>
        <v>0</v>
      </c>
      <c r="L1577" s="7">
        <f>IF('2_DEBITOS'!$I$4="ERRO !!!",0,ROUNDDOWN(SUM(E1577:F1577)*K1577,2))</f>
        <v>0</v>
      </c>
      <c r="M1577" s="7">
        <f t="shared" si="96"/>
        <v>0</v>
      </c>
      <c r="N1577" s="7">
        <f t="shared" si="99"/>
        <v>0</v>
      </c>
      <c r="O1577" s="7">
        <f t="shared" si="97"/>
        <v>0</v>
      </c>
    </row>
    <row r="1578" spans="3:15" x14ac:dyDescent="0.35">
      <c r="C1578" s="18" t="str">
        <f t="shared" si="98"/>
        <v/>
      </c>
      <c r="D1578" s="13" t="str">
        <f>IF('2_DEBITOS'!D1574="","Não informado",'2_DEBITOS'!D1574)</f>
        <v>Não informado</v>
      </c>
      <c r="E1578" s="7">
        <f>IF('2_DEBITOS'!$I$4="ERRO !!!",0,SUM('2_DEBITOS'!E1574))</f>
        <v>0</v>
      </c>
      <c r="F1578" s="7">
        <f>IF('2_DEBITOS'!$I$4="ERRO !!!",0,SUM('2_DEBITOS'!F1574,'2_DEBITOS'!G1574))</f>
        <v>0</v>
      </c>
      <c r="G1578" s="8" t="str">
        <f>IF('1_QUESITOS'!$D$18="ERRO !!!","",
IF(E1578+F1578=0,"",
IF(OR('2_DEBITOS'!I1574="Sim",'1_QUESITOS'!$D$6="Sim",'1_QUESITOS'!$D$7="Sim",'1_QUESITOS'!$D$9="Sim"),"D",
IF('3_CAPAG'!$D$9="","",
'3_CAPAG'!$D$9))))</f>
        <v/>
      </c>
      <c r="H1578" s="8" t="str">
        <f>IF('1_QUESITOS'!$D$18="ERRO !!!","00.0",
IF(AND(OR(G1578="C",G1578="D"),'1_QUESITOS'!$D$13="Sim"),"10.1",
IF(AND(OR(G1578="A",G1578="B"),'1_QUESITOS'!$D$14="Sim"),"10.2",
IF(AND(OR(G1578="C",G1578="D"),'1_QUESITOS'!$D$13="Não",'1_QUESITOS'!$D$12="Inciso I"),"11.1",
IF(AND(OR(G1578="C",G1578="D"),'1_QUESITOS'!$D$13="Não",'1_QUESITOS'!$D$12="Inciso II"),"11.2",
"00.0")))))</f>
        <v>00.0</v>
      </c>
      <c r="I1578" s="87">
        <f>IF('1_QUESITOS'!$D$18="ERRO !!!",0,
IF(H1578="10.1",0.65,
IF(H1578="10.2",0,
IF(AND(H1578="11.1",'1_QUESITOS'!$D$8="Não",'1_QUESITOS'!$D$9="Não",'1_QUESITOS'!$D$10="Não",'1_QUESITOS'!$D$11="Não"),0.65,
IF(AND(H1578="11.1",OR('1_QUESITOS'!$D$8="Sim",'1_QUESITOS'!$D$9="Sim",'1_QUESITOS'!$D$10="Sim",'1_QUESITOS'!$D$11="Sim")),0.7,
IF(AND(H1578="11.2",'1_QUESITOS'!$D$8="Não",'1_QUESITOS'!$D$9="Não",'1_QUESITOS'!$D$10="Não",'1_QUESITOS'!$D$11="Não"),0.5,
IF(AND(H1578="11.2",OR('1_QUESITOS'!$D$8="Sim",'1_QUESITOS'!$D$9="Sim",'1_QUESITOS'!$D$10="Sim",'1_QUESITOS'!$D$11="Sim")),0.55,
0)))))))</f>
        <v>0</v>
      </c>
      <c r="J1578" s="87">
        <f>'3_CAPAG'!$D$8</f>
        <v>0</v>
      </c>
      <c r="K1578" s="87">
        <f>IF(OR('2_DEBITOS'!I1574="Sim",'1_QUESITOS'!$D$6="Sim",'1_QUESITOS'!$D$7="Sim",'1_QUESITOS'!$D$9="Sim"),I1578,
SMALL(I1578:J1578,1))</f>
        <v>0</v>
      </c>
      <c r="L1578" s="7">
        <f>IF('2_DEBITOS'!$I$4="ERRO !!!",0,ROUNDDOWN(SUM(E1578:F1578)*K1578,2))</f>
        <v>0</v>
      </c>
      <c r="M1578" s="7">
        <f t="shared" si="96"/>
        <v>0</v>
      </c>
      <c r="N1578" s="7">
        <f t="shared" si="99"/>
        <v>0</v>
      </c>
      <c r="O1578" s="7">
        <f t="shared" si="97"/>
        <v>0</v>
      </c>
    </row>
    <row r="1579" spans="3:15" x14ac:dyDescent="0.35">
      <c r="C1579" s="18" t="str">
        <f t="shared" si="98"/>
        <v/>
      </c>
      <c r="D1579" s="13" t="str">
        <f>IF('2_DEBITOS'!D1575="","Não informado",'2_DEBITOS'!D1575)</f>
        <v>Não informado</v>
      </c>
      <c r="E1579" s="7">
        <f>IF('2_DEBITOS'!$I$4="ERRO !!!",0,SUM('2_DEBITOS'!E1575))</f>
        <v>0</v>
      </c>
      <c r="F1579" s="7">
        <f>IF('2_DEBITOS'!$I$4="ERRO !!!",0,SUM('2_DEBITOS'!F1575,'2_DEBITOS'!G1575))</f>
        <v>0</v>
      </c>
      <c r="G1579" s="8" t="str">
        <f>IF('1_QUESITOS'!$D$18="ERRO !!!","",
IF(E1579+F1579=0,"",
IF(OR('2_DEBITOS'!I1575="Sim",'1_QUESITOS'!$D$6="Sim",'1_QUESITOS'!$D$7="Sim",'1_QUESITOS'!$D$9="Sim"),"D",
IF('3_CAPAG'!$D$9="","",
'3_CAPAG'!$D$9))))</f>
        <v/>
      </c>
      <c r="H1579" s="8" t="str">
        <f>IF('1_QUESITOS'!$D$18="ERRO !!!","00.0",
IF(AND(OR(G1579="C",G1579="D"),'1_QUESITOS'!$D$13="Sim"),"10.1",
IF(AND(OR(G1579="A",G1579="B"),'1_QUESITOS'!$D$14="Sim"),"10.2",
IF(AND(OR(G1579="C",G1579="D"),'1_QUESITOS'!$D$13="Não",'1_QUESITOS'!$D$12="Inciso I"),"11.1",
IF(AND(OR(G1579="C",G1579="D"),'1_QUESITOS'!$D$13="Não",'1_QUESITOS'!$D$12="Inciso II"),"11.2",
"00.0")))))</f>
        <v>00.0</v>
      </c>
      <c r="I1579" s="87">
        <f>IF('1_QUESITOS'!$D$18="ERRO !!!",0,
IF(H1579="10.1",0.65,
IF(H1579="10.2",0,
IF(AND(H1579="11.1",'1_QUESITOS'!$D$8="Não",'1_QUESITOS'!$D$9="Não",'1_QUESITOS'!$D$10="Não",'1_QUESITOS'!$D$11="Não"),0.65,
IF(AND(H1579="11.1",OR('1_QUESITOS'!$D$8="Sim",'1_QUESITOS'!$D$9="Sim",'1_QUESITOS'!$D$10="Sim",'1_QUESITOS'!$D$11="Sim")),0.7,
IF(AND(H1579="11.2",'1_QUESITOS'!$D$8="Não",'1_QUESITOS'!$D$9="Não",'1_QUESITOS'!$D$10="Não",'1_QUESITOS'!$D$11="Não"),0.5,
IF(AND(H1579="11.2",OR('1_QUESITOS'!$D$8="Sim",'1_QUESITOS'!$D$9="Sim",'1_QUESITOS'!$D$10="Sim",'1_QUESITOS'!$D$11="Sim")),0.55,
0)))))))</f>
        <v>0</v>
      </c>
      <c r="J1579" s="87">
        <f>'3_CAPAG'!$D$8</f>
        <v>0</v>
      </c>
      <c r="K1579" s="87">
        <f>IF(OR('2_DEBITOS'!I1575="Sim",'1_QUESITOS'!$D$6="Sim",'1_QUESITOS'!$D$7="Sim",'1_QUESITOS'!$D$9="Sim"),I1579,
SMALL(I1579:J1579,1))</f>
        <v>0</v>
      </c>
      <c r="L1579" s="7">
        <f>IF('2_DEBITOS'!$I$4="ERRO !!!",0,ROUNDDOWN(SUM(E1579:F1579)*K1579,2))</f>
        <v>0</v>
      </c>
      <c r="M1579" s="7">
        <f t="shared" si="96"/>
        <v>0</v>
      </c>
      <c r="N1579" s="7">
        <f t="shared" si="99"/>
        <v>0</v>
      </c>
      <c r="O1579" s="7">
        <f t="shared" si="97"/>
        <v>0</v>
      </c>
    </row>
    <row r="1580" spans="3:15" x14ac:dyDescent="0.35">
      <c r="C1580" s="18" t="str">
        <f t="shared" si="98"/>
        <v/>
      </c>
      <c r="D1580" s="13" t="str">
        <f>IF('2_DEBITOS'!D1576="","Não informado",'2_DEBITOS'!D1576)</f>
        <v>Não informado</v>
      </c>
      <c r="E1580" s="7">
        <f>IF('2_DEBITOS'!$I$4="ERRO !!!",0,SUM('2_DEBITOS'!E1576))</f>
        <v>0</v>
      </c>
      <c r="F1580" s="7">
        <f>IF('2_DEBITOS'!$I$4="ERRO !!!",0,SUM('2_DEBITOS'!F1576,'2_DEBITOS'!G1576))</f>
        <v>0</v>
      </c>
      <c r="G1580" s="8" t="str">
        <f>IF('1_QUESITOS'!$D$18="ERRO !!!","",
IF(E1580+F1580=0,"",
IF(OR('2_DEBITOS'!I1576="Sim",'1_QUESITOS'!$D$6="Sim",'1_QUESITOS'!$D$7="Sim",'1_QUESITOS'!$D$9="Sim"),"D",
IF('3_CAPAG'!$D$9="","",
'3_CAPAG'!$D$9))))</f>
        <v/>
      </c>
      <c r="H1580" s="8" t="str">
        <f>IF('1_QUESITOS'!$D$18="ERRO !!!","00.0",
IF(AND(OR(G1580="C",G1580="D"),'1_QUESITOS'!$D$13="Sim"),"10.1",
IF(AND(OR(G1580="A",G1580="B"),'1_QUESITOS'!$D$14="Sim"),"10.2",
IF(AND(OR(G1580="C",G1580="D"),'1_QUESITOS'!$D$13="Não",'1_QUESITOS'!$D$12="Inciso I"),"11.1",
IF(AND(OR(G1580="C",G1580="D"),'1_QUESITOS'!$D$13="Não",'1_QUESITOS'!$D$12="Inciso II"),"11.2",
"00.0")))))</f>
        <v>00.0</v>
      </c>
      <c r="I1580" s="87">
        <f>IF('1_QUESITOS'!$D$18="ERRO !!!",0,
IF(H1580="10.1",0.65,
IF(H1580="10.2",0,
IF(AND(H1580="11.1",'1_QUESITOS'!$D$8="Não",'1_QUESITOS'!$D$9="Não",'1_QUESITOS'!$D$10="Não",'1_QUESITOS'!$D$11="Não"),0.65,
IF(AND(H1580="11.1",OR('1_QUESITOS'!$D$8="Sim",'1_QUESITOS'!$D$9="Sim",'1_QUESITOS'!$D$10="Sim",'1_QUESITOS'!$D$11="Sim")),0.7,
IF(AND(H1580="11.2",'1_QUESITOS'!$D$8="Não",'1_QUESITOS'!$D$9="Não",'1_QUESITOS'!$D$10="Não",'1_QUESITOS'!$D$11="Não"),0.5,
IF(AND(H1580="11.2",OR('1_QUESITOS'!$D$8="Sim",'1_QUESITOS'!$D$9="Sim",'1_QUESITOS'!$D$10="Sim",'1_QUESITOS'!$D$11="Sim")),0.55,
0)))))))</f>
        <v>0</v>
      </c>
      <c r="J1580" s="87">
        <f>'3_CAPAG'!$D$8</f>
        <v>0</v>
      </c>
      <c r="K1580" s="87">
        <f>IF(OR('2_DEBITOS'!I1576="Sim",'1_QUESITOS'!$D$6="Sim",'1_QUESITOS'!$D$7="Sim",'1_QUESITOS'!$D$9="Sim"),I1580,
SMALL(I1580:J1580,1))</f>
        <v>0</v>
      </c>
      <c r="L1580" s="7">
        <f>IF('2_DEBITOS'!$I$4="ERRO !!!",0,ROUNDDOWN(SUM(E1580:F1580)*K1580,2))</f>
        <v>0</v>
      </c>
      <c r="M1580" s="7">
        <f t="shared" si="96"/>
        <v>0</v>
      </c>
      <c r="N1580" s="7">
        <f t="shared" si="99"/>
        <v>0</v>
      </c>
      <c r="O1580" s="7">
        <f t="shared" si="97"/>
        <v>0</v>
      </c>
    </row>
    <row r="1581" spans="3:15" x14ac:dyDescent="0.35">
      <c r="C1581" s="18" t="str">
        <f t="shared" si="98"/>
        <v/>
      </c>
      <c r="D1581" s="13" t="str">
        <f>IF('2_DEBITOS'!D1577="","Não informado",'2_DEBITOS'!D1577)</f>
        <v>Não informado</v>
      </c>
      <c r="E1581" s="7">
        <f>IF('2_DEBITOS'!$I$4="ERRO !!!",0,SUM('2_DEBITOS'!E1577))</f>
        <v>0</v>
      </c>
      <c r="F1581" s="7">
        <f>IF('2_DEBITOS'!$I$4="ERRO !!!",0,SUM('2_DEBITOS'!F1577,'2_DEBITOS'!G1577))</f>
        <v>0</v>
      </c>
      <c r="G1581" s="8" t="str">
        <f>IF('1_QUESITOS'!$D$18="ERRO !!!","",
IF(E1581+F1581=0,"",
IF(OR('2_DEBITOS'!I1577="Sim",'1_QUESITOS'!$D$6="Sim",'1_QUESITOS'!$D$7="Sim",'1_QUESITOS'!$D$9="Sim"),"D",
IF('3_CAPAG'!$D$9="","",
'3_CAPAG'!$D$9))))</f>
        <v/>
      </c>
      <c r="H1581" s="8" t="str">
        <f>IF('1_QUESITOS'!$D$18="ERRO !!!","00.0",
IF(AND(OR(G1581="C",G1581="D"),'1_QUESITOS'!$D$13="Sim"),"10.1",
IF(AND(OR(G1581="A",G1581="B"),'1_QUESITOS'!$D$14="Sim"),"10.2",
IF(AND(OR(G1581="C",G1581="D"),'1_QUESITOS'!$D$13="Não",'1_QUESITOS'!$D$12="Inciso I"),"11.1",
IF(AND(OR(G1581="C",G1581="D"),'1_QUESITOS'!$D$13="Não",'1_QUESITOS'!$D$12="Inciso II"),"11.2",
"00.0")))))</f>
        <v>00.0</v>
      </c>
      <c r="I1581" s="87">
        <f>IF('1_QUESITOS'!$D$18="ERRO !!!",0,
IF(H1581="10.1",0.65,
IF(H1581="10.2",0,
IF(AND(H1581="11.1",'1_QUESITOS'!$D$8="Não",'1_QUESITOS'!$D$9="Não",'1_QUESITOS'!$D$10="Não",'1_QUESITOS'!$D$11="Não"),0.65,
IF(AND(H1581="11.1",OR('1_QUESITOS'!$D$8="Sim",'1_QUESITOS'!$D$9="Sim",'1_QUESITOS'!$D$10="Sim",'1_QUESITOS'!$D$11="Sim")),0.7,
IF(AND(H1581="11.2",'1_QUESITOS'!$D$8="Não",'1_QUESITOS'!$D$9="Não",'1_QUESITOS'!$D$10="Não",'1_QUESITOS'!$D$11="Não"),0.5,
IF(AND(H1581="11.2",OR('1_QUESITOS'!$D$8="Sim",'1_QUESITOS'!$D$9="Sim",'1_QUESITOS'!$D$10="Sim",'1_QUESITOS'!$D$11="Sim")),0.55,
0)))))))</f>
        <v>0</v>
      </c>
      <c r="J1581" s="87">
        <f>'3_CAPAG'!$D$8</f>
        <v>0</v>
      </c>
      <c r="K1581" s="87">
        <f>IF(OR('2_DEBITOS'!I1577="Sim",'1_QUESITOS'!$D$6="Sim",'1_QUESITOS'!$D$7="Sim",'1_QUESITOS'!$D$9="Sim"),I1581,
SMALL(I1581:J1581,1))</f>
        <v>0</v>
      </c>
      <c r="L1581" s="7">
        <f>IF('2_DEBITOS'!$I$4="ERRO !!!",0,ROUNDDOWN(SUM(E1581:F1581)*K1581,2))</f>
        <v>0</v>
      </c>
      <c r="M1581" s="7">
        <f t="shared" si="96"/>
        <v>0</v>
      </c>
      <c r="N1581" s="7">
        <f t="shared" si="99"/>
        <v>0</v>
      </c>
      <c r="O1581" s="7">
        <f t="shared" si="97"/>
        <v>0</v>
      </c>
    </row>
    <row r="1582" spans="3:15" x14ac:dyDescent="0.35">
      <c r="C1582" s="18" t="str">
        <f t="shared" si="98"/>
        <v/>
      </c>
      <c r="D1582" s="13" t="str">
        <f>IF('2_DEBITOS'!D1578="","Não informado",'2_DEBITOS'!D1578)</f>
        <v>Não informado</v>
      </c>
      <c r="E1582" s="7">
        <f>IF('2_DEBITOS'!$I$4="ERRO !!!",0,SUM('2_DEBITOS'!E1578))</f>
        <v>0</v>
      </c>
      <c r="F1582" s="7">
        <f>IF('2_DEBITOS'!$I$4="ERRO !!!",0,SUM('2_DEBITOS'!F1578,'2_DEBITOS'!G1578))</f>
        <v>0</v>
      </c>
      <c r="G1582" s="8" t="str">
        <f>IF('1_QUESITOS'!$D$18="ERRO !!!","",
IF(E1582+F1582=0,"",
IF(OR('2_DEBITOS'!I1578="Sim",'1_QUESITOS'!$D$6="Sim",'1_QUESITOS'!$D$7="Sim",'1_QUESITOS'!$D$9="Sim"),"D",
IF('3_CAPAG'!$D$9="","",
'3_CAPAG'!$D$9))))</f>
        <v/>
      </c>
      <c r="H1582" s="8" t="str">
        <f>IF('1_QUESITOS'!$D$18="ERRO !!!","00.0",
IF(AND(OR(G1582="C",G1582="D"),'1_QUESITOS'!$D$13="Sim"),"10.1",
IF(AND(OR(G1582="A",G1582="B"),'1_QUESITOS'!$D$14="Sim"),"10.2",
IF(AND(OR(G1582="C",G1582="D"),'1_QUESITOS'!$D$13="Não",'1_QUESITOS'!$D$12="Inciso I"),"11.1",
IF(AND(OR(G1582="C",G1582="D"),'1_QUESITOS'!$D$13="Não",'1_QUESITOS'!$D$12="Inciso II"),"11.2",
"00.0")))))</f>
        <v>00.0</v>
      </c>
      <c r="I1582" s="87">
        <f>IF('1_QUESITOS'!$D$18="ERRO !!!",0,
IF(H1582="10.1",0.65,
IF(H1582="10.2",0,
IF(AND(H1582="11.1",'1_QUESITOS'!$D$8="Não",'1_QUESITOS'!$D$9="Não",'1_QUESITOS'!$D$10="Não",'1_QUESITOS'!$D$11="Não"),0.65,
IF(AND(H1582="11.1",OR('1_QUESITOS'!$D$8="Sim",'1_QUESITOS'!$D$9="Sim",'1_QUESITOS'!$D$10="Sim",'1_QUESITOS'!$D$11="Sim")),0.7,
IF(AND(H1582="11.2",'1_QUESITOS'!$D$8="Não",'1_QUESITOS'!$D$9="Não",'1_QUESITOS'!$D$10="Não",'1_QUESITOS'!$D$11="Não"),0.5,
IF(AND(H1582="11.2",OR('1_QUESITOS'!$D$8="Sim",'1_QUESITOS'!$D$9="Sim",'1_QUESITOS'!$D$10="Sim",'1_QUESITOS'!$D$11="Sim")),0.55,
0)))))))</f>
        <v>0</v>
      </c>
      <c r="J1582" s="87">
        <f>'3_CAPAG'!$D$8</f>
        <v>0</v>
      </c>
      <c r="K1582" s="87">
        <f>IF(OR('2_DEBITOS'!I1578="Sim",'1_QUESITOS'!$D$6="Sim",'1_QUESITOS'!$D$7="Sim",'1_QUESITOS'!$D$9="Sim"),I1582,
SMALL(I1582:J1582,1))</f>
        <v>0</v>
      </c>
      <c r="L1582" s="7">
        <f>IF('2_DEBITOS'!$I$4="ERRO !!!",0,ROUNDDOWN(SUM(E1582:F1582)*K1582,2))</f>
        <v>0</v>
      </c>
      <c r="M1582" s="7">
        <f t="shared" si="96"/>
        <v>0</v>
      </c>
      <c r="N1582" s="7">
        <f t="shared" si="99"/>
        <v>0</v>
      </c>
      <c r="O1582" s="7">
        <f t="shared" si="97"/>
        <v>0</v>
      </c>
    </row>
    <row r="1583" spans="3:15" x14ac:dyDescent="0.35">
      <c r="C1583" s="18" t="str">
        <f t="shared" si="98"/>
        <v/>
      </c>
      <c r="D1583" s="13" t="str">
        <f>IF('2_DEBITOS'!D1579="","Não informado",'2_DEBITOS'!D1579)</f>
        <v>Não informado</v>
      </c>
      <c r="E1583" s="7">
        <f>IF('2_DEBITOS'!$I$4="ERRO !!!",0,SUM('2_DEBITOS'!E1579))</f>
        <v>0</v>
      </c>
      <c r="F1583" s="7">
        <f>IF('2_DEBITOS'!$I$4="ERRO !!!",0,SUM('2_DEBITOS'!F1579,'2_DEBITOS'!G1579))</f>
        <v>0</v>
      </c>
      <c r="G1583" s="8" t="str">
        <f>IF('1_QUESITOS'!$D$18="ERRO !!!","",
IF(E1583+F1583=0,"",
IF(OR('2_DEBITOS'!I1579="Sim",'1_QUESITOS'!$D$6="Sim",'1_QUESITOS'!$D$7="Sim",'1_QUESITOS'!$D$9="Sim"),"D",
IF('3_CAPAG'!$D$9="","",
'3_CAPAG'!$D$9))))</f>
        <v/>
      </c>
      <c r="H1583" s="8" t="str">
        <f>IF('1_QUESITOS'!$D$18="ERRO !!!","00.0",
IF(AND(OR(G1583="C",G1583="D"),'1_QUESITOS'!$D$13="Sim"),"10.1",
IF(AND(OR(G1583="A",G1583="B"),'1_QUESITOS'!$D$14="Sim"),"10.2",
IF(AND(OR(G1583="C",G1583="D"),'1_QUESITOS'!$D$13="Não",'1_QUESITOS'!$D$12="Inciso I"),"11.1",
IF(AND(OR(G1583="C",G1583="D"),'1_QUESITOS'!$D$13="Não",'1_QUESITOS'!$D$12="Inciso II"),"11.2",
"00.0")))))</f>
        <v>00.0</v>
      </c>
      <c r="I1583" s="87">
        <f>IF('1_QUESITOS'!$D$18="ERRO !!!",0,
IF(H1583="10.1",0.65,
IF(H1583="10.2",0,
IF(AND(H1583="11.1",'1_QUESITOS'!$D$8="Não",'1_QUESITOS'!$D$9="Não",'1_QUESITOS'!$D$10="Não",'1_QUESITOS'!$D$11="Não"),0.65,
IF(AND(H1583="11.1",OR('1_QUESITOS'!$D$8="Sim",'1_QUESITOS'!$D$9="Sim",'1_QUESITOS'!$D$10="Sim",'1_QUESITOS'!$D$11="Sim")),0.7,
IF(AND(H1583="11.2",'1_QUESITOS'!$D$8="Não",'1_QUESITOS'!$D$9="Não",'1_QUESITOS'!$D$10="Não",'1_QUESITOS'!$D$11="Não"),0.5,
IF(AND(H1583="11.2",OR('1_QUESITOS'!$D$8="Sim",'1_QUESITOS'!$D$9="Sim",'1_QUESITOS'!$D$10="Sim",'1_QUESITOS'!$D$11="Sim")),0.55,
0)))))))</f>
        <v>0</v>
      </c>
      <c r="J1583" s="87">
        <f>'3_CAPAG'!$D$8</f>
        <v>0</v>
      </c>
      <c r="K1583" s="87">
        <f>IF(OR('2_DEBITOS'!I1579="Sim",'1_QUESITOS'!$D$6="Sim",'1_QUESITOS'!$D$7="Sim",'1_QUESITOS'!$D$9="Sim"),I1583,
SMALL(I1583:J1583,1))</f>
        <v>0</v>
      </c>
      <c r="L1583" s="7">
        <f>IF('2_DEBITOS'!$I$4="ERRO !!!",0,ROUNDDOWN(SUM(E1583:F1583)*K1583,2))</f>
        <v>0</v>
      </c>
      <c r="M1583" s="7">
        <f t="shared" si="96"/>
        <v>0</v>
      </c>
      <c r="N1583" s="7">
        <f t="shared" si="99"/>
        <v>0</v>
      </c>
      <c r="O1583" s="7">
        <f t="shared" si="97"/>
        <v>0</v>
      </c>
    </row>
    <row r="1584" spans="3:15" x14ac:dyDescent="0.35">
      <c r="C1584" s="18" t="str">
        <f t="shared" si="98"/>
        <v/>
      </c>
      <c r="D1584" s="13" t="str">
        <f>IF('2_DEBITOS'!D1580="","Não informado",'2_DEBITOS'!D1580)</f>
        <v>Não informado</v>
      </c>
      <c r="E1584" s="7">
        <f>IF('2_DEBITOS'!$I$4="ERRO !!!",0,SUM('2_DEBITOS'!E1580))</f>
        <v>0</v>
      </c>
      <c r="F1584" s="7">
        <f>IF('2_DEBITOS'!$I$4="ERRO !!!",0,SUM('2_DEBITOS'!F1580,'2_DEBITOS'!G1580))</f>
        <v>0</v>
      </c>
      <c r="G1584" s="8" t="str">
        <f>IF('1_QUESITOS'!$D$18="ERRO !!!","",
IF(E1584+F1584=0,"",
IF(OR('2_DEBITOS'!I1580="Sim",'1_QUESITOS'!$D$6="Sim",'1_QUESITOS'!$D$7="Sim",'1_QUESITOS'!$D$9="Sim"),"D",
IF('3_CAPAG'!$D$9="","",
'3_CAPAG'!$D$9))))</f>
        <v/>
      </c>
      <c r="H1584" s="8" t="str">
        <f>IF('1_QUESITOS'!$D$18="ERRO !!!","00.0",
IF(AND(OR(G1584="C",G1584="D"),'1_QUESITOS'!$D$13="Sim"),"10.1",
IF(AND(OR(G1584="A",G1584="B"),'1_QUESITOS'!$D$14="Sim"),"10.2",
IF(AND(OR(G1584="C",G1584="D"),'1_QUESITOS'!$D$13="Não",'1_QUESITOS'!$D$12="Inciso I"),"11.1",
IF(AND(OR(G1584="C",G1584="D"),'1_QUESITOS'!$D$13="Não",'1_QUESITOS'!$D$12="Inciso II"),"11.2",
"00.0")))))</f>
        <v>00.0</v>
      </c>
      <c r="I1584" s="87">
        <f>IF('1_QUESITOS'!$D$18="ERRO !!!",0,
IF(H1584="10.1",0.65,
IF(H1584="10.2",0,
IF(AND(H1584="11.1",'1_QUESITOS'!$D$8="Não",'1_QUESITOS'!$D$9="Não",'1_QUESITOS'!$D$10="Não",'1_QUESITOS'!$D$11="Não"),0.65,
IF(AND(H1584="11.1",OR('1_QUESITOS'!$D$8="Sim",'1_QUESITOS'!$D$9="Sim",'1_QUESITOS'!$D$10="Sim",'1_QUESITOS'!$D$11="Sim")),0.7,
IF(AND(H1584="11.2",'1_QUESITOS'!$D$8="Não",'1_QUESITOS'!$D$9="Não",'1_QUESITOS'!$D$10="Não",'1_QUESITOS'!$D$11="Não"),0.5,
IF(AND(H1584="11.2",OR('1_QUESITOS'!$D$8="Sim",'1_QUESITOS'!$D$9="Sim",'1_QUESITOS'!$D$10="Sim",'1_QUESITOS'!$D$11="Sim")),0.55,
0)))))))</f>
        <v>0</v>
      </c>
      <c r="J1584" s="87">
        <f>'3_CAPAG'!$D$8</f>
        <v>0</v>
      </c>
      <c r="K1584" s="87">
        <f>IF(OR('2_DEBITOS'!I1580="Sim",'1_QUESITOS'!$D$6="Sim",'1_QUESITOS'!$D$7="Sim",'1_QUESITOS'!$D$9="Sim"),I1584,
SMALL(I1584:J1584,1))</f>
        <v>0</v>
      </c>
      <c r="L1584" s="7">
        <f>IF('2_DEBITOS'!$I$4="ERRO !!!",0,ROUNDDOWN(SUM(E1584:F1584)*K1584,2))</f>
        <v>0</v>
      </c>
      <c r="M1584" s="7">
        <f t="shared" si="96"/>
        <v>0</v>
      </c>
      <c r="N1584" s="7">
        <f t="shared" si="99"/>
        <v>0</v>
      </c>
      <c r="O1584" s="7">
        <f t="shared" si="97"/>
        <v>0</v>
      </c>
    </row>
    <row r="1585" spans="3:15" x14ac:dyDescent="0.35">
      <c r="C1585" s="18" t="str">
        <f t="shared" si="98"/>
        <v/>
      </c>
      <c r="D1585" s="13" t="str">
        <f>IF('2_DEBITOS'!D1581="","Não informado",'2_DEBITOS'!D1581)</f>
        <v>Não informado</v>
      </c>
      <c r="E1585" s="7">
        <f>IF('2_DEBITOS'!$I$4="ERRO !!!",0,SUM('2_DEBITOS'!E1581))</f>
        <v>0</v>
      </c>
      <c r="F1585" s="7">
        <f>IF('2_DEBITOS'!$I$4="ERRO !!!",0,SUM('2_DEBITOS'!F1581,'2_DEBITOS'!G1581))</f>
        <v>0</v>
      </c>
      <c r="G1585" s="8" t="str">
        <f>IF('1_QUESITOS'!$D$18="ERRO !!!","",
IF(E1585+F1585=0,"",
IF(OR('2_DEBITOS'!I1581="Sim",'1_QUESITOS'!$D$6="Sim",'1_QUESITOS'!$D$7="Sim",'1_QUESITOS'!$D$9="Sim"),"D",
IF('3_CAPAG'!$D$9="","",
'3_CAPAG'!$D$9))))</f>
        <v/>
      </c>
      <c r="H1585" s="8" t="str">
        <f>IF('1_QUESITOS'!$D$18="ERRO !!!","00.0",
IF(AND(OR(G1585="C",G1585="D"),'1_QUESITOS'!$D$13="Sim"),"10.1",
IF(AND(OR(G1585="A",G1585="B"),'1_QUESITOS'!$D$14="Sim"),"10.2",
IF(AND(OR(G1585="C",G1585="D"),'1_QUESITOS'!$D$13="Não",'1_QUESITOS'!$D$12="Inciso I"),"11.1",
IF(AND(OR(G1585="C",G1585="D"),'1_QUESITOS'!$D$13="Não",'1_QUESITOS'!$D$12="Inciso II"),"11.2",
"00.0")))))</f>
        <v>00.0</v>
      </c>
      <c r="I1585" s="87">
        <f>IF('1_QUESITOS'!$D$18="ERRO !!!",0,
IF(H1585="10.1",0.65,
IF(H1585="10.2",0,
IF(AND(H1585="11.1",'1_QUESITOS'!$D$8="Não",'1_QUESITOS'!$D$9="Não",'1_QUESITOS'!$D$10="Não",'1_QUESITOS'!$D$11="Não"),0.65,
IF(AND(H1585="11.1",OR('1_QUESITOS'!$D$8="Sim",'1_QUESITOS'!$D$9="Sim",'1_QUESITOS'!$D$10="Sim",'1_QUESITOS'!$D$11="Sim")),0.7,
IF(AND(H1585="11.2",'1_QUESITOS'!$D$8="Não",'1_QUESITOS'!$D$9="Não",'1_QUESITOS'!$D$10="Não",'1_QUESITOS'!$D$11="Não"),0.5,
IF(AND(H1585="11.2",OR('1_QUESITOS'!$D$8="Sim",'1_QUESITOS'!$D$9="Sim",'1_QUESITOS'!$D$10="Sim",'1_QUESITOS'!$D$11="Sim")),0.55,
0)))))))</f>
        <v>0</v>
      </c>
      <c r="J1585" s="87">
        <f>'3_CAPAG'!$D$8</f>
        <v>0</v>
      </c>
      <c r="K1585" s="87">
        <f>IF(OR('2_DEBITOS'!I1581="Sim",'1_QUESITOS'!$D$6="Sim",'1_QUESITOS'!$D$7="Sim",'1_QUESITOS'!$D$9="Sim"),I1585,
SMALL(I1585:J1585,1))</f>
        <v>0</v>
      </c>
      <c r="L1585" s="7">
        <f>IF('2_DEBITOS'!$I$4="ERRO !!!",0,ROUNDDOWN(SUM(E1585:F1585)*K1585,2))</f>
        <v>0</v>
      </c>
      <c r="M1585" s="7">
        <f t="shared" si="96"/>
        <v>0</v>
      </c>
      <c r="N1585" s="7">
        <f t="shared" si="99"/>
        <v>0</v>
      </c>
      <c r="O1585" s="7">
        <f t="shared" si="97"/>
        <v>0</v>
      </c>
    </row>
    <row r="1586" spans="3:15" x14ac:dyDescent="0.35">
      <c r="C1586" s="18" t="str">
        <f t="shared" si="98"/>
        <v/>
      </c>
      <c r="D1586" s="13" t="str">
        <f>IF('2_DEBITOS'!D1582="","Não informado",'2_DEBITOS'!D1582)</f>
        <v>Não informado</v>
      </c>
      <c r="E1586" s="7">
        <f>IF('2_DEBITOS'!$I$4="ERRO !!!",0,SUM('2_DEBITOS'!E1582))</f>
        <v>0</v>
      </c>
      <c r="F1586" s="7">
        <f>IF('2_DEBITOS'!$I$4="ERRO !!!",0,SUM('2_DEBITOS'!F1582,'2_DEBITOS'!G1582))</f>
        <v>0</v>
      </c>
      <c r="G1586" s="8" t="str">
        <f>IF('1_QUESITOS'!$D$18="ERRO !!!","",
IF(E1586+F1586=0,"",
IF(OR('2_DEBITOS'!I1582="Sim",'1_QUESITOS'!$D$6="Sim",'1_QUESITOS'!$D$7="Sim",'1_QUESITOS'!$D$9="Sim"),"D",
IF('3_CAPAG'!$D$9="","",
'3_CAPAG'!$D$9))))</f>
        <v/>
      </c>
      <c r="H1586" s="8" t="str">
        <f>IF('1_QUESITOS'!$D$18="ERRO !!!","00.0",
IF(AND(OR(G1586="C",G1586="D"),'1_QUESITOS'!$D$13="Sim"),"10.1",
IF(AND(OR(G1586="A",G1586="B"),'1_QUESITOS'!$D$14="Sim"),"10.2",
IF(AND(OR(G1586="C",G1586="D"),'1_QUESITOS'!$D$13="Não",'1_QUESITOS'!$D$12="Inciso I"),"11.1",
IF(AND(OR(G1586="C",G1586="D"),'1_QUESITOS'!$D$13="Não",'1_QUESITOS'!$D$12="Inciso II"),"11.2",
"00.0")))))</f>
        <v>00.0</v>
      </c>
      <c r="I1586" s="87">
        <f>IF('1_QUESITOS'!$D$18="ERRO !!!",0,
IF(H1586="10.1",0.65,
IF(H1586="10.2",0,
IF(AND(H1586="11.1",'1_QUESITOS'!$D$8="Não",'1_QUESITOS'!$D$9="Não",'1_QUESITOS'!$D$10="Não",'1_QUESITOS'!$D$11="Não"),0.65,
IF(AND(H1586="11.1",OR('1_QUESITOS'!$D$8="Sim",'1_QUESITOS'!$D$9="Sim",'1_QUESITOS'!$D$10="Sim",'1_QUESITOS'!$D$11="Sim")),0.7,
IF(AND(H1586="11.2",'1_QUESITOS'!$D$8="Não",'1_QUESITOS'!$D$9="Não",'1_QUESITOS'!$D$10="Não",'1_QUESITOS'!$D$11="Não"),0.5,
IF(AND(H1586="11.2",OR('1_QUESITOS'!$D$8="Sim",'1_QUESITOS'!$D$9="Sim",'1_QUESITOS'!$D$10="Sim",'1_QUESITOS'!$D$11="Sim")),0.55,
0)))))))</f>
        <v>0</v>
      </c>
      <c r="J1586" s="87">
        <f>'3_CAPAG'!$D$8</f>
        <v>0</v>
      </c>
      <c r="K1586" s="87">
        <f>IF(OR('2_DEBITOS'!I1582="Sim",'1_QUESITOS'!$D$6="Sim",'1_QUESITOS'!$D$7="Sim",'1_QUESITOS'!$D$9="Sim"),I1586,
SMALL(I1586:J1586,1))</f>
        <v>0</v>
      </c>
      <c r="L1586" s="7">
        <f>IF('2_DEBITOS'!$I$4="ERRO !!!",0,ROUNDDOWN(SUM(E1586:F1586)*K1586,2))</f>
        <v>0</v>
      </c>
      <c r="M1586" s="7">
        <f t="shared" si="96"/>
        <v>0</v>
      </c>
      <c r="N1586" s="7">
        <f t="shared" si="99"/>
        <v>0</v>
      </c>
      <c r="O1586" s="7">
        <f t="shared" si="97"/>
        <v>0</v>
      </c>
    </row>
    <row r="1587" spans="3:15" x14ac:dyDescent="0.35">
      <c r="C1587" s="18" t="str">
        <f t="shared" si="98"/>
        <v/>
      </c>
      <c r="D1587" s="13" t="str">
        <f>IF('2_DEBITOS'!D1583="","Não informado",'2_DEBITOS'!D1583)</f>
        <v>Não informado</v>
      </c>
      <c r="E1587" s="7">
        <f>IF('2_DEBITOS'!$I$4="ERRO !!!",0,SUM('2_DEBITOS'!E1583))</f>
        <v>0</v>
      </c>
      <c r="F1587" s="7">
        <f>IF('2_DEBITOS'!$I$4="ERRO !!!",0,SUM('2_DEBITOS'!F1583,'2_DEBITOS'!G1583))</f>
        <v>0</v>
      </c>
      <c r="G1587" s="8" t="str">
        <f>IF('1_QUESITOS'!$D$18="ERRO !!!","",
IF(E1587+F1587=0,"",
IF(OR('2_DEBITOS'!I1583="Sim",'1_QUESITOS'!$D$6="Sim",'1_QUESITOS'!$D$7="Sim",'1_QUESITOS'!$D$9="Sim"),"D",
IF('3_CAPAG'!$D$9="","",
'3_CAPAG'!$D$9))))</f>
        <v/>
      </c>
      <c r="H1587" s="8" t="str">
        <f>IF('1_QUESITOS'!$D$18="ERRO !!!","00.0",
IF(AND(OR(G1587="C",G1587="D"),'1_QUESITOS'!$D$13="Sim"),"10.1",
IF(AND(OR(G1587="A",G1587="B"),'1_QUESITOS'!$D$14="Sim"),"10.2",
IF(AND(OR(G1587="C",G1587="D"),'1_QUESITOS'!$D$13="Não",'1_QUESITOS'!$D$12="Inciso I"),"11.1",
IF(AND(OR(G1587="C",G1587="D"),'1_QUESITOS'!$D$13="Não",'1_QUESITOS'!$D$12="Inciso II"),"11.2",
"00.0")))))</f>
        <v>00.0</v>
      </c>
      <c r="I1587" s="87">
        <f>IF('1_QUESITOS'!$D$18="ERRO !!!",0,
IF(H1587="10.1",0.65,
IF(H1587="10.2",0,
IF(AND(H1587="11.1",'1_QUESITOS'!$D$8="Não",'1_QUESITOS'!$D$9="Não",'1_QUESITOS'!$D$10="Não",'1_QUESITOS'!$D$11="Não"),0.65,
IF(AND(H1587="11.1",OR('1_QUESITOS'!$D$8="Sim",'1_QUESITOS'!$D$9="Sim",'1_QUESITOS'!$D$10="Sim",'1_QUESITOS'!$D$11="Sim")),0.7,
IF(AND(H1587="11.2",'1_QUESITOS'!$D$8="Não",'1_QUESITOS'!$D$9="Não",'1_QUESITOS'!$D$10="Não",'1_QUESITOS'!$D$11="Não"),0.5,
IF(AND(H1587="11.2",OR('1_QUESITOS'!$D$8="Sim",'1_QUESITOS'!$D$9="Sim",'1_QUESITOS'!$D$10="Sim",'1_QUESITOS'!$D$11="Sim")),0.55,
0)))))))</f>
        <v>0</v>
      </c>
      <c r="J1587" s="87">
        <f>'3_CAPAG'!$D$8</f>
        <v>0</v>
      </c>
      <c r="K1587" s="87">
        <f>IF(OR('2_DEBITOS'!I1583="Sim",'1_QUESITOS'!$D$6="Sim",'1_QUESITOS'!$D$7="Sim",'1_QUESITOS'!$D$9="Sim"),I1587,
SMALL(I1587:J1587,1))</f>
        <v>0</v>
      </c>
      <c r="L1587" s="7">
        <f>IF('2_DEBITOS'!$I$4="ERRO !!!",0,ROUNDDOWN(SUM(E1587:F1587)*K1587,2))</f>
        <v>0</v>
      </c>
      <c r="M1587" s="7">
        <f t="shared" si="96"/>
        <v>0</v>
      </c>
      <c r="N1587" s="7">
        <f t="shared" si="99"/>
        <v>0</v>
      </c>
      <c r="O1587" s="7">
        <f t="shared" si="97"/>
        <v>0</v>
      </c>
    </row>
    <row r="1588" spans="3:15" x14ac:dyDescent="0.35">
      <c r="C1588" s="18" t="str">
        <f t="shared" si="98"/>
        <v/>
      </c>
      <c r="D1588" s="13" t="str">
        <f>IF('2_DEBITOS'!D1584="","Não informado",'2_DEBITOS'!D1584)</f>
        <v>Não informado</v>
      </c>
      <c r="E1588" s="7">
        <f>IF('2_DEBITOS'!$I$4="ERRO !!!",0,SUM('2_DEBITOS'!E1584))</f>
        <v>0</v>
      </c>
      <c r="F1588" s="7">
        <f>IF('2_DEBITOS'!$I$4="ERRO !!!",0,SUM('2_DEBITOS'!F1584,'2_DEBITOS'!G1584))</f>
        <v>0</v>
      </c>
      <c r="G1588" s="8" t="str">
        <f>IF('1_QUESITOS'!$D$18="ERRO !!!","",
IF(E1588+F1588=0,"",
IF(OR('2_DEBITOS'!I1584="Sim",'1_QUESITOS'!$D$6="Sim",'1_QUESITOS'!$D$7="Sim",'1_QUESITOS'!$D$9="Sim"),"D",
IF('3_CAPAG'!$D$9="","",
'3_CAPAG'!$D$9))))</f>
        <v/>
      </c>
      <c r="H1588" s="8" t="str">
        <f>IF('1_QUESITOS'!$D$18="ERRO !!!","00.0",
IF(AND(OR(G1588="C",G1588="D"),'1_QUESITOS'!$D$13="Sim"),"10.1",
IF(AND(OR(G1588="A",G1588="B"),'1_QUESITOS'!$D$14="Sim"),"10.2",
IF(AND(OR(G1588="C",G1588="D"),'1_QUESITOS'!$D$13="Não",'1_QUESITOS'!$D$12="Inciso I"),"11.1",
IF(AND(OR(G1588="C",G1588="D"),'1_QUESITOS'!$D$13="Não",'1_QUESITOS'!$D$12="Inciso II"),"11.2",
"00.0")))))</f>
        <v>00.0</v>
      </c>
      <c r="I1588" s="87">
        <f>IF('1_QUESITOS'!$D$18="ERRO !!!",0,
IF(H1588="10.1",0.65,
IF(H1588="10.2",0,
IF(AND(H1588="11.1",'1_QUESITOS'!$D$8="Não",'1_QUESITOS'!$D$9="Não",'1_QUESITOS'!$D$10="Não",'1_QUESITOS'!$D$11="Não"),0.65,
IF(AND(H1588="11.1",OR('1_QUESITOS'!$D$8="Sim",'1_QUESITOS'!$D$9="Sim",'1_QUESITOS'!$D$10="Sim",'1_QUESITOS'!$D$11="Sim")),0.7,
IF(AND(H1588="11.2",'1_QUESITOS'!$D$8="Não",'1_QUESITOS'!$D$9="Não",'1_QUESITOS'!$D$10="Não",'1_QUESITOS'!$D$11="Não"),0.5,
IF(AND(H1588="11.2",OR('1_QUESITOS'!$D$8="Sim",'1_QUESITOS'!$D$9="Sim",'1_QUESITOS'!$D$10="Sim",'1_QUESITOS'!$D$11="Sim")),0.55,
0)))))))</f>
        <v>0</v>
      </c>
      <c r="J1588" s="87">
        <f>'3_CAPAG'!$D$8</f>
        <v>0</v>
      </c>
      <c r="K1588" s="87">
        <f>IF(OR('2_DEBITOS'!I1584="Sim",'1_QUESITOS'!$D$6="Sim",'1_QUESITOS'!$D$7="Sim",'1_QUESITOS'!$D$9="Sim"),I1588,
SMALL(I1588:J1588,1))</f>
        <v>0</v>
      </c>
      <c r="L1588" s="7">
        <f>IF('2_DEBITOS'!$I$4="ERRO !!!",0,ROUNDDOWN(SUM(E1588:F1588)*K1588,2))</f>
        <v>0</v>
      </c>
      <c r="M1588" s="7">
        <f t="shared" si="96"/>
        <v>0</v>
      </c>
      <c r="N1588" s="7">
        <f t="shared" si="99"/>
        <v>0</v>
      </c>
      <c r="O1588" s="7">
        <f t="shared" si="97"/>
        <v>0</v>
      </c>
    </row>
    <row r="1589" spans="3:15" x14ac:dyDescent="0.35">
      <c r="C1589" s="18" t="str">
        <f t="shared" si="98"/>
        <v/>
      </c>
      <c r="D1589" s="13" t="str">
        <f>IF('2_DEBITOS'!D1585="","Não informado",'2_DEBITOS'!D1585)</f>
        <v>Não informado</v>
      </c>
      <c r="E1589" s="7">
        <f>IF('2_DEBITOS'!$I$4="ERRO !!!",0,SUM('2_DEBITOS'!E1585))</f>
        <v>0</v>
      </c>
      <c r="F1589" s="7">
        <f>IF('2_DEBITOS'!$I$4="ERRO !!!",0,SUM('2_DEBITOS'!F1585,'2_DEBITOS'!G1585))</f>
        <v>0</v>
      </c>
      <c r="G1589" s="8" t="str">
        <f>IF('1_QUESITOS'!$D$18="ERRO !!!","",
IF(E1589+F1589=0,"",
IF(OR('2_DEBITOS'!I1585="Sim",'1_QUESITOS'!$D$6="Sim",'1_QUESITOS'!$D$7="Sim",'1_QUESITOS'!$D$9="Sim"),"D",
IF('3_CAPAG'!$D$9="","",
'3_CAPAG'!$D$9))))</f>
        <v/>
      </c>
      <c r="H1589" s="8" t="str">
        <f>IF('1_QUESITOS'!$D$18="ERRO !!!","00.0",
IF(AND(OR(G1589="C",G1589="D"),'1_QUESITOS'!$D$13="Sim"),"10.1",
IF(AND(OR(G1589="A",G1589="B"),'1_QUESITOS'!$D$14="Sim"),"10.2",
IF(AND(OR(G1589="C",G1589="D"),'1_QUESITOS'!$D$13="Não",'1_QUESITOS'!$D$12="Inciso I"),"11.1",
IF(AND(OR(G1589="C",G1589="D"),'1_QUESITOS'!$D$13="Não",'1_QUESITOS'!$D$12="Inciso II"),"11.2",
"00.0")))))</f>
        <v>00.0</v>
      </c>
      <c r="I1589" s="87">
        <f>IF('1_QUESITOS'!$D$18="ERRO !!!",0,
IF(H1589="10.1",0.65,
IF(H1589="10.2",0,
IF(AND(H1589="11.1",'1_QUESITOS'!$D$8="Não",'1_QUESITOS'!$D$9="Não",'1_QUESITOS'!$D$10="Não",'1_QUESITOS'!$D$11="Não"),0.65,
IF(AND(H1589="11.1",OR('1_QUESITOS'!$D$8="Sim",'1_QUESITOS'!$D$9="Sim",'1_QUESITOS'!$D$10="Sim",'1_QUESITOS'!$D$11="Sim")),0.7,
IF(AND(H1589="11.2",'1_QUESITOS'!$D$8="Não",'1_QUESITOS'!$D$9="Não",'1_QUESITOS'!$D$10="Não",'1_QUESITOS'!$D$11="Não"),0.5,
IF(AND(H1589="11.2",OR('1_QUESITOS'!$D$8="Sim",'1_QUESITOS'!$D$9="Sim",'1_QUESITOS'!$D$10="Sim",'1_QUESITOS'!$D$11="Sim")),0.55,
0)))))))</f>
        <v>0</v>
      </c>
      <c r="J1589" s="87">
        <f>'3_CAPAG'!$D$8</f>
        <v>0</v>
      </c>
      <c r="K1589" s="87">
        <f>IF(OR('2_DEBITOS'!I1585="Sim",'1_QUESITOS'!$D$6="Sim",'1_QUESITOS'!$D$7="Sim",'1_QUESITOS'!$D$9="Sim"),I1589,
SMALL(I1589:J1589,1))</f>
        <v>0</v>
      </c>
      <c r="L1589" s="7">
        <f>IF('2_DEBITOS'!$I$4="ERRO !!!",0,ROUNDDOWN(SUM(E1589:F1589)*K1589,2))</f>
        <v>0</v>
      </c>
      <c r="M1589" s="7">
        <f t="shared" si="96"/>
        <v>0</v>
      </c>
      <c r="N1589" s="7">
        <f t="shared" si="99"/>
        <v>0</v>
      </c>
      <c r="O1589" s="7">
        <f t="shared" si="97"/>
        <v>0</v>
      </c>
    </row>
    <row r="1590" spans="3:15" x14ac:dyDescent="0.35">
      <c r="C1590" s="18" t="str">
        <f t="shared" si="98"/>
        <v/>
      </c>
      <c r="D1590" s="13" t="str">
        <f>IF('2_DEBITOS'!D1586="","Não informado",'2_DEBITOS'!D1586)</f>
        <v>Não informado</v>
      </c>
      <c r="E1590" s="7">
        <f>IF('2_DEBITOS'!$I$4="ERRO !!!",0,SUM('2_DEBITOS'!E1586))</f>
        <v>0</v>
      </c>
      <c r="F1590" s="7">
        <f>IF('2_DEBITOS'!$I$4="ERRO !!!",0,SUM('2_DEBITOS'!F1586,'2_DEBITOS'!G1586))</f>
        <v>0</v>
      </c>
      <c r="G1590" s="8" t="str">
        <f>IF('1_QUESITOS'!$D$18="ERRO !!!","",
IF(E1590+F1590=0,"",
IF(OR('2_DEBITOS'!I1586="Sim",'1_QUESITOS'!$D$6="Sim",'1_QUESITOS'!$D$7="Sim",'1_QUESITOS'!$D$9="Sim"),"D",
IF('3_CAPAG'!$D$9="","",
'3_CAPAG'!$D$9))))</f>
        <v/>
      </c>
      <c r="H1590" s="8" t="str">
        <f>IF('1_QUESITOS'!$D$18="ERRO !!!","00.0",
IF(AND(OR(G1590="C",G1590="D"),'1_QUESITOS'!$D$13="Sim"),"10.1",
IF(AND(OR(G1590="A",G1590="B"),'1_QUESITOS'!$D$14="Sim"),"10.2",
IF(AND(OR(G1590="C",G1590="D"),'1_QUESITOS'!$D$13="Não",'1_QUESITOS'!$D$12="Inciso I"),"11.1",
IF(AND(OR(G1590="C",G1590="D"),'1_QUESITOS'!$D$13="Não",'1_QUESITOS'!$D$12="Inciso II"),"11.2",
"00.0")))))</f>
        <v>00.0</v>
      </c>
      <c r="I1590" s="87">
        <f>IF('1_QUESITOS'!$D$18="ERRO !!!",0,
IF(H1590="10.1",0.65,
IF(H1590="10.2",0,
IF(AND(H1590="11.1",'1_QUESITOS'!$D$8="Não",'1_QUESITOS'!$D$9="Não",'1_QUESITOS'!$D$10="Não",'1_QUESITOS'!$D$11="Não"),0.65,
IF(AND(H1590="11.1",OR('1_QUESITOS'!$D$8="Sim",'1_QUESITOS'!$D$9="Sim",'1_QUESITOS'!$D$10="Sim",'1_QUESITOS'!$D$11="Sim")),0.7,
IF(AND(H1590="11.2",'1_QUESITOS'!$D$8="Não",'1_QUESITOS'!$D$9="Não",'1_QUESITOS'!$D$10="Não",'1_QUESITOS'!$D$11="Não"),0.5,
IF(AND(H1590="11.2",OR('1_QUESITOS'!$D$8="Sim",'1_QUESITOS'!$D$9="Sim",'1_QUESITOS'!$D$10="Sim",'1_QUESITOS'!$D$11="Sim")),0.55,
0)))))))</f>
        <v>0</v>
      </c>
      <c r="J1590" s="87">
        <f>'3_CAPAG'!$D$8</f>
        <v>0</v>
      </c>
      <c r="K1590" s="87">
        <f>IF(OR('2_DEBITOS'!I1586="Sim",'1_QUESITOS'!$D$6="Sim",'1_QUESITOS'!$D$7="Sim",'1_QUESITOS'!$D$9="Sim"),I1590,
SMALL(I1590:J1590,1))</f>
        <v>0</v>
      </c>
      <c r="L1590" s="7">
        <f>IF('2_DEBITOS'!$I$4="ERRO !!!",0,ROUNDDOWN(SUM(E1590:F1590)*K1590,2))</f>
        <v>0</v>
      </c>
      <c r="M1590" s="7">
        <f t="shared" si="96"/>
        <v>0</v>
      </c>
      <c r="N1590" s="7">
        <f t="shared" si="99"/>
        <v>0</v>
      </c>
      <c r="O1590" s="7">
        <f t="shared" si="97"/>
        <v>0</v>
      </c>
    </row>
    <row r="1591" spans="3:15" x14ac:dyDescent="0.35">
      <c r="C1591" s="18" t="str">
        <f t="shared" si="98"/>
        <v/>
      </c>
      <c r="D1591" s="13" t="str">
        <f>IF('2_DEBITOS'!D1587="","Não informado",'2_DEBITOS'!D1587)</f>
        <v>Não informado</v>
      </c>
      <c r="E1591" s="7">
        <f>IF('2_DEBITOS'!$I$4="ERRO !!!",0,SUM('2_DEBITOS'!E1587))</f>
        <v>0</v>
      </c>
      <c r="F1591" s="7">
        <f>IF('2_DEBITOS'!$I$4="ERRO !!!",0,SUM('2_DEBITOS'!F1587,'2_DEBITOS'!G1587))</f>
        <v>0</v>
      </c>
      <c r="G1591" s="8" t="str">
        <f>IF('1_QUESITOS'!$D$18="ERRO !!!","",
IF(E1591+F1591=0,"",
IF(OR('2_DEBITOS'!I1587="Sim",'1_QUESITOS'!$D$6="Sim",'1_QUESITOS'!$D$7="Sim",'1_QUESITOS'!$D$9="Sim"),"D",
IF('3_CAPAG'!$D$9="","",
'3_CAPAG'!$D$9))))</f>
        <v/>
      </c>
      <c r="H1591" s="8" t="str">
        <f>IF('1_QUESITOS'!$D$18="ERRO !!!","00.0",
IF(AND(OR(G1591="C",G1591="D"),'1_QUESITOS'!$D$13="Sim"),"10.1",
IF(AND(OR(G1591="A",G1591="B"),'1_QUESITOS'!$D$14="Sim"),"10.2",
IF(AND(OR(G1591="C",G1591="D"),'1_QUESITOS'!$D$13="Não",'1_QUESITOS'!$D$12="Inciso I"),"11.1",
IF(AND(OR(G1591="C",G1591="D"),'1_QUESITOS'!$D$13="Não",'1_QUESITOS'!$D$12="Inciso II"),"11.2",
"00.0")))))</f>
        <v>00.0</v>
      </c>
      <c r="I1591" s="87">
        <f>IF('1_QUESITOS'!$D$18="ERRO !!!",0,
IF(H1591="10.1",0.65,
IF(H1591="10.2",0,
IF(AND(H1591="11.1",'1_QUESITOS'!$D$8="Não",'1_QUESITOS'!$D$9="Não",'1_QUESITOS'!$D$10="Não",'1_QUESITOS'!$D$11="Não"),0.65,
IF(AND(H1591="11.1",OR('1_QUESITOS'!$D$8="Sim",'1_QUESITOS'!$D$9="Sim",'1_QUESITOS'!$D$10="Sim",'1_QUESITOS'!$D$11="Sim")),0.7,
IF(AND(H1591="11.2",'1_QUESITOS'!$D$8="Não",'1_QUESITOS'!$D$9="Não",'1_QUESITOS'!$D$10="Não",'1_QUESITOS'!$D$11="Não"),0.5,
IF(AND(H1591="11.2",OR('1_QUESITOS'!$D$8="Sim",'1_QUESITOS'!$D$9="Sim",'1_QUESITOS'!$D$10="Sim",'1_QUESITOS'!$D$11="Sim")),0.55,
0)))))))</f>
        <v>0</v>
      </c>
      <c r="J1591" s="87">
        <f>'3_CAPAG'!$D$8</f>
        <v>0</v>
      </c>
      <c r="K1591" s="87">
        <f>IF(OR('2_DEBITOS'!I1587="Sim",'1_QUESITOS'!$D$6="Sim",'1_QUESITOS'!$D$7="Sim",'1_QUESITOS'!$D$9="Sim"),I1591,
SMALL(I1591:J1591,1))</f>
        <v>0</v>
      </c>
      <c r="L1591" s="7">
        <f>IF('2_DEBITOS'!$I$4="ERRO !!!",0,ROUNDDOWN(SUM(E1591:F1591)*K1591,2))</f>
        <v>0</v>
      </c>
      <c r="M1591" s="7">
        <f t="shared" si="96"/>
        <v>0</v>
      </c>
      <c r="N1591" s="7">
        <f t="shared" si="99"/>
        <v>0</v>
      </c>
      <c r="O1591" s="7">
        <f t="shared" si="97"/>
        <v>0</v>
      </c>
    </row>
    <row r="1592" spans="3:15" x14ac:dyDescent="0.35">
      <c r="C1592" s="18" t="str">
        <f t="shared" si="98"/>
        <v/>
      </c>
      <c r="D1592" s="13" t="str">
        <f>IF('2_DEBITOS'!D1588="","Não informado",'2_DEBITOS'!D1588)</f>
        <v>Não informado</v>
      </c>
      <c r="E1592" s="7">
        <f>IF('2_DEBITOS'!$I$4="ERRO !!!",0,SUM('2_DEBITOS'!E1588))</f>
        <v>0</v>
      </c>
      <c r="F1592" s="7">
        <f>IF('2_DEBITOS'!$I$4="ERRO !!!",0,SUM('2_DEBITOS'!F1588,'2_DEBITOS'!G1588))</f>
        <v>0</v>
      </c>
      <c r="G1592" s="8" t="str">
        <f>IF('1_QUESITOS'!$D$18="ERRO !!!","",
IF(E1592+F1592=0,"",
IF(OR('2_DEBITOS'!I1588="Sim",'1_QUESITOS'!$D$6="Sim",'1_QUESITOS'!$D$7="Sim",'1_QUESITOS'!$D$9="Sim"),"D",
IF('3_CAPAG'!$D$9="","",
'3_CAPAG'!$D$9))))</f>
        <v/>
      </c>
      <c r="H1592" s="8" t="str">
        <f>IF('1_QUESITOS'!$D$18="ERRO !!!","00.0",
IF(AND(OR(G1592="C",G1592="D"),'1_QUESITOS'!$D$13="Sim"),"10.1",
IF(AND(OR(G1592="A",G1592="B"),'1_QUESITOS'!$D$14="Sim"),"10.2",
IF(AND(OR(G1592="C",G1592="D"),'1_QUESITOS'!$D$13="Não",'1_QUESITOS'!$D$12="Inciso I"),"11.1",
IF(AND(OR(G1592="C",G1592="D"),'1_QUESITOS'!$D$13="Não",'1_QUESITOS'!$D$12="Inciso II"),"11.2",
"00.0")))))</f>
        <v>00.0</v>
      </c>
      <c r="I1592" s="87">
        <f>IF('1_QUESITOS'!$D$18="ERRO !!!",0,
IF(H1592="10.1",0.65,
IF(H1592="10.2",0,
IF(AND(H1592="11.1",'1_QUESITOS'!$D$8="Não",'1_QUESITOS'!$D$9="Não",'1_QUESITOS'!$D$10="Não",'1_QUESITOS'!$D$11="Não"),0.65,
IF(AND(H1592="11.1",OR('1_QUESITOS'!$D$8="Sim",'1_QUESITOS'!$D$9="Sim",'1_QUESITOS'!$D$10="Sim",'1_QUESITOS'!$D$11="Sim")),0.7,
IF(AND(H1592="11.2",'1_QUESITOS'!$D$8="Não",'1_QUESITOS'!$D$9="Não",'1_QUESITOS'!$D$10="Não",'1_QUESITOS'!$D$11="Não"),0.5,
IF(AND(H1592="11.2",OR('1_QUESITOS'!$D$8="Sim",'1_QUESITOS'!$D$9="Sim",'1_QUESITOS'!$D$10="Sim",'1_QUESITOS'!$D$11="Sim")),0.55,
0)))))))</f>
        <v>0</v>
      </c>
      <c r="J1592" s="87">
        <f>'3_CAPAG'!$D$8</f>
        <v>0</v>
      </c>
      <c r="K1592" s="87">
        <f>IF(OR('2_DEBITOS'!I1588="Sim",'1_QUESITOS'!$D$6="Sim",'1_QUESITOS'!$D$7="Sim",'1_QUESITOS'!$D$9="Sim"),I1592,
SMALL(I1592:J1592,1))</f>
        <v>0</v>
      </c>
      <c r="L1592" s="7">
        <f>IF('2_DEBITOS'!$I$4="ERRO !!!",0,ROUNDDOWN(SUM(E1592:F1592)*K1592,2))</f>
        <v>0</v>
      </c>
      <c r="M1592" s="7">
        <f t="shared" si="96"/>
        <v>0</v>
      </c>
      <c r="N1592" s="7">
        <f t="shared" si="99"/>
        <v>0</v>
      </c>
      <c r="O1592" s="7">
        <f t="shared" si="97"/>
        <v>0</v>
      </c>
    </row>
    <row r="1593" spans="3:15" x14ac:dyDescent="0.35">
      <c r="C1593" s="18" t="str">
        <f t="shared" si="98"/>
        <v/>
      </c>
      <c r="D1593" s="13" t="str">
        <f>IF('2_DEBITOS'!D1589="","Não informado",'2_DEBITOS'!D1589)</f>
        <v>Não informado</v>
      </c>
      <c r="E1593" s="7">
        <f>IF('2_DEBITOS'!$I$4="ERRO !!!",0,SUM('2_DEBITOS'!E1589))</f>
        <v>0</v>
      </c>
      <c r="F1593" s="7">
        <f>IF('2_DEBITOS'!$I$4="ERRO !!!",0,SUM('2_DEBITOS'!F1589,'2_DEBITOS'!G1589))</f>
        <v>0</v>
      </c>
      <c r="G1593" s="8" t="str">
        <f>IF('1_QUESITOS'!$D$18="ERRO !!!","",
IF(E1593+F1593=0,"",
IF(OR('2_DEBITOS'!I1589="Sim",'1_QUESITOS'!$D$6="Sim",'1_QUESITOS'!$D$7="Sim",'1_QUESITOS'!$D$9="Sim"),"D",
IF('3_CAPAG'!$D$9="","",
'3_CAPAG'!$D$9))))</f>
        <v/>
      </c>
      <c r="H1593" s="8" t="str">
        <f>IF('1_QUESITOS'!$D$18="ERRO !!!","00.0",
IF(AND(OR(G1593="C",G1593="D"),'1_QUESITOS'!$D$13="Sim"),"10.1",
IF(AND(OR(G1593="A",G1593="B"),'1_QUESITOS'!$D$14="Sim"),"10.2",
IF(AND(OR(G1593="C",G1593="D"),'1_QUESITOS'!$D$13="Não",'1_QUESITOS'!$D$12="Inciso I"),"11.1",
IF(AND(OR(G1593="C",G1593="D"),'1_QUESITOS'!$D$13="Não",'1_QUESITOS'!$D$12="Inciso II"),"11.2",
"00.0")))))</f>
        <v>00.0</v>
      </c>
      <c r="I1593" s="87">
        <f>IF('1_QUESITOS'!$D$18="ERRO !!!",0,
IF(H1593="10.1",0.65,
IF(H1593="10.2",0,
IF(AND(H1593="11.1",'1_QUESITOS'!$D$8="Não",'1_QUESITOS'!$D$9="Não",'1_QUESITOS'!$D$10="Não",'1_QUESITOS'!$D$11="Não"),0.65,
IF(AND(H1593="11.1",OR('1_QUESITOS'!$D$8="Sim",'1_QUESITOS'!$D$9="Sim",'1_QUESITOS'!$D$10="Sim",'1_QUESITOS'!$D$11="Sim")),0.7,
IF(AND(H1593="11.2",'1_QUESITOS'!$D$8="Não",'1_QUESITOS'!$D$9="Não",'1_QUESITOS'!$D$10="Não",'1_QUESITOS'!$D$11="Não"),0.5,
IF(AND(H1593="11.2",OR('1_QUESITOS'!$D$8="Sim",'1_QUESITOS'!$D$9="Sim",'1_QUESITOS'!$D$10="Sim",'1_QUESITOS'!$D$11="Sim")),0.55,
0)))))))</f>
        <v>0</v>
      </c>
      <c r="J1593" s="87">
        <f>'3_CAPAG'!$D$8</f>
        <v>0</v>
      </c>
      <c r="K1593" s="87">
        <f>IF(OR('2_DEBITOS'!I1589="Sim",'1_QUESITOS'!$D$6="Sim",'1_QUESITOS'!$D$7="Sim",'1_QUESITOS'!$D$9="Sim"),I1593,
SMALL(I1593:J1593,1))</f>
        <v>0</v>
      </c>
      <c r="L1593" s="7">
        <f>IF('2_DEBITOS'!$I$4="ERRO !!!",0,ROUNDDOWN(SUM(E1593:F1593)*K1593,2))</f>
        <v>0</v>
      </c>
      <c r="M1593" s="7">
        <f t="shared" si="96"/>
        <v>0</v>
      </c>
      <c r="N1593" s="7">
        <f t="shared" si="99"/>
        <v>0</v>
      </c>
      <c r="O1593" s="7">
        <f t="shared" si="97"/>
        <v>0</v>
      </c>
    </row>
    <row r="1594" spans="3:15" x14ac:dyDescent="0.35">
      <c r="C1594" s="18" t="str">
        <f t="shared" si="98"/>
        <v/>
      </c>
      <c r="D1594" s="13" t="str">
        <f>IF('2_DEBITOS'!D1590="","Não informado",'2_DEBITOS'!D1590)</f>
        <v>Não informado</v>
      </c>
      <c r="E1594" s="7">
        <f>IF('2_DEBITOS'!$I$4="ERRO !!!",0,SUM('2_DEBITOS'!E1590))</f>
        <v>0</v>
      </c>
      <c r="F1594" s="7">
        <f>IF('2_DEBITOS'!$I$4="ERRO !!!",0,SUM('2_DEBITOS'!F1590,'2_DEBITOS'!G1590))</f>
        <v>0</v>
      </c>
      <c r="G1594" s="8" t="str">
        <f>IF('1_QUESITOS'!$D$18="ERRO !!!","",
IF(E1594+F1594=0,"",
IF(OR('2_DEBITOS'!I1590="Sim",'1_QUESITOS'!$D$6="Sim",'1_QUESITOS'!$D$7="Sim",'1_QUESITOS'!$D$9="Sim"),"D",
IF('3_CAPAG'!$D$9="","",
'3_CAPAG'!$D$9))))</f>
        <v/>
      </c>
      <c r="H1594" s="8" t="str">
        <f>IF('1_QUESITOS'!$D$18="ERRO !!!","00.0",
IF(AND(OR(G1594="C",G1594="D"),'1_QUESITOS'!$D$13="Sim"),"10.1",
IF(AND(OR(G1594="A",G1594="B"),'1_QUESITOS'!$D$14="Sim"),"10.2",
IF(AND(OR(G1594="C",G1594="D"),'1_QUESITOS'!$D$13="Não",'1_QUESITOS'!$D$12="Inciso I"),"11.1",
IF(AND(OR(G1594="C",G1594="D"),'1_QUESITOS'!$D$13="Não",'1_QUESITOS'!$D$12="Inciso II"),"11.2",
"00.0")))))</f>
        <v>00.0</v>
      </c>
      <c r="I1594" s="87">
        <f>IF('1_QUESITOS'!$D$18="ERRO !!!",0,
IF(H1594="10.1",0.65,
IF(H1594="10.2",0,
IF(AND(H1594="11.1",'1_QUESITOS'!$D$8="Não",'1_QUESITOS'!$D$9="Não",'1_QUESITOS'!$D$10="Não",'1_QUESITOS'!$D$11="Não"),0.65,
IF(AND(H1594="11.1",OR('1_QUESITOS'!$D$8="Sim",'1_QUESITOS'!$D$9="Sim",'1_QUESITOS'!$D$10="Sim",'1_QUESITOS'!$D$11="Sim")),0.7,
IF(AND(H1594="11.2",'1_QUESITOS'!$D$8="Não",'1_QUESITOS'!$D$9="Não",'1_QUESITOS'!$D$10="Não",'1_QUESITOS'!$D$11="Não"),0.5,
IF(AND(H1594="11.2",OR('1_QUESITOS'!$D$8="Sim",'1_QUESITOS'!$D$9="Sim",'1_QUESITOS'!$D$10="Sim",'1_QUESITOS'!$D$11="Sim")),0.55,
0)))))))</f>
        <v>0</v>
      </c>
      <c r="J1594" s="87">
        <f>'3_CAPAG'!$D$8</f>
        <v>0</v>
      </c>
      <c r="K1594" s="87">
        <f>IF(OR('2_DEBITOS'!I1590="Sim",'1_QUESITOS'!$D$6="Sim",'1_QUESITOS'!$D$7="Sim",'1_QUESITOS'!$D$9="Sim"),I1594,
SMALL(I1594:J1594,1))</f>
        <v>0</v>
      </c>
      <c r="L1594" s="7">
        <f>IF('2_DEBITOS'!$I$4="ERRO !!!",0,ROUNDDOWN(SUM(E1594:F1594)*K1594,2))</f>
        <v>0</v>
      </c>
      <c r="M1594" s="7">
        <f t="shared" si="96"/>
        <v>0</v>
      </c>
      <c r="N1594" s="7">
        <f t="shared" si="99"/>
        <v>0</v>
      </c>
      <c r="O1594" s="7">
        <f t="shared" si="97"/>
        <v>0</v>
      </c>
    </row>
    <row r="1595" spans="3:15" x14ac:dyDescent="0.35">
      <c r="C1595" s="18" t="str">
        <f t="shared" si="98"/>
        <v/>
      </c>
      <c r="D1595" s="13" t="str">
        <f>IF('2_DEBITOS'!D1591="","Não informado",'2_DEBITOS'!D1591)</f>
        <v>Não informado</v>
      </c>
      <c r="E1595" s="7">
        <f>IF('2_DEBITOS'!$I$4="ERRO !!!",0,SUM('2_DEBITOS'!E1591))</f>
        <v>0</v>
      </c>
      <c r="F1595" s="7">
        <f>IF('2_DEBITOS'!$I$4="ERRO !!!",0,SUM('2_DEBITOS'!F1591,'2_DEBITOS'!G1591))</f>
        <v>0</v>
      </c>
      <c r="G1595" s="8" t="str">
        <f>IF('1_QUESITOS'!$D$18="ERRO !!!","",
IF(E1595+F1595=0,"",
IF(OR('2_DEBITOS'!I1591="Sim",'1_QUESITOS'!$D$6="Sim",'1_QUESITOS'!$D$7="Sim",'1_QUESITOS'!$D$9="Sim"),"D",
IF('3_CAPAG'!$D$9="","",
'3_CAPAG'!$D$9))))</f>
        <v/>
      </c>
      <c r="H1595" s="8" t="str">
        <f>IF('1_QUESITOS'!$D$18="ERRO !!!","00.0",
IF(AND(OR(G1595="C",G1595="D"),'1_QUESITOS'!$D$13="Sim"),"10.1",
IF(AND(OR(G1595="A",G1595="B"),'1_QUESITOS'!$D$14="Sim"),"10.2",
IF(AND(OR(G1595="C",G1595="D"),'1_QUESITOS'!$D$13="Não",'1_QUESITOS'!$D$12="Inciso I"),"11.1",
IF(AND(OR(G1595="C",G1595="D"),'1_QUESITOS'!$D$13="Não",'1_QUESITOS'!$D$12="Inciso II"),"11.2",
"00.0")))))</f>
        <v>00.0</v>
      </c>
      <c r="I1595" s="87">
        <f>IF('1_QUESITOS'!$D$18="ERRO !!!",0,
IF(H1595="10.1",0.65,
IF(H1595="10.2",0,
IF(AND(H1595="11.1",'1_QUESITOS'!$D$8="Não",'1_QUESITOS'!$D$9="Não",'1_QUESITOS'!$D$10="Não",'1_QUESITOS'!$D$11="Não"),0.65,
IF(AND(H1595="11.1",OR('1_QUESITOS'!$D$8="Sim",'1_QUESITOS'!$D$9="Sim",'1_QUESITOS'!$D$10="Sim",'1_QUESITOS'!$D$11="Sim")),0.7,
IF(AND(H1595="11.2",'1_QUESITOS'!$D$8="Não",'1_QUESITOS'!$D$9="Não",'1_QUESITOS'!$D$10="Não",'1_QUESITOS'!$D$11="Não"),0.5,
IF(AND(H1595="11.2",OR('1_QUESITOS'!$D$8="Sim",'1_QUESITOS'!$D$9="Sim",'1_QUESITOS'!$D$10="Sim",'1_QUESITOS'!$D$11="Sim")),0.55,
0)))))))</f>
        <v>0</v>
      </c>
      <c r="J1595" s="87">
        <f>'3_CAPAG'!$D$8</f>
        <v>0</v>
      </c>
      <c r="K1595" s="87">
        <f>IF(OR('2_DEBITOS'!I1591="Sim",'1_QUESITOS'!$D$6="Sim",'1_QUESITOS'!$D$7="Sim",'1_QUESITOS'!$D$9="Sim"),I1595,
SMALL(I1595:J1595,1))</f>
        <v>0</v>
      </c>
      <c r="L1595" s="7">
        <f>IF('2_DEBITOS'!$I$4="ERRO !!!",0,ROUNDDOWN(SUM(E1595:F1595)*K1595,2))</f>
        <v>0</v>
      </c>
      <c r="M1595" s="7">
        <f t="shared" si="96"/>
        <v>0</v>
      </c>
      <c r="N1595" s="7">
        <f t="shared" si="99"/>
        <v>0</v>
      </c>
      <c r="O1595" s="7">
        <f t="shared" si="97"/>
        <v>0</v>
      </c>
    </row>
    <row r="1596" spans="3:15" x14ac:dyDescent="0.35">
      <c r="C1596" s="18" t="str">
        <f t="shared" si="98"/>
        <v/>
      </c>
      <c r="D1596" s="13" t="str">
        <f>IF('2_DEBITOS'!D1592="","Não informado",'2_DEBITOS'!D1592)</f>
        <v>Não informado</v>
      </c>
      <c r="E1596" s="7">
        <f>IF('2_DEBITOS'!$I$4="ERRO !!!",0,SUM('2_DEBITOS'!E1592))</f>
        <v>0</v>
      </c>
      <c r="F1596" s="7">
        <f>IF('2_DEBITOS'!$I$4="ERRO !!!",0,SUM('2_DEBITOS'!F1592,'2_DEBITOS'!G1592))</f>
        <v>0</v>
      </c>
      <c r="G1596" s="8" t="str">
        <f>IF('1_QUESITOS'!$D$18="ERRO !!!","",
IF(E1596+F1596=0,"",
IF(OR('2_DEBITOS'!I1592="Sim",'1_QUESITOS'!$D$6="Sim",'1_QUESITOS'!$D$7="Sim",'1_QUESITOS'!$D$9="Sim"),"D",
IF('3_CAPAG'!$D$9="","",
'3_CAPAG'!$D$9))))</f>
        <v/>
      </c>
      <c r="H1596" s="8" t="str">
        <f>IF('1_QUESITOS'!$D$18="ERRO !!!","00.0",
IF(AND(OR(G1596="C",G1596="D"),'1_QUESITOS'!$D$13="Sim"),"10.1",
IF(AND(OR(G1596="A",G1596="B"),'1_QUESITOS'!$D$14="Sim"),"10.2",
IF(AND(OR(G1596="C",G1596="D"),'1_QUESITOS'!$D$13="Não",'1_QUESITOS'!$D$12="Inciso I"),"11.1",
IF(AND(OR(G1596="C",G1596="D"),'1_QUESITOS'!$D$13="Não",'1_QUESITOS'!$D$12="Inciso II"),"11.2",
"00.0")))))</f>
        <v>00.0</v>
      </c>
      <c r="I1596" s="87">
        <f>IF('1_QUESITOS'!$D$18="ERRO !!!",0,
IF(H1596="10.1",0.65,
IF(H1596="10.2",0,
IF(AND(H1596="11.1",'1_QUESITOS'!$D$8="Não",'1_QUESITOS'!$D$9="Não",'1_QUESITOS'!$D$10="Não",'1_QUESITOS'!$D$11="Não"),0.65,
IF(AND(H1596="11.1",OR('1_QUESITOS'!$D$8="Sim",'1_QUESITOS'!$D$9="Sim",'1_QUESITOS'!$D$10="Sim",'1_QUESITOS'!$D$11="Sim")),0.7,
IF(AND(H1596="11.2",'1_QUESITOS'!$D$8="Não",'1_QUESITOS'!$D$9="Não",'1_QUESITOS'!$D$10="Não",'1_QUESITOS'!$D$11="Não"),0.5,
IF(AND(H1596="11.2",OR('1_QUESITOS'!$D$8="Sim",'1_QUESITOS'!$D$9="Sim",'1_QUESITOS'!$D$10="Sim",'1_QUESITOS'!$D$11="Sim")),0.55,
0)))))))</f>
        <v>0</v>
      </c>
      <c r="J1596" s="87">
        <f>'3_CAPAG'!$D$8</f>
        <v>0</v>
      </c>
      <c r="K1596" s="87">
        <f>IF(OR('2_DEBITOS'!I1592="Sim",'1_QUESITOS'!$D$6="Sim",'1_QUESITOS'!$D$7="Sim",'1_QUESITOS'!$D$9="Sim"),I1596,
SMALL(I1596:J1596,1))</f>
        <v>0</v>
      </c>
      <c r="L1596" s="7">
        <f>IF('2_DEBITOS'!$I$4="ERRO !!!",0,ROUNDDOWN(SUM(E1596:F1596)*K1596,2))</f>
        <v>0</v>
      </c>
      <c r="M1596" s="7">
        <f t="shared" si="96"/>
        <v>0</v>
      </c>
      <c r="N1596" s="7">
        <f t="shared" si="99"/>
        <v>0</v>
      </c>
      <c r="O1596" s="7">
        <f t="shared" si="97"/>
        <v>0</v>
      </c>
    </row>
    <row r="1597" spans="3:15" x14ac:dyDescent="0.35">
      <c r="C1597" s="18" t="str">
        <f t="shared" si="98"/>
        <v/>
      </c>
      <c r="D1597" s="13" t="str">
        <f>IF('2_DEBITOS'!D1593="","Não informado",'2_DEBITOS'!D1593)</f>
        <v>Não informado</v>
      </c>
      <c r="E1597" s="7">
        <f>IF('2_DEBITOS'!$I$4="ERRO !!!",0,SUM('2_DEBITOS'!E1593))</f>
        <v>0</v>
      </c>
      <c r="F1597" s="7">
        <f>IF('2_DEBITOS'!$I$4="ERRO !!!",0,SUM('2_DEBITOS'!F1593,'2_DEBITOS'!G1593))</f>
        <v>0</v>
      </c>
      <c r="G1597" s="8" t="str">
        <f>IF('1_QUESITOS'!$D$18="ERRO !!!","",
IF(E1597+F1597=0,"",
IF(OR('2_DEBITOS'!I1593="Sim",'1_QUESITOS'!$D$6="Sim",'1_QUESITOS'!$D$7="Sim",'1_QUESITOS'!$D$9="Sim"),"D",
IF('3_CAPAG'!$D$9="","",
'3_CAPAG'!$D$9))))</f>
        <v/>
      </c>
      <c r="H1597" s="8" t="str">
        <f>IF('1_QUESITOS'!$D$18="ERRO !!!","00.0",
IF(AND(OR(G1597="C",G1597="D"),'1_QUESITOS'!$D$13="Sim"),"10.1",
IF(AND(OR(G1597="A",G1597="B"),'1_QUESITOS'!$D$14="Sim"),"10.2",
IF(AND(OR(G1597="C",G1597="D"),'1_QUESITOS'!$D$13="Não",'1_QUESITOS'!$D$12="Inciso I"),"11.1",
IF(AND(OR(G1597="C",G1597="D"),'1_QUESITOS'!$D$13="Não",'1_QUESITOS'!$D$12="Inciso II"),"11.2",
"00.0")))))</f>
        <v>00.0</v>
      </c>
      <c r="I1597" s="87">
        <f>IF('1_QUESITOS'!$D$18="ERRO !!!",0,
IF(H1597="10.1",0.65,
IF(H1597="10.2",0,
IF(AND(H1597="11.1",'1_QUESITOS'!$D$8="Não",'1_QUESITOS'!$D$9="Não",'1_QUESITOS'!$D$10="Não",'1_QUESITOS'!$D$11="Não"),0.65,
IF(AND(H1597="11.1",OR('1_QUESITOS'!$D$8="Sim",'1_QUESITOS'!$D$9="Sim",'1_QUESITOS'!$D$10="Sim",'1_QUESITOS'!$D$11="Sim")),0.7,
IF(AND(H1597="11.2",'1_QUESITOS'!$D$8="Não",'1_QUESITOS'!$D$9="Não",'1_QUESITOS'!$D$10="Não",'1_QUESITOS'!$D$11="Não"),0.5,
IF(AND(H1597="11.2",OR('1_QUESITOS'!$D$8="Sim",'1_QUESITOS'!$D$9="Sim",'1_QUESITOS'!$D$10="Sim",'1_QUESITOS'!$D$11="Sim")),0.55,
0)))))))</f>
        <v>0</v>
      </c>
      <c r="J1597" s="87">
        <f>'3_CAPAG'!$D$8</f>
        <v>0</v>
      </c>
      <c r="K1597" s="87">
        <f>IF(OR('2_DEBITOS'!I1593="Sim",'1_QUESITOS'!$D$6="Sim",'1_QUESITOS'!$D$7="Sim",'1_QUESITOS'!$D$9="Sim"),I1597,
SMALL(I1597:J1597,1))</f>
        <v>0</v>
      </c>
      <c r="L1597" s="7">
        <f>IF('2_DEBITOS'!$I$4="ERRO !!!",0,ROUNDDOWN(SUM(E1597:F1597)*K1597,2))</f>
        <v>0</v>
      </c>
      <c r="M1597" s="7">
        <f t="shared" si="96"/>
        <v>0</v>
      </c>
      <c r="N1597" s="7">
        <f t="shared" si="99"/>
        <v>0</v>
      </c>
      <c r="O1597" s="7">
        <f t="shared" si="97"/>
        <v>0</v>
      </c>
    </row>
    <row r="1598" spans="3:15" x14ac:dyDescent="0.35">
      <c r="C1598" s="18" t="str">
        <f t="shared" si="98"/>
        <v/>
      </c>
      <c r="D1598" s="13" t="str">
        <f>IF('2_DEBITOS'!D1594="","Não informado",'2_DEBITOS'!D1594)</f>
        <v>Não informado</v>
      </c>
      <c r="E1598" s="7">
        <f>IF('2_DEBITOS'!$I$4="ERRO !!!",0,SUM('2_DEBITOS'!E1594))</f>
        <v>0</v>
      </c>
      <c r="F1598" s="7">
        <f>IF('2_DEBITOS'!$I$4="ERRO !!!",0,SUM('2_DEBITOS'!F1594,'2_DEBITOS'!G1594))</f>
        <v>0</v>
      </c>
      <c r="G1598" s="8" t="str">
        <f>IF('1_QUESITOS'!$D$18="ERRO !!!","",
IF(E1598+F1598=0,"",
IF(OR('2_DEBITOS'!I1594="Sim",'1_QUESITOS'!$D$6="Sim",'1_QUESITOS'!$D$7="Sim",'1_QUESITOS'!$D$9="Sim"),"D",
IF('3_CAPAG'!$D$9="","",
'3_CAPAG'!$D$9))))</f>
        <v/>
      </c>
      <c r="H1598" s="8" t="str">
        <f>IF('1_QUESITOS'!$D$18="ERRO !!!","00.0",
IF(AND(OR(G1598="C",G1598="D"),'1_QUESITOS'!$D$13="Sim"),"10.1",
IF(AND(OR(G1598="A",G1598="B"),'1_QUESITOS'!$D$14="Sim"),"10.2",
IF(AND(OR(G1598="C",G1598="D"),'1_QUESITOS'!$D$13="Não",'1_QUESITOS'!$D$12="Inciso I"),"11.1",
IF(AND(OR(G1598="C",G1598="D"),'1_QUESITOS'!$D$13="Não",'1_QUESITOS'!$D$12="Inciso II"),"11.2",
"00.0")))))</f>
        <v>00.0</v>
      </c>
      <c r="I1598" s="87">
        <f>IF('1_QUESITOS'!$D$18="ERRO !!!",0,
IF(H1598="10.1",0.65,
IF(H1598="10.2",0,
IF(AND(H1598="11.1",'1_QUESITOS'!$D$8="Não",'1_QUESITOS'!$D$9="Não",'1_QUESITOS'!$D$10="Não",'1_QUESITOS'!$D$11="Não"),0.65,
IF(AND(H1598="11.1",OR('1_QUESITOS'!$D$8="Sim",'1_QUESITOS'!$D$9="Sim",'1_QUESITOS'!$D$10="Sim",'1_QUESITOS'!$D$11="Sim")),0.7,
IF(AND(H1598="11.2",'1_QUESITOS'!$D$8="Não",'1_QUESITOS'!$D$9="Não",'1_QUESITOS'!$D$10="Não",'1_QUESITOS'!$D$11="Não"),0.5,
IF(AND(H1598="11.2",OR('1_QUESITOS'!$D$8="Sim",'1_QUESITOS'!$D$9="Sim",'1_QUESITOS'!$D$10="Sim",'1_QUESITOS'!$D$11="Sim")),0.55,
0)))))))</f>
        <v>0</v>
      </c>
      <c r="J1598" s="87">
        <f>'3_CAPAG'!$D$8</f>
        <v>0</v>
      </c>
      <c r="K1598" s="87">
        <f>IF(OR('2_DEBITOS'!I1594="Sim",'1_QUESITOS'!$D$6="Sim",'1_QUESITOS'!$D$7="Sim",'1_QUESITOS'!$D$9="Sim"),I1598,
SMALL(I1598:J1598,1))</f>
        <v>0</v>
      </c>
      <c r="L1598" s="7">
        <f>IF('2_DEBITOS'!$I$4="ERRO !!!",0,ROUNDDOWN(SUM(E1598:F1598)*K1598,2))</f>
        <v>0</v>
      </c>
      <c r="M1598" s="7">
        <f t="shared" si="96"/>
        <v>0</v>
      </c>
      <c r="N1598" s="7">
        <f t="shared" si="99"/>
        <v>0</v>
      </c>
      <c r="O1598" s="7">
        <f t="shared" si="97"/>
        <v>0</v>
      </c>
    </row>
    <row r="1599" spans="3:15" x14ac:dyDescent="0.35">
      <c r="C1599" s="18" t="str">
        <f t="shared" si="98"/>
        <v/>
      </c>
      <c r="D1599" s="13" t="str">
        <f>IF('2_DEBITOS'!D1595="","Não informado",'2_DEBITOS'!D1595)</f>
        <v>Não informado</v>
      </c>
      <c r="E1599" s="7">
        <f>IF('2_DEBITOS'!$I$4="ERRO !!!",0,SUM('2_DEBITOS'!E1595))</f>
        <v>0</v>
      </c>
      <c r="F1599" s="7">
        <f>IF('2_DEBITOS'!$I$4="ERRO !!!",0,SUM('2_DEBITOS'!F1595,'2_DEBITOS'!G1595))</f>
        <v>0</v>
      </c>
      <c r="G1599" s="8" t="str">
        <f>IF('1_QUESITOS'!$D$18="ERRO !!!","",
IF(E1599+F1599=0,"",
IF(OR('2_DEBITOS'!I1595="Sim",'1_QUESITOS'!$D$6="Sim",'1_QUESITOS'!$D$7="Sim",'1_QUESITOS'!$D$9="Sim"),"D",
IF('3_CAPAG'!$D$9="","",
'3_CAPAG'!$D$9))))</f>
        <v/>
      </c>
      <c r="H1599" s="8" t="str">
        <f>IF('1_QUESITOS'!$D$18="ERRO !!!","00.0",
IF(AND(OR(G1599="C",G1599="D"),'1_QUESITOS'!$D$13="Sim"),"10.1",
IF(AND(OR(G1599="A",G1599="B"),'1_QUESITOS'!$D$14="Sim"),"10.2",
IF(AND(OR(G1599="C",G1599="D"),'1_QUESITOS'!$D$13="Não",'1_QUESITOS'!$D$12="Inciso I"),"11.1",
IF(AND(OR(G1599="C",G1599="D"),'1_QUESITOS'!$D$13="Não",'1_QUESITOS'!$D$12="Inciso II"),"11.2",
"00.0")))))</f>
        <v>00.0</v>
      </c>
      <c r="I1599" s="87">
        <f>IF('1_QUESITOS'!$D$18="ERRO !!!",0,
IF(H1599="10.1",0.65,
IF(H1599="10.2",0,
IF(AND(H1599="11.1",'1_QUESITOS'!$D$8="Não",'1_QUESITOS'!$D$9="Não",'1_QUESITOS'!$D$10="Não",'1_QUESITOS'!$D$11="Não"),0.65,
IF(AND(H1599="11.1",OR('1_QUESITOS'!$D$8="Sim",'1_QUESITOS'!$D$9="Sim",'1_QUESITOS'!$D$10="Sim",'1_QUESITOS'!$D$11="Sim")),0.7,
IF(AND(H1599="11.2",'1_QUESITOS'!$D$8="Não",'1_QUESITOS'!$D$9="Não",'1_QUESITOS'!$D$10="Não",'1_QUESITOS'!$D$11="Não"),0.5,
IF(AND(H1599="11.2",OR('1_QUESITOS'!$D$8="Sim",'1_QUESITOS'!$D$9="Sim",'1_QUESITOS'!$D$10="Sim",'1_QUESITOS'!$D$11="Sim")),0.55,
0)))))))</f>
        <v>0</v>
      </c>
      <c r="J1599" s="87">
        <f>'3_CAPAG'!$D$8</f>
        <v>0</v>
      </c>
      <c r="K1599" s="87">
        <f>IF(OR('2_DEBITOS'!I1595="Sim",'1_QUESITOS'!$D$6="Sim",'1_QUESITOS'!$D$7="Sim",'1_QUESITOS'!$D$9="Sim"),I1599,
SMALL(I1599:J1599,1))</f>
        <v>0</v>
      </c>
      <c r="L1599" s="7">
        <f>IF('2_DEBITOS'!$I$4="ERRO !!!",0,ROUNDDOWN(SUM(E1599:F1599)*K1599,2))</f>
        <v>0</v>
      </c>
      <c r="M1599" s="7">
        <f t="shared" si="96"/>
        <v>0</v>
      </c>
      <c r="N1599" s="7">
        <f t="shared" si="99"/>
        <v>0</v>
      </c>
      <c r="O1599" s="7">
        <f t="shared" si="97"/>
        <v>0</v>
      </c>
    </row>
    <row r="1600" spans="3:15" x14ac:dyDescent="0.35">
      <c r="C1600" s="18" t="str">
        <f t="shared" si="98"/>
        <v/>
      </c>
      <c r="D1600" s="13" t="str">
        <f>IF('2_DEBITOS'!D1596="","Não informado",'2_DEBITOS'!D1596)</f>
        <v>Não informado</v>
      </c>
      <c r="E1600" s="7">
        <f>IF('2_DEBITOS'!$I$4="ERRO !!!",0,SUM('2_DEBITOS'!E1596))</f>
        <v>0</v>
      </c>
      <c r="F1600" s="7">
        <f>IF('2_DEBITOS'!$I$4="ERRO !!!",0,SUM('2_DEBITOS'!F1596,'2_DEBITOS'!G1596))</f>
        <v>0</v>
      </c>
      <c r="G1600" s="8" t="str">
        <f>IF('1_QUESITOS'!$D$18="ERRO !!!","",
IF(E1600+F1600=0,"",
IF(OR('2_DEBITOS'!I1596="Sim",'1_QUESITOS'!$D$6="Sim",'1_QUESITOS'!$D$7="Sim",'1_QUESITOS'!$D$9="Sim"),"D",
IF('3_CAPAG'!$D$9="","",
'3_CAPAG'!$D$9))))</f>
        <v/>
      </c>
      <c r="H1600" s="8" t="str">
        <f>IF('1_QUESITOS'!$D$18="ERRO !!!","00.0",
IF(AND(OR(G1600="C",G1600="D"),'1_QUESITOS'!$D$13="Sim"),"10.1",
IF(AND(OR(G1600="A",G1600="B"),'1_QUESITOS'!$D$14="Sim"),"10.2",
IF(AND(OR(G1600="C",G1600="D"),'1_QUESITOS'!$D$13="Não",'1_QUESITOS'!$D$12="Inciso I"),"11.1",
IF(AND(OR(G1600="C",G1600="D"),'1_QUESITOS'!$D$13="Não",'1_QUESITOS'!$D$12="Inciso II"),"11.2",
"00.0")))))</f>
        <v>00.0</v>
      </c>
      <c r="I1600" s="87">
        <f>IF('1_QUESITOS'!$D$18="ERRO !!!",0,
IF(H1600="10.1",0.65,
IF(H1600="10.2",0,
IF(AND(H1600="11.1",'1_QUESITOS'!$D$8="Não",'1_QUESITOS'!$D$9="Não",'1_QUESITOS'!$D$10="Não",'1_QUESITOS'!$D$11="Não"),0.65,
IF(AND(H1600="11.1",OR('1_QUESITOS'!$D$8="Sim",'1_QUESITOS'!$D$9="Sim",'1_QUESITOS'!$D$10="Sim",'1_QUESITOS'!$D$11="Sim")),0.7,
IF(AND(H1600="11.2",'1_QUESITOS'!$D$8="Não",'1_QUESITOS'!$D$9="Não",'1_QUESITOS'!$D$10="Não",'1_QUESITOS'!$D$11="Não"),0.5,
IF(AND(H1600="11.2",OR('1_QUESITOS'!$D$8="Sim",'1_QUESITOS'!$D$9="Sim",'1_QUESITOS'!$D$10="Sim",'1_QUESITOS'!$D$11="Sim")),0.55,
0)))))))</f>
        <v>0</v>
      </c>
      <c r="J1600" s="87">
        <f>'3_CAPAG'!$D$8</f>
        <v>0</v>
      </c>
      <c r="K1600" s="87">
        <f>IF(OR('2_DEBITOS'!I1596="Sim",'1_QUESITOS'!$D$6="Sim",'1_QUESITOS'!$D$7="Sim",'1_QUESITOS'!$D$9="Sim"),I1600,
SMALL(I1600:J1600,1))</f>
        <v>0</v>
      </c>
      <c r="L1600" s="7">
        <f>IF('2_DEBITOS'!$I$4="ERRO !!!",0,ROUNDDOWN(SUM(E1600:F1600)*K1600,2))</f>
        <v>0</v>
      </c>
      <c r="M1600" s="7">
        <f t="shared" si="96"/>
        <v>0</v>
      </c>
      <c r="N1600" s="7">
        <f t="shared" si="99"/>
        <v>0</v>
      </c>
      <c r="O1600" s="7">
        <f t="shared" si="97"/>
        <v>0</v>
      </c>
    </row>
    <row r="1601" spans="3:15" x14ac:dyDescent="0.35">
      <c r="C1601" s="18" t="str">
        <f t="shared" si="98"/>
        <v/>
      </c>
      <c r="D1601" s="13" t="str">
        <f>IF('2_DEBITOS'!D1597="","Não informado",'2_DEBITOS'!D1597)</f>
        <v>Não informado</v>
      </c>
      <c r="E1601" s="7">
        <f>IF('2_DEBITOS'!$I$4="ERRO !!!",0,SUM('2_DEBITOS'!E1597))</f>
        <v>0</v>
      </c>
      <c r="F1601" s="7">
        <f>IF('2_DEBITOS'!$I$4="ERRO !!!",0,SUM('2_DEBITOS'!F1597,'2_DEBITOS'!G1597))</f>
        <v>0</v>
      </c>
      <c r="G1601" s="8" t="str">
        <f>IF('1_QUESITOS'!$D$18="ERRO !!!","",
IF(E1601+F1601=0,"",
IF(OR('2_DEBITOS'!I1597="Sim",'1_QUESITOS'!$D$6="Sim",'1_QUESITOS'!$D$7="Sim",'1_QUESITOS'!$D$9="Sim"),"D",
IF('3_CAPAG'!$D$9="","",
'3_CAPAG'!$D$9))))</f>
        <v/>
      </c>
      <c r="H1601" s="8" t="str">
        <f>IF('1_QUESITOS'!$D$18="ERRO !!!","00.0",
IF(AND(OR(G1601="C",G1601="D"),'1_QUESITOS'!$D$13="Sim"),"10.1",
IF(AND(OR(G1601="A",G1601="B"),'1_QUESITOS'!$D$14="Sim"),"10.2",
IF(AND(OR(G1601="C",G1601="D"),'1_QUESITOS'!$D$13="Não",'1_QUESITOS'!$D$12="Inciso I"),"11.1",
IF(AND(OR(G1601="C",G1601="D"),'1_QUESITOS'!$D$13="Não",'1_QUESITOS'!$D$12="Inciso II"),"11.2",
"00.0")))))</f>
        <v>00.0</v>
      </c>
      <c r="I1601" s="87">
        <f>IF('1_QUESITOS'!$D$18="ERRO !!!",0,
IF(H1601="10.1",0.65,
IF(H1601="10.2",0,
IF(AND(H1601="11.1",'1_QUESITOS'!$D$8="Não",'1_QUESITOS'!$D$9="Não",'1_QUESITOS'!$D$10="Não",'1_QUESITOS'!$D$11="Não"),0.65,
IF(AND(H1601="11.1",OR('1_QUESITOS'!$D$8="Sim",'1_QUESITOS'!$D$9="Sim",'1_QUESITOS'!$D$10="Sim",'1_QUESITOS'!$D$11="Sim")),0.7,
IF(AND(H1601="11.2",'1_QUESITOS'!$D$8="Não",'1_QUESITOS'!$D$9="Não",'1_QUESITOS'!$D$10="Não",'1_QUESITOS'!$D$11="Não"),0.5,
IF(AND(H1601="11.2",OR('1_QUESITOS'!$D$8="Sim",'1_QUESITOS'!$D$9="Sim",'1_QUESITOS'!$D$10="Sim",'1_QUESITOS'!$D$11="Sim")),0.55,
0)))))))</f>
        <v>0</v>
      </c>
      <c r="J1601" s="87">
        <f>'3_CAPAG'!$D$8</f>
        <v>0</v>
      </c>
      <c r="K1601" s="87">
        <f>IF(OR('2_DEBITOS'!I1597="Sim",'1_QUESITOS'!$D$6="Sim",'1_QUESITOS'!$D$7="Sim",'1_QUESITOS'!$D$9="Sim"),I1601,
SMALL(I1601:J1601,1))</f>
        <v>0</v>
      </c>
      <c r="L1601" s="7">
        <f>IF('2_DEBITOS'!$I$4="ERRO !!!",0,ROUNDDOWN(SUM(E1601:F1601)*K1601,2))</f>
        <v>0</v>
      </c>
      <c r="M1601" s="7">
        <f t="shared" si="96"/>
        <v>0</v>
      </c>
      <c r="N1601" s="7">
        <f t="shared" si="99"/>
        <v>0</v>
      </c>
      <c r="O1601" s="7">
        <f t="shared" si="97"/>
        <v>0</v>
      </c>
    </row>
    <row r="1602" spans="3:15" x14ac:dyDescent="0.35">
      <c r="C1602" s="18" t="str">
        <f t="shared" si="98"/>
        <v/>
      </c>
      <c r="D1602" s="13" t="str">
        <f>IF('2_DEBITOS'!D1598="","Não informado",'2_DEBITOS'!D1598)</f>
        <v>Não informado</v>
      </c>
      <c r="E1602" s="7">
        <f>IF('2_DEBITOS'!$I$4="ERRO !!!",0,SUM('2_DEBITOS'!E1598))</f>
        <v>0</v>
      </c>
      <c r="F1602" s="7">
        <f>IF('2_DEBITOS'!$I$4="ERRO !!!",0,SUM('2_DEBITOS'!F1598,'2_DEBITOS'!G1598))</f>
        <v>0</v>
      </c>
      <c r="G1602" s="8" t="str">
        <f>IF('1_QUESITOS'!$D$18="ERRO !!!","",
IF(E1602+F1602=0,"",
IF(OR('2_DEBITOS'!I1598="Sim",'1_QUESITOS'!$D$6="Sim",'1_QUESITOS'!$D$7="Sim",'1_QUESITOS'!$D$9="Sim"),"D",
IF('3_CAPAG'!$D$9="","",
'3_CAPAG'!$D$9))))</f>
        <v/>
      </c>
      <c r="H1602" s="8" t="str">
        <f>IF('1_QUESITOS'!$D$18="ERRO !!!","00.0",
IF(AND(OR(G1602="C",G1602="D"),'1_QUESITOS'!$D$13="Sim"),"10.1",
IF(AND(OR(G1602="A",G1602="B"),'1_QUESITOS'!$D$14="Sim"),"10.2",
IF(AND(OR(G1602="C",G1602="D"),'1_QUESITOS'!$D$13="Não",'1_QUESITOS'!$D$12="Inciso I"),"11.1",
IF(AND(OR(G1602="C",G1602="D"),'1_QUESITOS'!$D$13="Não",'1_QUESITOS'!$D$12="Inciso II"),"11.2",
"00.0")))))</f>
        <v>00.0</v>
      </c>
      <c r="I1602" s="87">
        <f>IF('1_QUESITOS'!$D$18="ERRO !!!",0,
IF(H1602="10.1",0.65,
IF(H1602="10.2",0,
IF(AND(H1602="11.1",'1_QUESITOS'!$D$8="Não",'1_QUESITOS'!$D$9="Não",'1_QUESITOS'!$D$10="Não",'1_QUESITOS'!$D$11="Não"),0.65,
IF(AND(H1602="11.1",OR('1_QUESITOS'!$D$8="Sim",'1_QUESITOS'!$D$9="Sim",'1_QUESITOS'!$D$10="Sim",'1_QUESITOS'!$D$11="Sim")),0.7,
IF(AND(H1602="11.2",'1_QUESITOS'!$D$8="Não",'1_QUESITOS'!$D$9="Não",'1_QUESITOS'!$D$10="Não",'1_QUESITOS'!$D$11="Não"),0.5,
IF(AND(H1602="11.2",OR('1_QUESITOS'!$D$8="Sim",'1_QUESITOS'!$D$9="Sim",'1_QUESITOS'!$D$10="Sim",'1_QUESITOS'!$D$11="Sim")),0.55,
0)))))))</f>
        <v>0</v>
      </c>
      <c r="J1602" s="87">
        <f>'3_CAPAG'!$D$8</f>
        <v>0</v>
      </c>
      <c r="K1602" s="87">
        <f>IF(OR('2_DEBITOS'!I1598="Sim",'1_QUESITOS'!$D$6="Sim",'1_QUESITOS'!$D$7="Sim",'1_QUESITOS'!$D$9="Sim"),I1602,
SMALL(I1602:J1602,1))</f>
        <v>0</v>
      </c>
      <c r="L1602" s="7">
        <f>IF('2_DEBITOS'!$I$4="ERRO !!!",0,ROUNDDOWN(SUM(E1602:F1602)*K1602,2))</f>
        <v>0</v>
      </c>
      <c r="M1602" s="7">
        <f t="shared" si="96"/>
        <v>0</v>
      </c>
      <c r="N1602" s="7">
        <f t="shared" si="99"/>
        <v>0</v>
      </c>
      <c r="O1602" s="7">
        <f t="shared" si="97"/>
        <v>0</v>
      </c>
    </row>
    <row r="1603" spans="3:15" x14ac:dyDescent="0.35">
      <c r="C1603" s="18" t="str">
        <f t="shared" si="98"/>
        <v/>
      </c>
      <c r="D1603" s="13" t="str">
        <f>IF('2_DEBITOS'!D1599="","Não informado",'2_DEBITOS'!D1599)</f>
        <v>Não informado</v>
      </c>
      <c r="E1603" s="7">
        <f>IF('2_DEBITOS'!$I$4="ERRO !!!",0,SUM('2_DEBITOS'!E1599))</f>
        <v>0</v>
      </c>
      <c r="F1603" s="7">
        <f>IF('2_DEBITOS'!$I$4="ERRO !!!",0,SUM('2_DEBITOS'!F1599,'2_DEBITOS'!G1599))</f>
        <v>0</v>
      </c>
      <c r="G1603" s="8" t="str">
        <f>IF('1_QUESITOS'!$D$18="ERRO !!!","",
IF(E1603+F1603=0,"",
IF(OR('2_DEBITOS'!I1599="Sim",'1_QUESITOS'!$D$6="Sim",'1_QUESITOS'!$D$7="Sim",'1_QUESITOS'!$D$9="Sim"),"D",
IF('3_CAPAG'!$D$9="","",
'3_CAPAG'!$D$9))))</f>
        <v/>
      </c>
      <c r="H1603" s="8" t="str">
        <f>IF('1_QUESITOS'!$D$18="ERRO !!!","00.0",
IF(AND(OR(G1603="C",G1603="D"),'1_QUESITOS'!$D$13="Sim"),"10.1",
IF(AND(OR(G1603="A",G1603="B"),'1_QUESITOS'!$D$14="Sim"),"10.2",
IF(AND(OR(G1603="C",G1603="D"),'1_QUESITOS'!$D$13="Não",'1_QUESITOS'!$D$12="Inciso I"),"11.1",
IF(AND(OR(G1603="C",G1603="D"),'1_QUESITOS'!$D$13="Não",'1_QUESITOS'!$D$12="Inciso II"),"11.2",
"00.0")))))</f>
        <v>00.0</v>
      </c>
      <c r="I1603" s="87">
        <f>IF('1_QUESITOS'!$D$18="ERRO !!!",0,
IF(H1603="10.1",0.65,
IF(H1603="10.2",0,
IF(AND(H1603="11.1",'1_QUESITOS'!$D$8="Não",'1_QUESITOS'!$D$9="Não",'1_QUESITOS'!$D$10="Não",'1_QUESITOS'!$D$11="Não"),0.65,
IF(AND(H1603="11.1",OR('1_QUESITOS'!$D$8="Sim",'1_QUESITOS'!$D$9="Sim",'1_QUESITOS'!$D$10="Sim",'1_QUESITOS'!$D$11="Sim")),0.7,
IF(AND(H1603="11.2",'1_QUESITOS'!$D$8="Não",'1_QUESITOS'!$D$9="Não",'1_QUESITOS'!$D$10="Não",'1_QUESITOS'!$D$11="Não"),0.5,
IF(AND(H1603="11.2",OR('1_QUESITOS'!$D$8="Sim",'1_QUESITOS'!$D$9="Sim",'1_QUESITOS'!$D$10="Sim",'1_QUESITOS'!$D$11="Sim")),0.55,
0)))))))</f>
        <v>0</v>
      </c>
      <c r="J1603" s="87">
        <f>'3_CAPAG'!$D$8</f>
        <v>0</v>
      </c>
      <c r="K1603" s="87">
        <f>IF(OR('2_DEBITOS'!I1599="Sim",'1_QUESITOS'!$D$6="Sim",'1_QUESITOS'!$D$7="Sim",'1_QUESITOS'!$D$9="Sim"),I1603,
SMALL(I1603:J1603,1))</f>
        <v>0</v>
      </c>
      <c r="L1603" s="7">
        <f>IF('2_DEBITOS'!$I$4="ERRO !!!",0,ROUNDDOWN(SUM(E1603:F1603)*K1603,2))</f>
        <v>0</v>
      </c>
      <c r="M1603" s="7">
        <f t="shared" si="96"/>
        <v>0</v>
      </c>
      <c r="N1603" s="7">
        <f t="shared" si="99"/>
        <v>0</v>
      </c>
      <c r="O1603" s="7">
        <f t="shared" si="97"/>
        <v>0</v>
      </c>
    </row>
    <row r="1604" spans="3:15" x14ac:dyDescent="0.35">
      <c r="C1604" s="18" t="str">
        <f t="shared" si="98"/>
        <v/>
      </c>
      <c r="D1604" s="13" t="str">
        <f>IF('2_DEBITOS'!D1600="","Não informado",'2_DEBITOS'!D1600)</f>
        <v>Não informado</v>
      </c>
      <c r="E1604" s="7">
        <f>IF('2_DEBITOS'!$I$4="ERRO !!!",0,SUM('2_DEBITOS'!E1600))</f>
        <v>0</v>
      </c>
      <c r="F1604" s="7">
        <f>IF('2_DEBITOS'!$I$4="ERRO !!!",0,SUM('2_DEBITOS'!F1600,'2_DEBITOS'!G1600))</f>
        <v>0</v>
      </c>
      <c r="G1604" s="8" t="str">
        <f>IF('1_QUESITOS'!$D$18="ERRO !!!","",
IF(E1604+F1604=0,"",
IF(OR('2_DEBITOS'!I1600="Sim",'1_QUESITOS'!$D$6="Sim",'1_QUESITOS'!$D$7="Sim",'1_QUESITOS'!$D$9="Sim"),"D",
IF('3_CAPAG'!$D$9="","",
'3_CAPAG'!$D$9))))</f>
        <v/>
      </c>
      <c r="H1604" s="8" t="str">
        <f>IF('1_QUESITOS'!$D$18="ERRO !!!","00.0",
IF(AND(OR(G1604="C",G1604="D"),'1_QUESITOS'!$D$13="Sim"),"10.1",
IF(AND(OR(G1604="A",G1604="B"),'1_QUESITOS'!$D$14="Sim"),"10.2",
IF(AND(OR(G1604="C",G1604="D"),'1_QUESITOS'!$D$13="Não",'1_QUESITOS'!$D$12="Inciso I"),"11.1",
IF(AND(OR(G1604="C",G1604="D"),'1_QUESITOS'!$D$13="Não",'1_QUESITOS'!$D$12="Inciso II"),"11.2",
"00.0")))))</f>
        <v>00.0</v>
      </c>
      <c r="I1604" s="87">
        <f>IF('1_QUESITOS'!$D$18="ERRO !!!",0,
IF(H1604="10.1",0.65,
IF(H1604="10.2",0,
IF(AND(H1604="11.1",'1_QUESITOS'!$D$8="Não",'1_QUESITOS'!$D$9="Não",'1_QUESITOS'!$D$10="Não",'1_QUESITOS'!$D$11="Não"),0.65,
IF(AND(H1604="11.1",OR('1_QUESITOS'!$D$8="Sim",'1_QUESITOS'!$D$9="Sim",'1_QUESITOS'!$D$10="Sim",'1_QUESITOS'!$D$11="Sim")),0.7,
IF(AND(H1604="11.2",'1_QUESITOS'!$D$8="Não",'1_QUESITOS'!$D$9="Não",'1_QUESITOS'!$D$10="Não",'1_QUESITOS'!$D$11="Não"),0.5,
IF(AND(H1604="11.2",OR('1_QUESITOS'!$D$8="Sim",'1_QUESITOS'!$D$9="Sim",'1_QUESITOS'!$D$10="Sim",'1_QUESITOS'!$D$11="Sim")),0.55,
0)))))))</f>
        <v>0</v>
      </c>
      <c r="J1604" s="87">
        <f>'3_CAPAG'!$D$8</f>
        <v>0</v>
      </c>
      <c r="K1604" s="87">
        <f>IF(OR('2_DEBITOS'!I1600="Sim",'1_QUESITOS'!$D$6="Sim",'1_QUESITOS'!$D$7="Sim",'1_QUESITOS'!$D$9="Sim"),I1604,
SMALL(I1604:J1604,1))</f>
        <v>0</v>
      </c>
      <c r="L1604" s="7">
        <f>IF('2_DEBITOS'!$I$4="ERRO !!!",0,ROUNDDOWN(SUM(E1604:F1604)*K1604,2))</f>
        <v>0</v>
      </c>
      <c r="M1604" s="7">
        <f t="shared" si="96"/>
        <v>0</v>
      </c>
      <c r="N1604" s="7">
        <f t="shared" si="99"/>
        <v>0</v>
      </c>
      <c r="O1604" s="7">
        <f t="shared" si="97"/>
        <v>0</v>
      </c>
    </row>
    <row r="1605" spans="3:15" x14ac:dyDescent="0.35">
      <c r="C1605" s="18" t="str">
        <f t="shared" si="98"/>
        <v/>
      </c>
      <c r="D1605" s="13" t="str">
        <f>IF('2_DEBITOS'!D1601="","Não informado",'2_DEBITOS'!D1601)</f>
        <v>Não informado</v>
      </c>
      <c r="E1605" s="7">
        <f>IF('2_DEBITOS'!$I$4="ERRO !!!",0,SUM('2_DEBITOS'!E1601))</f>
        <v>0</v>
      </c>
      <c r="F1605" s="7">
        <f>IF('2_DEBITOS'!$I$4="ERRO !!!",0,SUM('2_DEBITOS'!F1601,'2_DEBITOS'!G1601))</f>
        <v>0</v>
      </c>
      <c r="G1605" s="8" t="str">
        <f>IF('1_QUESITOS'!$D$18="ERRO !!!","",
IF(E1605+F1605=0,"",
IF(OR('2_DEBITOS'!I1601="Sim",'1_QUESITOS'!$D$6="Sim",'1_QUESITOS'!$D$7="Sim",'1_QUESITOS'!$D$9="Sim"),"D",
IF('3_CAPAG'!$D$9="","",
'3_CAPAG'!$D$9))))</f>
        <v/>
      </c>
      <c r="H1605" s="8" t="str">
        <f>IF('1_QUESITOS'!$D$18="ERRO !!!","00.0",
IF(AND(OR(G1605="C",G1605="D"),'1_QUESITOS'!$D$13="Sim"),"10.1",
IF(AND(OR(G1605="A",G1605="B"),'1_QUESITOS'!$D$14="Sim"),"10.2",
IF(AND(OR(G1605="C",G1605="D"),'1_QUESITOS'!$D$13="Não",'1_QUESITOS'!$D$12="Inciso I"),"11.1",
IF(AND(OR(G1605="C",G1605="D"),'1_QUESITOS'!$D$13="Não",'1_QUESITOS'!$D$12="Inciso II"),"11.2",
"00.0")))))</f>
        <v>00.0</v>
      </c>
      <c r="I1605" s="87">
        <f>IF('1_QUESITOS'!$D$18="ERRO !!!",0,
IF(H1605="10.1",0.65,
IF(H1605="10.2",0,
IF(AND(H1605="11.1",'1_QUESITOS'!$D$8="Não",'1_QUESITOS'!$D$9="Não",'1_QUESITOS'!$D$10="Não",'1_QUESITOS'!$D$11="Não"),0.65,
IF(AND(H1605="11.1",OR('1_QUESITOS'!$D$8="Sim",'1_QUESITOS'!$D$9="Sim",'1_QUESITOS'!$D$10="Sim",'1_QUESITOS'!$D$11="Sim")),0.7,
IF(AND(H1605="11.2",'1_QUESITOS'!$D$8="Não",'1_QUESITOS'!$D$9="Não",'1_QUESITOS'!$D$10="Não",'1_QUESITOS'!$D$11="Não"),0.5,
IF(AND(H1605="11.2",OR('1_QUESITOS'!$D$8="Sim",'1_QUESITOS'!$D$9="Sim",'1_QUESITOS'!$D$10="Sim",'1_QUESITOS'!$D$11="Sim")),0.55,
0)))))))</f>
        <v>0</v>
      </c>
      <c r="J1605" s="87">
        <f>'3_CAPAG'!$D$8</f>
        <v>0</v>
      </c>
      <c r="K1605" s="87">
        <f>IF(OR('2_DEBITOS'!I1601="Sim",'1_QUESITOS'!$D$6="Sim",'1_QUESITOS'!$D$7="Sim",'1_QUESITOS'!$D$9="Sim"),I1605,
SMALL(I1605:J1605,1))</f>
        <v>0</v>
      </c>
      <c r="L1605" s="7">
        <f>IF('2_DEBITOS'!$I$4="ERRO !!!",0,ROUNDDOWN(SUM(E1605:F1605)*K1605,2))</f>
        <v>0</v>
      </c>
      <c r="M1605" s="7">
        <f t="shared" si="96"/>
        <v>0</v>
      </c>
      <c r="N1605" s="7">
        <f t="shared" si="99"/>
        <v>0</v>
      </c>
      <c r="O1605" s="7">
        <f t="shared" si="97"/>
        <v>0</v>
      </c>
    </row>
    <row r="1606" spans="3:15" x14ac:dyDescent="0.35">
      <c r="C1606" s="18" t="str">
        <f t="shared" si="98"/>
        <v/>
      </c>
      <c r="D1606" s="13" t="str">
        <f>IF('2_DEBITOS'!D1602="","Não informado",'2_DEBITOS'!D1602)</f>
        <v>Não informado</v>
      </c>
      <c r="E1606" s="7">
        <f>IF('2_DEBITOS'!$I$4="ERRO !!!",0,SUM('2_DEBITOS'!E1602))</f>
        <v>0</v>
      </c>
      <c r="F1606" s="7">
        <f>IF('2_DEBITOS'!$I$4="ERRO !!!",0,SUM('2_DEBITOS'!F1602,'2_DEBITOS'!G1602))</f>
        <v>0</v>
      </c>
      <c r="G1606" s="8" t="str">
        <f>IF('1_QUESITOS'!$D$18="ERRO !!!","",
IF(E1606+F1606=0,"",
IF(OR('2_DEBITOS'!I1602="Sim",'1_QUESITOS'!$D$6="Sim",'1_QUESITOS'!$D$7="Sim",'1_QUESITOS'!$D$9="Sim"),"D",
IF('3_CAPAG'!$D$9="","",
'3_CAPAG'!$D$9))))</f>
        <v/>
      </c>
      <c r="H1606" s="8" t="str">
        <f>IF('1_QUESITOS'!$D$18="ERRO !!!","00.0",
IF(AND(OR(G1606="C",G1606="D"),'1_QUESITOS'!$D$13="Sim"),"10.1",
IF(AND(OR(G1606="A",G1606="B"),'1_QUESITOS'!$D$14="Sim"),"10.2",
IF(AND(OR(G1606="C",G1606="D"),'1_QUESITOS'!$D$13="Não",'1_QUESITOS'!$D$12="Inciso I"),"11.1",
IF(AND(OR(G1606="C",G1606="D"),'1_QUESITOS'!$D$13="Não",'1_QUESITOS'!$D$12="Inciso II"),"11.2",
"00.0")))))</f>
        <v>00.0</v>
      </c>
      <c r="I1606" s="87">
        <f>IF('1_QUESITOS'!$D$18="ERRO !!!",0,
IF(H1606="10.1",0.65,
IF(H1606="10.2",0,
IF(AND(H1606="11.1",'1_QUESITOS'!$D$8="Não",'1_QUESITOS'!$D$9="Não",'1_QUESITOS'!$D$10="Não",'1_QUESITOS'!$D$11="Não"),0.65,
IF(AND(H1606="11.1",OR('1_QUESITOS'!$D$8="Sim",'1_QUESITOS'!$D$9="Sim",'1_QUESITOS'!$D$10="Sim",'1_QUESITOS'!$D$11="Sim")),0.7,
IF(AND(H1606="11.2",'1_QUESITOS'!$D$8="Não",'1_QUESITOS'!$D$9="Não",'1_QUESITOS'!$D$10="Não",'1_QUESITOS'!$D$11="Não"),0.5,
IF(AND(H1606="11.2",OR('1_QUESITOS'!$D$8="Sim",'1_QUESITOS'!$D$9="Sim",'1_QUESITOS'!$D$10="Sim",'1_QUESITOS'!$D$11="Sim")),0.55,
0)))))))</f>
        <v>0</v>
      </c>
      <c r="J1606" s="87">
        <f>'3_CAPAG'!$D$8</f>
        <v>0</v>
      </c>
      <c r="K1606" s="87">
        <f>IF(OR('2_DEBITOS'!I1602="Sim",'1_QUESITOS'!$D$6="Sim",'1_QUESITOS'!$D$7="Sim",'1_QUESITOS'!$D$9="Sim"),I1606,
SMALL(I1606:J1606,1))</f>
        <v>0</v>
      </c>
      <c r="L1606" s="7">
        <f>IF('2_DEBITOS'!$I$4="ERRO !!!",0,ROUNDDOWN(SUM(E1606:F1606)*K1606,2))</f>
        <v>0</v>
      </c>
      <c r="M1606" s="7">
        <f t="shared" si="96"/>
        <v>0</v>
      </c>
      <c r="N1606" s="7">
        <f t="shared" si="99"/>
        <v>0</v>
      </c>
      <c r="O1606" s="7">
        <f t="shared" si="97"/>
        <v>0</v>
      </c>
    </row>
    <row r="1607" spans="3:15" x14ac:dyDescent="0.35">
      <c r="C1607" s="18" t="str">
        <f t="shared" si="98"/>
        <v/>
      </c>
      <c r="D1607" s="13" t="str">
        <f>IF('2_DEBITOS'!D1603="","Não informado",'2_DEBITOS'!D1603)</f>
        <v>Não informado</v>
      </c>
      <c r="E1607" s="7">
        <f>IF('2_DEBITOS'!$I$4="ERRO !!!",0,SUM('2_DEBITOS'!E1603))</f>
        <v>0</v>
      </c>
      <c r="F1607" s="7">
        <f>IF('2_DEBITOS'!$I$4="ERRO !!!",0,SUM('2_DEBITOS'!F1603,'2_DEBITOS'!G1603))</f>
        <v>0</v>
      </c>
      <c r="G1607" s="8" t="str">
        <f>IF('1_QUESITOS'!$D$18="ERRO !!!","",
IF(E1607+F1607=0,"",
IF(OR('2_DEBITOS'!I1603="Sim",'1_QUESITOS'!$D$6="Sim",'1_QUESITOS'!$D$7="Sim",'1_QUESITOS'!$D$9="Sim"),"D",
IF('3_CAPAG'!$D$9="","",
'3_CAPAG'!$D$9))))</f>
        <v/>
      </c>
      <c r="H1607" s="8" t="str">
        <f>IF('1_QUESITOS'!$D$18="ERRO !!!","00.0",
IF(AND(OR(G1607="C",G1607="D"),'1_QUESITOS'!$D$13="Sim"),"10.1",
IF(AND(OR(G1607="A",G1607="B"),'1_QUESITOS'!$D$14="Sim"),"10.2",
IF(AND(OR(G1607="C",G1607="D"),'1_QUESITOS'!$D$13="Não",'1_QUESITOS'!$D$12="Inciso I"),"11.1",
IF(AND(OR(G1607="C",G1607="D"),'1_QUESITOS'!$D$13="Não",'1_QUESITOS'!$D$12="Inciso II"),"11.2",
"00.0")))))</f>
        <v>00.0</v>
      </c>
      <c r="I1607" s="87">
        <f>IF('1_QUESITOS'!$D$18="ERRO !!!",0,
IF(H1607="10.1",0.65,
IF(H1607="10.2",0,
IF(AND(H1607="11.1",'1_QUESITOS'!$D$8="Não",'1_QUESITOS'!$D$9="Não",'1_QUESITOS'!$D$10="Não",'1_QUESITOS'!$D$11="Não"),0.65,
IF(AND(H1607="11.1",OR('1_QUESITOS'!$D$8="Sim",'1_QUESITOS'!$D$9="Sim",'1_QUESITOS'!$D$10="Sim",'1_QUESITOS'!$D$11="Sim")),0.7,
IF(AND(H1607="11.2",'1_QUESITOS'!$D$8="Não",'1_QUESITOS'!$D$9="Não",'1_QUESITOS'!$D$10="Não",'1_QUESITOS'!$D$11="Não"),0.5,
IF(AND(H1607="11.2",OR('1_QUESITOS'!$D$8="Sim",'1_QUESITOS'!$D$9="Sim",'1_QUESITOS'!$D$10="Sim",'1_QUESITOS'!$D$11="Sim")),0.55,
0)))))))</f>
        <v>0</v>
      </c>
      <c r="J1607" s="87">
        <f>'3_CAPAG'!$D$8</f>
        <v>0</v>
      </c>
      <c r="K1607" s="87">
        <f>IF(OR('2_DEBITOS'!I1603="Sim",'1_QUESITOS'!$D$6="Sim",'1_QUESITOS'!$D$7="Sim",'1_QUESITOS'!$D$9="Sim"),I1607,
SMALL(I1607:J1607,1))</f>
        <v>0</v>
      </c>
      <c r="L1607" s="7">
        <f>IF('2_DEBITOS'!$I$4="ERRO !!!",0,ROUNDDOWN(SUM(E1607:F1607)*K1607,2))</f>
        <v>0</v>
      </c>
      <c r="M1607" s="7">
        <f t="shared" si="96"/>
        <v>0</v>
      </c>
      <c r="N1607" s="7">
        <f t="shared" si="99"/>
        <v>0</v>
      </c>
      <c r="O1607" s="7">
        <f t="shared" si="97"/>
        <v>0</v>
      </c>
    </row>
    <row r="1608" spans="3:15" x14ac:dyDescent="0.35">
      <c r="C1608" s="18" t="str">
        <f t="shared" si="98"/>
        <v/>
      </c>
      <c r="D1608" s="13" t="str">
        <f>IF('2_DEBITOS'!D1604="","Não informado",'2_DEBITOS'!D1604)</f>
        <v>Não informado</v>
      </c>
      <c r="E1608" s="7">
        <f>IF('2_DEBITOS'!$I$4="ERRO !!!",0,SUM('2_DEBITOS'!E1604))</f>
        <v>0</v>
      </c>
      <c r="F1608" s="7">
        <f>IF('2_DEBITOS'!$I$4="ERRO !!!",0,SUM('2_DEBITOS'!F1604,'2_DEBITOS'!G1604))</f>
        <v>0</v>
      </c>
      <c r="G1608" s="8" t="str">
        <f>IF('1_QUESITOS'!$D$18="ERRO !!!","",
IF(E1608+F1608=0,"",
IF(OR('2_DEBITOS'!I1604="Sim",'1_QUESITOS'!$D$6="Sim",'1_QUESITOS'!$D$7="Sim",'1_QUESITOS'!$D$9="Sim"),"D",
IF('3_CAPAG'!$D$9="","",
'3_CAPAG'!$D$9))))</f>
        <v/>
      </c>
      <c r="H1608" s="8" t="str">
        <f>IF('1_QUESITOS'!$D$18="ERRO !!!","00.0",
IF(AND(OR(G1608="C",G1608="D"),'1_QUESITOS'!$D$13="Sim"),"10.1",
IF(AND(OR(G1608="A",G1608="B"),'1_QUESITOS'!$D$14="Sim"),"10.2",
IF(AND(OR(G1608="C",G1608="D"),'1_QUESITOS'!$D$13="Não",'1_QUESITOS'!$D$12="Inciso I"),"11.1",
IF(AND(OR(G1608="C",G1608="D"),'1_QUESITOS'!$D$13="Não",'1_QUESITOS'!$D$12="Inciso II"),"11.2",
"00.0")))))</f>
        <v>00.0</v>
      </c>
      <c r="I1608" s="87">
        <f>IF('1_QUESITOS'!$D$18="ERRO !!!",0,
IF(H1608="10.1",0.65,
IF(H1608="10.2",0,
IF(AND(H1608="11.1",'1_QUESITOS'!$D$8="Não",'1_QUESITOS'!$D$9="Não",'1_QUESITOS'!$D$10="Não",'1_QUESITOS'!$D$11="Não"),0.65,
IF(AND(H1608="11.1",OR('1_QUESITOS'!$D$8="Sim",'1_QUESITOS'!$D$9="Sim",'1_QUESITOS'!$D$10="Sim",'1_QUESITOS'!$D$11="Sim")),0.7,
IF(AND(H1608="11.2",'1_QUESITOS'!$D$8="Não",'1_QUESITOS'!$D$9="Não",'1_QUESITOS'!$D$10="Não",'1_QUESITOS'!$D$11="Não"),0.5,
IF(AND(H1608="11.2",OR('1_QUESITOS'!$D$8="Sim",'1_QUESITOS'!$D$9="Sim",'1_QUESITOS'!$D$10="Sim",'1_QUESITOS'!$D$11="Sim")),0.55,
0)))))))</f>
        <v>0</v>
      </c>
      <c r="J1608" s="87">
        <f>'3_CAPAG'!$D$8</f>
        <v>0</v>
      </c>
      <c r="K1608" s="87">
        <f>IF(OR('2_DEBITOS'!I1604="Sim",'1_QUESITOS'!$D$6="Sim",'1_QUESITOS'!$D$7="Sim",'1_QUESITOS'!$D$9="Sim"),I1608,
SMALL(I1608:J1608,1))</f>
        <v>0</v>
      </c>
      <c r="L1608" s="7">
        <f>IF('2_DEBITOS'!$I$4="ERRO !!!",0,ROUNDDOWN(SUM(E1608:F1608)*K1608,2))</f>
        <v>0</v>
      </c>
      <c r="M1608" s="7">
        <f t="shared" si="96"/>
        <v>0</v>
      </c>
      <c r="N1608" s="7">
        <f t="shared" si="99"/>
        <v>0</v>
      </c>
      <c r="O1608" s="7">
        <f t="shared" si="97"/>
        <v>0</v>
      </c>
    </row>
    <row r="1609" spans="3:15" x14ac:dyDescent="0.35">
      <c r="C1609" s="18" t="str">
        <f t="shared" si="98"/>
        <v/>
      </c>
      <c r="D1609" s="13" t="str">
        <f>IF('2_DEBITOS'!D1605="","Não informado",'2_DEBITOS'!D1605)</f>
        <v>Não informado</v>
      </c>
      <c r="E1609" s="7">
        <f>IF('2_DEBITOS'!$I$4="ERRO !!!",0,SUM('2_DEBITOS'!E1605))</f>
        <v>0</v>
      </c>
      <c r="F1609" s="7">
        <f>IF('2_DEBITOS'!$I$4="ERRO !!!",0,SUM('2_DEBITOS'!F1605,'2_DEBITOS'!G1605))</f>
        <v>0</v>
      </c>
      <c r="G1609" s="8" t="str">
        <f>IF('1_QUESITOS'!$D$18="ERRO !!!","",
IF(E1609+F1609=0,"",
IF(OR('2_DEBITOS'!I1605="Sim",'1_QUESITOS'!$D$6="Sim",'1_QUESITOS'!$D$7="Sim",'1_QUESITOS'!$D$9="Sim"),"D",
IF('3_CAPAG'!$D$9="","",
'3_CAPAG'!$D$9))))</f>
        <v/>
      </c>
      <c r="H1609" s="8" t="str">
        <f>IF('1_QUESITOS'!$D$18="ERRO !!!","00.0",
IF(AND(OR(G1609="C",G1609="D"),'1_QUESITOS'!$D$13="Sim"),"10.1",
IF(AND(OR(G1609="A",G1609="B"),'1_QUESITOS'!$D$14="Sim"),"10.2",
IF(AND(OR(G1609="C",G1609="D"),'1_QUESITOS'!$D$13="Não",'1_QUESITOS'!$D$12="Inciso I"),"11.1",
IF(AND(OR(G1609="C",G1609="D"),'1_QUESITOS'!$D$13="Não",'1_QUESITOS'!$D$12="Inciso II"),"11.2",
"00.0")))))</f>
        <v>00.0</v>
      </c>
      <c r="I1609" s="87">
        <f>IF('1_QUESITOS'!$D$18="ERRO !!!",0,
IF(H1609="10.1",0.65,
IF(H1609="10.2",0,
IF(AND(H1609="11.1",'1_QUESITOS'!$D$8="Não",'1_QUESITOS'!$D$9="Não",'1_QUESITOS'!$D$10="Não",'1_QUESITOS'!$D$11="Não"),0.65,
IF(AND(H1609="11.1",OR('1_QUESITOS'!$D$8="Sim",'1_QUESITOS'!$D$9="Sim",'1_QUESITOS'!$D$10="Sim",'1_QUESITOS'!$D$11="Sim")),0.7,
IF(AND(H1609="11.2",'1_QUESITOS'!$D$8="Não",'1_QUESITOS'!$D$9="Não",'1_QUESITOS'!$D$10="Não",'1_QUESITOS'!$D$11="Não"),0.5,
IF(AND(H1609="11.2",OR('1_QUESITOS'!$D$8="Sim",'1_QUESITOS'!$D$9="Sim",'1_QUESITOS'!$D$10="Sim",'1_QUESITOS'!$D$11="Sim")),0.55,
0)))))))</f>
        <v>0</v>
      </c>
      <c r="J1609" s="87">
        <f>'3_CAPAG'!$D$8</f>
        <v>0</v>
      </c>
      <c r="K1609" s="87">
        <f>IF(OR('2_DEBITOS'!I1605="Sim",'1_QUESITOS'!$D$6="Sim",'1_QUESITOS'!$D$7="Sim",'1_QUESITOS'!$D$9="Sim"),I1609,
SMALL(I1609:J1609,1))</f>
        <v>0</v>
      </c>
      <c r="L1609" s="7">
        <f>IF('2_DEBITOS'!$I$4="ERRO !!!",0,ROUNDDOWN(SUM(E1609:F1609)*K1609,2))</f>
        <v>0</v>
      </c>
      <c r="M1609" s="7">
        <f t="shared" si="96"/>
        <v>0</v>
      </c>
      <c r="N1609" s="7">
        <f t="shared" si="99"/>
        <v>0</v>
      </c>
      <c r="O1609" s="7">
        <f t="shared" si="97"/>
        <v>0</v>
      </c>
    </row>
    <row r="1610" spans="3:15" x14ac:dyDescent="0.35">
      <c r="C1610" s="18" t="str">
        <f t="shared" si="98"/>
        <v/>
      </c>
      <c r="D1610" s="13" t="str">
        <f>IF('2_DEBITOS'!D1606="","Não informado",'2_DEBITOS'!D1606)</f>
        <v>Não informado</v>
      </c>
      <c r="E1610" s="7">
        <f>IF('2_DEBITOS'!$I$4="ERRO !!!",0,SUM('2_DEBITOS'!E1606))</f>
        <v>0</v>
      </c>
      <c r="F1610" s="7">
        <f>IF('2_DEBITOS'!$I$4="ERRO !!!",0,SUM('2_DEBITOS'!F1606,'2_DEBITOS'!G1606))</f>
        <v>0</v>
      </c>
      <c r="G1610" s="8" t="str">
        <f>IF('1_QUESITOS'!$D$18="ERRO !!!","",
IF(E1610+F1610=0,"",
IF(OR('2_DEBITOS'!I1606="Sim",'1_QUESITOS'!$D$6="Sim",'1_QUESITOS'!$D$7="Sim",'1_QUESITOS'!$D$9="Sim"),"D",
IF('3_CAPAG'!$D$9="","",
'3_CAPAG'!$D$9))))</f>
        <v/>
      </c>
      <c r="H1610" s="8" t="str">
        <f>IF('1_QUESITOS'!$D$18="ERRO !!!","00.0",
IF(AND(OR(G1610="C",G1610="D"),'1_QUESITOS'!$D$13="Sim"),"10.1",
IF(AND(OR(G1610="A",G1610="B"),'1_QUESITOS'!$D$14="Sim"),"10.2",
IF(AND(OR(G1610="C",G1610="D"),'1_QUESITOS'!$D$13="Não",'1_QUESITOS'!$D$12="Inciso I"),"11.1",
IF(AND(OR(G1610="C",G1610="D"),'1_QUESITOS'!$D$13="Não",'1_QUESITOS'!$D$12="Inciso II"),"11.2",
"00.0")))))</f>
        <v>00.0</v>
      </c>
      <c r="I1610" s="87">
        <f>IF('1_QUESITOS'!$D$18="ERRO !!!",0,
IF(H1610="10.1",0.65,
IF(H1610="10.2",0,
IF(AND(H1610="11.1",'1_QUESITOS'!$D$8="Não",'1_QUESITOS'!$D$9="Não",'1_QUESITOS'!$D$10="Não",'1_QUESITOS'!$D$11="Não"),0.65,
IF(AND(H1610="11.1",OR('1_QUESITOS'!$D$8="Sim",'1_QUESITOS'!$D$9="Sim",'1_QUESITOS'!$D$10="Sim",'1_QUESITOS'!$D$11="Sim")),0.7,
IF(AND(H1610="11.2",'1_QUESITOS'!$D$8="Não",'1_QUESITOS'!$D$9="Não",'1_QUESITOS'!$D$10="Não",'1_QUESITOS'!$D$11="Não"),0.5,
IF(AND(H1610="11.2",OR('1_QUESITOS'!$D$8="Sim",'1_QUESITOS'!$D$9="Sim",'1_QUESITOS'!$D$10="Sim",'1_QUESITOS'!$D$11="Sim")),0.55,
0)))))))</f>
        <v>0</v>
      </c>
      <c r="J1610" s="87">
        <f>'3_CAPAG'!$D$8</f>
        <v>0</v>
      </c>
      <c r="K1610" s="87">
        <f>IF(OR('2_DEBITOS'!I1606="Sim",'1_QUESITOS'!$D$6="Sim",'1_QUESITOS'!$D$7="Sim",'1_QUESITOS'!$D$9="Sim"),I1610,
SMALL(I1610:J1610,1))</f>
        <v>0</v>
      </c>
      <c r="L1610" s="7">
        <f>IF('2_DEBITOS'!$I$4="ERRO !!!",0,ROUNDDOWN(SUM(E1610:F1610)*K1610,2))</f>
        <v>0</v>
      </c>
      <c r="M1610" s="7">
        <f t="shared" si="96"/>
        <v>0</v>
      </c>
      <c r="N1610" s="7">
        <f t="shared" si="99"/>
        <v>0</v>
      </c>
      <c r="O1610" s="7">
        <f t="shared" si="97"/>
        <v>0</v>
      </c>
    </row>
    <row r="1611" spans="3:15" x14ac:dyDescent="0.35">
      <c r="C1611" s="18" t="str">
        <f t="shared" si="98"/>
        <v/>
      </c>
      <c r="D1611" s="13" t="str">
        <f>IF('2_DEBITOS'!D1607="","Não informado",'2_DEBITOS'!D1607)</f>
        <v>Não informado</v>
      </c>
      <c r="E1611" s="7">
        <f>IF('2_DEBITOS'!$I$4="ERRO !!!",0,SUM('2_DEBITOS'!E1607))</f>
        <v>0</v>
      </c>
      <c r="F1611" s="7">
        <f>IF('2_DEBITOS'!$I$4="ERRO !!!",0,SUM('2_DEBITOS'!F1607,'2_DEBITOS'!G1607))</f>
        <v>0</v>
      </c>
      <c r="G1611" s="8" t="str">
        <f>IF('1_QUESITOS'!$D$18="ERRO !!!","",
IF(E1611+F1611=0,"",
IF(OR('2_DEBITOS'!I1607="Sim",'1_QUESITOS'!$D$6="Sim",'1_QUESITOS'!$D$7="Sim",'1_QUESITOS'!$D$9="Sim"),"D",
IF('3_CAPAG'!$D$9="","",
'3_CAPAG'!$D$9))))</f>
        <v/>
      </c>
      <c r="H1611" s="8" t="str">
        <f>IF('1_QUESITOS'!$D$18="ERRO !!!","00.0",
IF(AND(OR(G1611="C",G1611="D"),'1_QUESITOS'!$D$13="Sim"),"10.1",
IF(AND(OR(G1611="A",G1611="B"),'1_QUESITOS'!$D$14="Sim"),"10.2",
IF(AND(OR(G1611="C",G1611="D"),'1_QUESITOS'!$D$13="Não",'1_QUESITOS'!$D$12="Inciso I"),"11.1",
IF(AND(OR(G1611="C",G1611="D"),'1_QUESITOS'!$D$13="Não",'1_QUESITOS'!$D$12="Inciso II"),"11.2",
"00.0")))))</f>
        <v>00.0</v>
      </c>
      <c r="I1611" s="87">
        <f>IF('1_QUESITOS'!$D$18="ERRO !!!",0,
IF(H1611="10.1",0.65,
IF(H1611="10.2",0,
IF(AND(H1611="11.1",'1_QUESITOS'!$D$8="Não",'1_QUESITOS'!$D$9="Não",'1_QUESITOS'!$D$10="Não",'1_QUESITOS'!$D$11="Não"),0.65,
IF(AND(H1611="11.1",OR('1_QUESITOS'!$D$8="Sim",'1_QUESITOS'!$D$9="Sim",'1_QUESITOS'!$D$10="Sim",'1_QUESITOS'!$D$11="Sim")),0.7,
IF(AND(H1611="11.2",'1_QUESITOS'!$D$8="Não",'1_QUESITOS'!$D$9="Não",'1_QUESITOS'!$D$10="Não",'1_QUESITOS'!$D$11="Não"),0.5,
IF(AND(H1611="11.2",OR('1_QUESITOS'!$D$8="Sim",'1_QUESITOS'!$D$9="Sim",'1_QUESITOS'!$D$10="Sim",'1_QUESITOS'!$D$11="Sim")),0.55,
0)))))))</f>
        <v>0</v>
      </c>
      <c r="J1611" s="87">
        <f>'3_CAPAG'!$D$8</f>
        <v>0</v>
      </c>
      <c r="K1611" s="87">
        <f>IF(OR('2_DEBITOS'!I1607="Sim",'1_QUESITOS'!$D$6="Sim",'1_QUESITOS'!$D$7="Sim",'1_QUESITOS'!$D$9="Sim"),I1611,
SMALL(I1611:J1611,1))</f>
        <v>0</v>
      </c>
      <c r="L1611" s="7">
        <f>IF('2_DEBITOS'!$I$4="ERRO !!!",0,ROUNDDOWN(SUM(E1611:F1611)*K1611,2))</f>
        <v>0</v>
      </c>
      <c r="M1611" s="7">
        <f t="shared" si="96"/>
        <v>0</v>
      </c>
      <c r="N1611" s="7">
        <f t="shared" si="99"/>
        <v>0</v>
      </c>
      <c r="O1611" s="7">
        <f t="shared" si="97"/>
        <v>0</v>
      </c>
    </row>
    <row r="1612" spans="3:15" x14ac:dyDescent="0.35">
      <c r="C1612" s="18" t="str">
        <f t="shared" si="98"/>
        <v/>
      </c>
      <c r="D1612" s="13" t="str">
        <f>IF('2_DEBITOS'!D1608="","Não informado",'2_DEBITOS'!D1608)</f>
        <v>Não informado</v>
      </c>
      <c r="E1612" s="7">
        <f>IF('2_DEBITOS'!$I$4="ERRO !!!",0,SUM('2_DEBITOS'!E1608))</f>
        <v>0</v>
      </c>
      <c r="F1612" s="7">
        <f>IF('2_DEBITOS'!$I$4="ERRO !!!",0,SUM('2_DEBITOS'!F1608,'2_DEBITOS'!G1608))</f>
        <v>0</v>
      </c>
      <c r="G1612" s="8" t="str">
        <f>IF('1_QUESITOS'!$D$18="ERRO !!!","",
IF(E1612+F1612=0,"",
IF(OR('2_DEBITOS'!I1608="Sim",'1_QUESITOS'!$D$6="Sim",'1_QUESITOS'!$D$7="Sim",'1_QUESITOS'!$D$9="Sim"),"D",
IF('3_CAPAG'!$D$9="","",
'3_CAPAG'!$D$9))))</f>
        <v/>
      </c>
      <c r="H1612" s="8" t="str">
        <f>IF('1_QUESITOS'!$D$18="ERRO !!!","00.0",
IF(AND(OR(G1612="C",G1612="D"),'1_QUESITOS'!$D$13="Sim"),"10.1",
IF(AND(OR(G1612="A",G1612="B"),'1_QUESITOS'!$D$14="Sim"),"10.2",
IF(AND(OR(G1612="C",G1612="D"),'1_QUESITOS'!$D$13="Não",'1_QUESITOS'!$D$12="Inciso I"),"11.1",
IF(AND(OR(G1612="C",G1612="D"),'1_QUESITOS'!$D$13="Não",'1_QUESITOS'!$D$12="Inciso II"),"11.2",
"00.0")))))</f>
        <v>00.0</v>
      </c>
      <c r="I1612" s="87">
        <f>IF('1_QUESITOS'!$D$18="ERRO !!!",0,
IF(H1612="10.1",0.65,
IF(H1612="10.2",0,
IF(AND(H1612="11.1",'1_QUESITOS'!$D$8="Não",'1_QUESITOS'!$D$9="Não",'1_QUESITOS'!$D$10="Não",'1_QUESITOS'!$D$11="Não"),0.65,
IF(AND(H1612="11.1",OR('1_QUESITOS'!$D$8="Sim",'1_QUESITOS'!$D$9="Sim",'1_QUESITOS'!$D$10="Sim",'1_QUESITOS'!$D$11="Sim")),0.7,
IF(AND(H1612="11.2",'1_QUESITOS'!$D$8="Não",'1_QUESITOS'!$D$9="Não",'1_QUESITOS'!$D$10="Não",'1_QUESITOS'!$D$11="Não"),0.5,
IF(AND(H1612="11.2",OR('1_QUESITOS'!$D$8="Sim",'1_QUESITOS'!$D$9="Sim",'1_QUESITOS'!$D$10="Sim",'1_QUESITOS'!$D$11="Sim")),0.55,
0)))))))</f>
        <v>0</v>
      </c>
      <c r="J1612" s="87">
        <f>'3_CAPAG'!$D$8</f>
        <v>0</v>
      </c>
      <c r="K1612" s="87">
        <f>IF(OR('2_DEBITOS'!I1608="Sim",'1_QUESITOS'!$D$6="Sim",'1_QUESITOS'!$D$7="Sim",'1_QUESITOS'!$D$9="Sim"),I1612,
SMALL(I1612:J1612,1))</f>
        <v>0</v>
      </c>
      <c r="L1612" s="7">
        <f>IF('2_DEBITOS'!$I$4="ERRO !!!",0,ROUNDDOWN(SUM(E1612:F1612)*K1612,2))</f>
        <v>0</v>
      </c>
      <c r="M1612" s="7">
        <f t="shared" si="96"/>
        <v>0</v>
      </c>
      <c r="N1612" s="7">
        <f t="shared" si="99"/>
        <v>0</v>
      </c>
      <c r="O1612" s="7">
        <f t="shared" si="97"/>
        <v>0</v>
      </c>
    </row>
    <row r="1613" spans="3:15" x14ac:dyDescent="0.35">
      <c r="C1613" s="18" t="str">
        <f t="shared" si="98"/>
        <v/>
      </c>
      <c r="D1613" s="13" t="str">
        <f>IF('2_DEBITOS'!D1609="","Não informado",'2_DEBITOS'!D1609)</f>
        <v>Não informado</v>
      </c>
      <c r="E1613" s="7">
        <f>IF('2_DEBITOS'!$I$4="ERRO !!!",0,SUM('2_DEBITOS'!E1609))</f>
        <v>0</v>
      </c>
      <c r="F1613" s="7">
        <f>IF('2_DEBITOS'!$I$4="ERRO !!!",0,SUM('2_DEBITOS'!F1609,'2_DEBITOS'!G1609))</f>
        <v>0</v>
      </c>
      <c r="G1613" s="8" t="str">
        <f>IF('1_QUESITOS'!$D$18="ERRO !!!","",
IF(E1613+F1613=0,"",
IF(OR('2_DEBITOS'!I1609="Sim",'1_QUESITOS'!$D$6="Sim",'1_QUESITOS'!$D$7="Sim",'1_QUESITOS'!$D$9="Sim"),"D",
IF('3_CAPAG'!$D$9="","",
'3_CAPAG'!$D$9))))</f>
        <v/>
      </c>
      <c r="H1613" s="8" t="str">
        <f>IF('1_QUESITOS'!$D$18="ERRO !!!","00.0",
IF(AND(OR(G1613="C",G1613="D"),'1_QUESITOS'!$D$13="Sim"),"10.1",
IF(AND(OR(G1613="A",G1613="B"),'1_QUESITOS'!$D$14="Sim"),"10.2",
IF(AND(OR(G1613="C",G1613="D"),'1_QUESITOS'!$D$13="Não",'1_QUESITOS'!$D$12="Inciso I"),"11.1",
IF(AND(OR(G1613="C",G1613="D"),'1_QUESITOS'!$D$13="Não",'1_QUESITOS'!$D$12="Inciso II"),"11.2",
"00.0")))))</f>
        <v>00.0</v>
      </c>
      <c r="I1613" s="87">
        <f>IF('1_QUESITOS'!$D$18="ERRO !!!",0,
IF(H1613="10.1",0.65,
IF(H1613="10.2",0,
IF(AND(H1613="11.1",'1_QUESITOS'!$D$8="Não",'1_QUESITOS'!$D$9="Não",'1_QUESITOS'!$D$10="Não",'1_QUESITOS'!$D$11="Não"),0.65,
IF(AND(H1613="11.1",OR('1_QUESITOS'!$D$8="Sim",'1_QUESITOS'!$D$9="Sim",'1_QUESITOS'!$D$10="Sim",'1_QUESITOS'!$D$11="Sim")),0.7,
IF(AND(H1613="11.2",'1_QUESITOS'!$D$8="Não",'1_QUESITOS'!$D$9="Não",'1_QUESITOS'!$D$10="Não",'1_QUESITOS'!$D$11="Não"),0.5,
IF(AND(H1613="11.2",OR('1_QUESITOS'!$D$8="Sim",'1_QUESITOS'!$D$9="Sim",'1_QUESITOS'!$D$10="Sim",'1_QUESITOS'!$D$11="Sim")),0.55,
0)))))))</f>
        <v>0</v>
      </c>
      <c r="J1613" s="87">
        <f>'3_CAPAG'!$D$8</f>
        <v>0</v>
      </c>
      <c r="K1613" s="87">
        <f>IF(OR('2_DEBITOS'!I1609="Sim",'1_QUESITOS'!$D$6="Sim",'1_QUESITOS'!$D$7="Sim",'1_QUESITOS'!$D$9="Sim"),I1613,
SMALL(I1613:J1613,1))</f>
        <v>0</v>
      </c>
      <c r="L1613" s="7">
        <f>IF('2_DEBITOS'!$I$4="ERRO !!!",0,ROUNDDOWN(SUM(E1613:F1613)*K1613,2))</f>
        <v>0</v>
      </c>
      <c r="M1613" s="7">
        <f t="shared" si="96"/>
        <v>0</v>
      </c>
      <c r="N1613" s="7">
        <f t="shared" si="99"/>
        <v>0</v>
      </c>
      <c r="O1613" s="7">
        <f t="shared" si="97"/>
        <v>0</v>
      </c>
    </row>
    <row r="1614" spans="3:15" x14ac:dyDescent="0.35">
      <c r="C1614" s="18" t="str">
        <f t="shared" si="98"/>
        <v/>
      </c>
      <c r="D1614" s="13" t="str">
        <f>IF('2_DEBITOS'!D1610="","Não informado",'2_DEBITOS'!D1610)</f>
        <v>Não informado</v>
      </c>
      <c r="E1614" s="7">
        <f>IF('2_DEBITOS'!$I$4="ERRO !!!",0,SUM('2_DEBITOS'!E1610))</f>
        <v>0</v>
      </c>
      <c r="F1614" s="7">
        <f>IF('2_DEBITOS'!$I$4="ERRO !!!",0,SUM('2_DEBITOS'!F1610,'2_DEBITOS'!G1610))</f>
        <v>0</v>
      </c>
      <c r="G1614" s="8" t="str">
        <f>IF('1_QUESITOS'!$D$18="ERRO !!!","",
IF(E1614+F1614=0,"",
IF(OR('2_DEBITOS'!I1610="Sim",'1_QUESITOS'!$D$6="Sim",'1_QUESITOS'!$D$7="Sim",'1_QUESITOS'!$D$9="Sim"),"D",
IF('3_CAPAG'!$D$9="","",
'3_CAPAG'!$D$9))))</f>
        <v/>
      </c>
      <c r="H1614" s="8" t="str">
        <f>IF('1_QUESITOS'!$D$18="ERRO !!!","00.0",
IF(AND(OR(G1614="C",G1614="D"),'1_QUESITOS'!$D$13="Sim"),"10.1",
IF(AND(OR(G1614="A",G1614="B"),'1_QUESITOS'!$D$14="Sim"),"10.2",
IF(AND(OR(G1614="C",G1614="D"),'1_QUESITOS'!$D$13="Não",'1_QUESITOS'!$D$12="Inciso I"),"11.1",
IF(AND(OR(G1614="C",G1614="D"),'1_QUESITOS'!$D$13="Não",'1_QUESITOS'!$D$12="Inciso II"),"11.2",
"00.0")))))</f>
        <v>00.0</v>
      </c>
      <c r="I1614" s="87">
        <f>IF('1_QUESITOS'!$D$18="ERRO !!!",0,
IF(H1614="10.1",0.65,
IF(H1614="10.2",0,
IF(AND(H1614="11.1",'1_QUESITOS'!$D$8="Não",'1_QUESITOS'!$D$9="Não",'1_QUESITOS'!$D$10="Não",'1_QUESITOS'!$D$11="Não"),0.65,
IF(AND(H1614="11.1",OR('1_QUESITOS'!$D$8="Sim",'1_QUESITOS'!$D$9="Sim",'1_QUESITOS'!$D$10="Sim",'1_QUESITOS'!$D$11="Sim")),0.7,
IF(AND(H1614="11.2",'1_QUESITOS'!$D$8="Não",'1_QUESITOS'!$D$9="Não",'1_QUESITOS'!$D$10="Não",'1_QUESITOS'!$D$11="Não"),0.5,
IF(AND(H1614="11.2",OR('1_QUESITOS'!$D$8="Sim",'1_QUESITOS'!$D$9="Sim",'1_QUESITOS'!$D$10="Sim",'1_QUESITOS'!$D$11="Sim")),0.55,
0)))))))</f>
        <v>0</v>
      </c>
      <c r="J1614" s="87">
        <f>'3_CAPAG'!$D$8</f>
        <v>0</v>
      </c>
      <c r="K1614" s="87">
        <f>IF(OR('2_DEBITOS'!I1610="Sim",'1_QUESITOS'!$D$6="Sim",'1_QUESITOS'!$D$7="Sim",'1_QUESITOS'!$D$9="Sim"),I1614,
SMALL(I1614:J1614,1))</f>
        <v>0</v>
      </c>
      <c r="L1614" s="7">
        <f>IF('2_DEBITOS'!$I$4="ERRO !!!",0,ROUNDDOWN(SUM(E1614:F1614)*K1614,2))</f>
        <v>0</v>
      </c>
      <c r="M1614" s="7">
        <f t="shared" ref="M1614:M1677" si="100">IF(OR(F1614="",F1614=0),0,IF(OR(H1614="10.1",H1614="11.1",H1614="11.2"),1*F1614,0))</f>
        <v>0</v>
      </c>
      <c r="N1614" s="7">
        <f t="shared" si="99"/>
        <v>0</v>
      </c>
      <c r="O1614" s="7">
        <f t="shared" ref="O1614:O1677" si="101">E1614+F1614-N1614</f>
        <v>0</v>
      </c>
    </row>
    <row r="1615" spans="3:15" x14ac:dyDescent="0.35">
      <c r="C1615" s="18" t="str">
        <f t="shared" ref="C1615:C1678" si="102">IF(D1615="Não informado","",IF(ISERROR(1+C1614),1,1+C1614))</f>
        <v/>
      </c>
      <c r="D1615" s="13" t="str">
        <f>IF('2_DEBITOS'!D1611="","Não informado",'2_DEBITOS'!D1611)</f>
        <v>Não informado</v>
      </c>
      <c r="E1615" s="7">
        <f>IF('2_DEBITOS'!$I$4="ERRO !!!",0,SUM('2_DEBITOS'!E1611))</f>
        <v>0</v>
      </c>
      <c r="F1615" s="7">
        <f>IF('2_DEBITOS'!$I$4="ERRO !!!",0,SUM('2_DEBITOS'!F1611,'2_DEBITOS'!G1611))</f>
        <v>0</v>
      </c>
      <c r="G1615" s="8" t="str">
        <f>IF('1_QUESITOS'!$D$18="ERRO !!!","",
IF(E1615+F1615=0,"",
IF(OR('2_DEBITOS'!I1611="Sim",'1_QUESITOS'!$D$6="Sim",'1_QUESITOS'!$D$7="Sim",'1_QUESITOS'!$D$9="Sim"),"D",
IF('3_CAPAG'!$D$9="","",
'3_CAPAG'!$D$9))))</f>
        <v/>
      </c>
      <c r="H1615" s="8" t="str">
        <f>IF('1_QUESITOS'!$D$18="ERRO !!!","00.0",
IF(AND(OR(G1615="C",G1615="D"),'1_QUESITOS'!$D$13="Sim"),"10.1",
IF(AND(OR(G1615="A",G1615="B"),'1_QUESITOS'!$D$14="Sim"),"10.2",
IF(AND(OR(G1615="C",G1615="D"),'1_QUESITOS'!$D$13="Não",'1_QUESITOS'!$D$12="Inciso I"),"11.1",
IF(AND(OR(G1615="C",G1615="D"),'1_QUESITOS'!$D$13="Não",'1_QUESITOS'!$D$12="Inciso II"),"11.2",
"00.0")))))</f>
        <v>00.0</v>
      </c>
      <c r="I1615" s="87">
        <f>IF('1_QUESITOS'!$D$18="ERRO !!!",0,
IF(H1615="10.1",0.65,
IF(H1615="10.2",0,
IF(AND(H1615="11.1",'1_QUESITOS'!$D$8="Não",'1_QUESITOS'!$D$9="Não",'1_QUESITOS'!$D$10="Não",'1_QUESITOS'!$D$11="Não"),0.65,
IF(AND(H1615="11.1",OR('1_QUESITOS'!$D$8="Sim",'1_QUESITOS'!$D$9="Sim",'1_QUESITOS'!$D$10="Sim",'1_QUESITOS'!$D$11="Sim")),0.7,
IF(AND(H1615="11.2",'1_QUESITOS'!$D$8="Não",'1_QUESITOS'!$D$9="Não",'1_QUESITOS'!$D$10="Não",'1_QUESITOS'!$D$11="Não"),0.5,
IF(AND(H1615="11.2",OR('1_QUESITOS'!$D$8="Sim",'1_QUESITOS'!$D$9="Sim",'1_QUESITOS'!$D$10="Sim",'1_QUESITOS'!$D$11="Sim")),0.55,
0)))))))</f>
        <v>0</v>
      </c>
      <c r="J1615" s="87">
        <f>'3_CAPAG'!$D$8</f>
        <v>0</v>
      </c>
      <c r="K1615" s="87">
        <f>IF(OR('2_DEBITOS'!I1611="Sim",'1_QUESITOS'!$D$6="Sim",'1_QUESITOS'!$D$7="Sim",'1_QUESITOS'!$D$9="Sim"),I1615,
SMALL(I1615:J1615,1))</f>
        <v>0</v>
      </c>
      <c r="L1615" s="7">
        <f>IF('2_DEBITOS'!$I$4="ERRO !!!",0,ROUNDDOWN(SUM(E1615:F1615)*K1615,2))</f>
        <v>0</v>
      </c>
      <c r="M1615" s="7">
        <f t="shared" si="100"/>
        <v>0</v>
      </c>
      <c r="N1615" s="7">
        <f t="shared" ref="N1615:N1678" si="103">SMALL(L1615:M1615,1)</f>
        <v>0</v>
      </c>
      <c r="O1615" s="7">
        <f t="shared" si="101"/>
        <v>0</v>
      </c>
    </row>
    <row r="1616" spans="3:15" x14ac:dyDescent="0.35">
      <c r="C1616" s="18" t="str">
        <f t="shared" si="102"/>
        <v/>
      </c>
      <c r="D1616" s="13" t="str">
        <f>IF('2_DEBITOS'!D1612="","Não informado",'2_DEBITOS'!D1612)</f>
        <v>Não informado</v>
      </c>
      <c r="E1616" s="7">
        <f>IF('2_DEBITOS'!$I$4="ERRO !!!",0,SUM('2_DEBITOS'!E1612))</f>
        <v>0</v>
      </c>
      <c r="F1616" s="7">
        <f>IF('2_DEBITOS'!$I$4="ERRO !!!",0,SUM('2_DEBITOS'!F1612,'2_DEBITOS'!G1612))</f>
        <v>0</v>
      </c>
      <c r="G1616" s="8" t="str">
        <f>IF('1_QUESITOS'!$D$18="ERRO !!!","",
IF(E1616+F1616=0,"",
IF(OR('2_DEBITOS'!I1612="Sim",'1_QUESITOS'!$D$6="Sim",'1_QUESITOS'!$D$7="Sim",'1_QUESITOS'!$D$9="Sim"),"D",
IF('3_CAPAG'!$D$9="","",
'3_CAPAG'!$D$9))))</f>
        <v/>
      </c>
      <c r="H1616" s="8" t="str">
        <f>IF('1_QUESITOS'!$D$18="ERRO !!!","00.0",
IF(AND(OR(G1616="C",G1616="D"),'1_QUESITOS'!$D$13="Sim"),"10.1",
IF(AND(OR(G1616="A",G1616="B"),'1_QUESITOS'!$D$14="Sim"),"10.2",
IF(AND(OR(G1616="C",G1616="D"),'1_QUESITOS'!$D$13="Não",'1_QUESITOS'!$D$12="Inciso I"),"11.1",
IF(AND(OR(G1616="C",G1616="D"),'1_QUESITOS'!$D$13="Não",'1_QUESITOS'!$D$12="Inciso II"),"11.2",
"00.0")))))</f>
        <v>00.0</v>
      </c>
      <c r="I1616" s="87">
        <f>IF('1_QUESITOS'!$D$18="ERRO !!!",0,
IF(H1616="10.1",0.65,
IF(H1616="10.2",0,
IF(AND(H1616="11.1",'1_QUESITOS'!$D$8="Não",'1_QUESITOS'!$D$9="Não",'1_QUESITOS'!$D$10="Não",'1_QUESITOS'!$D$11="Não"),0.65,
IF(AND(H1616="11.1",OR('1_QUESITOS'!$D$8="Sim",'1_QUESITOS'!$D$9="Sim",'1_QUESITOS'!$D$10="Sim",'1_QUESITOS'!$D$11="Sim")),0.7,
IF(AND(H1616="11.2",'1_QUESITOS'!$D$8="Não",'1_QUESITOS'!$D$9="Não",'1_QUESITOS'!$D$10="Não",'1_QUESITOS'!$D$11="Não"),0.5,
IF(AND(H1616="11.2",OR('1_QUESITOS'!$D$8="Sim",'1_QUESITOS'!$D$9="Sim",'1_QUESITOS'!$D$10="Sim",'1_QUESITOS'!$D$11="Sim")),0.55,
0)))))))</f>
        <v>0</v>
      </c>
      <c r="J1616" s="87">
        <f>'3_CAPAG'!$D$8</f>
        <v>0</v>
      </c>
      <c r="K1616" s="87">
        <f>IF(OR('2_DEBITOS'!I1612="Sim",'1_QUESITOS'!$D$6="Sim",'1_QUESITOS'!$D$7="Sim",'1_QUESITOS'!$D$9="Sim"),I1616,
SMALL(I1616:J1616,1))</f>
        <v>0</v>
      </c>
      <c r="L1616" s="7">
        <f>IF('2_DEBITOS'!$I$4="ERRO !!!",0,ROUNDDOWN(SUM(E1616:F1616)*K1616,2))</f>
        <v>0</v>
      </c>
      <c r="M1616" s="7">
        <f t="shared" si="100"/>
        <v>0</v>
      </c>
      <c r="N1616" s="7">
        <f t="shared" si="103"/>
        <v>0</v>
      </c>
      <c r="O1616" s="7">
        <f t="shared" si="101"/>
        <v>0</v>
      </c>
    </row>
    <row r="1617" spans="3:15" x14ac:dyDescent="0.35">
      <c r="C1617" s="18" t="str">
        <f t="shared" si="102"/>
        <v/>
      </c>
      <c r="D1617" s="13" t="str">
        <f>IF('2_DEBITOS'!D1613="","Não informado",'2_DEBITOS'!D1613)</f>
        <v>Não informado</v>
      </c>
      <c r="E1617" s="7">
        <f>IF('2_DEBITOS'!$I$4="ERRO !!!",0,SUM('2_DEBITOS'!E1613))</f>
        <v>0</v>
      </c>
      <c r="F1617" s="7">
        <f>IF('2_DEBITOS'!$I$4="ERRO !!!",0,SUM('2_DEBITOS'!F1613,'2_DEBITOS'!G1613))</f>
        <v>0</v>
      </c>
      <c r="G1617" s="8" t="str">
        <f>IF('1_QUESITOS'!$D$18="ERRO !!!","",
IF(E1617+F1617=0,"",
IF(OR('2_DEBITOS'!I1613="Sim",'1_QUESITOS'!$D$6="Sim",'1_QUESITOS'!$D$7="Sim",'1_QUESITOS'!$D$9="Sim"),"D",
IF('3_CAPAG'!$D$9="","",
'3_CAPAG'!$D$9))))</f>
        <v/>
      </c>
      <c r="H1617" s="8" t="str">
        <f>IF('1_QUESITOS'!$D$18="ERRO !!!","00.0",
IF(AND(OR(G1617="C",G1617="D"),'1_QUESITOS'!$D$13="Sim"),"10.1",
IF(AND(OR(G1617="A",G1617="B"),'1_QUESITOS'!$D$14="Sim"),"10.2",
IF(AND(OR(G1617="C",G1617="D"),'1_QUESITOS'!$D$13="Não",'1_QUESITOS'!$D$12="Inciso I"),"11.1",
IF(AND(OR(G1617="C",G1617="D"),'1_QUESITOS'!$D$13="Não",'1_QUESITOS'!$D$12="Inciso II"),"11.2",
"00.0")))))</f>
        <v>00.0</v>
      </c>
      <c r="I1617" s="87">
        <f>IF('1_QUESITOS'!$D$18="ERRO !!!",0,
IF(H1617="10.1",0.65,
IF(H1617="10.2",0,
IF(AND(H1617="11.1",'1_QUESITOS'!$D$8="Não",'1_QUESITOS'!$D$9="Não",'1_QUESITOS'!$D$10="Não",'1_QUESITOS'!$D$11="Não"),0.65,
IF(AND(H1617="11.1",OR('1_QUESITOS'!$D$8="Sim",'1_QUESITOS'!$D$9="Sim",'1_QUESITOS'!$D$10="Sim",'1_QUESITOS'!$D$11="Sim")),0.7,
IF(AND(H1617="11.2",'1_QUESITOS'!$D$8="Não",'1_QUESITOS'!$D$9="Não",'1_QUESITOS'!$D$10="Não",'1_QUESITOS'!$D$11="Não"),0.5,
IF(AND(H1617="11.2",OR('1_QUESITOS'!$D$8="Sim",'1_QUESITOS'!$D$9="Sim",'1_QUESITOS'!$D$10="Sim",'1_QUESITOS'!$D$11="Sim")),0.55,
0)))))))</f>
        <v>0</v>
      </c>
      <c r="J1617" s="87">
        <f>'3_CAPAG'!$D$8</f>
        <v>0</v>
      </c>
      <c r="K1617" s="87">
        <f>IF(OR('2_DEBITOS'!I1613="Sim",'1_QUESITOS'!$D$6="Sim",'1_QUESITOS'!$D$7="Sim",'1_QUESITOS'!$D$9="Sim"),I1617,
SMALL(I1617:J1617,1))</f>
        <v>0</v>
      </c>
      <c r="L1617" s="7">
        <f>IF('2_DEBITOS'!$I$4="ERRO !!!",0,ROUNDDOWN(SUM(E1617:F1617)*K1617,2))</f>
        <v>0</v>
      </c>
      <c r="M1617" s="7">
        <f t="shared" si="100"/>
        <v>0</v>
      </c>
      <c r="N1617" s="7">
        <f t="shared" si="103"/>
        <v>0</v>
      </c>
      <c r="O1617" s="7">
        <f t="shared" si="101"/>
        <v>0</v>
      </c>
    </row>
    <row r="1618" spans="3:15" x14ac:dyDescent="0.35">
      <c r="C1618" s="18" t="str">
        <f t="shared" si="102"/>
        <v/>
      </c>
      <c r="D1618" s="13" t="str">
        <f>IF('2_DEBITOS'!D1614="","Não informado",'2_DEBITOS'!D1614)</f>
        <v>Não informado</v>
      </c>
      <c r="E1618" s="7">
        <f>IF('2_DEBITOS'!$I$4="ERRO !!!",0,SUM('2_DEBITOS'!E1614))</f>
        <v>0</v>
      </c>
      <c r="F1618" s="7">
        <f>IF('2_DEBITOS'!$I$4="ERRO !!!",0,SUM('2_DEBITOS'!F1614,'2_DEBITOS'!G1614))</f>
        <v>0</v>
      </c>
      <c r="G1618" s="8" t="str">
        <f>IF('1_QUESITOS'!$D$18="ERRO !!!","",
IF(E1618+F1618=0,"",
IF(OR('2_DEBITOS'!I1614="Sim",'1_QUESITOS'!$D$6="Sim",'1_QUESITOS'!$D$7="Sim",'1_QUESITOS'!$D$9="Sim"),"D",
IF('3_CAPAG'!$D$9="","",
'3_CAPAG'!$D$9))))</f>
        <v/>
      </c>
      <c r="H1618" s="8" t="str">
        <f>IF('1_QUESITOS'!$D$18="ERRO !!!","00.0",
IF(AND(OR(G1618="C",G1618="D"),'1_QUESITOS'!$D$13="Sim"),"10.1",
IF(AND(OR(G1618="A",G1618="B"),'1_QUESITOS'!$D$14="Sim"),"10.2",
IF(AND(OR(G1618="C",G1618="D"),'1_QUESITOS'!$D$13="Não",'1_QUESITOS'!$D$12="Inciso I"),"11.1",
IF(AND(OR(G1618="C",G1618="D"),'1_QUESITOS'!$D$13="Não",'1_QUESITOS'!$D$12="Inciso II"),"11.2",
"00.0")))))</f>
        <v>00.0</v>
      </c>
      <c r="I1618" s="87">
        <f>IF('1_QUESITOS'!$D$18="ERRO !!!",0,
IF(H1618="10.1",0.65,
IF(H1618="10.2",0,
IF(AND(H1618="11.1",'1_QUESITOS'!$D$8="Não",'1_QUESITOS'!$D$9="Não",'1_QUESITOS'!$D$10="Não",'1_QUESITOS'!$D$11="Não"),0.65,
IF(AND(H1618="11.1",OR('1_QUESITOS'!$D$8="Sim",'1_QUESITOS'!$D$9="Sim",'1_QUESITOS'!$D$10="Sim",'1_QUESITOS'!$D$11="Sim")),0.7,
IF(AND(H1618="11.2",'1_QUESITOS'!$D$8="Não",'1_QUESITOS'!$D$9="Não",'1_QUESITOS'!$D$10="Não",'1_QUESITOS'!$D$11="Não"),0.5,
IF(AND(H1618="11.2",OR('1_QUESITOS'!$D$8="Sim",'1_QUESITOS'!$D$9="Sim",'1_QUESITOS'!$D$10="Sim",'1_QUESITOS'!$D$11="Sim")),0.55,
0)))))))</f>
        <v>0</v>
      </c>
      <c r="J1618" s="87">
        <f>'3_CAPAG'!$D$8</f>
        <v>0</v>
      </c>
      <c r="K1618" s="87">
        <f>IF(OR('2_DEBITOS'!I1614="Sim",'1_QUESITOS'!$D$6="Sim",'1_QUESITOS'!$D$7="Sim",'1_QUESITOS'!$D$9="Sim"),I1618,
SMALL(I1618:J1618,1))</f>
        <v>0</v>
      </c>
      <c r="L1618" s="7">
        <f>IF('2_DEBITOS'!$I$4="ERRO !!!",0,ROUNDDOWN(SUM(E1618:F1618)*K1618,2))</f>
        <v>0</v>
      </c>
      <c r="M1618" s="7">
        <f t="shared" si="100"/>
        <v>0</v>
      </c>
      <c r="N1618" s="7">
        <f t="shared" si="103"/>
        <v>0</v>
      </c>
      <c r="O1618" s="7">
        <f t="shared" si="101"/>
        <v>0</v>
      </c>
    </row>
    <row r="1619" spans="3:15" x14ac:dyDescent="0.35">
      <c r="C1619" s="18" t="str">
        <f t="shared" si="102"/>
        <v/>
      </c>
      <c r="D1619" s="13" t="str">
        <f>IF('2_DEBITOS'!D1615="","Não informado",'2_DEBITOS'!D1615)</f>
        <v>Não informado</v>
      </c>
      <c r="E1619" s="7">
        <f>IF('2_DEBITOS'!$I$4="ERRO !!!",0,SUM('2_DEBITOS'!E1615))</f>
        <v>0</v>
      </c>
      <c r="F1619" s="7">
        <f>IF('2_DEBITOS'!$I$4="ERRO !!!",0,SUM('2_DEBITOS'!F1615,'2_DEBITOS'!G1615))</f>
        <v>0</v>
      </c>
      <c r="G1619" s="8" t="str">
        <f>IF('1_QUESITOS'!$D$18="ERRO !!!","",
IF(E1619+F1619=0,"",
IF(OR('2_DEBITOS'!I1615="Sim",'1_QUESITOS'!$D$6="Sim",'1_QUESITOS'!$D$7="Sim",'1_QUESITOS'!$D$9="Sim"),"D",
IF('3_CAPAG'!$D$9="","",
'3_CAPAG'!$D$9))))</f>
        <v/>
      </c>
      <c r="H1619" s="8" t="str">
        <f>IF('1_QUESITOS'!$D$18="ERRO !!!","00.0",
IF(AND(OR(G1619="C",G1619="D"),'1_QUESITOS'!$D$13="Sim"),"10.1",
IF(AND(OR(G1619="A",G1619="B"),'1_QUESITOS'!$D$14="Sim"),"10.2",
IF(AND(OR(G1619="C",G1619="D"),'1_QUESITOS'!$D$13="Não",'1_QUESITOS'!$D$12="Inciso I"),"11.1",
IF(AND(OR(G1619="C",G1619="D"),'1_QUESITOS'!$D$13="Não",'1_QUESITOS'!$D$12="Inciso II"),"11.2",
"00.0")))))</f>
        <v>00.0</v>
      </c>
      <c r="I1619" s="87">
        <f>IF('1_QUESITOS'!$D$18="ERRO !!!",0,
IF(H1619="10.1",0.65,
IF(H1619="10.2",0,
IF(AND(H1619="11.1",'1_QUESITOS'!$D$8="Não",'1_QUESITOS'!$D$9="Não",'1_QUESITOS'!$D$10="Não",'1_QUESITOS'!$D$11="Não"),0.65,
IF(AND(H1619="11.1",OR('1_QUESITOS'!$D$8="Sim",'1_QUESITOS'!$D$9="Sim",'1_QUESITOS'!$D$10="Sim",'1_QUESITOS'!$D$11="Sim")),0.7,
IF(AND(H1619="11.2",'1_QUESITOS'!$D$8="Não",'1_QUESITOS'!$D$9="Não",'1_QUESITOS'!$D$10="Não",'1_QUESITOS'!$D$11="Não"),0.5,
IF(AND(H1619="11.2",OR('1_QUESITOS'!$D$8="Sim",'1_QUESITOS'!$D$9="Sim",'1_QUESITOS'!$D$10="Sim",'1_QUESITOS'!$D$11="Sim")),0.55,
0)))))))</f>
        <v>0</v>
      </c>
      <c r="J1619" s="87">
        <f>'3_CAPAG'!$D$8</f>
        <v>0</v>
      </c>
      <c r="K1619" s="87">
        <f>IF(OR('2_DEBITOS'!I1615="Sim",'1_QUESITOS'!$D$6="Sim",'1_QUESITOS'!$D$7="Sim",'1_QUESITOS'!$D$9="Sim"),I1619,
SMALL(I1619:J1619,1))</f>
        <v>0</v>
      </c>
      <c r="L1619" s="7">
        <f>IF('2_DEBITOS'!$I$4="ERRO !!!",0,ROUNDDOWN(SUM(E1619:F1619)*K1619,2))</f>
        <v>0</v>
      </c>
      <c r="M1619" s="7">
        <f t="shared" si="100"/>
        <v>0</v>
      </c>
      <c r="N1619" s="7">
        <f t="shared" si="103"/>
        <v>0</v>
      </c>
      <c r="O1619" s="7">
        <f t="shared" si="101"/>
        <v>0</v>
      </c>
    </row>
    <row r="1620" spans="3:15" x14ac:dyDescent="0.35">
      <c r="C1620" s="18" t="str">
        <f t="shared" si="102"/>
        <v/>
      </c>
      <c r="D1620" s="13" t="str">
        <f>IF('2_DEBITOS'!D1616="","Não informado",'2_DEBITOS'!D1616)</f>
        <v>Não informado</v>
      </c>
      <c r="E1620" s="7">
        <f>IF('2_DEBITOS'!$I$4="ERRO !!!",0,SUM('2_DEBITOS'!E1616))</f>
        <v>0</v>
      </c>
      <c r="F1620" s="7">
        <f>IF('2_DEBITOS'!$I$4="ERRO !!!",0,SUM('2_DEBITOS'!F1616,'2_DEBITOS'!G1616))</f>
        <v>0</v>
      </c>
      <c r="G1620" s="8" t="str">
        <f>IF('1_QUESITOS'!$D$18="ERRO !!!","",
IF(E1620+F1620=0,"",
IF(OR('2_DEBITOS'!I1616="Sim",'1_QUESITOS'!$D$6="Sim",'1_QUESITOS'!$D$7="Sim",'1_QUESITOS'!$D$9="Sim"),"D",
IF('3_CAPAG'!$D$9="","",
'3_CAPAG'!$D$9))))</f>
        <v/>
      </c>
      <c r="H1620" s="8" t="str">
        <f>IF('1_QUESITOS'!$D$18="ERRO !!!","00.0",
IF(AND(OR(G1620="C",G1620="D"),'1_QUESITOS'!$D$13="Sim"),"10.1",
IF(AND(OR(G1620="A",G1620="B"),'1_QUESITOS'!$D$14="Sim"),"10.2",
IF(AND(OR(G1620="C",G1620="D"),'1_QUESITOS'!$D$13="Não",'1_QUESITOS'!$D$12="Inciso I"),"11.1",
IF(AND(OR(G1620="C",G1620="D"),'1_QUESITOS'!$D$13="Não",'1_QUESITOS'!$D$12="Inciso II"),"11.2",
"00.0")))))</f>
        <v>00.0</v>
      </c>
      <c r="I1620" s="87">
        <f>IF('1_QUESITOS'!$D$18="ERRO !!!",0,
IF(H1620="10.1",0.65,
IF(H1620="10.2",0,
IF(AND(H1620="11.1",'1_QUESITOS'!$D$8="Não",'1_QUESITOS'!$D$9="Não",'1_QUESITOS'!$D$10="Não",'1_QUESITOS'!$D$11="Não"),0.65,
IF(AND(H1620="11.1",OR('1_QUESITOS'!$D$8="Sim",'1_QUESITOS'!$D$9="Sim",'1_QUESITOS'!$D$10="Sim",'1_QUESITOS'!$D$11="Sim")),0.7,
IF(AND(H1620="11.2",'1_QUESITOS'!$D$8="Não",'1_QUESITOS'!$D$9="Não",'1_QUESITOS'!$D$10="Não",'1_QUESITOS'!$D$11="Não"),0.5,
IF(AND(H1620="11.2",OR('1_QUESITOS'!$D$8="Sim",'1_QUESITOS'!$D$9="Sim",'1_QUESITOS'!$D$10="Sim",'1_QUESITOS'!$D$11="Sim")),0.55,
0)))))))</f>
        <v>0</v>
      </c>
      <c r="J1620" s="87">
        <f>'3_CAPAG'!$D$8</f>
        <v>0</v>
      </c>
      <c r="K1620" s="87">
        <f>IF(OR('2_DEBITOS'!I1616="Sim",'1_QUESITOS'!$D$6="Sim",'1_QUESITOS'!$D$7="Sim",'1_QUESITOS'!$D$9="Sim"),I1620,
SMALL(I1620:J1620,1))</f>
        <v>0</v>
      </c>
      <c r="L1620" s="7">
        <f>IF('2_DEBITOS'!$I$4="ERRO !!!",0,ROUNDDOWN(SUM(E1620:F1620)*K1620,2))</f>
        <v>0</v>
      </c>
      <c r="M1620" s="7">
        <f t="shared" si="100"/>
        <v>0</v>
      </c>
      <c r="N1620" s="7">
        <f t="shared" si="103"/>
        <v>0</v>
      </c>
      <c r="O1620" s="7">
        <f t="shared" si="101"/>
        <v>0</v>
      </c>
    </row>
    <row r="1621" spans="3:15" x14ac:dyDescent="0.35">
      <c r="C1621" s="18" t="str">
        <f t="shared" si="102"/>
        <v/>
      </c>
      <c r="D1621" s="13" t="str">
        <f>IF('2_DEBITOS'!D1617="","Não informado",'2_DEBITOS'!D1617)</f>
        <v>Não informado</v>
      </c>
      <c r="E1621" s="7">
        <f>IF('2_DEBITOS'!$I$4="ERRO !!!",0,SUM('2_DEBITOS'!E1617))</f>
        <v>0</v>
      </c>
      <c r="F1621" s="7">
        <f>IF('2_DEBITOS'!$I$4="ERRO !!!",0,SUM('2_DEBITOS'!F1617,'2_DEBITOS'!G1617))</f>
        <v>0</v>
      </c>
      <c r="G1621" s="8" t="str">
        <f>IF('1_QUESITOS'!$D$18="ERRO !!!","",
IF(E1621+F1621=0,"",
IF(OR('2_DEBITOS'!I1617="Sim",'1_QUESITOS'!$D$6="Sim",'1_QUESITOS'!$D$7="Sim",'1_QUESITOS'!$D$9="Sim"),"D",
IF('3_CAPAG'!$D$9="","",
'3_CAPAG'!$D$9))))</f>
        <v/>
      </c>
      <c r="H1621" s="8" t="str">
        <f>IF('1_QUESITOS'!$D$18="ERRO !!!","00.0",
IF(AND(OR(G1621="C",G1621="D"),'1_QUESITOS'!$D$13="Sim"),"10.1",
IF(AND(OR(G1621="A",G1621="B"),'1_QUESITOS'!$D$14="Sim"),"10.2",
IF(AND(OR(G1621="C",G1621="D"),'1_QUESITOS'!$D$13="Não",'1_QUESITOS'!$D$12="Inciso I"),"11.1",
IF(AND(OR(G1621="C",G1621="D"),'1_QUESITOS'!$D$13="Não",'1_QUESITOS'!$D$12="Inciso II"),"11.2",
"00.0")))))</f>
        <v>00.0</v>
      </c>
      <c r="I1621" s="87">
        <f>IF('1_QUESITOS'!$D$18="ERRO !!!",0,
IF(H1621="10.1",0.65,
IF(H1621="10.2",0,
IF(AND(H1621="11.1",'1_QUESITOS'!$D$8="Não",'1_QUESITOS'!$D$9="Não",'1_QUESITOS'!$D$10="Não",'1_QUESITOS'!$D$11="Não"),0.65,
IF(AND(H1621="11.1",OR('1_QUESITOS'!$D$8="Sim",'1_QUESITOS'!$D$9="Sim",'1_QUESITOS'!$D$10="Sim",'1_QUESITOS'!$D$11="Sim")),0.7,
IF(AND(H1621="11.2",'1_QUESITOS'!$D$8="Não",'1_QUESITOS'!$D$9="Não",'1_QUESITOS'!$D$10="Não",'1_QUESITOS'!$D$11="Não"),0.5,
IF(AND(H1621="11.2",OR('1_QUESITOS'!$D$8="Sim",'1_QUESITOS'!$D$9="Sim",'1_QUESITOS'!$D$10="Sim",'1_QUESITOS'!$D$11="Sim")),0.55,
0)))))))</f>
        <v>0</v>
      </c>
      <c r="J1621" s="87">
        <f>'3_CAPAG'!$D$8</f>
        <v>0</v>
      </c>
      <c r="K1621" s="87">
        <f>IF(OR('2_DEBITOS'!I1617="Sim",'1_QUESITOS'!$D$6="Sim",'1_QUESITOS'!$D$7="Sim",'1_QUESITOS'!$D$9="Sim"),I1621,
SMALL(I1621:J1621,1))</f>
        <v>0</v>
      </c>
      <c r="L1621" s="7">
        <f>IF('2_DEBITOS'!$I$4="ERRO !!!",0,ROUNDDOWN(SUM(E1621:F1621)*K1621,2))</f>
        <v>0</v>
      </c>
      <c r="M1621" s="7">
        <f t="shared" si="100"/>
        <v>0</v>
      </c>
      <c r="N1621" s="7">
        <f t="shared" si="103"/>
        <v>0</v>
      </c>
      <c r="O1621" s="7">
        <f t="shared" si="101"/>
        <v>0</v>
      </c>
    </row>
    <row r="1622" spans="3:15" x14ac:dyDescent="0.35">
      <c r="C1622" s="18" t="str">
        <f t="shared" si="102"/>
        <v/>
      </c>
      <c r="D1622" s="13" t="str">
        <f>IF('2_DEBITOS'!D1618="","Não informado",'2_DEBITOS'!D1618)</f>
        <v>Não informado</v>
      </c>
      <c r="E1622" s="7">
        <f>IF('2_DEBITOS'!$I$4="ERRO !!!",0,SUM('2_DEBITOS'!E1618))</f>
        <v>0</v>
      </c>
      <c r="F1622" s="7">
        <f>IF('2_DEBITOS'!$I$4="ERRO !!!",0,SUM('2_DEBITOS'!F1618,'2_DEBITOS'!G1618))</f>
        <v>0</v>
      </c>
      <c r="G1622" s="8" t="str">
        <f>IF('1_QUESITOS'!$D$18="ERRO !!!","",
IF(E1622+F1622=0,"",
IF(OR('2_DEBITOS'!I1618="Sim",'1_QUESITOS'!$D$6="Sim",'1_QUESITOS'!$D$7="Sim",'1_QUESITOS'!$D$9="Sim"),"D",
IF('3_CAPAG'!$D$9="","",
'3_CAPAG'!$D$9))))</f>
        <v/>
      </c>
      <c r="H1622" s="8" t="str">
        <f>IF('1_QUESITOS'!$D$18="ERRO !!!","00.0",
IF(AND(OR(G1622="C",G1622="D"),'1_QUESITOS'!$D$13="Sim"),"10.1",
IF(AND(OR(G1622="A",G1622="B"),'1_QUESITOS'!$D$14="Sim"),"10.2",
IF(AND(OR(G1622="C",G1622="D"),'1_QUESITOS'!$D$13="Não",'1_QUESITOS'!$D$12="Inciso I"),"11.1",
IF(AND(OR(G1622="C",G1622="D"),'1_QUESITOS'!$D$13="Não",'1_QUESITOS'!$D$12="Inciso II"),"11.2",
"00.0")))))</f>
        <v>00.0</v>
      </c>
      <c r="I1622" s="87">
        <f>IF('1_QUESITOS'!$D$18="ERRO !!!",0,
IF(H1622="10.1",0.65,
IF(H1622="10.2",0,
IF(AND(H1622="11.1",'1_QUESITOS'!$D$8="Não",'1_QUESITOS'!$D$9="Não",'1_QUESITOS'!$D$10="Não",'1_QUESITOS'!$D$11="Não"),0.65,
IF(AND(H1622="11.1",OR('1_QUESITOS'!$D$8="Sim",'1_QUESITOS'!$D$9="Sim",'1_QUESITOS'!$D$10="Sim",'1_QUESITOS'!$D$11="Sim")),0.7,
IF(AND(H1622="11.2",'1_QUESITOS'!$D$8="Não",'1_QUESITOS'!$D$9="Não",'1_QUESITOS'!$D$10="Não",'1_QUESITOS'!$D$11="Não"),0.5,
IF(AND(H1622="11.2",OR('1_QUESITOS'!$D$8="Sim",'1_QUESITOS'!$D$9="Sim",'1_QUESITOS'!$D$10="Sim",'1_QUESITOS'!$D$11="Sim")),0.55,
0)))))))</f>
        <v>0</v>
      </c>
      <c r="J1622" s="87">
        <f>'3_CAPAG'!$D$8</f>
        <v>0</v>
      </c>
      <c r="K1622" s="87">
        <f>IF(OR('2_DEBITOS'!I1618="Sim",'1_QUESITOS'!$D$6="Sim",'1_QUESITOS'!$D$7="Sim",'1_QUESITOS'!$D$9="Sim"),I1622,
SMALL(I1622:J1622,1))</f>
        <v>0</v>
      </c>
      <c r="L1622" s="7">
        <f>IF('2_DEBITOS'!$I$4="ERRO !!!",0,ROUNDDOWN(SUM(E1622:F1622)*K1622,2))</f>
        <v>0</v>
      </c>
      <c r="M1622" s="7">
        <f t="shared" si="100"/>
        <v>0</v>
      </c>
      <c r="N1622" s="7">
        <f t="shared" si="103"/>
        <v>0</v>
      </c>
      <c r="O1622" s="7">
        <f t="shared" si="101"/>
        <v>0</v>
      </c>
    </row>
    <row r="1623" spans="3:15" x14ac:dyDescent="0.35">
      <c r="C1623" s="18" t="str">
        <f t="shared" si="102"/>
        <v/>
      </c>
      <c r="D1623" s="13" t="str">
        <f>IF('2_DEBITOS'!D1619="","Não informado",'2_DEBITOS'!D1619)</f>
        <v>Não informado</v>
      </c>
      <c r="E1623" s="7">
        <f>IF('2_DEBITOS'!$I$4="ERRO !!!",0,SUM('2_DEBITOS'!E1619))</f>
        <v>0</v>
      </c>
      <c r="F1623" s="7">
        <f>IF('2_DEBITOS'!$I$4="ERRO !!!",0,SUM('2_DEBITOS'!F1619,'2_DEBITOS'!G1619))</f>
        <v>0</v>
      </c>
      <c r="G1623" s="8" t="str">
        <f>IF('1_QUESITOS'!$D$18="ERRO !!!","",
IF(E1623+F1623=0,"",
IF(OR('2_DEBITOS'!I1619="Sim",'1_QUESITOS'!$D$6="Sim",'1_QUESITOS'!$D$7="Sim",'1_QUESITOS'!$D$9="Sim"),"D",
IF('3_CAPAG'!$D$9="","",
'3_CAPAG'!$D$9))))</f>
        <v/>
      </c>
      <c r="H1623" s="8" t="str">
        <f>IF('1_QUESITOS'!$D$18="ERRO !!!","00.0",
IF(AND(OR(G1623="C",G1623="D"),'1_QUESITOS'!$D$13="Sim"),"10.1",
IF(AND(OR(G1623="A",G1623="B"),'1_QUESITOS'!$D$14="Sim"),"10.2",
IF(AND(OR(G1623="C",G1623="D"),'1_QUESITOS'!$D$13="Não",'1_QUESITOS'!$D$12="Inciso I"),"11.1",
IF(AND(OR(G1623="C",G1623="D"),'1_QUESITOS'!$D$13="Não",'1_QUESITOS'!$D$12="Inciso II"),"11.2",
"00.0")))))</f>
        <v>00.0</v>
      </c>
      <c r="I1623" s="87">
        <f>IF('1_QUESITOS'!$D$18="ERRO !!!",0,
IF(H1623="10.1",0.65,
IF(H1623="10.2",0,
IF(AND(H1623="11.1",'1_QUESITOS'!$D$8="Não",'1_QUESITOS'!$D$9="Não",'1_QUESITOS'!$D$10="Não",'1_QUESITOS'!$D$11="Não"),0.65,
IF(AND(H1623="11.1",OR('1_QUESITOS'!$D$8="Sim",'1_QUESITOS'!$D$9="Sim",'1_QUESITOS'!$D$10="Sim",'1_QUESITOS'!$D$11="Sim")),0.7,
IF(AND(H1623="11.2",'1_QUESITOS'!$D$8="Não",'1_QUESITOS'!$D$9="Não",'1_QUESITOS'!$D$10="Não",'1_QUESITOS'!$D$11="Não"),0.5,
IF(AND(H1623="11.2",OR('1_QUESITOS'!$D$8="Sim",'1_QUESITOS'!$D$9="Sim",'1_QUESITOS'!$D$10="Sim",'1_QUESITOS'!$D$11="Sim")),0.55,
0)))))))</f>
        <v>0</v>
      </c>
      <c r="J1623" s="87">
        <f>'3_CAPAG'!$D$8</f>
        <v>0</v>
      </c>
      <c r="K1623" s="87">
        <f>IF(OR('2_DEBITOS'!I1619="Sim",'1_QUESITOS'!$D$6="Sim",'1_QUESITOS'!$D$7="Sim",'1_QUESITOS'!$D$9="Sim"),I1623,
SMALL(I1623:J1623,1))</f>
        <v>0</v>
      </c>
      <c r="L1623" s="7">
        <f>IF('2_DEBITOS'!$I$4="ERRO !!!",0,ROUNDDOWN(SUM(E1623:F1623)*K1623,2))</f>
        <v>0</v>
      </c>
      <c r="M1623" s="7">
        <f t="shared" si="100"/>
        <v>0</v>
      </c>
      <c r="N1623" s="7">
        <f t="shared" si="103"/>
        <v>0</v>
      </c>
      <c r="O1623" s="7">
        <f t="shared" si="101"/>
        <v>0</v>
      </c>
    </row>
    <row r="1624" spans="3:15" x14ac:dyDescent="0.35">
      <c r="C1624" s="18" t="str">
        <f t="shared" si="102"/>
        <v/>
      </c>
      <c r="D1624" s="13" t="str">
        <f>IF('2_DEBITOS'!D1620="","Não informado",'2_DEBITOS'!D1620)</f>
        <v>Não informado</v>
      </c>
      <c r="E1624" s="7">
        <f>IF('2_DEBITOS'!$I$4="ERRO !!!",0,SUM('2_DEBITOS'!E1620))</f>
        <v>0</v>
      </c>
      <c r="F1624" s="7">
        <f>IF('2_DEBITOS'!$I$4="ERRO !!!",0,SUM('2_DEBITOS'!F1620,'2_DEBITOS'!G1620))</f>
        <v>0</v>
      </c>
      <c r="G1624" s="8" t="str">
        <f>IF('1_QUESITOS'!$D$18="ERRO !!!","",
IF(E1624+F1624=0,"",
IF(OR('2_DEBITOS'!I1620="Sim",'1_QUESITOS'!$D$6="Sim",'1_QUESITOS'!$D$7="Sim",'1_QUESITOS'!$D$9="Sim"),"D",
IF('3_CAPAG'!$D$9="","",
'3_CAPAG'!$D$9))))</f>
        <v/>
      </c>
      <c r="H1624" s="8" t="str">
        <f>IF('1_QUESITOS'!$D$18="ERRO !!!","00.0",
IF(AND(OR(G1624="C",G1624="D"),'1_QUESITOS'!$D$13="Sim"),"10.1",
IF(AND(OR(G1624="A",G1624="B"),'1_QUESITOS'!$D$14="Sim"),"10.2",
IF(AND(OR(G1624="C",G1624="D"),'1_QUESITOS'!$D$13="Não",'1_QUESITOS'!$D$12="Inciso I"),"11.1",
IF(AND(OR(G1624="C",G1624="D"),'1_QUESITOS'!$D$13="Não",'1_QUESITOS'!$D$12="Inciso II"),"11.2",
"00.0")))))</f>
        <v>00.0</v>
      </c>
      <c r="I1624" s="87">
        <f>IF('1_QUESITOS'!$D$18="ERRO !!!",0,
IF(H1624="10.1",0.65,
IF(H1624="10.2",0,
IF(AND(H1624="11.1",'1_QUESITOS'!$D$8="Não",'1_QUESITOS'!$D$9="Não",'1_QUESITOS'!$D$10="Não",'1_QUESITOS'!$D$11="Não"),0.65,
IF(AND(H1624="11.1",OR('1_QUESITOS'!$D$8="Sim",'1_QUESITOS'!$D$9="Sim",'1_QUESITOS'!$D$10="Sim",'1_QUESITOS'!$D$11="Sim")),0.7,
IF(AND(H1624="11.2",'1_QUESITOS'!$D$8="Não",'1_QUESITOS'!$D$9="Não",'1_QUESITOS'!$D$10="Não",'1_QUESITOS'!$D$11="Não"),0.5,
IF(AND(H1624="11.2",OR('1_QUESITOS'!$D$8="Sim",'1_QUESITOS'!$D$9="Sim",'1_QUESITOS'!$D$10="Sim",'1_QUESITOS'!$D$11="Sim")),0.55,
0)))))))</f>
        <v>0</v>
      </c>
      <c r="J1624" s="87">
        <f>'3_CAPAG'!$D$8</f>
        <v>0</v>
      </c>
      <c r="K1624" s="87">
        <f>IF(OR('2_DEBITOS'!I1620="Sim",'1_QUESITOS'!$D$6="Sim",'1_QUESITOS'!$D$7="Sim",'1_QUESITOS'!$D$9="Sim"),I1624,
SMALL(I1624:J1624,1))</f>
        <v>0</v>
      </c>
      <c r="L1624" s="7">
        <f>IF('2_DEBITOS'!$I$4="ERRO !!!",0,ROUNDDOWN(SUM(E1624:F1624)*K1624,2))</f>
        <v>0</v>
      </c>
      <c r="M1624" s="7">
        <f t="shared" si="100"/>
        <v>0</v>
      </c>
      <c r="N1624" s="7">
        <f t="shared" si="103"/>
        <v>0</v>
      </c>
      <c r="O1624" s="7">
        <f t="shared" si="101"/>
        <v>0</v>
      </c>
    </row>
    <row r="1625" spans="3:15" x14ac:dyDescent="0.35">
      <c r="C1625" s="18" t="str">
        <f t="shared" si="102"/>
        <v/>
      </c>
      <c r="D1625" s="13" t="str">
        <f>IF('2_DEBITOS'!D1621="","Não informado",'2_DEBITOS'!D1621)</f>
        <v>Não informado</v>
      </c>
      <c r="E1625" s="7">
        <f>IF('2_DEBITOS'!$I$4="ERRO !!!",0,SUM('2_DEBITOS'!E1621))</f>
        <v>0</v>
      </c>
      <c r="F1625" s="7">
        <f>IF('2_DEBITOS'!$I$4="ERRO !!!",0,SUM('2_DEBITOS'!F1621,'2_DEBITOS'!G1621))</f>
        <v>0</v>
      </c>
      <c r="G1625" s="8" t="str">
        <f>IF('1_QUESITOS'!$D$18="ERRO !!!","",
IF(E1625+F1625=0,"",
IF(OR('2_DEBITOS'!I1621="Sim",'1_QUESITOS'!$D$6="Sim",'1_QUESITOS'!$D$7="Sim",'1_QUESITOS'!$D$9="Sim"),"D",
IF('3_CAPAG'!$D$9="","",
'3_CAPAG'!$D$9))))</f>
        <v/>
      </c>
      <c r="H1625" s="8" t="str">
        <f>IF('1_QUESITOS'!$D$18="ERRO !!!","00.0",
IF(AND(OR(G1625="C",G1625="D"),'1_QUESITOS'!$D$13="Sim"),"10.1",
IF(AND(OR(G1625="A",G1625="B"),'1_QUESITOS'!$D$14="Sim"),"10.2",
IF(AND(OR(G1625="C",G1625="D"),'1_QUESITOS'!$D$13="Não",'1_QUESITOS'!$D$12="Inciso I"),"11.1",
IF(AND(OR(G1625="C",G1625="D"),'1_QUESITOS'!$D$13="Não",'1_QUESITOS'!$D$12="Inciso II"),"11.2",
"00.0")))))</f>
        <v>00.0</v>
      </c>
      <c r="I1625" s="87">
        <f>IF('1_QUESITOS'!$D$18="ERRO !!!",0,
IF(H1625="10.1",0.65,
IF(H1625="10.2",0,
IF(AND(H1625="11.1",'1_QUESITOS'!$D$8="Não",'1_QUESITOS'!$D$9="Não",'1_QUESITOS'!$D$10="Não",'1_QUESITOS'!$D$11="Não"),0.65,
IF(AND(H1625="11.1",OR('1_QUESITOS'!$D$8="Sim",'1_QUESITOS'!$D$9="Sim",'1_QUESITOS'!$D$10="Sim",'1_QUESITOS'!$D$11="Sim")),0.7,
IF(AND(H1625="11.2",'1_QUESITOS'!$D$8="Não",'1_QUESITOS'!$D$9="Não",'1_QUESITOS'!$D$10="Não",'1_QUESITOS'!$D$11="Não"),0.5,
IF(AND(H1625="11.2",OR('1_QUESITOS'!$D$8="Sim",'1_QUESITOS'!$D$9="Sim",'1_QUESITOS'!$D$10="Sim",'1_QUESITOS'!$D$11="Sim")),0.55,
0)))))))</f>
        <v>0</v>
      </c>
      <c r="J1625" s="87">
        <f>'3_CAPAG'!$D$8</f>
        <v>0</v>
      </c>
      <c r="K1625" s="87">
        <f>IF(OR('2_DEBITOS'!I1621="Sim",'1_QUESITOS'!$D$6="Sim",'1_QUESITOS'!$D$7="Sim",'1_QUESITOS'!$D$9="Sim"),I1625,
SMALL(I1625:J1625,1))</f>
        <v>0</v>
      </c>
      <c r="L1625" s="7">
        <f>IF('2_DEBITOS'!$I$4="ERRO !!!",0,ROUNDDOWN(SUM(E1625:F1625)*K1625,2))</f>
        <v>0</v>
      </c>
      <c r="M1625" s="7">
        <f t="shared" si="100"/>
        <v>0</v>
      </c>
      <c r="N1625" s="7">
        <f t="shared" si="103"/>
        <v>0</v>
      </c>
      <c r="O1625" s="7">
        <f t="shared" si="101"/>
        <v>0</v>
      </c>
    </row>
    <row r="1626" spans="3:15" x14ac:dyDescent="0.35">
      <c r="C1626" s="18" t="str">
        <f t="shared" si="102"/>
        <v/>
      </c>
      <c r="D1626" s="13" t="str">
        <f>IF('2_DEBITOS'!D1622="","Não informado",'2_DEBITOS'!D1622)</f>
        <v>Não informado</v>
      </c>
      <c r="E1626" s="7">
        <f>IF('2_DEBITOS'!$I$4="ERRO !!!",0,SUM('2_DEBITOS'!E1622))</f>
        <v>0</v>
      </c>
      <c r="F1626" s="7">
        <f>IF('2_DEBITOS'!$I$4="ERRO !!!",0,SUM('2_DEBITOS'!F1622,'2_DEBITOS'!G1622))</f>
        <v>0</v>
      </c>
      <c r="G1626" s="8" t="str">
        <f>IF('1_QUESITOS'!$D$18="ERRO !!!","",
IF(E1626+F1626=0,"",
IF(OR('2_DEBITOS'!I1622="Sim",'1_QUESITOS'!$D$6="Sim",'1_QUESITOS'!$D$7="Sim",'1_QUESITOS'!$D$9="Sim"),"D",
IF('3_CAPAG'!$D$9="","",
'3_CAPAG'!$D$9))))</f>
        <v/>
      </c>
      <c r="H1626" s="8" t="str">
        <f>IF('1_QUESITOS'!$D$18="ERRO !!!","00.0",
IF(AND(OR(G1626="C",G1626="D"),'1_QUESITOS'!$D$13="Sim"),"10.1",
IF(AND(OR(G1626="A",G1626="B"),'1_QUESITOS'!$D$14="Sim"),"10.2",
IF(AND(OR(G1626="C",G1626="D"),'1_QUESITOS'!$D$13="Não",'1_QUESITOS'!$D$12="Inciso I"),"11.1",
IF(AND(OR(G1626="C",G1626="D"),'1_QUESITOS'!$D$13="Não",'1_QUESITOS'!$D$12="Inciso II"),"11.2",
"00.0")))))</f>
        <v>00.0</v>
      </c>
      <c r="I1626" s="87">
        <f>IF('1_QUESITOS'!$D$18="ERRO !!!",0,
IF(H1626="10.1",0.65,
IF(H1626="10.2",0,
IF(AND(H1626="11.1",'1_QUESITOS'!$D$8="Não",'1_QUESITOS'!$D$9="Não",'1_QUESITOS'!$D$10="Não",'1_QUESITOS'!$D$11="Não"),0.65,
IF(AND(H1626="11.1",OR('1_QUESITOS'!$D$8="Sim",'1_QUESITOS'!$D$9="Sim",'1_QUESITOS'!$D$10="Sim",'1_QUESITOS'!$D$11="Sim")),0.7,
IF(AND(H1626="11.2",'1_QUESITOS'!$D$8="Não",'1_QUESITOS'!$D$9="Não",'1_QUESITOS'!$D$10="Não",'1_QUESITOS'!$D$11="Não"),0.5,
IF(AND(H1626="11.2",OR('1_QUESITOS'!$D$8="Sim",'1_QUESITOS'!$D$9="Sim",'1_QUESITOS'!$D$10="Sim",'1_QUESITOS'!$D$11="Sim")),0.55,
0)))))))</f>
        <v>0</v>
      </c>
      <c r="J1626" s="87">
        <f>'3_CAPAG'!$D$8</f>
        <v>0</v>
      </c>
      <c r="K1626" s="87">
        <f>IF(OR('2_DEBITOS'!I1622="Sim",'1_QUESITOS'!$D$6="Sim",'1_QUESITOS'!$D$7="Sim",'1_QUESITOS'!$D$9="Sim"),I1626,
SMALL(I1626:J1626,1))</f>
        <v>0</v>
      </c>
      <c r="L1626" s="7">
        <f>IF('2_DEBITOS'!$I$4="ERRO !!!",0,ROUNDDOWN(SUM(E1626:F1626)*K1626,2))</f>
        <v>0</v>
      </c>
      <c r="M1626" s="7">
        <f t="shared" si="100"/>
        <v>0</v>
      </c>
      <c r="N1626" s="7">
        <f t="shared" si="103"/>
        <v>0</v>
      </c>
      <c r="O1626" s="7">
        <f t="shared" si="101"/>
        <v>0</v>
      </c>
    </row>
    <row r="1627" spans="3:15" x14ac:dyDescent="0.35">
      <c r="C1627" s="18" t="str">
        <f t="shared" si="102"/>
        <v/>
      </c>
      <c r="D1627" s="13" t="str">
        <f>IF('2_DEBITOS'!D1623="","Não informado",'2_DEBITOS'!D1623)</f>
        <v>Não informado</v>
      </c>
      <c r="E1627" s="7">
        <f>IF('2_DEBITOS'!$I$4="ERRO !!!",0,SUM('2_DEBITOS'!E1623))</f>
        <v>0</v>
      </c>
      <c r="F1627" s="7">
        <f>IF('2_DEBITOS'!$I$4="ERRO !!!",0,SUM('2_DEBITOS'!F1623,'2_DEBITOS'!G1623))</f>
        <v>0</v>
      </c>
      <c r="G1627" s="8" t="str">
        <f>IF('1_QUESITOS'!$D$18="ERRO !!!","",
IF(E1627+F1627=0,"",
IF(OR('2_DEBITOS'!I1623="Sim",'1_QUESITOS'!$D$6="Sim",'1_QUESITOS'!$D$7="Sim",'1_QUESITOS'!$D$9="Sim"),"D",
IF('3_CAPAG'!$D$9="","",
'3_CAPAG'!$D$9))))</f>
        <v/>
      </c>
      <c r="H1627" s="8" t="str">
        <f>IF('1_QUESITOS'!$D$18="ERRO !!!","00.0",
IF(AND(OR(G1627="C",G1627="D"),'1_QUESITOS'!$D$13="Sim"),"10.1",
IF(AND(OR(G1627="A",G1627="B"),'1_QUESITOS'!$D$14="Sim"),"10.2",
IF(AND(OR(G1627="C",G1627="D"),'1_QUESITOS'!$D$13="Não",'1_QUESITOS'!$D$12="Inciso I"),"11.1",
IF(AND(OR(G1627="C",G1627="D"),'1_QUESITOS'!$D$13="Não",'1_QUESITOS'!$D$12="Inciso II"),"11.2",
"00.0")))))</f>
        <v>00.0</v>
      </c>
      <c r="I1627" s="87">
        <f>IF('1_QUESITOS'!$D$18="ERRO !!!",0,
IF(H1627="10.1",0.65,
IF(H1627="10.2",0,
IF(AND(H1627="11.1",'1_QUESITOS'!$D$8="Não",'1_QUESITOS'!$D$9="Não",'1_QUESITOS'!$D$10="Não",'1_QUESITOS'!$D$11="Não"),0.65,
IF(AND(H1627="11.1",OR('1_QUESITOS'!$D$8="Sim",'1_QUESITOS'!$D$9="Sim",'1_QUESITOS'!$D$10="Sim",'1_QUESITOS'!$D$11="Sim")),0.7,
IF(AND(H1627="11.2",'1_QUESITOS'!$D$8="Não",'1_QUESITOS'!$D$9="Não",'1_QUESITOS'!$D$10="Não",'1_QUESITOS'!$D$11="Não"),0.5,
IF(AND(H1627="11.2",OR('1_QUESITOS'!$D$8="Sim",'1_QUESITOS'!$D$9="Sim",'1_QUESITOS'!$D$10="Sim",'1_QUESITOS'!$D$11="Sim")),0.55,
0)))))))</f>
        <v>0</v>
      </c>
      <c r="J1627" s="87">
        <f>'3_CAPAG'!$D$8</f>
        <v>0</v>
      </c>
      <c r="K1627" s="87">
        <f>IF(OR('2_DEBITOS'!I1623="Sim",'1_QUESITOS'!$D$6="Sim",'1_QUESITOS'!$D$7="Sim",'1_QUESITOS'!$D$9="Sim"),I1627,
SMALL(I1627:J1627,1))</f>
        <v>0</v>
      </c>
      <c r="L1627" s="7">
        <f>IF('2_DEBITOS'!$I$4="ERRO !!!",0,ROUNDDOWN(SUM(E1627:F1627)*K1627,2))</f>
        <v>0</v>
      </c>
      <c r="M1627" s="7">
        <f t="shared" si="100"/>
        <v>0</v>
      </c>
      <c r="N1627" s="7">
        <f t="shared" si="103"/>
        <v>0</v>
      </c>
      <c r="O1627" s="7">
        <f t="shared" si="101"/>
        <v>0</v>
      </c>
    </row>
    <row r="1628" spans="3:15" x14ac:dyDescent="0.35">
      <c r="C1628" s="18" t="str">
        <f t="shared" si="102"/>
        <v/>
      </c>
      <c r="D1628" s="13" t="str">
        <f>IF('2_DEBITOS'!D1624="","Não informado",'2_DEBITOS'!D1624)</f>
        <v>Não informado</v>
      </c>
      <c r="E1628" s="7">
        <f>IF('2_DEBITOS'!$I$4="ERRO !!!",0,SUM('2_DEBITOS'!E1624))</f>
        <v>0</v>
      </c>
      <c r="F1628" s="7">
        <f>IF('2_DEBITOS'!$I$4="ERRO !!!",0,SUM('2_DEBITOS'!F1624,'2_DEBITOS'!G1624))</f>
        <v>0</v>
      </c>
      <c r="G1628" s="8" t="str">
        <f>IF('1_QUESITOS'!$D$18="ERRO !!!","",
IF(E1628+F1628=0,"",
IF(OR('2_DEBITOS'!I1624="Sim",'1_QUESITOS'!$D$6="Sim",'1_QUESITOS'!$D$7="Sim",'1_QUESITOS'!$D$9="Sim"),"D",
IF('3_CAPAG'!$D$9="","",
'3_CAPAG'!$D$9))))</f>
        <v/>
      </c>
      <c r="H1628" s="8" t="str">
        <f>IF('1_QUESITOS'!$D$18="ERRO !!!","00.0",
IF(AND(OR(G1628="C",G1628="D"),'1_QUESITOS'!$D$13="Sim"),"10.1",
IF(AND(OR(G1628="A",G1628="B"),'1_QUESITOS'!$D$14="Sim"),"10.2",
IF(AND(OR(G1628="C",G1628="D"),'1_QUESITOS'!$D$13="Não",'1_QUESITOS'!$D$12="Inciso I"),"11.1",
IF(AND(OR(G1628="C",G1628="D"),'1_QUESITOS'!$D$13="Não",'1_QUESITOS'!$D$12="Inciso II"),"11.2",
"00.0")))))</f>
        <v>00.0</v>
      </c>
      <c r="I1628" s="87">
        <f>IF('1_QUESITOS'!$D$18="ERRO !!!",0,
IF(H1628="10.1",0.65,
IF(H1628="10.2",0,
IF(AND(H1628="11.1",'1_QUESITOS'!$D$8="Não",'1_QUESITOS'!$D$9="Não",'1_QUESITOS'!$D$10="Não",'1_QUESITOS'!$D$11="Não"),0.65,
IF(AND(H1628="11.1",OR('1_QUESITOS'!$D$8="Sim",'1_QUESITOS'!$D$9="Sim",'1_QUESITOS'!$D$10="Sim",'1_QUESITOS'!$D$11="Sim")),0.7,
IF(AND(H1628="11.2",'1_QUESITOS'!$D$8="Não",'1_QUESITOS'!$D$9="Não",'1_QUESITOS'!$D$10="Não",'1_QUESITOS'!$D$11="Não"),0.5,
IF(AND(H1628="11.2",OR('1_QUESITOS'!$D$8="Sim",'1_QUESITOS'!$D$9="Sim",'1_QUESITOS'!$D$10="Sim",'1_QUESITOS'!$D$11="Sim")),0.55,
0)))))))</f>
        <v>0</v>
      </c>
      <c r="J1628" s="87">
        <f>'3_CAPAG'!$D$8</f>
        <v>0</v>
      </c>
      <c r="K1628" s="87">
        <f>IF(OR('2_DEBITOS'!I1624="Sim",'1_QUESITOS'!$D$6="Sim",'1_QUESITOS'!$D$7="Sim",'1_QUESITOS'!$D$9="Sim"),I1628,
SMALL(I1628:J1628,1))</f>
        <v>0</v>
      </c>
      <c r="L1628" s="7">
        <f>IF('2_DEBITOS'!$I$4="ERRO !!!",0,ROUNDDOWN(SUM(E1628:F1628)*K1628,2))</f>
        <v>0</v>
      </c>
      <c r="M1628" s="7">
        <f t="shared" si="100"/>
        <v>0</v>
      </c>
      <c r="N1628" s="7">
        <f t="shared" si="103"/>
        <v>0</v>
      </c>
      <c r="O1628" s="7">
        <f t="shared" si="101"/>
        <v>0</v>
      </c>
    </row>
    <row r="1629" spans="3:15" x14ac:dyDescent="0.35">
      <c r="C1629" s="18" t="str">
        <f t="shared" si="102"/>
        <v/>
      </c>
      <c r="D1629" s="13" t="str">
        <f>IF('2_DEBITOS'!D1625="","Não informado",'2_DEBITOS'!D1625)</f>
        <v>Não informado</v>
      </c>
      <c r="E1629" s="7">
        <f>IF('2_DEBITOS'!$I$4="ERRO !!!",0,SUM('2_DEBITOS'!E1625))</f>
        <v>0</v>
      </c>
      <c r="F1629" s="7">
        <f>IF('2_DEBITOS'!$I$4="ERRO !!!",0,SUM('2_DEBITOS'!F1625,'2_DEBITOS'!G1625))</f>
        <v>0</v>
      </c>
      <c r="G1629" s="8" t="str">
        <f>IF('1_QUESITOS'!$D$18="ERRO !!!","",
IF(E1629+F1629=0,"",
IF(OR('2_DEBITOS'!I1625="Sim",'1_QUESITOS'!$D$6="Sim",'1_QUESITOS'!$D$7="Sim",'1_QUESITOS'!$D$9="Sim"),"D",
IF('3_CAPAG'!$D$9="","",
'3_CAPAG'!$D$9))))</f>
        <v/>
      </c>
      <c r="H1629" s="8" t="str">
        <f>IF('1_QUESITOS'!$D$18="ERRO !!!","00.0",
IF(AND(OR(G1629="C",G1629="D"),'1_QUESITOS'!$D$13="Sim"),"10.1",
IF(AND(OR(G1629="A",G1629="B"),'1_QUESITOS'!$D$14="Sim"),"10.2",
IF(AND(OR(G1629="C",G1629="D"),'1_QUESITOS'!$D$13="Não",'1_QUESITOS'!$D$12="Inciso I"),"11.1",
IF(AND(OR(G1629="C",G1629="D"),'1_QUESITOS'!$D$13="Não",'1_QUESITOS'!$D$12="Inciso II"),"11.2",
"00.0")))))</f>
        <v>00.0</v>
      </c>
      <c r="I1629" s="87">
        <f>IF('1_QUESITOS'!$D$18="ERRO !!!",0,
IF(H1629="10.1",0.65,
IF(H1629="10.2",0,
IF(AND(H1629="11.1",'1_QUESITOS'!$D$8="Não",'1_QUESITOS'!$D$9="Não",'1_QUESITOS'!$D$10="Não",'1_QUESITOS'!$D$11="Não"),0.65,
IF(AND(H1629="11.1",OR('1_QUESITOS'!$D$8="Sim",'1_QUESITOS'!$D$9="Sim",'1_QUESITOS'!$D$10="Sim",'1_QUESITOS'!$D$11="Sim")),0.7,
IF(AND(H1629="11.2",'1_QUESITOS'!$D$8="Não",'1_QUESITOS'!$D$9="Não",'1_QUESITOS'!$D$10="Não",'1_QUESITOS'!$D$11="Não"),0.5,
IF(AND(H1629="11.2",OR('1_QUESITOS'!$D$8="Sim",'1_QUESITOS'!$D$9="Sim",'1_QUESITOS'!$D$10="Sim",'1_QUESITOS'!$D$11="Sim")),0.55,
0)))))))</f>
        <v>0</v>
      </c>
      <c r="J1629" s="87">
        <f>'3_CAPAG'!$D$8</f>
        <v>0</v>
      </c>
      <c r="K1629" s="87">
        <f>IF(OR('2_DEBITOS'!I1625="Sim",'1_QUESITOS'!$D$6="Sim",'1_QUESITOS'!$D$7="Sim",'1_QUESITOS'!$D$9="Sim"),I1629,
SMALL(I1629:J1629,1))</f>
        <v>0</v>
      </c>
      <c r="L1629" s="7">
        <f>IF('2_DEBITOS'!$I$4="ERRO !!!",0,ROUNDDOWN(SUM(E1629:F1629)*K1629,2))</f>
        <v>0</v>
      </c>
      <c r="M1629" s="7">
        <f t="shared" si="100"/>
        <v>0</v>
      </c>
      <c r="N1629" s="7">
        <f t="shared" si="103"/>
        <v>0</v>
      </c>
      <c r="O1629" s="7">
        <f t="shared" si="101"/>
        <v>0</v>
      </c>
    </row>
    <row r="1630" spans="3:15" x14ac:dyDescent="0.35">
      <c r="C1630" s="18" t="str">
        <f t="shared" si="102"/>
        <v/>
      </c>
      <c r="D1630" s="13" t="str">
        <f>IF('2_DEBITOS'!D1626="","Não informado",'2_DEBITOS'!D1626)</f>
        <v>Não informado</v>
      </c>
      <c r="E1630" s="7">
        <f>IF('2_DEBITOS'!$I$4="ERRO !!!",0,SUM('2_DEBITOS'!E1626))</f>
        <v>0</v>
      </c>
      <c r="F1630" s="7">
        <f>IF('2_DEBITOS'!$I$4="ERRO !!!",0,SUM('2_DEBITOS'!F1626,'2_DEBITOS'!G1626))</f>
        <v>0</v>
      </c>
      <c r="G1630" s="8" t="str">
        <f>IF('1_QUESITOS'!$D$18="ERRO !!!","",
IF(E1630+F1630=0,"",
IF(OR('2_DEBITOS'!I1626="Sim",'1_QUESITOS'!$D$6="Sim",'1_QUESITOS'!$D$7="Sim",'1_QUESITOS'!$D$9="Sim"),"D",
IF('3_CAPAG'!$D$9="","",
'3_CAPAG'!$D$9))))</f>
        <v/>
      </c>
      <c r="H1630" s="8" t="str">
        <f>IF('1_QUESITOS'!$D$18="ERRO !!!","00.0",
IF(AND(OR(G1630="C",G1630="D"),'1_QUESITOS'!$D$13="Sim"),"10.1",
IF(AND(OR(G1630="A",G1630="B"),'1_QUESITOS'!$D$14="Sim"),"10.2",
IF(AND(OR(G1630="C",G1630="D"),'1_QUESITOS'!$D$13="Não",'1_QUESITOS'!$D$12="Inciso I"),"11.1",
IF(AND(OR(G1630="C",G1630="D"),'1_QUESITOS'!$D$13="Não",'1_QUESITOS'!$D$12="Inciso II"),"11.2",
"00.0")))))</f>
        <v>00.0</v>
      </c>
      <c r="I1630" s="87">
        <f>IF('1_QUESITOS'!$D$18="ERRO !!!",0,
IF(H1630="10.1",0.65,
IF(H1630="10.2",0,
IF(AND(H1630="11.1",'1_QUESITOS'!$D$8="Não",'1_QUESITOS'!$D$9="Não",'1_QUESITOS'!$D$10="Não",'1_QUESITOS'!$D$11="Não"),0.65,
IF(AND(H1630="11.1",OR('1_QUESITOS'!$D$8="Sim",'1_QUESITOS'!$D$9="Sim",'1_QUESITOS'!$D$10="Sim",'1_QUESITOS'!$D$11="Sim")),0.7,
IF(AND(H1630="11.2",'1_QUESITOS'!$D$8="Não",'1_QUESITOS'!$D$9="Não",'1_QUESITOS'!$D$10="Não",'1_QUESITOS'!$D$11="Não"),0.5,
IF(AND(H1630="11.2",OR('1_QUESITOS'!$D$8="Sim",'1_QUESITOS'!$D$9="Sim",'1_QUESITOS'!$D$10="Sim",'1_QUESITOS'!$D$11="Sim")),0.55,
0)))))))</f>
        <v>0</v>
      </c>
      <c r="J1630" s="87">
        <f>'3_CAPAG'!$D$8</f>
        <v>0</v>
      </c>
      <c r="K1630" s="87">
        <f>IF(OR('2_DEBITOS'!I1626="Sim",'1_QUESITOS'!$D$6="Sim",'1_QUESITOS'!$D$7="Sim",'1_QUESITOS'!$D$9="Sim"),I1630,
SMALL(I1630:J1630,1))</f>
        <v>0</v>
      </c>
      <c r="L1630" s="7">
        <f>IF('2_DEBITOS'!$I$4="ERRO !!!",0,ROUNDDOWN(SUM(E1630:F1630)*K1630,2))</f>
        <v>0</v>
      </c>
      <c r="M1630" s="7">
        <f t="shared" si="100"/>
        <v>0</v>
      </c>
      <c r="N1630" s="7">
        <f t="shared" si="103"/>
        <v>0</v>
      </c>
      <c r="O1630" s="7">
        <f t="shared" si="101"/>
        <v>0</v>
      </c>
    </row>
    <row r="1631" spans="3:15" x14ac:dyDescent="0.35">
      <c r="C1631" s="18" t="str">
        <f t="shared" si="102"/>
        <v/>
      </c>
      <c r="D1631" s="13" t="str">
        <f>IF('2_DEBITOS'!D1627="","Não informado",'2_DEBITOS'!D1627)</f>
        <v>Não informado</v>
      </c>
      <c r="E1631" s="7">
        <f>IF('2_DEBITOS'!$I$4="ERRO !!!",0,SUM('2_DEBITOS'!E1627))</f>
        <v>0</v>
      </c>
      <c r="F1631" s="7">
        <f>IF('2_DEBITOS'!$I$4="ERRO !!!",0,SUM('2_DEBITOS'!F1627,'2_DEBITOS'!G1627))</f>
        <v>0</v>
      </c>
      <c r="G1631" s="8" t="str">
        <f>IF('1_QUESITOS'!$D$18="ERRO !!!","",
IF(E1631+F1631=0,"",
IF(OR('2_DEBITOS'!I1627="Sim",'1_QUESITOS'!$D$6="Sim",'1_QUESITOS'!$D$7="Sim",'1_QUESITOS'!$D$9="Sim"),"D",
IF('3_CAPAG'!$D$9="","",
'3_CAPAG'!$D$9))))</f>
        <v/>
      </c>
      <c r="H1631" s="8" t="str">
        <f>IF('1_QUESITOS'!$D$18="ERRO !!!","00.0",
IF(AND(OR(G1631="C",G1631="D"),'1_QUESITOS'!$D$13="Sim"),"10.1",
IF(AND(OR(G1631="A",G1631="B"),'1_QUESITOS'!$D$14="Sim"),"10.2",
IF(AND(OR(G1631="C",G1631="D"),'1_QUESITOS'!$D$13="Não",'1_QUESITOS'!$D$12="Inciso I"),"11.1",
IF(AND(OR(G1631="C",G1631="D"),'1_QUESITOS'!$D$13="Não",'1_QUESITOS'!$D$12="Inciso II"),"11.2",
"00.0")))))</f>
        <v>00.0</v>
      </c>
      <c r="I1631" s="87">
        <f>IF('1_QUESITOS'!$D$18="ERRO !!!",0,
IF(H1631="10.1",0.65,
IF(H1631="10.2",0,
IF(AND(H1631="11.1",'1_QUESITOS'!$D$8="Não",'1_QUESITOS'!$D$9="Não",'1_QUESITOS'!$D$10="Não",'1_QUESITOS'!$D$11="Não"),0.65,
IF(AND(H1631="11.1",OR('1_QUESITOS'!$D$8="Sim",'1_QUESITOS'!$D$9="Sim",'1_QUESITOS'!$D$10="Sim",'1_QUESITOS'!$D$11="Sim")),0.7,
IF(AND(H1631="11.2",'1_QUESITOS'!$D$8="Não",'1_QUESITOS'!$D$9="Não",'1_QUESITOS'!$D$10="Não",'1_QUESITOS'!$D$11="Não"),0.5,
IF(AND(H1631="11.2",OR('1_QUESITOS'!$D$8="Sim",'1_QUESITOS'!$D$9="Sim",'1_QUESITOS'!$D$10="Sim",'1_QUESITOS'!$D$11="Sim")),0.55,
0)))))))</f>
        <v>0</v>
      </c>
      <c r="J1631" s="87">
        <f>'3_CAPAG'!$D$8</f>
        <v>0</v>
      </c>
      <c r="K1631" s="87">
        <f>IF(OR('2_DEBITOS'!I1627="Sim",'1_QUESITOS'!$D$6="Sim",'1_QUESITOS'!$D$7="Sim",'1_QUESITOS'!$D$9="Sim"),I1631,
SMALL(I1631:J1631,1))</f>
        <v>0</v>
      </c>
      <c r="L1631" s="7">
        <f>IF('2_DEBITOS'!$I$4="ERRO !!!",0,ROUNDDOWN(SUM(E1631:F1631)*K1631,2))</f>
        <v>0</v>
      </c>
      <c r="M1631" s="7">
        <f t="shared" si="100"/>
        <v>0</v>
      </c>
      <c r="N1631" s="7">
        <f t="shared" si="103"/>
        <v>0</v>
      </c>
      <c r="O1631" s="7">
        <f t="shared" si="101"/>
        <v>0</v>
      </c>
    </row>
    <row r="1632" spans="3:15" x14ac:dyDescent="0.35">
      <c r="C1632" s="18" t="str">
        <f t="shared" si="102"/>
        <v/>
      </c>
      <c r="D1632" s="13" t="str">
        <f>IF('2_DEBITOS'!D1628="","Não informado",'2_DEBITOS'!D1628)</f>
        <v>Não informado</v>
      </c>
      <c r="E1632" s="7">
        <f>IF('2_DEBITOS'!$I$4="ERRO !!!",0,SUM('2_DEBITOS'!E1628))</f>
        <v>0</v>
      </c>
      <c r="F1632" s="7">
        <f>IF('2_DEBITOS'!$I$4="ERRO !!!",0,SUM('2_DEBITOS'!F1628,'2_DEBITOS'!G1628))</f>
        <v>0</v>
      </c>
      <c r="G1632" s="8" t="str">
        <f>IF('1_QUESITOS'!$D$18="ERRO !!!","",
IF(E1632+F1632=0,"",
IF(OR('2_DEBITOS'!I1628="Sim",'1_QUESITOS'!$D$6="Sim",'1_QUESITOS'!$D$7="Sim",'1_QUESITOS'!$D$9="Sim"),"D",
IF('3_CAPAG'!$D$9="","",
'3_CAPAG'!$D$9))))</f>
        <v/>
      </c>
      <c r="H1632" s="8" t="str">
        <f>IF('1_QUESITOS'!$D$18="ERRO !!!","00.0",
IF(AND(OR(G1632="C",G1632="D"),'1_QUESITOS'!$D$13="Sim"),"10.1",
IF(AND(OR(G1632="A",G1632="B"),'1_QUESITOS'!$D$14="Sim"),"10.2",
IF(AND(OR(G1632="C",G1632="D"),'1_QUESITOS'!$D$13="Não",'1_QUESITOS'!$D$12="Inciso I"),"11.1",
IF(AND(OR(G1632="C",G1632="D"),'1_QUESITOS'!$D$13="Não",'1_QUESITOS'!$D$12="Inciso II"),"11.2",
"00.0")))))</f>
        <v>00.0</v>
      </c>
      <c r="I1632" s="87">
        <f>IF('1_QUESITOS'!$D$18="ERRO !!!",0,
IF(H1632="10.1",0.65,
IF(H1632="10.2",0,
IF(AND(H1632="11.1",'1_QUESITOS'!$D$8="Não",'1_QUESITOS'!$D$9="Não",'1_QUESITOS'!$D$10="Não",'1_QUESITOS'!$D$11="Não"),0.65,
IF(AND(H1632="11.1",OR('1_QUESITOS'!$D$8="Sim",'1_QUESITOS'!$D$9="Sim",'1_QUESITOS'!$D$10="Sim",'1_QUESITOS'!$D$11="Sim")),0.7,
IF(AND(H1632="11.2",'1_QUESITOS'!$D$8="Não",'1_QUESITOS'!$D$9="Não",'1_QUESITOS'!$D$10="Não",'1_QUESITOS'!$D$11="Não"),0.5,
IF(AND(H1632="11.2",OR('1_QUESITOS'!$D$8="Sim",'1_QUESITOS'!$D$9="Sim",'1_QUESITOS'!$D$10="Sim",'1_QUESITOS'!$D$11="Sim")),0.55,
0)))))))</f>
        <v>0</v>
      </c>
      <c r="J1632" s="87">
        <f>'3_CAPAG'!$D$8</f>
        <v>0</v>
      </c>
      <c r="K1632" s="87">
        <f>IF(OR('2_DEBITOS'!I1628="Sim",'1_QUESITOS'!$D$6="Sim",'1_QUESITOS'!$D$7="Sim",'1_QUESITOS'!$D$9="Sim"),I1632,
SMALL(I1632:J1632,1))</f>
        <v>0</v>
      </c>
      <c r="L1632" s="7">
        <f>IF('2_DEBITOS'!$I$4="ERRO !!!",0,ROUNDDOWN(SUM(E1632:F1632)*K1632,2))</f>
        <v>0</v>
      </c>
      <c r="M1632" s="7">
        <f t="shared" si="100"/>
        <v>0</v>
      </c>
      <c r="N1632" s="7">
        <f t="shared" si="103"/>
        <v>0</v>
      </c>
      <c r="O1632" s="7">
        <f t="shared" si="101"/>
        <v>0</v>
      </c>
    </row>
    <row r="1633" spans="3:15" x14ac:dyDescent="0.35">
      <c r="C1633" s="18" t="str">
        <f t="shared" si="102"/>
        <v/>
      </c>
      <c r="D1633" s="13" t="str">
        <f>IF('2_DEBITOS'!D1629="","Não informado",'2_DEBITOS'!D1629)</f>
        <v>Não informado</v>
      </c>
      <c r="E1633" s="7">
        <f>IF('2_DEBITOS'!$I$4="ERRO !!!",0,SUM('2_DEBITOS'!E1629))</f>
        <v>0</v>
      </c>
      <c r="F1633" s="7">
        <f>IF('2_DEBITOS'!$I$4="ERRO !!!",0,SUM('2_DEBITOS'!F1629,'2_DEBITOS'!G1629))</f>
        <v>0</v>
      </c>
      <c r="G1633" s="8" t="str">
        <f>IF('1_QUESITOS'!$D$18="ERRO !!!","",
IF(E1633+F1633=0,"",
IF(OR('2_DEBITOS'!I1629="Sim",'1_QUESITOS'!$D$6="Sim",'1_QUESITOS'!$D$7="Sim",'1_QUESITOS'!$D$9="Sim"),"D",
IF('3_CAPAG'!$D$9="","",
'3_CAPAG'!$D$9))))</f>
        <v/>
      </c>
      <c r="H1633" s="8" t="str">
        <f>IF('1_QUESITOS'!$D$18="ERRO !!!","00.0",
IF(AND(OR(G1633="C",G1633="D"),'1_QUESITOS'!$D$13="Sim"),"10.1",
IF(AND(OR(G1633="A",G1633="B"),'1_QUESITOS'!$D$14="Sim"),"10.2",
IF(AND(OR(G1633="C",G1633="D"),'1_QUESITOS'!$D$13="Não",'1_QUESITOS'!$D$12="Inciso I"),"11.1",
IF(AND(OR(G1633="C",G1633="D"),'1_QUESITOS'!$D$13="Não",'1_QUESITOS'!$D$12="Inciso II"),"11.2",
"00.0")))))</f>
        <v>00.0</v>
      </c>
      <c r="I1633" s="87">
        <f>IF('1_QUESITOS'!$D$18="ERRO !!!",0,
IF(H1633="10.1",0.65,
IF(H1633="10.2",0,
IF(AND(H1633="11.1",'1_QUESITOS'!$D$8="Não",'1_QUESITOS'!$D$9="Não",'1_QUESITOS'!$D$10="Não",'1_QUESITOS'!$D$11="Não"),0.65,
IF(AND(H1633="11.1",OR('1_QUESITOS'!$D$8="Sim",'1_QUESITOS'!$D$9="Sim",'1_QUESITOS'!$D$10="Sim",'1_QUESITOS'!$D$11="Sim")),0.7,
IF(AND(H1633="11.2",'1_QUESITOS'!$D$8="Não",'1_QUESITOS'!$D$9="Não",'1_QUESITOS'!$D$10="Não",'1_QUESITOS'!$D$11="Não"),0.5,
IF(AND(H1633="11.2",OR('1_QUESITOS'!$D$8="Sim",'1_QUESITOS'!$D$9="Sim",'1_QUESITOS'!$D$10="Sim",'1_QUESITOS'!$D$11="Sim")),0.55,
0)))))))</f>
        <v>0</v>
      </c>
      <c r="J1633" s="87">
        <f>'3_CAPAG'!$D$8</f>
        <v>0</v>
      </c>
      <c r="K1633" s="87">
        <f>IF(OR('2_DEBITOS'!I1629="Sim",'1_QUESITOS'!$D$6="Sim",'1_QUESITOS'!$D$7="Sim",'1_QUESITOS'!$D$9="Sim"),I1633,
SMALL(I1633:J1633,1))</f>
        <v>0</v>
      </c>
      <c r="L1633" s="7">
        <f>IF('2_DEBITOS'!$I$4="ERRO !!!",0,ROUNDDOWN(SUM(E1633:F1633)*K1633,2))</f>
        <v>0</v>
      </c>
      <c r="M1633" s="7">
        <f t="shared" si="100"/>
        <v>0</v>
      </c>
      <c r="N1633" s="7">
        <f t="shared" si="103"/>
        <v>0</v>
      </c>
      <c r="O1633" s="7">
        <f t="shared" si="101"/>
        <v>0</v>
      </c>
    </row>
    <row r="1634" spans="3:15" x14ac:dyDescent="0.35">
      <c r="C1634" s="18" t="str">
        <f t="shared" si="102"/>
        <v/>
      </c>
      <c r="D1634" s="13" t="str">
        <f>IF('2_DEBITOS'!D1630="","Não informado",'2_DEBITOS'!D1630)</f>
        <v>Não informado</v>
      </c>
      <c r="E1634" s="7">
        <f>IF('2_DEBITOS'!$I$4="ERRO !!!",0,SUM('2_DEBITOS'!E1630))</f>
        <v>0</v>
      </c>
      <c r="F1634" s="7">
        <f>IF('2_DEBITOS'!$I$4="ERRO !!!",0,SUM('2_DEBITOS'!F1630,'2_DEBITOS'!G1630))</f>
        <v>0</v>
      </c>
      <c r="G1634" s="8" t="str">
        <f>IF('1_QUESITOS'!$D$18="ERRO !!!","",
IF(E1634+F1634=0,"",
IF(OR('2_DEBITOS'!I1630="Sim",'1_QUESITOS'!$D$6="Sim",'1_QUESITOS'!$D$7="Sim",'1_QUESITOS'!$D$9="Sim"),"D",
IF('3_CAPAG'!$D$9="","",
'3_CAPAG'!$D$9))))</f>
        <v/>
      </c>
      <c r="H1634" s="8" t="str">
        <f>IF('1_QUESITOS'!$D$18="ERRO !!!","00.0",
IF(AND(OR(G1634="C",G1634="D"),'1_QUESITOS'!$D$13="Sim"),"10.1",
IF(AND(OR(G1634="A",G1634="B"),'1_QUESITOS'!$D$14="Sim"),"10.2",
IF(AND(OR(G1634="C",G1634="D"),'1_QUESITOS'!$D$13="Não",'1_QUESITOS'!$D$12="Inciso I"),"11.1",
IF(AND(OR(G1634="C",G1634="D"),'1_QUESITOS'!$D$13="Não",'1_QUESITOS'!$D$12="Inciso II"),"11.2",
"00.0")))))</f>
        <v>00.0</v>
      </c>
      <c r="I1634" s="87">
        <f>IF('1_QUESITOS'!$D$18="ERRO !!!",0,
IF(H1634="10.1",0.65,
IF(H1634="10.2",0,
IF(AND(H1634="11.1",'1_QUESITOS'!$D$8="Não",'1_QUESITOS'!$D$9="Não",'1_QUESITOS'!$D$10="Não",'1_QUESITOS'!$D$11="Não"),0.65,
IF(AND(H1634="11.1",OR('1_QUESITOS'!$D$8="Sim",'1_QUESITOS'!$D$9="Sim",'1_QUESITOS'!$D$10="Sim",'1_QUESITOS'!$D$11="Sim")),0.7,
IF(AND(H1634="11.2",'1_QUESITOS'!$D$8="Não",'1_QUESITOS'!$D$9="Não",'1_QUESITOS'!$D$10="Não",'1_QUESITOS'!$D$11="Não"),0.5,
IF(AND(H1634="11.2",OR('1_QUESITOS'!$D$8="Sim",'1_QUESITOS'!$D$9="Sim",'1_QUESITOS'!$D$10="Sim",'1_QUESITOS'!$D$11="Sim")),0.55,
0)))))))</f>
        <v>0</v>
      </c>
      <c r="J1634" s="87">
        <f>'3_CAPAG'!$D$8</f>
        <v>0</v>
      </c>
      <c r="K1634" s="87">
        <f>IF(OR('2_DEBITOS'!I1630="Sim",'1_QUESITOS'!$D$6="Sim",'1_QUESITOS'!$D$7="Sim",'1_QUESITOS'!$D$9="Sim"),I1634,
SMALL(I1634:J1634,1))</f>
        <v>0</v>
      </c>
      <c r="L1634" s="7">
        <f>IF('2_DEBITOS'!$I$4="ERRO !!!",0,ROUNDDOWN(SUM(E1634:F1634)*K1634,2))</f>
        <v>0</v>
      </c>
      <c r="M1634" s="7">
        <f t="shared" si="100"/>
        <v>0</v>
      </c>
      <c r="N1634" s="7">
        <f t="shared" si="103"/>
        <v>0</v>
      </c>
      <c r="O1634" s="7">
        <f t="shared" si="101"/>
        <v>0</v>
      </c>
    </row>
    <row r="1635" spans="3:15" x14ac:dyDescent="0.35">
      <c r="C1635" s="18" t="str">
        <f t="shared" si="102"/>
        <v/>
      </c>
      <c r="D1635" s="13" t="str">
        <f>IF('2_DEBITOS'!D1631="","Não informado",'2_DEBITOS'!D1631)</f>
        <v>Não informado</v>
      </c>
      <c r="E1635" s="7">
        <f>IF('2_DEBITOS'!$I$4="ERRO !!!",0,SUM('2_DEBITOS'!E1631))</f>
        <v>0</v>
      </c>
      <c r="F1635" s="7">
        <f>IF('2_DEBITOS'!$I$4="ERRO !!!",0,SUM('2_DEBITOS'!F1631,'2_DEBITOS'!G1631))</f>
        <v>0</v>
      </c>
      <c r="G1635" s="8" t="str">
        <f>IF('1_QUESITOS'!$D$18="ERRO !!!","",
IF(E1635+F1635=0,"",
IF(OR('2_DEBITOS'!I1631="Sim",'1_QUESITOS'!$D$6="Sim",'1_QUESITOS'!$D$7="Sim",'1_QUESITOS'!$D$9="Sim"),"D",
IF('3_CAPAG'!$D$9="","",
'3_CAPAG'!$D$9))))</f>
        <v/>
      </c>
      <c r="H1635" s="8" t="str">
        <f>IF('1_QUESITOS'!$D$18="ERRO !!!","00.0",
IF(AND(OR(G1635="C",G1635="D"),'1_QUESITOS'!$D$13="Sim"),"10.1",
IF(AND(OR(G1635="A",G1635="B"),'1_QUESITOS'!$D$14="Sim"),"10.2",
IF(AND(OR(G1635="C",G1635="D"),'1_QUESITOS'!$D$13="Não",'1_QUESITOS'!$D$12="Inciso I"),"11.1",
IF(AND(OR(G1635="C",G1635="D"),'1_QUESITOS'!$D$13="Não",'1_QUESITOS'!$D$12="Inciso II"),"11.2",
"00.0")))))</f>
        <v>00.0</v>
      </c>
      <c r="I1635" s="87">
        <f>IF('1_QUESITOS'!$D$18="ERRO !!!",0,
IF(H1635="10.1",0.65,
IF(H1635="10.2",0,
IF(AND(H1635="11.1",'1_QUESITOS'!$D$8="Não",'1_QUESITOS'!$D$9="Não",'1_QUESITOS'!$D$10="Não",'1_QUESITOS'!$D$11="Não"),0.65,
IF(AND(H1635="11.1",OR('1_QUESITOS'!$D$8="Sim",'1_QUESITOS'!$D$9="Sim",'1_QUESITOS'!$D$10="Sim",'1_QUESITOS'!$D$11="Sim")),0.7,
IF(AND(H1635="11.2",'1_QUESITOS'!$D$8="Não",'1_QUESITOS'!$D$9="Não",'1_QUESITOS'!$D$10="Não",'1_QUESITOS'!$D$11="Não"),0.5,
IF(AND(H1635="11.2",OR('1_QUESITOS'!$D$8="Sim",'1_QUESITOS'!$D$9="Sim",'1_QUESITOS'!$D$10="Sim",'1_QUESITOS'!$D$11="Sim")),0.55,
0)))))))</f>
        <v>0</v>
      </c>
      <c r="J1635" s="87">
        <f>'3_CAPAG'!$D$8</f>
        <v>0</v>
      </c>
      <c r="K1635" s="87">
        <f>IF(OR('2_DEBITOS'!I1631="Sim",'1_QUESITOS'!$D$6="Sim",'1_QUESITOS'!$D$7="Sim",'1_QUESITOS'!$D$9="Sim"),I1635,
SMALL(I1635:J1635,1))</f>
        <v>0</v>
      </c>
      <c r="L1635" s="7">
        <f>IF('2_DEBITOS'!$I$4="ERRO !!!",0,ROUNDDOWN(SUM(E1635:F1635)*K1635,2))</f>
        <v>0</v>
      </c>
      <c r="M1635" s="7">
        <f t="shared" si="100"/>
        <v>0</v>
      </c>
      <c r="N1635" s="7">
        <f t="shared" si="103"/>
        <v>0</v>
      </c>
      <c r="O1635" s="7">
        <f t="shared" si="101"/>
        <v>0</v>
      </c>
    </row>
    <row r="1636" spans="3:15" x14ac:dyDescent="0.35">
      <c r="C1636" s="18" t="str">
        <f t="shared" si="102"/>
        <v/>
      </c>
      <c r="D1636" s="13" t="str">
        <f>IF('2_DEBITOS'!D1632="","Não informado",'2_DEBITOS'!D1632)</f>
        <v>Não informado</v>
      </c>
      <c r="E1636" s="7">
        <f>IF('2_DEBITOS'!$I$4="ERRO !!!",0,SUM('2_DEBITOS'!E1632))</f>
        <v>0</v>
      </c>
      <c r="F1636" s="7">
        <f>IF('2_DEBITOS'!$I$4="ERRO !!!",0,SUM('2_DEBITOS'!F1632,'2_DEBITOS'!G1632))</f>
        <v>0</v>
      </c>
      <c r="G1636" s="8" t="str">
        <f>IF('1_QUESITOS'!$D$18="ERRO !!!","",
IF(E1636+F1636=0,"",
IF(OR('2_DEBITOS'!I1632="Sim",'1_QUESITOS'!$D$6="Sim",'1_QUESITOS'!$D$7="Sim",'1_QUESITOS'!$D$9="Sim"),"D",
IF('3_CAPAG'!$D$9="","",
'3_CAPAG'!$D$9))))</f>
        <v/>
      </c>
      <c r="H1636" s="8" t="str">
        <f>IF('1_QUESITOS'!$D$18="ERRO !!!","00.0",
IF(AND(OR(G1636="C",G1636="D"),'1_QUESITOS'!$D$13="Sim"),"10.1",
IF(AND(OR(G1636="A",G1636="B"),'1_QUESITOS'!$D$14="Sim"),"10.2",
IF(AND(OR(G1636="C",G1636="D"),'1_QUESITOS'!$D$13="Não",'1_QUESITOS'!$D$12="Inciso I"),"11.1",
IF(AND(OR(G1636="C",G1636="D"),'1_QUESITOS'!$D$13="Não",'1_QUESITOS'!$D$12="Inciso II"),"11.2",
"00.0")))))</f>
        <v>00.0</v>
      </c>
      <c r="I1636" s="87">
        <f>IF('1_QUESITOS'!$D$18="ERRO !!!",0,
IF(H1636="10.1",0.65,
IF(H1636="10.2",0,
IF(AND(H1636="11.1",'1_QUESITOS'!$D$8="Não",'1_QUESITOS'!$D$9="Não",'1_QUESITOS'!$D$10="Não",'1_QUESITOS'!$D$11="Não"),0.65,
IF(AND(H1636="11.1",OR('1_QUESITOS'!$D$8="Sim",'1_QUESITOS'!$D$9="Sim",'1_QUESITOS'!$D$10="Sim",'1_QUESITOS'!$D$11="Sim")),0.7,
IF(AND(H1636="11.2",'1_QUESITOS'!$D$8="Não",'1_QUESITOS'!$D$9="Não",'1_QUESITOS'!$D$10="Não",'1_QUESITOS'!$D$11="Não"),0.5,
IF(AND(H1636="11.2",OR('1_QUESITOS'!$D$8="Sim",'1_QUESITOS'!$D$9="Sim",'1_QUESITOS'!$D$10="Sim",'1_QUESITOS'!$D$11="Sim")),0.55,
0)))))))</f>
        <v>0</v>
      </c>
      <c r="J1636" s="87">
        <f>'3_CAPAG'!$D$8</f>
        <v>0</v>
      </c>
      <c r="K1636" s="87">
        <f>IF(OR('2_DEBITOS'!I1632="Sim",'1_QUESITOS'!$D$6="Sim",'1_QUESITOS'!$D$7="Sim",'1_QUESITOS'!$D$9="Sim"),I1636,
SMALL(I1636:J1636,1))</f>
        <v>0</v>
      </c>
      <c r="L1636" s="7">
        <f>IF('2_DEBITOS'!$I$4="ERRO !!!",0,ROUNDDOWN(SUM(E1636:F1636)*K1636,2))</f>
        <v>0</v>
      </c>
      <c r="M1636" s="7">
        <f t="shared" si="100"/>
        <v>0</v>
      </c>
      <c r="N1636" s="7">
        <f t="shared" si="103"/>
        <v>0</v>
      </c>
      <c r="O1636" s="7">
        <f t="shared" si="101"/>
        <v>0</v>
      </c>
    </row>
    <row r="1637" spans="3:15" x14ac:dyDescent="0.35">
      <c r="C1637" s="18" t="str">
        <f t="shared" si="102"/>
        <v/>
      </c>
      <c r="D1637" s="13" t="str">
        <f>IF('2_DEBITOS'!D1633="","Não informado",'2_DEBITOS'!D1633)</f>
        <v>Não informado</v>
      </c>
      <c r="E1637" s="7">
        <f>IF('2_DEBITOS'!$I$4="ERRO !!!",0,SUM('2_DEBITOS'!E1633))</f>
        <v>0</v>
      </c>
      <c r="F1637" s="7">
        <f>IF('2_DEBITOS'!$I$4="ERRO !!!",0,SUM('2_DEBITOS'!F1633,'2_DEBITOS'!G1633))</f>
        <v>0</v>
      </c>
      <c r="G1637" s="8" t="str">
        <f>IF('1_QUESITOS'!$D$18="ERRO !!!","",
IF(E1637+F1637=0,"",
IF(OR('2_DEBITOS'!I1633="Sim",'1_QUESITOS'!$D$6="Sim",'1_QUESITOS'!$D$7="Sim",'1_QUESITOS'!$D$9="Sim"),"D",
IF('3_CAPAG'!$D$9="","",
'3_CAPAG'!$D$9))))</f>
        <v/>
      </c>
      <c r="H1637" s="8" t="str">
        <f>IF('1_QUESITOS'!$D$18="ERRO !!!","00.0",
IF(AND(OR(G1637="C",G1637="D"),'1_QUESITOS'!$D$13="Sim"),"10.1",
IF(AND(OR(G1637="A",G1637="B"),'1_QUESITOS'!$D$14="Sim"),"10.2",
IF(AND(OR(G1637="C",G1637="D"),'1_QUESITOS'!$D$13="Não",'1_QUESITOS'!$D$12="Inciso I"),"11.1",
IF(AND(OR(G1637="C",G1637="D"),'1_QUESITOS'!$D$13="Não",'1_QUESITOS'!$D$12="Inciso II"),"11.2",
"00.0")))))</f>
        <v>00.0</v>
      </c>
      <c r="I1637" s="87">
        <f>IF('1_QUESITOS'!$D$18="ERRO !!!",0,
IF(H1637="10.1",0.65,
IF(H1637="10.2",0,
IF(AND(H1637="11.1",'1_QUESITOS'!$D$8="Não",'1_QUESITOS'!$D$9="Não",'1_QUESITOS'!$D$10="Não",'1_QUESITOS'!$D$11="Não"),0.65,
IF(AND(H1637="11.1",OR('1_QUESITOS'!$D$8="Sim",'1_QUESITOS'!$D$9="Sim",'1_QUESITOS'!$D$10="Sim",'1_QUESITOS'!$D$11="Sim")),0.7,
IF(AND(H1637="11.2",'1_QUESITOS'!$D$8="Não",'1_QUESITOS'!$D$9="Não",'1_QUESITOS'!$D$10="Não",'1_QUESITOS'!$D$11="Não"),0.5,
IF(AND(H1637="11.2",OR('1_QUESITOS'!$D$8="Sim",'1_QUESITOS'!$D$9="Sim",'1_QUESITOS'!$D$10="Sim",'1_QUESITOS'!$D$11="Sim")),0.55,
0)))))))</f>
        <v>0</v>
      </c>
      <c r="J1637" s="87">
        <f>'3_CAPAG'!$D$8</f>
        <v>0</v>
      </c>
      <c r="K1637" s="87">
        <f>IF(OR('2_DEBITOS'!I1633="Sim",'1_QUESITOS'!$D$6="Sim",'1_QUESITOS'!$D$7="Sim",'1_QUESITOS'!$D$9="Sim"),I1637,
SMALL(I1637:J1637,1))</f>
        <v>0</v>
      </c>
      <c r="L1637" s="7">
        <f>IF('2_DEBITOS'!$I$4="ERRO !!!",0,ROUNDDOWN(SUM(E1637:F1637)*K1637,2))</f>
        <v>0</v>
      </c>
      <c r="M1637" s="7">
        <f t="shared" si="100"/>
        <v>0</v>
      </c>
      <c r="N1637" s="7">
        <f t="shared" si="103"/>
        <v>0</v>
      </c>
      <c r="O1637" s="7">
        <f t="shared" si="101"/>
        <v>0</v>
      </c>
    </row>
    <row r="1638" spans="3:15" x14ac:dyDescent="0.35">
      <c r="C1638" s="18" t="str">
        <f t="shared" si="102"/>
        <v/>
      </c>
      <c r="D1638" s="13" t="str">
        <f>IF('2_DEBITOS'!D1634="","Não informado",'2_DEBITOS'!D1634)</f>
        <v>Não informado</v>
      </c>
      <c r="E1638" s="7">
        <f>IF('2_DEBITOS'!$I$4="ERRO !!!",0,SUM('2_DEBITOS'!E1634))</f>
        <v>0</v>
      </c>
      <c r="F1638" s="7">
        <f>IF('2_DEBITOS'!$I$4="ERRO !!!",0,SUM('2_DEBITOS'!F1634,'2_DEBITOS'!G1634))</f>
        <v>0</v>
      </c>
      <c r="G1638" s="8" t="str">
        <f>IF('1_QUESITOS'!$D$18="ERRO !!!","",
IF(E1638+F1638=0,"",
IF(OR('2_DEBITOS'!I1634="Sim",'1_QUESITOS'!$D$6="Sim",'1_QUESITOS'!$D$7="Sim",'1_QUESITOS'!$D$9="Sim"),"D",
IF('3_CAPAG'!$D$9="","",
'3_CAPAG'!$D$9))))</f>
        <v/>
      </c>
      <c r="H1638" s="8" t="str">
        <f>IF('1_QUESITOS'!$D$18="ERRO !!!","00.0",
IF(AND(OR(G1638="C",G1638="D"),'1_QUESITOS'!$D$13="Sim"),"10.1",
IF(AND(OR(G1638="A",G1638="B"),'1_QUESITOS'!$D$14="Sim"),"10.2",
IF(AND(OR(G1638="C",G1638="D"),'1_QUESITOS'!$D$13="Não",'1_QUESITOS'!$D$12="Inciso I"),"11.1",
IF(AND(OR(G1638="C",G1638="D"),'1_QUESITOS'!$D$13="Não",'1_QUESITOS'!$D$12="Inciso II"),"11.2",
"00.0")))))</f>
        <v>00.0</v>
      </c>
      <c r="I1638" s="87">
        <f>IF('1_QUESITOS'!$D$18="ERRO !!!",0,
IF(H1638="10.1",0.65,
IF(H1638="10.2",0,
IF(AND(H1638="11.1",'1_QUESITOS'!$D$8="Não",'1_QUESITOS'!$D$9="Não",'1_QUESITOS'!$D$10="Não",'1_QUESITOS'!$D$11="Não"),0.65,
IF(AND(H1638="11.1",OR('1_QUESITOS'!$D$8="Sim",'1_QUESITOS'!$D$9="Sim",'1_QUESITOS'!$D$10="Sim",'1_QUESITOS'!$D$11="Sim")),0.7,
IF(AND(H1638="11.2",'1_QUESITOS'!$D$8="Não",'1_QUESITOS'!$D$9="Não",'1_QUESITOS'!$D$10="Não",'1_QUESITOS'!$D$11="Não"),0.5,
IF(AND(H1638="11.2",OR('1_QUESITOS'!$D$8="Sim",'1_QUESITOS'!$D$9="Sim",'1_QUESITOS'!$D$10="Sim",'1_QUESITOS'!$D$11="Sim")),0.55,
0)))))))</f>
        <v>0</v>
      </c>
      <c r="J1638" s="87">
        <f>'3_CAPAG'!$D$8</f>
        <v>0</v>
      </c>
      <c r="K1638" s="87">
        <f>IF(OR('2_DEBITOS'!I1634="Sim",'1_QUESITOS'!$D$6="Sim",'1_QUESITOS'!$D$7="Sim",'1_QUESITOS'!$D$9="Sim"),I1638,
SMALL(I1638:J1638,1))</f>
        <v>0</v>
      </c>
      <c r="L1638" s="7">
        <f>IF('2_DEBITOS'!$I$4="ERRO !!!",0,ROUNDDOWN(SUM(E1638:F1638)*K1638,2))</f>
        <v>0</v>
      </c>
      <c r="M1638" s="7">
        <f t="shared" si="100"/>
        <v>0</v>
      </c>
      <c r="N1638" s="7">
        <f t="shared" si="103"/>
        <v>0</v>
      </c>
      <c r="O1638" s="7">
        <f t="shared" si="101"/>
        <v>0</v>
      </c>
    </row>
    <row r="1639" spans="3:15" x14ac:dyDescent="0.35">
      <c r="C1639" s="18" t="str">
        <f t="shared" si="102"/>
        <v/>
      </c>
      <c r="D1639" s="13" t="str">
        <f>IF('2_DEBITOS'!D1635="","Não informado",'2_DEBITOS'!D1635)</f>
        <v>Não informado</v>
      </c>
      <c r="E1639" s="7">
        <f>IF('2_DEBITOS'!$I$4="ERRO !!!",0,SUM('2_DEBITOS'!E1635))</f>
        <v>0</v>
      </c>
      <c r="F1639" s="7">
        <f>IF('2_DEBITOS'!$I$4="ERRO !!!",0,SUM('2_DEBITOS'!F1635,'2_DEBITOS'!G1635))</f>
        <v>0</v>
      </c>
      <c r="G1639" s="8" t="str">
        <f>IF('1_QUESITOS'!$D$18="ERRO !!!","",
IF(E1639+F1639=0,"",
IF(OR('2_DEBITOS'!I1635="Sim",'1_QUESITOS'!$D$6="Sim",'1_QUESITOS'!$D$7="Sim",'1_QUESITOS'!$D$9="Sim"),"D",
IF('3_CAPAG'!$D$9="","",
'3_CAPAG'!$D$9))))</f>
        <v/>
      </c>
      <c r="H1639" s="8" t="str">
        <f>IF('1_QUESITOS'!$D$18="ERRO !!!","00.0",
IF(AND(OR(G1639="C",G1639="D"),'1_QUESITOS'!$D$13="Sim"),"10.1",
IF(AND(OR(G1639="A",G1639="B"),'1_QUESITOS'!$D$14="Sim"),"10.2",
IF(AND(OR(G1639="C",G1639="D"),'1_QUESITOS'!$D$13="Não",'1_QUESITOS'!$D$12="Inciso I"),"11.1",
IF(AND(OR(G1639="C",G1639="D"),'1_QUESITOS'!$D$13="Não",'1_QUESITOS'!$D$12="Inciso II"),"11.2",
"00.0")))))</f>
        <v>00.0</v>
      </c>
      <c r="I1639" s="87">
        <f>IF('1_QUESITOS'!$D$18="ERRO !!!",0,
IF(H1639="10.1",0.65,
IF(H1639="10.2",0,
IF(AND(H1639="11.1",'1_QUESITOS'!$D$8="Não",'1_QUESITOS'!$D$9="Não",'1_QUESITOS'!$D$10="Não",'1_QUESITOS'!$D$11="Não"),0.65,
IF(AND(H1639="11.1",OR('1_QUESITOS'!$D$8="Sim",'1_QUESITOS'!$D$9="Sim",'1_QUESITOS'!$D$10="Sim",'1_QUESITOS'!$D$11="Sim")),0.7,
IF(AND(H1639="11.2",'1_QUESITOS'!$D$8="Não",'1_QUESITOS'!$D$9="Não",'1_QUESITOS'!$D$10="Não",'1_QUESITOS'!$D$11="Não"),0.5,
IF(AND(H1639="11.2",OR('1_QUESITOS'!$D$8="Sim",'1_QUESITOS'!$D$9="Sim",'1_QUESITOS'!$D$10="Sim",'1_QUESITOS'!$D$11="Sim")),0.55,
0)))))))</f>
        <v>0</v>
      </c>
      <c r="J1639" s="87">
        <f>'3_CAPAG'!$D$8</f>
        <v>0</v>
      </c>
      <c r="K1639" s="87">
        <f>IF(OR('2_DEBITOS'!I1635="Sim",'1_QUESITOS'!$D$6="Sim",'1_QUESITOS'!$D$7="Sim",'1_QUESITOS'!$D$9="Sim"),I1639,
SMALL(I1639:J1639,1))</f>
        <v>0</v>
      </c>
      <c r="L1639" s="7">
        <f>IF('2_DEBITOS'!$I$4="ERRO !!!",0,ROUNDDOWN(SUM(E1639:F1639)*K1639,2))</f>
        <v>0</v>
      </c>
      <c r="M1639" s="7">
        <f t="shared" si="100"/>
        <v>0</v>
      </c>
      <c r="N1639" s="7">
        <f t="shared" si="103"/>
        <v>0</v>
      </c>
      <c r="O1639" s="7">
        <f t="shared" si="101"/>
        <v>0</v>
      </c>
    </row>
    <row r="1640" spans="3:15" x14ac:dyDescent="0.35">
      <c r="C1640" s="18" t="str">
        <f t="shared" si="102"/>
        <v/>
      </c>
      <c r="D1640" s="13" t="str">
        <f>IF('2_DEBITOS'!D1636="","Não informado",'2_DEBITOS'!D1636)</f>
        <v>Não informado</v>
      </c>
      <c r="E1640" s="7">
        <f>IF('2_DEBITOS'!$I$4="ERRO !!!",0,SUM('2_DEBITOS'!E1636))</f>
        <v>0</v>
      </c>
      <c r="F1640" s="7">
        <f>IF('2_DEBITOS'!$I$4="ERRO !!!",0,SUM('2_DEBITOS'!F1636,'2_DEBITOS'!G1636))</f>
        <v>0</v>
      </c>
      <c r="G1640" s="8" t="str">
        <f>IF('1_QUESITOS'!$D$18="ERRO !!!","",
IF(E1640+F1640=0,"",
IF(OR('2_DEBITOS'!I1636="Sim",'1_QUESITOS'!$D$6="Sim",'1_QUESITOS'!$D$7="Sim",'1_QUESITOS'!$D$9="Sim"),"D",
IF('3_CAPAG'!$D$9="","",
'3_CAPAG'!$D$9))))</f>
        <v/>
      </c>
      <c r="H1640" s="8" t="str">
        <f>IF('1_QUESITOS'!$D$18="ERRO !!!","00.0",
IF(AND(OR(G1640="C",G1640="D"),'1_QUESITOS'!$D$13="Sim"),"10.1",
IF(AND(OR(G1640="A",G1640="B"),'1_QUESITOS'!$D$14="Sim"),"10.2",
IF(AND(OR(G1640="C",G1640="D"),'1_QUESITOS'!$D$13="Não",'1_QUESITOS'!$D$12="Inciso I"),"11.1",
IF(AND(OR(G1640="C",G1640="D"),'1_QUESITOS'!$D$13="Não",'1_QUESITOS'!$D$12="Inciso II"),"11.2",
"00.0")))))</f>
        <v>00.0</v>
      </c>
      <c r="I1640" s="87">
        <f>IF('1_QUESITOS'!$D$18="ERRO !!!",0,
IF(H1640="10.1",0.65,
IF(H1640="10.2",0,
IF(AND(H1640="11.1",'1_QUESITOS'!$D$8="Não",'1_QUESITOS'!$D$9="Não",'1_QUESITOS'!$D$10="Não",'1_QUESITOS'!$D$11="Não"),0.65,
IF(AND(H1640="11.1",OR('1_QUESITOS'!$D$8="Sim",'1_QUESITOS'!$D$9="Sim",'1_QUESITOS'!$D$10="Sim",'1_QUESITOS'!$D$11="Sim")),0.7,
IF(AND(H1640="11.2",'1_QUESITOS'!$D$8="Não",'1_QUESITOS'!$D$9="Não",'1_QUESITOS'!$D$10="Não",'1_QUESITOS'!$D$11="Não"),0.5,
IF(AND(H1640="11.2",OR('1_QUESITOS'!$D$8="Sim",'1_QUESITOS'!$D$9="Sim",'1_QUESITOS'!$D$10="Sim",'1_QUESITOS'!$D$11="Sim")),0.55,
0)))))))</f>
        <v>0</v>
      </c>
      <c r="J1640" s="87">
        <f>'3_CAPAG'!$D$8</f>
        <v>0</v>
      </c>
      <c r="K1640" s="87">
        <f>IF(OR('2_DEBITOS'!I1636="Sim",'1_QUESITOS'!$D$6="Sim",'1_QUESITOS'!$D$7="Sim",'1_QUESITOS'!$D$9="Sim"),I1640,
SMALL(I1640:J1640,1))</f>
        <v>0</v>
      </c>
      <c r="L1640" s="7">
        <f>IF('2_DEBITOS'!$I$4="ERRO !!!",0,ROUNDDOWN(SUM(E1640:F1640)*K1640,2))</f>
        <v>0</v>
      </c>
      <c r="M1640" s="7">
        <f t="shared" si="100"/>
        <v>0</v>
      </c>
      <c r="N1640" s="7">
        <f t="shared" si="103"/>
        <v>0</v>
      </c>
      <c r="O1640" s="7">
        <f t="shared" si="101"/>
        <v>0</v>
      </c>
    </row>
    <row r="1641" spans="3:15" x14ac:dyDescent="0.35">
      <c r="C1641" s="18" t="str">
        <f t="shared" si="102"/>
        <v/>
      </c>
      <c r="D1641" s="13" t="str">
        <f>IF('2_DEBITOS'!D1637="","Não informado",'2_DEBITOS'!D1637)</f>
        <v>Não informado</v>
      </c>
      <c r="E1641" s="7">
        <f>IF('2_DEBITOS'!$I$4="ERRO !!!",0,SUM('2_DEBITOS'!E1637))</f>
        <v>0</v>
      </c>
      <c r="F1641" s="7">
        <f>IF('2_DEBITOS'!$I$4="ERRO !!!",0,SUM('2_DEBITOS'!F1637,'2_DEBITOS'!G1637))</f>
        <v>0</v>
      </c>
      <c r="G1641" s="8" t="str">
        <f>IF('1_QUESITOS'!$D$18="ERRO !!!","",
IF(E1641+F1641=0,"",
IF(OR('2_DEBITOS'!I1637="Sim",'1_QUESITOS'!$D$6="Sim",'1_QUESITOS'!$D$7="Sim",'1_QUESITOS'!$D$9="Sim"),"D",
IF('3_CAPAG'!$D$9="","",
'3_CAPAG'!$D$9))))</f>
        <v/>
      </c>
      <c r="H1641" s="8" t="str">
        <f>IF('1_QUESITOS'!$D$18="ERRO !!!","00.0",
IF(AND(OR(G1641="C",G1641="D"),'1_QUESITOS'!$D$13="Sim"),"10.1",
IF(AND(OR(G1641="A",G1641="B"),'1_QUESITOS'!$D$14="Sim"),"10.2",
IF(AND(OR(G1641="C",G1641="D"),'1_QUESITOS'!$D$13="Não",'1_QUESITOS'!$D$12="Inciso I"),"11.1",
IF(AND(OR(G1641="C",G1641="D"),'1_QUESITOS'!$D$13="Não",'1_QUESITOS'!$D$12="Inciso II"),"11.2",
"00.0")))))</f>
        <v>00.0</v>
      </c>
      <c r="I1641" s="87">
        <f>IF('1_QUESITOS'!$D$18="ERRO !!!",0,
IF(H1641="10.1",0.65,
IF(H1641="10.2",0,
IF(AND(H1641="11.1",'1_QUESITOS'!$D$8="Não",'1_QUESITOS'!$D$9="Não",'1_QUESITOS'!$D$10="Não",'1_QUESITOS'!$D$11="Não"),0.65,
IF(AND(H1641="11.1",OR('1_QUESITOS'!$D$8="Sim",'1_QUESITOS'!$D$9="Sim",'1_QUESITOS'!$D$10="Sim",'1_QUESITOS'!$D$11="Sim")),0.7,
IF(AND(H1641="11.2",'1_QUESITOS'!$D$8="Não",'1_QUESITOS'!$D$9="Não",'1_QUESITOS'!$D$10="Não",'1_QUESITOS'!$D$11="Não"),0.5,
IF(AND(H1641="11.2",OR('1_QUESITOS'!$D$8="Sim",'1_QUESITOS'!$D$9="Sim",'1_QUESITOS'!$D$10="Sim",'1_QUESITOS'!$D$11="Sim")),0.55,
0)))))))</f>
        <v>0</v>
      </c>
      <c r="J1641" s="87">
        <f>'3_CAPAG'!$D$8</f>
        <v>0</v>
      </c>
      <c r="K1641" s="87">
        <f>IF(OR('2_DEBITOS'!I1637="Sim",'1_QUESITOS'!$D$6="Sim",'1_QUESITOS'!$D$7="Sim",'1_QUESITOS'!$D$9="Sim"),I1641,
SMALL(I1641:J1641,1))</f>
        <v>0</v>
      </c>
      <c r="L1641" s="7">
        <f>IF('2_DEBITOS'!$I$4="ERRO !!!",0,ROUNDDOWN(SUM(E1641:F1641)*K1641,2))</f>
        <v>0</v>
      </c>
      <c r="M1641" s="7">
        <f t="shared" si="100"/>
        <v>0</v>
      </c>
      <c r="N1641" s="7">
        <f t="shared" si="103"/>
        <v>0</v>
      </c>
      <c r="O1641" s="7">
        <f t="shared" si="101"/>
        <v>0</v>
      </c>
    </row>
    <row r="1642" spans="3:15" x14ac:dyDescent="0.35">
      <c r="C1642" s="18" t="str">
        <f t="shared" si="102"/>
        <v/>
      </c>
      <c r="D1642" s="13" t="str">
        <f>IF('2_DEBITOS'!D1638="","Não informado",'2_DEBITOS'!D1638)</f>
        <v>Não informado</v>
      </c>
      <c r="E1642" s="7">
        <f>IF('2_DEBITOS'!$I$4="ERRO !!!",0,SUM('2_DEBITOS'!E1638))</f>
        <v>0</v>
      </c>
      <c r="F1642" s="7">
        <f>IF('2_DEBITOS'!$I$4="ERRO !!!",0,SUM('2_DEBITOS'!F1638,'2_DEBITOS'!G1638))</f>
        <v>0</v>
      </c>
      <c r="G1642" s="8" t="str">
        <f>IF('1_QUESITOS'!$D$18="ERRO !!!","",
IF(E1642+F1642=0,"",
IF(OR('2_DEBITOS'!I1638="Sim",'1_QUESITOS'!$D$6="Sim",'1_QUESITOS'!$D$7="Sim",'1_QUESITOS'!$D$9="Sim"),"D",
IF('3_CAPAG'!$D$9="","",
'3_CAPAG'!$D$9))))</f>
        <v/>
      </c>
      <c r="H1642" s="8" t="str">
        <f>IF('1_QUESITOS'!$D$18="ERRO !!!","00.0",
IF(AND(OR(G1642="C",G1642="D"),'1_QUESITOS'!$D$13="Sim"),"10.1",
IF(AND(OR(G1642="A",G1642="B"),'1_QUESITOS'!$D$14="Sim"),"10.2",
IF(AND(OR(G1642="C",G1642="D"),'1_QUESITOS'!$D$13="Não",'1_QUESITOS'!$D$12="Inciso I"),"11.1",
IF(AND(OR(G1642="C",G1642="D"),'1_QUESITOS'!$D$13="Não",'1_QUESITOS'!$D$12="Inciso II"),"11.2",
"00.0")))))</f>
        <v>00.0</v>
      </c>
      <c r="I1642" s="87">
        <f>IF('1_QUESITOS'!$D$18="ERRO !!!",0,
IF(H1642="10.1",0.65,
IF(H1642="10.2",0,
IF(AND(H1642="11.1",'1_QUESITOS'!$D$8="Não",'1_QUESITOS'!$D$9="Não",'1_QUESITOS'!$D$10="Não",'1_QUESITOS'!$D$11="Não"),0.65,
IF(AND(H1642="11.1",OR('1_QUESITOS'!$D$8="Sim",'1_QUESITOS'!$D$9="Sim",'1_QUESITOS'!$D$10="Sim",'1_QUESITOS'!$D$11="Sim")),0.7,
IF(AND(H1642="11.2",'1_QUESITOS'!$D$8="Não",'1_QUESITOS'!$D$9="Não",'1_QUESITOS'!$D$10="Não",'1_QUESITOS'!$D$11="Não"),0.5,
IF(AND(H1642="11.2",OR('1_QUESITOS'!$D$8="Sim",'1_QUESITOS'!$D$9="Sim",'1_QUESITOS'!$D$10="Sim",'1_QUESITOS'!$D$11="Sim")),0.55,
0)))))))</f>
        <v>0</v>
      </c>
      <c r="J1642" s="87">
        <f>'3_CAPAG'!$D$8</f>
        <v>0</v>
      </c>
      <c r="K1642" s="87">
        <f>IF(OR('2_DEBITOS'!I1638="Sim",'1_QUESITOS'!$D$6="Sim",'1_QUESITOS'!$D$7="Sim",'1_QUESITOS'!$D$9="Sim"),I1642,
SMALL(I1642:J1642,1))</f>
        <v>0</v>
      </c>
      <c r="L1642" s="7">
        <f>IF('2_DEBITOS'!$I$4="ERRO !!!",0,ROUNDDOWN(SUM(E1642:F1642)*K1642,2))</f>
        <v>0</v>
      </c>
      <c r="M1642" s="7">
        <f t="shared" si="100"/>
        <v>0</v>
      </c>
      <c r="N1642" s="7">
        <f t="shared" si="103"/>
        <v>0</v>
      </c>
      <c r="O1642" s="7">
        <f t="shared" si="101"/>
        <v>0</v>
      </c>
    </row>
    <row r="1643" spans="3:15" x14ac:dyDescent="0.35">
      <c r="C1643" s="18" t="str">
        <f t="shared" si="102"/>
        <v/>
      </c>
      <c r="D1643" s="13" t="str">
        <f>IF('2_DEBITOS'!D1639="","Não informado",'2_DEBITOS'!D1639)</f>
        <v>Não informado</v>
      </c>
      <c r="E1643" s="7">
        <f>IF('2_DEBITOS'!$I$4="ERRO !!!",0,SUM('2_DEBITOS'!E1639))</f>
        <v>0</v>
      </c>
      <c r="F1643" s="7">
        <f>IF('2_DEBITOS'!$I$4="ERRO !!!",0,SUM('2_DEBITOS'!F1639,'2_DEBITOS'!G1639))</f>
        <v>0</v>
      </c>
      <c r="G1643" s="8" t="str">
        <f>IF('1_QUESITOS'!$D$18="ERRO !!!","",
IF(E1643+F1643=0,"",
IF(OR('2_DEBITOS'!I1639="Sim",'1_QUESITOS'!$D$6="Sim",'1_QUESITOS'!$D$7="Sim",'1_QUESITOS'!$D$9="Sim"),"D",
IF('3_CAPAG'!$D$9="","",
'3_CAPAG'!$D$9))))</f>
        <v/>
      </c>
      <c r="H1643" s="8" t="str">
        <f>IF('1_QUESITOS'!$D$18="ERRO !!!","00.0",
IF(AND(OR(G1643="C",G1643="D"),'1_QUESITOS'!$D$13="Sim"),"10.1",
IF(AND(OR(G1643="A",G1643="B"),'1_QUESITOS'!$D$14="Sim"),"10.2",
IF(AND(OR(G1643="C",G1643="D"),'1_QUESITOS'!$D$13="Não",'1_QUESITOS'!$D$12="Inciso I"),"11.1",
IF(AND(OR(G1643="C",G1643="D"),'1_QUESITOS'!$D$13="Não",'1_QUESITOS'!$D$12="Inciso II"),"11.2",
"00.0")))))</f>
        <v>00.0</v>
      </c>
      <c r="I1643" s="87">
        <f>IF('1_QUESITOS'!$D$18="ERRO !!!",0,
IF(H1643="10.1",0.65,
IF(H1643="10.2",0,
IF(AND(H1643="11.1",'1_QUESITOS'!$D$8="Não",'1_QUESITOS'!$D$9="Não",'1_QUESITOS'!$D$10="Não",'1_QUESITOS'!$D$11="Não"),0.65,
IF(AND(H1643="11.1",OR('1_QUESITOS'!$D$8="Sim",'1_QUESITOS'!$D$9="Sim",'1_QUESITOS'!$D$10="Sim",'1_QUESITOS'!$D$11="Sim")),0.7,
IF(AND(H1643="11.2",'1_QUESITOS'!$D$8="Não",'1_QUESITOS'!$D$9="Não",'1_QUESITOS'!$D$10="Não",'1_QUESITOS'!$D$11="Não"),0.5,
IF(AND(H1643="11.2",OR('1_QUESITOS'!$D$8="Sim",'1_QUESITOS'!$D$9="Sim",'1_QUESITOS'!$D$10="Sim",'1_QUESITOS'!$D$11="Sim")),0.55,
0)))))))</f>
        <v>0</v>
      </c>
      <c r="J1643" s="87">
        <f>'3_CAPAG'!$D$8</f>
        <v>0</v>
      </c>
      <c r="K1643" s="87">
        <f>IF(OR('2_DEBITOS'!I1639="Sim",'1_QUESITOS'!$D$6="Sim",'1_QUESITOS'!$D$7="Sim",'1_QUESITOS'!$D$9="Sim"),I1643,
SMALL(I1643:J1643,1))</f>
        <v>0</v>
      </c>
      <c r="L1643" s="7">
        <f>IF('2_DEBITOS'!$I$4="ERRO !!!",0,ROUNDDOWN(SUM(E1643:F1643)*K1643,2))</f>
        <v>0</v>
      </c>
      <c r="M1643" s="7">
        <f t="shared" si="100"/>
        <v>0</v>
      </c>
      <c r="N1643" s="7">
        <f t="shared" si="103"/>
        <v>0</v>
      </c>
      <c r="O1643" s="7">
        <f t="shared" si="101"/>
        <v>0</v>
      </c>
    </row>
    <row r="1644" spans="3:15" x14ac:dyDescent="0.35">
      <c r="C1644" s="18" t="str">
        <f t="shared" si="102"/>
        <v/>
      </c>
      <c r="D1644" s="13" t="str">
        <f>IF('2_DEBITOS'!D1640="","Não informado",'2_DEBITOS'!D1640)</f>
        <v>Não informado</v>
      </c>
      <c r="E1644" s="7">
        <f>IF('2_DEBITOS'!$I$4="ERRO !!!",0,SUM('2_DEBITOS'!E1640))</f>
        <v>0</v>
      </c>
      <c r="F1644" s="7">
        <f>IF('2_DEBITOS'!$I$4="ERRO !!!",0,SUM('2_DEBITOS'!F1640,'2_DEBITOS'!G1640))</f>
        <v>0</v>
      </c>
      <c r="G1644" s="8" t="str">
        <f>IF('1_QUESITOS'!$D$18="ERRO !!!","",
IF(E1644+F1644=0,"",
IF(OR('2_DEBITOS'!I1640="Sim",'1_QUESITOS'!$D$6="Sim",'1_QUESITOS'!$D$7="Sim",'1_QUESITOS'!$D$9="Sim"),"D",
IF('3_CAPAG'!$D$9="","",
'3_CAPAG'!$D$9))))</f>
        <v/>
      </c>
      <c r="H1644" s="8" t="str">
        <f>IF('1_QUESITOS'!$D$18="ERRO !!!","00.0",
IF(AND(OR(G1644="C",G1644="D"),'1_QUESITOS'!$D$13="Sim"),"10.1",
IF(AND(OR(G1644="A",G1644="B"),'1_QUESITOS'!$D$14="Sim"),"10.2",
IF(AND(OR(G1644="C",G1644="D"),'1_QUESITOS'!$D$13="Não",'1_QUESITOS'!$D$12="Inciso I"),"11.1",
IF(AND(OR(G1644="C",G1644="D"),'1_QUESITOS'!$D$13="Não",'1_QUESITOS'!$D$12="Inciso II"),"11.2",
"00.0")))))</f>
        <v>00.0</v>
      </c>
      <c r="I1644" s="87">
        <f>IF('1_QUESITOS'!$D$18="ERRO !!!",0,
IF(H1644="10.1",0.65,
IF(H1644="10.2",0,
IF(AND(H1644="11.1",'1_QUESITOS'!$D$8="Não",'1_QUESITOS'!$D$9="Não",'1_QUESITOS'!$D$10="Não",'1_QUESITOS'!$D$11="Não"),0.65,
IF(AND(H1644="11.1",OR('1_QUESITOS'!$D$8="Sim",'1_QUESITOS'!$D$9="Sim",'1_QUESITOS'!$D$10="Sim",'1_QUESITOS'!$D$11="Sim")),0.7,
IF(AND(H1644="11.2",'1_QUESITOS'!$D$8="Não",'1_QUESITOS'!$D$9="Não",'1_QUESITOS'!$D$10="Não",'1_QUESITOS'!$D$11="Não"),0.5,
IF(AND(H1644="11.2",OR('1_QUESITOS'!$D$8="Sim",'1_QUESITOS'!$D$9="Sim",'1_QUESITOS'!$D$10="Sim",'1_QUESITOS'!$D$11="Sim")),0.55,
0)))))))</f>
        <v>0</v>
      </c>
      <c r="J1644" s="87">
        <f>'3_CAPAG'!$D$8</f>
        <v>0</v>
      </c>
      <c r="K1644" s="87">
        <f>IF(OR('2_DEBITOS'!I1640="Sim",'1_QUESITOS'!$D$6="Sim",'1_QUESITOS'!$D$7="Sim",'1_QUESITOS'!$D$9="Sim"),I1644,
SMALL(I1644:J1644,1))</f>
        <v>0</v>
      </c>
      <c r="L1644" s="7">
        <f>IF('2_DEBITOS'!$I$4="ERRO !!!",0,ROUNDDOWN(SUM(E1644:F1644)*K1644,2))</f>
        <v>0</v>
      </c>
      <c r="M1644" s="7">
        <f t="shared" si="100"/>
        <v>0</v>
      </c>
      <c r="N1644" s="7">
        <f t="shared" si="103"/>
        <v>0</v>
      </c>
      <c r="O1644" s="7">
        <f t="shared" si="101"/>
        <v>0</v>
      </c>
    </row>
    <row r="1645" spans="3:15" x14ac:dyDescent="0.35">
      <c r="C1645" s="18" t="str">
        <f t="shared" si="102"/>
        <v/>
      </c>
      <c r="D1645" s="13" t="str">
        <f>IF('2_DEBITOS'!D1641="","Não informado",'2_DEBITOS'!D1641)</f>
        <v>Não informado</v>
      </c>
      <c r="E1645" s="7">
        <f>IF('2_DEBITOS'!$I$4="ERRO !!!",0,SUM('2_DEBITOS'!E1641))</f>
        <v>0</v>
      </c>
      <c r="F1645" s="7">
        <f>IF('2_DEBITOS'!$I$4="ERRO !!!",0,SUM('2_DEBITOS'!F1641,'2_DEBITOS'!G1641))</f>
        <v>0</v>
      </c>
      <c r="G1645" s="8" t="str">
        <f>IF('1_QUESITOS'!$D$18="ERRO !!!","",
IF(E1645+F1645=0,"",
IF(OR('2_DEBITOS'!I1641="Sim",'1_QUESITOS'!$D$6="Sim",'1_QUESITOS'!$D$7="Sim",'1_QUESITOS'!$D$9="Sim"),"D",
IF('3_CAPAG'!$D$9="","",
'3_CAPAG'!$D$9))))</f>
        <v/>
      </c>
      <c r="H1645" s="8" t="str">
        <f>IF('1_QUESITOS'!$D$18="ERRO !!!","00.0",
IF(AND(OR(G1645="C",G1645="D"),'1_QUESITOS'!$D$13="Sim"),"10.1",
IF(AND(OR(G1645="A",G1645="B"),'1_QUESITOS'!$D$14="Sim"),"10.2",
IF(AND(OR(G1645="C",G1645="D"),'1_QUESITOS'!$D$13="Não",'1_QUESITOS'!$D$12="Inciso I"),"11.1",
IF(AND(OR(G1645="C",G1645="D"),'1_QUESITOS'!$D$13="Não",'1_QUESITOS'!$D$12="Inciso II"),"11.2",
"00.0")))))</f>
        <v>00.0</v>
      </c>
      <c r="I1645" s="87">
        <f>IF('1_QUESITOS'!$D$18="ERRO !!!",0,
IF(H1645="10.1",0.65,
IF(H1645="10.2",0,
IF(AND(H1645="11.1",'1_QUESITOS'!$D$8="Não",'1_QUESITOS'!$D$9="Não",'1_QUESITOS'!$D$10="Não",'1_QUESITOS'!$D$11="Não"),0.65,
IF(AND(H1645="11.1",OR('1_QUESITOS'!$D$8="Sim",'1_QUESITOS'!$D$9="Sim",'1_QUESITOS'!$D$10="Sim",'1_QUESITOS'!$D$11="Sim")),0.7,
IF(AND(H1645="11.2",'1_QUESITOS'!$D$8="Não",'1_QUESITOS'!$D$9="Não",'1_QUESITOS'!$D$10="Não",'1_QUESITOS'!$D$11="Não"),0.5,
IF(AND(H1645="11.2",OR('1_QUESITOS'!$D$8="Sim",'1_QUESITOS'!$D$9="Sim",'1_QUESITOS'!$D$10="Sim",'1_QUESITOS'!$D$11="Sim")),0.55,
0)))))))</f>
        <v>0</v>
      </c>
      <c r="J1645" s="87">
        <f>'3_CAPAG'!$D$8</f>
        <v>0</v>
      </c>
      <c r="K1645" s="87">
        <f>IF(OR('2_DEBITOS'!I1641="Sim",'1_QUESITOS'!$D$6="Sim",'1_QUESITOS'!$D$7="Sim",'1_QUESITOS'!$D$9="Sim"),I1645,
SMALL(I1645:J1645,1))</f>
        <v>0</v>
      </c>
      <c r="L1645" s="7">
        <f>IF('2_DEBITOS'!$I$4="ERRO !!!",0,ROUNDDOWN(SUM(E1645:F1645)*K1645,2))</f>
        <v>0</v>
      </c>
      <c r="M1645" s="7">
        <f t="shared" si="100"/>
        <v>0</v>
      </c>
      <c r="N1645" s="7">
        <f t="shared" si="103"/>
        <v>0</v>
      </c>
      <c r="O1645" s="7">
        <f t="shared" si="101"/>
        <v>0</v>
      </c>
    </row>
    <row r="1646" spans="3:15" x14ac:dyDescent="0.35">
      <c r="C1646" s="18" t="str">
        <f t="shared" si="102"/>
        <v/>
      </c>
      <c r="D1646" s="13" t="str">
        <f>IF('2_DEBITOS'!D1642="","Não informado",'2_DEBITOS'!D1642)</f>
        <v>Não informado</v>
      </c>
      <c r="E1646" s="7">
        <f>IF('2_DEBITOS'!$I$4="ERRO !!!",0,SUM('2_DEBITOS'!E1642))</f>
        <v>0</v>
      </c>
      <c r="F1646" s="7">
        <f>IF('2_DEBITOS'!$I$4="ERRO !!!",0,SUM('2_DEBITOS'!F1642,'2_DEBITOS'!G1642))</f>
        <v>0</v>
      </c>
      <c r="G1646" s="8" t="str">
        <f>IF('1_QUESITOS'!$D$18="ERRO !!!","",
IF(E1646+F1646=0,"",
IF(OR('2_DEBITOS'!I1642="Sim",'1_QUESITOS'!$D$6="Sim",'1_QUESITOS'!$D$7="Sim",'1_QUESITOS'!$D$9="Sim"),"D",
IF('3_CAPAG'!$D$9="","",
'3_CAPAG'!$D$9))))</f>
        <v/>
      </c>
      <c r="H1646" s="8" t="str">
        <f>IF('1_QUESITOS'!$D$18="ERRO !!!","00.0",
IF(AND(OR(G1646="C",G1646="D"),'1_QUESITOS'!$D$13="Sim"),"10.1",
IF(AND(OR(G1646="A",G1646="B"),'1_QUESITOS'!$D$14="Sim"),"10.2",
IF(AND(OR(G1646="C",G1646="D"),'1_QUESITOS'!$D$13="Não",'1_QUESITOS'!$D$12="Inciso I"),"11.1",
IF(AND(OR(G1646="C",G1646="D"),'1_QUESITOS'!$D$13="Não",'1_QUESITOS'!$D$12="Inciso II"),"11.2",
"00.0")))))</f>
        <v>00.0</v>
      </c>
      <c r="I1646" s="87">
        <f>IF('1_QUESITOS'!$D$18="ERRO !!!",0,
IF(H1646="10.1",0.65,
IF(H1646="10.2",0,
IF(AND(H1646="11.1",'1_QUESITOS'!$D$8="Não",'1_QUESITOS'!$D$9="Não",'1_QUESITOS'!$D$10="Não",'1_QUESITOS'!$D$11="Não"),0.65,
IF(AND(H1646="11.1",OR('1_QUESITOS'!$D$8="Sim",'1_QUESITOS'!$D$9="Sim",'1_QUESITOS'!$D$10="Sim",'1_QUESITOS'!$D$11="Sim")),0.7,
IF(AND(H1646="11.2",'1_QUESITOS'!$D$8="Não",'1_QUESITOS'!$D$9="Não",'1_QUESITOS'!$D$10="Não",'1_QUESITOS'!$D$11="Não"),0.5,
IF(AND(H1646="11.2",OR('1_QUESITOS'!$D$8="Sim",'1_QUESITOS'!$D$9="Sim",'1_QUESITOS'!$D$10="Sim",'1_QUESITOS'!$D$11="Sim")),0.55,
0)))))))</f>
        <v>0</v>
      </c>
      <c r="J1646" s="87">
        <f>'3_CAPAG'!$D$8</f>
        <v>0</v>
      </c>
      <c r="K1646" s="87">
        <f>IF(OR('2_DEBITOS'!I1642="Sim",'1_QUESITOS'!$D$6="Sim",'1_QUESITOS'!$D$7="Sim",'1_QUESITOS'!$D$9="Sim"),I1646,
SMALL(I1646:J1646,1))</f>
        <v>0</v>
      </c>
      <c r="L1646" s="7">
        <f>IF('2_DEBITOS'!$I$4="ERRO !!!",0,ROUNDDOWN(SUM(E1646:F1646)*K1646,2))</f>
        <v>0</v>
      </c>
      <c r="M1646" s="7">
        <f t="shared" si="100"/>
        <v>0</v>
      </c>
      <c r="N1646" s="7">
        <f t="shared" si="103"/>
        <v>0</v>
      </c>
      <c r="O1646" s="7">
        <f t="shared" si="101"/>
        <v>0</v>
      </c>
    </row>
    <row r="1647" spans="3:15" x14ac:dyDescent="0.35">
      <c r="C1647" s="18" t="str">
        <f t="shared" si="102"/>
        <v/>
      </c>
      <c r="D1647" s="13" t="str">
        <f>IF('2_DEBITOS'!D1643="","Não informado",'2_DEBITOS'!D1643)</f>
        <v>Não informado</v>
      </c>
      <c r="E1647" s="7">
        <f>IF('2_DEBITOS'!$I$4="ERRO !!!",0,SUM('2_DEBITOS'!E1643))</f>
        <v>0</v>
      </c>
      <c r="F1647" s="7">
        <f>IF('2_DEBITOS'!$I$4="ERRO !!!",0,SUM('2_DEBITOS'!F1643,'2_DEBITOS'!G1643))</f>
        <v>0</v>
      </c>
      <c r="G1647" s="8" t="str">
        <f>IF('1_QUESITOS'!$D$18="ERRO !!!","",
IF(E1647+F1647=0,"",
IF(OR('2_DEBITOS'!I1643="Sim",'1_QUESITOS'!$D$6="Sim",'1_QUESITOS'!$D$7="Sim",'1_QUESITOS'!$D$9="Sim"),"D",
IF('3_CAPAG'!$D$9="","",
'3_CAPAG'!$D$9))))</f>
        <v/>
      </c>
      <c r="H1647" s="8" t="str">
        <f>IF('1_QUESITOS'!$D$18="ERRO !!!","00.0",
IF(AND(OR(G1647="C",G1647="D"),'1_QUESITOS'!$D$13="Sim"),"10.1",
IF(AND(OR(G1647="A",G1647="B"),'1_QUESITOS'!$D$14="Sim"),"10.2",
IF(AND(OR(G1647="C",G1647="D"),'1_QUESITOS'!$D$13="Não",'1_QUESITOS'!$D$12="Inciso I"),"11.1",
IF(AND(OR(G1647="C",G1647="D"),'1_QUESITOS'!$D$13="Não",'1_QUESITOS'!$D$12="Inciso II"),"11.2",
"00.0")))))</f>
        <v>00.0</v>
      </c>
      <c r="I1647" s="87">
        <f>IF('1_QUESITOS'!$D$18="ERRO !!!",0,
IF(H1647="10.1",0.65,
IF(H1647="10.2",0,
IF(AND(H1647="11.1",'1_QUESITOS'!$D$8="Não",'1_QUESITOS'!$D$9="Não",'1_QUESITOS'!$D$10="Não",'1_QUESITOS'!$D$11="Não"),0.65,
IF(AND(H1647="11.1",OR('1_QUESITOS'!$D$8="Sim",'1_QUESITOS'!$D$9="Sim",'1_QUESITOS'!$D$10="Sim",'1_QUESITOS'!$D$11="Sim")),0.7,
IF(AND(H1647="11.2",'1_QUESITOS'!$D$8="Não",'1_QUESITOS'!$D$9="Não",'1_QUESITOS'!$D$10="Não",'1_QUESITOS'!$D$11="Não"),0.5,
IF(AND(H1647="11.2",OR('1_QUESITOS'!$D$8="Sim",'1_QUESITOS'!$D$9="Sim",'1_QUESITOS'!$D$10="Sim",'1_QUESITOS'!$D$11="Sim")),0.55,
0)))))))</f>
        <v>0</v>
      </c>
      <c r="J1647" s="87">
        <f>'3_CAPAG'!$D$8</f>
        <v>0</v>
      </c>
      <c r="K1647" s="87">
        <f>IF(OR('2_DEBITOS'!I1643="Sim",'1_QUESITOS'!$D$6="Sim",'1_QUESITOS'!$D$7="Sim",'1_QUESITOS'!$D$9="Sim"),I1647,
SMALL(I1647:J1647,1))</f>
        <v>0</v>
      </c>
      <c r="L1647" s="7">
        <f>IF('2_DEBITOS'!$I$4="ERRO !!!",0,ROUNDDOWN(SUM(E1647:F1647)*K1647,2))</f>
        <v>0</v>
      </c>
      <c r="M1647" s="7">
        <f t="shared" si="100"/>
        <v>0</v>
      </c>
      <c r="N1647" s="7">
        <f t="shared" si="103"/>
        <v>0</v>
      </c>
      <c r="O1647" s="7">
        <f t="shared" si="101"/>
        <v>0</v>
      </c>
    </row>
    <row r="1648" spans="3:15" x14ac:dyDescent="0.35">
      <c r="C1648" s="18" t="str">
        <f t="shared" si="102"/>
        <v/>
      </c>
      <c r="D1648" s="13" t="str">
        <f>IF('2_DEBITOS'!D1644="","Não informado",'2_DEBITOS'!D1644)</f>
        <v>Não informado</v>
      </c>
      <c r="E1648" s="7">
        <f>IF('2_DEBITOS'!$I$4="ERRO !!!",0,SUM('2_DEBITOS'!E1644))</f>
        <v>0</v>
      </c>
      <c r="F1648" s="7">
        <f>IF('2_DEBITOS'!$I$4="ERRO !!!",0,SUM('2_DEBITOS'!F1644,'2_DEBITOS'!G1644))</f>
        <v>0</v>
      </c>
      <c r="G1648" s="8" t="str">
        <f>IF('1_QUESITOS'!$D$18="ERRO !!!","",
IF(E1648+F1648=0,"",
IF(OR('2_DEBITOS'!I1644="Sim",'1_QUESITOS'!$D$6="Sim",'1_QUESITOS'!$D$7="Sim",'1_QUESITOS'!$D$9="Sim"),"D",
IF('3_CAPAG'!$D$9="","",
'3_CAPAG'!$D$9))))</f>
        <v/>
      </c>
      <c r="H1648" s="8" t="str">
        <f>IF('1_QUESITOS'!$D$18="ERRO !!!","00.0",
IF(AND(OR(G1648="C",G1648="D"),'1_QUESITOS'!$D$13="Sim"),"10.1",
IF(AND(OR(G1648="A",G1648="B"),'1_QUESITOS'!$D$14="Sim"),"10.2",
IF(AND(OR(G1648="C",G1648="D"),'1_QUESITOS'!$D$13="Não",'1_QUESITOS'!$D$12="Inciso I"),"11.1",
IF(AND(OR(G1648="C",G1648="D"),'1_QUESITOS'!$D$13="Não",'1_QUESITOS'!$D$12="Inciso II"),"11.2",
"00.0")))))</f>
        <v>00.0</v>
      </c>
      <c r="I1648" s="87">
        <f>IF('1_QUESITOS'!$D$18="ERRO !!!",0,
IF(H1648="10.1",0.65,
IF(H1648="10.2",0,
IF(AND(H1648="11.1",'1_QUESITOS'!$D$8="Não",'1_QUESITOS'!$D$9="Não",'1_QUESITOS'!$D$10="Não",'1_QUESITOS'!$D$11="Não"),0.65,
IF(AND(H1648="11.1",OR('1_QUESITOS'!$D$8="Sim",'1_QUESITOS'!$D$9="Sim",'1_QUESITOS'!$D$10="Sim",'1_QUESITOS'!$D$11="Sim")),0.7,
IF(AND(H1648="11.2",'1_QUESITOS'!$D$8="Não",'1_QUESITOS'!$D$9="Não",'1_QUESITOS'!$D$10="Não",'1_QUESITOS'!$D$11="Não"),0.5,
IF(AND(H1648="11.2",OR('1_QUESITOS'!$D$8="Sim",'1_QUESITOS'!$D$9="Sim",'1_QUESITOS'!$D$10="Sim",'1_QUESITOS'!$D$11="Sim")),0.55,
0)))))))</f>
        <v>0</v>
      </c>
      <c r="J1648" s="87">
        <f>'3_CAPAG'!$D$8</f>
        <v>0</v>
      </c>
      <c r="K1648" s="87">
        <f>IF(OR('2_DEBITOS'!I1644="Sim",'1_QUESITOS'!$D$6="Sim",'1_QUESITOS'!$D$7="Sim",'1_QUESITOS'!$D$9="Sim"),I1648,
SMALL(I1648:J1648,1))</f>
        <v>0</v>
      </c>
      <c r="L1648" s="7">
        <f>IF('2_DEBITOS'!$I$4="ERRO !!!",0,ROUNDDOWN(SUM(E1648:F1648)*K1648,2))</f>
        <v>0</v>
      </c>
      <c r="M1648" s="7">
        <f t="shared" si="100"/>
        <v>0</v>
      </c>
      <c r="N1648" s="7">
        <f t="shared" si="103"/>
        <v>0</v>
      </c>
      <c r="O1648" s="7">
        <f t="shared" si="101"/>
        <v>0</v>
      </c>
    </row>
    <row r="1649" spans="3:15" x14ac:dyDescent="0.35">
      <c r="C1649" s="18" t="str">
        <f t="shared" si="102"/>
        <v/>
      </c>
      <c r="D1649" s="13" t="str">
        <f>IF('2_DEBITOS'!D1645="","Não informado",'2_DEBITOS'!D1645)</f>
        <v>Não informado</v>
      </c>
      <c r="E1649" s="7">
        <f>IF('2_DEBITOS'!$I$4="ERRO !!!",0,SUM('2_DEBITOS'!E1645))</f>
        <v>0</v>
      </c>
      <c r="F1649" s="7">
        <f>IF('2_DEBITOS'!$I$4="ERRO !!!",0,SUM('2_DEBITOS'!F1645,'2_DEBITOS'!G1645))</f>
        <v>0</v>
      </c>
      <c r="G1649" s="8" t="str">
        <f>IF('1_QUESITOS'!$D$18="ERRO !!!","",
IF(E1649+F1649=0,"",
IF(OR('2_DEBITOS'!I1645="Sim",'1_QUESITOS'!$D$6="Sim",'1_QUESITOS'!$D$7="Sim",'1_QUESITOS'!$D$9="Sim"),"D",
IF('3_CAPAG'!$D$9="","",
'3_CAPAG'!$D$9))))</f>
        <v/>
      </c>
      <c r="H1649" s="8" t="str">
        <f>IF('1_QUESITOS'!$D$18="ERRO !!!","00.0",
IF(AND(OR(G1649="C",G1649="D"),'1_QUESITOS'!$D$13="Sim"),"10.1",
IF(AND(OR(G1649="A",G1649="B"),'1_QUESITOS'!$D$14="Sim"),"10.2",
IF(AND(OR(G1649="C",G1649="D"),'1_QUESITOS'!$D$13="Não",'1_QUESITOS'!$D$12="Inciso I"),"11.1",
IF(AND(OR(G1649="C",G1649="D"),'1_QUESITOS'!$D$13="Não",'1_QUESITOS'!$D$12="Inciso II"),"11.2",
"00.0")))))</f>
        <v>00.0</v>
      </c>
      <c r="I1649" s="87">
        <f>IF('1_QUESITOS'!$D$18="ERRO !!!",0,
IF(H1649="10.1",0.65,
IF(H1649="10.2",0,
IF(AND(H1649="11.1",'1_QUESITOS'!$D$8="Não",'1_QUESITOS'!$D$9="Não",'1_QUESITOS'!$D$10="Não",'1_QUESITOS'!$D$11="Não"),0.65,
IF(AND(H1649="11.1",OR('1_QUESITOS'!$D$8="Sim",'1_QUESITOS'!$D$9="Sim",'1_QUESITOS'!$D$10="Sim",'1_QUESITOS'!$D$11="Sim")),0.7,
IF(AND(H1649="11.2",'1_QUESITOS'!$D$8="Não",'1_QUESITOS'!$D$9="Não",'1_QUESITOS'!$D$10="Não",'1_QUESITOS'!$D$11="Não"),0.5,
IF(AND(H1649="11.2",OR('1_QUESITOS'!$D$8="Sim",'1_QUESITOS'!$D$9="Sim",'1_QUESITOS'!$D$10="Sim",'1_QUESITOS'!$D$11="Sim")),0.55,
0)))))))</f>
        <v>0</v>
      </c>
      <c r="J1649" s="87">
        <f>'3_CAPAG'!$D$8</f>
        <v>0</v>
      </c>
      <c r="K1649" s="87">
        <f>IF(OR('2_DEBITOS'!I1645="Sim",'1_QUESITOS'!$D$6="Sim",'1_QUESITOS'!$D$7="Sim",'1_QUESITOS'!$D$9="Sim"),I1649,
SMALL(I1649:J1649,1))</f>
        <v>0</v>
      </c>
      <c r="L1649" s="7">
        <f>IF('2_DEBITOS'!$I$4="ERRO !!!",0,ROUNDDOWN(SUM(E1649:F1649)*K1649,2))</f>
        <v>0</v>
      </c>
      <c r="M1649" s="7">
        <f t="shared" si="100"/>
        <v>0</v>
      </c>
      <c r="N1649" s="7">
        <f t="shared" si="103"/>
        <v>0</v>
      </c>
      <c r="O1649" s="7">
        <f t="shared" si="101"/>
        <v>0</v>
      </c>
    </row>
    <row r="1650" spans="3:15" x14ac:dyDescent="0.35">
      <c r="C1650" s="18" t="str">
        <f t="shared" si="102"/>
        <v/>
      </c>
      <c r="D1650" s="13" t="str">
        <f>IF('2_DEBITOS'!D1646="","Não informado",'2_DEBITOS'!D1646)</f>
        <v>Não informado</v>
      </c>
      <c r="E1650" s="7">
        <f>IF('2_DEBITOS'!$I$4="ERRO !!!",0,SUM('2_DEBITOS'!E1646))</f>
        <v>0</v>
      </c>
      <c r="F1650" s="7">
        <f>IF('2_DEBITOS'!$I$4="ERRO !!!",0,SUM('2_DEBITOS'!F1646,'2_DEBITOS'!G1646))</f>
        <v>0</v>
      </c>
      <c r="G1650" s="8" t="str">
        <f>IF('1_QUESITOS'!$D$18="ERRO !!!","",
IF(E1650+F1650=0,"",
IF(OR('2_DEBITOS'!I1646="Sim",'1_QUESITOS'!$D$6="Sim",'1_QUESITOS'!$D$7="Sim",'1_QUESITOS'!$D$9="Sim"),"D",
IF('3_CAPAG'!$D$9="","",
'3_CAPAG'!$D$9))))</f>
        <v/>
      </c>
      <c r="H1650" s="8" t="str">
        <f>IF('1_QUESITOS'!$D$18="ERRO !!!","00.0",
IF(AND(OR(G1650="C",G1650="D"),'1_QUESITOS'!$D$13="Sim"),"10.1",
IF(AND(OR(G1650="A",G1650="B"),'1_QUESITOS'!$D$14="Sim"),"10.2",
IF(AND(OR(G1650="C",G1650="D"),'1_QUESITOS'!$D$13="Não",'1_QUESITOS'!$D$12="Inciso I"),"11.1",
IF(AND(OR(G1650="C",G1650="D"),'1_QUESITOS'!$D$13="Não",'1_QUESITOS'!$D$12="Inciso II"),"11.2",
"00.0")))))</f>
        <v>00.0</v>
      </c>
      <c r="I1650" s="87">
        <f>IF('1_QUESITOS'!$D$18="ERRO !!!",0,
IF(H1650="10.1",0.65,
IF(H1650="10.2",0,
IF(AND(H1650="11.1",'1_QUESITOS'!$D$8="Não",'1_QUESITOS'!$D$9="Não",'1_QUESITOS'!$D$10="Não",'1_QUESITOS'!$D$11="Não"),0.65,
IF(AND(H1650="11.1",OR('1_QUESITOS'!$D$8="Sim",'1_QUESITOS'!$D$9="Sim",'1_QUESITOS'!$D$10="Sim",'1_QUESITOS'!$D$11="Sim")),0.7,
IF(AND(H1650="11.2",'1_QUESITOS'!$D$8="Não",'1_QUESITOS'!$D$9="Não",'1_QUESITOS'!$D$10="Não",'1_QUESITOS'!$D$11="Não"),0.5,
IF(AND(H1650="11.2",OR('1_QUESITOS'!$D$8="Sim",'1_QUESITOS'!$D$9="Sim",'1_QUESITOS'!$D$10="Sim",'1_QUESITOS'!$D$11="Sim")),0.55,
0)))))))</f>
        <v>0</v>
      </c>
      <c r="J1650" s="87">
        <f>'3_CAPAG'!$D$8</f>
        <v>0</v>
      </c>
      <c r="K1650" s="87">
        <f>IF(OR('2_DEBITOS'!I1646="Sim",'1_QUESITOS'!$D$6="Sim",'1_QUESITOS'!$D$7="Sim",'1_QUESITOS'!$D$9="Sim"),I1650,
SMALL(I1650:J1650,1))</f>
        <v>0</v>
      </c>
      <c r="L1650" s="7">
        <f>IF('2_DEBITOS'!$I$4="ERRO !!!",0,ROUNDDOWN(SUM(E1650:F1650)*K1650,2))</f>
        <v>0</v>
      </c>
      <c r="M1650" s="7">
        <f t="shared" si="100"/>
        <v>0</v>
      </c>
      <c r="N1650" s="7">
        <f t="shared" si="103"/>
        <v>0</v>
      </c>
      <c r="O1650" s="7">
        <f t="shared" si="101"/>
        <v>0</v>
      </c>
    </row>
    <row r="1651" spans="3:15" x14ac:dyDescent="0.35">
      <c r="C1651" s="18" t="str">
        <f t="shared" si="102"/>
        <v/>
      </c>
      <c r="D1651" s="13" t="str">
        <f>IF('2_DEBITOS'!D1647="","Não informado",'2_DEBITOS'!D1647)</f>
        <v>Não informado</v>
      </c>
      <c r="E1651" s="7">
        <f>IF('2_DEBITOS'!$I$4="ERRO !!!",0,SUM('2_DEBITOS'!E1647))</f>
        <v>0</v>
      </c>
      <c r="F1651" s="7">
        <f>IF('2_DEBITOS'!$I$4="ERRO !!!",0,SUM('2_DEBITOS'!F1647,'2_DEBITOS'!G1647))</f>
        <v>0</v>
      </c>
      <c r="G1651" s="8" t="str">
        <f>IF('1_QUESITOS'!$D$18="ERRO !!!","",
IF(E1651+F1651=0,"",
IF(OR('2_DEBITOS'!I1647="Sim",'1_QUESITOS'!$D$6="Sim",'1_QUESITOS'!$D$7="Sim",'1_QUESITOS'!$D$9="Sim"),"D",
IF('3_CAPAG'!$D$9="","",
'3_CAPAG'!$D$9))))</f>
        <v/>
      </c>
      <c r="H1651" s="8" t="str">
        <f>IF('1_QUESITOS'!$D$18="ERRO !!!","00.0",
IF(AND(OR(G1651="C",G1651="D"),'1_QUESITOS'!$D$13="Sim"),"10.1",
IF(AND(OR(G1651="A",G1651="B"),'1_QUESITOS'!$D$14="Sim"),"10.2",
IF(AND(OR(G1651="C",G1651="D"),'1_QUESITOS'!$D$13="Não",'1_QUESITOS'!$D$12="Inciso I"),"11.1",
IF(AND(OR(G1651="C",G1651="D"),'1_QUESITOS'!$D$13="Não",'1_QUESITOS'!$D$12="Inciso II"),"11.2",
"00.0")))))</f>
        <v>00.0</v>
      </c>
      <c r="I1651" s="87">
        <f>IF('1_QUESITOS'!$D$18="ERRO !!!",0,
IF(H1651="10.1",0.65,
IF(H1651="10.2",0,
IF(AND(H1651="11.1",'1_QUESITOS'!$D$8="Não",'1_QUESITOS'!$D$9="Não",'1_QUESITOS'!$D$10="Não",'1_QUESITOS'!$D$11="Não"),0.65,
IF(AND(H1651="11.1",OR('1_QUESITOS'!$D$8="Sim",'1_QUESITOS'!$D$9="Sim",'1_QUESITOS'!$D$10="Sim",'1_QUESITOS'!$D$11="Sim")),0.7,
IF(AND(H1651="11.2",'1_QUESITOS'!$D$8="Não",'1_QUESITOS'!$D$9="Não",'1_QUESITOS'!$D$10="Não",'1_QUESITOS'!$D$11="Não"),0.5,
IF(AND(H1651="11.2",OR('1_QUESITOS'!$D$8="Sim",'1_QUESITOS'!$D$9="Sim",'1_QUESITOS'!$D$10="Sim",'1_QUESITOS'!$D$11="Sim")),0.55,
0)))))))</f>
        <v>0</v>
      </c>
      <c r="J1651" s="87">
        <f>'3_CAPAG'!$D$8</f>
        <v>0</v>
      </c>
      <c r="K1651" s="87">
        <f>IF(OR('2_DEBITOS'!I1647="Sim",'1_QUESITOS'!$D$6="Sim",'1_QUESITOS'!$D$7="Sim",'1_QUESITOS'!$D$9="Sim"),I1651,
SMALL(I1651:J1651,1))</f>
        <v>0</v>
      </c>
      <c r="L1651" s="7">
        <f>IF('2_DEBITOS'!$I$4="ERRO !!!",0,ROUNDDOWN(SUM(E1651:F1651)*K1651,2))</f>
        <v>0</v>
      </c>
      <c r="M1651" s="7">
        <f t="shared" si="100"/>
        <v>0</v>
      </c>
      <c r="N1651" s="7">
        <f t="shared" si="103"/>
        <v>0</v>
      </c>
      <c r="O1651" s="7">
        <f t="shared" si="101"/>
        <v>0</v>
      </c>
    </row>
    <row r="1652" spans="3:15" x14ac:dyDescent="0.35">
      <c r="C1652" s="18" t="str">
        <f t="shared" si="102"/>
        <v/>
      </c>
      <c r="D1652" s="13" t="str">
        <f>IF('2_DEBITOS'!D1648="","Não informado",'2_DEBITOS'!D1648)</f>
        <v>Não informado</v>
      </c>
      <c r="E1652" s="7">
        <f>IF('2_DEBITOS'!$I$4="ERRO !!!",0,SUM('2_DEBITOS'!E1648))</f>
        <v>0</v>
      </c>
      <c r="F1652" s="7">
        <f>IF('2_DEBITOS'!$I$4="ERRO !!!",0,SUM('2_DEBITOS'!F1648,'2_DEBITOS'!G1648))</f>
        <v>0</v>
      </c>
      <c r="G1652" s="8" t="str">
        <f>IF('1_QUESITOS'!$D$18="ERRO !!!","",
IF(E1652+F1652=0,"",
IF(OR('2_DEBITOS'!I1648="Sim",'1_QUESITOS'!$D$6="Sim",'1_QUESITOS'!$D$7="Sim",'1_QUESITOS'!$D$9="Sim"),"D",
IF('3_CAPAG'!$D$9="","",
'3_CAPAG'!$D$9))))</f>
        <v/>
      </c>
      <c r="H1652" s="8" t="str">
        <f>IF('1_QUESITOS'!$D$18="ERRO !!!","00.0",
IF(AND(OR(G1652="C",G1652="D"),'1_QUESITOS'!$D$13="Sim"),"10.1",
IF(AND(OR(G1652="A",G1652="B"),'1_QUESITOS'!$D$14="Sim"),"10.2",
IF(AND(OR(G1652="C",G1652="D"),'1_QUESITOS'!$D$13="Não",'1_QUESITOS'!$D$12="Inciso I"),"11.1",
IF(AND(OR(G1652="C",G1652="D"),'1_QUESITOS'!$D$13="Não",'1_QUESITOS'!$D$12="Inciso II"),"11.2",
"00.0")))))</f>
        <v>00.0</v>
      </c>
      <c r="I1652" s="87">
        <f>IF('1_QUESITOS'!$D$18="ERRO !!!",0,
IF(H1652="10.1",0.65,
IF(H1652="10.2",0,
IF(AND(H1652="11.1",'1_QUESITOS'!$D$8="Não",'1_QUESITOS'!$D$9="Não",'1_QUESITOS'!$D$10="Não",'1_QUESITOS'!$D$11="Não"),0.65,
IF(AND(H1652="11.1",OR('1_QUESITOS'!$D$8="Sim",'1_QUESITOS'!$D$9="Sim",'1_QUESITOS'!$D$10="Sim",'1_QUESITOS'!$D$11="Sim")),0.7,
IF(AND(H1652="11.2",'1_QUESITOS'!$D$8="Não",'1_QUESITOS'!$D$9="Não",'1_QUESITOS'!$D$10="Não",'1_QUESITOS'!$D$11="Não"),0.5,
IF(AND(H1652="11.2",OR('1_QUESITOS'!$D$8="Sim",'1_QUESITOS'!$D$9="Sim",'1_QUESITOS'!$D$10="Sim",'1_QUESITOS'!$D$11="Sim")),0.55,
0)))))))</f>
        <v>0</v>
      </c>
      <c r="J1652" s="87">
        <f>'3_CAPAG'!$D$8</f>
        <v>0</v>
      </c>
      <c r="K1652" s="87">
        <f>IF(OR('2_DEBITOS'!I1648="Sim",'1_QUESITOS'!$D$6="Sim",'1_QUESITOS'!$D$7="Sim",'1_QUESITOS'!$D$9="Sim"),I1652,
SMALL(I1652:J1652,1))</f>
        <v>0</v>
      </c>
      <c r="L1652" s="7">
        <f>IF('2_DEBITOS'!$I$4="ERRO !!!",0,ROUNDDOWN(SUM(E1652:F1652)*K1652,2))</f>
        <v>0</v>
      </c>
      <c r="M1652" s="7">
        <f t="shared" si="100"/>
        <v>0</v>
      </c>
      <c r="N1652" s="7">
        <f t="shared" si="103"/>
        <v>0</v>
      </c>
      <c r="O1652" s="7">
        <f t="shared" si="101"/>
        <v>0</v>
      </c>
    </row>
    <row r="1653" spans="3:15" x14ac:dyDescent="0.35">
      <c r="C1653" s="18" t="str">
        <f t="shared" si="102"/>
        <v/>
      </c>
      <c r="D1653" s="13" t="str">
        <f>IF('2_DEBITOS'!D1649="","Não informado",'2_DEBITOS'!D1649)</f>
        <v>Não informado</v>
      </c>
      <c r="E1653" s="7">
        <f>IF('2_DEBITOS'!$I$4="ERRO !!!",0,SUM('2_DEBITOS'!E1649))</f>
        <v>0</v>
      </c>
      <c r="F1653" s="7">
        <f>IF('2_DEBITOS'!$I$4="ERRO !!!",0,SUM('2_DEBITOS'!F1649,'2_DEBITOS'!G1649))</f>
        <v>0</v>
      </c>
      <c r="G1653" s="8" t="str">
        <f>IF('1_QUESITOS'!$D$18="ERRO !!!","",
IF(E1653+F1653=0,"",
IF(OR('2_DEBITOS'!I1649="Sim",'1_QUESITOS'!$D$6="Sim",'1_QUESITOS'!$D$7="Sim",'1_QUESITOS'!$D$9="Sim"),"D",
IF('3_CAPAG'!$D$9="","",
'3_CAPAG'!$D$9))))</f>
        <v/>
      </c>
      <c r="H1653" s="8" t="str">
        <f>IF('1_QUESITOS'!$D$18="ERRO !!!","00.0",
IF(AND(OR(G1653="C",G1653="D"),'1_QUESITOS'!$D$13="Sim"),"10.1",
IF(AND(OR(G1653="A",G1653="B"),'1_QUESITOS'!$D$14="Sim"),"10.2",
IF(AND(OR(G1653="C",G1653="D"),'1_QUESITOS'!$D$13="Não",'1_QUESITOS'!$D$12="Inciso I"),"11.1",
IF(AND(OR(G1653="C",G1653="D"),'1_QUESITOS'!$D$13="Não",'1_QUESITOS'!$D$12="Inciso II"),"11.2",
"00.0")))))</f>
        <v>00.0</v>
      </c>
      <c r="I1653" s="87">
        <f>IF('1_QUESITOS'!$D$18="ERRO !!!",0,
IF(H1653="10.1",0.65,
IF(H1653="10.2",0,
IF(AND(H1653="11.1",'1_QUESITOS'!$D$8="Não",'1_QUESITOS'!$D$9="Não",'1_QUESITOS'!$D$10="Não",'1_QUESITOS'!$D$11="Não"),0.65,
IF(AND(H1653="11.1",OR('1_QUESITOS'!$D$8="Sim",'1_QUESITOS'!$D$9="Sim",'1_QUESITOS'!$D$10="Sim",'1_QUESITOS'!$D$11="Sim")),0.7,
IF(AND(H1653="11.2",'1_QUESITOS'!$D$8="Não",'1_QUESITOS'!$D$9="Não",'1_QUESITOS'!$D$10="Não",'1_QUESITOS'!$D$11="Não"),0.5,
IF(AND(H1653="11.2",OR('1_QUESITOS'!$D$8="Sim",'1_QUESITOS'!$D$9="Sim",'1_QUESITOS'!$D$10="Sim",'1_QUESITOS'!$D$11="Sim")),0.55,
0)))))))</f>
        <v>0</v>
      </c>
      <c r="J1653" s="87">
        <f>'3_CAPAG'!$D$8</f>
        <v>0</v>
      </c>
      <c r="K1653" s="87">
        <f>IF(OR('2_DEBITOS'!I1649="Sim",'1_QUESITOS'!$D$6="Sim",'1_QUESITOS'!$D$7="Sim",'1_QUESITOS'!$D$9="Sim"),I1653,
SMALL(I1653:J1653,1))</f>
        <v>0</v>
      </c>
      <c r="L1653" s="7">
        <f>IF('2_DEBITOS'!$I$4="ERRO !!!",0,ROUNDDOWN(SUM(E1653:F1653)*K1653,2))</f>
        <v>0</v>
      </c>
      <c r="M1653" s="7">
        <f t="shared" si="100"/>
        <v>0</v>
      </c>
      <c r="N1653" s="7">
        <f t="shared" si="103"/>
        <v>0</v>
      </c>
      <c r="O1653" s="7">
        <f t="shared" si="101"/>
        <v>0</v>
      </c>
    </row>
    <row r="1654" spans="3:15" x14ac:dyDescent="0.35">
      <c r="C1654" s="18" t="str">
        <f t="shared" si="102"/>
        <v/>
      </c>
      <c r="D1654" s="13" t="str">
        <f>IF('2_DEBITOS'!D1650="","Não informado",'2_DEBITOS'!D1650)</f>
        <v>Não informado</v>
      </c>
      <c r="E1654" s="7">
        <f>IF('2_DEBITOS'!$I$4="ERRO !!!",0,SUM('2_DEBITOS'!E1650))</f>
        <v>0</v>
      </c>
      <c r="F1654" s="7">
        <f>IF('2_DEBITOS'!$I$4="ERRO !!!",0,SUM('2_DEBITOS'!F1650,'2_DEBITOS'!G1650))</f>
        <v>0</v>
      </c>
      <c r="G1654" s="8" t="str">
        <f>IF('1_QUESITOS'!$D$18="ERRO !!!","",
IF(E1654+F1654=0,"",
IF(OR('2_DEBITOS'!I1650="Sim",'1_QUESITOS'!$D$6="Sim",'1_QUESITOS'!$D$7="Sim",'1_QUESITOS'!$D$9="Sim"),"D",
IF('3_CAPAG'!$D$9="","",
'3_CAPAG'!$D$9))))</f>
        <v/>
      </c>
      <c r="H1654" s="8" t="str">
        <f>IF('1_QUESITOS'!$D$18="ERRO !!!","00.0",
IF(AND(OR(G1654="C",G1654="D"),'1_QUESITOS'!$D$13="Sim"),"10.1",
IF(AND(OR(G1654="A",G1654="B"),'1_QUESITOS'!$D$14="Sim"),"10.2",
IF(AND(OR(G1654="C",G1654="D"),'1_QUESITOS'!$D$13="Não",'1_QUESITOS'!$D$12="Inciso I"),"11.1",
IF(AND(OR(G1654="C",G1654="D"),'1_QUESITOS'!$D$13="Não",'1_QUESITOS'!$D$12="Inciso II"),"11.2",
"00.0")))))</f>
        <v>00.0</v>
      </c>
      <c r="I1654" s="87">
        <f>IF('1_QUESITOS'!$D$18="ERRO !!!",0,
IF(H1654="10.1",0.65,
IF(H1654="10.2",0,
IF(AND(H1654="11.1",'1_QUESITOS'!$D$8="Não",'1_QUESITOS'!$D$9="Não",'1_QUESITOS'!$D$10="Não",'1_QUESITOS'!$D$11="Não"),0.65,
IF(AND(H1654="11.1",OR('1_QUESITOS'!$D$8="Sim",'1_QUESITOS'!$D$9="Sim",'1_QUESITOS'!$D$10="Sim",'1_QUESITOS'!$D$11="Sim")),0.7,
IF(AND(H1654="11.2",'1_QUESITOS'!$D$8="Não",'1_QUESITOS'!$D$9="Não",'1_QUESITOS'!$D$10="Não",'1_QUESITOS'!$D$11="Não"),0.5,
IF(AND(H1654="11.2",OR('1_QUESITOS'!$D$8="Sim",'1_QUESITOS'!$D$9="Sim",'1_QUESITOS'!$D$10="Sim",'1_QUESITOS'!$D$11="Sim")),0.55,
0)))))))</f>
        <v>0</v>
      </c>
      <c r="J1654" s="87">
        <f>'3_CAPAG'!$D$8</f>
        <v>0</v>
      </c>
      <c r="K1654" s="87">
        <f>IF(OR('2_DEBITOS'!I1650="Sim",'1_QUESITOS'!$D$6="Sim",'1_QUESITOS'!$D$7="Sim",'1_QUESITOS'!$D$9="Sim"),I1654,
SMALL(I1654:J1654,1))</f>
        <v>0</v>
      </c>
      <c r="L1654" s="7">
        <f>IF('2_DEBITOS'!$I$4="ERRO !!!",0,ROUNDDOWN(SUM(E1654:F1654)*K1654,2))</f>
        <v>0</v>
      </c>
      <c r="M1654" s="7">
        <f t="shared" si="100"/>
        <v>0</v>
      </c>
      <c r="N1654" s="7">
        <f t="shared" si="103"/>
        <v>0</v>
      </c>
      <c r="O1654" s="7">
        <f t="shared" si="101"/>
        <v>0</v>
      </c>
    </row>
    <row r="1655" spans="3:15" x14ac:dyDescent="0.35">
      <c r="C1655" s="18" t="str">
        <f t="shared" si="102"/>
        <v/>
      </c>
      <c r="D1655" s="13" t="str">
        <f>IF('2_DEBITOS'!D1651="","Não informado",'2_DEBITOS'!D1651)</f>
        <v>Não informado</v>
      </c>
      <c r="E1655" s="7">
        <f>IF('2_DEBITOS'!$I$4="ERRO !!!",0,SUM('2_DEBITOS'!E1651))</f>
        <v>0</v>
      </c>
      <c r="F1655" s="7">
        <f>IF('2_DEBITOS'!$I$4="ERRO !!!",0,SUM('2_DEBITOS'!F1651,'2_DEBITOS'!G1651))</f>
        <v>0</v>
      </c>
      <c r="G1655" s="8" t="str">
        <f>IF('1_QUESITOS'!$D$18="ERRO !!!","",
IF(E1655+F1655=0,"",
IF(OR('2_DEBITOS'!I1651="Sim",'1_QUESITOS'!$D$6="Sim",'1_QUESITOS'!$D$7="Sim",'1_QUESITOS'!$D$9="Sim"),"D",
IF('3_CAPAG'!$D$9="","",
'3_CAPAG'!$D$9))))</f>
        <v/>
      </c>
      <c r="H1655" s="8" t="str">
        <f>IF('1_QUESITOS'!$D$18="ERRO !!!","00.0",
IF(AND(OR(G1655="C",G1655="D"),'1_QUESITOS'!$D$13="Sim"),"10.1",
IF(AND(OR(G1655="A",G1655="B"),'1_QUESITOS'!$D$14="Sim"),"10.2",
IF(AND(OR(G1655="C",G1655="D"),'1_QUESITOS'!$D$13="Não",'1_QUESITOS'!$D$12="Inciso I"),"11.1",
IF(AND(OR(G1655="C",G1655="D"),'1_QUESITOS'!$D$13="Não",'1_QUESITOS'!$D$12="Inciso II"),"11.2",
"00.0")))))</f>
        <v>00.0</v>
      </c>
      <c r="I1655" s="87">
        <f>IF('1_QUESITOS'!$D$18="ERRO !!!",0,
IF(H1655="10.1",0.65,
IF(H1655="10.2",0,
IF(AND(H1655="11.1",'1_QUESITOS'!$D$8="Não",'1_QUESITOS'!$D$9="Não",'1_QUESITOS'!$D$10="Não",'1_QUESITOS'!$D$11="Não"),0.65,
IF(AND(H1655="11.1",OR('1_QUESITOS'!$D$8="Sim",'1_QUESITOS'!$D$9="Sim",'1_QUESITOS'!$D$10="Sim",'1_QUESITOS'!$D$11="Sim")),0.7,
IF(AND(H1655="11.2",'1_QUESITOS'!$D$8="Não",'1_QUESITOS'!$D$9="Não",'1_QUESITOS'!$D$10="Não",'1_QUESITOS'!$D$11="Não"),0.5,
IF(AND(H1655="11.2",OR('1_QUESITOS'!$D$8="Sim",'1_QUESITOS'!$D$9="Sim",'1_QUESITOS'!$D$10="Sim",'1_QUESITOS'!$D$11="Sim")),0.55,
0)))))))</f>
        <v>0</v>
      </c>
      <c r="J1655" s="87">
        <f>'3_CAPAG'!$D$8</f>
        <v>0</v>
      </c>
      <c r="K1655" s="87">
        <f>IF(OR('2_DEBITOS'!I1651="Sim",'1_QUESITOS'!$D$6="Sim",'1_QUESITOS'!$D$7="Sim",'1_QUESITOS'!$D$9="Sim"),I1655,
SMALL(I1655:J1655,1))</f>
        <v>0</v>
      </c>
      <c r="L1655" s="7">
        <f>IF('2_DEBITOS'!$I$4="ERRO !!!",0,ROUNDDOWN(SUM(E1655:F1655)*K1655,2))</f>
        <v>0</v>
      </c>
      <c r="M1655" s="7">
        <f t="shared" si="100"/>
        <v>0</v>
      </c>
      <c r="N1655" s="7">
        <f t="shared" si="103"/>
        <v>0</v>
      </c>
      <c r="O1655" s="7">
        <f t="shared" si="101"/>
        <v>0</v>
      </c>
    </row>
    <row r="1656" spans="3:15" x14ac:dyDescent="0.35">
      <c r="C1656" s="18" t="str">
        <f t="shared" si="102"/>
        <v/>
      </c>
      <c r="D1656" s="13" t="str">
        <f>IF('2_DEBITOS'!D1652="","Não informado",'2_DEBITOS'!D1652)</f>
        <v>Não informado</v>
      </c>
      <c r="E1656" s="7">
        <f>IF('2_DEBITOS'!$I$4="ERRO !!!",0,SUM('2_DEBITOS'!E1652))</f>
        <v>0</v>
      </c>
      <c r="F1656" s="7">
        <f>IF('2_DEBITOS'!$I$4="ERRO !!!",0,SUM('2_DEBITOS'!F1652,'2_DEBITOS'!G1652))</f>
        <v>0</v>
      </c>
      <c r="G1656" s="8" t="str">
        <f>IF('1_QUESITOS'!$D$18="ERRO !!!","",
IF(E1656+F1656=0,"",
IF(OR('2_DEBITOS'!I1652="Sim",'1_QUESITOS'!$D$6="Sim",'1_QUESITOS'!$D$7="Sim",'1_QUESITOS'!$D$9="Sim"),"D",
IF('3_CAPAG'!$D$9="","",
'3_CAPAG'!$D$9))))</f>
        <v/>
      </c>
      <c r="H1656" s="8" t="str">
        <f>IF('1_QUESITOS'!$D$18="ERRO !!!","00.0",
IF(AND(OR(G1656="C",G1656="D"),'1_QUESITOS'!$D$13="Sim"),"10.1",
IF(AND(OR(G1656="A",G1656="B"),'1_QUESITOS'!$D$14="Sim"),"10.2",
IF(AND(OR(G1656="C",G1656="D"),'1_QUESITOS'!$D$13="Não",'1_QUESITOS'!$D$12="Inciso I"),"11.1",
IF(AND(OR(G1656="C",G1656="D"),'1_QUESITOS'!$D$13="Não",'1_QUESITOS'!$D$12="Inciso II"),"11.2",
"00.0")))))</f>
        <v>00.0</v>
      </c>
      <c r="I1656" s="87">
        <f>IF('1_QUESITOS'!$D$18="ERRO !!!",0,
IF(H1656="10.1",0.65,
IF(H1656="10.2",0,
IF(AND(H1656="11.1",'1_QUESITOS'!$D$8="Não",'1_QUESITOS'!$D$9="Não",'1_QUESITOS'!$D$10="Não",'1_QUESITOS'!$D$11="Não"),0.65,
IF(AND(H1656="11.1",OR('1_QUESITOS'!$D$8="Sim",'1_QUESITOS'!$D$9="Sim",'1_QUESITOS'!$D$10="Sim",'1_QUESITOS'!$D$11="Sim")),0.7,
IF(AND(H1656="11.2",'1_QUESITOS'!$D$8="Não",'1_QUESITOS'!$D$9="Não",'1_QUESITOS'!$D$10="Não",'1_QUESITOS'!$D$11="Não"),0.5,
IF(AND(H1656="11.2",OR('1_QUESITOS'!$D$8="Sim",'1_QUESITOS'!$D$9="Sim",'1_QUESITOS'!$D$10="Sim",'1_QUESITOS'!$D$11="Sim")),0.55,
0)))))))</f>
        <v>0</v>
      </c>
      <c r="J1656" s="87">
        <f>'3_CAPAG'!$D$8</f>
        <v>0</v>
      </c>
      <c r="K1656" s="87">
        <f>IF(OR('2_DEBITOS'!I1652="Sim",'1_QUESITOS'!$D$6="Sim",'1_QUESITOS'!$D$7="Sim",'1_QUESITOS'!$D$9="Sim"),I1656,
SMALL(I1656:J1656,1))</f>
        <v>0</v>
      </c>
      <c r="L1656" s="7">
        <f>IF('2_DEBITOS'!$I$4="ERRO !!!",0,ROUNDDOWN(SUM(E1656:F1656)*K1656,2))</f>
        <v>0</v>
      </c>
      <c r="M1656" s="7">
        <f t="shared" si="100"/>
        <v>0</v>
      </c>
      <c r="N1656" s="7">
        <f t="shared" si="103"/>
        <v>0</v>
      </c>
      <c r="O1656" s="7">
        <f t="shared" si="101"/>
        <v>0</v>
      </c>
    </row>
    <row r="1657" spans="3:15" x14ac:dyDescent="0.35">
      <c r="C1657" s="18" t="str">
        <f t="shared" si="102"/>
        <v/>
      </c>
      <c r="D1657" s="13" t="str">
        <f>IF('2_DEBITOS'!D1653="","Não informado",'2_DEBITOS'!D1653)</f>
        <v>Não informado</v>
      </c>
      <c r="E1657" s="7">
        <f>IF('2_DEBITOS'!$I$4="ERRO !!!",0,SUM('2_DEBITOS'!E1653))</f>
        <v>0</v>
      </c>
      <c r="F1657" s="7">
        <f>IF('2_DEBITOS'!$I$4="ERRO !!!",0,SUM('2_DEBITOS'!F1653,'2_DEBITOS'!G1653))</f>
        <v>0</v>
      </c>
      <c r="G1657" s="8" t="str">
        <f>IF('1_QUESITOS'!$D$18="ERRO !!!","",
IF(E1657+F1657=0,"",
IF(OR('2_DEBITOS'!I1653="Sim",'1_QUESITOS'!$D$6="Sim",'1_QUESITOS'!$D$7="Sim",'1_QUESITOS'!$D$9="Sim"),"D",
IF('3_CAPAG'!$D$9="","",
'3_CAPAG'!$D$9))))</f>
        <v/>
      </c>
      <c r="H1657" s="8" t="str">
        <f>IF('1_QUESITOS'!$D$18="ERRO !!!","00.0",
IF(AND(OR(G1657="C",G1657="D"),'1_QUESITOS'!$D$13="Sim"),"10.1",
IF(AND(OR(G1657="A",G1657="B"),'1_QUESITOS'!$D$14="Sim"),"10.2",
IF(AND(OR(G1657="C",G1657="D"),'1_QUESITOS'!$D$13="Não",'1_QUESITOS'!$D$12="Inciso I"),"11.1",
IF(AND(OR(G1657="C",G1657="D"),'1_QUESITOS'!$D$13="Não",'1_QUESITOS'!$D$12="Inciso II"),"11.2",
"00.0")))))</f>
        <v>00.0</v>
      </c>
      <c r="I1657" s="87">
        <f>IF('1_QUESITOS'!$D$18="ERRO !!!",0,
IF(H1657="10.1",0.65,
IF(H1657="10.2",0,
IF(AND(H1657="11.1",'1_QUESITOS'!$D$8="Não",'1_QUESITOS'!$D$9="Não",'1_QUESITOS'!$D$10="Não",'1_QUESITOS'!$D$11="Não"),0.65,
IF(AND(H1657="11.1",OR('1_QUESITOS'!$D$8="Sim",'1_QUESITOS'!$D$9="Sim",'1_QUESITOS'!$D$10="Sim",'1_QUESITOS'!$D$11="Sim")),0.7,
IF(AND(H1657="11.2",'1_QUESITOS'!$D$8="Não",'1_QUESITOS'!$D$9="Não",'1_QUESITOS'!$D$10="Não",'1_QUESITOS'!$D$11="Não"),0.5,
IF(AND(H1657="11.2",OR('1_QUESITOS'!$D$8="Sim",'1_QUESITOS'!$D$9="Sim",'1_QUESITOS'!$D$10="Sim",'1_QUESITOS'!$D$11="Sim")),0.55,
0)))))))</f>
        <v>0</v>
      </c>
      <c r="J1657" s="87">
        <f>'3_CAPAG'!$D$8</f>
        <v>0</v>
      </c>
      <c r="K1657" s="87">
        <f>IF(OR('2_DEBITOS'!I1653="Sim",'1_QUESITOS'!$D$6="Sim",'1_QUESITOS'!$D$7="Sim",'1_QUESITOS'!$D$9="Sim"),I1657,
SMALL(I1657:J1657,1))</f>
        <v>0</v>
      </c>
      <c r="L1657" s="7">
        <f>IF('2_DEBITOS'!$I$4="ERRO !!!",0,ROUNDDOWN(SUM(E1657:F1657)*K1657,2))</f>
        <v>0</v>
      </c>
      <c r="M1657" s="7">
        <f t="shared" si="100"/>
        <v>0</v>
      </c>
      <c r="N1657" s="7">
        <f t="shared" si="103"/>
        <v>0</v>
      </c>
      <c r="O1657" s="7">
        <f t="shared" si="101"/>
        <v>0</v>
      </c>
    </row>
    <row r="1658" spans="3:15" x14ac:dyDescent="0.35">
      <c r="C1658" s="18" t="str">
        <f t="shared" si="102"/>
        <v/>
      </c>
      <c r="D1658" s="13" t="str">
        <f>IF('2_DEBITOS'!D1654="","Não informado",'2_DEBITOS'!D1654)</f>
        <v>Não informado</v>
      </c>
      <c r="E1658" s="7">
        <f>IF('2_DEBITOS'!$I$4="ERRO !!!",0,SUM('2_DEBITOS'!E1654))</f>
        <v>0</v>
      </c>
      <c r="F1658" s="7">
        <f>IF('2_DEBITOS'!$I$4="ERRO !!!",0,SUM('2_DEBITOS'!F1654,'2_DEBITOS'!G1654))</f>
        <v>0</v>
      </c>
      <c r="G1658" s="8" t="str">
        <f>IF('1_QUESITOS'!$D$18="ERRO !!!","",
IF(E1658+F1658=0,"",
IF(OR('2_DEBITOS'!I1654="Sim",'1_QUESITOS'!$D$6="Sim",'1_QUESITOS'!$D$7="Sim",'1_QUESITOS'!$D$9="Sim"),"D",
IF('3_CAPAG'!$D$9="","",
'3_CAPAG'!$D$9))))</f>
        <v/>
      </c>
      <c r="H1658" s="8" t="str">
        <f>IF('1_QUESITOS'!$D$18="ERRO !!!","00.0",
IF(AND(OR(G1658="C",G1658="D"),'1_QUESITOS'!$D$13="Sim"),"10.1",
IF(AND(OR(G1658="A",G1658="B"),'1_QUESITOS'!$D$14="Sim"),"10.2",
IF(AND(OR(G1658="C",G1658="D"),'1_QUESITOS'!$D$13="Não",'1_QUESITOS'!$D$12="Inciso I"),"11.1",
IF(AND(OR(G1658="C",G1658="D"),'1_QUESITOS'!$D$13="Não",'1_QUESITOS'!$D$12="Inciso II"),"11.2",
"00.0")))))</f>
        <v>00.0</v>
      </c>
      <c r="I1658" s="87">
        <f>IF('1_QUESITOS'!$D$18="ERRO !!!",0,
IF(H1658="10.1",0.65,
IF(H1658="10.2",0,
IF(AND(H1658="11.1",'1_QUESITOS'!$D$8="Não",'1_QUESITOS'!$D$9="Não",'1_QUESITOS'!$D$10="Não",'1_QUESITOS'!$D$11="Não"),0.65,
IF(AND(H1658="11.1",OR('1_QUESITOS'!$D$8="Sim",'1_QUESITOS'!$D$9="Sim",'1_QUESITOS'!$D$10="Sim",'1_QUESITOS'!$D$11="Sim")),0.7,
IF(AND(H1658="11.2",'1_QUESITOS'!$D$8="Não",'1_QUESITOS'!$D$9="Não",'1_QUESITOS'!$D$10="Não",'1_QUESITOS'!$D$11="Não"),0.5,
IF(AND(H1658="11.2",OR('1_QUESITOS'!$D$8="Sim",'1_QUESITOS'!$D$9="Sim",'1_QUESITOS'!$D$10="Sim",'1_QUESITOS'!$D$11="Sim")),0.55,
0)))))))</f>
        <v>0</v>
      </c>
      <c r="J1658" s="87">
        <f>'3_CAPAG'!$D$8</f>
        <v>0</v>
      </c>
      <c r="K1658" s="87">
        <f>IF(OR('2_DEBITOS'!I1654="Sim",'1_QUESITOS'!$D$6="Sim",'1_QUESITOS'!$D$7="Sim",'1_QUESITOS'!$D$9="Sim"),I1658,
SMALL(I1658:J1658,1))</f>
        <v>0</v>
      </c>
      <c r="L1658" s="7">
        <f>IF('2_DEBITOS'!$I$4="ERRO !!!",0,ROUNDDOWN(SUM(E1658:F1658)*K1658,2))</f>
        <v>0</v>
      </c>
      <c r="M1658" s="7">
        <f t="shared" si="100"/>
        <v>0</v>
      </c>
      <c r="N1658" s="7">
        <f t="shared" si="103"/>
        <v>0</v>
      </c>
      <c r="O1658" s="7">
        <f t="shared" si="101"/>
        <v>0</v>
      </c>
    </row>
    <row r="1659" spans="3:15" x14ac:dyDescent="0.35">
      <c r="C1659" s="18" t="str">
        <f t="shared" si="102"/>
        <v/>
      </c>
      <c r="D1659" s="13" t="str">
        <f>IF('2_DEBITOS'!D1655="","Não informado",'2_DEBITOS'!D1655)</f>
        <v>Não informado</v>
      </c>
      <c r="E1659" s="7">
        <f>IF('2_DEBITOS'!$I$4="ERRO !!!",0,SUM('2_DEBITOS'!E1655))</f>
        <v>0</v>
      </c>
      <c r="F1659" s="7">
        <f>IF('2_DEBITOS'!$I$4="ERRO !!!",0,SUM('2_DEBITOS'!F1655,'2_DEBITOS'!G1655))</f>
        <v>0</v>
      </c>
      <c r="G1659" s="8" t="str">
        <f>IF('1_QUESITOS'!$D$18="ERRO !!!","",
IF(E1659+F1659=0,"",
IF(OR('2_DEBITOS'!I1655="Sim",'1_QUESITOS'!$D$6="Sim",'1_QUESITOS'!$D$7="Sim",'1_QUESITOS'!$D$9="Sim"),"D",
IF('3_CAPAG'!$D$9="","",
'3_CAPAG'!$D$9))))</f>
        <v/>
      </c>
      <c r="H1659" s="8" t="str">
        <f>IF('1_QUESITOS'!$D$18="ERRO !!!","00.0",
IF(AND(OR(G1659="C",G1659="D"),'1_QUESITOS'!$D$13="Sim"),"10.1",
IF(AND(OR(G1659="A",G1659="B"),'1_QUESITOS'!$D$14="Sim"),"10.2",
IF(AND(OR(G1659="C",G1659="D"),'1_QUESITOS'!$D$13="Não",'1_QUESITOS'!$D$12="Inciso I"),"11.1",
IF(AND(OR(G1659="C",G1659="D"),'1_QUESITOS'!$D$13="Não",'1_QUESITOS'!$D$12="Inciso II"),"11.2",
"00.0")))))</f>
        <v>00.0</v>
      </c>
      <c r="I1659" s="87">
        <f>IF('1_QUESITOS'!$D$18="ERRO !!!",0,
IF(H1659="10.1",0.65,
IF(H1659="10.2",0,
IF(AND(H1659="11.1",'1_QUESITOS'!$D$8="Não",'1_QUESITOS'!$D$9="Não",'1_QUESITOS'!$D$10="Não",'1_QUESITOS'!$D$11="Não"),0.65,
IF(AND(H1659="11.1",OR('1_QUESITOS'!$D$8="Sim",'1_QUESITOS'!$D$9="Sim",'1_QUESITOS'!$D$10="Sim",'1_QUESITOS'!$D$11="Sim")),0.7,
IF(AND(H1659="11.2",'1_QUESITOS'!$D$8="Não",'1_QUESITOS'!$D$9="Não",'1_QUESITOS'!$D$10="Não",'1_QUESITOS'!$D$11="Não"),0.5,
IF(AND(H1659="11.2",OR('1_QUESITOS'!$D$8="Sim",'1_QUESITOS'!$D$9="Sim",'1_QUESITOS'!$D$10="Sim",'1_QUESITOS'!$D$11="Sim")),0.55,
0)))))))</f>
        <v>0</v>
      </c>
      <c r="J1659" s="87">
        <f>'3_CAPAG'!$D$8</f>
        <v>0</v>
      </c>
      <c r="K1659" s="87">
        <f>IF(OR('2_DEBITOS'!I1655="Sim",'1_QUESITOS'!$D$6="Sim",'1_QUESITOS'!$D$7="Sim",'1_QUESITOS'!$D$9="Sim"),I1659,
SMALL(I1659:J1659,1))</f>
        <v>0</v>
      </c>
      <c r="L1659" s="7">
        <f>IF('2_DEBITOS'!$I$4="ERRO !!!",0,ROUNDDOWN(SUM(E1659:F1659)*K1659,2))</f>
        <v>0</v>
      </c>
      <c r="M1659" s="7">
        <f t="shared" si="100"/>
        <v>0</v>
      </c>
      <c r="N1659" s="7">
        <f t="shared" si="103"/>
        <v>0</v>
      </c>
      <c r="O1659" s="7">
        <f t="shared" si="101"/>
        <v>0</v>
      </c>
    </row>
    <row r="1660" spans="3:15" x14ac:dyDescent="0.35">
      <c r="C1660" s="18" t="str">
        <f t="shared" si="102"/>
        <v/>
      </c>
      <c r="D1660" s="13" t="str">
        <f>IF('2_DEBITOS'!D1656="","Não informado",'2_DEBITOS'!D1656)</f>
        <v>Não informado</v>
      </c>
      <c r="E1660" s="7">
        <f>IF('2_DEBITOS'!$I$4="ERRO !!!",0,SUM('2_DEBITOS'!E1656))</f>
        <v>0</v>
      </c>
      <c r="F1660" s="7">
        <f>IF('2_DEBITOS'!$I$4="ERRO !!!",0,SUM('2_DEBITOS'!F1656,'2_DEBITOS'!G1656))</f>
        <v>0</v>
      </c>
      <c r="G1660" s="8" t="str">
        <f>IF('1_QUESITOS'!$D$18="ERRO !!!","",
IF(E1660+F1660=0,"",
IF(OR('2_DEBITOS'!I1656="Sim",'1_QUESITOS'!$D$6="Sim",'1_QUESITOS'!$D$7="Sim",'1_QUESITOS'!$D$9="Sim"),"D",
IF('3_CAPAG'!$D$9="","",
'3_CAPAG'!$D$9))))</f>
        <v/>
      </c>
      <c r="H1660" s="8" t="str">
        <f>IF('1_QUESITOS'!$D$18="ERRO !!!","00.0",
IF(AND(OR(G1660="C",G1660="D"),'1_QUESITOS'!$D$13="Sim"),"10.1",
IF(AND(OR(G1660="A",G1660="B"),'1_QUESITOS'!$D$14="Sim"),"10.2",
IF(AND(OR(G1660="C",G1660="D"),'1_QUESITOS'!$D$13="Não",'1_QUESITOS'!$D$12="Inciso I"),"11.1",
IF(AND(OR(G1660="C",G1660="D"),'1_QUESITOS'!$D$13="Não",'1_QUESITOS'!$D$12="Inciso II"),"11.2",
"00.0")))))</f>
        <v>00.0</v>
      </c>
      <c r="I1660" s="87">
        <f>IF('1_QUESITOS'!$D$18="ERRO !!!",0,
IF(H1660="10.1",0.65,
IF(H1660="10.2",0,
IF(AND(H1660="11.1",'1_QUESITOS'!$D$8="Não",'1_QUESITOS'!$D$9="Não",'1_QUESITOS'!$D$10="Não",'1_QUESITOS'!$D$11="Não"),0.65,
IF(AND(H1660="11.1",OR('1_QUESITOS'!$D$8="Sim",'1_QUESITOS'!$D$9="Sim",'1_QUESITOS'!$D$10="Sim",'1_QUESITOS'!$D$11="Sim")),0.7,
IF(AND(H1660="11.2",'1_QUESITOS'!$D$8="Não",'1_QUESITOS'!$D$9="Não",'1_QUESITOS'!$D$10="Não",'1_QUESITOS'!$D$11="Não"),0.5,
IF(AND(H1660="11.2",OR('1_QUESITOS'!$D$8="Sim",'1_QUESITOS'!$D$9="Sim",'1_QUESITOS'!$D$10="Sim",'1_QUESITOS'!$D$11="Sim")),0.55,
0)))))))</f>
        <v>0</v>
      </c>
      <c r="J1660" s="87">
        <f>'3_CAPAG'!$D$8</f>
        <v>0</v>
      </c>
      <c r="K1660" s="87">
        <f>IF(OR('2_DEBITOS'!I1656="Sim",'1_QUESITOS'!$D$6="Sim",'1_QUESITOS'!$D$7="Sim",'1_QUESITOS'!$D$9="Sim"),I1660,
SMALL(I1660:J1660,1))</f>
        <v>0</v>
      </c>
      <c r="L1660" s="7">
        <f>IF('2_DEBITOS'!$I$4="ERRO !!!",0,ROUNDDOWN(SUM(E1660:F1660)*K1660,2))</f>
        <v>0</v>
      </c>
      <c r="M1660" s="7">
        <f t="shared" si="100"/>
        <v>0</v>
      </c>
      <c r="N1660" s="7">
        <f t="shared" si="103"/>
        <v>0</v>
      </c>
      <c r="O1660" s="7">
        <f t="shared" si="101"/>
        <v>0</v>
      </c>
    </row>
    <row r="1661" spans="3:15" x14ac:dyDescent="0.35">
      <c r="C1661" s="18" t="str">
        <f t="shared" si="102"/>
        <v/>
      </c>
      <c r="D1661" s="13" t="str">
        <f>IF('2_DEBITOS'!D1657="","Não informado",'2_DEBITOS'!D1657)</f>
        <v>Não informado</v>
      </c>
      <c r="E1661" s="7">
        <f>IF('2_DEBITOS'!$I$4="ERRO !!!",0,SUM('2_DEBITOS'!E1657))</f>
        <v>0</v>
      </c>
      <c r="F1661" s="7">
        <f>IF('2_DEBITOS'!$I$4="ERRO !!!",0,SUM('2_DEBITOS'!F1657,'2_DEBITOS'!G1657))</f>
        <v>0</v>
      </c>
      <c r="G1661" s="8" t="str">
        <f>IF('1_QUESITOS'!$D$18="ERRO !!!","",
IF(E1661+F1661=0,"",
IF(OR('2_DEBITOS'!I1657="Sim",'1_QUESITOS'!$D$6="Sim",'1_QUESITOS'!$D$7="Sim",'1_QUESITOS'!$D$9="Sim"),"D",
IF('3_CAPAG'!$D$9="","",
'3_CAPAG'!$D$9))))</f>
        <v/>
      </c>
      <c r="H1661" s="8" t="str">
        <f>IF('1_QUESITOS'!$D$18="ERRO !!!","00.0",
IF(AND(OR(G1661="C",G1661="D"),'1_QUESITOS'!$D$13="Sim"),"10.1",
IF(AND(OR(G1661="A",G1661="B"),'1_QUESITOS'!$D$14="Sim"),"10.2",
IF(AND(OR(G1661="C",G1661="D"),'1_QUESITOS'!$D$13="Não",'1_QUESITOS'!$D$12="Inciso I"),"11.1",
IF(AND(OR(G1661="C",G1661="D"),'1_QUESITOS'!$D$13="Não",'1_QUESITOS'!$D$12="Inciso II"),"11.2",
"00.0")))))</f>
        <v>00.0</v>
      </c>
      <c r="I1661" s="87">
        <f>IF('1_QUESITOS'!$D$18="ERRO !!!",0,
IF(H1661="10.1",0.65,
IF(H1661="10.2",0,
IF(AND(H1661="11.1",'1_QUESITOS'!$D$8="Não",'1_QUESITOS'!$D$9="Não",'1_QUESITOS'!$D$10="Não",'1_QUESITOS'!$D$11="Não"),0.65,
IF(AND(H1661="11.1",OR('1_QUESITOS'!$D$8="Sim",'1_QUESITOS'!$D$9="Sim",'1_QUESITOS'!$D$10="Sim",'1_QUESITOS'!$D$11="Sim")),0.7,
IF(AND(H1661="11.2",'1_QUESITOS'!$D$8="Não",'1_QUESITOS'!$D$9="Não",'1_QUESITOS'!$D$10="Não",'1_QUESITOS'!$D$11="Não"),0.5,
IF(AND(H1661="11.2",OR('1_QUESITOS'!$D$8="Sim",'1_QUESITOS'!$D$9="Sim",'1_QUESITOS'!$D$10="Sim",'1_QUESITOS'!$D$11="Sim")),0.55,
0)))))))</f>
        <v>0</v>
      </c>
      <c r="J1661" s="87">
        <f>'3_CAPAG'!$D$8</f>
        <v>0</v>
      </c>
      <c r="K1661" s="87">
        <f>IF(OR('2_DEBITOS'!I1657="Sim",'1_QUESITOS'!$D$6="Sim",'1_QUESITOS'!$D$7="Sim",'1_QUESITOS'!$D$9="Sim"),I1661,
SMALL(I1661:J1661,1))</f>
        <v>0</v>
      </c>
      <c r="L1661" s="7">
        <f>IF('2_DEBITOS'!$I$4="ERRO !!!",0,ROUNDDOWN(SUM(E1661:F1661)*K1661,2))</f>
        <v>0</v>
      </c>
      <c r="M1661" s="7">
        <f t="shared" si="100"/>
        <v>0</v>
      </c>
      <c r="N1661" s="7">
        <f t="shared" si="103"/>
        <v>0</v>
      </c>
      <c r="O1661" s="7">
        <f t="shared" si="101"/>
        <v>0</v>
      </c>
    </row>
    <row r="1662" spans="3:15" x14ac:dyDescent="0.35">
      <c r="C1662" s="18" t="str">
        <f t="shared" si="102"/>
        <v/>
      </c>
      <c r="D1662" s="13" t="str">
        <f>IF('2_DEBITOS'!D1658="","Não informado",'2_DEBITOS'!D1658)</f>
        <v>Não informado</v>
      </c>
      <c r="E1662" s="7">
        <f>IF('2_DEBITOS'!$I$4="ERRO !!!",0,SUM('2_DEBITOS'!E1658))</f>
        <v>0</v>
      </c>
      <c r="F1662" s="7">
        <f>IF('2_DEBITOS'!$I$4="ERRO !!!",0,SUM('2_DEBITOS'!F1658,'2_DEBITOS'!G1658))</f>
        <v>0</v>
      </c>
      <c r="G1662" s="8" t="str">
        <f>IF('1_QUESITOS'!$D$18="ERRO !!!","",
IF(E1662+F1662=0,"",
IF(OR('2_DEBITOS'!I1658="Sim",'1_QUESITOS'!$D$6="Sim",'1_QUESITOS'!$D$7="Sim",'1_QUESITOS'!$D$9="Sim"),"D",
IF('3_CAPAG'!$D$9="","",
'3_CAPAG'!$D$9))))</f>
        <v/>
      </c>
      <c r="H1662" s="8" t="str">
        <f>IF('1_QUESITOS'!$D$18="ERRO !!!","00.0",
IF(AND(OR(G1662="C",G1662="D"),'1_QUESITOS'!$D$13="Sim"),"10.1",
IF(AND(OR(G1662="A",G1662="B"),'1_QUESITOS'!$D$14="Sim"),"10.2",
IF(AND(OR(G1662="C",G1662="D"),'1_QUESITOS'!$D$13="Não",'1_QUESITOS'!$D$12="Inciso I"),"11.1",
IF(AND(OR(G1662="C",G1662="D"),'1_QUESITOS'!$D$13="Não",'1_QUESITOS'!$D$12="Inciso II"),"11.2",
"00.0")))))</f>
        <v>00.0</v>
      </c>
      <c r="I1662" s="87">
        <f>IF('1_QUESITOS'!$D$18="ERRO !!!",0,
IF(H1662="10.1",0.65,
IF(H1662="10.2",0,
IF(AND(H1662="11.1",'1_QUESITOS'!$D$8="Não",'1_QUESITOS'!$D$9="Não",'1_QUESITOS'!$D$10="Não",'1_QUESITOS'!$D$11="Não"),0.65,
IF(AND(H1662="11.1",OR('1_QUESITOS'!$D$8="Sim",'1_QUESITOS'!$D$9="Sim",'1_QUESITOS'!$D$10="Sim",'1_QUESITOS'!$D$11="Sim")),0.7,
IF(AND(H1662="11.2",'1_QUESITOS'!$D$8="Não",'1_QUESITOS'!$D$9="Não",'1_QUESITOS'!$D$10="Não",'1_QUESITOS'!$D$11="Não"),0.5,
IF(AND(H1662="11.2",OR('1_QUESITOS'!$D$8="Sim",'1_QUESITOS'!$D$9="Sim",'1_QUESITOS'!$D$10="Sim",'1_QUESITOS'!$D$11="Sim")),0.55,
0)))))))</f>
        <v>0</v>
      </c>
      <c r="J1662" s="87">
        <f>'3_CAPAG'!$D$8</f>
        <v>0</v>
      </c>
      <c r="K1662" s="87">
        <f>IF(OR('2_DEBITOS'!I1658="Sim",'1_QUESITOS'!$D$6="Sim",'1_QUESITOS'!$D$7="Sim",'1_QUESITOS'!$D$9="Sim"),I1662,
SMALL(I1662:J1662,1))</f>
        <v>0</v>
      </c>
      <c r="L1662" s="7">
        <f>IF('2_DEBITOS'!$I$4="ERRO !!!",0,ROUNDDOWN(SUM(E1662:F1662)*K1662,2))</f>
        <v>0</v>
      </c>
      <c r="M1662" s="7">
        <f t="shared" si="100"/>
        <v>0</v>
      </c>
      <c r="N1662" s="7">
        <f t="shared" si="103"/>
        <v>0</v>
      </c>
      <c r="O1662" s="7">
        <f t="shared" si="101"/>
        <v>0</v>
      </c>
    </row>
    <row r="1663" spans="3:15" x14ac:dyDescent="0.35">
      <c r="C1663" s="18" t="str">
        <f t="shared" si="102"/>
        <v/>
      </c>
      <c r="D1663" s="13" t="str">
        <f>IF('2_DEBITOS'!D1659="","Não informado",'2_DEBITOS'!D1659)</f>
        <v>Não informado</v>
      </c>
      <c r="E1663" s="7">
        <f>IF('2_DEBITOS'!$I$4="ERRO !!!",0,SUM('2_DEBITOS'!E1659))</f>
        <v>0</v>
      </c>
      <c r="F1663" s="7">
        <f>IF('2_DEBITOS'!$I$4="ERRO !!!",0,SUM('2_DEBITOS'!F1659,'2_DEBITOS'!G1659))</f>
        <v>0</v>
      </c>
      <c r="G1663" s="8" t="str">
        <f>IF('1_QUESITOS'!$D$18="ERRO !!!","",
IF(E1663+F1663=0,"",
IF(OR('2_DEBITOS'!I1659="Sim",'1_QUESITOS'!$D$6="Sim",'1_QUESITOS'!$D$7="Sim",'1_QUESITOS'!$D$9="Sim"),"D",
IF('3_CAPAG'!$D$9="","",
'3_CAPAG'!$D$9))))</f>
        <v/>
      </c>
      <c r="H1663" s="8" t="str">
        <f>IF('1_QUESITOS'!$D$18="ERRO !!!","00.0",
IF(AND(OR(G1663="C",G1663="D"),'1_QUESITOS'!$D$13="Sim"),"10.1",
IF(AND(OR(G1663="A",G1663="B"),'1_QUESITOS'!$D$14="Sim"),"10.2",
IF(AND(OR(G1663="C",G1663="D"),'1_QUESITOS'!$D$13="Não",'1_QUESITOS'!$D$12="Inciso I"),"11.1",
IF(AND(OR(G1663="C",G1663="D"),'1_QUESITOS'!$D$13="Não",'1_QUESITOS'!$D$12="Inciso II"),"11.2",
"00.0")))))</f>
        <v>00.0</v>
      </c>
      <c r="I1663" s="87">
        <f>IF('1_QUESITOS'!$D$18="ERRO !!!",0,
IF(H1663="10.1",0.65,
IF(H1663="10.2",0,
IF(AND(H1663="11.1",'1_QUESITOS'!$D$8="Não",'1_QUESITOS'!$D$9="Não",'1_QUESITOS'!$D$10="Não",'1_QUESITOS'!$D$11="Não"),0.65,
IF(AND(H1663="11.1",OR('1_QUESITOS'!$D$8="Sim",'1_QUESITOS'!$D$9="Sim",'1_QUESITOS'!$D$10="Sim",'1_QUESITOS'!$D$11="Sim")),0.7,
IF(AND(H1663="11.2",'1_QUESITOS'!$D$8="Não",'1_QUESITOS'!$D$9="Não",'1_QUESITOS'!$D$10="Não",'1_QUESITOS'!$D$11="Não"),0.5,
IF(AND(H1663="11.2",OR('1_QUESITOS'!$D$8="Sim",'1_QUESITOS'!$D$9="Sim",'1_QUESITOS'!$D$10="Sim",'1_QUESITOS'!$D$11="Sim")),0.55,
0)))))))</f>
        <v>0</v>
      </c>
      <c r="J1663" s="87">
        <f>'3_CAPAG'!$D$8</f>
        <v>0</v>
      </c>
      <c r="K1663" s="87">
        <f>IF(OR('2_DEBITOS'!I1659="Sim",'1_QUESITOS'!$D$6="Sim",'1_QUESITOS'!$D$7="Sim",'1_QUESITOS'!$D$9="Sim"),I1663,
SMALL(I1663:J1663,1))</f>
        <v>0</v>
      </c>
      <c r="L1663" s="7">
        <f>IF('2_DEBITOS'!$I$4="ERRO !!!",0,ROUNDDOWN(SUM(E1663:F1663)*K1663,2))</f>
        <v>0</v>
      </c>
      <c r="M1663" s="7">
        <f t="shared" si="100"/>
        <v>0</v>
      </c>
      <c r="N1663" s="7">
        <f t="shared" si="103"/>
        <v>0</v>
      </c>
      <c r="O1663" s="7">
        <f t="shared" si="101"/>
        <v>0</v>
      </c>
    </row>
    <row r="1664" spans="3:15" x14ac:dyDescent="0.35">
      <c r="C1664" s="18" t="str">
        <f t="shared" si="102"/>
        <v/>
      </c>
      <c r="D1664" s="13" t="str">
        <f>IF('2_DEBITOS'!D1660="","Não informado",'2_DEBITOS'!D1660)</f>
        <v>Não informado</v>
      </c>
      <c r="E1664" s="7">
        <f>IF('2_DEBITOS'!$I$4="ERRO !!!",0,SUM('2_DEBITOS'!E1660))</f>
        <v>0</v>
      </c>
      <c r="F1664" s="7">
        <f>IF('2_DEBITOS'!$I$4="ERRO !!!",0,SUM('2_DEBITOS'!F1660,'2_DEBITOS'!G1660))</f>
        <v>0</v>
      </c>
      <c r="G1664" s="8" t="str">
        <f>IF('1_QUESITOS'!$D$18="ERRO !!!","",
IF(E1664+F1664=0,"",
IF(OR('2_DEBITOS'!I1660="Sim",'1_QUESITOS'!$D$6="Sim",'1_QUESITOS'!$D$7="Sim",'1_QUESITOS'!$D$9="Sim"),"D",
IF('3_CAPAG'!$D$9="","",
'3_CAPAG'!$D$9))))</f>
        <v/>
      </c>
      <c r="H1664" s="8" t="str">
        <f>IF('1_QUESITOS'!$D$18="ERRO !!!","00.0",
IF(AND(OR(G1664="C",G1664="D"),'1_QUESITOS'!$D$13="Sim"),"10.1",
IF(AND(OR(G1664="A",G1664="B"),'1_QUESITOS'!$D$14="Sim"),"10.2",
IF(AND(OR(G1664="C",G1664="D"),'1_QUESITOS'!$D$13="Não",'1_QUESITOS'!$D$12="Inciso I"),"11.1",
IF(AND(OR(G1664="C",G1664="D"),'1_QUESITOS'!$D$13="Não",'1_QUESITOS'!$D$12="Inciso II"),"11.2",
"00.0")))))</f>
        <v>00.0</v>
      </c>
      <c r="I1664" s="87">
        <f>IF('1_QUESITOS'!$D$18="ERRO !!!",0,
IF(H1664="10.1",0.65,
IF(H1664="10.2",0,
IF(AND(H1664="11.1",'1_QUESITOS'!$D$8="Não",'1_QUESITOS'!$D$9="Não",'1_QUESITOS'!$D$10="Não",'1_QUESITOS'!$D$11="Não"),0.65,
IF(AND(H1664="11.1",OR('1_QUESITOS'!$D$8="Sim",'1_QUESITOS'!$D$9="Sim",'1_QUESITOS'!$D$10="Sim",'1_QUESITOS'!$D$11="Sim")),0.7,
IF(AND(H1664="11.2",'1_QUESITOS'!$D$8="Não",'1_QUESITOS'!$D$9="Não",'1_QUESITOS'!$D$10="Não",'1_QUESITOS'!$D$11="Não"),0.5,
IF(AND(H1664="11.2",OR('1_QUESITOS'!$D$8="Sim",'1_QUESITOS'!$D$9="Sim",'1_QUESITOS'!$D$10="Sim",'1_QUESITOS'!$D$11="Sim")),0.55,
0)))))))</f>
        <v>0</v>
      </c>
      <c r="J1664" s="87">
        <f>'3_CAPAG'!$D$8</f>
        <v>0</v>
      </c>
      <c r="K1664" s="87">
        <f>IF(OR('2_DEBITOS'!I1660="Sim",'1_QUESITOS'!$D$6="Sim",'1_QUESITOS'!$D$7="Sim",'1_QUESITOS'!$D$9="Sim"),I1664,
SMALL(I1664:J1664,1))</f>
        <v>0</v>
      </c>
      <c r="L1664" s="7">
        <f>IF('2_DEBITOS'!$I$4="ERRO !!!",0,ROUNDDOWN(SUM(E1664:F1664)*K1664,2))</f>
        <v>0</v>
      </c>
      <c r="M1664" s="7">
        <f t="shared" si="100"/>
        <v>0</v>
      </c>
      <c r="N1664" s="7">
        <f t="shared" si="103"/>
        <v>0</v>
      </c>
      <c r="O1664" s="7">
        <f t="shared" si="101"/>
        <v>0</v>
      </c>
    </row>
    <row r="1665" spans="3:15" x14ac:dyDescent="0.35">
      <c r="C1665" s="18" t="str">
        <f t="shared" si="102"/>
        <v/>
      </c>
      <c r="D1665" s="13" t="str">
        <f>IF('2_DEBITOS'!D1661="","Não informado",'2_DEBITOS'!D1661)</f>
        <v>Não informado</v>
      </c>
      <c r="E1665" s="7">
        <f>IF('2_DEBITOS'!$I$4="ERRO !!!",0,SUM('2_DEBITOS'!E1661))</f>
        <v>0</v>
      </c>
      <c r="F1665" s="7">
        <f>IF('2_DEBITOS'!$I$4="ERRO !!!",0,SUM('2_DEBITOS'!F1661,'2_DEBITOS'!G1661))</f>
        <v>0</v>
      </c>
      <c r="G1665" s="8" t="str">
        <f>IF('1_QUESITOS'!$D$18="ERRO !!!","",
IF(E1665+F1665=0,"",
IF(OR('2_DEBITOS'!I1661="Sim",'1_QUESITOS'!$D$6="Sim",'1_QUESITOS'!$D$7="Sim",'1_QUESITOS'!$D$9="Sim"),"D",
IF('3_CAPAG'!$D$9="","",
'3_CAPAG'!$D$9))))</f>
        <v/>
      </c>
      <c r="H1665" s="8" t="str">
        <f>IF('1_QUESITOS'!$D$18="ERRO !!!","00.0",
IF(AND(OR(G1665="C",G1665="D"),'1_QUESITOS'!$D$13="Sim"),"10.1",
IF(AND(OR(G1665="A",G1665="B"),'1_QUESITOS'!$D$14="Sim"),"10.2",
IF(AND(OR(G1665="C",G1665="D"),'1_QUESITOS'!$D$13="Não",'1_QUESITOS'!$D$12="Inciso I"),"11.1",
IF(AND(OR(G1665="C",G1665="D"),'1_QUESITOS'!$D$13="Não",'1_QUESITOS'!$D$12="Inciso II"),"11.2",
"00.0")))))</f>
        <v>00.0</v>
      </c>
      <c r="I1665" s="87">
        <f>IF('1_QUESITOS'!$D$18="ERRO !!!",0,
IF(H1665="10.1",0.65,
IF(H1665="10.2",0,
IF(AND(H1665="11.1",'1_QUESITOS'!$D$8="Não",'1_QUESITOS'!$D$9="Não",'1_QUESITOS'!$D$10="Não",'1_QUESITOS'!$D$11="Não"),0.65,
IF(AND(H1665="11.1",OR('1_QUESITOS'!$D$8="Sim",'1_QUESITOS'!$D$9="Sim",'1_QUESITOS'!$D$10="Sim",'1_QUESITOS'!$D$11="Sim")),0.7,
IF(AND(H1665="11.2",'1_QUESITOS'!$D$8="Não",'1_QUESITOS'!$D$9="Não",'1_QUESITOS'!$D$10="Não",'1_QUESITOS'!$D$11="Não"),0.5,
IF(AND(H1665="11.2",OR('1_QUESITOS'!$D$8="Sim",'1_QUESITOS'!$D$9="Sim",'1_QUESITOS'!$D$10="Sim",'1_QUESITOS'!$D$11="Sim")),0.55,
0)))))))</f>
        <v>0</v>
      </c>
      <c r="J1665" s="87">
        <f>'3_CAPAG'!$D$8</f>
        <v>0</v>
      </c>
      <c r="K1665" s="87">
        <f>IF(OR('2_DEBITOS'!I1661="Sim",'1_QUESITOS'!$D$6="Sim",'1_QUESITOS'!$D$7="Sim",'1_QUESITOS'!$D$9="Sim"),I1665,
SMALL(I1665:J1665,1))</f>
        <v>0</v>
      </c>
      <c r="L1665" s="7">
        <f>IF('2_DEBITOS'!$I$4="ERRO !!!",0,ROUNDDOWN(SUM(E1665:F1665)*K1665,2))</f>
        <v>0</v>
      </c>
      <c r="M1665" s="7">
        <f t="shared" si="100"/>
        <v>0</v>
      </c>
      <c r="N1665" s="7">
        <f t="shared" si="103"/>
        <v>0</v>
      </c>
      <c r="O1665" s="7">
        <f t="shared" si="101"/>
        <v>0</v>
      </c>
    </row>
    <row r="1666" spans="3:15" x14ac:dyDescent="0.35">
      <c r="C1666" s="18" t="str">
        <f t="shared" si="102"/>
        <v/>
      </c>
      <c r="D1666" s="13" t="str">
        <f>IF('2_DEBITOS'!D1662="","Não informado",'2_DEBITOS'!D1662)</f>
        <v>Não informado</v>
      </c>
      <c r="E1666" s="7">
        <f>IF('2_DEBITOS'!$I$4="ERRO !!!",0,SUM('2_DEBITOS'!E1662))</f>
        <v>0</v>
      </c>
      <c r="F1666" s="7">
        <f>IF('2_DEBITOS'!$I$4="ERRO !!!",0,SUM('2_DEBITOS'!F1662,'2_DEBITOS'!G1662))</f>
        <v>0</v>
      </c>
      <c r="G1666" s="8" t="str">
        <f>IF('1_QUESITOS'!$D$18="ERRO !!!","",
IF(E1666+F1666=0,"",
IF(OR('2_DEBITOS'!I1662="Sim",'1_QUESITOS'!$D$6="Sim",'1_QUESITOS'!$D$7="Sim",'1_QUESITOS'!$D$9="Sim"),"D",
IF('3_CAPAG'!$D$9="","",
'3_CAPAG'!$D$9))))</f>
        <v/>
      </c>
      <c r="H1666" s="8" t="str">
        <f>IF('1_QUESITOS'!$D$18="ERRO !!!","00.0",
IF(AND(OR(G1666="C",G1666="D"),'1_QUESITOS'!$D$13="Sim"),"10.1",
IF(AND(OR(G1666="A",G1666="B"),'1_QUESITOS'!$D$14="Sim"),"10.2",
IF(AND(OR(G1666="C",G1666="D"),'1_QUESITOS'!$D$13="Não",'1_QUESITOS'!$D$12="Inciso I"),"11.1",
IF(AND(OR(G1666="C",G1666="D"),'1_QUESITOS'!$D$13="Não",'1_QUESITOS'!$D$12="Inciso II"),"11.2",
"00.0")))))</f>
        <v>00.0</v>
      </c>
      <c r="I1666" s="87">
        <f>IF('1_QUESITOS'!$D$18="ERRO !!!",0,
IF(H1666="10.1",0.65,
IF(H1666="10.2",0,
IF(AND(H1666="11.1",'1_QUESITOS'!$D$8="Não",'1_QUESITOS'!$D$9="Não",'1_QUESITOS'!$D$10="Não",'1_QUESITOS'!$D$11="Não"),0.65,
IF(AND(H1666="11.1",OR('1_QUESITOS'!$D$8="Sim",'1_QUESITOS'!$D$9="Sim",'1_QUESITOS'!$D$10="Sim",'1_QUESITOS'!$D$11="Sim")),0.7,
IF(AND(H1666="11.2",'1_QUESITOS'!$D$8="Não",'1_QUESITOS'!$D$9="Não",'1_QUESITOS'!$D$10="Não",'1_QUESITOS'!$D$11="Não"),0.5,
IF(AND(H1666="11.2",OR('1_QUESITOS'!$D$8="Sim",'1_QUESITOS'!$D$9="Sim",'1_QUESITOS'!$D$10="Sim",'1_QUESITOS'!$D$11="Sim")),0.55,
0)))))))</f>
        <v>0</v>
      </c>
      <c r="J1666" s="87">
        <f>'3_CAPAG'!$D$8</f>
        <v>0</v>
      </c>
      <c r="K1666" s="87">
        <f>IF(OR('2_DEBITOS'!I1662="Sim",'1_QUESITOS'!$D$6="Sim",'1_QUESITOS'!$D$7="Sim",'1_QUESITOS'!$D$9="Sim"),I1666,
SMALL(I1666:J1666,1))</f>
        <v>0</v>
      </c>
      <c r="L1666" s="7">
        <f>IF('2_DEBITOS'!$I$4="ERRO !!!",0,ROUNDDOWN(SUM(E1666:F1666)*K1666,2))</f>
        <v>0</v>
      </c>
      <c r="M1666" s="7">
        <f t="shared" si="100"/>
        <v>0</v>
      </c>
      <c r="N1666" s="7">
        <f t="shared" si="103"/>
        <v>0</v>
      </c>
      <c r="O1666" s="7">
        <f t="shared" si="101"/>
        <v>0</v>
      </c>
    </row>
    <row r="1667" spans="3:15" x14ac:dyDescent="0.35">
      <c r="C1667" s="18" t="str">
        <f t="shared" si="102"/>
        <v/>
      </c>
      <c r="D1667" s="13" t="str">
        <f>IF('2_DEBITOS'!D1663="","Não informado",'2_DEBITOS'!D1663)</f>
        <v>Não informado</v>
      </c>
      <c r="E1667" s="7">
        <f>IF('2_DEBITOS'!$I$4="ERRO !!!",0,SUM('2_DEBITOS'!E1663))</f>
        <v>0</v>
      </c>
      <c r="F1667" s="7">
        <f>IF('2_DEBITOS'!$I$4="ERRO !!!",0,SUM('2_DEBITOS'!F1663,'2_DEBITOS'!G1663))</f>
        <v>0</v>
      </c>
      <c r="G1667" s="8" t="str">
        <f>IF('1_QUESITOS'!$D$18="ERRO !!!","",
IF(E1667+F1667=0,"",
IF(OR('2_DEBITOS'!I1663="Sim",'1_QUESITOS'!$D$6="Sim",'1_QUESITOS'!$D$7="Sim",'1_QUESITOS'!$D$9="Sim"),"D",
IF('3_CAPAG'!$D$9="","",
'3_CAPAG'!$D$9))))</f>
        <v/>
      </c>
      <c r="H1667" s="8" t="str">
        <f>IF('1_QUESITOS'!$D$18="ERRO !!!","00.0",
IF(AND(OR(G1667="C",G1667="D"),'1_QUESITOS'!$D$13="Sim"),"10.1",
IF(AND(OR(G1667="A",G1667="B"),'1_QUESITOS'!$D$14="Sim"),"10.2",
IF(AND(OR(G1667="C",G1667="D"),'1_QUESITOS'!$D$13="Não",'1_QUESITOS'!$D$12="Inciso I"),"11.1",
IF(AND(OR(G1667="C",G1667="D"),'1_QUESITOS'!$D$13="Não",'1_QUESITOS'!$D$12="Inciso II"),"11.2",
"00.0")))))</f>
        <v>00.0</v>
      </c>
      <c r="I1667" s="87">
        <f>IF('1_QUESITOS'!$D$18="ERRO !!!",0,
IF(H1667="10.1",0.65,
IF(H1667="10.2",0,
IF(AND(H1667="11.1",'1_QUESITOS'!$D$8="Não",'1_QUESITOS'!$D$9="Não",'1_QUESITOS'!$D$10="Não",'1_QUESITOS'!$D$11="Não"),0.65,
IF(AND(H1667="11.1",OR('1_QUESITOS'!$D$8="Sim",'1_QUESITOS'!$D$9="Sim",'1_QUESITOS'!$D$10="Sim",'1_QUESITOS'!$D$11="Sim")),0.7,
IF(AND(H1667="11.2",'1_QUESITOS'!$D$8="Não",'1_QUESITOS'!$D$9="Não",'1_QUESITOS'!$D$10="Não",'1_QUESITOS'!$D$11="Não"),0.5,
IF(AND(H1667="11.2",OR('1_QUESITOS'!$D$8="Sim",'1_QUESITOS'!$D$9="Sim",'1_QUESITOS'!$D$10="Sim",'1_QUESITOS'!$D$11="Sim")),0.55,
0)))))))</f>
        <v>0</v>
      </c>
      <c r="J1667" s="87">
        <f>'3_CAPAG'!$D$8</f>
        <v>0</v>
      </c>
      <c r="K1667" s="87">
        <f>IF(OR('2_DEBITOS'!I1663="Sim",'1_QUESITOS'!$D$6="Sim",'1_QUESITOS'!$D$7="Sim",'1_QUESITOS'!$D$9="Sim"),I1667,
SMALL(I1667:J1667,1))</f>
        <v>0</v>
      </c>
      <c r="L1667" s="7">
        <f>IF('2_DEBITOS'!$I$4="ERRO !!!",0,ROUNDDOWN(SUM(E1667:F1667)*K1667,2))</f>
        <v>0</v>
      </c>
      <c r="M1667" s="7">
        <f t="shared" si="100"/>
        <v>0</v>
      </c>
      <c r="N1667" s="7">
        <f t="shared" si="103"/>
        <v>0</v>
      </c>
      <c r="O1667" s="7">
        <f t="shared" si="101"/>
        <v>0</v>
      </c>
    </row>
    <row r="1668" spans="3:15" x14ac:dyDescent="0.35">
      <c r="C1668" s="18" t="str">
        <f t="shared" si="102"/>
        <v/>
      </c>
      <c r="D1668" s="13" t="str">
        <f>IF('2_DEBITOS'!D1664="","Não informado",'2_DEBITOS'!D1664)</f>
        <v>Não informado</v>
      </c>
      <c r="E1668" s="7">
        <f>IF('2_DEBITOS'!$I$4="ERRO !!!",0,SUM('2_DEBITOS'!E1664))</f>
        <v>0</v>
      </c>
      <c r="F1668" s="7">
        <f>IF('2_DEBITOS'!$I$4="ERRO !!!",0,SUM('2_DEBITOS'!F1664,'2_DEBITOS'!G1664))</f>
        <v>0</v>
      </c>
      <c r="G1668" s="8" t="str">
        <f>IF('1_QUESITOS'!$D$18="ERRO !!!","",
IF(E1668+F1668=0,"",
IF(OR('2_DEBITOS'!I1664="Sim",'1_QUESITOS'!$D$6="Sim",'1_QUESITOS'!$D$7="Sim",'1_QUESITOS'!$D$9="Sim"),"D",
IF('3_CAPAG'!$D$9="","",
'3_CAPAG'!$D$9))))</f>
        <v/>
      </c>
      <c r="H1668" s="8" t="str">
        <f>IF('1_QUESITOS'!$D$18="ERRO !!!","00.0",
IF(AND(OR(G1668="C",G1668="D"),'1_QUESITOS'!$D$13="Sim"),"10.1",
IF(AND(OR(G1668="A",G1668="B"),'1_QUESITOS'!$D$14="Sim"),"10.2",
IF(AND(OR(G1668="C",G1668="D"),'1_QUESITOS'!$D$13="Não",'1_QUESITOS'!$D$12="Inciso I"),"11.1",
IF(AND(OR(G1668="C",G1668="D"),'1_QUESITOS'!$D$13="Não",'1_QUESITOS'!$D$12="Inciso II"),"11.2",
"00.0")))))</f>
        <v>00.0</v>
      </c>
      <c r="I1668" s="87">
        <f>IF('1_QUESITOS'!$D$18="ERRO !!!",0,
IF(H1668="10.1",0.65,
IF(H1668="10.2",0,
IF(AND(H1668="11.1",'1_QUESITOS'!$D$8="Não",'1_QUESITOS'!$D$9="Não",'1_QUESITOS'!$D$10="Não",'1_QUESITOS'!$D$11="Não"),0.65,
IF(AND(H1668="11.1",OR('1_QUESITOS'!$D$8="Sim",'1_QUESITOS'!$D$9="Sim",'1_QUESITOS'!$D$10="Sim",'1_QUESITOS'!$D$11="Sim")),0.7,
IF(AND(H1668="11.2",'1_QUESITOS'!$D$8="Não",'1_QUESITOS'!$D$9="Não",'1_QUESITOS'!$D$10="Não",'1_QUESITOS'!$D$11="Não"),0.5,
IF(AND(H1668="11.2",OR('1_QUESITOS'!$D$8="Sim",'1_QUESITOS'!$D$9="Sim",'1_QUESITOS'!$D$10="Sim",'1_QUESITOS'!$D$11="Sim")),0.55,
0)))))))</f>
        <v>0</v>
      </c>
      <c r="J1668" s="87">
        <f>'3_CAPAG'!$D$8</f>
        <v>0</v>
      </c>
      <c r="K1668" s="87">
        <f>IF(OR('2_DEBITOS'!I1664="Sim",'1_QUESITOS'!$D$6="Sim",'1_QUESITOS'!$D$7="Sim",'1_QUESITOS'!$D$9="Sim"),I1668,
SMALL(I1668:J1668,1))</f>
        <v>0</v>
      </c>
      <c r="L1668" s="7">
        <f>IF('2_DEBITOS'!$I$4="ERRO !!!",0,ROUNDDOWN(SUM(E1668:F1668)*K1668,2))</f>
        <v>0</v>
      </c>
      <c r="M1668" s="7">
        <f t="shared" si="100"/>
        <v>0</v>
      </c>
      <c r="N1668" s="7">
        <f t="shared" si="103"/>
        <v>0</v>
      </c>
      <c r="O1668" s="7">
        <f t="shared" si="101"/>
        <v>0</v>
      </c>
    </row>
    <row r="1669" spans="3:15" x14ac:dyDescent="0.35">
      <c r="C1669" s="18" t="str">
        <f t="shared" si="102"/>
        <v/>
      </c>
      <c r="D1669" s="13" t="str">
        <f>IF('2_DEBITOS'!D1665="","Não informado",'2_DEBITOS'!D1665)</f>
        <v>Não informado</v>
      </c>
      <c r="E1669" s="7">
        <f>IF('2_DEBITOS'!$I$4="ERRO !!!",0,SUM('2_DEBITOS'!E1665))</f>
        <v>0</v>
      </c>
      <c r="F1669" s="7">
        <f>IF('2_DEBITOS'!$I$4="ERRO !!!",0,SUM('2_DEBITOS'!F1665,'2_DEBITOS'!G1665))</f>
        <v>0</v>
      </c>
      <c r="G1669" s="8" t="str">
        <f>IF('1_QUESITOS'!$D$18="ERRO !!!","",
IF(E1669+F1669=0,"",
IF(OR('2_DEBITOS'!I1665="Sim",'1_QUESITOS'!$D$6="Sim",'1_QUESITOS'!$D$7="Sim",'1_QUESITOS'!$D$9="Sim"),"D",
IF('3_CAPAG'!$D$9="","",
'3_CAPAG'!$D$9))))</f>
        <v/>
      </c>
      <c r="H1669" s="8" t="str">
        <f>IF('1_QUESITOS'!$D$18="ERRO !!!","00.0",
IF(AND(OR(G1669="C",G1669="D"),'1_QUESITOS'!$D$13="Sim"),"10.1",
IF(AND(OR(G1669="A",G1669="B"),'1_QUESITOS'!$D$14="Sim"),"10.2",
IF(AND(OR(G1669="C",G1669="D"),'1_QUESITOS'!$D$13="Não",'1_QUESITOS'!$D$12="Inciso I"),"11.1",
IF(AND(OR(G1669="C",G1669="D"),'1_QUESITOS'!$D$13="Não",'1_QUESITOS'!$D$12="Inciso II"),"11.2",
"00.0")))))</f>
        <v>00.0</v>
      </c>
      <c r="I1669" s="87">
        <f>IF('1_QUESITOS'!$D$18="ERRO !!!",0,
IF(H1669="10.1",0.65,
IF(H1669="10.2",0,
IF(AND(H1669="11.1",'1_QUESITOS'!$D$8="Não",'1_QUESITOS'!$D$9="Não",'1_QUESITOS'!$D$10="Não",'1_QUESITOS'!$D$11="Não"),0.65,
IF(AND(H1669="11.1",OR('1_QUESITOS'!$D$8="Sim",'1_QUESITOS'!$D$9="Sim",'1_QUESITOS'!$D$10="Sim",'1_QUESITOS'!$D$11="Sim")),0.7,
IF(AND(H1669="11.2",'1_QUESITOS'!$D$8="Não",'1_QUESITOS'!$D$9="Não",'1_QUESITOS'!$D$10="Não",'1_QUESITOS'!$D$11="Não"),0.5,
IF(AND(H1669="11.2",OR('1_QUESITOS'!$D$8="Sim",'1_QUESITOS'!$D$9="Sim",'1_QUESITOS'!$D$10="Sim",'1_QUESITOS'!$D$11="Sim")),0.55,
0)))))))</f>
        <v>0</v>
      </c>
      <c r="J1669" s="87">
        <f>'3_CAPAG'!$D$8</f>
        <v>0</v>
      </c>
      <c r="K1669" s="87">
        <f>IF(OR('2_DEBITOS'!I1665="Sim",'1_QUESITOS'!$D$6="Sim",'1_QUESITOS'!$D$7="Sim",'1_QUESITOS'!$D$9="Sim"),I1669,
SMALL(I1669:J1669,1))</f>
        <v>0</v>
      </c>
      <c r="L1669" s="7">
        <f>IF('2_DEBITOS'!$I$4="ERRO !!!",0,ROUNDDOWN(SUM(E1669:F1669)*K1669,2))</f>
        <v>0</v>
      </c>
      <c r="M1669" s="7">
        <f t="shared" si="100"/>
        <v>0</v>
      </c>
      <c r="N1669" s="7">
        <f t="shared" si="103"/>
        <v>0</v>
      </c>
      <c r="O1669" s="7">
        <f t="shared" si="101"/>
        <v>0</v>
      </c>
    </row>
    <row r="1670" spans="3:15" x14ac:dyDescent="0.35">
      <c r="C1670" s="18" t="str">
        <f t="shared" si="102"/>
        <v/>
      </c>
      <c r="D1670" s="13" t="str">
        <f>IF('2_DEBITOS'!D1666="","Não informado",'2_DEBITOS'!D1666)</f>
        <v>Não informado</v>
      </c>
      <c r="E1670" s="7">
        <f>IF('2_DEBITOS'!$I$4="ERRO !!!",0,SUM('2_DEBITOS'!E1666))</f>
        <v>0</v>
      </c>
      <c r="F1670" s="7">
        <f>IF('2_DEBITOS'!$I$4="ERRO !!!",0,SUM('2_DEBITOS'!F1666,'2_DEBITOS'!G1666))</f>
        <v>0</v>
      </c>
      <c r="G1670" s="8" t="str">
        <f>IF('1_QUESITOS'!$D$18="ERRO !!!","",
IF(E1670+F1670=0,"",
IF(OR('2_DEBITOS'!I1666="Sim",'1_QUESITOS'!$D$6="Sim",'1_QUESITOS'!$D$7="Sim",'1_QUESITOS'!$D$9="Sim"),"D",
IF('3_CAPAG'!$D$9="","",
'3_CAPAG'!$D$9))))</f>
        <v/>
      </c>
      <c r="H1670" s="8" t="str">
        <f>IF('1_QUESITOS'!$D$18="ERRO !!!","00.0",
IF(AND(OR(G1670="C",G1670="D"),'1_QUESITOS'!$D$13="Sim"),"10.1",
IF(AND(OR(G1670="A",G1670="B"),'1_QUESITOS'!$D$14="Sim"),"10.2",
IF(AND(OR(G1670="C",G1670="D"),'1_QUESITOS'!$D$13="Não",'1_QUESITOS'!$D$12="Inciso I"),"11.1",
IF(AND(OR(G1670="C",G1670="D"),'1_QUESITOS'!$D$13="Não",'1_QUESITOS'!$D$12="Inciso II"),"11.2",
"00.0")))))</f>
        <v>00.0</v>
      </c>
      <c r="I1670" s="87">
        <f>IF('1_QUESITOS'!$D$18="ERRO !!!",0,
IF(H1670="10.1",0.65,
IF(H1670="10.2",0,
IF(AND(H1670="11.1",'1_QUESITOS'!$D$8="Não",'1_QUESITOS'!$D$9="Não",'1_QUESITOS'!$D$10="Não",'1_QUESITOS'!$D$11="Não"),0.65,
IF(AND(H1670="11.1",OR('1_QUESITOS'!$D$8="Sim",'1_QUESITOS'!$D$9="Sim",'1_QUESITOS'!$D$10="Sim",'1_QUESITOS'!$D$11="Sim")),0.7,
IF(AND(H1670="11.2",'1_QUESITOS'!$D$8="Não",'1_QUESITOS'!$D$9="Não",'1_QUESITOS'!$D$10="Não",'1_QUESITOS'!$D$11="Não"),0.5,
IF(AND(H1670="11.2",OR('1_QUESITOS'!$D$8="Sim",'1_QUESITOS'!$D$9="Sim",'1_QUESITOS'!$D$10="Sim",'1_QUESITOS'!$D$11="Sim")),0.55,
0)))))))</f>
        <v>0</v>
      </c>
      <c r="J1670" s="87">
        <f>'3_CAPAG'!$D$8</f>
        <v>0</v>
      </c>
      <c r="K1670" s="87">
        <f>IF(OR('2_DEBITOS'!I1666="Sim",'1_QUESITOS'!$D$6="Sim",'1_QUESITOS'!$D$7="Sim",'1_QUESITOS'!$D$9="Sim"),I1670,
SMALL(I1670:J1670,1))</f>
        <v>0</v>
      </c>
      <c r="L1670" s="7">
        <f>IF('2_DEBITOS'!$I$4="ERRO !!!",0,ROUNDDOWN(SUM(E1670:F1670)*K1670,2))</f>
        <v>0</v>
      </c>
      <c r="M1670" s="7">
        <f t="shared" si="100"/>
        <v>0</v>
      </c>
      <c r="N1670" s="7">
        <f t="shared" si="103"/>
        <v>0</v>
      </c>
      <c r="O1670" s="7">
        <f t="shared" si="101"/>
        <v>0</v>
      </c>
    </row>
    <row r="1671" spans="3:15" x14ac:dyDescent="0.35">
      <c r="C1671" s="18" t="str">
        <f t="shared" si="102"/>
        <v/>
      </c>
      <c r="D1671" s="13" t="str">
        <f>IF('2_DEBITOS'!D1667="","Não informado",'2_DEBITOS'!D1667)</f>
        <v>Não informado</v>
      </c>
      <c r="E1671" s="7">
        <f>IF('2_DEBITOS'!$I$4="ERRO !!!",0,SUM('2_DEBITOS'!E1667))</f>
        <v>0</v>
      </c>
      <c r="F1671" s="7">
        <f>IF('2_DEBITOS'!$I$4="ERRO !!!",0,SUM('2_DEBITOS'!F1667,'2_DEBITOS'!G1667))</f>
        <v>0</v>
      </c>
      <c r="G1671" s="8" t="str">
        <f>IF('1_QUESITOS'!$D$18="ERRO !!!","",
IF(E1671+F1671=0,"",
IF(OR('2_DEBITOS'!I1667="Sim",'1_QUESITOS'!$D$6="Sim",'1_QUESITOS'!$D$7="Sim",'1_QUESITOS'!$D$9="Sim"),"D",
IF('3_CAPAG'!$D$9="","",
'3_CAPAG'!$D$9))))</f>
        <v/>
      </c>
      <c r="H1671" s="8" t="str">
        <f>IF('1_QUESITOS'!$D$18="ERRO !!!","00.0",
IF(AND(OR(G1671="C",G1671="D"),'1_QUESITOS'!$D$13="Sim"),"10.1",
IF(AND(OR(G1671="A",G1671="B"),'1_QUESITOS'!$D$14="Sim"),"10.2",
IF(AND(OR(G1671="C",G1671="D"),'1_QUESITOS'!$D$13="Não",'1_QUESITOS'!$D$12="Inciso I"),"11.1",
IF(AND(OR(G1671="C",G1671="D"),'1_QUESITOS'!$D$13="Não",'1_QUESITOS'!$D$12="Inciso II"),"11.2",
"00.0")))))</f>
        <v>00.0</v>
      </c>
      <c r="I1671" s="87">
        <f>IF('1_QUESITOS'!$D$18="ERRO !!!",0,
IF(H1671="10.1",0.65,
IF(H1671="10.2",0,
IF(AND(H1671="11.1",'1_QUESITOS'!$D$8="Não",'1_QUESITOS'!$D$9="Não",'1_QUESITOS'!$D$10="Não",'1_QUESITOS'!$D$11="Não"),0.65,
IF(AND(H1671="11.1",OR('1_QUESITOS'!$D$8="Sim",'1_QUESITOS'!$D$9="Sim",'1_QUESITOS'!$D$10="Sim",'1_QUESITOS'!$D$11="Sim")),0.7,
IF(AND(H1671="11.2",'1_QUESITOS'!$D$8="Não",'1_QUESITOS'!$D$9="Não",'1_QUESITOS'!$D$10="Não",'1_QUESITOS'!$D$11="Não"),0.5,
IF(AND(H1671="11.2",OR('1_QUESITOS'!$D$8="Sim",'1_QUESITOS'!$D$9="Sim",'1_QUESITOS'!$D$10="Sim",'1_QUESITOS'!$D$11="Sim")),0.55,
0)))))))</f>
        <v>0</v>
      </c>
      <c r="J1671" s="87">
        <f>'3_CAPAG'!$D$8</f>
        <v>0</v>
      </c>
      <c r="K1671" s="87">
        <f>IF(OR('2_DEBITOS'!I1667="Sim",'1_QUESITOS'!$D$6="Sim",'1_QUESITOS'!$D$7="Sim",'1_QUESITOS'!$D$9="Sim"),I1671,
SMALL(I1671:J1671,1))</f>
        <v>0</v>
      </c>
      <c r="L1671" s="7">
        <f>IF('2_DEBITOS'!$I$4="ERRO !!!",0,ROUNDDOWN(SUM(E1671:F1671)*K1671,2))</f>
        <v>0</v>
      </c>
      <c r="M1671" s="7">
        <f t="shared" si="100"/>
        <v>0</v>
      </c>
      <c r="N1671" s="7">
        <f t="shared" si="103"/>
        <v>0</v>
      </c>
      <c r="O1671" s="7">
        <f t="shared" si="101"/>
        <v>0</v>
      </c>
    </row>
    <row r="1672" spans="3:15" x14ac:dyDescent="0.35">
      <c r="C1672" s="18" t="str">
        <f t="shared" si="102"/>
        <v/>
      </c>
      <c r="D1672" s="13" t="str">
        <f>IF('2_DEBITOS'!D1668="","Não informado",'2_DEBITOS'!D1668)</f>
        <v>Não informado</v>
      </c>
      <c r="E1672" s="7">
        <f>IF('2_DEBITOS'!$I$4="ERRO !!!",0,SUM('2_DEBITOS'!E1668))</f>
        <v>0</v>
      </c>
      <c r="F1672" s="7">
        <f>IF('2_DEBITOS'!$I$4="ERRO !!!",0,SUM('2_DEBITOS'!F1668,'2_DEBITOS'!G1668))</f>
        <v>0</v>
      </c>
      <c r="G1672" s="8" t="str">
        <f>IF('1_QUESITOS'!$D$18="ERRO !!!","",
IF(E1672+F1672=0,"",
IF(OR('2_DEBITOS'!I1668="Sim",'1_QUESITOS'!$D$6="Sim",'1_QUESITOS'!$D$7="Sim",'1_QUESITOS'!$D$9="Sim"),"D",
IF('3_CAPAG'!$D$9="","",
'3_CAPAG'!$D$9))))</f>
        <v/>
      </c>
      <c r="H1672" s="8" t="str">
        <f>IF('1_QUESITOS'!$D$18="ERRO !!!","00.0",
IF(AND(OR(G1672="C",G1672="D"),'1_QUESITOS'!$D$13="Sim"),"10.1",
IF(AND(OR(G1672="A",G1672="B"),'1_QUESITOS'!$D$14="Sim"),"10.2",
IF(AND(OR(G1672="C",G1672="D"),'1_QUESITOS'!$D$13="Não",'1_QUESITOS'!$D$12="Inciso I"),"11.1",
IF(AND(OR(G1672="C",G1672="D"),'1_QUESITOS'!$D$13="Não",'1_QUESITOS'!$D$12="Inciso II"),"11.2",
"00.0")))))</f>
        <v>00.0</v>
      </c>
      <c r="I1672" s="87">
        <f>IF('1_QUESITOS'!$D$18="ERRO !!!",0,
IF(H1672="10.1",0.65,
IF(H1672="10.2",0,
IF(AND(H1672="11.1",'1_QUESITOS'!$D$8="Não",'1_QUESITOS'!$D$9="Não",'1_QUESITOS'!$D$10="Não",'1_QUESITOS'!$D$11="Não"),0.65,
IF(AND(H1672="11.1",OR('1_QUESITOS'!$D$8="Sim",'1_QUESITOS'!$D$9="Sim",'1_QUESITOS'!$D$10="Sim",'1_QUESITOS'!$D$11="Sim")),0.7,
IF(AND(H1672="11.2",'1_QUESITOS'!$D$8="Não",'1_QUESITOS'!$D$9="Não",'1_QUESITOS'!$D$10="Não",'1_QUESITOS'!$D$11="Não"),0.5,
IF(AND(H1672="11.2",OR('1_QUESITOS'!$D$8="Sim",'1_QUESITOS'!$D$9="Sim",'1_QUESITOS'!$D$10="Sim",'1_QUESITOS'!$D$11="Sim")),0.55,
0)))))))</f>
        <v>0</v>
      </c>
      <c r="J1672" s="87">
        <f>'3_CAPAG'!$D$8</f>
        <v>0</v>
      </c>
      <c r="K1672" s="87">
        <f>IF(OR('2_DEBITOS'!I1668="Sim",'1_QUESITOS'!$D$6="Sim",'1_QUESITOS'!$D$7="Sim",'1_QUESITOS'!$D$9="Sim"),I1672,
SMALL(I1672:J1672,1))</f>
        <v>0</v>
      </c>
      <c r="L1672" s="7">
        <f>IF('2_DEBITOS'!$I$4="ERRO !!!",0,ROUNDDOWN(SUM(E1672:F1672)*K1672,2))</f>
        <v>0</v>
      </c>
      <c r="M1672" s="7">
        <f t="shared" si="100"/>
        <v>0</v>
      </c>
      <c r="N1672" s="7">
        <f t="shared" si="103"/>
        <v>0</v>
      </c>
      <c r="O1672" s="7">
        <f t="shared" si="101"/>
        <v>0</v>
      </c>
    </row>
    <row r="1673" spans="3:15" x14ac:dyDescent="0.35">
      <c r="C1673" s="18" t="str">
        <f t="shared" si="102"/>
        <v/>
      </c>
      <c r="D1673" s="13" t="str">
        <f>IF('2_DEBITOS'!D1669="","Não informado",'2_DEBITOS'!D1669)</f>
        <v>Não informado</v>
      </c>
      <c r="E1673" s="7">
        <f>IF('2_DEBITOS'!$I$4="ERRO !!!",0,SUM('2_DEBITOS'!E1669))</f>
        <v>0</v>
      </c>
      <c r="F1673" s="7">
        <f>IF('2_DEBITOS'!$I$4="ERRO !!!",0,SUM('2_DEBITOS'!F1669,'2_DEBITOS'!G1669))</f>
        <v>0</v>
      </c>
      <c r="G1673" s="8" t="str">
        <f>IF('1_QUESITOS'!$D$18="ERRO !!!","",
IF(E1673+F1673=0,"",
IF(OR('2_DEBITOS'!I1669="Sim",'1_QUESITOS'!$D$6="Sim",'1_QUESITOS'!$D$7="Sim",'1_QUESITOS'!$D$9="Sim"),"D",
IF('3_CAPAG'!$D$9="","",
'3_CAPAG'!$D$9))))</f>
        <v/>
      </c>
      <c r="H1673" s="8" t="str">
        <f>IF('1_QUESITOS'!$D$18="ERRO !!!","00.0",
IF(AND(OR(G1673="C",G1673="D"),'1_QUESITOS'!$D$13="Sim"),"10.1",
IF(AND(OR(G1673="A",G1673="B"),'1_QUESITOS'!$D$14="Sim"),"10.2",
IF(AND(OR(G1673="C",G1673="D"),'1_QUESITOS'!$D$13="Não",'1_QUESITOS'!$D$12="Inciso I"),"11.1",
IF(AND(OR(G1673="C",G1673="D"),'1_QUESITOS'!$D$13="Não",'1_QUESITOS'!$D$12="Inciso II"),"11.2",
"00.0")))))</f>
        <v>00.0</v>
      </c>
      <c r="I1673" s="87">
        <f>IF('1_QUESITOS'!$D$18="ERRO !!!",0,
IF(H1673="10.1",0.65,
IF(H1673="10.2",0,
IF(AND(H1673="11.1",'1_QUESITOS'!$D$8="Não",'1_QUESITOS'!$D$9="Não",'1_QUESITOS'!$D$10="Não",'1_QUESITOS'!$D$11="Não"),0.65,
IF(AND(H1673="11.1",OR('1_QUESITOS'!$D$8="Sim",'1_QUESITOS'!$D$9="Sim",'1_QUESITOS'!$D$10="Sim",'1_QUESITOS'!$D$11="Sim")),0.7,
IF(AND(H1673="11.2",'1_QUESITOS'!$D$8="Não",'1_QUESITOS'!$D$9="Não",'1_QUESITOS'!$D$10="Não",'1_QUESITOS'!$D$11="Não"),0.5,
IF(AND(H1673="11.2",OR('1_QUESITOS'!$D$8="Sim",'1_QUESITOS'!$D$9="Sim",'1_QUESITOS'!$D$10="Sim",'1_QUESITOS'!$D$11="Sim")),0.55,
0)))))))</f>
        <v>0</v>
      </c>
      <c r="J1673" s="87">
        <f>'3_CAPAG'!$D$8</f>
        <v>0</v>
      </c>
      <c r="K1673" s="87">
        <f>IF(OR('2_DEBITOS'!I1669="Sim",'1_QUESITOS'!$D$6="Sim",'1_QUESITOS'!$D$7="Sim",'1_QUESITOS'!$D$9="Sim"),I1673,
SMALL(I1673:J1673,1))</f>
        <v>0</v>
      </c>
      <c r="L1673" s="7">
        <f>IF('2_DEBITOS'!$I$4="ERRO !!!",0,ROUNDDOWN(SUM(E1673:F1673)*K1673,2))</f>
        <v>0</v>
      </c>
      <c r="M1673" s="7">
        <f t="shared" si="100"/>
        <v>0</v>
      </c>
      <c r="N1673" s="7">
        <f t="shared" si="103"/>
        <v>0</v>
      </c>
      <c r="O1673" s="7">
        <f t="shared" si="101"/>
        <v>0</v>
      </c>
    </row>
    <row r="1674" spans="3:15" x14ac:dyDescent="0.35">
      <c r="C1674" s="18" t="str">
        <f t="shared" si="102"/>
        <v/>
      </c>
      <c r="D1674" s="13" t="str">
        <f>IF('2_DEBITOS'!D1670="","Não informado",'2_DEBITOS'!D1670)</f>
        <v>Não informado</v>
      </c>
      <c r="E1674" s="7">
        <f>IF('2_DEBITOS'!$I$4="ERRO !!!",0,SUM('2_DEBITOS'!E1670))</f>
        <v>0</v>
      </c>
      <c r="F1674" s="7">
        <f>IF('2_DEBITOS'!$I$4="ERRO !!!",0,SUM('2_DEBITOS'!F1670,'2_DEBITOS'!G1670))</f>
        <v>0</v>
      </c>
      <c r="G1674" s="8" t="str">
        <f>IF('1_QUESITOS'!$D$18="ERRO !!!","",
IF(E1674+F1674=0,"",
IF(OR('2_DEBITOS'!I1670="Sim",'1_QUESITOS'!$D$6="Sim",'1_QUESITOS'!$D$7="Sim",'1_QUESITOS'!$D$9="Sim"),"D",
IF('3_CAPAG'!$D$9="","",
'3_CAPAG'!$D$9))))</f>
        <v/>
      </c>
      <c r="H1674" s="8" t="str">
        <f>IF('1_QUESITOS'!$D$18="ERRO !!!","00.0",
IF(AND(OR(G1674="C",G1674="D"),'1_QUESITOS'!$D$13="Sim"),"10.1",
IF(AND(OR(G1674="A",G1674="B"),'1_QUESITOS'!$D$14="Sim"),"10.2",
IF(AND(OR(G1674="C",G1674="D"),'1_QUESITOS'!$D$13="Não",'1_QUESITOS'!$D$12="Inciso I"),"11.1",
IF(AND(OR(G1674="C",G1674="D"),'1_QUESITOS'!$D$13="Não",'1_QUESITOS'!$D$12="Inciso II"),"11.2",
"00.0")))))</f>
        <v>00.0</v>
      </c>
      <c r="I1674" s="87">
        <f>IF('1_QUESITOS'!$D$18="ERRO !!!",0,
IF(H1674="10.1",0.65,
IF(H1674="10.2",0,
IF(AND(H1674="11.1",'1_QUESITOS'!$D$8="Não",'1_QUESITOS'!$D$9="Não",'1_QUESITOS'!$D$10="Não",'1_QUESITOS'!$D$11="Não"),0.65,
IF(AND(H1674="11.1",OR('1_QUESITOS'!$D$8="Sim",'1_QUESITOS'!$D$9="Sim",'1_QUESITOS'!$D$10="Sim",'1_QUESITOS'!$D$11="Sim")),0.7,
IF(AND(H1674="11.2",'1_QUESITOS'!$D$8="Não",'1_QUESITOS'!$D$9="Não",'1_QUESITOS'!$D$10="Não",'1_QUESITOS'!$D$11="Não"),0.5,
IF(AND(H1674="11.2",OR('1_QUESITOS'!$D$8="Sim",'1_QUESITOS'!$D$9="Sim",'1_QUESITOS'!$D$10="Sim",'1_QUESITOS'!$D$11="Sim")),0.55,
0)))))))</f>
        <v>0</v>
      </c>
      <c r="J1674" s="87">
        <f>'3_CAPAG'!$D$8</f>
        <v>0</v>
      </c>
      <c r="K1674" s="87">
        <f>IF(OR('2_DEBITOS'!I1670="Sim",'1_QUESITOS'!$D$6="Sim",'1_QUESITOS'!$D$7="Sim",'1_QUESITOS'!$D$9="Sim"),I1674,
SMALL(I1674:J1674,1))</f>
        <v>0</v>
      </c>
      <c r="L1674" s="7">
        <f>IF('2_DEBITOS'!$I$4="ERRO !!!",0,ROUNDDOWN(SUM(E1674:F1674)*K1674,2))</f>
        <v>0</v>
      </c>
      <c r="M1674" s="7">
        <f t="shared" si="100"/>
        <v>0</v>
      </c>
      <c r="N1674" s="7">
        <f t="shared" si="103"/>
        <v>0</v>
      </c>
      <c r="O1674" s="7">
        <f t="shared" si="101"/>
        <v>0</v>
      </c>
    </row>
    <row r="1675" spans="3:15" x14ac:dyDescent="0.35">
      <c r="C1675" s="18" t="str">
        <f t="shared" si="102"/>
        <v/>
      </c>
      <c r="D1675" s="13" t="str">
        <f>IF('2_DEBITOS'!D1671="","Não informado",'2_DEBITOS'!D1671)</f>
        <v>Não informado</v>
      </c>
      <c r="E1675" s="7">
        <f>IF('2_DEBITOS'!$I$4="ERRO !!!",0,SUM('2_DEBITOS'!E1671))</f>
        <v>0</v>
      </c>
      <c r="F1675" s="7">
        <f>IF('2_DEBITOS'!$I$4="ERRO !!!",0,SUM('2_DEBITOS'!F1671,'2_DEBITOS'!G1671))</f>
        <v>0</v>
      </c>
      <c r="G1675" s="8" t="str">
        <f>IF('1_QUESITOS'!$D$18="ERRO !!!","",
IF(E1675+F1675=0,"",
IF(OR('2_DEBITOS'!I1671="Sim",'1_QUESITOS'!$D$6="Sim",'1_QUESITOS'!$D$7="Sim",'1_QUESITOS'!$D$9="Sim"),"D",
IF('3_CAPAG'!$D$9="","",
'3_CAPAG'!$D$9))))</f>
        <v/>
      </c>
      <c r="H1675" s="8" t="str">
        <f>IF('1_QUESITOS'!$D$18="ERRO !!!","00.0",
IF(AND(OR(G1675="C",G1675="D"),'1_QUESITOS'!$D$13="Sim"),"10.1",
IF(AND(OR(G1675="A",G1675="B"),'1_QUESITOS'!$D$14="Sim"),"10.2",
IF(AND(OR(G1675="C",G1675="D"),'1_QUESITOS'!$D$13="Não",'1_QUESITOS'!$D$12="Inciso I"),"11.1",
IF(AND(OR(G1675="C",G1675="D"),'1_QUESITOS'!$D$13="Não",'1_QUESITOS'!$D$12="Inciso II"),"11.2",
"00.0")))))</f>
        <v>00.0</v>
      </c>
      <c r="I1675" s="87">
        <f>IF('1_QUESITOS'!$D$18="ERRO !!!",0,
IF(H1675="10.1",0.65,
IF(H1675="10.2",0,
IF(AND(H1675="11.1",'1_QUESITOS'!$D$8="Não",'1_QUESITOS'!$D$9="Não",'1_QUESITOS'!$D$10="Não",'1_QUESITOS'!$D$11="Não"),0.65,
IF(AND(H1675="11.1",OR('1_QUESITOS'!$D$8="Sim",'1_QUESITOS'!$D$9="Sim",'1_QUESITOS'!$D$10="Sim",'1_QUESITOS'!$D$11="Sim")),0.7,
IF(AND(H1675="11.2",'1_QUESITOS'!$D$8="Não",'1_QUESITOS'!$D$9="Não",'1_QUESITOS'!$D$10="Não",'1_QUESITOS'!$D$11="Não"),0.5,
IF(AND(H1675="11.2",OR('1_QUESITOS'!$D$8="Sim",'1_QUESITOS'!$D$9="Sim",'1_QUESITOS'!$D$10="Sim",'1_QUESITOS'!$D$11="Sim")),0.55,
0)))))))</f>
        <v>0</v>
      </c>
      <c r="J1675" s="87">
        <f>'3_CAPAG'!$D$8</f>
        <v>0</v>
      </c>
      <c r="K1675" s="87">
        <f>IF(OR('2_DEBITOS'!I1671="Sim",'1_QUESITOS'!$D$6="Sim",'1_QUESITOS'!$D$7="Sim",'1_QUESITOS'!$D$9="Sim"),I1675,
SMALL(I1675:J1675,1))</f>
        <v>0</v>
      </c>
      <c r="L1675" s="7">
        <f>IF('2_DEBITOS'!$I$4="ERRO !!!",0,ROUNDDOWN(SUM(E1675:F1675)*K1675,2))</f>
        <v>0</v>
      </c>
      <c r="M1675" s="7">
        <f t="shared" si="100"/>
        <v>0</v>
      </c>
      <c r="N1675" s="7">
        <f t="shared" si="103"/>
        <v>0</v>
      </c>
      <c r="O1675" s="7">
        <f t="shared" si="101"/>
        <v>0</v>
      </c>
    </row>
    <row r="1676" spans="3:15" x14ac:dyDescent="0.35">
      <c r="C1676" s="18" t="str">
        <f t="shared" si="102"/>
        <v/>
      </c>
      <c r="D1676" s="13" t="str">
        <f>IF('2_DEBITOS'!D1672="","Não informado",'2_DEBITOS'!D1672)</f>
        <v>Não informado</v>
      </c>
      <c r="E1676" s="7">
        <f>IF('2_DEBITOS'!$I$4="ERRO !!!",0,SUM('2_DEBITOS'!E1672))</f>
        <v>0</v>
      </c>
      <c r="F1676" s="7">
        <f>IF('2_DEBITOS'!$I$4="ERRO !!!",0,SUM('2_DEBITOS'!F1672,'2_DEBITOS'!G1672))</f>
        <v>0</v>
      </c>
      <c r="G1676" s="8" t="str">
        <f>IF('1_QUESITOS'!$D$18="ERRO !!!","",
IF(E1676+F1676=0,"",
IF(OR('2_DEBITOS'!I1672="Sim",'1_QUESITOS'!$D$6="Sim",'1_QUESITOS'!$D$7="Sim",'1_QUESITOS'!$D$9="Sim"),"D",
IF('3_CAPAG'!$D$9="","",
'3_CAPAG'!$D$9))))</f>
        <v/>
      </c>
      <c r="H1676" s="8" t="str">
        <f>IF('1_QUESITOS'!$D$18="ERRO !!!","00.0",
IF(AND(OR(G1676="C",G1676="D"),'1_QUESITOS'!$D$13="Sim"),"10.1",
IF(AND(OR(G1676="A",G1676="B"),'1_QUESITOS'!$D$14="Sim"),"10.2",
IF(AND(OR(G1676="C",G1676="D"),'1_QUESITOS'!$D$13="Não",'1_QUESITOS'!$D$12="Inciso I"),"11.1",
IF(AND(OR(G1676="C",G1676="D"),'1_QUESITOS'!$D$13="Não",'1_QUESITOS'!$D$12="Inciso II"),"11.2",
"00.0")))))</f>
        <v>00.0</v>
      </c>
      <c r="I1676" s="87">
        <f>IF('1_QUESITOS'!$D$18="ERRO !!!",0,
IF(H1676="10.1",0.65,
IF(H1676="10.2",0,
IF(AND(H1676="11.1",'1_QUESITOS'!$D$8="Não",'1_QUESITOS'!$D$9="Não",'1_QUESITOS'!$D$10="Não",'1_QUESITOS'!$D$11="Não"),0.65,
IF(AND(H1676="11.1",OR('1_QUESITOS'!$D$8="Sim",'1_QUESITOS'!$D$9="Sim",'1_QUESITOS'!$D$10="Sim",'1_QUESITOS'!$D$11="Sim")),0.7,
IF(AND(H1676="11.2",'1_QUESITOS'!$D$8="Não",'1_QUESITOS'!$D$9="Não",'1_QUESITOS'!$D$10="Não",'1_QUESITOS'!$D$11="Não"),0.5,
IF(AND(H1676="11.2",OR('1_QUESITOS'!$D$8="Sim",'1_QUESITOS'!$D$9="Sim",'1_QUESITOS'!$D$10="Sim",'1_QUESITOS'!$D$11="Sim")),0.55,
0)))))))</f>
        <v>0</v>
      </c>
      <c r="J1676" s="87">
        <f>'3_CAPAG'!$D$8</f>
        <v>0</v>
      </c>
      <c r="K1676" s="87">
        <f>IF(OR('2_DEBITOS'!I1672="Sim",'1_QUESITOS'!$D$6="Sim",'1_QUESITOS'!$D$7="Sim",'1_QUESITOS'!$D$9="Sim"),I1676,
SMALL(I1676:J1676,1))</f>
        <v>0</v>
      </c>
      <c r="L1676" s="7">
        <f>IF('2_DEBITOS'!$I$4="ERRO !!!",0,ROUNDDOWN(SUM(E1676:F1676)*K1676,2))</f>
        <v>0</v>
      </c>
      <c r="M1676" s="7">
        <f t="shared" si="100"/>
        <v>0</v>
      </c>
      <c r="N1676" s="7">
        <f t="shared" si="103"/>
        <v>0</v>
      </c>
      <c r="O1676" s="7">
        <f t="shared" si="101"/>
        <v>0</v>
      </c>
    </row>
    <row r="1677" spans="3:15" x14ac:dyDescent="0.35">
      <c r="C1677" s="18" t="str">
        <f t="shared" si="102"/>
        <v/>
      </c>
      <c r="D1677" s="13" t="str">
        <f>IF('2_DEBITOS'!D1673="","Não informado",'2_DEBITOS'!D1673)</f>
        <v>Não informado</v>
      </c>
      <c r="E1677" s="7">
        <f>IF('2_DEBITOS'!$I$4="ERRO !!!",0,SUM('2_DEBITOS'!E1673))</f>
        <v>0</v>
      </c>
      <c r="F1677" s="7">
        <f>IF('2_DEBITOS'!$I$4="ERRO !!!",0,SUM('2_DEBITOS'!F1673,'2_DEBITOS'!G1673))</f>
        <v>0</v>
      </c>
      <c r="G1677" s="8" t="str">
        <f>IF('1_QUESITOS'!$D$18="ERRO !!!","",
IF(E1677+F1677=0,"",
IF(OR('2_DEBITOS'!I1673="Sim",'1_QUESITOS'!$D$6="Sim",'1_QUESITOS'!$D$7="Sim",'1_QUESITOS'!$D$9="Sim"),"D",
IF('3_CAPAG'!$D$9="","",
'3_CAPAG'!$D$9))))</f>
        <v/>
      </c>
      <c r="H1677" s="8" t="str">
        <f>IF('1_QUESITOS'!$D$18="ERRO !!!","00.0",
IF(AND(OR(G1677="C",G1677="D"),'1_QUESITOS'!$D$13="Sim"),"10.1",
IF(AND(OR(G1677="A",G1677="B"),'1_QUESITOS'!$D$14="Sim"),"10.2",
IF(AND(OR(G1677="C",G1677="D"),'1_QUESITOS'!$D$13="Não",'1_QUESITOS'!$D$12="Inciso I"),"11.1",
IF(AND(OR(G1677="C",G1677="D"),'1_QUESITOS'!$D$13="Não",'1_QUESITOS'!$D$12="Inciso II"),"11.2",
"00.0")))))</f>
        <v>00.0</v>
      </c>
      <c r="I1677" s="87">
        <f>IF('1_QUESITOS'!$D$18="ERRO !!!",0,
IF(H1677="10.1",0.65,
IF(H1677="10.2",0,
IF(AND(H1677="11.1",'1_QUESITOS'!$D$8="Não",'1_QUESITOS'!$D$9="Não",'1_QUESITOS'!$D$10="Não",'1_QUESITOS'!$D$11="Não"),0.65,
IF(AND(H1677="11.1",OR('1_QUESITOS'!$D$8="Sim",'1_QUESITOS'!$D$9="Sim",'1_QUESITOS'!$D$10="Sim",'1_QUESITOS'!$D$11="Sim")),0.7,
IF(AND(H1677="11.2",'1_QUESITOS'!$D$8="Não",'1_QUESITOS'!$D$9="Não",'1_QUESITOS'!$D$10="Não",'1_QUESITOS'!$D$11="Não"),0.5,
IF(AND(H1677="11.2",OR('1_QUESITOS'!$D$8="Sim",'1_QUESITOS'!$D$9="Sim",'1_QUESITOS'!$D$10="Sim",'1_QUESITOS'!$D$11="Sim")),0.55,
0)))))))</f>
        <v>0</v>
      </c>
      <c r="J1677" s="87">
        <f>'3_CAPAG'!$D$8</f>
        <v>0</v>
      </c>
      <c r="K1677" s="87">
        <f>IF(OR('2_DEBITOS'!I1673="Sim",'1_QUESITOS'!$D$6="Sim",'1_QUESITOS'!$D$7="Sim",'1_QUESITOS'!$D$9="Sim"),I1677,
SMALL(I1677:J1677,1))</f>
        <v>0</v>
      </c>
      <c r="L1677" s="7">
        <f>IF('2_DEBITOS'!$I$4="ERRO !!!",0,ROUNDDOWN(SUM(E1677:F1677)*K1677,2))</f>
        <v>0</v>
      </c>
      <c r="M1677" s="7">
        <f t="shared" si="100"/>
        <v>0</v>
      </c>
      <c r="N1677" s="7">
        <f t="shared" si="103"/>
        <v>0</v>
      </c>
      <c r="O1677" s="7">
        <f t="shared" si="101"/>
        <v>0</v>
      </c>
    </row>
    <row r="1678" spans="3:15" x14ac:dyDescent="0.35">
      <c r="C1678" s="18" t="str">
        <f t="shared" si="102"/>
        <v/>
      </c>
      <c r="D1678" s="13" t="str">
        <f>IF('2_DEBITOS'!D1674="","Não informado",'2_DEBITOS'!D1674)</f>
        <v>Não informado</v>
      </c>
      <c r="E1678" s="7">
        <f>IF('2_DEBITOS'!$I$4="ERRO !!!",0,SUM('2_DEBITOS'!E1674))</f>
        <v>0</v>
      </c>
      <c r="F1678" s="7">
        <f>IF('2_DEBITOS'!$I$4="ERRO !!!",0,SUM('2_DEBITOS'!F1674,'2_DEBITOS'!G1674))</f>
        <v>0</v>
      </c>
      <c r="G1678" s="8" t="str">
        <f>IF('1_QUESITOS'!$D$18="ERRO !!!","",
IF(E1678+F1678=0,"",
IF(OR('2_DEBITOS'!I1674="Sim",'1_QUESITOS'!$D$6="Sim",'1_QUESITOS'!$D$7="Sim",'1_QUESITOS'!$D$9="Sim"),"D",
IF('3_CAPAG'!$D$9="","",
'3_CAPAG'!$D$9))))</f>
        <v/>
      </c>
      <c r="H1678" s="8" t="str">
        <f>IF('1_QUESITOS'!$D$18="ERRO !!!","00.0",
IF(AND(OR(G1678="C",G1678="D"),'1_QUESITOS'!$D$13="Sim"),"10.1",
IF(AND(OR(G1678="A",G1678="B"),'1_QUESITOS'!$D$14="Sim"),"10.2",
IF(AND(OR(G1678="C",G1678="D"),'1_QUESITOS'!$D$13="Não",'1_QUESITOS'!$D$12="Inciso I"),"11.1",
IF(AND(OR(G1678="C",G1678="D"),'1_QUESITOS'!$D$13="Não",'1_QUESITOS'!$D$12="Inciso II"),"11.2",
"00.0")))))</f>
        <v>00.0</v>
      </c>
      <c r="I1678" s="87">
        <f>IF('1_QUESITOS'!$D$18="ERRO !!!",0,
IF(H1678="10.1",0.65,
IF(H1678="10.2",0,
IF(AND(H1678="11.1",'1_QUESITOS'!$D$8="Não",'1_QUESITOS'!$D$9="Não",'1_QUESITOS'!$D$10="Não",'1_QUESITOS'!$D$11="Não"),0.65,
IF(AND(H1678="11.1",OR('1_QUESITOS'!$D$8="Sim",'1_QUESITOS'!$D$9="Sim",'1_QUESITOS'!$D$10="Sim",'1_QUESITOS'!$D$11="Sim")),0.7,
IF(AND(H1678="11.2",'1_QUESITOS'!$D$8="Não",'1_QUESITOS'!$D$9="Não",'1_QUESITOS'!$D$10="Não",'1_QUESITOS'!$D$11="Não"),0.5,
IF(AND(H1678="11.2",OR('1_QUESITOS'!$D$8="Sim",'1_QUESITOS'!$D$9="Sim",'1_QUESITOS'!$D$10="Sim",'1_QUESITOS'!$D$11="Sim")),0.55,
0)))))))</f>
        <v>0</v>
      </c>
      <c r="J1678" s="87">
        <f>'3_CAPAG'!$D$8</f>
        <v>0</v>
      </c>
      <c r="K1678" s="87">
        <f>IF(OR('2_DEBITOS'!I1674="Sim",'1_QUESITOS'!$D$6="Sim",'1_QUESITOS'!$D$7="Sim",'1_QUESITOS'!$D$9="Sim"),I1678,
SMALL(I1678:J1678,1))</f>
        <v>0</v>
      </c>
      <c r="L1678" s="7">
        <f>IF('2_DEBITOS'!$I$4="ERRO !!!",0,ROUNDDOWN(SUM(E1678:F1678)*K1678,2))</f>
        <v>0</v>
      </c>
      <c r="M1678" s="7">
        <f t="shared" ref="M1678:M1741" si="104">IF(OR(F1678="",F1678=0),0,IF(OR(H1678="10.1",H1678="11.1",H1678="11.2"),1*F1678,0))</f>
        <v>0</v>
      </c>
      <c r="N1678" s="7">
        <f t="shared" si="103"/>
        <v>0</v>
      </c>
      <c r="O1678" s="7">
        <f t="shared" ref="O1678:O1741" si="105">E1678+F1678-N1678</f>
        <v>0</v>
      </c>
    </row>
    <row r="1679" spans="3:15" x14ac:dyDescent="0.35">
      <c r="C1679" s="18" t="str">
        <f t="shared" ref="C1679:C1742" si="106">IF(D1679="Não informado","",IF(ISERROR(1+C1678),1,1+C1678))</f>
        <v/>
      </c>
      <c r="D1679" s="13" t="str">
        <f>IF('2_DEBITOS'!D1675="","Não informado",'2_DEBITOS'!D1675)</f>
        <v>Não informado</v>
      </c>
      <c r="E1679" s="7">
        <f>IF('2_DEBITOS'!$I$4="ERRO !!!",0,SUM('2_DEBITOS'!E1675))</f>
        <v>0</v>
      </c>
      <c r="F1679" s="7">
        <f>IF('2_DEBITOS'!$I$4="ERRO !!!",0,SUM('2_DEBITOS'!F1675,'2_DEBITOS'!G1675))</f>
        <v>0</v>
      </c>
      <c r="G1679" s="8" t="str">
        <f>IF('1_QUESITOS'!$D$18="ERRO !!!","",
IF(E1679+F1679=0,"",
IF(OR('2_DEBITOS'!I1675="Sim",'1_QUESITOS'!$D$6="Sim",'1_QUESITOS'!$D$7="Sim",'1_QUESITOS'!$D$9="Sim"),"D",
IF('3_CAPAG'!$D$9="","",
'3_CAPAG'!$D$9))))</f>
        <v/>
      </c>
      <c r="H1679" s="8" t="str">
        <f>IF('1_QUESITOS'!$D$18="ERRO !!!","00.0",
IF(AND(OR(G1679="C",G1679="D"),'1_QUESITOS'!$D$13="Sim"),"10.1",
IF(AND(OR(G1679="A",G1679="B"),'1_QUESITOS'!$D$14="Sim"),"10.2",
IF(AND(OR(G1679="C",G1679="D"),'1_QUESITOS'!$D$13="Não",'1_QUESITOS'!$D$12="Inciso I"),"11.1",
IF(AND(OR(G1679="C",G1679="D"),'1_QUESITOS'!$D$13="Não",'1_QUESITOS'!$D$12="Inciso II"),"11.2",
"00.0")))))</f>
        <v>00.0</v>
      </c>
      <c r="I1679" s="87">
        <f>IF('1_QUESITOS'!$D$18="ERRO !!!",0,
IF(H1679="10.1",0.65,
IF(H1679="10.2",0,
IF(AND(H1679="11.1",'1_QUESITOS'!$D$8="Não",'1_QUESITOS'!$D$9="Não",'1_QUESITOS'!$D$10="Não",'1_QUESITOS'!$D$11="Não"),0.65,
IF(AND(H1679="11.1",OR('1_QUESITOS'!$D$8="Sim",'1_QUESITOS'!$D$9="Sim",'1_QUESITOS'!$D$10="Sim",'1_QUESITOS'!$D$11="Sim")),0.7,
IF(AND(H1679="11.2",'1_QUESITOS'!$D$8="Não",'1_QUESITOS'!$D$9="Não",'1_QUESITOS'!$D$10="Não",'1_QUESITOS'!$D$11="Não"),0.5,
IF(AND(H1679="11.2",OR('1_QUESITOS'!$D$8="Sim",'1_QUESITOS'!$D$9="Sim",'1_QUESITOS'!$D$10="Sim",'1_QUESITOS'!$D$11="Sim")),0.55,
0)))))))</f>
        <v>0</v>
      </c>
      <c r="J1679" s="87">
        <f>'3_CAPAG'!$D$8</f>
        <v>0</v>
      </c>
      <c r="K1679" s="87">
        <f>IF(OR('2_DEBITOS'!I1675="Sim",'1_QUESITOS'!$D$6="Sim",'1_QUESITOS'!$D$7="Sim",'1_QUESITOS'!$D$9="Sim"),I1679,
SMALL(I1679:J1679,1))</f>
        <v>0</v>
      </c>
      <c r="L1679" s="7">
        <f>IF('2_DEBITOS'!$I$4="ERRO !!!",0,ROUNDDOWN(SUM(E1679:F1679)*K1679,2))</f>
        <v>0</v>
      </c>
      <c r="M1679" s="7">
        <f t="shared" si="104"/>
        <v>0</v>
      </c>
      <c r="N1679" s="7">
        <f t="shared" ref="N1679:N1742" si="107">SMALL(L1679:M1679,1)</f>
        <v>0</v>
      </c>
      <c r="O1679" s="7">
        <f t="shared" si="105"/>
        <v>0</v>
      </c>
    </row>
    <row r="1680" spans="3:15" x14ac:dyDescent="0.35">
      <c r="C1680" s="18" t="str">
        <f t="shared" si="106"/>
        <v/>
      </c>
      <c r="D1680" s="13" t="str">
        <f>IF('2_DEBITOS'!D1676="","Não informado",'2_DEBITOS'!D1676)</f>
        <v>Não informado</v>
      </c>
      <c r="E1680" s="7">
        <f>IF('2_DEBITOS'!$I$4="ERRO !!!",0,SUM('2_DEBITOS'!E1676))</f>
        <v>0</v>
      </c>
      <c r="F1680" s="7">
        <f>IF('2_DEBITOS'!$I$4="ERRO !!!",0,SUM('2_DEBITOS'!F1676,'2_DEBITOS'!G1676))</f>
        <v>0</v>
      </c>
      <c r="G1680" s="8" t="str">
        <f>IF('1_QUESITOS'!$D$18="ERRO !!!","",
IF(E1680+F1680=0,"",
IF(OR('2_DEBITOS'!I1676="Sim",'1_QUESITOS'!$D$6="Sim",'1_QUESITOS'!$D$7="Sim",'1_QUESITOS'!$D$9="Sim"),"D",
IF('3_CAPAG'!$D$9="","",
'3_CAPAG'!$D$9))))</f>
        <v/>
      </c>
      <c r="H1680" s="8" t="str">
        <f>IF('1_QUESITOS'!$D$18="ERRO !!!","00.0",
IF(AND(OR(G1680="C",G1680="D"),'1_QUESITOS'!$D$13="Sim"),"10.1",
IF(AND(OR(G1680="A",G1680="B"),'1_QUESITOS'!$D$14="Sim"),"10.2",
IF(AND(OR(G1680="C",G1680="D"),'1_QUESITOS'!$D$13="Não",'1_QUESITOS'!$D$12="Inciso I"),"11.1",
IF(AND(OR(G1680="C",G1680="D"),'1_QUESITOS'!$D$13="Não",'1_QUESITOS'!$D$12="Inciso II"),"11.2",
"00.0")))))</f>
        <v>00.0</v>
      </c>
      <c r="I1680" s="87">
        <f>IF('1_QUESITOS'!$D$18="ERRO !!!",0,
IF(H1680="10.1",0.65,
IF(H1680="10.2",0,
IF(AND(H1680="11.1",'1_QUESITOS'!$D$8="Não",'1_QUESITOS'!$D$9="Não",'1_QUESITOS'!$D$10="Não",'1_QUESITOS'!$D$11="Não"),0.65,
IF(AND(H1680="11.1",OR('1_QUESITOS'!$D$8="Sim",'1_QUESITOS'!$D$9="Sim",'1_QUESITOS'!$D$10="Sim",'1_QUESITOS'!$D$11="Sim")),0.7,
IF(AND(H1680="11.2",'1_QUESITOS'!$D$8="Não",'1_QUESITOS'!$D$9="Não",'1_QUESITOS'!$D$10="Não",'1_QUESITOS'!$D$11="Não"),0.5,
IF(AND(H1680="11.2",OR('1_QUESITOS'!$D$8="Sim",'1_QUESITOS'!$D$9="Sim",'1_QUESITOS'!$D$10="Sim",'1_QUESITOS'!$D$11="Sim")),0.55,
0)))))))</f>
        <v>0</v>
      </c>
      <c r="J1680" s="87">
        <f>'3_CAPAG'!$D$8</f>
        <v>0</v>
      </c>
      <c r="K1680" s="87">
        <f>IF(OR('2_DEBITOS'!I1676="Sim",'1_QUESITOS'!$D$6="Sim",'1_QUESITOS'!$D$7="Sim",'1_QUESITOS'!$D$9="Sim"),I1680,
SMALL(I1680:J1680,1))</f>
        <v>0</v>
      </c>
      <c r="L1680" s="7">
        <f>IF('2_DEBITOS'!$I$4="ERRO !!!",0,ROUNDDOWN(SUM(E1680:F1680)*K1680,2))</f>
        <v>0</v>
      </c>
      <c r="M1680" s="7">
        <f t="shared" si="104"/>
        <v>0</v>
      </c>
      <c r="N1680" s="7">
        <f t="shared" si="107"/>
        <v>0</v>
      </c>
      <c r="O1680" s="7">
        <f t="shared" si="105"/>
        <v>0</v>
      </c>
    </row>
    <row r="1681" spans="3:15" x14ac:dyDescent="0.35">
      <c r="C1681" s="18" t="str">
        <f t="shared" si="106"/>
        <v/>
      </c>
      <c r="D1681" s="13" t="str">
        <f>IF('2_DEBITOS'!D1677="","Não informado",'2_DEBITOS'!D1677)</f>
        <v>Não informado</v>
      </c>
      <c r="E1681" s="7">
        <f>IF('2_DEBITOS'!$I$4="ERRO !!!",0,SUM('2_DEBITOS'!E1677))</f>
        <v>0</v>
      </c>
      <c r="F1681" s="7">
        <f>IF('2_DEBITOS'!$I$4="ERRO !!!",0,SUM('2_DEBITOS'!F1677,'2_DEBITOS'!G1677))</f>
        <v>0</v>
      </c>
      <c r="G1681" s="8" t="str">
        <f>IF('1_QUESITOS'!$D$18="ERRO !!!","",
IF(E1681+F1681=0,"",
IF(OR('2_DEBITOS'!I1677="Sim",'1_QUESITOS'!$D$6="Sim",'1_QUESITOS'!$D$7="Sim",'1_QUESITOS'!$D$9="Sim"),"D",
IF('3_CAPAG'!$D$9="","",
'3_CAPAG'!$D$9))))</f>
        <v/>
      </c>
      <c r="H1681" s="8" t="str">
        <f>IF('1_QUESITOS'!$D$18="ERRO !!!","00.0",
IF(AND(OR(G1681="C",G1681="D"),'1_QUESITOS'!$D$13="Sim"),"10.1",
IF(AND(OR(G1681="A",G1681="B"),'1_QUESITOS'!$D$14="Sim"),"10.2",
IF(AND(OR(G1681="C",G1681="D"),'1_QUESITOS'!$D$13="Não",'1_QUESITOS'!$D$12="Inciso I"),"11.1",
IF(AND(OR(G1681="C",G1681="D"),'1_QUESITOS'!$D$13="Não",'1_QUESITOS'!$D$12="Inciso II"),"11.2",
"00.0")))))</f>
        <v>00.0</v>
      </c>
      <c r="I1681" s="87">
        <f>IF('1_QUESITOS'!$D$18="ERRO !!!",0,
IF(H1681="10.1",0.65,
IF(H1681="10.2",0,
IF(AND(H1681="11.1",'1_QUESITOS'!$D$8="Não",'1_QUESITOS'!$D$9="Não",'1_QUESITOS'!$D$10="Não",'1_QUESITOS'!$D$11="Não"),0.65,
IF(AND(H1681="11.1",OR('1_QUESITOS'!$D$8="Sim",'1_QUESITOS'!$D$9="Sim",'1_QUESITOS'!$D$10="Sim",'1_QUESITOS'!$D$11="Sim")),0.7,
IF(AND(H1681="11.2",'1_QUESITOS'!$D$8="Não",'1_QUESITOS'!$D$9="Não",'1_QUESITOS'!$D$10="Não",'1_QUESITOS'!$D$11="Não"),0.5,
IF(AND(H1681="11.2",OR('1_QUESITOS'!$D$8="Sim",'1_QUESITOS'!$D$9="Sim",'1_QUESITOS'!$D$10="Sim",'1_QUESITOS'!$D$11="Sim")),0.55,
0)))))))</f>
        <v>0</v>
      </c>
      <c r="J1681" s="87">
        <f>'3_CAPAG'!$D$8</f>
        <v>0</v>
      </c>
      <c r="K1681" s="87">
        <f>IF(OR('2_DEBITOS'!I1677="Sim",'1_QUESITOS'!$D$6="Sim",'1_QUESITOS'!$D$7="Sim",'1_QUESITOS'!$D$9="Sim"),I1681,
SMALL(I1681:J1681,1))</f>
        <v>0</v>
      </c>
      <c r="L1681" s="7">
        <f>IF('2_DEBITOS'!$I$4="ERRO !!!",0,ROUNDDOWN(SUM(E1681:F1681)*K1681,2))</f>
        <v>0</v>
      </c>
      <c r="M1681" s="7">
        <f t="shared" si="104"/>
        <v>0</v>
      </c>
      <c r="N1681" s="7">
        <f t="shared" si="107"/>
        <v>0</v>
      </c>
      <c r="O1681" s="7">
        <f t="shared" si="105"/>
        <v>0</v>
      </c>
    </row>
    <row r="1682" spans="3:15" x14ac:dyDescent="0.35">
      <c r="C1682" s="18" t="str">
        <f t="shared" si="106"/>
        <v/>
      </c>
      <c r="D1682" s="13" t="str">
        <f>IF('2_DEBITOS'!D1678="","Não informado",'2_DEBITOS'!D1678)</f>
        <v>Não informado</v>
      </c>
      <c r="E1682" s="7">
        <f>IF('2_DEBITOS'!$I$4="ERRO !!!",0,SUM('2_DEBITOS'!E1678))</f>
        <v>0</v>
      </c>
      <c r="F1682" s="7">
        <f>IF('2_DEBITOS'!$I$4="ERRO !!!",0,SUM('2_DEBITOS'!F1678,'2_DEBITOS'!G1678))</f>
        <v>0</v>
      </c>
      <c r="G1682" s="8" t="str">
        <f>IF('1_QUESITOS'!$D$18="ERRO !!!","",
IF(E1682+F1682=0,"",
IF(OR('2_DEBITOS'!I1678="Sim",'1_QUESITOS'!$D$6="Sim",'1_QUESITOS'!$D$7="Sim",'1_QUESITOS'!$D$9="Sim"),"D",
IF('3_CAPAG'!$D$9="","",
'3_CAPAG'!$D$9))))</f>
        <v/>
      </c>
      <c r="H1682" s="8" t="str">
        <f>IF('1_QUESITOS'!$D$18="ERRO !!!","00.0",
IF(AND(OR(G1682="C",G1682="D"),'1_QUESITOS'!$D$13="Sim"),"10.1",
IF(AND(OR(G1682="A",G1682="B"),'1_QUESITOS'!$D$14="Sim"),"10.2",
IF(AND(OR(G1682="C",G1682="D"),'1_QUESITOS'!$D$13="Não",'1_QUESITOS'!$D$12="Inciso I"),"11.1",
IF(AND(OR(G1682="C",G1682="D"),'1_QUESITOS'!$D$13="Não",'1_QUESITOS'!$D$12="Inciso II"),"11.2",
"00.0")))))</f>
        <v>00.0</v>
      </c>
      <c r="I1682" s="87">
        <f>IF('1_QUESITOS'!$D$18="ERRO !!!",0,
IF(H1682="10.1",0.65,
IF(H1682="10.2",0,
IF(AND(H1682="11.1",'1_QUESITOS'!$D$8="Não",'1_QUESITOS'!$D$9="Não",'1_QUESITOS'!$D$10="Não",'1_QUESITOS'!$D$11="Não"),0.65,
IF(AND(H1682="11.1",OR('1_QUESITOS'!$D$8="Sim",'1_QUESITOS'!$D$9="Sim",'1_QUESITOS'!$D$10="Sim",'1_QUESITOS'!$D$11="Sim")),0.7,
IF(AND(H1682="11.2",'1_QUESITOS'!$D$8="Não",'1_QUESITOS'!$D$9="Não",'1_QUESITOS'!$D$10="Não",'1_QUESITOS'!$D$11="Não"),0.5,
IF(AND(H1682="11.2",OR('1_QUESITOS'!$D$8="Sim",'1_QUESITOS'!$D$9="Sim",'1_QUESITOS'!$D$10="Sim",'1_QUESITOS'!$D$11="Sim")),0.55,
0)))))))</f>
        <v>0</v>
      </c>
      <c r="J1682" s="87">
        <f>'3_CAPAG'!$D$8</f>
        <v>0</v>
      </c>
      <c r="K1682" s="87">
        <f>IF(OR('2_DEBITOS'!I1678="Sim",'1_QUESITOS'!$D$6="Sim",'1_QUESITOS'!$D$7="Sim",'1_QUESITOS'!$D$9="Sim"),I1682,
SMALL(I1682:J1682,1))</f>
        <v>0</v>
      </c>
      <c r="L1682" s="7">
        <f>IF('2_DEBITOS'!$I$4="ERRO !!!",0,ROUNDDOWN(SUM(E1682:F1682)*K1682,2))</f>
        <v>0</v>
      </c>
      <c r="M1682" s="7">
        <f t="shared" si="104"/>
        <v>0</v>
      </c>
      <c r="N1682" s="7">
        <f t="shared" si="107"/>
        <v>0</v>
      </c>
      <c r="O1682" s="7">
        <f t="shared" si="105"/>
        <v>0</v>
      </c>
    </row>
    <row r="1683" spans="3:15" x14ac:dyDescent="0.35">
      <c r="C1683" s="18" t="str">
        <f t="shared" si="106"/>
        <v/>
      </c>
      <c r="D1683" s="13" t="str">
        <f>IF('2_DEBITOS'!D1679="","Não informado",'2_DEBITOS'!D1679)</f>
        <v>Não informado</v>
      </c>
      <c r="E1683" s="7">
        <f>IF('2_DEBITOS'!$I$4="ERRO !!!",0,SUM('2_DEBITOS'!E1679))</f>
        <v>0</v>
      </c>
      <c r="F1683" s="7">
        <f>IF('2_DEBITOS'!$I$4="ERRO !!!",0,SUM('2_DEBITOS'!F1679,'2_DEBITOS'!G1679))</f>
        <v>0</v>
      </c>
      <c r="G1683" s="8" t="str">
        <f>IF('1_QUESITOS'!$D$18="ERRO !!!","",
IF(E1683+F1683=0,"",
IF(OR('2_DEBITOS'!I1679="Sim",'1_QUESITOS'!$D$6="Sim",'1_QUESITOS'!$D$7="Sim",'1_QUESITOS'!$D$9="Sim"),"D",
IF('3_CAPAG'!$D$9="","",
'3_CAPAG'!$D$9))))</f>
        <v/>
      </c>
      <c r="H1683" s="8" t="str">
        <f>IF('1_QUESITOS'!$D$18="ERRO !!!","00.0",
IF(AND(OR(G1683="C",G1683="D"),'1_QUESITOS'!$D$13="Sim"),"10.1",
IF(AND(OR(G1683="A",G1683="B"),'1_QUESITOS'!$D$14="Sim"),"10.2",
IF(AND(OR(G1683="C",G1683="D"),'1_QUESITOS'!$D$13="Não",'1_QUESITOS'!$D$12="Inciso I"),"11.1",
IF(AND(OR(G1683="C",G1683="D"),'1_QUESITOS'!$D$13="Não",'1_QUESITOS'!$D$12="Inciso II"),"11.2",
"00.0")))))</f>
        <v>00.0</v>
      </c>
      <c r="I1683" s="87">
        <f>IF('1_QUESITOS'!$D$18="ERRO !!!",0,
IF(H1683="10.1",0.65,
IF(H1683="10.2",0,
IF(AND(H1683="11.1",'1_QUESITOS'!$D$8="Não",'1_QUESITOS'!$D$9="Não",'1_QUESITOS'!$D$10="Não",'1_QUESITOS'!$D$11="Não"),0.65,
IF(AND(H1683="11.1",OR('1_QUESITOS'!$D$8="Sim",'1_QUESITOS'!$D$9="Sim",'1_QUESITOS'!$D$10="Sim",'1_QUESITOS'!$D$11="Sim")),0.7,
IF(AND(H1683="11.2",'1_QUESITOS'!$D$8="Não",'1_QUESITOS'!$D$9="Não",'1_QUESITOS'!$D$10="Não",'1_QUESITOS'!$D$11="Não"),0.5,
IF(AND(H1683="11.2",OR('1_QUESITOS'!$D$8="Sim",'1_QUESITOS'!$D$9="Sim",'1_QUESITOS'!$D$10="Sim",'1_QUESITOS'!$D$11="Sim")),0.55,
0)))))))</f>
        <v>0</v>
      </c>
      <c r="J1683" s="87">
        <f>'3_CAPAG'!$D$8</f>
        <v>0</v>
      </c>
      <c r="K1683" s="87">
        <f>IF(OR('2_DEBITOS'!I1679="Sim",'1_QUESITOS'!$D$6="Sim",'1_QUESITOS'!$D$7="Sim",'1_QUESITOS'!$D$9="Sim"),I1683,
SMALL(I1683:J1683,1))</f>
        <v>0</v>
      </c>
      <c r="L1683" s="7">
        <f>IF('2_DEBITOS'!$I$4="ERRO !!!",0,ROUNDDOWN(SUM(E1683:F1683)*K1683,2))</f>
        <v>0</v>
      </c>
      <c r="M1683" s="7">
        <f t="shared" si="104"/>
        <v>0</v>
      </c>
      <c r="N1683" s="7">
        <f t="shared" si="107"/>
        <v>0</v>
      </c>
      <c r="O1683" s="7">
        <f t="shared" si="105"/>
        <v>0</v>
      </c>
    </row>
    <row r="1684" spans="3:15" x14ac:dyDescent="0.35">
      <c r="C1684" s="18" t="str">
        <f t="shared" si="106"/>
        <v/>
      </c>
      <c r="D1684" s="13" t="str">
        <f>IF('2_DEBITOS'!D1680="","Não informado",'2_DEBITOS'!D1680)</f>
        <v>Não informado</v>
      </c>
      <c r="E1684" s="7">
        <f>IF('2_DEBITOS'!$I$4="ERRO !!!",0,SUM('2_DEBITOS'!E1680))</f>
        <v>0</v>
      </c>
      <c r="F1684" s="7">
        <f>IF('2_DEBITOS'!$I$4="ERRO !!!",0,SUM('2_DEBITOS'!F1680,'2_DEBITOS'!G1680))</f>
        <v>0</v>
      </c>
      <c r="G1684" s="8" t="str">
        <f>IF('1_QUESITOS'!$D$18="ERRO !!!","",
IF(E1684+F1684=0,"",
IF(OR('2_DEBITOS'!I1680="Sim",'1_QUESITOS'!$D$6="Sim",'1_QUESITOS'!$D$7="Sim",'1_QUESITOS'!$D$9="Sim"),"D",
IF('3_CAPAG'!$D$9="","",
'3_CAPAG'!$D$9))))</f>
        <v/>
      </c>
      <c r="H1684" s="8" t="str">
        <f>IF('1_QUESITOS'!$D$18="ERRO !!!","00.0",
IF(AND(OR(G1684="C",G1684="D"),'1_QUESITOS'!$D$13="Sim"),"10.1",
IF(AND(OR(G1684="A",G1684="B"),'1_QUESITOS'!$D$14="Sim"),"10.2",
IF(AND(OR(G1684="C",G1684="D"),'1_QUESITOS'!$D$13="Não",'1_QUESITOS'!$D$12="Inciso I"),"11.1",
IF(AND(OR(G1684="C",G1684="D"),'1_QUESITOS'!$D$13="Não",'1_QUESITOS'!$D$12="Inciso II"),"11.2",
"00.0")))))</f>
        <v>00.0</v>
      </c>
      <c r="I1684" s="87">
        <f>IF('1_QUESITOS'!$D$18="ERRO !!!",0,
IF(H1684="10.1",0.65,
IF(H1684="10.2",0,
IF(AND(H1684="11.1",'1_QUESITOS'!$D$8="Não",'1_QUESITOS'!$D$9="Não",'1_QUESITOS'!$D$10="Não",'1_QUESITOS'!$D$11="Não"),0.65,
IF(AND(H1684="11.1",OR('1_QUESITOS'!$D$8="Sim",'1_QUESITOS'!$D$9="Sim",'1_QUESITOS'!$D$10="Sim",'1_QUESITOS'!$D$11="Sim")),0.7,
IF(AND(H1684="11.2",'1_QUESITOS'!$D$8="Não",'1_QUESITOS'!$D$9="Não",'1_QUESITOS'!$D$10="Não",'1_QUESITOS'!$D$11="Não"),0.5,
IF(AND(H1684="11.2",OR('1_QUESITOS'!$D$8="Sim",'1_QUESITOS'!$D$9="Sim",'1_QUESITOS'!$D$10="Sim",'1_QUESITOS'!$D$11="Sim")),0.55,
0)))))))</f>
        <v>0</v>
      </c>
      <c r="J1684" s="87">
        <f>'3_CAPAG'!$D$8</f>
        <v>0</v>
      </c>
      <c r="K1684" s="87">
        <f>IF(OR('2_DEBITOS'!I1680="Sim",'1_QUESITOS'!$D$6="Sim",'1_QUESITOS'!$D$7="Sim",'1_QUESITOS'!$D$9="Sim"),I1684,
SMALL(I1684:J1684,1))</f>
        <v>0</v>
      </c>
      <c r="L1684" s="7">
        <f>IF('2_DEBITOS'!$I$4="ERRO !!!",0,ROUNDDOWN(SUM(E1684:F1684)*K1684,2))</f>
        <v>0</v>
      </c>
      <c r="M1684" s="7">
        <f t="shared" si="104"/>
        <v>0</v>
      </c>
      <c r="N1684" s="7">
        <f t="shared" si="107"/>
        <v>0</v>
      </c>
      <c r="O1684" s="7">
        <f t="shared" si="105"/>
        <v>0</v>
      </c>
    </row>
    <row r="1685" spans="3:15" x14ac:dyDescent="0.35">
      <c r="C1685" s="18" t="str">
        <f t="shared" si="106"/>
        <v/>
      </c>
      <c r="D1685" s="13" t="str">
        <f>IF('2_DEBITOS'!D1681="","Não informado",'2_DEBITOS'!D1681)</f>
        <v>Não informado</v>
      </c>
      <c r="E1685" s="7">
        <f>IF('2_DEBITOS'!$I$4="ERRO !!!",0,SUM('2_DEBITOS'!E1681))</f>
        <v>0</v>
      </c>
      <c r="F1685" s="7">
        <f>IF('2_DEBITOS'!$I$4="ERRO !!!",0,SUM('2_DEBITOS'!F1681,'2_DEBITOS'!G1681))</f>
        <v>0</v>
      </c>
      <c r="G1685" s="8" t="str">
        <f>IF('1_QUESITOS'!$D$18="ERRO !!!","",
IF(E1685+F1685=0,"",
IF(OR('2_DEBITOS'!I1681="Sim",'1_QUESITOS'!$D$6="Sim",'1_QUESITOS'!$D$7="Sim",'1_QUESITOS'!$D$9="Sim"),"D",
IF('3_CAPAG'!$D$9="","",
'3_CAPAG'!$D$9))))</f>
        <v/>
      </c>
      <c r="H1685" s="8" t="str">
        <f>IF('1_QUESITOS'!$D$18="ERRO !!!","00.0",
IF(AND(OR(G1685="C",G1685="D"),'1_QUESITOS'!$D$13="Sim"),"10.1",
IF(AND(OR(G1685="A",G1685="B"),'1_QUESITOS'!$D$14="Sim"),"10.2",
IF(AND(OR(G1685="C",G1685="D"),'1_QUESITOS'!$D$13="Não",'1_QUESITOS'!$D$12="Inciso I"),"11.1",
IF(AND(OR(G1685="C",G1685="D"),'1_QUESITOS'!$D$13="Não",'1_QUESITOS'!$D$12="Inciso II"),"11.2",
"00.0")))))</f>
        <v>00.0</v>
      </c>
      <c r="I1685" s="87">
        <f>IF('1_QUESITOS'!$D$18="ERRO !!!",0,
IF(H1685="10.1",0.65,
IF(H1685="10.2",0,
IF(AND(H1685="11.1",'1_QUESITOS'!$D$8="Não",'1_QUESITOS'!$D$9="Não",'1_QUESITOS'!$D$10="Não",'1_QUESITOS'!$D$11="Não"),0.65,
IF(AND(H1685="11.1",OR('1_QUESITOS'!$D$8="Sim",'1_QUESITOS'!$D$9="Sim",'1_QUESITOS'!$D$10="Sim",'1_QUESITOS'!$D$11="Sim")),0.7,
IF(AND(H1685="11.2",'1_QUESITOS'!$D$8="Não",'1_QUESITOS'!$D$9="Não",'1_QUESITOS'!$D$10="Não",'1_QUESITOS'!$D$11="Não"),0.5,
IF(AND(H1685="11.2",OR('1_QUESITOS'!$D$8="Sim",'1_QUESITOS'!$D$9="Sim",'1_QUESITOS'!$D$10="Sim",'1_QUESITOS'!$D$11="Sim")),0.55,
0)))))))</f>
        <v>0</v>
      </c>
      <c r="J1685" s="87">
        <f>'3_CAPAG'!$D$8</f>
        <v>0</v>
      </c>
      <c r="K1685" s="87">
        <f>IF(OR('2_DEBITOS'!I1681="Sim",'1_QUESITOS'!$D$6="Sim",'1_QUESITOS'!$D$7="Sim",'1_QUESITOS'!$D$9="Sim"),I1685,
SMALL(I1685:J1685,1))</f>
        <v>0</v>
      </c>
      <c r="L1685" s="7">
        <f>IF('2_DEBITOS'!$I$4="ERRO !!!",0,ROUNDDOWN(SUM(E1685:F1685)*K1685,2))</f>
        <v>0</v>
      </c>
      <c r="M1685" s="7">
        <f t="shared" si="104"/>
        <v>0</v>
      </c>
      <c r="N1685" s="7">
        <f t="shared" si="107"/>
        <v>0</v>
      </c>
      <c r="O1685" s="7">
        <f t="shared" si="105"/>
        <v>0</v>
      </c>
    </row>
    <row r="1686" spans="3:15" x14ac:dyDescent="0.35">
      <c r="C1686" s="18" t="str">
        <f t="shared" si="106"/>
        <v/>
      </c>
      <c r="D1686" s="13" t="str">
        <f>IF('2_DEBITOS'!D1682="","Não informado",'2_DEBITOS'!D1682)</f>
        <v>Não informado</v>
      </c>
      <c r="E1686" s="7">
        <f>IF('2_DEBITOS'!$I$4="ERRO !!!",0,SUM('2_DEBITOS'!E1682))</f>
        <v>0</v>
      </c>
      <c r="F1686" s="7">
        <f>IF('2_DEBITOS'!$I$4="ERRO !!!",0,SUM('2_DEBITOS'!F1682,'2_DEBITOS'!G1682))</f>
        <v>0</v>
      </c>
      <c r="G1686" s="8" t="str">
        <f>IF('1_QUESITOS'!$D$18="ERRO !!!","",
IF(E1686+F1686=0,"",
IF(OR('2_DEBITOS'!I1682="Sim",'1_QUESITOS'!$D$6="Sim",'1_QUESITOS'!$D$7="Sim",'1_QUESITOS'!$D$9="Sim"),"D",
IF('3_CAPAG'!$D$9="","",
'3_CAPAG'!$D$9))))</f>
        <v/>
      </c>
      <c r="H1686" s="8" t="str">
        <f>IF('1_QUESITOS'!$D$18="ERRO !!!","00.0",
IF(AND(OR(G1686="C",G1686="D"),'1_QUESITOS'!$D$13="Sim"),"10.1",
IF(AND(OR(G1686="A",G1686="B"),'1_QUESITOS'!$D$14="Sim"),"10.2",
IF(AND(OR(G1686="C",G1686="D"),'1_QUESITOS'!$D$13="Não",'1_QUESITOS'!$D$12="Inciso I"),"11.1",
IF(AND(OR(G1686="C",G1686="D"),'1_QUESITOS'!$D$13="Não",'1_QUESITOS'!$D$12="Inciso II"),"11.2",
"00.0")))))</f>
        <v>00.0</v>
      </c>
      <c r="I1686" s="87">
        <f>IF('1_QUESITOS'!$D$18="ERRO !!!",0,
IF(H1686="10.1",0.65,
IF(H1686="10.2",0,
IF(AND(H1686="11.1",'1_QUESITOS'!$D$8="Não",'1_QUESITOS'!$D$9="Não",'1_QUESITOS'!$D$10="Não",'1_QUESITOS'!$D$11="Não"),0.65,
IF(AND(H1686="11.1",OR('1_QUESITOS'!$D$8="Sim",'1_QUESITOS'!$D$9="Sim",'1_QUESITOS'!$D$10="Sim",'1_QUESITOS'!$D$11="Sim")),0.7,
IF(AND(H1686="11.2",'1_QUESITOS'!$D$8="Não",'1_QUESITOS'!$D$9="Não",'1_QUESITOS'!$D$10="Não",'1_QUESITOS'!$D$11="Não"),0.5,
IF(AND(H1686="11.2",OR('1_QUESITOS'!$D$8="Sim",'1_QUESITOS'!$D$9="Sim",'1_QUESITOS'!$D$10="Sim",'1_QUESITOS'!$D$11="Sim")),0.55,
0)))))))</f>
        <v>0</v>
      </c>
      <c r="J1686" s="87">
        <f>'3_CAPAG'!$D$8</f>
        <v>0</v>
      </c>
      <c r="K1686" s="87">
        <f>IF(OR('2_DEBITOS'!I1682="Sim",'1_QUESITOS'!$D$6="Sim",'1_QUESITOS'!$D$7="Sim",'1_QUESITOS'!$D$9="Sim"),I1686,
SMALL(I1686:J1686,1))</f>
        <v>0</v>
      </c>
      <c r="L1686" s="7">
        <f>IF('2_DEBITOS'!$I$4="ERRO !!!",0,ROUNDDOWN(SUM(E1686:F1686)*K1686,2))</f>
        <v>0</v>
      </c>
      <c r="M1686" s="7">
        <f t="shared" si="104"/>
        <v>0</v>
      </c>
      <c r="N1686" s="7">
        <f t="shared" si="107"/>
        <v>0</v>
      </c>
      <c r="O1686" s="7">
        <f t="shared" si="105"/>
        <v>0</v>
      </c>
    </row>
    <row r="1687" spans="3:15" x14ac:dyDescent="0.35">
      <c r="C1687" s="18" t="str">
        <f t="shared" si="106"/>
        <v/>
      </c>
      <c r="D1687" s="13" t="str">
        <f>IF('2_DEBITOS'!D1683="","Não informado",'2_DEBITOS'!D1683)</f>
        <v>Não informado</v>
      </c>
      <c r="E1687" s="7">
        <f>IF('2_DEBITOS'!$I$4="ERRO !!!",0,SUM('2_DEBITOS'!E1683))</f>
        <v>0</v>
      </c>
      <c r="F1687" s="7">
        <f>IF('2_DEBITOS'!$I$4="ERRO !!!",0,SUM('2_DEBITOS'!F1683,'2_DEBITOS'!G1683))</f>
        <v>0</v>
      </c>
      <c r="G1687" s="8" t="str">
        <f>IF('1_QUESITOS'!$D$18="ERRO !!!","",
IF(E1687+F1687=0,"",
IF(OR('2_DEBITOS'!I1683="Sim",'1_QUESITOS'!$D$6="Sim",'1_QUESITOS'!$D$7="Sim",'1_QUESITOS'!$D$9="Sim"),"D",
IF('3_CAPAG'!$D$9="","",
'3_CAPAG'!$D$9))))</f>
        <v/>
      </c>
      <c r="H1687" s="8" t="str">
        <f>IF('1_QUESITOS'!$D$18="ERRO !!!","00.0",
IF(AND(OR(G1687="C",G1687="D"),'1_QUESITOS'!$D$13="Sim"),"10.1",
IF(AND(OR(G1687="A",G1687="B"),'1_QUESITOS'!$D$14="Sim"),"10.2",
IF(AND(OR(G1687="C",G1687="D"),'1_QUESITOS'!$D$13="Não",'1_QUESITOS'!$D$12="Inciso I"),"11.1",
IF(AND(OR(G1687="C",G1687="D"),'1_QUESITOS'!$D$13="Não",'1_QUESITOS'!$D$12="Inciso II"),"11.2",
"00.0")))))</f>
        <v>00.0</v>
      </c>
      <c r="I1687" s="87">
        <f>IF('1_QUESITOS'!$D$18="ERRO !!!",0,
IF(H1687="10.1",0.65,
IF(H1687="10.2",0,
IF(AND(H1687="11.1",'1_QUESITOS'!$D$8="Não",'1_QUESITOS'!$D$9="Não",'1_QUESITOS'!$D$10="Não",'1_QUESITOS'!$D$11="Não"),0.65,
IF(AND(H1687="11.1",OR('1_QUESITOS'!$D$8="Sim",'1_QUESITOS'!$D$9="Sim",'1_QUESITOS'!$D$10="Sim",'1_QUESITOS'!$D$11="Sim")),0.7,
IF(AND(H1687="11.2",'1_QUESITOS'!$D$8="Não",'1_QUESITOS'!$D$9="Não",'1_QUESITOS'!$D$10="Não",'1_QUESITOS'!$D$11="Não"),0.5,
IF(AND(H1687="11.2",OR('1_QUESITOS'!$D$8="Sim",'1_QUESITOS'!$D$9="Sim",'1_QUESITOS'!$D$10="Sim",'1_QUESITOS'!$D$11="Sim")),0.55,
0)))))))</f>
        <v>0</v>
      </c>
      <c r="J1687" s="87">
        <f>'3_CAPAG'!$D$8</f>
        <v>0</v>
      </c>
      <c r="K1687" s="87">
        <f>IF(OR('2_DEBITOS'!I1683="Sim",'1_QUESITOS'!$D$6="Sim",'1_QUESITOS'!$D$7="Sim",'1_QUESITOS'!$D$9="Sim"),I1687,
SMALL(I1687:J1687,1))</f>
        <v>0</v>
      </c>
      <c r="L1687" s="7">
        <f>IF('2_DEBITOS'!$I$4="ERRO !!!",0,ROUNDDOWN(SUM(E1687:F1687)*K1687,2))</f>
        <v>0</v>
      </c>
      <c r="M1687" s="7">
        <f t="shared" si="104"/>
        <v>0</v>
      </c>
      <c r="N1687" s="7">
        <f t="shared" si="107"/>
        <v>0</v>
      </c>
      <c r="O1687" s="7">
        <f t="shared" si="105"/>
        <v>0</v>
      </c>
    </row>
    <row r="1688" spans="3:15" x14ac:dyDescent="0.35">
      <c r="C1688" s="18" t="str">
        <f t="shared" si="106"/>
        <v/>
      </c>
      <c r="D1688" s="13" t="str">
        <f>IF('2_DEBITOS'!D1684="","Não informado",'2_DEBITOS'!D1684)</f>
        <v>Não informado</v>
      </c>
      <c r="E1688" s="7">
        <f>IF('2_DEBITOS'!$I$4="ERRO !!!",0,SUM('2_DEBITOS'!E1684))</f>
        <v>0</v>
      </c>
      <c r="F1688" s="7">
        <f>IF('2_DEBITOS'!$I$4="ERRO !!!",0,SUM('2_DEBITOS'!F1684,'2_DEBITOS'!G1684))</f>
        <v>0</v>
      </c>
      <c r="G1688" s="8" t="str">
        <f>IF('1_QUESITOS'!$D$18="ERRO !!!","",
IF(E1688+F1688=0,"",
IF(OR('2_DEBITOS'!I1684="Sim",'1_QUESITOS'!$D$6="Sim",'1_QUESITOS'!$D$7="Sim",'1_QUESITOS'!$D$9="Sim"),"D",
IF('3_CAPAG'!$D$9="","",
'3_CAPAG'!$D$9))))</f>
        <v/>
      </c>
      <c r="H1688" s="8" t="str">
        <f>IF('1_QUESITOS'!$D$18="ERRO !!!","00.0",
IF(AND(OR(G1688="C",G1688="D"),'1_QUESITOS'!$D$13="Sim"),"10.1",
IF(AND(OR(G1688="A",G1688="B"),'1_QUESITOS'!$D$14="Sim"),"10.2",
IF(AND(OR(G1688="C",G1688="D"),'1_QUESITOS'!$D$13="Não",'1_QUESITOS'!$D$12="Inciso I"),"11.1",
IF(AND(OR(G1688="C",G1688="D"),'1_QUESITOS'!$D$13="Não",'1_QUESITOS'!$D$12="Inciso II"),"11.2",
"00.0")))))</f>
        <v>00.0</v>
      </c>
      <c r="I1688" s="87">
        <f>IF('1_QUESITOS'!$D$18="ERRO !!!",0,
IF(H1688="10.1",0.65,
IF(H1688="10.2",0,
IF(AND(H1688="11.1",'1_QUESITOS'!$D$8="Não",'1_QUESITOS'!$D$9="Não",'1_QUESITOS'!$D$10="Não",'1_QUESITOS'!$D$11="Não"),0.65,
IF(AND(H1688="11.1",OR('1_QUESITOS'!$D$8="Sim",'1_QUESITOS'!$D$9="Sim",'1_QUESITOS'!$D$10="Sim",'1_QUESITOS'!$D$11="Sim")),0.7,
IF(AND(H1688="11.2",'1_QUESITOS'!$D$8="Não",'1_QUESITOS'!$D$9="Não",'1_QUESITOS'!$D$10="Não",'1_QUESITOS'!$D$11="Não"),0.5,
IF(AND(H1688="11.2",OR('1_QUESITOS'!$D$8="Sim",'1_QUESITOS'!$D$9="Sim",'1_QUESITOS'!$D$10="Sim",'1_QUESITOS'!$D$11="Sim")),0.55,
0)))))))</f>
        <v>0</v>
      </c>
      <c r="J1688" s="87">
        <f>'3_CAPAG'!$D$8</f>
        <v>0</v>
      </c>
      <c r="K1688" s="87">
        <f>IF(OR('2_DEBITOS'!I1684="Sim",'1_QUESITOS'!$D$6="Sim",'1_QUESITOS'!$D$7="Sim",'1_QUESITOS'!$D$9="Sim"),I1688,
SMALL(I1688:J1688,1))</f>
        <v>0</v>
      </c>
      <c r="L1688" s="7">
        <f>IF('2_DEBITOS'!$I$4="ERRO !!!",0,ROUNDDOWN(SUM(E1688:F1688)*K1688,2))</f>
        <v>0</v>
      </c>
      <c r="M1688" s="7">
        <f t="shared" si="104"/>
        <v>0</v>
      </c>
      <c r="N1688" s="7">
        <f t="shared" si="107"/>
        <v>0</v>
      </c>
      <c r="O1688" s="7">
        <f t="shared" si="105"/>
        <v>0</v>
      </c>
    </row>
    <row r="1689" spans="3:15" x14ac:dyDescent="0.35">
      <c r="C1689" s="18" t="str">
        <f t="shared" si="106"/>
        <v/>
      </c>
      <c r="D1689" s="13" t="str">
        <f>IF('2_DEBITOS'!D1685="","Não informado",'2_DEBITOS'!D1685)</f>
        <v>Não informado</v>
      </c>
      <c r="E1689" s="7">
        <f>IF('2_DEBITOS'!$I$4="ERRO !!!",0,SUM('2_DEBITOS'!E1685))</f>
        <v>0</v>
      </c>
      <c r="F1689" s="7">
        <f>IF('2_DEBITOS'!$I$4="ERRO !!!",0,SUM('2_DEBITOS'!F1685,'2_DEBITOS'!G1685))</f>
        <v>0</v>
      </c>
      <c r="G1689" s="8" t="str">
        <f>IF('1_QUESITOS'!$D$18="ERRO !!!","",
IF(E1689+F1689=0,"",
IF(OR('2_DEBITOS'!I1685="Sim",'1_QUESITOS'!$D$6="Sim",'1_QUESITOS'!$D$7="Sim",'1_QUESITOS'!$D$9="Sim"),"D",
IF('3_CAPAG'!$D$9="","",
'3_CAPAG'!$D$9))))</f>
        <v/>
      </c>
      <c r="H1689" s="8" t="str">
        <f>IF('1_QUESITOS'!$D$18="ERRO !!!","00.0",
IF(AND(OR(G1689="C",G1689="D"),'1_QUESITOS'!$D$13="Sim"),"10.1",
IF(AND(OR(G1689="A",G1689="B"),'1_QUESITOS'!$D$14="Sim"),"10.2",
IF(AND(OR(G1689="C",G1689="D"),'1_QUESITOS'!$D$13="Não",'1_QUESITOS'!$D$12="Inciso I"),"11.1",
IF(AND(OR(G1689="C",G1689="D"),'1_QUESITOS'!$D$13="Não",'1_QUESITOS'!$D$12="Inciso II"),"11.2",
"00.0")))))</f>
        <v>00.0</v>
      </c>
      <c r="I1689" s="87">
        <f>IF('1_QUESITOS'!$D$18="ERRO !!!",0,
IF(H1689="10.1",0.65,
IF(H1689="10.2",0,
IF(AND(H1689="11.1",'1_QUESITOS'!$D$8="Não",'1_QUESITOS'!$D$9="Não",'1_QUESITOS'!$D$10="Não",'1_QUESITOS'!$D$11="Não"),0.65,
IF(AND(H1689="11.1",OR('1_QUESITOS'!$D$8="Sim",'1_QUESITOS'!$D$9="Sim",'1_QUESITOS'!$D$10="Sim",'1_QUESITOS'!$D$11="Sim")),0.7,
IF(AND(H1689="11.2",'1_QUESITOS'!$D$8="Não",'1_QUESITOS'!$D$9="Não",'1_QUESITOS'!$D$10="Não",'1_QUESITOS'!$D$11="Não"),0.5,
IF(AND(H1689="11.2",OR('1_QUESITOS'!$D$8="Sim",'1_QUESITOS'!$D$9="Sim",'1_QUESITOS'!$D$10="Sim",'1_QUESITOS'!$D$11="Sim")),0.55,
0)))))))</f>
        <v>0</v>
      </c>
      <c r="J1689" s="87">
        <f>'3_CAPAG'!$D$8</f>
        <v>0</v>
      </c>
      <c r="K1689" s="87">
        <f>IF(OR('2_DEBITOS'!I1685="Sim",'1_QUESITOS'!$D$6="Sim",'1_QUESITOS'!$D$7="Sim",'1_QUESITOS'!$D$9="Sim"),I1689,
SMALL(I1689:J1689,1))</f>
        <v>0</v>
      </c>
      <c r="L1689" s="7">
        <f>IF('2_DEBITOS'!$I$4="ERRO !!!",0,ROUNDDOWN(SUM(E1689:F1689)*K1689,2))</f>
        <v>0</v>
      </c>
      <c r="M1689" s="7">
        <f t="shared" si="104"/>
        <v>0</v>
      </c>
      <c r="N1689" s="7">
        <f t="shared" si="107"/>
        <v>0</v>
      </c>
      <c r="O1689" s="7">
        <f t="shared" si="105"/>
        <v>0</v>
      </c>
    </row>
    <row r="1690" spans="3:15" x14ac:dyDescent="0.35">
      <c r="C1690" s="18" t="str">
        <f t="shared" si="106"/>
        <v/>
      </c>
      <c r="D1690" s="13" t="str">
        <f>IF('2_DEBITOS'!D1686="","Não informado",'2_DEBITOS'!D1686)</f>
        <v>Não informado</v>
      </c>
      <c r="E1690" s="7">
        <f>IF('2_DEBITOS'!$I$4="ERRO !!!",0,SUM('2_DEBITOS'!E1686))</f>
        <v>0</v>
      </c>
      <c r="F1690" s="7">
        <f>IF('2_DEBITOS'!$I$4="ERRO !!!",0,SUM('2_DEBITOS'!F1686,'2_DEBITOS'!G1686))</f>
        <v>0</v>
      </c>
      <c r="G1690" s="8" t="str">
        <f>IF('1_QUESITOS'!$D$18="ERRO !!!","",
IF(E1690+F1690=0,"",
IF(OR('2_DEBITOS'!I1686="Sim",'1_QUESITOS'!$D$6="Sim",'1_QUESITOS'!$D$7="Sim",'1_QUESITOS'!$D$9="Sim"),"D",
IF('3_CAPAG'!$D$9="","",
'3_CAPAG'!$D$9))))</f>
        <v/>
      </c>
      <c r="H1690" s="8" t="str">
        <f>IF('1_QUESITOS'!$D$18="ERRO !!!","00.0",
IF(AND(OR(G1690="C",G1690="D"),'1_QUESITOS'!$D$13="Sim"),"10.1",
IF(AND(OR(G1690="A",G1690="B"),'1_QUESITOS'!$D$14="Sim"),"10.2",
IF(AND(OR(G1690="C",G1690="D"),'1_QUESITOS'!$D$13="Não",'1_QUESITOS'!$D$12="Inciso I"),"11.1",
IF(AND(OR(G1690="C",G1690="D"),'1_QUESITOS'!$D$13="Não",'1_QUESITOS'!$D$12="Inciso II"),"11.2",
"00.0")))))</f>
        <v>00.0</v>
      </c>
      <c r="I1690" s="87">
        <f>IF('1_QUESITOS'!$D$18="ERRO !!!",0,
IF(H1690="10.1",0.65,
IF(H1690="10.2",0,
IF(AND(H1690="11.1",'1_QUESITOS'!$D$8="Não",'1_QUESITOS'!$D$9="Não",'1_QUESITOS'!$D$10="Não",'1_QUESITOS'!$D$11="Não"),0.65,
IF(AND(H1690="11.1",OR('1_QUESITOS'!$D$8="Sim",'1_QUESITOS'!$D$9="Sim",'1_QUESITOS'!$D$10="Sim",'1_QUESITOS'!$D$11="Sim")),0.7,
IF(AND(H1690="11.2",'1_QUESITOS'!$D$8="Não",'1_QUESITOS'!$D$9="Não",'1_QUESITOS'!$D$10="Não",'1_QUESITOS'!$D$11="Não"),0.5,
IF(AND(H1690="11.2",OR('1_QUESITOS'!$D$8="Sim",'1_QUESITOS'!$D$9="Sim",'1_QUESITOS'!$D$10="Sim",'1_QUESITOS'!$D$11="Sim")),0.55,
0)))))))</f>
        <v>0</v>
      </c>
      <c r="J1690" s="87">
        <f>'3_CAPAG'!$D$8</f>
        <v>0</v>
      </c>
      <c r="K1690" s="87">
        <f>IF(OR('2_DEBITOS'!I1686="Sim",'1_QUESITOS'!$D$6="Sim",'1_QUESITOS'!$D$7="Sim",'1_QUESITOS'!$D$9="Sim"),I1690,
SMALL(I1690:J1690,1))</f>
        <v>0</v>
      </c>
      <c r="L1690" s="7">
        <f>IF('2_DEBITOS'!$I$4="ERRO !!!",0,ROUNDDOWN(SUM(E1690:F1690)*K1690,2))</f>
        <v>0</v>
      </c>
      <c r="M1690" s="7">
        <f t="shared" si="104"/>
        <v>0</v>
      </c>
      <c r="N1690" s="7">
        <f t="shared" si="107"/>
        <v>0</v>
      </c>
      <c r="O1690" s="7">
        <f t="shared" si="105"/>
        <v>0</v>
      </c>
    </row>
    <row r="1691" spans="3:15" x14ac:dyDescent="0.35">
      <c r="C1691" s="18" t="str">
        <f t="shared" si="106"/>
        <v/>
      </c>
      <c r="D1691" s="13" t="str">
        <f>IF('2_DEBITOS'!D1687="","Não informado",'2_DEBITOS'!D1687)</f>
        <v>Não informado</v>
      </c>
      <c r="E1691" s="7">
        <f>IF('2_DEBITOS'!$I$4="ERRO !!!",0,SUM('2_DEBITOS'!E1687))</f>
        <v>0</v>
      </c>
      <c r="F1691" s="7">
        <f>IF('2_DEBITOS'!$I$4="ERRO !!!",0,SUM('2_DEBITOS'!F1687,'2_DEBITOS'!G1687))</f>
        <v>0</v>
      </c>
      <c r="G1691" s="8" t="str">
        <f>IF('1_QUESITOS'!$D$18="ERRO !!!","",
IF(E1691+F1691=0,"",
IF(OR('2_DEBITOS'!I1687="Sim",'1_QUESITOS'!$D$6="Sim",'1_QUESITOS'!$D$7="Sim",'1_QUESITOS'!$D$9="Sim"),"D",
IF('3_CAPAG'!$D$9="","",
'3_CAPAG'!$D$9))))</f>
        <v/>
      </c>
      <c r="H1691" s="8" t="str">
        <f>IF('1_QUESITOS'!$D$18="ERRO !!!","00.0",
IF(AND(OR(G1691="C",G1691="D"),'1_QUESITOS'!$D$13="Sim"),"10.1",
IF(AND(OR(G1691="A",G1691="B"),'1_QUESITOS'!$D$14="Sim"),"10.2",
IF(AND(OR(G1691="C",G1691="D"),'1_QUESITOS'!$D$13="Não",'1_QUESITOS'!$D$12="Inciso I"),"11.1",
IF(AND(OR(G1691="C",G1691="D"),'1_QUESITOS'!$D$13="Não",'1_QUESITOS'!$D$12="Inciso II"),"11.2",
"00.0")))))</f>
        <v>00.0</v>
      </c>
      <c r="I1691" s="87">
        <f>IF('1_QUESITOS'!$D$18="ERRO !!!",0,
IF(H1691="10.1",0.65,
IF(H1691="10.2",0,
IF(AND(H1691="11.1",'1_QUESITOS'!$D$8="Não",'1_QUESITOS'!$D$9="Não",'1_QUESITOS'!$D$10="Não",'1_QUESITOS'!$D$11="Não"),0.65,
IF(AND(H1691="11.1",OR('1_QUESITOS'!$D$8="Sim",'1_QUESITOS'!$D$9="Sim",'1_QUESITOS'!$D$10="Sim",'1_QUESITOS'!$D$11="Sim")),0.7,
IF(AND(H1691="11.2",'1_QUESITOS'!$D$8="Não",'1_QUESITOS'!$D$9="Não",'1_QUESITOS'!$D$10="Não",'1_QUESITOS'!$D$11="Não"),0.5,
IF(AND(H1691="11.2",OR('1_QUESITOS'!$D$8="Sim",'1_QUESITOS'!$D$9="Sim",'1_QUESITOS'!$D$10="Sim",'1_QUESITOS'!$D$11="Sim")),0.55,
0)))))))</f>
        <v>0</v>
      </c>
      <c r="J1691" s="87">
        <f>'3_CAPAG'!$D$8</f>
        <v>0</v>
      </c>
      <c r="K1691" s="87">
        <f>IF(OR('2_DEBITOS'!I1687="Sim",'1_QUESITOS'!$D$6="Sim",'1_QUESITOS'!$D$7="Sim",'1_QUESITOS'!$D$9="Sim"),I1691,
SMALL(I1691:J1691,1))</f>
        <v>0</v>
      </c>
      <c r="L1691" s="7">
        <f>IF('2_DEBITOS'!$I$4="ERRO !!!",0,ROUNDDOWN(SUM(E1691:F1691)*K1691,2))</f>
        <v>0</v>
      </c>
      <c r="M1691" s="7">
        <f t="shared" si="104"/>
        <v>0</v>
      </c>
      <c r="N1691" s="7">
        <f t="shared" si="107"/>
        <v>0</v>
      </c>
      <c r="O1691" s="7">
        <f t="shared" si="105"/>
        <v>0</v>
      </c>
    </row>
    <row r="1692" spans="3:15" x14ac:dyDescent="0.35">
      <c r="C1692" s="18" t="str">
        <f t="shared" si="106"/>
        <v/>
      </c>
      <c r="D1692" s="13" t="str">
        <f>IF('2_DEBITOS'!D1688="","Não informado",'2_DEBITOS'!D1688)</f>
        <v>Não informado</v>
      </c>
      <c r="E1692" s="7">
        <f>IF('2_DEBITOS'!$I$4="ERRO !!!",0,SUM('2_DEBITOS'!E1688))</f>
        <v>0</v>
      </c>
      <c r="F1692" s="7">
        <f>IF('2_DEBITOS'!$I$4="ERRO !!!",0,SUM('2_DEBITOS'!F1688,'2_DEBITOS'!G1688))</f>
        <v>0</v>
      </c>
      <c r="G1692" s="8" t="str">
        <f>IF('1_QUESITOS'!$D$18="ERRO !!!","",
IF(E1692+F1692=0,"",
IF(OR('2_DEBITOS'!I1688="Sim",'1_QUESITOS'!$D$6="Sim",'1_QUESITOS'!$D$7="Sim",'1_QUESITOS'!$D$9="Sim"),"D",
IF('3_CAPAG'!$D$9="","",
'3_CAPAG'!$D$9))))</f>
        <v/>
      </c>
      <c r="H1692" s="8" t="str">
        <f>IF('1_QUESITOS'!$D$18="ERRO !!!","00.0",
IF(AND(OR(G1692="C",G1692="D"),'1_QUESITOS'!$D$13="Sim"),"10.1",
IF(AND(OR(G1692="A",G1692="B"),'1_QUESITOS'!$D$14="Sim"),"10.2",
IF(AND(OR(G1692="C",G1692="D"),'1_QUESITOS'!$D$13="Não",'1_QUESITOS'!$D$12="Inciso I"),"11.1",
IF(AND(OR(G1692="C",G1692="D"),'1_QUESITOS'!$D$13="Não",'1_QUESITOS'!$D$12="Inciso II"),"11.2",
"00.0")))))</f>
        <v>00.0</v>
      </c>
      <c r="I1692" s="87">
        <f>IF('1_QUESITOS'!$D$18="ERRO !!!",0,
IF(H1692="10.1",0.65,
IF(H1692="10.2",0,
IF(AND(H1692="11.1",'1_QUESITOS'!$D$8="Não",'1_QUESITOS'!$D$9="Não",'1_QUESITOS'!$D$10="Não",'1_QUESITOS'!$D$11="Não"),0.65,
IF(AND(H1692="11.1",OR('1_QUESITOS'!$D$8="Sim",'1_QUESITOS'!$D$9="Sim",'1_QUESITOS'!$D$10="Sim",'1_QUESITOS'!$D$11="Sim")),0.7,
IF(AND(H1692="11.2",'1_QUESITOS'!$D$8="Não",'1_QUESITOS'!$D$9="Não",'1_QUESITOS'!$D$10="Não",'1_QUESITOS'!$D$11="Não"),0.5,
IF(AND(H1692="11.2",OR('1_QUESITOS'!$D$8="Sim",'1_QUESITOS'!$D$9="Sim",'1_QUESITOS'!$D$10="Sim",'1_QUESITOS'!$D$11="Sim")),0.55,
0)))))))</f>
        <v>0</v>
      </c>
      <c r="J1692" s="87">
        <f>'3_CAPAG'!$D$8</f>
        <v>0</v>
      </c>
      <c r="K1692" s="87">
        <f>IF(OR('2_DEBITOS'!I1688="Sim",'1_QUESITOS'!$D$6="Sim",'1_QUESITOS'!$D$7="Sim",'1_QUESITOS'!$D$9="Sim"),I1692,
SMALL(I1692:J1692,1))</f>
        <v>0</v>
      </c>
      <c r="L1692" s="7">
        <f>IF('2_DEBITOS'!$I$4="ERRO !!!",0,ROUNDDOWN(SUM(E1692:F1692)*K1692,2))</f>
        <v>0</v>
      </c>
      <c r="M1692" s="7">
        <f t="shared" si="104"/>
        <v>0</v>
      </c>
      <c r="N1692" s="7">
        <f t="shared" si="107"/>
        <v>0</v>
      </c>
      <c r="O1692" s="7">
        <f t="shared" si="105"/>
        <v>0</v>
      </c>
    </row>
    <row r="1693" spans="3:15" x14ac:dyDescent="0.35">
      <c r="C1693" s="18" t="str">
        <f t="shared" si="106"/>
        <v/>
      </c>
      <c r="D1693" s="13" t="str">
        <f>IF('2_DEBITOS'!D1689="","Não informado",'2_DEBITOS'!D1689)</f>
        <v>Não informado</v>
      </c>
      <c r="E1693" s="7">
        <f>IF('2_DEBITOS'!$I$4="ERRO !!!",0,SUM('2_DEBITOS'!E1689))</f>
        <v>0</v>
      </c>
      <c r="F1693" s="7">
        <f>IF('2_DEBITOS'!$I$4="ERRO !!!",0,SUM('2_DEBITOS'!F1689,'2_DEBITOS'!G1689))</f>
        <v>0</v>
      </c>
      <c r="G1693" s="8" t="str">
        <f>IF('1_QUESITOS'!$D$18="ERRO !!!","",
IF(E1693+F1693=0,"",
IF(OR('2_DEBITOS'!I1689="Sim",'1_QUESITOS'!$D$6="Sim",'1_QUESITOS'!$D$7="Sim",'1_QUESITOS'!$D$9="Sim"),"D",
IF('3_CAPAG'!$D$9="","",
'3_CAPAG'!$D$9))))</f>
        <v/>
      </c>
      <c r="H1693" s="8" t="str">
        <f>IF('1_QUESITOS'!$D$18="ERRO !!!","00.0",
IF(AND(OR(G1693="C",G1693="D"),'1_QUESITOS'!$D$13="Sim"),"10.1",
IF(AND(OR(G1693="A",G1693="B"),'1_QUESITOS'!$D$14="Sim"),"10.2",
IF(AND(OR(G1693="C",G1693="D"),'1_QUESITOS'!$D$13="Não",'1_QUESITOS'!$D$12="Inciso I"),"11.1",
IF(AND(OR(G1693="C",G1693="D"),'1_QUESITOS'!$D$13="Não",'1_QUESITOS'!$D$12="Inciso II"),"11.2",
"00.0")))))</f>
        <v>00.0</v>
      </c>
      <c r="I1693" s="87">
        <f>IF('1_QUESITOS'!$D$18="ERRO !!!",0,
IF(H1693="10.1",0.65,
IF(H1693="10.2",0,
IF(AND(H1693="11.1",'1_QUESITOS'!$D$8="Não",'1_QUESITOS'!$D$9="Não",'1_QUESITOS'!$D$10="Não",'1_QUESITOS'!$D$11="Não"),0.65,
IF(AND(H1693="11.1",OR('1_QUESITOS'!$D$8="Sim",'1_QUESITOS'!$D$9="Sim",'1_QUESITOS'!$D$10="Sim",'1_QUESITOS'!$D$11="Sim")),0.7,
IF(AND(H1693="11.2",'1_QUESITOS'!$D$8="Não",'1_QUESITOS'!$D$9="Não",'1_QUESITOS'!$D$10="Não",'1_QUESITOS'!$D$11="Não"),0.5,
IF(AND(H1693="11.2",OR('1_QUESITOS'!$D$8="Sim",'1_QUESITOS'!$D$9="Sim",'1_QUESITOS'!$D$10="Sim",'1_QUESITOS'!$D$11="Sim")),0.55,
0)))))))</f>
        <v>0</v>
      </c>
      <c r="J1693" s="87">
        <f>'3_CAPAG'!$D$8</f>
        <v>0</v>
      </c>
      <c r="K1693" s="87">
        <f>IF(OR('2_DEBITOS'!I1689="Sim",'1_QUESITOS'!$D$6="Sim",'1_QUESITOS'!$D$7="Sim",'1_QUESITOS'!$D$9="Sim"),I1693,
SMALL(I1693:J1693,1))</f>
        <v>0</v>
      </c>
      <c r="L1693" s="7">
        <f>IF('2_DEBITOS'!$I$4="ERRO !!!",0,ROUNDDOWN(SUM(E1693:F1693)*K1693,2))</f>
        <v>0</v>
      </c>
      <c r="M1693" s="7">
        <f t="shared" si="104"/>
        <v>0</v>
      </c>
      <c r="N1693" s="7">
        <f t="shared" si="107"/>
        <v>0</v>
      </c>
      <c r="O1693" s="7">
        <f t="shared" si="105"/>
        <v>0</v>
      </c>
    </row>
    <row r="1694" spans="3:15" x14ac:dyDescent="0.35">
      <c r="C1694" s="18" t="str">
        <f t="shared" si="106"/>
        <v/>
      </c>
      <c r="D1694" s="13" t="str">
        <f>IF('2_DEBITOS'!D1690="","Não informado",'2_DEBITOS'!D1690)</f>
        <v>Não informado</v>
      </c>
      <c r="E1694" s="7">
        <f>IF('2_DEBITOS'!$I$4="ERRO !!!",0,SUM('2_DEBITOS'!E1690))</f>
        <v>0</v>
      </c>
      <c r="F1694" s="7">
        <f>IF('2_DEBITOS'!$I$4="ERRO !!!",0,SUM('2_DEBITOS'!F1690,'2_DEBITOS'!G1690))</f>
        <v>0</v>
      </c>
      <c r="G1694" s="8" t="str">
        <f>IF('1_QUESITOS'!$D$18="ERRO !!!","",
IF(E1694+F1694=0,"",
IF(OR('2_DEBITOS'!I1690="Sim",'1_QUESITOS'!$D$6="Sim",'1_QUESITOS'!$D$7="Sim",'1_QUESITOS'!$D$9="Sim"),"D",
IF('3_CAPAG'!$D$9="","",
'3_CAPAG'!$D$9))))</f>
        <v/>
      </c>
      <c r="H1694" s="8" t="str">
        <f>IF('1_QUESITOS'!$D$18="ERRO !!!","00.0",
IF(AND(OR(G1694="C",G1694="D"),'1_QUESITOS'!$D$13="Sim"),"10.1",
IF(AND(OR(G1694="A",G1694="B"),'1_QUESITOS'!$D$14="Sim"),"10.2",
IF(AND(OR(G1694="C",G1694="D"),'1_QUESITOS'!$D$13="Não",'1_QUESITOS'!$D$12="Inciso I"),"11.1",
IF(AND(OR(G1694="C",G1694="D"),'1_QUESITOS'!$D$13="Não",'1_QUESITOS'!$D$12="Inciso II"),"11.2",
"00.0")))))</f>
        <v>00.0</v>
      </c>
      <c r="I1694" s="87">
        <f>IF('1_QUESITOS'!$D$18="ERRO !!!",0,
IF(H1694="10.1",0.65,
IF(H1694="10.2",0,
IF(AND(H1694="11.1",'1_QUESITOS'!$D$8="Não",'1_QUESITOS'!$D$9="Não",'1_QUESITOS'!$D$10="Não",'1_QUESITOS'!$D$11="Não"),0.65,
IF(AND(H1694="11.1",OR('1_QUESITOS'!$D$8="Sim",'1_QUESITOS'!$D$9="Sim",'1_QUESITOS'!$D$10="Sim",'1_QUESITOS'!$D$11="Sim")),0.7,
IF(AND(H1694="11.2",'1_QUESITOS'!$D$8="Não",'1_QUESITOS'!$D$9="Não",'1_QUESITOS'!$D$10="Não",'1_QUESITOS'!$D$11="Não"),0.5,
IF(AND(H1694="11.2",OR('1_QUESITOS'!$D$8="Sim",'1_QUESITOS'!$D$9="Sim",'1_QUESITOS'!$D$10="Sim",'1_QUESITOS'!$D$11="Sim")),0.55,
0)))))))</f>
        <v>0</v>
      </c>
      <c r="J1694" s="87">
        <f>'3_CAPAG'!$D$8</f>
        <v>0</v>
      </c>
      <c r="K1694" s="87">
        <f>IF(OR('2_DEBITOS'!I1690="Sim",'1_QUESITOS'!$D$6="Sim",'1_QUESITOS'!$D$7="Sim",'1_QUESITOS'!$D$9="Sim"),I1694,
SMALL(I1694:J1694,1))</f>
        <v>0</v>
      </c>
      <c r="L1694" s="7">
        <f>IF('2_DEBITOS'!$I$4="ERRO !!!",0,ROUNDDOWN(SUM(E1694:F1694)*K1694,2))</f>
        <v>0</v>
      </c>
      <c r="M1694" s="7">
        <f t="shared" si="104"/>
        <v>0</v>
      </c>
      <c r="N1694" s="7">
        <f t="shared" si="107"/>
        <v>0</v>
      </c>
      <c r="O1694" s="7">
        <f t="shared" si="105"/>
        <v>0</v>
      </c>
    </row>
    <row r="1695" spans="3:15" x14ac:dyDescent="0.35">
      <c r="C1695" s="18" t="str">
        <f t="shared" si="106"/>
        <v/>
      </c>
      <c r="D1695" s="13" t="str">
        <f>IF('2_DEBITOS'!D1691="","Não informado",'2_DEBITOS'!D1691)</f>
        <v>Não informado</v>
      </c>
      <c r="E1695" s="7">
        <f>IF('2_DEBITOS'!$I$4="ERRO !!!",0,SUM('2_DEBITOS'!E1691))</f>
        <v>0</v>
      </c>
      <c r="F1695" s="7">
        <f>IF('2_DEBITOS'!$I$4="ERRO !!!",0,SUM('2_DEBITOS'!F1691,'2_DEBITOS'!G1691))</f>
        <v>0</v>
      </c>
      <c r="G1695" s="8" t="str">
        <f>IF('1_QUESITOS'!$D$18="ERRO !!!","",
IF(E1695+F1695=0,"",
IF(OR('2_DEBITOS'!I1691="Sim",'1_QUESITOS'!$D$6="Sim",'1_QUESITOS'!$D$7="Sim",'1_QUESITOS'!$D$9="Sim"),"D",
IF('3_CAPAG'!$D$9="","",
'3_CAPAG'!$D$9))))</f>
        <v/>
      </c>
      <c r="H1695" s="8" t="str">
        <f>IF('1_QUESITOS'!$D$18="ERRO !!!","00.0",
IF(AND(OR(G1695="C",G1695="D"),'1_QUESITOS'!$D$13="Sim"),"10.1",
IF(AND(OR(G1695="A",G1695="B"),'1_QUESITOS'!$D$14="Sim"),"10.2",
IF(AND(OR(G1695="C",G1695="D"),'1_QUESITOS'!$D$13="Não",'1_QUESITOS'!$D$12="Inciso I"),"11.1",
IF(AND(OR(G1695="C",G1695="D"),'1_QUESITOS'!$D$13="Não",'1_QUESITOS'!$D$12="Inciso II"),"11.2",
"00.0")))))</f>
        <v>00.0</v>
      </c>
      <c r="I1695" s="87">
        <f>IF('1_QUESITOS'!$D$18="ERRO !!!",0,
IF(H1695="10.1",0.65,
IF(H1695="10.2",0,
IF(AND(H1695="11.1",'1_QUESITOS'!$D$8="Não",'1_QUESITOS'!$D$9="Não",'1_QUESITOS'!$D$10="Não",'1_QUESITOS'!$D$11="Não"),0.65,
IF(AND(H1695="11.1",OR('1_QUESITOS'!$D$8="Sim",'1_QUESITOS'!$D$9="Sim",'1_QUESITOS'!$D$10="Sim",'1_QUESITOS'!$D$11="Sim")),0.7,
IF(AND(H1695="11.2",'1_QUESITOS'!$D$8="Não",'1_QUESITOS'!$D$9="Não",'1_QUESITOS'!$D$10="Não",'1_QUESITOS'!$D$11="Não"),0.5,
IF(AND(H1695="11.2",OR('1_QUESITOS'!$D$8="Sim",'1_QUESITOS'!$D$9="Sim",'1_QUESITOS'!$D$10="Sim",'1_QUESITOS'!$D$11="Sim")),0.55,
0)))))))</f>
        <v>0</v>
      </c>
      <c r="J1695" s="87">
        <f>'3_CAPAG'!$D$8</f>
        <v>0</v>
      </c>
      <c r="K1695" s="87">
        <f>IF(OR('2_DEBITOS'!I1691="Sim",'1_QUESITOS'!$D$6="Sim",'1_QUESITOS'!$D$7="Sim",'1_QUESITOS'!$D$9="Sim"),I1695,
SMALL(I1695:J1695,1))</f>
        <v>0</v>
      </c>
      <c r="L1695" s="7">
        <f>IF('2_DEBITOS'!$I$4="ERRO !!!",0,ROUNDDOWN(SUM(E1695:F1695)*K1695,2))</f>
        <v>0</v>
      </c>
      <c r="M1695" s="7">
        <f t="shared" si="104"/>
        <v>0</v>
      </c>
      <c r="N1695" s="7">
        <f t="shared" si="107"/>
        <v>0</v>
      </c>
      <c r="O1695" s="7">
        <f t="shared" si="105"/>
        <v>0</v>
      </c>
    </row>
    <row r="1696" spans="3:15" x14ac:dyDescent="0.35">
      <c r="C1696" s="18" t="str">
        <f t="shared" si="106"/>
        <v/>
      </c>
      <c r="D1696" s="13" t="str">
        <f>IF('2_DEBITOS'!D1692="","Não informado",'2_DEBITOS'!D1692)</f>
        <v>Não informado</v>
      </c>
      <c r="E1696" s="7">
        <f>IF('2_DEBITOS'!$I$4="ERRO !!!",0,SUM('2_DEBITOS'!E1692))</f>
        <v>0</v>
      </c>
      <c r="F1696" s="7">
        <f>IF('2_DEBITOS'!$I$4="ERRO !!!",0,SUM('2_DEBITOS'!F1692,'2_DEBITOS'!G1692))</f>
        <v>0</v>
      </c>
      <c r="G1696" s="8" t="str">
        <f>IF('1_QUESITOS'!$D$18="ERRO !!!","",
IF(E1696+F1696=0,"",
IF(OR('2_DEBITOS'!I1692="Sim",'1_QUESITOS'!$D$6="Sim",'1_QUESITOS'!$D$7="Sim",'1_QUESITOS'!$D$9="Sim"),"D",
IF('3_CAPAG'!$D$9="","",
'3_CAPAG'!$D$9))))</f>
        <v/>
      </c>
      <c r="H1696" s="8" t="str">
        <f>IF('1_QUESITOS'!$D$18="ERRO !!!","00.0",
IF(AND(OR(G1696="C",G1696="D"),'1_QUESITOS'!$D$13="Sim"),"10.1",
IF(AND(OR(G1696="A",G1696="B"),'1_QUESITOS'!$D$14="Sim"),"10.2",
IF(AND(OR(G1696="C",G1696="D"),'1_QUESITOS'!$D$13="Não",'1_QUESITOS'!$D$12="Inciso I"),"11.1",
IF(AND(OR(G1696="C",G1696="D"),'1_QUESITOS'!$D$13="Não",'1_QUESITOS'!$D$12="Inciso II"),"11.2",
"00.0")))))</f>
        <v>00.0</v>
      </c>
      <c r="I1696" s="87">
        <f>IF('1_QUESITOS'!$D$18="ERRO !!!",0,
IF(H1696="10.1",0.65,
IF(H1696="10.2",0,
IF(AND(H1696="11.1",'1_QUESITOS'!$D$8="Não",'1_QUESITOS'!$D$9="Não",'1_QUESITOS'!$D$10="Não",'1_QUESITOS'!$D$11="Não"),0.65,
IF(AND(H1696="11.1",OR('1_QUESITOS'!$D$8="Sim",'1_QUESITOS'!$D$9="Sim",'1_QUESITOS'!$D$10="Sim",'1_QUESITOS'!$D$11="Sim")),0.7,
IF(AND(H1696="11.2",'1_QUESITOS'!$D$8="Não",'1_QUESITOS'!$D$9="Não",'1_QUESITOS'!$D$10="Não",'1_QUESITOS'!$D$11="Não"),0.5,
IF(AND(H1696="11.2",OR('1_QUESITOS'!$D$8="Sim",'1_QUESITOS'!$D$9="Sim",'1_QUESITOS'!$D$10="Sim",'1_QUESITOS'!$D$11="Sim")),0.55,
0)))))))</f>
        <v>0</v>
      </c>
      <c r="J1696" s="87">
        <f>'3_CAPAG'!$D$8</f>
        <v>0</v>
      </c>
      <c r="K1696" s="87">
        <f>IF(OR('2_DEBITOS'!I1692="Sim",'1_QUESITOS'!$D$6="Sim",'1_QUESITOS'!$D$7="Sim",'1_QUESITOS'!$D$9="Sim"),I1696,
SMALL(I1696:J1696,1))</f>
        <v>0</v>
      </c>
      <c r="L1696" s="7">
        <f>IF('2_DEBITOS'!$I$4="ERRO !!!",0,ROUNDDOWN(SUM(E1696:F1696)*K1696,2))</f>
        <v>0</v>
      </c>
      <c r="M1696" s="7">
        <f t="shared" si="104"/>
        <v>0</v>
      </c>
      <c r="N1696" s="7">
        <f t="shared" si="107"/>
        <v>0</v>
      </c>
      <c r="O1696" s="7">
        <f t="shared" si="105"/>
        <v>0</v>
      </c>
    </row>
    <row r="1697" spans="3:15" x14ac:dyDescent="0.35">
      <c r="C1697" s="18" t="str">
        <f t="shared" si="106"/>
        <v/>
      </c>
      <c r="D1697" s="13" t="str">
        <f>IF('2_DEBITOS'!D1693="","Não informado",'2_DEBITOS'!D1693)</f>
        <v>Não informado</v>
      </c>
      <c r="E1697" s="7">
        <f>IF('2_DEBITOS'!$I$4="ERRO !!!",0,SUM('2_DEBITOS'!E1693))</f>
        <v>0</v>
      </c>
      <c r="F1697" s="7">
        <f>IF('2_DEBITOS'!$I$4="ERRO !!!",0,SUM('2_DEBITOS'!F1693,'2_DEBITOS'!G1693))</f>
        <v>0</v>
      </c>
      <c r="G1697" s="8" t="str">
        <f>IF('1_QUESITOS'!$D$18="ERRO !!!","",
IF(E1697+F1697=0,"",
IF(OR('2_DEBITOS'!I1693="Sim",'1_QUESITOS'!$D$6="Sim",'1_QUESITOS'!$D$7="Sim",'1_QUESITOS'!$D$9="Sim"),"D",
IF('3_CAPAG'!$D$9="","",
'3_CAPAG'!$D$9))))</f>
        <v/>
      </c>
      <c r="H1697" s="8" t="str">
        <f>IF('1_QUESITOS'!$D$18="ERRO !!!","00.0",
IF(AND(OR(G1697="C",G1697="D"),'1_QUESITOS'!$D$13="Sim"),"10.1",
IF(AND(OR(G1697="A",G1697="B"),'1_QUESITOS'!$D$14="Sim"),"10.2",
IF(AND(OR(G1697="C",G1697="D"),'1_QUESITOS'!$D$13="Não",'1_QUESITOS'!$D$12="Inciso I"),"11.1",
IF(AND(OR(G1697="C",G1697="D"),'1_QUESITOS'!$D$13="Não",'1_QUESITOS'!$D$12="Inciso II"),"11.2",
"00.0")))))</f>
        <v>00.0</v>
      </c>
      <c r="I1697" s="87">
        <f>IF('1_QUESITOS'!$D$18="ERRO !!!",0,
IF(H1697="10.1",0.65,
IF(H1697="10.2",0,
IF(AND(H1697="11.1",'1_QUESITOS'!$D$8="Não",'1_QUESITOS'!$D$9="Não",'1_QUESITOS'!$D$10="Não",'1_QUESITOS'!$D$11="Não"),0.65,
IF(AND(H1697="11.1",OR('1_QUESITOS'!$D$8="Sim",'1_QUESITOS'!$D$9="Sim",'1_QUESITOS'!$D$10="Sim",'1_QUESITOS'!$D$11="Sim")),0.7,
IF(AND(H1697="11.2",'1_QUESITOS'!$D$8="Não",'1_QUESITOS'!$D$9="Não",'1_QUESITOS'!$D$10="Não",'1_QUESITOS'!$D$11="Não"),0.5,
IF(AND(H1697="11.2",OR('1_QUESITOS'!$D$8="Sim",'1_QUESITOS'!$D$9="Sim",'1_QUESITOS'!$D$10="Sim",'1_QUESITOS'!$D$11="Sim")),0.55,
0)))))))</f>
        <v>0</v>
      </c>
      <c r="J1697" s="87">
        <f>'3_CAPAG'!$D$8</f>
        <v>0</v>
      </c>
      <c r="K1697" s="87">
        <f>IF(OR('2_DEBITOS'!I1693="Sim",'1_QUESITOS'!$D$6="Sim",'1_QUESITOS'!$D$7="Sim",'1_QUESITOS'!$D$9="Sim"),I1697,
SMALL(I1697:J1697,1))</f>
        <v>0</v>
      </c>
      <c r="L1697" s="7">
        <f>IF('2_DEBITOS'!$I$4="ERRO !!!",0,ROUNDDOWN(SUM(E1697:F1697)*K1697,2))</f>
        <v>0</v>
      </c>
      <c r="M1697" s="7">
        <f t="shared" si="104"/>
        <v>0</v>
      </c>
      <c r="N1697" s="7">
        <f t="shared" si="107"/>
        <v>0</v>
      </c>
      <c r="O1697" s="7">
        <f t="shared" si="105"/>
        <v>0</v>
      </c>
    </row>
    <row r="1698" spans="3:15" x14ac:dyDescent="0.35">
      <c r="C1698" s="18" t="str">
        <f t="shared" si="106"/>
        <v/>
      </c>
      <c r="D1698" s="13" t="str">
        <f>IF('2_DEBITOS'!D1694="","Não informado",'2_DEBITOS'!D1694)</f>
        <v>Não informado</v>
      </c>
      <c r="E1698" s="7">
        <f>IF('2_DEBITOS'!$I$4="ERRO !!!",0,SUM('2_DEBITOS'!E1694))</f>
        <v>0</v>
      </c>
      <c r="F1698" s="7">
        <f>IF('2_DEBITOS'!$I$4="ERRO !!!",0,SUM('2_DEBITOS'!F1694,'2_DEBITOS'!G1694))</f>
        <v>0</v>
      </c>
      <c r="G1698" s="8" t="str">
        <f>IF('1_QUESITOS'!$D$18="ERRO !!!","",
IF(E1698+F1698=0,"",
IF(OR('2_DEBITOS'!I1694="Sim",'1_QUESITOS'!$D$6="Sim",'1_QUESITOS'!$D$7="Sim",'1_QUESITOS'!$D$9="Sim"),"D",
IF('3_CAPAG'!$D$9="","",
'3_CAPAG'!$D$9))))</f>
        <v/>
      </c>
      <c r="H1698" s="8" t="str">
        <f>IF('1_QUESITOS'!$D$18="ERRO !!!","00.0",
IF(AND(OR(G1698="C",G1698="D"),'1_QUESITOS'!$D$13="Sim"),"10.1",
IF(AND(OR(G1698="A",G1698="B"),'1_QUESITOS'!$D$14="Sim"),"10.2",
IF(AND(OR(G1698="C",G1698="D"),'1_QUESITOS'!$D$13="Não",'1_QUESITOS'!$D$12="Inciso I"),"11.1",
IF(AND(OR(G1698="C",G1698="D"),'1_QUESITOS'!$D$13="Não",'1_QUESITOS'!$D$12="Inciso II"),"11.2",
"00.0")))))</f>
        <v>00.0</v>
      </c>
      <c r="I1698" s="87">
        <f>IF('1_QUESITOS'!$D$18="ERRO !!!",0,
IF(H1698="10.1",0.65,
IF(H1698="10.2",0,
IF(AND(H1698="11.1",'1_QUESITOS'!$D$8="Não",'1_QUESITOS'!$D$9="Não",'1_QUESITOS'!$D$10="Não",'1_QUESITOS'!$D$11="Não"),0.65,
IF(AND(H1698="11.1",OR('1_QUESITOS'!$D$8="Sim",'1_QUESITOS'!$D$9="Sim",'1_QUESITOS'!$D$10="Sim",'1_QUESITOS'!$D$11="Sim")),0.7,
IF(AND(H1698="11.2",'1_QUESITOS'!$D$8="Não",'1_QUESITOS'!$D$9="Não",'1_QUESITOS'!$D$10="Não",'1_QUESITOS'!$D$11="Não"),0.5,
IF(AND(H1698="11.2",OR('1_QUESITOS'!$D$8="Sim",'1_QUESITOS'!$D$9="Sim",'1_QUESITOS'!$D$10="Sim",'1_QUESITOS'!$D$11="Sim")),0.55,
0)))))))</f>
        <v>0</v>
      </c>
      <c r="J1698" s="87">
        <f>'3_CAPAG'!$D$8</f>
        <v>0</v>
      </c>
      <c r="K1698" s="87">
        <f>IF(OR('2_DEBITOS'!I1694="Sim",'1_QUESITOS'!$D$6="Sim",'1_QUESITOS'!$D$7="Sim",'1_QUESITOS'!$D$9="Sim"),I1698,
SMALL(I1698:J1698,1))</f>
        <v>0</v>
      </c>
      <c r="L1698" s="7">
        <f>IF('2_DEBITOS'!$I$4="ERRO !!!",0,ROUNDDOWN(SUM(E1698:F1698)*K1698,2))</f>
        <v>0</v>
      </c>
      <c r="M1698" s="7">
        <f t="shared" si="104"/>
        <v>0</v>
      </c>
      <c r="N1698" s="7">
        <f t="shared" si="107"/>
        <v>0</v>
      </c>
      <c r="O1698" s="7">
        <f t="shared" si="105"/>
        <v>0</v>
      </c>
    </row>
    <row r="1699" spans="3:15" x14ac:dyDescent="0.35">
      <c r="C1699" s="18" t="str">
        <f t="shared" si="106"/>
        <v/>
      </c>
      <c r="D1699" s="13" t="str">
        <f>IF('2_DEBITOS'!D1695="","Não informado",'2_DEBITOS'!D1695)</f>
        <v>Não informado</v>
      </c>
      <c r="E1699" s="7">
        <f>IF('2_DEBITOS'!$I$4="ERRO !!!",0,SUM('2_DEBITOS'!E1695))</f>
        <v>0</v>
      </c>
      <c r="F1699" s="7">
        <f>IF('2_DEBITOS'!$I$4="ERRO !!!",0,SUM('2_DEBITOS'!F1695,'2_DEBITOS'!G1695))</f>
        <v>0</v>
      </c>
      <c r="G1699" s="8" t="str">
        <f>IF('1_QUESITOS'!$D$18="ERRO !!!","",
IF(E1699+F1699=0,"",
IF(OR('2_DEBITOS'!I1695="Sim",'1_QUESITOS'!$D$6="Sim",'1_QUESITOS'!$D$7="Sim",'1_QUESITOS'!$D$9="Sim"),"D",
IF('3_CAPAG'!$D$9="","",
'3_CAPAG'!$D$9))))</f>
        <v/>
      </c>
      <c r="H1699" s="8" t="str">
        <f>IF('1_QUESITOS'!$D$18="ERRO !!!","00.0",
IF(AND(OR(G1699="C",G1699="D"),'1_QUESITOS'!$D$13="Sim"),"10.1",
IF(AND(OR(G1699="A",G1699="B"),'1_QUESITOS'!$D$14="Sim"),"10.2",
IF(AND(OR(G1699="C",G1699="D"),'1_QUESITOS'!$D$13="Não",'1_QUESITOS'!$D$12="Inciso I"),"11.1",
IF(AND(OR(G1699="C",G1699="D"),'1_QUESITOS'!$D$13="Não",'1_QUESITOS'!$D$12="Inciso II"),"11.2",
"00.0")))))</f>
        <v>00.0</v>
      </c>
      <c r="I1699" s="87">
        <f>IF('1_QUESITOS'!$D$18="ERRO !!!",0,
IF(H1699="10.1",0.65,
IF(H1699="10.2",0,
IF(AND(H1699="11.1",'1_QUESITOS'!$D$8="Não",'1_QUESITOS'!$D$9="Não",'1_QUESITOS'!$D$10="Não",'1_QUESITOS'!$D$11="Não"),0.65,
IF(AND(H1699="11.1",OR('1_QUESITOS'!$D$8="Sim",'1_QUESITOS'!$D$9="Sim",'1_QUESITOS'!$D$10="Sim",'1_QUESITOS'!$D$11="Sim")),0.7,
IF(AND(H1699="11.2",'1_QUESITOS'!$D$8="Não",'1_QUESITOS'!$D$9="Não",'1_QUESITOS'!$D$10="Não",'1_QUESITOS'!$D$11="Não"),0.5,
IF(AND(H1699="11.2",OR('1_QUESITOS'!$D$8="Sim",'1_QUESITOS'!$D$9="Sim",'1_QUESITOS'!$D$10="Sim",'1_QUESITOS'!$D$11="Sim")),0.55,
0)))))))</f>
        <v>0</v>
      </c>
      <c r="J1699" s="87">
        <f>'3_CAPAG'!$D$8</f>
        <v>0</v>
      </c>
      <c r="K1699" s="87">
        <f>IF(OR('2_DEBITOS'!I1695="Sim",'1_QUESITOS'!$D$6="Sim",'1_QUESITOS'!$D$7="Sim",'1_QUESITOS'!$D$9="Sim"),I1699,
SMALL(I1699:J1699,1))</f>
        <v>0</v>
      </c>
      <c r="L1699" s="7">
        <f>IF('2_DEBITOS'!$I$4="ERRO !!!",0,ROUNDDOWN(SUM(E1699:F1699)*K1699,2))</f>
        <v>0</v>
      </c>
      <c r="M1699" s="7">
        <f t="shared" si="104"/>
        <v>0</v>
      </c>
      <c r="N1699" s="7">
        <f t="shared" si="107"/>
        <v>0</v>
      </c>
      <c r="O1699" s="7">
        <f t="shared" si="105"/>
        <v>0</v>
      </c>
    </row>
    <row r="1700" spans="3:15" x14ac:dyDescent="0.35">
      <c r="C1700" s="18" t="str">
        <f t="shared" si="106"/>
        <v/>
      </c>
      <c r="D1700" s="13" t="str">
        <f>IF('2_DEBITOS'!D1696="","Não informado",'2_DEBITOS'!D1696)</f>
        <v>Não informado</v>
      </c>
      <c r="E1700" s="7">
        <f>IF('2_DEBITOS'!$I$4="ERRO !!!",0,SUM('2_DEBITOS'!E1696))</f>
        <v>0</v>
      </c>
      <c r="F1700" s="7">
        <f>IF('2_DEBITOS'!$I$4="ERRO !!!",0,SUM('2_DEBITOS'!F1696,'2_DEBITOS'!G1696))</f>
        <v>0</v>
      </c>
      <c r="G1700" s="8" t="str">
        <f>IF('1_QUESITOS'!$D$18="ERRO !!!","",
IF(E1700+F1700=0,"",
IF(OR('2_DEBITOS'!I1696="Sim",'1_QUESITOS'!$D$6="Sim",'1_QUESITOS'!$D$7="Sim",'1_QUESITOS'!$D$9="Sim"),"D",
IF('3_CAPAG'!$D$9="","",
'3_CAPAG'!$D$9))))</f>
        <v/>
      </c>
      <c r="H1700" s="8" t="str">
        <f>IF('1_QUESITOS'!$D$18="ERRO !!!","00.0",
IF(AND(OR(G1700="C",G1700="D"),'1_QUESITOS'!$D$13="Sim"),"10.1",
IF(AND(OR(G1700="A",G1700="B"),'1_QUESITOS'!$D$14="Sim"),"10.2",
IF(AND(OR(G1700="C",G1700="D"),'1_QUESITOS'!$D$13="Não",'1_QUESITOS'!$D$12="Inciso I"),"11.1",
IF(AND(OR(G1700="C",G1700="D"),'1_QUESITOS'!$D$13="Não",'1_QUESITOS'!$D$12="Inciso II"),"11.2",
"00.0")))))</f>
        <v>00.0</v>
      </c>
      <c r="I1700" s="87">
        <f>IF('1_QUESITOS'!$D$18="ERRO !!!",0,
IF(H1700="10.1",0.65,
IF(H1700="10.2",0,
IF(AND(H1700="11.1",'1_QUESITOS'!$D$8="Não",'1_QUESITOS'!$D$9="Não",'1_QUESITOS'!$D$10="Não",'1_QUESITOS'!$D$11="Não"),0.65,
IF(AND(H1700="11.1",OR('1_QUESITOS'!$D$8="Sim",'1_QUESITOS'!$D$9="Sim",'1_QUESITOS'!$D$10="Sim",'1_QUESITOS'!$D$11="Sim")),0.7,
IF(AND(H1700="11.2",'1_QUESITOS'!$D$8="Não",'1_QUESITOS'!$D$9="Não",'1_QUESITOS'!$D$10="Não",'1_QUESITOS'!$D$11="Não"),0.5,
IF(AND(H1700="11.2",OR('1_QUESITOS'!$D$8="Sim",'1_QUESITOS'!$D$9="Sim",'1_QUESITOS'!$D$10="Sim",'1_QUESITOS'!$D$11="Sim")),0.55,
0)))))))</f>
        <v>0</v>
      </c>
      <c r="J1700" s="87">
        <f>'3_CAPAG'!$D$8</f>
        <v>0</v>
      </c>
      <c r="K1700" s="87">
        <f>IF(OR('2_DEBITOS'!I1696="Sim",'1_QUESITOS'!$D$6="Sim",'1_QUESITOS'!$D$7="Sim",'1_QUESITOS'!$D$9="Sim"),I1700,
SMALL(I1700:J1700,1))</f>
        <v>0</v>
      </c>
      <c r="L1700" s="7">
        <f>IF('2_DEBITOS'!$I$4="ERRO !!!",0,ROUNDDOWN(SUM(E1700:F1700)*K1700,2))</f>
        <v>0</v>
      </c>
      <c r="M1700" s="7">
        <f t="shared" si="104"/>
        <v>0</v>
      </c>
      <c r="N1700" s="7">
        <f t="shared" si="107"/>
        <v>0</v>
      </c>
      <c r="O1700" s="7">
        <f t="shared" si="105"/>
        <v>0</v>
      </c>
    </row>
    <row r="1701" spans="3:15" x14ac:dyDescent="0.35">
      <c r="C1701" s="18" t="str">
        <f t="shared" si="106"/>
        <v/>
      </c>
      <c r="D1701" s="13" t="str">
        <f>IF('2_DEBITOS'!D1697="","Não informado",'2_DEBITOS'!D1697)</f>
        <v>Não informado</v>
      </c>
      <c r="E1701" s="7">
        <f>IF('2_DEBITOS'!$I$4="ERRO !!!",0,SUM('2_DEBITOS'!E1697))</f>
        <v>0</v>
      </c>
      <c r="F1701" s="7">
        <f>IF('2_DEBITOS'!$I$4="ERRO !!!",0,SUM('2_DEBITOS'!F1697,'2_DEBITOS'!G1697))</f>
        <v>0</v>
      </c>
      <c r="G1701" s="8" t="str">
        <f>IF('1_QUESITOS'!$D$18="ERRO !!!","",
IF(E1701+F1701=0,"",
IF(OR('2_DEBITOS'!I1697="Sim",'1_QUESITOS'!$D$6="Sim",'1_QUESITOS'!$D$7="Sim",'1_QUESITOS'!$D$9="Sim"),"D",
IF('3_CAPAG'!$D$9="","",
'3_CAPAG'!$D$9))))</f>
        <v/>
      </c>
      <c r="H1701" s="8" t="str">
        <f>IF('1_QUESITOS'!$D$18="ERRO !!!","00.0",
IF(AND(OR(G1701="C",G1701="D"),'1_QUESITOS'!$D$13="Sim"),"10.1",
IF(AND(OR(G1701="A",G1701="B"),'1_QUESITOS'!$D$14="Sim"),"10.2",
IF(AND(OR(G1701="C",G1701="D"),'1_QUESITOS'!$D$13="Não",'1_QUESITOS'!$D$12="Inciso I"),"11.1",
IF(AND(OR(G1701="C",G1701="D"),'1_QUESITOS'!$D$13="Não",'1_QUESITOS'!$D$12="Inciso II"),"11.2",
"00.0")))))</f>
        <v>00.0</v>
      </c>
      <c r="I1701" s="87">
        <f>IF('1_QUESITOS'!$D$18="ERRO !!!",0,
IF(H1701="10.1",0.65,
IF(H1701="10.2",0,
IF(AND(H1701="11.1",'1_QUESITOS'!$D$8="Não",'1_QUESITOS'!$D$9="Não",'1_QUESITOS'!$D$10="Não",'1_QUESITOS'!$D$11="Não"),0.65,
IF(AND(H1701="11.1",OR('1_QUESITOS'!$D$8="Sim",'1_QUESITOS'!$D$9="Sim",'1_QUESITOS'!$D$10="Sim",'1_QUESITOS'!$D$11="Sim")),0.7,
IF(AND(H1701="11.2",'1_QUESITOS'!$D$8="Não",'1_QUESITOS'!$D$9="Não",'1_QUESITOS'!$D$10="Não",'1_QUESITOS'!$D$11="Não"),0.5,
IF(AND(H1701="11.2",OR('1_QUESITOS'!$D$8="Sim",'1_QUESITOS'!$D$9="Sim",'1_QUESITOS'!$D$10="Sim",'1_QUESITOS'!$D$11="Sim")),0.55,
0)))))))</f>
        <v>0</v>
      </c>
      <c r="J1701" s="87">
        <f>'3_CAPAG'!$D$8</f>
        <v>0</v>
      </c>
      <c r="K1701" s="87">
        <f>IF(OR('2_DEBITOS'!I1697="Sim",'1_QUESITOS'!$D$6="Sim",'1_QUESITOS'!$D$7="Sim",'1_QUESITOS'!$D$9="Sim"),I1701,
SMALL(I1701:J1701,1))</f>
        <v>0</v>
      </c>
      <c r="L1701" s="7">
        <f>IF('2_DEBITOS'!$I$4="ERRO !!!",0,ROUNDDOWN(SUM(E1701:F1701)*K1701,2))</f>
        <v>0</v>
      </c>
      <c r="M1701" s="7">
        <f t="shared" si="104"/>
        <v>0</v>
      </c>
      <c r="N1701" s="7">
        <f t="shared" si="107"/>
        <v>0</v>
      </c>
      <c r="O1701" s="7">
        <f t="shared" si="105"/>
        <v>0</v>
      </c>
    </row>
    <row r="1702" spans="3:15" x14ac:dyDescent="0.35">
      <c r="C1702" s="18" t="str">
        <f t="shared" si="106"/>
        <v/>
      </c>
      <c r="D1702" s="13" t="str">
        <f>IF('2_DEBITOS'!D1698="","Não informado",'2_DEBITOS'!D1698)</f>
        <v>Não informado</v>
      </c>
      <c r="E1702" s="7">
        <f>IF('2_DEBITOS'!$I$4="ERRO !!!",0,SUM('2_DEBITOS'!E1698))</f>
        <v>0</v>
      </c>
      <c r="F1702" s="7">
        <f>IF('2_DEBITOS'!$I$4="ERRO !!!",0,SUM('2_DEBITOS'!F1698,'2_DEBITOS'!G1698))</f>
        <v>0</v>
      </c>
      <c r="G1702" s="8" t="str">
        <f>IF('1_QUESITOS'!$D$18="ERRO !!!","",
IF(E1702+F1702=0,"",
IF(OR('2_DEBITOS'!I1698="Sim",'1_QUESITOS'!$D$6="Sim",'1_QUESITOS'!$D$7="Sim",'1_QUESITOS'!$D$9="Sim"),"D",
IF('3_CAPAG'!$D$9="","",
'3_CAPAG'!$D$9))))</f>
        <v/>
      </c>
      <c r="H1702" s="8" t="str">
        <f>IF('1_QUESITOS'!$D$18="ERRO !!!","00.0",
IF(AND(OR(G1702="C",G1702="D"),'1_QUESITOS'!$D$13="Sim"),"10.1",
IF(AND(OR(G1702="A",G1702="B"),'1_QUESITOS'!$D$14="Sim"),"10.2",
IF(AND(OR(G1702="C",G1702="D"),'1_QUESITOS'!$D$13="Não",'1_QUESITOS'!$D$12="Inciso I"),"11.1",
IF(AND(OR(G1702="C",G1702="D"),'1_QUESITOS'!$D$13="Não",'1_QUESITOS'!$D$12="Inciso II"),"11.2",
"00.0")))))</f>
        <v>00.0</v>
      </c>
      <c r="I1702" s="87">
        <f>IF('1_QUESITOS'!$D$18="ERRO !!!",0,
IF(H1702="10.1",0.65,
IF(H1702="10.2",0,
IF(AND(H1702="11.1",'1_QUESITOS'!$D$8="Não",'1_QUESITOS'!$D$9="Não",'1_QUESITOS'!$D$10="Não",'1_QUESITOS'!$D$11="Não"),0.65,
IF(AND(H1702="11.1",OR('1_QUESITOS'!$D$8="Sim",'1_QUESITOS'!$D$9="Sim",'1_QUESITOS'!$D$10="Sim",'1_QUESITOS'!$D$11="Sim")),0.7,
IF(AND(H1702="11.2",'1_QUESITOS'!$D$8="Não",'1_QUESITOS'!$D$9="Não",'1_QUESITOS'!$D$10="Não",'1_QUESITOS'!$D$11="Não"),0.5,
IF(AND(H1702="11.2",OR('1_QUESITOS'!$D$8="Sim",'1_QUESITOS'!$D$9="Sim",'1_QUESITOS'!$D$10="Sim",'1_QUESITOS'!$D$11="Sim")),0.55,
0)))))))</f>
        <v>0</v>
      </c>
      <c r="J1702" s="87">
        <f>'3_CAPAG'!$D$8</f>
        <v>0</v>
      </c>
      <c r="K1702" s="87">
        <f>IF(OR('2_DEBITOS'!I1698="Sim",'1_QUESITOS'!$D$6="Sim",'1_QUESITOS'!$D$7="Sim",'1_QUESITOS'!$D$9="Sim"),I1702,
SMALL(I1702:J1702,1))</f>
        <v>0</v>
      </c>
      <c r="L1702" s="7">
        <f>IF('2_DEBITOS'!$I$4="ERRO !!!",0,ROUNDDOWN(SUM(E1702:F1702)*K1702,2))</f>
        <v>0</v>
      </c>
      <c r="M1702" s="7">
        <f t="shared" si="104"/>
        <v>0</v>
      </c>
      <c r="N1702" s="7">
        <f t="shared" si="107"/>
        <v>0</v>
      </c>
      <c r="O1702" s="7">
        <f t="shared" si="105"/>
        <v>0</v>
      </c>
    </row>
    <row r="1703" spans="3:15" x14ac:dyDescent="0.35">
      <c r="C1703" s="18" t="str">
        <f t="shared" si="106"/>
        <v/>
      </c>
      <c r="D1703" s="13" t="str">
        <f>IF('2_DEBITOS'!D1699="","Não informado",'2_DEBITOS'!D1699)</f>
        <v>Não informado</v>
      </c>
      <c r="E1703" s="7">
        <f>IF('2_DEBITOS'!$I$4="ERRO !!!",0,SUM('2_DEBITOS'!E1699))</f>
        <v>0</v>
      </c>
      <c r="F1703" s="7">
        <f>IF('2_DEBITOS'!$I$4="ERRO !!!",0,SUM('2_DEBITOS'!F1699,'2_DEBITOS'!G1699))</f>
        <v>0</v>
      </c>
      <c r="G1703" s="8" t="str">
        <f>IF('1_QUESITOS'!$D$18="ERRO !!!","",
IF(E1703+F1703=0,"",
IF(OR('2_DEBITOS'!I1699="Sim",'1_QUESITOS'!$D$6="Sim",'1_QUESITOS'!$D$7="Sim",'1_QUESITOS'!$D$9="Sim"),"D",
IF('3_CAPAG'!$D$9="","",
'3_CAPAG'!$D$9))))</f>
        <v/>
      </c>
      <c r="H1703" s="8" t="str">
        <f>IF('1_QUESITOS'!$D$18="ERRO !!!","00.0",
IF(AND(OR(G1703="C",G1703="D"),'1_QUESITOS'!$D$13="Sim"),"10.1",
IF(AND(OR(G1703="A",G1703="B"),'1_QUESITOS'!$D$14="Sim"),"10.2",
IF(AND(OR(G1703="C",G1703="D"),'1_QUESITOS'!$D$13="Não",'1_QUESITOS'!$D$12="Inciso I"),"11.1",
IF(AND(OR(G1703="C",G1703="D"),'1_QUESITOS'!$D$13="Não",'1_QUESITOS'!$D$12="Inciso II"),"11.2",
"00.0")))))</f>
        <v>00.0</v>
      </c>
      <c r="I1703" s="87">
        <f>IF('1_QUESITOS'!$D$18="ERRO !!!",0,
IF(H1703="10.1",0.65,
IF(H1703="10.2",0,
IF(AND(H1703="11.1",'1_QUESITOS'!$D$8="Não",'1_QUESITOS'!$D$9="Não",'1_QUESITOS'!$D$10="Não",'1_QUESITOS'!$D$11="Não"),0.65,
IF(AND(H1703="11.1",OR('1_QUESITOS'!$D$8="Sim",'1_QUESITOS'!$D$9="Sim",'1_QUESITOS'!$D$10="Sim",'1_QUESITOS'!$D$11="Sim")),0.7,
IF(AND(H1703="11.2",'1_QUESITOS'!$D$8="Não",'1_QUESITOS'!$D$9="Não",'1_QUESITOS'!$D$10="Não",'1_QUESITOS'!$D$11="Não"),0.5,
IF(AND(H1703="11.2",OR('1_QUESITOS'!$D$8="Sim",'1_QUESITOS'!$D$9="Sim",'1_QUESITOS'!$D$10="Sim",'1_QUESITOS'!$D$11="Sim")),0.55,
0)))))))</f>
        <v>0</v>
      </c>
      <c r="J1703" s="87">
        <f>'3_CAPAG'!$D$8</f>
        <v>0</v>
      </c>
      <c r="K1703" s="87">
        <f>IF(OR('2_DEBITOS'!I1699="Sim",'1_QUESITOS'!$D$6="Sim",'1_QUESITOS'!$D$7="Sim",'1_QUESITOS'!$D$9="Sim"),I1703,
SMALL(I1703:J1703,1))</f>
        <v>0</v>
      </c>
      <c r="L1703" s="7">
        <f>IF('2_DEBITOS'!$I$4="ERRO !!!",0,ROUNDDOWN(SUM(E1703:F1703)*K1703,2))</f>
        <v>0</v>
      </c>
      <c r="M1703" s="7">
        <f t="shared" si="104"/>
        <v>0</v>
      </c>
      <c r="N1703" s="7">
        <f t="shared" si="107"/>
        <v>0</v>
      </c>
      <c r="O1703" s="7">
        <f t="shared" si="105"/>
        <v>0</v>
      </c>
    </row>
    <row r="1704" spans="3:15" x14ac:dyDescent="0.35">
      <c r="C1704" s="18" t="str">
        <f t="shared" si="106"/>
        <v/>
      </c>
      <c r="D1704" s="13" t="str">
        <f>IF('2_DEBITOS'!D1700="","Não informado",'2_DEBITOS'!D1700)</f>
        <v>Não informado</v>
      </c>
      <c r="E1704" s="7">
        <f>IF('2_DEBITOS'!$I$4="ERRO !!!",0,SUM('2_DEBITOS'!E1700))</f>
        <v>0</v>
      </c>
      <c r="F1704" s="7">
        <f>IF('2_DEBITOS'!$I$4="ERRO !!!",0,SUM('2_DEBITOS'!F1700,'2_DEBITOS'!G1700))</f>
        <v>0</v>
      </c>
      <c r="G1704" s="8" t="str">
        <f>IF('1_QUESITOS'!$D$18="ERRO !!!","",
IF(E1704+F1704=0,"",
IF(OR('2_DEBITOS'!I1700="Sim",'1_QUESITOS'!$D$6="Sim",'1_QUESITOS'!$D$7="Sim",'1_QUESITOS'!$D$9="Sim"),"D",
IF('3_CAPAG'!$D$9="","",
'3_CAPAG'!$D$9))))</f>
        <v/>
      </c>
      <c r="H1704" s="8" t="str">
        <f>IF('1_QUESITOS'!$D$18="ERRO !!!","00.0",
IF(AND(OR(G1704="C",G1704="D"),'1_QUESITOS'!$D$13="Sim"),"10.1",
IF(AND(OR(G1704="A",G1704="B"),'1_QUESITOS'!$D$14="Sim"),"10.2",
IF(AND(OR(G1704="C",G1704="D"),'1_QUESITOS'!$D$13="Não",'1_QUESITOS'!$D$12="Inciso I"),"11.1",
IF(AND(OR(G1704="C",G1704="D"),'1_QUESITOS'!$D$13="Não",'1_QUESITOS'!$D$12="Inciso II"),"11.2",
"00.0")))))</f>
        <v>00.0</v>
      </c>
      <c r="I1704" s="87">
        <f>IF('1_QUESITOS'!$D$18="ERRO !!!",0,
IF(H1704="10.1",0.65,
IF(H1704="10.2",0,
IF(AND(H1704="11.1",'1_QUESITOS'!$D$8="Não",'1_QUESITOS'!$D$9="Não",'1_QUESITOS'!$D$10="Não",'1_QUESITOS'!$D$11="Não"),0.65,
IF(AND(H1704="11.1",OR('1_QUESITOS'!$D$8="Sim",'1_QUESITOS'!$D$9="Sim",'1_QUESITOS'!$D$10="Sim",'1_QUESITOS'!$D$11="Sim")),0.7,
IF(AND(H1704="11.2",'1_QUESITOS'!$D$8="Não",'1_QUESITOS'!$D$9="Não",'1_QUESITOS'!$D$10="Não",'1_QUESITOS'!$D$11="Não"),0.5,
IF(AND(H1704="11.2",OR('1_QUESITOS'!$D$8="Sim",'1_QUESITOS'!$D$9="Sim",'1_QUESITOS'!$D$10="Sim",'1_QUESITOS'!$D$11="Sim")),0.55,
0)))))))</f>
        <v>0</v>
      </c>
      <c r="J1704" s="87">
        <f>'3_CAPAG'!$D$8</f>
        <v>0</v>
      </c>
      <c r="K1704" s="87">
        <f>IF(OR('2_DEBITOS'!I1700="Sim",'1_QUESITOS'!$D$6="Sim",'1_QUESITOS'!$D$7="Sim",'1_QUESITOS'!$D$9="Sim"),I1704,
SMALL(I1704:J1704,1))</f>
        <v>0</v>
      </c>
      <c r="L1704" s="7">
        <f>IF('2_DEBITOS'!$I$4="ERRO !!!",0,ROUNDDOWN(SUM(E1704:F1704)*K1704,2))</f>
        <v>0</v>
      </c>
      <c r="M1704" s="7">
        <f t="shared" si="104"/>
        <v>0</v>
      </c>
      <c r="N1704" s="7">
        <f t="shared" si="107"/>
        <v>0</v>
      </c>
      <c r="O1704" s="7">
        <f t="shared" si="105"/>
        <v>0</v>
      </c>
    </row>
    <row r="1705" spans="3:15" x14ac:dyDescent="0.35">
      <c r="C1705" s="18" t="str">
        <f t="shared" si="106"/>
        <v/>
      </c>
      <c r="D1705" s="13" t="str">
        <f>IF('2_DEBITOS'!D1701="","Não informado",'2_DEBITOS'!D1701)</f>
        <v>Não informado</v>
      </c>
      <c r="E1705" s="7">
        <f>IF('2_DEBITOS'!$I$4="ERRO !!!",0,SUM('2_DEBITOS'!E1701))</f>
        <v>0</v>
      </c>
      <c r="F1705" s="7">
        <f>IF('2_DEBITOS'!$I$4="ERRO !!!",0,SUM('2_DEBITOS'!F1701,'2_DEBITOS'!G1701))</f>
        <v>0</v>
      </c>
      <c r="G1705" s="8" t="str">
        <f>IF('1_QUESITOS'!$D$18="ERRO !!!","",
IF(E1705+F1705=0,"",
IF(OR('2_DEBITOS'!I1701="Sim",'1_QUESITOS'!$D$6="Sim",'1_QUESITOS'!$D$7="Sim",'1_QUESITOS'!$D$9="Sim"),"D",
IF('3_CAPAG'!$D$9="","",
'3_CAPAG'!$D$9))))</f>
        <v/>
      </c>
      <c r="H1705" s="8" t="str">
        <f>IF('1_QUESITOS'!$D$18="ERRO !!!","00.0",
IF(AND(OR(G1705="C",G1705="D"),'1_QUESITOS'!$D$13="Sim"),"10.1",
IF(AND(OR(G1705="A",G1705="B"),'1_QUESITOS'!$D$14="Sim"),"10.2",
IF(AND(OR(G1705="C",G1705="D"),'1_QUESITOS'!$D$13="Não",'1_QUESITOS'!$D$12="Inciso I"),"11.1",
IF(AND(OR(G1705="C",G1705="D"),'1_QUESITOS'!$D$13="Não",'1_QUESITOS'!$D$12="Inciso II"),"11.2",
"00.0")))))</f>
        <v>00.0</v>
      </c>
      <c r="I1705" s="87">
        <f>IF('1_QUESITOS'!$D$18="ERRO !!!",0,
IF(H1705="10.1",0.65,
IF(H1705="10.2",0,
IF(AND(H1705="11.1",'1_QUESITOS'!$D$8="Não",'1_QUESITOS'!$D$9="Não",'1_QUESITOS'!$D$10="Não",'1_QUESITOS'!$D$11="Não"),0.65,
IF(AND(H1705="11.1",OR('1_QUESITOS'!$D$8="Sim",'1_QUESITOS'!$D$9="Sim",'1_QUESITOS'!$D$10="Sim",'1_QUESITOS'!$D$11="Sim")),0.7,
IF(AND(H1705="11.2",'1_QUESITOS'!$D$8="Não",'1_QUESITOS'!$D$9="Não",'1_QUESITOS'!$D$10="Não",'1_QUESITOS'!$D$11="Não"),0.5,
IF(AND(H1705="11.2",OR('1_QUESITOS'!$D$8="Sim",'1_QUESITOS'!$D$9="Sim",'1_QUESITOS'!$D$10="Sim",'1_QUESITOS'!$D$11="Sim")),0.55,
0)))))))</f>
        <v>0</v>
      </c>
      <c r="J1705" s="87">
        <f>'3_CAPAG'!$D$8</f>
        <v>0</v>
      </c>
      <c r="K1705" s="87">
        <f>IF(OR('2_DEBITOS'!I1701="Sim",'1_QUESITOS'!$D$6="Sim",'1_QUESITOS'!$D$7="Sim",'1_QUESITOS'!$D$9="Sim"),I1705,
SMALL(I1705:J1705,1))</f>
        <v>0</v>
      </c>
      <c r="L1705" s="7">
        <f>IF('2_DEBITOS'!$I$4="ERRO !!!",0,ROUNDDOWN(SUM(E1705:F1705)*K1705,2))</f>
        <v>0</v>
      </c>
      <c r="M1705" s="7">
        <f t="shared" si="104"/>
        <v>0</v>
      </c>
      <c r="N1705" s="7">
        <f t="shared" si="107"/>
        <v>0</v>
      </c>
      <c r="O1705" s="7">
        <f t="shared" si="105"/>
        <v>0</v>
      </c>
    </row>
    <row r="1706" spans="3:15" x14ac:dyDescent="0.35">
      <c r="C1706" s="18" t="str">
        <f t="shared" si="106"/>
        <v/>
      </c>
      <c r="D1706" s="13" t="str">
        <f>IF('2_DEBITOS'!D1702="","Não informado",'2_DEBITOS'!D1702)</f>
        <v>Não informado</v>
      </c>
      <c r="E1706" s="7">
        <f>IF('2_DEBITOS'!$I$4="ERRO !!!",0,SUM('2_DEBITOS'!E1702))</f>
        <v>0</v>
      </c>
      <c r="F1706" s="7">
        <f>IF('2_DEBITOS'!$I$4="ERRO !!!",0,SUM('2_DEBITOS'!F1702,'2_DEBITOS'!G1702))</f>
        <v>0</v>
      </c>
      <c r="G1706" s="8" t="str">
        <f>IF('1_QUESITOS'!$D$18="ERRO !!!","",
IF(E1706+F1706=0,"",
IF(OR('2_DEBITOS'!I1702="Sim",'1_QUESITOS'!$D$6="Sim",'1_QUESITOS'!$D$7="Sim",'1_QUESITOS'!$D$9="Sim"),"D",
IF('3_CAPAG'!$D$9="","",
'3_CAPAG'!$D$9))))</f>
        <v/>
      </c>
      <c r="H1706" s="8" t="str">
        <f>IF('1_QUESITOS'!$D$18="ERRO !!!","00.0",
IF(AND(OR(G1706="C",G1706="D"),'1_QUESITOS'!$D$13="Sim"),"10.1",
IF(AND(OR(G1706="A",G1706="B"),'1_QUESITOS'!$D$14="Sim"),"10.2",
IF(AND(OR(G1706="C",G1706="D"),'1_QUESITOS'!$D$13="Não",'1_QUESITOS'!$D$12="Inciso I"),"11.1",
IF(AND(OR(G1706="C",G1706="D"),'1_QUESITOS'!$D$13="Não",'1_QUESITOS'!$D$12="Inciso II"),"11.2",
"00.0")))))</f>
        <v>00.0</v>
      </c>
      <c r="I1706" s="87">
        <f>IF('1_QUESITOS'!$D$18="ERRO !!!",0,
IF(H1706="10.1",0.65,
IF(H1706="10.2",0,
IF(AND(H1706="11.1",'1_QUESITOS'!$D$8="Não",'1_QUESITOS'!$D$9="Não",'1_QUESITOS'!$D$10="Não",'1_QUESITOS'!$D$11="Não"),0.65,
IF(AND(H1706="11.1",OR('1_QUESITOS'!$D$8="Sim",'1_QUESITOS'!$D$9="Sim",'1_QUESITOS'!$D$10="Sim",'1_QUESITOS'!$D$11="Sim")),0.7,
IF(AND(H1706="11.2",'1_QUESITOS'!$D$8="Não",'1_QUESITOS'!$D$9="Não",'1_QUESITOS'!$D$10="Não",'1_QUESITOS'!$D$11="Não"),0.5,
IF(AND(H1706="11.2",OR('1_QUESITOS'!$D$8="Sim",'1_QUESITOS'!$D$9="Sim",'1_QUESITOS'!$D$10="Sim",'1_QUESITOS'!$D$11="Sim")),0.55,
0)))))))</f>
        <v>0</v>
      </c>
      <c r="J1706" s="87">
        <f>'3_CAPAG'!$D$8</f>
        <v>0</v>
      </c>
      <c r="K1706" s="87">
        <f>IF(OR('2_DEBITOS'!I1702="Sim",'1_QUESITOS'!$D$6="Sim",'1_QUESITOS'!$D$7="Sim",'1_QUESITOS'!$D$9="Sim"),I1706,
SMALL(I1706:J1706,1))</f>
        <v>0</v>
      </c>
      <c r="L1706" s="7">
        <f>IF('2_DEBITOS'!$I$4="ERRO !!!",0,ROUNDDOWN(SUM(E1706:F1706)*K1706,2))</f>
        <v>0</v>
      </c>
      <c r="M1706" s="7">
        <f t="shared" si="104"/>
        <v>0</v>
      </c>
      <c r="N1706" s="7">
        <f t="shared" si="107"/>
        <v>0</v>
      </c>
      <c r="O1706" s="7">
        <f t="shared" si="105"/>
        <v>0</v>
      </c>
    </row>
    <row r="1707" spans="3:15" x14ac:dyDescent="0.35">
      <c r="C1707" s="18" t="str">
        <f t="shared" si="106"/>
        <v/>
      </c>
      <c r="D1707" s="13" t="str">
        <f>IF('2_DEBITOS'!D1703="","Não informado",'2_DEBITOS'!D1703)</f>
        <v>Não informado</v>
      </c>
      <c r="E1707" s="7">
        <f>IF('2_DEBITOS'!$I$4="ERRO !!!",0,SUM('2_DEBITOS'!E1703))</f>
        <v>0</v>
      </c>
      <c r="F1707" s="7">
        <f>IF('2_DEBITOS'!$I$4="ERRO !!!",0,SUM('2_DEBITOS'!F1703,'2_DEBITOS'!G1703))</f>
        <v>0</v>
      </c>
      <c r="G1707" s="8" t="str">
        <f>IF('1_QUESITOS'!$D$18="ERRO !!!","",
IF(E1707+F1707=0,"",
IF(OR('2_DEBITOS'!I1703="Sim",'1_QUESITOS'!$D$6="Sim",'1_QUESITOS'!$D$7="Sim",'1_QUESITOS'!$D$9="Sim"),"D",
IF('3_CAPAG'!$D$9="","",
'3_CAPAG'!$D$9))))</f>
        <v/>
      </c>
      <c r="H1707" s="8" t="str">
        <f>IF('1_QUESITOS'!$D$18="ERRO !!!","00.0",
IF(AND(OR(G1707="C",G1707="D"),'1_QUESITOS'!$D$13="Sim"),"10.1",
IF(AND(OR(G1707="A",G1707="B"),'1_QUESITOS'!$D$14="Sim"),"10.2",
IF(AND(OR(G1707="C",G1707="D"),'1_QUESITOS'!$D$13="Não",'1_QUESITOS'!$D$12="Inciso I"),"11.1",
IF(AND(OR(G1707="C",G1707="D"),'1_QUESITOS'!$D$13="Não",'1_QUESITOS'!$D$12="Inciso II"),"11.2",
"00.0")))))</f>
        <v>00.0</v>
      </c>
      <c r="I1707" s="87">
        <f>IF('1_QUESITOS'!$D$18="ERRO !!!",0,
IF(H1707="10.1",0.65,
IF(H1707="10.2",0,
IF(AND(H1707="11.1",'1_QUESITOS'!$D$8="Não",'1_QUESITOS'!$D$9="Não",'1_QUESITOS'!$D$10="Não",'1_QUESITOS'!$D$11="Não"),0.65,
IF(AND(H1707="11.1",OR('1_QUESITOS'!$D$8="Sim",'1_QUESITOS'!$D$9="Sim",'1_QUESITOS'!$D$10="Sim",'1_QUESITOS'!$D$11="Sim")),0.7,
IF(AND(H1707="11.2",'1_QUESITOS'!$D$8="Não",'1_QUESITOS'!$D$9="Não",'1_QUESITOS'!$D$10="Não",'1_QUESITOS'!$D$11="Não"),0.5,
IF(AND(H1707="11.2",OR('1_QUESITOS'!$D$8="Sim",'1_QUESITOS'!$D$9="Sim",'1_QUESITOS'!$D$10="Sim",'1_QUESITOS'!$D$11="Sim")),0.55,
0)))))))</f>
        <v>0</v>
      </c>
      <c r="J1707" s="87">
        <f>'3_CAPAG'!$D$8</f>
        <v>0</v>
      </c>
      <c r="K1707" s="87">
        <f>IF(OR('2_DEBITOS'!I1703="Sim",'1_QUESITOS'!$D$6="Sim",'1_QUESITOS'!$D$7="Sim",'1_QUESITOS'!$D$9="Sim"),I1707,
SMALL(I1707:J1707,1))</f>
        <v>0</v>
      </c>
      <c r="L1707" s="7">
        <f>IF('2_DEBITOS'!$I$4="ERRO !!!",0,ROUNDDOWN(SUM(E1707:F1707)*K1707,2))</f>
        <v>0</v>
      </c>
      <c r="M1707" s="7">
        <f t="shared" si="104"/>
        <v>0</v>
      </c>
      <c r="N1707" s="7">
        <f t="shared" si="107"/>
        <v>0</v>
      </c>
      <c r="O1707" s="7">
        <f t="shared" si="105"/>
        <v>0</v>
      </c>
    </row>
    <row r="1708" spans="3:15" x14ac:dyDescent="0.35">
      <c r="C1708" s="18" t="str">
        <f t="shared" si="106"/>
        <v/>
      </c>
      <c r="D1708" s="13" t="str">
        <f>IF('2_DEBITOS'!D1704="","Não informado",'2_DEBITOS'!D1704)</f>
        <v>Não informado</v>
      </c>
      <c r="E1708" s="7">
        <f>IF('2_DEBITOS'!$I$4="ERRO !!!",0,SUM('2_DEBITOS'!E1704))</f>
        <v>0</v>
      </c>
      <c r="F1708" s="7">
        <f>IF('2_DEBITOS'!$I$4="ERRO !!!",0,SUM('2_DEBITOS'!F1704,'2_DEBITOS'!G1704))</f>
        <v>0</v>
      </c>
      <c r="G1708" s="8" t="str">
        <f>IF('1_QUESITOS'!$D$18="ERRO !!!","",
IF(E1708+F1708=0,"",
IF(OR('2_DEBITOS'!I1704="Sim",'1_QUESITOS'!$D$6="Sim",'1_QUESITOS'!$D$7="Sim",'1_QUESITOS'!$D$9="Sim"),"D",
IF('3_CAPAG'!$D$9="","",
'3_CAPAG'!$D$9))))</f>
        <v/>
      </c>
      <c r="H1708" s="8" t="str">
        <f>IF('1_QUESITOS'!$D$18="ERRO !!!","00.0",
IF(AND(OR(G1708="C",G1708="D"),'1_QUESITOS'!$D$13="Sim"),"10.1",
IF(AND(OR(G1708="A",G1708="B"),'1_QUESITOS'!$D$14="Sim"),"10.2",
IF(AND(OR(G1708="C",G1708="D"),'1_QUESITOS'!$D$13="Não",'1_QUESITOS'!$D$12="Inciso I"),"11.1",
IF(AND(OR(G1708="C",G1708="D"),'1_QUESITOS'!$D$13="Não",'1_QUESITOS'!$D$12="Inciso II"),"11.2",
"00.0")))))</f>
        <v>00.0</v>
      </c>
      <c r="I1708" s="87">
        <f>IF('1_QUESITOS'!$D$18="ERRO !!!",0,
IF(H1708="10.1",0.65,
IF(H1708="10.2",0,
IF(AND(H1708="11.1",'1_QUESITOS'!$D$8="Não",'1_QUESITOS'!$D$9="Não",'1_QUESITOS'!$D$10="Não",'1_QUESITOS'!$D$11="Não"),0.65,
IF(AND(H1708="11.1",OR('1_QUESITOS'!$D$8="Sim",'1_QUESITOS'!$D$9="Sim",'1_QUESITOS'!$D$10="Sim",'1_QUESITOS'!$D$11="Sim")),0.7,
IF(AND(H1708="11.2",'1_QUESITOS'!$D$8="Não",'1_QUESITOS'!$D$9="Não",'1_QUESITOS'!$D$10="Não",'1_QUESITOS'!$D$11="Não"),0.5,
IF(AND(H1708="11.2",OR('1_QUESITOS'!$D$8="Sim",'1_QUESITOS'!$D$9="Sim",'1_QUESITOS'!$D$10="Sim",'1_QUESITOS'!$D$11="Sim")),0.55,
0)))))))</f>
        <v>0</v>
      </c>
      <c r="J1708" s="87">
        <f>'3_CAPAG'!$D$8</f>
        <v>0</v>
      </c>
      <c r="K1708" s="87">
        <f>IF(OR('2_DEBITOS'!I1704="Sim",'1_QUESITOS'!$D$6="Sim",'1_QUESITOS'!$D$7="Sim",'1_QUESITOS'!$D$9="Sim"),I1708,
SMALL(I1708:J1708,1))</f>
        <v>0</v>
      </c>
      <c r="L1708" s="7">
        <f>IF('2_DEBITOS'!$I$4="ERRO !!!",0,ROUNDDOWN(SUM(E1708:F1708)*K1708,2))</f>
        <v>0</v>
      </c>
      <c r="M1708" s="7">
        <f t="shared" si="104"/>
        <v>0</v>
      </c>
      <c r="N1708" s="7">
        <f t="shared" si="107"/>
        <v>0</v>
      </c>
      <c r="O1708" s="7">
        <f t="shared" si="105"/>
        <v>0</v>
      </c>
    </row>
    <row r="1709" spans="3:15" x14ac:dyDescent="0.35">
      <c r="C1709" s="18" t="str">
        <f t="shared" si="106"/>
        <v/>
      </c>
      <c r="D1709" s="13" t="str">
        <f>IF('2_DEBITOS'!D1705="","Não informado",'2_DEBITOS'!D1705)</f>
        <v>Não informado</v>
      </c>
      <c r="E1709" s="7">
        <f>IF('2_DEBITOS'!$I$4="ERRO !!!",0,SUM('2_DEBITOS'!E1705))</f>
        <v>0</v>
      </c>
      <c r="F1709" s="7">
        <f>IF('2_DEBITOS'!$I$4="ERRO !!!",0,SUM('2_DEBITOS'!F1705,'2_DEBITOS'!G1705))</f>
        <v>0</v>
      </c>
      <c r="G1709" s="8" t="str">
        <f>IF('1_QUESITOS'!$D$18="ERRO !!!","",
IF(E1709+F1709=0,"",
IF(OR('2_DEBITOS'!I1705="Sim",'1_QUESITOS'!$D$6="Sim",'1_QUESITOS'!$D$7="Sim",'1_QUESITOS'!$D$9="Sim"),"D",
IF('3_CAPAG'!$D$9="","",
'3_CAPAG'!$D$9))))</f>
        <v/>
      </c>
      <c r="H1709" s="8" t="str">
        <f>IF('1_QUESITOS'!$D$18="ERRO !!!","00.0",
IF(AND(OR(G1709="C",G1709="D"),'1_QUESITOS'!$D$13="Sim"),"10.1",
IF(AND(OR(G1709="A",G1709="B"),'1_QUESITOS'!$D$14="Sim"),"10.2",
IF(AND(OR(G1709="C",G1709="D"),'1_QUESITOS'!$D$13="Não",'1_QUESITOS'!$D$12="Inciso I"),"11.1",
IF(AND(OR(G1709="C",G1709="D"),'1_QUESITOS'!$D$13="Não",'1_QUESITOS'!$D$12="Inciso II"),"11.2",
"00.0")))))</f>
        <v>00.0</v>
      </c>
      <c r="I1709" s="87">
        <f>IF('1_QUESITOS'!$D$18="ERRO !!!",0,
IF(H1709="10.1",0.65,
IF(H1709="10.2",0,
IF(AND(H1709="11.1",'1_QUESITOS'!$D$8="Não",'1_QUESITOS'!$D$9="Não",'1_QUESITOS'!$D$10="Não",'1_QUESITOS'!$D$11="Não"),0.65,
IF(AND(H1709="11.1",OR('1_QUESITOS'!$D$8="Sim",'1_QUESITOS'!$D$9="Sim",'1_QUESITOS'!$D$10="Sim",'1_QUESITOS'!$D$11="Sim")),0.7,
IF(AND(H1709="11.2",'1_QUESITOS'!$D$8="Não",'1_QUESITOS'!$D$9="Não",'1_QUESITOS'!$D$10="Não",'1_QUESITOS'!$D$11="Não"),0.5,
IF(AND(H1709="11.2",OR('1_QUESITOS'!$D$8="Sim",'1_QUESITOS'!$D$9="Sim",'1_QUESITOS'!$D$10="Sim",'1_QUESITOS'!$D$11="Sim")),0.55,
0)))))))</f>
        <v>0</v>
      </c>
      <c r="J1709" s="87">
        <f>'3_CAPAG'!$D$8</f>
        <v>0</v>
      </c>
      <c r="K1709" s="87">
        <f>IF(OR('2_DEBITOS'!I1705="Sim",'1_QUESITOS'!$D$6="Sim",'1_QUESITOS'!$D$7="Sim",'1_QUESITOS'!$D$9="Sim"),I1709,
SMALL(I1709:J1709,1))</f>
        <v>0</v>
      </c>
      <c r="L1709" s="7">
        <f>IF('2_DEBITOS'!$I$4="ERRO !!!",0,ROUNDDOWN(SUM(E1709:F1709)*K1709,2))</f>
        <v>0</v>
      </c>
      <c r="M1709" s="7">
        <f t="shared" si="104"/>
        <v>0</v>
      </c>
      <c r="N1709" s="7">
        <f t="shared" si="107"/>
        <v>0</v>
      </c>
      <c r="O1709" s="7">
        <f t="shared" si="105"/>
        <v>0</v>
      </c>
    </row>
    <row r="1710" spans="3:15" x14ac:dyDescent="0.35">
      <c r="C1710" s="18" t="str">
        <f t="shared" si="106"/>
        <v/>
      </c>
      <c r="D1710" s="13" t="str">
        <f>IF('2_DEBITOS'!D1706="","Não informado",'2_DEBITOS'!D1706)</f>
        <v>Não informado</v>
      </c>
      <c r="E1710" s="7">
        <f>IF('2_DEBITOS'!$I$4="ERRO !!!",0,SUM('2_DEBITOS'!E1706))</f>
        <v>0</v>
      </c>
      <c r="F1710" s="7">
        <f>IF('2_DEBITOS'!$I$4="ERRO !!!",0,SUM('2_DEBITOS'!F1706,'2_DEBITOS'!G1706))</f>
        <v>0</v>
      </c>
      <c r="G1710" s="8" t="str">
        <f>IF('1_QUESITOS'!$D$18="ERRO !!!","",
IF(E1710+F1710=0,"",
IF(OR('2_DEBITOS'!I1706="Sim",'1_QUESITOS'!$D$6="Sim",'1_QUESITOS'!$D$7="Sim",'1_QUESITOS'!$D$9="Sim"),"D",
IF('3_CAPAG'!$D$9="","",
'3_CAPAG'!$D$9))))</f>
        <v/>
      </c>
      <c r="H1710" s="8" t="str">
        <f>IF('1_QUESITOS'!$D$18="ERRO !!!","00.0",
IF(AND(OR(G1710="C",G1710="D"),'1_QUESITOS'!$D$13="Sim"),"10.1",
IF(AND(OR(G1710="A",G1710="B"),'1_QUESITOS'!$D$14="Sim"),"10.2",
IF(AND(OR(G1710="C",G1710="D"),'1_QUESITOS'!$D$13="Não",'1_QUESITOS'!$D$12="Inciso I"),"11.1",
IF(AND(OR(G1710="C",G1710="D"),'1_QUESITOS'!$D$13="Não",'1_QUESITOS'!$D$12="Inciso II"),"11.2",
"00.0")))))</f>
        <v>00.0</v>
      </c>
      <c r="I1710" s="87">
        <f>IF('1_QUESITOS'!$D$18="ERRO !!!",0,
IF(H1710="10.1",0.65,
IF(H1710="10.2",0,
IF(AND(H1710="11.1",'1_QUESITOS'!$D$8="Não",'1_QUESITOS'!$D$9="Não",'1_QUESITOS'!$D$10="Não",'1_QUESITOS'!$D$11="Não"),0.65,
IF(AND(H1710="11.1",OR('1_QUESITOS'!$D$8="Sim",'1_QUESITOS'!$D$9="Sim",'1_QUESITOS'!$D$10="Sim",'1_QUESITOS'!$D$11="Sim")),0.7,
IF(AND(H1710="11.2",'1_QUESITOS'!$D$8="Não",'1_QUESITOS'!$D$9="Não",'1_QUESITOS'!$D$10="Não",'1_QUESITOS'!$D$11="Não"),0.5,
IF(AND(H1710="11.2",OR('1_QUESITOS'!$D$8="Sim",'1_QUESITOS'!$D$9="Sim",'1_QUESITOS'!$D$10="Sim",'1_QUESITOS'!$D$11="Sim")),0.55,
0)))))))</f>
        <v>0</v>
      </c>
      <c r="J1710" s="87">
        <f>'3_CAPAG'!$D$8</f>
        <v>0</v>
      </c>
      <c r="K1710" s="87">
        <f>IF(OR('2_DEBITOS'!I1706="Sim",'1_QUESITOS'!$D$6="Sim",'1_QUESITOS'!$D$7="Sim",'1_QUESITOS'!$D$9="Sim"),I1710,
SMALL(I1710:J1710,1))</f>
        <v>0</v>
      </c>
      <c r="L1710" s="7">
        <f>IF('2_DEBITOS'!$I$4="ERRO !!!",0,ROUNDDOWN(SUM(E1710:F1710)*K1710,2))</f>
        <v>0</v>
      </c>
      <c r="M1710" s="7">
        <f t="shared" si="104"/>
        <v>0</v>
      </c>
      <c r="N1710" s="7">
        <f t="shared" si="107"/>
        <v>0</v>
      </c>
      <c r="O1710" s="7">
        <f t="shared" si="105"/>
        <v>0</v>
      </c>
    </row>
    <row r="1711" spans="3:15" x14ac:dyDescent="0.35">
      <c r="C1711" s="18" t="str">
        <f t="shared" si="106"/>
        <v/>
      </c>
      <c r="D1711" s="13" t="str">
        <f>IF('2_DEBITOS'!D1707="","Não informado",'2_DEBITOS'!D1707)</f>
        <v>Não informado</v>
      </c>
      <c r="E1711" s="7">
        <f>IF('2_DEBITOS'!$I$4="ERRO !!!",0,SUM('2_DEBITOS'!E1707))</f>
        <v>0</v>
      </c>
      <c r="F1711" s="7">
        <f>IF('2_DEBITOS'!$I$4="ERRO !!!",0,SUM('2_DEBITOS'!F1707,'2_DEBITOS'!G1707))</f>
        <v>0</v>
      </c>
      <c r="G1711" s="8" t="str">
        <f>IF('1_QUESITOS'!$D$18="ERRO !!!","",
IF(E1711+F1711=0,"",
IF(OR('2_DEBITOS'!I1707="Sim",'1_QUESITOS'!$D$6="Sim",'1_QUESITOS'!$D$7="Sim",'1_QUESITOS'!$D$9="Sim"),"D",
IF('3_CAPAG'!$D$9="","",
'3_CAPAG'!$D$9))))</f>
        <v/>
      </c>
      <c r="H1711" s="8" t="str">
        <f>IF('1_QUESITOS'!$D$18="ERRO !!!","00.0",
IF(AND(OR(G1711="C",G1711="D"),'1_QUESITOS'!$D$13="Sim"),"10.1",
IF(AND(OR(G1711="A",G1711="B"),'1_QUESITOS'!$D$14="Sim"),"10.2",
IF(AND(OR(G1711="C",G1711="D"),'1_QUESITOS'!$D$13="Não",'1_QUESITOS'!$D$12="Inciso I"),"11.1",
IF(AND(OR(G1711="C",G1711="D"),'1_QUESITOS'!$D$13="Não",'1_QUESITOS'!$D$12="Inciso II"),"11.2",
"00.0")))))</f>
        <v>00.0</v>
      </c>
      <c r="I1711" s="87">
        <f>IF('1_QUESITOS'!$D$18="ERRO !!!",0,
IF(H1711="10.1",0.65,
IF(H1711="10.2",0,
IF(AND(H1711="11.1",'1_QUESITOS'!$D$8="Não",'1_QUESITOS'!$D$9="Não",'1_QUESITOS'!$D$10="Não",'1_QUESITOS'!$D$11="Não"),0.65,
IF(AND(H1711="11.1",OR('1_QUESITOS'!$D$8="Sim",'1_QUESITOS'!$D$9="Sim",'1_QUESITOS'!$D$10="Sim",'1_QUESITOS'!$D$11="Sim")),0.7,
IF(AND(H1711="11.2",'1_QUESITOS'!$D$8="Não",'1_QUESITOS'!$D$9="Não",'1_QUESITOS'!$D$10="Não",'1_QUESITOS'!$D$11="Não"),0.5,
IF(AND(H1711="11.2",OR('1_QUESITOS'!$D$8="Sim",'1_QUESITOS'!$D$9="Sim",'1_QUESITOS'!$D$10="Sim",'1_QUESITOS'!$D$11="Sim")),0.55,
0)))))))</f>
        <v>0</v>
      </c>
      <c r="J1711" s="87">
        <f>'3_CAPAG'!$D$8</f>
        <v>0</v>
      </c>
      <c r="K1711" s="87">
        <f>IF(OR('2_DEBITOS'!I1707="Sim",'1_QUESITOS'!$D$6="Sim",'1_QUESITOS'!$D$7="Sim",'1_QUESITOS'!$D$9="Sim"),I1711,
SMALL(I1711:J1711,1))</f>
        <v>0</v>
      </c>
      <c r="L1711" s="7">
        <f>IF('2_DEBITOS'!$I$4="ERRO !!!",0,ROUNDDOWN(SUM(E1711:F1711)*K1711,2))</f>
        <v>0</v>
      </c>
      <c r="M1711" s="7">
        <f t="shared" si="104"/>
        <v>0</v>
      </c>
      <c r="N1711" s="7">
        <f t="shared" si="107"/>
        <v>0</v>
      </c>
      <c r="O1711" s="7">
        <f t="shared" si="105"/>
        <v>0</v>
      </c>
    </row>
    <row r="1712" spans="3:15" x14ac:dyDescent="0.35">
      <c r="C1712" s="18" t="str">
        <f t="shared" si="106"/>
        <v/>
      </c>
      <c r="D1712" s="13" t="str">
        <f>IF('2_DEBITOS'!D1708="","Não informado",'2_DEBITOS'!D1708)</f>
        <v>Não informado</v>
      </c>
      <c r="E1712" s="7">
        <f>IF('2_DEBITOS'!$I$4="ERRO !!!",0,SUM('2_DEBITOS'!E1708))</f>
        <v>0</v>
      </c>
      <c r="F1712" s="7">
        <f>IF('2_DEBITOS'!$I$4="ERRO !!!",0,SUM('2_DEBITOS'!F1708,'2_DEBITOS'!G1708))</f>
        <v>0</v>
      </c>
      <c r="G1712" s="8" t="str">
        <f>IF('1_QUESITOS'!$D$18="ERRO !!!","",
IF(E1712+F1712=0,"",
IF(OR('2_DEBITOS'!I1708="Sim",'1_QUESITOS'!$D$6="Sim",'1_QUESITOS'!$D$7="Sim",'1_QUESITOS'!$D$9="Sim"),"D",
IF('3_CAPAG'!$D$9="","",
'3_CAPAG'!$D$9))))</f>
        <v/>
      </c>
      <c r="H1712" s="8" t="str">
        <f>IF('1_QUESITOS'!$D$18="ERRO !!!","00.0",
IF(AND(OR(G1712="C",G1712="D"),'1_QUESITOS'!$D$13="Sim"),"10.1",
IF(AND(OR(G1712="A",G1712="B"),'1_QUESITOS'!$D$14="Sim"),"10.2",
IF(AND(OR(G1712="C",G1712="D"),'1_QUESITOS'!$D$13="Não",'1_QUESITOS'!$D$12="Inciso I"),"11.1",
IF(AND(OR(G1712="C",G1712="D"),'1_QUESITOS'!$D$13="Não",'1_QUESITOS'!$D$12="Inciso II"),"11.2",
"00.0")))))</f>
        <v>00.0</v>
      </c>
      <c r="I1712" s="87">
        <f>IF('1_QUESITOS'!$D$18="ERRO !!!",0,
IF(H1712="10.1",0.65,
IF(H1712="10.2",0,
IF(AND(H1712="11.1",'1_QUESITOS'!$D$8="Não",'1_QUESITOS'!$D$9="Não",'1_QUESITOS'!$D$10="Não",'1_QUESITOS'!$D$11="Não"),0.65,
IF(AND(H1712="11.1",OR('1_QUESITOS'!$D$8="Sim",'1_QUESITOS'!$D$9="Sim",'1_QUESITOS'!$D$10="Sim",'1_QUESITOS'!$D$11="Sim")),0.7,
IF(AND(H1712="11.2",'1_QUESITOS'!$D$8="Não",'1_QUESITOS'!$D$9="Não",'1_QUESITOS'!$D$10="Não",'1_QUESITOS'!$D$11="Não"),0.5,
IF(AND(H1712="11.2",OR('1_QUESITOS'!$D$8="Sim",'1_QUESITOS'!$D$9="Sim",'1_QUESITOS'!$D$10="Sim",'1_QUESITOS'!$D$11="Sim")),0.55,
0)))))))</f>
        <v>0</v>
      </c>
      <c r="J1712" s="87">
        <f>'3_CAPAG'!$D$8</f>
        <v>0</v>
      </c>
      <c r="K1712" s="87">
        <f>IF(OR('2_DEBITOS'!I1708="Sim",'1_QUESITOS'!$D$6="Sim",'1_QUESITOS'!$D$7="Sim",'1_QUESITOS'!$D$9="Sim"),I1712,
SMALL(I1712:J1712,1))</f>
        <v>0</v>
      </c>
      <c r="L1712" s="7">
        <f>IF('2_DEBITOS'!$I$4="ERRO !!!",0,ROUNDDOWN(SUM(E1712:F1712)*K1712,2))</f>
        <v>0</v>
      </c>
      <c r="M1712" s="7">
        <f t="shared" si="104"/>
        <v>0</v>
      </c>
      <c r="N1712" s="7">
        <f t="shared" si="107"/>
        <v>0</v>
      </c>
      <c r="O1712" s="7">
        <f t="shared" si="105"/>
        <v>0</v>
      </c>
    </row>
    <row r="1713" spans="3:15" x14ac:dyDescent="0.35">
      <c r="C1713" s="18" t="str">
        <f t="shared" si="106"/>
        <v/>
      </c>
      <c r="D1713" s="13" t="str">
        <f>IF('2_DEBITOS'!D1709="","Não informado",'2_DEBITOS'!D1709)</f>
        <v>Não informado</v>
      </c>
      <c r="E1713" s="7">
        <f>IF('2_DEBITOS'!$I$4="ERRO !!!",0,SUM('2_DEBITOS'!E1709))</f>
        <v>0</v>
      </c>
      <c r="F1713" s="7">
        <f>IF('2_DEBITOS'!$I$4="ERRO !!!",0,SUM('2_DEBITOS'!F1709,'2_DEBITOS'!G1709))</f>
        <v>0</v>
      </c>
      <c r="G1713" s="8" t="str">
        <f>IF('1_QUESITOS'!$D$18="ERRO !!!","",
IF(E1713+F1713=0,"",
IF(OR('2_DEBITOS'!I1709="Sim",'1_QUESITOS'!$D$6="Sim",'1_QUESITOS'!$D$7="Sim",'1_QUESITOS'!$D$9="Sim"),"D",
IF('3_CAPAG'!$D$9="","",
'3_CAPAG'!$D$9))))</f>
        <v/>
      </c>
      <c r="H1713" s="8" t="str">
        <f>IF('1_QUESITOS'!$D$18="ERRO !!!","00.0",
IF(AND(OR(G1713="C",G1713="D"),'1_QUESITOS'!$D$13="Sim"),"10.1",
IF(AND(OR(G1713="A",G1713="B"),'1_QUESITOS'!$D$14="Sim"),"10.2",
IF(AND(OR(G1713="C",G1713="D"),'1_QUESITOS'!$D$13="Não",'1_QUESITOS'!$D$12="Inciso I"),"11.1",
IF(AND(OR(G1713="C",G1713="D"),'1_QUESITOS'!$D$13="Não",'1_QUESITOS'!$D$12="Inciso II"),"11.2",
"00.0")))))</f>
        <v>00.0</v>
      </c>
      <c r="I1713" s="87">
        <f>IF('1_QUESITOS'!$D$18="ERRO !!!",0,
IF(H1713="10.1",0.65,
IF(H1713="10.2",0,
IF(AND(H1713="11.1",'1_QUESITOS'!$D$8="Não",'1_QUESITOS'!$D$9="Não",'1_QUESITOS'!$D$10="Não",'1_QUESITOS'!$D$11="Não"),0.65,
IF(AND(H1713="11.1",OR('1_QUESITOS'!$D$8="Sim",'1_QUESITOS'!$D$9="Sim",'1_QUESITOS'!$D$10="Sim",'1_QUESITOS'!$D$11="Sim")),0.7,
IF(AND(H1713="11.2",'1_QUESITOS'!$D$8="Não",'1_QUESITOS'!$D$9="Não",'1_QUESITOS'!$D$10="Não",'1_QUESITOS'!$D$11="Não"),0.5,
IF(AND(H1713="11.2",OR('1_QUESITOS'!$D$8="Sim",'1_QUESITOS'!$D$9="Sim",'1_QUESITOS'!$D$10="Sim",'1_QUESITOS'!$D$11="Sim")),0.55,
0)))))))</f>
        <v>0</v>
      </c>
      <c r="J1713" s="87">
        <f>'3_CAPAG'!$D$8</f>
        <v>0</v>
      </c>
      <c r="K1713" s="87">
        <f>IF(OR('2_DEBITOS'!I1709="Sim",'1_QUESITOS'!$D$6="Sim",'1_QUESITOS'!$D$7="Sim",'1_QUESITOS'!$D$9="Sim"),I1713,
SMALL(I1713:J1713,1))</f>
        <v>0</v>
      </c>
      <c r="L1713" s="7">
        <f>IF('2_DEBITOS'!$I$4="ERRO !!!",0,ROUNDDOWN(SUM(E1713:F1713)*K1713,2))</f>
        <v>0</v>
      </c>
      <c r="M1713" s="7">
        <f t="shared" si="104"/>
        <v>0</v>
      </c>
      <c r="N1713" s="7">
        <f t="shared" si="107"/>
        <v>0</v>
      </c>
      <c r="O1713" s="7">
        <f t="shared" si="105"/>
        <v>0</v>
      </c>
    </row>
    <row r="1714" spans="3:15" x14ac:dyDescent="0.35">
      <c r="C1714" s="18" t="str">
        <f t="shared" si="106"/>
        <v/>
      </c>
      <c r="D1714" s="13" t="str">
        <f>IF('2_DEBITOS'!D1710="","Não informado",'2_DEBITOS'!D1710)</f>
        <v>Não informado</v>
      </c>
      <c r="E1714" s="7">
        <f>IF('2_DEBITOS'!$I$4="ERRO !!!",0,SUM('2_DEBITOS'!E1710))</f>
        <v>0</v>
      </c>
      <c r="F1714" s="7">
        <f>IF('2_DEBITOS'!$I$4="ERRO !!!",0,SUM('2_DEBITOS'!F1710,'2_DEBITOS'!G1710))</f>
        <v>0</v>
      </c>
      <c r="G1714" s="8" t="str">
        <f>IF('1_QUESITOS'!$D$18="ERRO !!!","",
IF(E1714+F1714=0,"",
IF(OR('2_DEBITOS'!I1710="Sim",'1_QUESITOS'!$D$6="Sim",'1_QUESITOS'!$D$7="Sim",'1_QUESITOS'!$D$9="Sim"),"D",
IF('3_CAPAG'!$D$9="","",
'3_CAPAG'!$D$9))))</f>
        <v/>
      </c>
      <c r="H1714" s="8" t="str">
        <f>IF('1_QUESITOS'!$D$18="ERRO !!!","00.0",
IF(AND(OR(G1714="C",G1714="D"),'1_QUESITOS'!$D$13="Sim"),"10.1",
IF(AND(OR(G1714="A",G1714="B"),'1_QUESITOS'!$D$14="Sim"),"10.2",
IF(AND(OR(G1714="C",G1714="D"),'1_QUESITOS'!$D$13="Não",'1_QUESITOS'!$D$12="Inciso I"),"11.1",
IF(AND(OR(G1714="C",G1714="D"),'1_QUESITOS'!$D$13="Não",'1_QUESITOS'!$D$12="Inciso II"),"11.2",
"00.0")))))</f>
        <v>00.0</v>
      </c>
      <c r="I1714" s="87">
        <f>IF('1_QUESITOS'!$D$18="ERRO !!!",0,
IF(H1714="10.1",0.65,
IF(H1714="10.2",0,
IF(AND(H1714="11.1",'1_QUESITOS'!$D$8="Não",'1_QUESITOS'!$D$9="Não",'1_QUESITOS'!$D$10="Não",'1_QUESITOS'!$D$11="Não"),0.65,
IF(AND(H1714="11.1",OR('1_QUESITOS'!$D$8="Sim",'1_QUESITOS'!$D$9="Sim",'1_QUESITOS'!$D$10="Sim",'1_QUESITOS'!$D$11="Sim")),0.7,
IF(AND(H1714="11.2",'1_QUESITOS'!$D$8="Não",'1_QUESITOS'!$D$9="Não",'1_QUESITOS'!$D$10="Não",'1_QUESITOS'!$D$11="Não"),0.5,
IF(AND(H1714="11.2",OR('1_QUESITOS'!$D$8="Sim",'1_QUESITOS'!$D$9="Sim",'1_QUESITOS'!$D$10="Sim",'1_QUESITOS'!$D$11="Sim")),0.55,
0)))))))</f>
        <v>0</v>
      </c>
      <c r="J1714" s="87">
        <f>'3_CAPAG'!$D$8</f>
        <v>0</v>
      </c>
      <c r="K1714" s="87">
        <f>IF(OR('2_DEBITOS'!I1710="Sim",'1_QUESITOS'!$D$6="Sim",'1_QUESITOS'!$D$7="Sim",'1_QUESITOS'!$D$9="Sim"),I1714,
SMALL(I1714:J1714,1))</f>
        <v>0</v>
      </c>
      <c r="L1714" s="7">
        <f>IF('2_DEBITOS'!$I$4="ERRO !!!",0,ROUNDDOWN(SUM(E1714:F1714)*K1714,2))</f>
        <v>0</v>
      </c>
      <c r="M1714" s="7">
        <f t="shared" si="104"/>
        <v>0</v>
      </c>
      <c r="N1714" s="7">
        <f t="shared" si="107"/>
        <v>0</v>
      </c>
      <c r="O1714" s="7">
        <f t="shared" si="105"/>
        <v>0</v>
      </c>
    </row>
    <row r="1715" spans="3:15" x14ac:dyDescent="0.35">
      <c r="C1715" s="18" t="str">
        <f t="shared" si="106"/>
        <v/>
      </c>
      <c r="D1715" s="13" t="str">
        <f>IF('2_DEBITOS'!D1711="","Não informado",'2_DEBITOS'!D1711)</f>
        <v>Não informado</v>
      </c>
      <c r="E1715" s="7">
        <f>IF('2_DEBITOS'!$I$4="ERRO !!!",0,SUM('2_DEBITOS'!E1711))</f>
        <v>0</v>
      </c>
      <c r="F1715" s="7">
        <f>IF('2_DEBITOS'!$I$4="ERRO !!!",0,SUM('2_DEBITOS'!F1711,'2_DEBITOS'!G1711))</f>
        <v>0</v>
      </c>
      <c r="G1715" s="8" t="str">
        <f>IF('1_QUESITOS'!$D$18="ERRO !!!","",
IF(E1715+F1715=0,"",
IF(OR('2_DEBITOS'!I1711="Sim",'1_QUESITOS'!$D$6="Sim",'1_QUESITOS'!$D$7="Sim",'1_QUESITOS'!$D$9="Sim"),"D",
IF('3_CAPAG'!$D$9="","",
'3_CAPAG'!$D$9))))</f>
        <v/>
      </c>
      <c r="H1715" s="8" t="str">
        <f>IF('1_QUESITOS'!$D$18="ERRO !!!","00.0",
IF(AND(OR(G1715="C",G1715="D"),'1_QUESITOS'!$D$13="Sim"),"10.1",
IF(AND(OR(G1715="A",G1715="B"),'1_QUESITOS'!$D$14="Sim"),"10.2",
IF(AND(OR(G1715="C",G1715="D"),'1_QUESITOS'!$D$13="Não",'1_QUESITOS'!$D$12="Inciso I"),"11.1",
IF(AND(OR(G1715="C",G1715="D"),'1_QUESITOS'!$D$13="Não",'1_QUESITOS'!$D$12="Inciso II"),"11.2",
"00.0")))))</f>
        <v>00.0</v>
      </c>
      <c r="I1715" s="87">
        <f>IF('1_QUESITOS'!$D$18="ERRO !!!",0,
IF(H1715="10.1",0.65,
IF(H1715="10.2",0,
IF(AND(H1715="11.1",'1_QUESITOS'!$D$8="Não",'1_QUESITOS'!$D$9="Não",'1_QUESITOS'!$D$10="Não",'1_QUESITOS'!$D$11="Não"),0.65,
IF(AND(H1715="11.1",OR('1_QUESITOS'!$D$8="Sim",'1_QUESITOS'!$D$9="Sim",'1_QUESITOS'!$D$10="Sim",'1_QUESITOS'!$D$11="Sim")),0.7,
IF(AND(H1715="11.2",'1_QUESITOS'!$D$8="Não",'1_QUESITOS'!$D$9="Não",'1_QUESITOS'!$D$10="Não",'1_QUESITOS'!$D$11="Não"),0.5,
IF(AND(H1715="11.2",OR('1_QUESITOS'!$D$8="Sim",'1_QUESITOS'!$D$9="Sim",'1_QUESITOS'!$D$10="Sim",'1_QUESITOS'!$D$11="Sim")),0.55,
0)))))))</f>
        <v>0</v>
      </c>
      <c r="J1715" s="87">
        <f>'3_CAPAG'!$D$8</f>
        <v>0</v>
      </c>
      <c r="K1715" s="87">
        <f>IF(OR('2_DEBITOS'!I1711="Sim",'1_QUESITOS'!$D$6="Sim",'1_QUESITOS'!$D$7="Sim",'1_QUESITOS'!$D$9="Sim"),I1715,
SMALL(I1715:J1715,1))</f>
        <v>0</v>
      </c>
      <c r="L1715" s="7">
        <f>IF('2_DEBITOS'!$I$4="ERRO !!!",0,ROUNDDOWN(SUM(E1715:F1715)*K1715,2))</f>
        <v>0</v>
      </c>
      <c r="M1715" s="7">
        <f t="shared" si="104"/>
        <v>0</v>
      </c>
      <c r="N1715" s="7">
        <f t="shared" si="107"/>
        <v>0</v>
      </c>
      <c r="O1715" s="7">
        <f t="shared" si="105"/>
        <v>0</v>
      </c>
    </row>
    <row r="1716" spans="3:15" x14ac:dyDescent="0.35">
      <c r="C1716" s="18" t="str">
        <f t="shared" si="106"/>
        <v/>
      </c>
      <c r="D1716" s="13" t="str">
        <f>IF('2_DEBITOS'!D1712="","Não informado",'2_DEBITOS'!D1712)</f>
        <v>Não informado</v>
      </c>
      <c r="E1716" s="7">
        <f>IF('2_DEBITOS'!$I$4="ERRO !!!",0,SUM('2_DEBITOS'!E1712))</f>
        <v>0</v>
      </c>
      <c r="F1716" s="7">
        <f>IF('2_DEBITOS'!$I$4="ERRO !!!",0,SUM('2_DEBITOS'!F1712,'2_DEBITOS'!G1712))</f>
        <v>0</v>
      </c>
      <c r="G1716" s="8" t="str">
        <f>IF('1_QUESITOS'!$D$18="ERRO !!!","",
IF(E1716+F1716=0,"",
IF(OR('2_DEBITOS'!I1712="Sim",'1_QUESITOS'!$D$6="Sim",'1_QUESITOS'!$D$7="Sim",'1_QUESITOS'!$D$9="Sim"),"D",
IF('3_CAPAG'!$D$9="","",
'3_CAPAG'!$D$9))))</f>
        <v/>
      </c>
      <c r="H1716" s="8" t="str">
        <f>IF('1_QUESITOS'!$D$18="ERRO !!!","00.0",
IF(AND(OR(G1716="C",G1716="D"),'1_QUESITOS'!$D$13="Sim"),"10.1",
IF(AND(OR(G1716="A",G1716="B"),'1_QUESITOS'!$D$14="Sim"),"10.2",
IF(AND(OR(G1716="C",G1716="D"),'1_QUESITOS'!$D$13="Não",'1_QUESITOS'!$D$12="Inciso I"),"11.1",
IF(AND(OR(G1716="C",G1716="D"),'1_QUESITOS'!$D$13="Não",'1_QUESITOS'!$D$12="Inciso II"),"11.2",
"00.0")))))</f>
        <v>00.0</v>
      </c>
      <c r="I1716" s="87">
        <f>IF('1_QUESITOS'!$D$18="ERRO !!!",0,
IF(H1716="10.1",0.65,
IF(H1716="10.2",0,
IF(AND(H1716="11.1",'1_QUESITOS'!$D$8="Não",'1_QUESITOS'!$D$9="Não",'1_QUESITOS'!$D$10="Não",'1_QUESITOS'!$D$11="Não"),0.65,
IF(AND(H1716="11.1",OR('1_QUESITOS'!$D$8="Sim",'1_QUESITOS'!$D$9="Sim",'1_QUESITOS'!$D$10="Sim",'1_QUESITOS'!$D$11="Sim")),0.7,
IF(AND(H1716="11.2",'1_QUESITOS'!$D$8="Não",'1_QUESITOS'!$D$9="Não",'1_QUESITOS'!$D$10="Não",'1_QUESITOS'!$D$11="Não"),0.5,
IF(AND(H1716="11.2",OR('1_QUESITOS'!$D$8="Sim",'1_QUESITOS'!$D$9="Sim",'1_QUESITOS'!$D$10="Sim",'1_QUESITOS'!$D$11="Sim")),0.55,
0)))))))</f>
        <v>0</v>
      </c>
      <c r="J1716" s="87">
        <f>'3_CAPAG'!$D$8</f>
        <v>0</v>
      </c>
      <c r="K1716" s="87">
        <f>IF(OR('2_DEBITOS'!I1712="Sim",'1_QUESITOS'!$D$6="Sim",'1_QUESITOS'!$D$7="Sim",'1_QUESITOS'!$D$9="Sim"),I1716,
SMALL(I1716:J1716,1))</f>
        <v>0</v>
      </c>
      <c r="L1716" s="7">
        <f>IF('2_DEBITOS'!$I$4="ERRO !!!",0,ROUNDDOWN(SUM(E1716:F1716)*K1716,2))</f>
        <v>0</v>
      </c>
      <c r="M1716" s="7">
        <f t="shared" si="104"/>
        <v>0</v>
      </c>
      <c r="N1716" s="7">
        <f t="shared" si="107"/>
        <v>0</v>
      </c>
      <c r="O1716" s="7">
        <f t="shared" si="105"/>
        <v>0</v>
      </c>
    </row>
    <row r="1717" spans="3:15" x14ac:dyDescent="0.35">
      <c r="C1717" s="18" t="str">
        <f t="shared" si="106"/>
        <v/>
      </c>
      <c r="D1717" s="13" t="str">
        <f>IF('2_DEBITOS'!D1713="","Não informado",'2_DEBITOS'!D1713)</f>
        <v>Não informado</v>
      </c>
      <c r="E1717" s="7">
        <f>IF('2_DEBITOS'!$I$4="ERRO !!!",0,SUM('2_DEBITOS'!E1713))</f>
        <v>0</v>
      </c>
      <c r="F1717" s="7">
        <f>IF('2_DEBITOS'!$I$4="ERRO !!!",0,SUM('2_DEBITOS'!F1713,'2_DEBITOS'!G1713))</f>
        <v>0</v>
      </c>
      <c r="G1717" s="8" t="str">
        <f>IF('1_QUESITOS'!$D$18="ERRO !!!","",
IF(E1717+F1717=0,"",
IF(OR('2_DEBITOS'!I1713="Sim",'1_QUESITOS'!$D$6="Sim",'1_QUESITOS'!$D$7="Sim",'1_QUESITOS'!$D$9="Sim"),"D",
IF('3_CAPAG'!$D$9="","",
'3_CAPAG'!$D$9))))</f>
        <v/>
      </c>
      <c r="H1717" s="8" t="str">
        <f>IF('1_QUESITOS'!$D$18="ERRO !!!","00.0",
IF(AND(OR(G1717="C",G1717="D"),'1_QUESITOS'!$D$13="Sim"),"10.1",
IF(AND(OR(G1717="A",G1717="B"),'1_QUESITOS'!$D$14="Sim"),"10.2",
IF(AND(OR(G1717="C",G1717="D"),'1_QUESITOS'!$D$13="Não",'1_QUESITOS'!$D$12="Inciso I"),"11.1",
IF(AND(OR(G1717="C",G1717="D"),'1_QUESITOS'!$D$13="Não",'1_QUESITOS'!$D$12="Inciso II"),"11.2",
"00.0")))))</f>
        <v>00.0</v>
      </c>
      <c r="I1717" s="87">
        <f>IF('1_QUESITOS'!$D$18="ERRO !!!",0,
IF(H1717="10.1",0.65,
IF(H1717="10.2",0,
IF(AND(H1717="11.1",'1_QUESITOS'!$D$8="Não",'1_QUESITOS'!$D$9="Não",'1_QUESITOS'!$D$10="Não",'1_QUESITOS'!$D$11="Não"),0.65,
IF(AND(H1717="11.1",OR('1_QUESITOS'!$D$8="Sim",'1_QUESITOS'!$D$9="Sim",'1_QUESITOS'!$D$10="Sim",'1_QUESITOS'!$D$11="Sim")),0.7,
IF(AND(H1717="11.2",'1_QUESITOS'!$D$8="Não",'1_QUESITOS'!$D$9="Não",'1_QUESITOS'!$D$10="Não",'1_QUESITOS'!$D$11="Não"),0.5,
IF(AND(H1717="11.2",OR('1_QUESITOS'!$D$8="Sim",'1_QUESITOS'!$D$9="Sim",'1_QUESITOS'!$D$10="Sim",'1_QUESITOS'!$D$11="Sim")),0.55,
0)))))))</f>
        <v>0</v>
      </c>
      <c r="J1717" s="87">
        <f>'3_CAPAG'!$D$8</f>
        <v>0</v>
      </c>
      <c r="K1717" s="87">
        <f>IF(OR('2_DEBITOS'!I1713="Sim",'1_QUESITOS'!$D$6="Sim",'1_QUESITOS'!$D$7="Sim",'1_QUESITOS'!$D$9="Sim"),I1717,
SMALL(I1717:J1717,1))</f>
        <v>0</v>
      </c>
      <c r="L1717" s="7">
        <f>IF('2_DEBITOS'!$I$4="ERRO !!!",0,ROUNDDOWN(SUM(E1717:F1717)*K1717,2))</f>
        <v>0</v>
      </c>
      <c r="M1717" s="7">
        <f t="shared" si="104"/>
        <v>0</v>
      </c>
      <c r="N1717" s="7">
        <f t="shared" si="107"/>
        <v>0</v>
      </c>
      <c r="O1717" s="7">
        <f t="shared" si="105"/>
        <v>0</v>
      </c>
    </row>
    <row r="1718" spans="3:15" x14ac:dyDescent="0.35">
      <c r="C1718" s="18" t="str">
        <f t="shared" si="106"/>
        <v/>
      </c>
      <c r="D1718" s="13" t="str">
        <f>IF('2_DEBITOS'!D1714="","Não informado",'2_DEBITOS'!D1714)</f>
        <v>Não informado</v>
      </c>
      <c r="E1718" s="7">
        <f>IF('2_DEBITOS'!$I$4="ERRO !!!",0,SUM('2_DEBITOS'!E1714))</f>
        <v>0</v>
      </c>
      <c r="F1718" s="7">
        <f>IF('2_DEBITOS'!$I$4="ERRO !!!",0,SUM('2_DEBITOS'!F1714,'2_DEBITOS'!G1714))</f>
        <v>0</v>
      </c>
      <c r="G1718" s="8" t="str">
        <f>IF('1_QUESITOS'!$D$18="ERRO !!!","",
IF(E1718+F1718=0,"",
IF(OR('2_DEBITOS'!I1714="Sim",'1_QUESITOS'!$D$6="Sim",'1_QUESITOS'!$D$7="Sim",'1_QUESITOS'!$D$9="Sim"),"D",
IF('3_CAPAG'!$D$9="","",
'3_CAPAG'!$D$9))))</f>
        <v/>
      </c>
      <c r="H1718" s="8" t="str">
        <f>IF('1_QUESITOS'!$D$18="ERRO !!!","00.0",
IF(AND(OR(G1718="C",G1718="D"),'1_QUESITOS'!$D$13="Sim"),"10.1",
IF(AND(OR(G1718="A",G1718="B"),'1_QUESITOS'!$D$14="Sim"),"10.2",
IF(AND(OR(G1718="C",G1718="D"),'1_QUESITOS'!$D$13="Não",'1_QUESITOS'!$D$12="Inciso I"),"11.1",
IF(AND(OR(G1718="C",G1718="D"),'1_QUESITOS'!$D$13="Não",'1_QUESITOS'!$D$12="Inciso II"),"11.2",
"00.0")))))</f>
        <v>00.0</v>
      </c>
      <c r="I1718" s="87">
        <f>IF('1_QUESITOS'!$D$18="ERRO !!!",0,
IF(H1718="10.1",0.65,
IF(H1718="10.2",0,
IF(AND(H1718="11.1",'1_QUESITOS'!$D$8="Não",'1_QUESITOS'!$D$9="Não",'1_QUESITOS'!$D$10="Não",'1_QUESITOS'!$D$11="Não"),0.65,
IF(AND(H1718="11.1",OR('1_QUESITOS'!$D$8="Sim",'1_QUESITOS'!$D$9="Sim",'1_QUESITOS'!$D$10="Sim",'1_QUESITOS'!$D$11="Sim")),0.7,
IF(AND(H1718="11.2",'1_QUESITOS'!$D$8="Não",'1_QUESITOS'!$D$9="Não",'1_QUESITOS'!$D$10="Não",'1_QUESITOS'!$D$11="Não"),0.5,
IF(AND(H1718="11.2",OR('1_QUESITOS'!$D$8="Sim",'1_QUESITOS'!$D$9="Sim",'1_QUESITOS'!$D$10="Sim",'1_QUESITOS'!$D$11="Sim")),0.55,
0)))))))</f>
        <v>0</v>
      </c>
      <c r="J1718" s="87">
        <f>'3_CAPAG'!$D$8</f>
        <v>0</v>
      </c>
      <c r="K1718" s="87">
        <f>IF(OR('2_DEBITOS'!I1714="Sim",'1_QUESITOS'!$D$6="Sim",'1_QUESITOS'!$D$7="Sim",'1_QUESITOS'!$D$9="Sim"),I1718,
SMALL(I1718:J1718,1))</f>
        <v>0</v>
      </c>
      <c r="L1718" s="7">
        <f>IF('2_DEBITOS'!$I$4="ERRO !!!",0,ROUNDDOWN(SUM(E1718:F1718)*K1718,2))</f>
        <v>0</v>
      </c>
      <c r="M1718" s="7">
        <f t="shared" si="104"/>
        <v>0</v>
      </c>
      <c r="N1718" s="7">
        <f t="shared" si="107"/>
        <v>0</v>
      </c>
      <c r="O1718" s="7">
        <f t="shared" si="105"/>
        <v>0</v>
      </c>
    </row>
    <row r="1719" spans="3:15" x14ac:dyDescent="0.35">
      <c r="C1719" s="18" t="str">
        <f t="shared" si="106"/>
        <v/>
      </c>
      <c r="D1719" s="13" t="str">
        <f>IF('2_DEBITOS'!D1715="","Não informado",'2_DEBITOS'!D1715)</f>
        <v>Não informado</v>
      </c>
      <c r="E1719" s="7">
        <f>IF('2_DEBITOS'!$I$4="ERRO !!!",0,SUM('2_DEBITOS'!E1715))</f>
        <v>0</v>
      </c>
      <c r="F1719" s="7">
        <f>IF('2_DEBITOS'!$I$4="ERRO !!!",0,SUM('2_DEBITOS'!F1715,'2_DEBITOS'!G1715))</f>
        <v>0</v>
      </c>
      <c r="G1719" s="8" t="str">
        <f>IF('1_QUESITOS'!$D$18="ERRO !!!","",
IF(E1719+F1719=0,"",
IF(OR('2_DEBITOS'!I1715="Sim",'1_QUESITOS'!$D$6="Sim",'1_QUESITOS'!$D$7="Sim",'1_QUESITOS'!$D$9="Sim"),"D",
IF('3_CAPAG'!$D$9="","",
'3_CAPAG'!$D$9))))</f>
        <v/>
      </c>
      <c r="H1719" s="8" t="str">
        <f>IF('1_QUESITOS'!$D$18="ERRO !!!","00.0",
IF(AND(OR(G1719="C",G1719="D"),'1_QUESITOS'!$D$13="Sim"),"10.1",
IF(AND(OR(G1719="A",G1719="B"),'1_QUESITOS'!$D$14="Sim"),"10.2",
IF(AND(OR(G1719="C",G1719="D"),'1_QUESITOS'!$D$13="Não",'1_QUESITOS'!$D$12="Inciso I"),"11.1",
IF(AND(OR(G1719="C",G1719="D"),'1_QUESITOS'!$D$13="Não",'1_QUESITOS'!$D$12="Inciso II"),"11.2",
"00.0")))))</f>
        <v>00.0</v>
      </c>
      <c r="I1719" s="87">
        <f>IF('1_QUESITOS'!$D$18="ERRO !!!",0,
IF(H1719="10.1",0.65,
IF(H1719="10.2",0,
IF(AND(H1719="11.1",'1_QUESITOS'!$D$8="Não",'1_QUESITOS'!$D$9="Não",'1_QUESITOS'!$D$10="Não",'1_QUESITOS'!$D$11="Não"),0.65,
IF(AND(H1719="11.1",OR('1_QUESITOS'!$D$8="Sim",'1_QUESITOS'!$D$9="Sim",'1_QUESITOS'!$D$10="Sim",'1_QUESITOS'!$D$11="Sim")),0.7,
IF(AND(H1719="11.2",'1_QUESITOS'!$D$8="Não",'1_QUESITOS'!$D$9="Não",'1_QUESITOS'!$D$10="Não",'1_QUESITOS'!$D$11="Não"),0.5,
IF(AND(H1719="11.2",OR('1_QUESITOS'!$D$8="Sim",'1_QUESITOS'!$D$9="Sim",'1_QUESITOS'!$D$10="Sim",'1_QUESITOS'!$D$11="Sim")),0.55,
0)))))))</f>
        <v>0</v>
      </c>
      <c r="J1719" s="87">
        <f>'3_CAPAG'!$D$8</f>
        <v>0</v>
      </c>
      <c r="K1719" s="87">
        <f>IF(OR('2_DEBITOS'!I1715="Sim",'1_QUESITOS'!$D$6="Sim",'1_QUESITOS'!$D$7="Sim",'1_QUESITOS'!$D$9="Sim"),I1719,
SMALL(I1719:J1719,1))</f>
        <v>0</v>
      </c>
      <c r="L1719" s="7">
        <f>IF('2_DEBITOS'!$I$4="ERRO !!!",0,ROUNDDOWN(SUM(E1719:F1719)*K1719,2))</f>
        <v>0</v>
      </c>
      <c r="M1719" s="7">
        <f t="shared" si="104"/>
        <v>0</v>
      </c>
      <c r="N1719" s="7">
        <f t="shared" si="107"/>
        <v>0</v>
      </c>
      <c r="O1719" s="7">
        <f t="shared" si="105"/>
        <v>0</v>
      </c>
    </row>
    <row r="1720" spans="3:15" x14ac:dyDescent="0.35">
      <c r="C1720" s="18" t="str">
        <f t="shared" si="106"/>
        <v/>
      </c>
      <c r="D1720" s="13" t="str">
        <f>IF('2_DEBITOS'!D1716="","Não informado",'2_DEBITOS'!D1716)</f>
        <v>Não informado</v>
      </c>
      <c r="E1720" s="7">
        <f>IF('2_DEBITOS'!$I$4="ERRO !!!",0,SUM('2_DEBITOS'!E1716))</f>
        <v>0</v>
      </c>
      <c r="F1720" s="7">
        <f>IF('2_DEBITOS'!$I$4="ERRO !!!",0,SUM('2_DEBITOS'!F1716,'2_DEBITOS'!G1716))</f>
        <v>0</v>
      </c>
      <c r="G1720" s="8" t="str">
        <f>IF('1_QUESITOS'!$D$18="ERRO !!!","",
IF(E1720+F1720=0,"",
IF(OR('2_DEBITOS'!I1716="Sim",'1_QUESITOS'!$D$6="Sim",'1_QUESITOS'!$D$7="Sim",'1_QUESITOS'!$D$9="Sim"),"D",
IF('3_CAPAG'!$D$9="","",
'3_CAPAG'!$D$9))))</f>
        <v/>
      </c>
      <c r="H1720" s="8" t="str">
        <f>IF('1_QUESITOS'!$D$18="ERRO !!!","00.0",
IF(AND(OR(G1720="C",G1720="D"),'1_QUESITOS'!$D$13="Sim"),"10.1",
IF(AND(OR(G1720="A",G1720="B"),'1_QUESITOS'!$D$14="Sim"),"10.2",
IF(AND(OR(G1720="C",G1720="D"),'1_QUESITOS'!$D$13="Não",'1_QUESITOS'!$D$12="Inciso I"),"11.1",
IF(AND(OR(G1720="C",G1720="D"),'1_QUESITOS'!$D$13="Não",'1_QUESITOS'!$D$12="Inciso II"),"11.2",
"00.0")))))</f>
        <v>00.0</v>
      </c>
      <c r="I1720" s="87">
        <f>IF('1_QUESITOS'!$D$18="ERRO !!!",0,
IF(H1720="10.1",0.65,
IF(H1720="10.2",0,
IF(AND(H1720="11.1",'1_QUESITOS'!$D$8="Não",'1_QUESITOS'!$D$9="Não",'1_QUESITOS'!$D$10="Não",'1_QUESITOS'!$D$11="Não"),0.65,
IF(AND(H1720="11.1",OR('1_QUESITOS'!$D$8="Sim",'1_QUESITOS'!$D$9="Sim",'1_QUESITOS'!$D$10="Sim",'1_QUESITOS'!$D$11="Sim")),0.7,
IF(AND(H1720="11.2",'1_QUESITOS'!$D$8="Não",'1_QUESITOS'!$D$9="Não",'1_QUESITOS'!$D$10="Não",'1_QUESITOS'!$D$11="Não"),0.5,
IF(AND(H1720="11.2",OR('1_QUESITOS'!$D$8="Sim",'1_QUESITOS'!$D$9="Sim",'1_QUESITOS'!$D$10="Sim",'1_QUESITOS'!$D$11="Sim")),0.55,
0)))))))</f>
        <v>0</v>
      </c>
      <c r="J1720" s="87">
        <f>'3_CAPAG'!$D$8</f>
        <v>0</v>
      </c>
      <c r="K1720" s="87">
        <f>IF(OR('2_DEBITOS'!I1716="Sim",'1_QUESITOS'!$D$6="Sim",'1_QUESITOS'!$D$7="Sim",'1_QUESITOS'!$D$9="Sim"),I1720,
SMALL(I1720:J1720,1))</f>
        <v>0</v>
      </c>
      <c r="L1720" s="7">
        <f>IF('2_DEBITOS'!$I$4="ERRO !!!",0,ROUNDDOWN(SUM(E1720:F1720)*K1720,2))</f>
        <v>0</v>
      </c>
      <c r="M1720" s="7">
        <f t="shared" si="104"/>
        <v>0</v>
      </c>
      <c r="N1720" s="7">
        <f t="shared" si="107"/>
        <v>0</v>
      </c>
      <c r="O1720" s="7">
        <f t="shared" si="105"/>
        <v>0</v>
      </c>
    </row>
    <row r="1721" spans="3:15" x14ac:dyDescent="0.35">
      <c r="C1721" s="18" t="str">
        <f t="shared" si="106"/>
        <v/>
      </c>
      <c r="D1721" s="13" t="str">
        <f>IF('2_DEBITOS'!D1717="","Não informado",'2_DEBITOS'!D1717)</f>
        <v>Não informado</v>
      </c>
      <c r="E1721" s="7">
        <f>IF('2_DEBITOS'!$I$4="ERRO !!!",0,SUM('2_DEBITOS'!E1717))</f>
        <v>0</v>
      </c>
      <c r="F1721" s="7">
        <f>IF('2_DEBITOS'!$I$4="ERRO !!!",0,SUM('2_DEBITOS'!F1717,'2_DEBITOS'!G1717))</f>
        <v>0</v>
      </c>
      <c r="G1721" s="8" t="str">
        <f>IF('1_QUESITOS'!$D$18="ERRO !!!","",
IF(E1721+F1721=0,"",
IF(OR('2_DEBITOS'!I1717="Sim",'1_QUESITOS'!$D$6="Sim",'1_QUESITOS'!$D$7="Sim",'1_QUESITOS'!$D$9="Sim"),"D",
IF('3_CAPAG'!$D$9="","",
'3_CAPAG'!$D$9))))</f>
        <v/>
      </c>
      <c r="H1721" s="8" t="str">
        <f>IF('1_QUESITOS'!$D$18="ERRO !!!","00.0",
IF(AND(OR(G1721="C",G1721="D"),'1_QUESITOS'!$D$13="Sim"),"10.1",
IF(AND(OR(G1721="A",G1721="B"),'1_QUESITOS'!$D$14="Sim"),"10.2",
IF(AND(OR(G1721="C",G1721="D"),'1_QUESITOS'!$D$13="Não",'1_QUESITOS'!$D$12="Inciso I"),"11.1",
IF(AND(OR(G1721="C",G1721="D"),'1_QUESITOS'!$D$13="Não",'1_QUESITOS'!$D$12="Inciso II"),"11.2",
"00.0")))))</f>
        <v>00.0</v>
      </c>
      <c r="I1721" s="87">
        <f>IF('1_QUESITOS'!$D$18="ERRO !!!",0,
IF(H1721="10.1",0.65,
IF(H1721="10.2",0,
IF(AND(H1721="11.1",'1_QUESITOS'!$D$8="Não",'1_QUESITOS'!$D$9="Não",'1_QUESITOS'!$D$10="Não",'1_QUESITOS'!$D$11="Não"),0.65,
IF(AND(H1721="11.1",OR('1_QUESITOS'!$D$8="Sim",'1_QUESITOS'!$D$9="Sim",'1_QUESITOS'!$D$10="Sim",'1_QUESITOS'!$D$11="Sim")),0.7,
IF(AND(H1721="11.2",'1_QUESITOS'!$D$8="Não",'1_QUESITOS'!$D$9="Não",'1_QUESITOS'!$D$10="Não",'1_QUESITOS'!$D$11="Não"),0.5,
IF(AND(H1721="11.2",OR('1_QUESITOS'!$D$8="Sim",'1_QUESITOS'!$D$9="Sim",'1_QUESITOS'!$D$10="Sim",'1_QUESITOS'!$D$11="Sim")),0.55,
0)))))))</f>
        <v>0</v>
      </c>
      <c r="J1721" s="87">
        <f>'3_CAPAG'!$D$8</f>
        <v>0</v>
      </c>
      <c r="K1721" s="87">
        <f>IF(OR('2_DEBITOS'!I1717="Sim",'1_QUESITOS'!$D$6="Sim",'1_QUESITOS'!$D$7="Sim",'1_QUESITOS'!$D$9="Sim"),I1721,
SMALL(I1721:J1721,1))</f>
        <v>0</v>
      </c>
      <c r="L1721" s="7">
        <f>IF('2_DEBITOS'!$I$4="ERRO !!!",0,ROUNDDOWN(SUM(E1721:F1721)*K1721,2))</f>
        <v>0</v>
      </c>
      <c r="M1721" s="7">
        <f t="shared" si="104"/>
        <v>0</v>
      </c>
      <c r="N1721" s="7">
        <f t="shared" si="107"/>
        <v>0</v>
      </c>
      <c r="O1721" s="7">
        <f t="shared" si="105"/>
        <v>0</v>
      </c>
    </row>
    <row r="1722" spans="3:15" x14ac:dyDescent="0.35">
      <c r="C1722" s="18" t="str">
        <f t="shared" si="106"/>
        <v/>
      </c>
      <c r="D1722" s="13" t="str">
        <f>IF('2_DEBITOS'!D1718="","Não informado",'2_DEBITOS'!D1718)</f>
        <v>Não informado</v>
      </c>
      <c r="E1722" s="7">
        <f>IF('2_DEBITOS'!$I$4="ERRO !!!",0,SUM('2_DEBITOS'!E1718))</f>
        <v>0</v>
      </c>
      <c r="F1722" s="7">
        <f>IF('2_DEBITOS'!$I$4="ERRO !!!",0,SUM('2_DEBITOS'!F1718,'2_DEBITOS'!G1718))</f>
        <v>0</v>
      </c>
      <c r="G1722" s="8" t="str">
        <f>IF('1_QUESITOS'!$D$18="ERRO !!!","",
IF(E1722+F1722=0,"",
IF(OR('2_DEBITOS'!I1718="Sim",'1_QUESITOS'!$D$6="Sim",'1_QUESITOS'!$D$7="Sim",'1_QUESITOS'!$D$9="Sim"),"D",
IF('3_CAPAG'!$D$9="","",
'3_CAPAG'!$D$9))))</f>
        <v/>
      </c>
      <c r="H1722" s="8" t="str">
        <f>IF('1_QUESITOS'!$D$18="ERRO !!!","00.0",
IF(AND(OR(G1722="C",G1722="D"),'1_QUESITOS'!$D$13="Sim"),"10.1",
IF(AND(OR(G1722="A",G1722="B"),'1_QUESITOS'!$D$14="Sim"),"10.2",
IF(AND(OR(G1722="C",G1722="D"),'1_QUESITOS'!$D$13="Não",'1_QUESITOS'!$D$12="Inciso I"),"11.1",
IF(AND(OR(G1722="C",G1722="D"),'1_QUESITOS'!$D$13="Não",'1_QUESITOS'!$D$12="Inciso II"),"11.2",
"00.0")))))</f>
        <v>00.0</v>
      </c>
      <c r="I1722" s="87">
        <f>IF('1_QUESITOS'!$D$18="ERRO !!!",0,
IF(H1722="10.1",0.65,
IF(H1722="10.2",0,
IF(AND(H1722="11.1",'1_QUESITOS'!$D$8="Não",'1_QUESITOS'!$D$9="Não",'1_QUESITOS'!$D$10="Não",'1_QUESITOS'!$D$11="Não"),0.65,
IF(AND(H1722="11.1",OR('1_QUESITOS'!$D$8="Sim",'1_QUESITOS'!$D$9="Sim",'1_QUESITOS'!$D$10="Sim",'1_QUESITOS'!$D$11="Sim")),0.7,
IF(AND(H1722="11.2",'1_QUESITOS'!$D$8="Não",'1_QUESITOS'!$D$9="Não",'1_QUESITOS'!$D$10="Não",'1_QUESITOS'!$D$11="Não"),0.5,
IF(AND(H1722="11.2",OR('1_QUESITOS'!$D$8="Sim",'1_QUESITOS'!$D$9="Sim",'1_QUESITOS'!$D$10="Sim",'1_QUESITOS'!$D$11="Sim")),0.55,
0)))))))</f>
        <v>0</v>
      </c>
      <c r="J1722" s="87">
        <f>'3_CAPAG'!$D$8</f>
        <v>0</v>
      </c>
      <c r="K1722" s="87">
        <f>IF(OR('2_DEBITOS'!I1718="Sim",'1_QUESITOS'!$D$6="Sim",'1_QUESITOS'!$D$7="Sim",'1_QUESITOS'!$D$9="Sim"),I1722,
SMALL(I1722:J1722,1))</f>
        <v>0</v>
      </c>
      <c r="L1722" s="7">
        <f>IF('2_DEBITOS'!$I$4="ERRO !!!",0,ROUNDDOWN(SUM(E1722:F1722)*K1722,2))</f>
        <v>0</v>
      </c>
      <c r="M1722" s="7">
        <f t="shared" si="104"/>
        <v>0</v>
      </c>
      <c r="N1722" s="7">
        <f t="shared" si="107"/>
        <v>0</v>
      </c>
      <c r="O1722" s="7">
        <f t="shared" si="105"/>
        <v>0</v>
      </c>
    </row>
    <row r="1723" spans="3:15" x14ac:dyDescent="0.35">
      <c r="C1723" s="18" t="str">
        <f t="shared" si="106"/>
        <v/>
      </c>
      <c r="D1723" s="13" t="str">
        <f>IF('2_DEBITOS'!D1719="","Não informado",'2_DEBITOS'!D1719)</f>
        <v>Não informado</v>
      </c>
      <c r="E1723" s="7">
        <f>IF('2_DEBITOS'!$I$4="ERRO !!!",0,SUM('2_DEBITOS'!E1719))</f>
        <v>0</v>
      </c>
      <c r="F1723" s="7">
        <f>IF('2_DEBITOS'!$I$4="ERRO !!!",0,SUM('2_DEBITOS'!F1719,'2_DEBITOS'!G1719))</f>
        <v>0</v>
      </c>
      <c r="G1723" s="8" t="str">
        <f>IF('1_QUESITOS'!$D$18="ERRO !!!","",
IF(E1723+F1723=0,"",
IF(OR('2_DEBITOS'!I1719="Sim",'1_QUESITOS'!$D$6="Sim",'1_QUESITOS'!$D$7="Sim",'1_QUESITOS'!$D$9="Sim"),"D",
IF('3_CAPAG'!$D$9="","",
'3_CAPAG'!$D$9))))</f>
        <v/>
      </c>
      <c r="H1723" s="8" t="str">
        <f>IF('1_QUESITOS'!$D$18="ERRO !!!","00.0",
IF(AND(OR(G1723="C",G1723="D"),'1_QUESITOS'!$D$13="Sim"),"10.1",
IF(AND(OR(G1723="A",G1723="B"),'1_QUESITOS'!$D$14="Sim"),"10.2",
IF(AND(OR(G1723="C",G1723="D"),'1_QUESITOS'!$D$13="Não",'1_QUESITOS'!$D$12="Inciso I"),"11.1",
IF(AND(OR(G1723="C",G1723="D"),'1_QUESITOS'!$D$13="Não",'1_QUESITOS'!$D$12="Inciso II"),"11.2",
"00.0")))))</f>
        <v>00.0</v>
      </c>
      <c r="I1723" s="87">
        <f>IF('1_QUESITOS'!$D$18="ERRO !!!",0,
IF(H1723="10.1",0.65,
IF(H1723="10.2",0,
IF(AND(H1723="11.1",'1_QUESITOS'!$D$8="Não",'1_QUESITOS'!$D$9="Não",'1_QUESITOS'!$D$10="Não",'1_QUESITOS'!$D$11="Não"),0.65,
IF(AND(H1723="11.1",OR('1_QUESITOS'!$D$8="Sim",'1_QUESITOS'!$D$9="Sim",'1_QUESITOS'!$D$10="Sim",'1_QUESITOS'!$D$11="Sim")),0.7,
IF(AND(H1723="11.2",'1_QUESITOS'!$D$8="Não",'1_QUESITOS'!$D$9="Não",'1_QUESITOS'!$D$10="Não",'1_QUESITOS'!$D$11="Não"),0.5,
IF(AND(H1723="11.2",OR('1_QUESITOS'!$D$8="Sim",'1_QUESITOS'!$D$9="Sim",'1_QUESITOS'!$D$10="Sim",'1_QUESITOS'!$D$11="Sim")),0.55,
0)))))))</f>
        <v>0</v>
      </c>
      <c r="J1723" s="87">
        <f>'3_CAPAG'!$D$8</f>
        <v>0</v>
      </c>
      <c r="K1723" s="87">
        <f>IF(OR('2_DEBITOS'!I1719="Sim",'1_QUESITOS'!$D$6="Sim",'1_QUESITOS'!$D$7="Sim",'1_QUESITOS'!$D$9="Sim"),I1723,
SMALL(I1723:J1723,1))</f>
        <v>0</v>
      </c>
      <c r="L1723" s="7">
        <f>IF('2_DEBITOS'!$I$4="ERRO !!!",0,ROUNDDOWN(SUM(E1723:F1723)*K1723,2))</f>
        <v>0</v>
      </c>
      <c r="M1723" s="7">
        <f t="shared" si="104"/>
        <v>0</v>
      </c>
      <c r="N1723" s="7">
        <f t="shared" si="107"/>
        <v>0</v>
      </c>
      <c r="O1723" s="7">
        <f t="shared" si="105"/>
        <v>0</v>
      </c>
    </row>
    <row r="1724" spans="3:15" x14ac:dyDescent="0.35">
      <c r="C1724" s="18" t="str">
        <f t="shared" si="106"/>
        <v/>
      </c>
      <c r="D1724" s="13" t="str">
        <f>IF('2_DEBITOS'!D1720="","Não informado",'2_DEBITOS'!D1720)</f>
        <v>Não informado</v>
      </c>
      <c r="E1724" s="7">
        <f>IF('2_DEBITOS'!$I$4="ERRO !!!",0,SUM('2_DEBITOS'!E1720))</f>
        <v>0</v>
      </c>
      <c r="F1724" s="7">
        <f>IF('2_DEBITOS'!$I$4="ERRO !!!",0,SUM('2_DEBITOS'!F1720,'2_DEBITOS'!G1720))</f>
        <v>0</v>
      </c>
      <c r="G1724" s="8" t="str">
        <f>IF('1_QUESITOS'!$D$18="ERRO !!!","",
IF(E1724+F1724=0,"",
IF(OR('2_DEBITOS'!I1720="Sim",'1_QUESITOS'!$D$6="Sim",'1_QUESITOS'!$D$7="Sim",'1_QUESITOS'!$D$9="Sim"),"D",
IF('3_CAPAG'!$D$9="","",
'3_CAPAG'!$D$9))))</f>
        <v/>
      </c>
      <c r="H1724" s="8" t="str">
        <f>IF('1_QUESITOS'!$D$18="ERRO !!!","00.0",
IF(AND(OR(G1724="C",G1724="D"),'1_QUESITOS'!$D$13="Sim"),"10.1",
IF(AND(OR(G1724="A",G1724="B"),'1_QUESITOS'!$D$14="Sim"),"10.2",
IF(AND(OR(G1724="C",G1724="D"),'1_QUESITOS'!$D$13="Não",'1_QUESITOS'!$D$12="Inciso I"),"11.1",
IF(AND(OR(G1724="C",G1724="D"),'1_QUESITOS'!$D$13="Não",'1_QUESITOS'!$D$12="Inciso II"),"11.2",
"00.0")))))</f>
        <v>00.0</v>
      </c>
      <c r="I1724" s="87">
        <f>IF('1_QUESITOS'!$D$18="ERRO !!!",0,
IF(H1724="10.1",0.65,
IF(H1724="10.2",0,
IF(AND(H1724="11.1",'1_QUESITOS'!$D$8="Não",'1_QUESITOS'!$D$9="Não",'1_QUESITOS'!$D$10="Não",'1_QUESITOS'!$D$11="Não"),0.65,
IF(AND(H1724="11.1",OR('1_QUESITOS'!$D$8="Sim",'1_QUESITOS'!$D$9="Sim",'1_QUESITOS'!$D$10="Sim",'1_QUESITOS'!$D$11="Sim")),0.7,
IF(AND(H1724="11.2",'1_QUESITOS'!$D$8="Não",'1_QUESITOS'!$D$9="Não",'1_QUESITOS'!$D$10="Não",'1_QUESITOS'!$D$11="Não"),0.5,
IF(AND(H1724="11.2",OR('1_QUESITOS'!$D$8="Sim",'1_QUESITOS'!$D$9="Sim",'1_QUESITOS'!$D$10="Sim",'1_QUESITOS'!$D$11="Sim")),0.55,
0)))))))</f>
        <v>0</v>
      </c>
      <c r="J1724" s="87">
        <f>'3_CAPAG'!$D$8</f>
        <v>0</v>
      </c>
      <c r="K1724" s="87">
        <f>IF(OR('2_DEBITOS'!I1720="Sim",'1_QUESITOS'!$D$6="Sim",'1_QUESITOS'!$D$7="Sim",'1_QUESITOS'!$D$9="Sim"),I1724,
SMALL(I1724:J1724,1))</f>
        <v>0</v>
      </c>
      <c r="L1724" s="7">
        <f>IF('2_DEBITOS'!$I$4="ERRO !!!",0,ROUNDDOWN(SUM(E1724:F1724)*K1724,2))</f>
        <v>0</v>
      </c>
      <c r="M1724" s="7">
        <f t="shared" si="104"/>
        <v>0</v>
      </c>
      <c r="N1724" s="7">
        <f t="shared" si="107"/>
        <v>0</v>
      </c>
      <c r="O1724" s="7">
        <f t="shared" si="105"/>
        <v>0</v>
      </c>
    </row>
    <row r="1725" spans="3:15" x14ac:dyDescent="0.35">
      <c r="C1725" s="18" t="str">
        <f t="shared" si="106"/>
        <v/>
      </c>
      <c r="D1725" s="13" t="str">
        <f>IF('2_DEBITOS'!D1721="","Não informado",'2_DEBITOS'!D1721)</f>
        <v>Não informado</v>
      </c>
      <c r="E1725" s="7">
        <f>IF('2_DEBITOS'!$I$4="ERRO !!!",0,SUM('2_DEBITOS'!E1721))</f>
        <v>0</v>
      </c>
      <c r="F1725" s="7">
        <f>IF('2_DEBITOS'!$I$4="ERRO !!!",0,SUM('2_DEBITOS'!F1721,'2_DEBITOS'!G1721))</f>
        <v>0</v>
      </c>
      <c r="G1725" s="8" t="str">
        <f>IF('1_QUESITOS'!$D$18="ERRO !!!","",
IF(E1725+F1725=0,"",
IF(OR('2_DEBITOS'!I1721="Sim",'1_QUESITOS'!$D$6="Sim",'1_QUESITOS'!$D$7="Sim",'1_QUESITOS'!$D$9="Sim"),"D",
IF('3_CAPAG'!$D$9="","",
'3_CAPAG'!$D$9))))</f>
        <v/>
      </c>
      <c r="H1725" s="8" t="str">
        <f>IF('1_QUESITOS'!$D$18="ERRO !!!","00.0",
IF(AND(OR(G1725="C",G1725="D"),'1_QUESITOS'!$D$13="Sim"),"10.1",
IF(AND(OR(G1725="A",G1725="B"),'1_QUESITOS'!$D$14="Sim"),"10.2",
IF(AND(OR(G1725="C",G1725="D"),'1_QUESITOS'!$D$13="Não",'1_QUESITOS'!$D$12="Inciso I"),"11.1",
IF(AND(OR(G1725="C",G1725="D"),'1_QUESITOS'!$D$13="Não",'1_QUESITOS'!$D$12="Inciso II"),"11.2",
"00.0")))))</f>
        <v>00.0</v>
      </c>
      <c r="I1725" s="87">
        <f>IF('1_QUESITOS'!$D$18="ERRO !!!",0,
IF(H1725="10.1",0.65,
IF(H1725="10.2",0,
IF(AND(H1725="11.1",'1_QUESITOS'!$D$8="Não",'1_QUESITOS'!$D$9="Não",'1_QUESITOS'!$D$10="Não",'1_QUESITOS'!$D$11="Não"),0.65,
IF(AND(H1725="11.1",OR('1_QUESITOS'!$D$8="Sim",'1_QUESITOS'!$D$9="Sim",'1_QUESITOS'!$D$10="Sim",'1_QUESITOS'!$D$11="Sim")),0.7,
IF(AND(H1725="11.2",'1_QUESITOS'!$D$8="Não",'1_QUESITOS'!$D$9="Não",'1_QUESITOS'!$D$10="Não",'1_QUESITOS'!$D$11="Não"),0.5,
IF(AND(H1725="11.2",OR('1_QUESITOS'!$D$8="Sim",'1_QUESITOS'!$D$9="Sim",'1_QUESITOS'!$D$10="Sim",'1_QUESITOS'!$D$11="Sim")),0.55,
0)))))))</f>
        <v>0</v>
      </c>
      <c r="J1725" s="87">
        <f>'3_CAPAG'!$D$8</f>
        <v>0</v>
      </c>
      <c r="K1725" s="87">
        <f>IF(OR('2_DEBITOS'!I1721="Sim",'1_QUESITOS'!$D$6="Sim",'1_QUESITOS'!$D$7="Sim",'1_QUESITOS'!$D$9="Sim"),I1725,
SMALL(I1725:J1725,1))</f>
        <v>0</v>
      </c>
      <c r="L1725" s="7">
        <f>IF('2_DEBITOS'!$I$4="ERRO !!!",0,ROUNDDOWN(SUM(E1725:F1725)*K1725,2))</f>
        <v>0</v>
      </c>
      <c r="M1725" s="7">
        <f t="shared" si="104"/>
        <v>0</v>
      </c>
      <c r="N1725" s="7">
        <f t="shared" si="107"/>
        <v>0</v>
      </c>
      <c r="O1725" s="7">
        <f t="shared" si="105"/>
        <v>0</v>
      </c>
    </row>
    <row r="1726" spans="3:15" x14ac:dyDescent="0.35">
      <c r="C1726" s="18" t="str">
        <f t="shared" si="106"/>
        <v/>
      </c>
      <c r="D1726" s="13" t="str">
        <f>IF('2_DEBITOS'!D1722="","Não informado",'2_DEBITOS'!D1722)</f>
        <v>Não informado</v>
      </c>
      <c r="E1726" s="7">
        <f>IF('2_DEBITOS'!$I$4="ERRO !!!",0,SUM('2_DEBITOS'!E1722))</f>
        <v>0</v>
      </c>
      <c r="F1726" s="7">
        <f>IF('2_DEBITOS'!$I$4="ERRO !!!",0,SUM('2_DEBITOS'!F1722,'2_DEBITOS'!G1722))</f>
        <v>0</v>
      </c>
      <c r="G1726" s="8" t="str">
        <f>IF('1_QUESITOS'!$D$18="ERRO !!!","",
IF(E1726+F1726=0,"",
IF(OR('2_DEBITOS'!I1722="Sim",'1_QUESITOS'!$D$6="Sim",'1_QUESITOS'!$D$7="Sim",'1_QUESITOS'!$D$9="Sim"),"D",
IF('3_CAPAG'!$D$9="","",
'3_CAPAG'!$D$9))))</f>
        <v/>
      </c>
      <c r="H1726" s="8" t="str">
        <f>IF('1_QUESITOS'!$D$18="ERRO !!!","00.0",
IF(AND(OR(G1726="C",G1726="D"),'1_QUESITOS'!$D$13="Sim"),"10.1",
IF(AND(OR(G1726="A",G1726="B"),'1_QUESITOS'!$D$14="Sim"),"10.2",
IF(AND(OR(G1726="C",G1726="D"),'1_QUESITOS'!$D$13="Não",'1_QUESITOS'!$D$12="Inciso I"),"11.1",
IF(AND(OR(G1726="C",G1726="D"),'1_QUESITOS'!$D$13="Não",'1_QUESITOS'!$D$12="Inciso II"),"11.2",
"00.0")))))</f>
        <v>00.0</v>
      </c>
      <c r="I1726" s="87">
        <f>IF('1_QUESITOS'!$D$18="ERRO !!!",0,
IF(H1726="10.1",0.65,
IF(H1726="10.2",0,
IF(AND(H1726="11.1",'1_QUESITOS'!$D$8="Não",'1_QUESITOS'!$D$9="Não",'1_QUESITOS'!$D$10="Não",'1_QUESITOS'!$D$11="Não"),0.65,
IF(AND(H1726="11.1",OR('1_QUESITOS'!$D$8="Sim",'1_QUESITOS'!$D$9="Sim",'1_QUESITOS'!$D$10="Sim",'1_QUESITOS'!$D$11="Sim")),0.7,
IF(AND(H1726="11.2",'1_QUESITOS'!$D$8="Não",'1_QUESITOS'!$D$9="Não",'1_QUESITOS'!$D$10="Não",'1_QUESITOS'!$D$11="Não"),0.5,
IF(AND(H1726="11.2",OR('1_QUESITOS'!$D$8="Sim",'1_QUESITOS'!$D$9="Sim",'1_QUESITOS'!$D$10="Sim",'1_QUESITOS'!$D$11="Sim")),0.55,
0)))))))</f>
        <v>0</v>
      </c>
      <c r="J1726" s="87">
        <f>'3_CAPAG'!$D$8</f>
        <v>0</v>
      </c>
      <c r="K1726" s="87">
        <f>IF(OR('2_DEBITOS'!I1722="Sim",'1_QUESITOS'!$D$6="Sim",'1_QUESITOS'!$D$7="Sim",'1_QUESITOS'!$D$9="Sim"),I1726,
SMALL(I1726:J1726,1))</f>
        <v>0</v>
      </c>
      <c r="L1726" s="7">
        <f>IF('2_DEBITOS'!$I$4="ERRO !!!",0,ROUNDDOWN(SUM(E1726:F1726)*K1726,2))</f>
        <v>0</v>
      </c>
      <c r="M1726" s="7">
        <f t="shared" si="104"/>
        <v>0</v>
      </c>
      <c r="N1726" s="7">
        <f t="shared" si="107"/>
        <v>0</v>
      </c>
      <c r="O1726" s="7">
        <f t="shared" si="105"/>
        <v>0</v>
      </c>
    </row>
    <row r="1727" spans="3:15" x14ac:dyDescent="0.35">
      <c r="C1727" s="18" t="str">
        <f t="shared" si="106"/>
        <v/>
      </c>
      <c r="D1727" s="13" t="str">
        <f>IF('2_DEBITOS'!D1723="","Não informado",'2_DEBITOS'!D1723)</f>
        <v>Não informado</v>
      </c>
      <c r="E1727" s="7">
        <f>IF('2_DEBITOS'!$I$4="ERRO !!!",0,SUM('2_DEBITOS'!E1723))</f>
        <v>0</v>
      </c>
      <c r="F1727" s="7">
        <f>IF('2_DEBITOS'!$I$4="ERRO !!!",0,SUM('2_DEBITOS'!F1723,'2_DEBITOS'!G1723))</f>
        <v>0</v>
      </c>
      <c r="G1727" s="8" t="str">
        <f>IF('1_QUESITOS'!$D$18="ERRO !!!","",
IF(E1727+F1727=0,"",
IF(OR('2_DEBITOS'!I1723="Sim",'1_QUESITOS'!$D$6="Sim",'1_QUESITOS'!$D$7="Sim",'1_QUESITOS'!$D$9="Sim"),"D",
IF('3_CAPAG'!$D$9="","",
'3_CAPAG'!$D$9))))</f>
        <v/>
      </c>
      <c r="H1727" s="8" t="str">
        <f>IF('1_QUESITOS'!$D$18="ERRO !!!","00.0",
IF(AND(OR(G1727="C",G1727="D"),'1_QUESITOS'!$D$13="Sim"),"10.1",
IF(AND(OR(G1727="A",G1727="B"),'1_QUESITOS'!$D$14="Sim"),"10.2",
IF(AND(OR(G1727="C",G1727="D"),'1_QUESITOS'!$D$13="Não",'1_QUESITOS'!$D$12="Inciso I"),"11.1",
IF(AND(OR(G1727="C",G1727="D"),'1_QUESITOS'!$D$13="Não",'1_QUESITOS'!$D$12="Inciso II"),"11.2",
"00.0")))))</f>
        <v>00.0</v>
      </c>
      <c r="I1727" s="87">
        <f>IF('1_QUESITOS'!$D$18="ERRO !!!",0,
IF(H1727="10.1",0.65,
IF(H1727="10.2",0,
IF(AND(H1727="11.1",'1_QUESITOS'!$D$8="Não",'1_QUESITOS'!$D$9="Não",'1_QUESITOS'!$D$10="Não",'1_QUESITOS'!$D$11="Não"),0.65,
IF(AND(H1727="11.1",OR('1_QUESITOS'!$D$8="Sim",'1_QUESITOS'!$D$9="Sim",'1_QUESITOS'!$D$10="Sim",'1_QUESITOS'!$D$11="Sim")),0.7,
IF(AND(H1727="11.2",'1_QUESITOS'!$D$8="Não",'1_QUESITOS'!$D$9="Não",'1_QUESITOS'!$D$10="Não",'1_QUESITOS'!$D$11="Não"),0.5,
IF(AND(H1727="11.2",OR('1_QUESITOS'!$D$8="Sim",'1_QUESITOS'!$D$9="Sim",'1_QUESITOS'!$D$10="Sim",'1_QUESITOS'!$D$11="Sim")),0.55,
0)))))))</f>
        <v>0</v>
      </c>
      <c r="J1727" s="87">
        <f>'3_CAPAG'!$D$8</f>
        <v>0</v>
      </c>
      <c r="K1727" s="87">
        <f>IF(OR('2_DEBITOS'!I1723="Sim",'1_QUESITOS'!$D$6="Sim",'1_QUESITOS'!$D$7="Sim",'1_QUESITOS'!$D$9="Sim"),I1727,
SMALL(I1727:J1727,1))</f>
        <v>0</v>
      </c>
      <c r="L1727" s="7">
        <f>IF('2_DEBITOS'!$I$4="ERRO !!!",0,ROUNDDOWN(SUM(E1727:F1727)*K1727,2))</f>
        <v>0</v>
      </c>
      <c r="M1727" s="7">
        <f t="shared" si="104"/>
        <v>0</v>
      </c>
      <c r="N1727" s="7">
        <f t="shared" si="107"/>
        <v>0</v>
      </c>
      <c r="O1727" s="7">
        <f t="shared" si="105"/>
        <v>0</v>
      </c>
    </row>
    <row r="1728" spans="3:15" x14ac:dyDescent="0.35">
      <c r="C1728" s="18" t="str">
        <f t="shared" si="106"/>
        <v/>
      </c>
      <c r="D1728" s="13" t="str">
        <f>IF('2_DEBITOS'!D1724="","Não informado",'2_DEBITOS'!D1724)</f>
        <v>Não informado</v>
      </c>
      <c r="E1728" s="7">
        <f>IF('2_DEBITOS'!$I$4="ERRO !!!",0,SUM('2_DEBITOS'!E1724))</f>
        <v>0</v>
      </c>
      <c r="F1728" s="7">
        <f>IF('2_DEBITOS'!$I$4="ERRO !!!",0,SUM('2_DEBITOS'!F1724,'2_DEBITOS'!G1724))</f>
        <v>0</v>
      </c>
      <c r="G1728" s="8" t="str">
        <f>IF('1_QUESITOS'!$D$18="ERRO !!!","",
IF(E1728+F1728=0,"",
IF(OR('2_DEBITOS'!I1724="Sim",'1_QUESITOS'!$D$6="Sim",'1_QUESITOS'!$D$7="Sim",'1_QUESITOS'!$D$9="Sim"),"D",
IF('3_CAPAG'!$D$9="","",
'3_CAPAG'!$D$9))))</f>
        <v/>
      </c>
      <c r="H1728" s="8" t="str">
        <f>IF('1_QUESITOS'!$D$18="ERRO !!!","00.0",
IF(AND(OR(G1728="C",G1728="D"),'1_QUESITOS'!$D$13="Sim"),"10.1",
IF(AND(OR(G1728="A",G1728="B"),'1_QUESITOS'!$D$14="Sim"),"10.2",
IF(AND(OR(G1728="C",G1728="D"),'1_QUESITOS'!$D$13="Não",'1_QUESITOS'!$D$12="Inciso I"),"11.1",
IF(AND(OR(G1728="C",G1728="D"),'1_QUESITOS'!$D$13="Não",'1_QUESITOS'!$D$12="Inciso II"),"11.2",
"00.0")))))</f>
        <v>00.0</v>
      </c>
      <c r="I1728" s="87">
        <f>IF('1_QUESITOS'!$D$18="ERRO !!!",0,
IF(H1728="10.1",0.65,
IF(H1728="10.2",0,
IF(AND(H1728="11.1",'1_QUESITOS'!$D$8="Não",'1_QUESITOS'!$D$9="Não",'1_QUESITOS'!$D$10="Não",'1_QUESITOS'!$D$11="Não"),0.65,
IF(AND(H1728="11.1",OR('1_QUESITOS'!$D$8="Sim",'1_QUESITOS'!$D$9="Sim",'1_QUESITOS'!$D$10="Sim",'1_QUESITOS'!$D$11="Sim")),0.7,
IF(AND(H1728="11.2",'1_QUESITOS'!$D$8="Não",'1_QUESITOS'!$D$9="Não",'1_QUESITOS'!$D$10="Não",'1_QUESITOS'!$D$11="Não"),0.5,
IF(AND(H1728="11.2",OR('1_QUESITOS'!$D$8="Sim",'1_QUESITOS'!$D$9="Sim",'1_QUESITOS'!$D$10="Sim",'1_QUESITOS'!$D$11="Sim")),0.55,
0)))))))</f>
        <v>0</v>
      </c>
      <c r="J1728" s="87">
        <f>'3_CAPAG'!$D$8</f>
        <v>0</v>
      </c>
      <c r="K1728" s="87">
        <f>IF(OR('2_DEBITOS'!I1724="Sim",'1_QUESITOS'!$D$6="Sim",'1_QUESITOS'!$D$7="Sim",'1_QUESITOS'!$D$9="Sim"),I1728,
SMALL(I1728:J1728,1))</f>
        <v>0</v>
      </c>
      <c r="L1728" s="7">
        <f>IF('2_DEBITOS'!$I$4="ERRO !!!",0,ROUNDDOWN(SUM(E1728:F1728)*K1728,2))</f>
        <v>0</v>
      </c>
      <c r="M1728" s="7">
        <f t="shared" si="104"/>
        <v>0</v>
      </c>
      <c r="N1728" s="7">
        <f t="shared" si="107"/>
        <v>0</v>
      </c>
      <c r="O1728" s="7">
        <f t="shared" si="105"/>
        <v>0</v>
      </c>
    </row>
    <row r="1729" spans="3:15" x14ac:dyDescent="0.35">
      <c r="C1729" s="18" t="str">
        <f t="shared" si="106"/>
        <v/>
      </c>
      <c r="D1729" s="13" t="str">
        <f>IF('2_DEBITOS'!D1725="","Não informado",'2_DEBITOS'!D1725)</f>
        <v>Não informado</v>
      </c>
      <c r="E1729" s="7">
        <f>IF('2_DEBITOS'!$I$4="ERRO !!!",0,SUM('2_DEBITOS'!E1725))</f>
        <v>0</v>
      </c>
      <c r="F1729" s="7">
        <f>IF('2_DEBITOS'!$I$4="ERRO !!!",0,SUM('2_DEBITOS'!F1725,'2_DEBITOS'!G1725))</f>
        <v>0</v>
      </c>
      <c r="G1729" s="8" t="str">
        <f>IF('1_QUESITOS'!$D$18="ERRO !!!","",
IF(E1729+F1729=0,"",
IF(OR('2_DEBITOS'!I1725="Sim",'1_QUESITOS'!$D$6="Sim",'1_QUESITOS'!$D$7="Sim",'1_QUESITOS'!$D$9="Sim"),"D",
IF('3_CAPAG'!$D$9="","",
'3_CAPAG'!$D$9))))</f>
        <v/>
      </c>
      <c r="H1729" s="8" t="str">
        <f>IF('1_QUESITOS'!$D$18="ERRO !!!","00.0",
IF(AND(OR(G1729="C",G1729="D"),'1_QUESITOS'!$D$13="Sim"),"10.1",
IF(AND(OR(G1729="A",G1729="B"),'1_QUESITOS'!$D$14="Sim"),"10.2",
IF(AND(OR(G1729="C",G1729="D"),'1_QUESITOS'!$D$13="Não",'1_QUESITOS'!$D$12="Inciso I"),"11.1",
IF(AND(OR(G1729="C",G1729="D"),'1_QUESITOS'!$D$13="Não",'1_QUESITOS'!$D$12="Inciso II"),"11.2",
"00.0")))))</f>
        <v>00.0</v>
      </c>
      <c r="I1729" s="87">
        <f>IF('1_QUESITOS'!$D$18="ERRO !!!",0,
IF(H1729="10.1",0.65,
IF(H1729="10.2",0,
IF(AND(H1729="11.1",'1_QUESITOS'!$D$8="Não",'1_QUESITOS'!$D$9="Não",'1_QUESITOS'!$D$10="Não",'1_QUESITOS'!$D$11="Não"),0.65,
IF(AND(H1729="11.1",OR('1_QUESITOS'!$D$8="Sim",'1_QUESITOS'!$D$9="Sim",'1_QUESITOS'!$D$10="Sim",'1_QUESITOS'!$D$11="Sim")),0.7,
IF(AND(H1729="11.2",'1_QUESITOS'!$D$8="Não",'1_QUESITOS'!$D$9="Não",'1_QUESITOS'!$D$10="Não",'1_QUESITOS'!$D$11="Não"),0.5,
IF(AND(H1729="11.2",OR('1_QUESITOS'!$D$8="Sim",'1_QUESITOS'!$D$9="Sim",'1_QUESITOS'!$D$10="Sim",'1_QUESITOS'!$D$11="Sim")),0.55,
0)))))))</f>
        <v>0</v>
      </c>
      <c r="J1729" s="87">
        <f>'3_CAPAG'!$D$8</f>
        <v>0</v>
      </c>
      <c r="K1729" s="87">
        <f>IF(OR('2_DEBITOS'!I1725="Sim",'1_QUESITOS'!$D$6="Sim",'1_QUESITOS'!$D$7="Sim",'1_QUESITOS'!$D$9="Sim"),I1729,
SMALL(I1729:J1729,1))</f>
        <v>0</v>
      </c>
      <c r="L1729" s="7">
        <f>IF('2_DEBITOS'!$I$4="ERRO !!!",0,ROUNDDOWN(SUM(E1729:F1729)*K1729,2))</f>
        <v>0</v>
      </c>
      <c r="M1729" s="7">
        <f t="shared" si="104"/>
        <v>0</v>
      </c>
      <c r="N1729" s="7">
        <f t="shared" si="107"/>
        <v>0</v>
      </c>
      <c r="O1729" s="7">
        <f t="shared" si="105"/>
        <v>0</v>
      </c>
    </row>
    <row r="1730" spans="3:15" x14ac:dyDescent="0.35">
      <c r="C1730" s="18" t="str">
        <f t="shared" si="106"/>
        <v/>
      </c>
      <c r="D1730" s="13" t="str">
        <f>IF('2_DEBITOS'!D1726="","Não informado",'2_DEBITOS'!D1726)</f>
        <v>Não informado</v>
      </c>
      <c r="E1730" s="7">
        <f>IF('2_DEBITOS'!$I$4="ERRO !!!",0,SUM('2_DEBITOS'!E1726))</f>
        <v>0</v>
      </c>
      <c r="F1730" s="7">
        <f>IF('2_DEBITOS'!$I$4="ERRO !!!",0,SUM('2_DEBITOS'!F1726,'2_DEBITOS'!G1726))</f>
        <v>0</v>
      </c>
      <c r="G1730" s="8" t="str">
        <f>IF('1_QUESITOS'!$D$18="ERRO !!!","",
IF(E1730+F1730=0,"",
IF(OR('2_DEBITOS'!I1726="Sim",'1_QUESITOS'!$D$6="Sim",'1_QUESITOS'!$D$7="Sim",'1_QUESITOS'!$D$9="Sim"),"D",
IF('3_CAPAG'!$D$9="","",
'3_CAPAG'!$D$9))))</f>
        <v/>
      </c>
      <c r="H1730" s="8" t="str">
        <f>IF('1_QUESITOS'!$D$18="ERRO !!!","00.0",
IF(AND(OR(G1730="C",G1730="D"),'1_QUESITOS'!$D$13="Sim"),"10.1",
IF(AND(OR(G1730="A",G1730="B"),'1_QUESITOS'!$D$14="Sim"),"10.2",
IF(AND(OR(G1730="C",G1730="D"),'1_QUESITOS'!$D$13="Não",'1_QUESITOS'!$D$12="Inciso I"),"11.1",
IF(AND(OR(G1730="C",G1730="D"),'1_QUESITOS'!$D$13="Não",'1_QUESITOS'!$D$12="Inciso II"),"11.2",
"00.0")))))</f>
        <v>00.0</v>
      </c>
      <c r="I1730" s="87">
        <f>IF('1_QUESITOS'!$D$18="ERRO !!!",0,
IF(H1730="10.1",0.65,
IF(H1730="10.2",0,
IF(AND(H1730="11.1",'1_QUESITOS'!$D$8="Não",'1_QUESITOS'!$D$9="Não",'1_QUESITOS'!$D$10="Não",'1_QUESITOS'!$D$11="Não"),0.65,
IF(AND(H1730="11.1",OR('1_QUESITOS'!$D$8="Sim",'1_QUESITOS'!$D$9="Sim",'1_QUESITOS'!$D$10="Sim",'1_QUESITOS'!$D$11="Sim")),0.7,
IF(AND(H1730="11.2",'1_QUESITOS'!$D$8="Não",'1_QUESITOS'!$D$9="Não",'1_QUESITOS'!$D$10="Não",'1_QUESITOS'!$D$11="Não"),0.5,
IF(AND(H1730="11.2",OR('1_QUESITOS'!$D$8="Sim",'1_QUESITOS'!$D$9="Sim",'1_QUESITOS'!$D$10="Sim",'1_QUESITOS'!$D$11="Sim")),0.55,
0)))))))</f>
        <v>0</v>
      </c>
      <c r="J1730" s="87">
        <f>'3_CAPAG'!$D$8</f>
        <v>0</v>
      </c>
      <c r="K1730" s="87">
        <f>IF(OR('2_DEBITOS'!I1726="Sim",'1_QUESITOS'!$D$6="Sim",'1_QUESITOS'!$D$7="Sim",'1_QUESITOS'!$D$9="Sim"),I1730,
SMALL(I1730:J1730,1))</f>
        <v>0</v>
      </c>
      <c r="L1730" s="7">
        <f>IF('2_DEBITOS'!$I$4="ERRO !!!",0,ROUNDDOWN(SUM(E1730:F1730)*K1730,2))</f>
        <v>0</v>
      </c>
      <c r="M1730" s="7">
        <f t="shared" si="104"/>
        <v>0</v>
      </c>
      <c r="N1730" s="7">
        <f t="shared" si="107"/>
        <v>0</v>
      </c>
      <c r="O1730" s="7">
        <f t="shared" si="105"/>
        <v>0</v>
      </c>
    </row>
    <row r="1731" spans="3:15" x14ac:dyDescent="0.35">
      <c r="C1731" s="18" t="str">
        <f t="shared" si="106"/>
        <v/>
      </c>
      <c r="D1731" s="13" t="str">
        <f>IF('2_DEBITOS'!D1727="","Não informado",'2_DEBITOS'!D1727)</f>
        <v>Não informado</v>
      </c>
      <c r="E1731" s="7">
        <f>IF('2_DEBITOS'!$I$4="ERRO !!!",0,SUM('2_DEBITOS'!E1727))</f>
        <v>0</v>
      </c>
      <c r="F1731" s="7">
        <f>IF('2_DEBITOS'!$I$4="ERRO !!!",0,SUM('2_DEBITOS'!F1727,'2_DEBITOS'!G1727))</f>
        <v>0</v>
      </c>
      <c r="G1731" s="8" t="str">
        <f>IF('1_QUESITOS'!$D$18="ERRO !!!","",
IF(E1731+F1731=0,"",
IF(OR('2_DEBITOS'!I1727="Sim",'1_QUESITOS'!$D$6="Sim",'1_QUESITOS'!$D$7="Sim",'1_QUESITOS'!$D$9="Sim"),"D",
IF('3_CAPAG'!$D$9="","",
'3_CAPAG'!$D$9))))</f>
        <v/>
      </c>
      <c r="H1731" s="8" t="str">
        <f>IF('1_QUESITOS'!$D$18="ERRO !!!","00.0",
IF(AND(OR(G1731="C",G1731="D"),'1_QUESITOS'!$D$13="Sim"),"10.1",
IF(AND(OR(G1731="A",G1731="B"),'1_QUESITOS'!$D$14="Sim"),"10.2",
IF(AND(OR(G1731="C",G1731="D"),'1_QUESITOS'!$D$13="Não",'1_QUESITOS'!$D$12="Inciso I"),"11.1",
IF(AND(OR(G1731="C",G1731="D"),'1_QUESITOS'!$D$13="Não",'1_QUESITOS'!$D$12="Inciso II"),"11.2",
"00.0")))))</f>
        <v>00.0</v>
      </c>
      <c r="I1731" s="87">
        <f>IF('1_QUESITOS'!$D$18="ERRO !!!",0,
IF(H1731="10.1",0.65,
IF(H1731="10.2",0,
IF(AND(H1731="11.1",'1_QUESITOS'!$D$8="Não",'1_QUESITOS'!$D$9="Não",'1_QUESITOS'!$D$10="Não",'1_QUESITOS'!$D$11="Não"),0.65,
IF(AND(H1731="11.1",OR('1_QUESITOS'!$D$8="Sim",'1_QUESITOS'!$D$9="Sim",'1_QUESITOS'!$D$10="Sim",'1_QUESITOS'!$D$11="Sim")),0.7,
IF(AND(H1731="11.2",'1_QUESITOS'!$D$8="Não",'1_QUESITOS'!$D$9="Não",'1_QUESITOS'!$D$10="Não",'1_QUESITOS'!$D$11="Não"),0.5,
IF(AND(H1731="11.2",OR('1_QUESITOS'!$D$8="Sim",'1_QUESITOS'!$D$9="Sim",'1_QUESITOS'!$D$10="Sim",'1_QUESITOS'!$D$11="Sim")),0.55,
0)))))))</f>
        <v>0</v>
      </c>
      <c r="J1731" s="87">
        <f>'3_CAPAG'!$D$8</f>
        <v>0</v>
      </c>
      <c r="K1731" s="87">
        <f>IF(OR('2_DEBITOS'!I1727="Sim",'1_QUESITOS'!$D$6="Sim",'1_QUESITOS'!$D$7="Sim",'1_QUESITOS'!$D$9="Sim"),I1731,
SMALL(I1731:J1731,1))</f>
        <v>0</v>
      </c>
      <c r="L1731" s="7">
        <f>IF('2_DEBITOS'!$I$4="ERRO !!!",0,ROUNDDOWN(SUM(E1731:F1731)*K1731,2))</f>
        <v>0</v>
      </c>
      <c r="M1731" s="7">
        <f t="shared" si="104"/>
        <v>0</v>
      </c>
      <c r="N1731" s="7">
        <f t="shared" si="107"/>
        <v>0</v>
      </c>
      <c r="O1731" s="7">
        <f t="shared" si="105"/>
        <v>0</v>
      </c>
    </row>
    <row r="1732" spans="3:15" x14ac:dyDescent="0.35">
      <c r="C1732" s="18" t="str">
        <f t="shared" si="106"/>
        <v/>
      </c>
      <c r="D1732" s="13" t="str">
        <f>IF('2_DEBITOS'!D1728="","Não informado",'2_DEBITOS'!D1728)</f>
        <v>Não informado</v>
      </c>
      <c r="E1732" s="7">
        <f>IF('2_DEBITOS'!$I$4="ERRO !!!",0,SUM('2_DEBITOS'!E1728))</f>
        <v>0</v>
      </c>
      <c r="F1732" s="7">
        <f>IF('2_DEBITOS'!$I$4="ERRO !!!",0,SUM('2_DEBITOS'!F1728,'2_DEBITOS'!G1728))</f>
        <v>0</v>
      </c>
      <c r="G1732" s="8" t="str">
        <f>IF('1_QUESITOS'!$D$18="ERRO !!!","",
IF(E1732+F1732=0,"",
IF(OR('2_DEBITOS'!I1728="Sim",'1_QUESITOS'!$D$6="Sim",'1_QUESITOS'!$D$7="Sim",'1_QUESITOS'!$D$9="Sim"),"D",
IF('3_CAPAG'!$D$9="","",
'3_CAPAG'!$D$9))))</f>
        <v/>
      </c>
      <c r="H1732" s="8" t="str">
        <f>IF('1_QUESITOS'!$D$18="ERRO !!!","00.0",
IF(AND(OR(G1732="C",G1732="D"),'1_QUESITOS'!$D$13="Sim"),"10.1",
IF(AND(OR(G1732="A",G1732="B"),'1_QUESITOS'!$D$14="Sim"),"10.2",
IF(AND(OR(G1732="C",G1732="D"),'1_QUESITOS'!$D$13="Não",'1_QUESITOS'!$D$12="Inciso I"),"11.1",
IF(AND(OR(G1732="C",G1732="D"),'1_QUESITOS'!$D$13="Não",'1_QUESITOS'!$D$12="Inciso II"),"11.2",
"00.0")))))</f>
        <v>00.0</v>
      </c>
      <c r="I1732" s="87">
        <f>IF('1_QUESITOS'!$D$18="ERRO !!!",0,
IF(H1732="10.1",0.65,
IF(H1732="10.2",0,
IF(AND(H1732="11.1",'1_QUESITOS'!$D$8="Não",'1_QUESITOS'!$D$9="Não",'1_QUESITOS'!$D$10="Não",'1_QUESITOS'!$D$11="Não"),0.65,
IF(AND(H1732="11.1",OR('1_QUESITOS'!$D$8="Sim",'1_QUESITOS'!$D$9="Sim",'1_QUESITOS'!$D$10="Sim",'1_QUESITOS'!$D$11="Sim")),0.7,
IF(AND(H1732="11.2",'1_QUESITOS'!$D$8="Não",'1_QUESITOS'!$D$9="Não",'1_QUESITOS'!$D$10="Não",'1_QUESITOS'!$D$11="Não"),0.5,
IF(AND(H1732="11.2",OR('1_QUESITOS'!$D$8="Sim",'1_QUESITOS'!$D$9="Sim",'1_QUESITOS'!$D$10="Sim",'1_QUESITOS'!$D$11="Sim")),0.55,
0)))))))</f>
        <v>0</v>
      </c>
      <c r="J1732" s="87">
        <f>'3_CAPAG'!$D$8</f>
        <v>0</v>
      </c>
      <c r="K1732" s="87">
        <f>IF(OR('2_DEBITOS'!I1728="Sim",'1_QUESITOS'!$D$6="Sim",'1_QUESITOS'!$D$7="Sim",'1_QUESITOS'!$D$9="Sim"),I1732,
SMALL(I1732:J1732,1))</f>
        <v>0</v>
      </c>
      <c r="L1732" s="7">
        <f>IF('2_DEBITOS'!$I$4="ERRO !!!",0,ROUNDDOWN(SUM(E1732:F1732)*K1732,2))</f>
        <v>0</v>
      </c>
      <c r="M1732" s="7">
        <f t="shared" si="104"/>
        <v>0</v>
      </c>
      <c r="N1732" s="7">
        <f t="shared" si="107"/>
        <v>0</v>
      </c>
      <c r="O1732" s="7">
        <f t="shared" si="105"/>
        <v>0</v>
      </c>
    </row>
    <row r="1733" spans="3:15" x14ac:dyDescent="0.35">
      <c r="C1733" s="18" t="str">
        <f t="shared" si="106"/>
        <v/>
      </c>
      <c r="D1733" s="13" t="str">
        <f>IF('2_DEBITOS'!D1729="","Não informado",'2_DEBITOS'!D1729)</f>
        <v>Não informado</v>
      </c>
      <c r="E1733" s="7">
        <f>IF('2_DEBITOS'!$I$4="ERRO !!!",0,SUM('2_DEBITOS'!E1729))</f>
        <v>0</v>
      </c>
      <c r="F1733" s="7">
        <f>IF('2_DEBITOS'!$I$4="ERRO !!!",0,SUM('2_DEBITOS'!F1729,'2_DEBITOS'!G1729))</f>
        <v>0</v>
      </c>
      <c r="G1733" s="8" t="str">
        <f>IF('1_QUESITOS'!$D$18="ERRO !!!","",
IF(E1733+F1733=0,"",
IF(OR('2_DEBITOS'!I1729="Sim",'1_QUESITOS'!$D$6="Sim",'1_QUESITOS'!$D$7="Sim",'1_QUESITOS'!$D$9="Sim"),"D",
IF('3_CAPAG'!$D$9="","",
'3_CAPAG'!$D$9))))</f>
        <v/>
      </c>
      <c r="H1733" s="8" t="str">
        <f>IF('1_QUESITOS'!$D$18="ERRO !!!","00.0",
IF(AND(OR(G1733="C",G1733="D"),'1_QUESITOS'!$D$13="Sim"),"10.1",
IF(AND(OR(G1733="A",G1733="B"),'1_QUESITOS'!$D$14="Sim"),"10.2",
IF(AND(OR(G1733="C",G1733="D"),'1_QUESITOS'!$D$13="Não",'1_QUESITOS'!$D$12="Inciso I"),"11.1",
IF(AND(OR(G1733="C",G1733="D"),'1_QUESITOS'!$D$13="Não",'1_QUESITOS'!$D$12="Inciso II"),"11.2",
"00.0")))))</f>
        <v>00.0</v>
      </c>
      <c r="I1733" s="87">
        <f>IF('1_QUESITOS'!$D$18="ERRO !!!",0,
IF(H1733="10.1",0.65,
IF(H1733="10.2",0,
IF(AND(H1733="11.1",'1_QUESITOS'!$D$8="Não",'1_QUESITOS'!$D$9="Não",'1_QUESITOS'!$D$10="Não",'1_QUESITOS'!$D$11="Não"),0.65,
IF(AND(H1733="11.1",OR('1_QUESITOS'!$D$8="Sim",'1_QUESITOS'!$D$9="Sim",'1_QUESITOS'!$D$10="Sim",'1_QUESITOS'!$D$11="Sim")),0.7,
IF(AND(H1733="11.2",'1_QUESITOS'!$D$8="Não",'1_QUESITOS'!$D$9="Não",'1_QUESITOS'!$D$10="Não",'1_QUESITOS'!$D$11="Não"),0.5,
IF(AND(H1733="11.2",OR('1_QUESITOS'!$D$8="Sim",'1_QUESITOS'!$D$9="Sim",'1_QUESITOS'!$D$10="Sim",'1_QUESITOS'!$D$11="Sim")),0.55,
0)))))))</f>
        <v>0</v>
      </c>
      <c r="J1733" s="87">
        <f>'3_CAPAG'!$D$8</f>
        <v>0</v>
      </c>
      <c r="K1733" s="87">
        <f>IF(OR('2_DEBITOS'!I1729="Sim",'1_QUESITOS'!$D$6="Sim",'1_QUESITOS'!$D$7="Sim",'1_QUESITOS'!$D$9="Sim"),I1733,
SMALL(I1733:J1733,1))</f>
        <v>0</v>
      </c>
      <c r="L1733" s="7">
        <f>IF('2_DEBITOS'!$I$4="ERRO !!!",0,ROUNDDOWN(SUM(E1733:F1733)*K1733,2))</f>
        <v>0</v>
      </c>
      <c r="M1733" s="7">
        <f t="shared" si="104"/>
        <v>0</v>
      </c>
      <c r="N1733" s="7">
        <f t="shared" si="107"/>
        <v>0</v>
      </c>
      <c r="O1733" s="7">
        <f t="shared" si="105"/>
        <v>0</v>
      </c>
    </row>
    <row r="1734" spans="3:15" x14ac:dyDescent="0.35">
      <c r="C1734" s="18" t="str">
        <f t="shared" si="106"/>
        <v/>
      </c>
      <c r="D1734" s="13" t="str">
        <f>IF('2_DEBITOS'!D1730="","Não informado",'2_DEBITOS'!D1730)</f>
        <v>Não informado</v>
      </c>
      <c r="E1734" s="7">
        <f>IF('2_DEBITOS'!$I$4="ERRO !!!",0,SUM('2_DEBITOS'!E1730))</f>
        <v>0</v>
      </c>
      <c r="F1734" s="7">
        <f>IF('2_DEBITOS'!$I$4="ERRO !!!",0,SUM('2_DEBITOS'!F1730,'2_DEBITOS'!G1730))</f>
        <v>0</v>
      </c>
      <c r="G1734" s="8" t="str">
        <f>IF('1_QUESITOS'!$D$18="ERRO !!!","",
IF(E1734+F1734=0,"",
IF(OR('2_DEBITOS'!I1730="Sim",'1_QUESITOS'!$D$6="Sim",'1_QUESITOS'!$D$7="Sim",'1_QUESITOS'!$D$9="Sim"),"D",
IF('3_CAPAG'!$D$9="","",
'3_CAPAG'!$D$9))))</f>
        <v/>
      </c>
      <c r="H1734" s="8" t="str">
        <f>IF('1_QUESITOS'!$D$18="ERRO !!!","00.0",
IF(AND(OR(G1734="C",G1734="D"),'1_QUESITOS'!$D$13="Sim"),"10.1",
IF(AND(OR(G1734="A",G1734="B"),'1_QUESITOS'!$D$14="Sim"),"10.2",
IF(AND(OR(G1734="C",G1734="D"),'1_QUESITOS'!$D$13="Não",'1_QUESITOS'!$D$12="Inciso I"),"11.1",
IF(AND(OR(G1734="C",G1734="D"),'1_QUESITOS'!$D$13="Não",'1_QUESITOS'!$D$12="Inciso II"),"11.2",
"00.0")))))</f>
        <v>00.0</v>
      </c>
      <c r="I1734" s="87">
        <f>IF('1_QUESITOS'!$D$18="ERRO !!!",0,
IF(H1734="10.1",0.65,
IF(H1734="10.2",0,
IF(AND(H1734="11.1",'1_QUESITOS'!$D$8="Não",'1_QUESITOS'!$D$9="Não",'1_QUESITOS'!$D$10="Não",'1_QUESITOS'!$D$11="Não"),0.65,
IF(AND(H1734="11.1",OR('1_QUESITOS'!$D$8="Sim",'1_QUESITOS'!$D$9="Sim",'1_QUESITOS'!$D$10="Sim",'1_QUESITOS'!$D$11="Sim")),0.7,
IF(AND(H1734="11.2",'1_QUESITOS'!$D$8="Não",'1_QUESITOS'!$D$9="Não",'1_QUESITOS'!$D$10="Não",'1_QUESITOS'!$D$11="Não"),0.5,
IF(AND(H1734="11.2",OR('1_QUESITOS'!$D$8="Sim",'1_QUESITOS'!$D$9="Sim",'1_QUESITOS'!$D$10="Sim",'1_QUESITOS'!$D$11="Sim")),0.55,
0)))))))</f>
        <v>0</v>
      </c>
      <c r="J1734" s="87">
        <f>'3_CAPAG'!$D$8</f>
        <v>0</v>
      </c>
      <c r="K1734" s="87">
        <f>IF(OR('2_DEBITOS'!I1730="Sim",'1_QUESITOS'!$D$6="Sim",'1_QUESITOS'!$D$7="Sim",'1_QUESITOS'!$D$9="Sim"),I1734,
SMALL(I1734:J1734,1))</f>
        <v>0</v>
      </c>
      <c r="L1734" s="7">
        <f>IF('2_DEBITOS'!$I$4="ERRO !!!",0,ROUNDDOWN(SUM(E1734:F1734)*K1734,2))</f>
        <v>0</v>
      </c>
      <c r="M1734" s="7">
        <f t="shared" si="104"/>
        <v>0</v>
      </c>
      <c r="N1734" s="7">
        <f t="shared" si="107"/>
        <v>0</v>
      </c>
      <c r="O1734" s="7">
        <f t="shared" si="105"/>
        <v>0</v>
      </c>
    </row>
    <row r="1735" spans="3:15" x14ac:dyDescent="0.35">
      <c r="C1735" s="18" t="str">
        <f t="shared" si="106"/>
        <v/>
      </c>
      <c r="D1735" s="13" t="str">
        <f>IF('2_DEBITOS'!D1731="","Não informado",'2_DEBITOS'!D1731)</f>
        <v>Não informado</v>
      </c>
      <c r="E1735" s="7">
        <f>IF('2_DEBITOS'!$I$4="ERRO !!!",0,SUM('2_DEBITOS'!E1731))</f>
        <v>0</v>
      </c>
      <c r="F1735" s="7">
        <f>IF('2_DEBITOS'!$I$4="ERRO !!!",0,SUM('2_DEBITOS'!F1731,'2_DEBITOS'!G1731))</f>
        <v>0</v>
      </c>
      <c r="G1735" s="8" t="str">
        <f>IF('1_QUESITOS'!$D$18="ERRO !!!","",
IF(E1735+F1735=0,"",
IF(OR('2_DEBITOS'!I1731="Sim",'1_QUESITOS'!$D$6="Sim",'1_QUESITOS'!$D$7="Sim",'1_QUESITOS'!$D$9="Sim"),"D",
IF('3_CAPAG'!$D$9="","",
'3_CAPAG'!$D$9))))</f>
        <v/>
      </c>
      <c r="H1735" s="8" t="str">
        <f>IF('1_QUESITOS'!$D$18="ERRO !!!","00.0",
IF(AND(OR(G1735="C",G1735="D"),'1_QUESITOS'!$D$13="Sim"),"10.1",
IF(AND(OR(G1735="A",G1735="B"),'1_QUESITOS'!$D$14="Sim"),"10.2",
IF(AND(OR(G1735="C",G1735="D"),'1_QUESITOS'!$D$13="Não",'1_QUESITOS'!$D$12="Inciso I"),"11.1",
IF(AND(OR(G1735="C",G1735="D"),'1_QUESITOS'!$D$13="Não",'1_QUESITOS'!$D$12="Inciso II"),"11.2",
"00.0")))))</f>
        <v>00.0</v>
      </c>
      <c r="I1735" s="87">
        <f>IF('1_QUESITOS'!$D$18="ERRO !!!",0,
IF(H1735="10.1",0.65,
IF(H1735="10.2",0,
IF(AND(H1735="11.1",'1_QUESITOS'!$D$8="Não",'1_QUESITOS'!$D$9="Não",'1_QUESITOS'!$D$10="Não",'1_QUESITOS'!$D$11="Não"),0.65,
IF(AND(H1735="11.1",OR('1_QUESITOS'!$D$8="Sim",'1_QUESITOS'!$D$9="Sim",'1_QUESITOS'!$D$10="Sim",'1_QUESITOS'!$D$11="Sim")),0.7,
IF(AND(H1735="11.2",'1_QUESITOS'!$D$8="Não",'1_QUESITOS'!$D$9="Não",'1_QUESITOS'!$D$10="Não",'1_QUESITOS'!$D$11="Não"),0.5,
IF(AND(H1735="11.2",OR('1_QUESITOS'!$D$8="Sim",'1_QUESITOS'!$D$9="Sim",'1_QUESITOS'!$D$10="Sim",'1_QUESITOS'!$D$11="Sim")),0.55,
0)))))))</f>
        <v>0</v>
      </c>
      <c r="J1735" s="87">
        <f>'3_CAPAG'!$D$8</f>
        <v>0</v>
      </c>
      <c r="K1735" s="87">
        <f>IF(OR('2_DEBITOS'!I1731="Sim",'1_QUESITOS'!$D$6="Sim",'1_QUESITOS'!$D$7="Sim",'1_QUESITOS'!$D$9="Sim"),I1735,
SMALL(I1735:J1735,1))</f>
        <v>0</v>
      </c>
      <c r="L1735" s="7">
        <f>IF('2_DEBITOS'!$I$4="ERRO !!!",0,ROUNDDOWN(SUM(E1735:F1735)*K1735,2))</f>
        <v>0</v>
      </c>
      <c r="M1735" s="7">
        <f t="shared" si="104"/>
        <v>0</v>
      </c>
      <c r="N1735" s="7">
        <f t="shared" si="107"/>
        <v>0</v>
      </c>
      <c r="O1735" s="7">
        <f t="shared" si="105"/>
        <v>0</v>
      </c>
    </row>
    <row r="1736" spans="3:15" x14ac:dyDescent="0.35">
      <c r="C1736" s="18" t="str">
        <f t="shared" si="106"/>
        <v/>
      </c>
      <c r="D1736" s="13" t="str">
        <f>IF('2_DEBITOS'!D1732="","Não informado",'2_DEBITOS'!D1732)</f>
        <v>Não informado</v>
      </c>
      <c r="E1736" s="7">
        <f>IF('2_DEBITOS'!$I$4="ERRO !!!",0,SUM('2_DEBITOS'!E1732))</f>
        <v>0</v>
      </c>
      <c r="F1736" s="7">
        <f>IF('2_DEBITOS'!$I$4="ERRO !!!",0,SUM('2_DEBITOS'!F1732,'2_DEBITOS'!G1732))</f>
        <v>0</v>
      </c>
      <c r="G1736" s="8" t="str">
        <f>IF('1_QUESITOS'!$D$18="ERRO !!!","",
IF(E1736+F1736=0,"",
IF(OR('2_DEBITOS'!I1732="Sim",'1_QUESITOS'!$D$6="Sim",'1_QUESITOS'!$D$7="Sim",'1_QUESITOS'!$D$9="Sim"),"D",
IF('3_CAPAG'!$D$9="","",
'3_CAPAG'!$D$9))))</f>
        <v/>
      </c>
      <c r="H1736" s="8" t="str">
        <f>IF('1_QUESITOS'!$D$18="ERRO !!!","00.0",
IF(AND(OR(G1736="C",G1736="D"),'1_QUESITOS'!$D$13="Sim"),"10.1",
IF(AND(OR(G1736="A",G1736="B"),'1_QUESITOS'!$D$14="Sim"),"10.2",
IF(AND(OR(G1736="C",G1736="D"),'1_QUESITOS'!$D$13="Não",'1_QUESITOS'!$D$12="Inciso I"),"11.1",
IF(AND(OR(G1736="C",G1736="D"),'1_QUESITOS'!$D$13="Não",'1_QUESITOS'!$D$12="Inciso II"),"11.2",
"00.0")))))</f>
        <v>00.0</v>
      </c>
      <c r="I1736" s="87">
        <f>IF('1_QUESITOS'!$D$18="ERRO !!!",0,
IF(H1736="10.1",0.65,
IF(H1736="10.2",0,
IF(AND(H1736="11.1",'1_QUESITOS'!$D$8="Não",'1_QUESITOS'!$D$9="Não",'1_QUESITOS'!$D$10="Não",'1_QUESITOS'!$D$11="Não"),0.65,
IF(AND(H1736="11.1",OR('1_QUESITOS'!$D$8="Sim",'1_QUESITOS'!$D$9="Sim",'1_QUESITOS'!$D$10="Sim",'1_QUESITOS'!$D$11="Sim")),0.7,
IF(AND(H1736="11.2",'1_QUESITOS'!$D$8="Não",'1_QUESITOS'!$D$9="Não",'1_QUESITOS'!$D$10="Não",'1_QUESITOS'!$D$11="Não"),0.5,
IF(AND(H1736="11.2",OR('1_QUESITOS'!$D$8="Sim",'1_QUESITOS'!$D$9="Sim",'1_QUESITOS'!$D$10="Sim",'1_QUESITOS'!$D$11="Sim")),0.55,
0)))))))</f>
        <v>0</v>
      </c>
      <c r="J1736" s="87">
        <f>'3_CAPAG'!$D$8</f>
        <v>0</v>
      </c>
      <c r="K1736" s="87">
        <f>IF(OR('2_DEBITOS'!I1732="Sim",'1_QUESITOS'!$D$6="Sim",'1_QUESITOS'!$D$7="Sim",'1_QUESITOS'!$D$9="Sim"),I1736,
SMALL(I1736:J1736,1))</f>
        <v>0</v>
      </c>
      <c r="L1736" s="7">
        <f>IF('2_DEBITOS'!$I$4="ERRO !!!",0,ROUNDDOWN(SUM(E1736:F1736)*K1736,2))</f>
        <v>0</v>
      </c>
      <c r="M1736" s="7">
        <f t="shared" si="104"/>
        <v>0</v>
      </c>
      <c r="N1736" s="7">
        <f t="shared" si="107"/>
        <v>0</v>
      </c>
      <c r="O1736" s="7">
        <f t="shared" si="105"/>
        <v>0</v>
      </c>
    </row>
    <row r="1737" spans="3:15" x14ac:dyDescent="0.35">
      <c r="C1737" s="18" t="str">
        <f t="shared" si="106"/>
        <v/>
      </c>
      <c r="D1737" s="13" t="str">
        <f>IF('2_DEBITOS'!D1733="","Não informado",'2_DEBITOS'!D1733)</f>
        <v>Não informado</v>
      </c>
      <c r="E1737" s="7">
        <f>IF('2_DEBITOS'!$I$4="ERRO !!!",0,SUM('2_DEBITOS'!E1733))</f>
        <v>0</v>
      </c>
      <c r="F1737" s="7">
        <f>IF('2_DEBITOS'!$I$4="ERRO !!!",0,SUM('2_DEBITOS'!F1733,'2_DEBITOS'!G1733))</f>
        <v>0</v>
      </c>
      <c r="G1737" s="8" t="str">
        <f>IF('1_QUESITOS'!$D$18="ERRO !!!","",
IF(E1737+F1737=0,"",
IF(OR('2_DEBITOS'!I1733="Sim",'1_QUESITOS'!$D$6="Sim",'1_QUESITOS'!$D$7="Sim",'1_QUESITOS'!$D$9="Sim"),"D",
IF('3_CAPAG'!$D$9="","",
'3_CAPAG'!$D$9))))</f>
        <v/>
      </c>
      <c r="H1737" s="8" t="str">
        <f>IF('1_QUESITOS'!$D$18="ERRO !!!","00.0",
IF(AND(OR(G1737="C",G1737="D"),'1_QUESITOS'!$D$13="Sim"),"10.1",
IF(AND(OR(G1737="A",G1737="B"),'1_QUESITOS'!$D$14="Sim"),"10.2",
IF(AND(OR(G1737="C",G1737="D"),'1_QUESITOS'!$D$13="Não",'1_QUESITOS'!$D$12="Inciso I"),"11.1",
IF(AND(OR(G1737="C",G1737="D"),'1_QUESITOS'!$D$13="Não",'1_QUESITOS'!$D$12="Inciso II"),"11.2",
"00.0")))))</f>
        <v>00.0</v>
      </c>
      <c r="I1737" s="87">
        <f>IF('1_QUESITOS'!$D$18="ERRO !!!",0,
IF(H1737="10.1",0.65,
IF(H1737="10.2",0,
IF(AND(H1737="11.1",'1_QUESITOS'!$D$8="Não",'1_QUESITOS'!$D$9="Não",'1_QUESITOS'!$D$10="Não",'1_QUESITOS'!$D$11="Não"),0.65,
IF(AND(H1737="11.1",OR('1_QUESITOS'!$D$8="Sim",'1_QUESITOS'!$D$9="Sim",'1_QUESITOS'!$D$10="Sim",'1_QUESITOS'!$D$11="Sim")),0.7,
IF(AND(H1737="11.2",'1_QUESITOS'!$D$8="Não",'1_QUESITOS'!$D$9="Não",'1_QUESITOS'!$D$10="Não",'1_QUESITOS'!$D$11="Não"),0.5,
IF(AND(H1737="11.2",OR('1_QUESITOS'!$D$8="Sim",'1_QUESITOS'!$D$9="Sim",'1_QUESITOS'!$D$10="Sim",'1_QUESITOS'!$D$11="Sim")),0.55,
0)))))))</f>
        <v>0</v>
      </c>
      <c r="J1737" s="87">
        <f>'3_CAPAG'!$D$8</f>
        <v>0</v>
      </c>
      <c r="K1737" s="87">
        <f>IF(OR('2_DEBITOS'!I1733="Sim",'1_QUESITOS'!$D$6="Sim",'1_QUESITOS'!$D$7="Sim",'1_QUESITOS'!$D$9="Sim"),I1737,
SMALL(I1737:J1737,1))</f>
        <v>0</v>
      </c>
      <c r="L1737" s="7">
        <f>IF('2_DEBITOS'!$I$4="ERRO !!!",0,ROUNDDOWN(SUM(E1737:F1737)*K1737,2))</f>
        <v>0</v>
      </c>
      <c r="M1737" s="7">
        <f t="shared" si="104"/>
        <v>0</v>
      </c>
      <c r="N1737" s="7">
        <f t="shared" si="107"/>
        <v>0</v>
      </c>
      <c r="O1737" s="7">
        <f t="shared" si="105"/>
        <v>0</v>
      </c>
    </row>
    <row r="1738" spans="3:15" x14ac:dyDescent="0.35">
      <c r="C1738" s="18" t="str">
        <f t="shared" si="106"/>
        <v/>
      </c>
      <c r="D1738" s="13" t="str">
        <f>IF('2_DEBITOS'!D1734="","Não informado",'2_DEBITOS'!D1734)</f>
        <v>Não informado</v>
      </c>
      <c r="E1738" s="7">
        <f>IF('2_DEBITOS'!$I$4="ERRO !!!",0,SUM('2_DEBITOS'!E1734))</f>
        <v>0</v>
      </c>
      <c r="F1738" s="7">
        <f>IF('2_DEBITOS'!$I$4="ERRO !!!",0,SUM('2_DEBITOS'!F1734,'2_DEBITOS'!G1734))</f>
        <v>0</v>
      </c>
      <c r="G1738" s="8" t="str">
        <f>IF('1_QUESITOS'!$D$18="ERRO !!!","",
IF(E1738+F1738=0,"",
IF(OR('2_DEBITOS'!I1734="Sim",'1_QUESITOS'!$D$6="Sim",'1_QUESITOS'!$D$7="Sim",'1_QUESITOS'!$D$9="Sim"),"D",
IF('3_CAPAG'!$D$9="","",
'3_CAPAG'!$D$9))))</f>
        <v/>
      </c>
      <c r="H1738" s="8" t="str">
        <f>IF('1_QUESITOS'!$D$18="ERRO !!!","00.0",
IF(AND(OR(G1738="C",G1738="D"),'1_QUESITOS'!$D$13="Sim"),"10.1",
IF(AND(OR(G1738="A",G1738="B"),'1_QUESITOS'!$D$14="Sim"),"10.2",
IF(AND(OR(G1738="C",G1738="D"),'1_QUESITOS'!$D$13="Não",'1_QUESITOS'!$D$12="Inciso I"),"11.1",
IF(AND(OR(G1738="C",G1738="D"),'1_QUESITOS'!$D$13="Não",'1_QUESITOS'!$D$12="Inciso II"),"11.2",
"00.0")))))</f>
        <v>00.0</v>
      </c>
      <c r="I1738" s="87">
        <f>IF('1_QUESITOS'!$D$18="ERRO !!!",0,
IF(H1738="10.1",0.65,
IF(H1738="10.2",0,
IF(AND(H1738="11.1",'1_QUESITOS'!$D$8="Não",'1_QUESITOS'!$D$9="Não",'1_QUESITOS'!$D$10="Não",'1_QUESITOS'!$D$11="Não"),0.65,
IF(AND(H1738="11.1",OR('1_QUESITOS'!$D$8="Sim",'1_QUESITOS'!$D$9="Sim",'1_QUESITOS'!$D$10="Sim",'1_QUESITOS'!$D$11="Sim")),0.7,
IF(AND(H1738="11.2",'1_QUESITOS'!$D$8="Não",'1_QUESITOS'!$D$9="Não",'1_QUESITOS'!$D$10="Não",'1_QUESITOS'!$D$11="Não"),0.5,
IF(AND(H1738="11.2",OR('1_QUESITOS'!$D$8="Sim",'1_QUESITOS'!$D$9="Sim",'1_QUESITOS'!$D$10="Sim",'1_QUESITOS'!$D$11="Sim")),0.55,
0)))))))</f>
        <v>0</v>
      </c>
      <c r="J1738" s="87">
        <f>'3_CAPAG'!$D$8</f>
        <v>0</v>
      </c>
      <c r="K1738" s="87">
        <f>IF(OR('2_DEBITOS'!I1734="Sim",'1_QUESITOS'!$D$6="Sim",'1_QUESITOS'!$D$7="Sim",'1_QUESITOS'!$D$9="Sim"),I1738,
SMALL(I1738:J1738,1))</f>
        <v>0</v>
      </c>
      <c r="L1738" s="7">
        <f>IF('2_DEBITOS'!$I$4="ERRO !!!",0,ROUNDDOWN(SUM(E1738:F1738)*K1738,2))</f>
        <v>0</v>
      </c>
      <c r="M1738" s="7">
        <f t="shared" si="104"/>
        <v>0</v>
      </c>
      <c r="N1738" s="7">
        <f t="shared" si="107"/>
        <v>0</v>
      </c>
      <c r="O1738" s="7">
        <f t="shared" si="105"/>
        <v>0</v>
      </c>
    </row>
    <row r="1739" spans="3:15" x14ac:dyDescent="0.35">
      <c r="C1739" s="18" t="str">
        <f t="shared" si="106"/>
        <v/>
      </c>
      <c r="D1739" s="13" t="str">
        <f>IF('2_DEBITOS'!D1735="","Não informado",'2_DEBITOS'!D1735)</f>
        <v>Não informado</v>
      </c>
      <c r="E1739" s="7">
        <f>IF('2_DEBITOS'!$I$4="ERRO !!!",0,SUM('2_DEBITOS'!E1735))</f>
        <v>0</v>
      </c>
      <c r="F1739" s="7">
        <f>IF('2_DEBITOS'!$I$4="ERRO !!!",0,SUM('2_DEBITOS'!F1735,'2_DEBITOS'!G1735))</f>
        <v>0</v>
      </c>
      <c r="G1739" s="8" t="str">
        <f>IF('1_QUESITOS'!$D$18="ERRO !!!","",
IF(E1739+F1739=0,"",
IF(OR('2_DEBITOS'!I1735="Sim",'1_QUESITOS'!$D$6="Sim",'1_QUESITOS'!$D$7="Sim",'1_QUESITOS'!$D$9="Sim"),"D",
IF('3_CAPAG'!$D$9="","",
'3_CAPAG'!$D$9))))</f>
        <v/>
      </c>
      <c r="H1739" s="8" t="str">
        <f>IF('1_QUESITOS'!$D$18="ERRO !!!","00.0",
IF(AND(OR(G1739="C",G1739="D"),'1_QUESITOS'!$D$13="Sim"),"10.1",
IF(AND(OR(G1739="A",G1739="B"),'1_QUESITOS'!$D$14="Sim"),"10.2",
IF(AND(OR(G1739="C",G1739="D"),'1_QUESITOS'!$D$13="Não",'1_QUESITOS'!$D$12="Inciso I"),"11.1",
IF(AND(OR(G1739="C",G1739="D"),'1_QUESITOS'!$D$13="Não",'1_QUESITOS'!$D$12="Inciso II"),"11.2",
"00.0")))))</f>
        <v>00.0</v>
      </c>
      <c r="I1739" s="87">
        <f>IF('1_QUESITOS'!$D$18="ERRO !!!",0,
IF(H1739="10.1",0.65,
IF(H1739="10.2",0,
IF(AND(H1739="11.1",'1_QUESITOS'!$D$8="Não",'1_QUESITOS'!$D$9="Não",'1_QUESITOS'!$D$10="Não",'1_QUESITOS'!$D$11="Não"),0.65,
IF(AND(H1739="11.1",OR('1_QUESITOS'!$D$8="Sim",'1_QUESITOS'!$D$9="Sim",'1_QUESITOS'!$D$10="Sim",'1_QUESITOS'!$D$11="Sim")),0.7,
IF(AND(H1739="11.2",'1_QUESITOS'!$D$8="Não",'1_QUESITOS'!$D$9="Não",'1_QUESITOS'!$D$10="Não",'1_QUESITOS'!$D$11="Não"),0.5,
IF(AND(H1739="11.2",OR('1_QUESITOS'!$D$8="Sim",'1_QUESITOS'!$D$9="Sim",'1_QUESITOS'!$D$10="Sim",'1_QUESITOS'!$D$11="Sim")),0.55,
0)))))))</f>
        <v>0</v>
      </c>
      <c r="J1739" s="87">
        <f>'3_CAPAG'!$D$8</f>
        <v>0</v>
      </c>
      <c r="K1739" s="87">
        <f>IF(OR('2_DEBITOS'!I1735="Sim",'1_QUESITOS'!$D$6="Sim",'1_QUESITOS'!$D$7="Sim",'1_QUESITOS'!$D$9="Sim"),I1739,
SMALL(I1739:J1739,1))</f>
        <v>0</v>
      </c>
      <c r="L1739" s="7">
        <f>IF('2_DEBITOS'!$I$4="ERRO !!!",0,ROUNDDOWN(SUM(E1739:F1739)*K1739,2))</f>
        <v>0</v>
      </c>
      <c r="M1739" s="7">
        <f t="shared" si="104"/>
        <v>0</v>
      </c>
      <c r="N1739" s="7">
        <f t="shared" si="107"/>
        <v>0</v>
      </c>
      <c r="O1739" s="7">
        <f t="shared" si="105"/>
        <v>0</v>
      </c>
    </row>
    <row r="1740" spans="3:15" x14ac:dyDescent="0.35">
      <c r="C1740" s="18" t="str">
        <f t="shared" si="106"/>
        <v/>
      </c>
      <c r="D1740" s="13" t="str">
        <f>IF('2_DEBITOS'!D1736="","Não informado",'2_DEBITOS'!D1736)</f>
        <v>Não informado</v>
      </c>
      <c r="E1740" s="7">
        <f>IF('2_DEBITOS'!$I$4="ERRO !!!",0,SUM('2_DEBITOS'!E1736))</f>
        <v>0</v>
      </c>
      <c r="F1740" s="7">
        <f>IF('2_DEBITOS'!$I$4="ERRO !!!",0,SUM('2_DEBITOS'!F1736,'2_DEBITOS'!G1736))</f>
        <v>0</v>
      </c>
      <c r="G1740" s="8" t="str">
        <f>IF('1_QUESITOS'!$D$18="ERRO !!!","",
IF(E1740+F1740=0,"",
IF(OR('2_DEBITOS'!I1736="Sim",'1_QUESITOS'!$D$6="Sim",'1_QUESITOS'!$D$7="Sim",'1_QUESITOS'!$D$9="Sim"),"D",
IF('3_CAPAG'!$D$9="","",
'3_CAPAG'!$D$9))))</f>
        <v/>
      </c>
      <c r="H1740" s="8" t="str">
        <f>IF('1_QUESITOS'!$D$18="ERRO !!!","00.0",
IF(AND(OR(G1740="C",G1740="D"),'1_QUESITOS'!$D$13="Sim"),"10.1",
IF(AND(OR(G1740="A",G1740="B"),'1_QUESITOS'!$D$14="Sim"),"10.2",
IF(AND(OR(G1740="C",G1740="D"),'1_QUESITOS'!$D$13="Não",'1_QUESITOS'!$D$12="Inciso I"),"11.1",
IF(AND(OR(G1740="C",G1740="D"),'1_QUESITOS'!$D$13="Não",'1_QUESITOS'!$D$12="Inciso II"),"11.2",
"00.0")))))</f>
        <v>00.0</v>
      </c>
      <c r="I1740" s="87">
        <f>IF('1_QUESITOS'!$D$18="ERRO !!!",0,
IF(H1740="10.1",0.65,
IF(H1740="10.2",0,
IF(AND(H1740="11.1",'1_QUESITOS'!$D$8="Não",'1_QUESITOS'!$D$9="Não",'1_QUESITOS'!$D$10="Não",'1_QUESITOS'!$D$11="Não"),0.65,
IF(AND(H1740="11.1",OR('1_QUESITOS'!$D$8="Sim",'1_QUESITOS'!$D$9="Sim",'1_QUESITOS'!$D$10="Sim",'1_QUESITOS'!$D$11="Sim")),0.7,
IF(AND(H1740="11.2",'1_QUESITOS'!$D$8="Não",'1_QUESITOS'!$D$9="Não",'1_QUESITOS'!$D$10="Não",'1_QUESITOS'!$D$11="Não"),0.5,
IF(AND(H1740="11.2",OR('1_QUESITOS'!$D$8="Sim",'1_QUESITOS'!$D$9="Sim",'1_QUESITOS'!$D$10="Sim",'1_QUESITOS'!$D$11="Sim")),0.55,
0)))))))</f>
        <v>0</v>
      </c>
      <c r="J1740" s="87">
        <f>'3_CAPAG'!$D$8</f>
        <v>0</v>
      </c>
      <c r="K1740" s="87">
        <f>IF(OR('2_DEBITOS'!I1736="Sim",'1_QUESITOS'!$D$6="Sim",'1_QUESITOS'!$D$7="Sim",'1_QUESITOS'!$D$9="Sim"),I1740,
SMALL(I1740:J1740,1))</f>
        <v>0</v>
      </c>
      <c r="L1740" s="7">
        <f>IF('2_DEBITOS'!$I$4="ERRO !!!",0,ROUNDDOWN(SUM(E1740:F1740)*K1740,2))</f>
        <v>0</v>
      </c>
      <c r="M1740" s="7">
        <f t="shared" si="104"/>
        <v>0</v>
      </c>
      <c r="N1740" s="7">
        <f t="shared" si="107"/>
        <v>0</v>
      </c>
      <c r="O1740" s="7">
        <f t="shared" si="105"/>
        <v>0</v>
      </c>
    </row>
    <row r="1741" spans="3:15" x14ac:dyDescent="0.35">
      <c r="C1741" s="18" t="str">
        <f t="shared" si="106"/>
        <v/>
      </c>
      <c r="D1741" s="13" t="str">
        <f>IF('2_DEBITOS'!D1737="","Não informado",'2_DEBITOS'!D1737)</f>
        <v>Não informado</v>
      </c>
      <c r="E1741" s="7">
        <f>IF('2_DEBITOS'!$I$4="ERRO !!!",0,SUM('2_DEBITOS'!E1737))</f>
        <v>0</v>
      </c>
      <c r="F1741" s="7">
        <f>IF('2_DEBITOS'!$I$4="ERRO !!!",0,SUM('2_DEBITOS'!F1737,'2_DEBITOS'!G1737))</f>
        <v>0</v>
      </c>
      <c r="G1741" s="8" t="str">
        <f>IF('1_QUESITOS'!$D$18="ERRO !!!","",
IF(E1741+F1741=0,"",
IF(OR('2_DEBITOS'!I1737="Sim",'1_QUESITOS'!$D$6="Sim",'1_QUESITOS'!$D$7="Sim",'1_QUESITOS'!$D$9="Sim"),"D",
IF('3_CAPAG'!$D$9="","",
'3_CAPAG'!$D$9))))</f>
        <v/>
      </c>
      <c r="H1741" s="8" t="str">
        <f>IF('1_QUESITOS'!$D$18="ERRO !!!","00.0",
IF(AND(OR(G1741="C",G1741="D"),'1_QUESITOS'!$D$13="Sim"),"10.1",
IF(AND(OR(G1741="A",G1741="B"),'1_QUESITOS'!$D$14="Sim"),"10.2",
IF(AND(OR(G1741="C",G1741="D"),'1_QUESITOS'!$D$13="Não",'1_QUESITOS'!$D$12="Inciso I"),"11.1",
IF(AND(OR(G1741="C",G1741="D"),'1_QUESITOS'!$D$13="Não",'1_QUESITOS'!$D$12="Inciso II"),"11.2",
"00.0")))))</f>
        <v>00.0</v>
      </c>
      <c r="I1741" s="87">
        <f>IF('1_QUESITOS'!$D$18="ERRO !!!",0,
IF(H1741="10.1",0.65,
IF(H1741="10.2",0,
IF(AND(H1741="11.1",'1_QUESITOS'!$D$8="Não",'1_QUESITOS'!$D$9="Não",'1_QUESITOS'!$D$10="Não",'1_QUESITOS'!$D$11="Não"),0.65,
IF(AND(H1741="11.1",OR('1_QUESITOS'!$D$8="Sim",'1_QUESITOS'!$D$9="Sim",'1_QUESITOS'!$D$10="Sim",'1_QUESITOS'!$D$11="Sim")),0.7,
IF(AND(H1741="11.2",'1_QUESITOS'!$D$8="Não",'1_QUESITOS'!$D$9="Não",'1_QUESITOS'!$D$10="Não",'1_QUESITOS'!$D$11="Não"),0.5,
IF(AND(H1741="11.2",OR('1_QUESITOS'!$D$8="Sim",'1_QUESITOS'!$D$9="Sim",'1_QUESITOS'!$D$10="Sim",'1_QUESITOS'!$D$11="Sim")),0.55,
0)))))))</f>
        <v>0</v>
      </c>
      <c r="J1741" s="87">
        <f>'3_CAPAG'!$D$8</f>
        <v>0</v>
      </c>
      <c r="K1741" s="87">
        <f>IF(OR('2_DEBITOS'!I1737="Sim",'1_QUESITOS'!$D$6="Sim",'1_QUESITOS'!$D$7="Sim",'1_QUESITOS'!$D$9="Sim"),I1741,
SMALL(I1741:J1741,1))</f>
        <v>0</v>
      </c>
      <c r="L1741" s="7">
        <f>IF('2_DEBITOS'!$I$4="ERRO !!!",0,ROUNDDOWN(SUM(E1741:F1741)*K1741,2))</f>
        <v>0</v>
      </c>
      <c r="M1741" s="7">
        <f t="shared" si="104"/>
        <v>0</v>
      </c>
      <c r="N1741" s="7">
        <f t="shared" si="107"/>
        <v>0</v>
      </c>
      <c r="O1741" s="7">
        <f t="shared" si="105"/>
        <v>0</v>
      </c>
    </row>
    <row r="1742" spans="3:15" x14ac:dyDescent="0.35">
      <c r="C1742" s="18" t="str">
        <f t="shared" si="106"/>
        <v/>
      </c>
      <c r="D1742" s="13" t="str">
        <f>IF('2_DEBITOS'!D1738="","Não informado",'2_DEBITOS'!D1738)</f>
        <v>Não informado</v>
      </c>
      <c r="E1742" s="7">
        <f>IF('2_DEBITOS'!$I$4="ERRO !!!",0,SUM('2_DEBITOS'!E1738))</f>
        <v>0</v>
      </c>
      <c r="F1742" s="7">
        <f>IF('2_DEBITOS'!$I$4="ERRO !!!",0,SUM('2_DEBITOS'!F1738,'2_DEBITOS'!G1738))</f>
        <v>0</v>
      </c>
      <c r="G1742" s="8" t="str">
        <f>IF('1_QUESITOS'!$D$18="ERRO !!!","",
IF(E1742+F1742=0,"",
IF(OR('2_DEBITOS'!I1738="Sim",'1_QUESITOS'!$D$6="Sim",'1_QUESITOS'!$D$7="Sim",'1_QUESITOS'!$D$9="Sim"),"D",
IF('3_CAPAG'!$D$9="","",
'3_CAPAG'!$D$9))))</f>
        <v/>
      </c>
      <c r="H1742" s="8" t="str">
        <f>IF('1_QUESITOS'!$D$18="ERRO !!!","00.0",
IF(AND(OR(G1742="C",G1742="D"),'1_QUESITOS'!$D$13="Sim"),"10.1",
IF(AND(OR(G1742="A",G1742="B"),'1_QUESITOS'!$D$14="Sim"),"10.2",
IF(AND(OR(G1742="C",G1742="D"),'1_QUESITOS'!$D$13="Não",'1_QUESITOS'!$D$12="Inciso I"),"11.1",
IF(AND(OR(G1742="C",G1742="D"),'1_QUESITOS'!$D$13="Não",'1_QUESITOS'!$D$12="Inciso II"),"11.2",
"00.0")))))</f>
        <v>00.0</v>
      </c>
      <c r="I1742" s="87">
        <f>IF('1_QUESITOS'!$D$18="ERRO !!!",0,
IF(H1742="10.1",0.65,
IF(H1742="10.2",0,
IF(AND(H1742="11.1",'1_QUESITOS'!$D$8="Não",'1_QUESITOS'!$D$9="Não",'1_QUESITOS'!$D$10="Não",'1_QUESITOS'!$D$11="Não"),0.65,
IF(AND(H1742="11.1",OR('1_QUESITOS'!$D$8="Sim",'1_QUESITOS'!$D$9="Sim",'1_QUESITOS'!$D$10="Sim",'1_QUESITOS'!$D$11="Sim")),0.7,
IF(AND(H1742="11.2",'1_QUESITOS'!$D$8="Não",'1_QUESITOS'!$D$9="Não",'1_QUESITOS'!$D$10="Não",'1_QUESITOS'!$D$11="Não"),0.5,
IF(AND(H1742="11.2",OR('1_QUESITOS'!$D$8="Sim",'1_QUESITOS'!$D$9="Sim",'1_QUESITOS'!$D$10="Sim",'1_QUESITOS'!$D$11="Sim")),0.55,
0)))))))</f>
        <v>0</v>
      </c>
      <c r="J1742" s="87">
        <f>'3_CAPAG'!$D$8</f>
        <v>0</v>
      </c>
      <c r="K1742" s="87">
        <f>IF(OR('2_DEBITOS'!I1738="Sim",'1_QUESITOS'!$D$6="Sim",'1_QUESITOS'!$D$7="Sim",'1_QUESITOS'!$D$9="Sim"),I1742,
SMALL(I1742:J1742,1))</f>
        <v>0</v>
      </c>
      <c r="L1742" s="7">
        <f>IF('2_DEBITOS'!$I$4="ERRO !!!",0,ROUNDDOWN(SUM(E1742:F1742)*K1742,2))</f>
        <v>0</v>
      </c>
      <c r="M1742" s="7">
        <f t="shared" ref="M1742:M1805" si="108">IF(OR(F1742="",F1742=0),0,IF(OR(H1742="10.1",H1742="11.1",H1742="11.2"),1*F1742,0))</f>
        <v>0</v>
      </c>
      <c r="N1742" s="7">
        <f t="shared" si="107"/>
        <v>0</v>
      </c>
      <c r="O1742" s="7">
        <f t="shared" ref="O1742:O1805" si="109">E1742+F1742-N1742</f>
        <v>0</v>
      </c>
    </row>
    <row r="1743" spans="3:15" x14ac:dyDescent="0.35">
      <c r="C1743" s="18" t="str">
        <f t="shared" ref="C1743:C1806" si="110">IF(D1743="Não informado","",IF(ISERROR(1+C1742),1,1+C1742))</f>
        <v/>
      </c>
      <c r="D1743" s="13" t="str">
        <f>IF('2_DEBITOS'!D1739="","Não informado",'2_DEBITOS'!D1739)</f>
        <v>Não informado</v>
      </c>
      <c r="E1743" s="7">
        <f>IF('2_DEBITOS'!$I$4="ERRO !!!",0,SUM('2_DEBITOS'!E1739))</f>
        <v>0</v>
      </c>
      <c r="F1743" s="7">
        <f>IF('2_DEBITOS'!$I$4="ERRO !!!",0,SUM('2_DEBITOS'!F1739,'2_DEBITOS'!G1739))</f>
        <v>0</v>
      </c>
      <c r="G1743" s="8" t="str">
        <f>IF('1_QUESITOS'!$D$18="ERRO !!!","",
IF(E1743+F1743=0,"",
IF(OR('2_DEBITOS'!I1739="Sim",'1_QUESITOS'!$D$6="Sim",'1_QUESITOS'!$D$7="Sim",'1_QUESITOS'!$D$9="Sim"),"D",
IF('3_CAPAG'!$D$9="","",
'3_CAPAG'!$D$9))))</f>
        <v/>
      </c>
      <c r="H1743" s="8" t="str">
        <f>IF('1_QUESITOS'!$D$18="ERRO !!!","00.0",
IF(AND(OR(G1743="C",G1743="D"),'1_QUESITOS'!$D$13="Sim"),"10.1",
IF(AND(OR(G1743="A",G1743="B"),'1_QUESITOS'!$D$14="Sim"),"10.2",
IF(AND(OR(G1743="C",G1743="D"),'1_QUESITOS'!$D$13="Não",'1_QUESITOS'!$D$12="Inciso I"),"11.1",
IF(AND(OR(G1743="C",G1743="D"),'1_QUESITOS'!$D$13="Não",'1_QUESITOS'!$D$12="Inciso II"),"11.2",
"00.0")))))</f>
        <v>00.0</v>
      </c>
      <c r="I1743" s="87">
        <f>IF('1_QUESITOS'!$D$18="ERRO !!!",0,
IF(H1743="10.1",0.65,
IF(H1743="10.2",0,
IF(AND(H1743="11.1",'1_QUESITOS'!$D$8="Não",'1_QUESITOS'!$D$9="Não",'1_QUESITOS'!$D$10="Não",'1_QUESITOS'!$D$11="Não"),0.65,
IF(AND(H1743="11.1",OR('1_QUESITOS'!$D$8="Sim",'1_QUESITOS'!$D$9="Sim",'1_QUESITOS'!$D$10="Sim",'1_QUESITOS'!$D$11="Sim")),0.7,
IF(AND(H1743="11.2",'1_QUESITOS'!$D$8="Não",'1_QUESITOS'!$D$9="Não",'1_QUESITOS'!$D$10="Não",'1_QUESITOS'!$D$11="Não"),0.5,
IF(AND(H1743="11.2",OR('1_QUESITOS'!$D$8="Sim",'1_QUESITOS'!$D$9="Sim",'1_QUESITOS'!$D$10="Sim",'1_QUESITOS'!$D$11="Sim")),0.55,
0)))))))</f>
        <v>0</v>
      </c>
      <c r="J1743" s="87">
        <f>'3_CAPAG'!$D$8</f>
        <v>0</v>
      </c>
      <c r="K1743" s="87">
        <f>IF(OR('2_DEBITOS'!I1739="Sim",'1_QUESITOS'!$D$6="Sim",'1_QUESITOS'!$D$7="Sim",'1_QUESITOS'!$D$9="Sim"),I1743,
SMALL(I1743:J1743,1))</f>
        <v>0</v>
      </c>
      <c r="L1743" s="7">
        <f>IF('2_DEBITOS'!$I$4="ERRO !!!",0,ROUNDDOWN(SUM(E1743:F1743)*K1743,2))</f>
        <v>0</v>
      </c>
      <c r="M1743" s="7">
        <f t="shared" si="108"/>
        <v>0</v>
      </c>
      <c r="N1743" s="7">
        <f t="shared" ref="N1743:N1806" si="111">SMALL(L1743:M1743,1)</f>
        <v>0</v>
      </c>
      <c r="O1743" s="7">
        <f t="shared" si="109"/>
        <v>0</v>
      </c>
    </row>
    <row r="1744" spans="3:15" x14ac:dyDescent="0.35">
      <c r="C1744" s="18" t="str">
        <f t="shared" si="110"/>
        <v/>
      </c>
      <c r="D1744" s="13" t="str">
        <f>IF('2_DEBITOS'!D1740="","Não informado",'2_DEBITOS'!D1740)</f>
        <v>Não informado</v>
      </c>
      <c r="E1744" s="7">
        <f>IF('2_DEBITOS'!$I$4="ERRO !!!",0,SUM('2_DEBITOS'!E1740))</f>
        <v>0</v>
      </c>
      <c r="F1744" s="7">
        <f>IF('2_DEBITOS'!$I$4="ERRO !!!",0,SUM('2_DEBITOS'!F1740,'2_DEBITOS'!G1740))</f>
        <v>0</v>
      </c>
      <c r="G1744" s="8" t="str">
        <f>IF('1_QUESITOS'!$D$18="ERRO !!!","",
IF(E1744+F1744=0,"",
IF(OR('2_DEBITOS'!I1740="Sim",'1_QUESITOS'!$D$6="Sim",'1_QUESITOS'!$D$7="Sim",'1_QUESITOS'!$D$9="Sim"),"D",
IF('3_CAPAG'!$D$9="","",
'3_CAPAG'!$D$9))))</f>
        <v/>
      </c>
      <c r="H1744" s="8" t="str">
        <f>IF('1_QUESITOS'!$D$18="ERRO !!!","00.0",
IF(AND(OR(G1744="C",G1744="D"),'1_QUESITOS'!$D$13="Sim"),"10.1",
IF(AND(OR(G1744="A",G1744="B"),'1_QUESITOS'!$D$14="Sim"),"10.2",
IF(AND(OR(G1744="C",G1744="D"),'1_QUESITOS'!$D$13="Não",'1_QUESITOS'!$D$12="Inciso I"),"11.1",
IF(AND(OR(G1744="C",G1744="D"),'1_QUESITOS'!$D$13="Não",'1_QUESITOS'!$D$12="Inciso II"),"11.2",
"00.0")))))</f>
        <v>00.0</v>
      </c>
      <c r="I1744" s="87">
        <f>IF('1_QUESITOS'!$D$18="ERRO !!!",0,
IF(H1744="10.1",0.65,
IF(H1744="10.2",0,
IF(AND(H1744="11.1",'1_QUESITOS'!$D$8="Não",'1_QUESITOS'!$D$9="Não",'1_QUESITOS'!$D$10="Não",'1_QUESITOS'!$D$11="Não"),0.65,
IF(AND(H1744="11.1",OR('1_QUESITOS'!$D$8="Sim",'1_QUESITOS'!$D$9="Sim",'1_QUESITOS'!$D$10="Sim",'1_QUESITOS'!$D$11="Sim")),0.7,
IF(AND(H1744="11.2",'1_QUESITOS'!$D$8="Não",'1_QUESITOS'!$D$9="Não",'1_QUESITOS'!$D$10="Não",'1_QUESITOS'!$D$11="Não"),0.5,
IF(AND(H1744="11.2",OR('1_QUESITOS'!$D$8="Sim",'1_QUESITOS'!$D$9="Sim",'1_QUESITOS'!$D$10="Sim",'1_QUESITOS'!$D$11="Sim")),0.55,
0)))))))</f>
        <v>0</v>
      </c>
      <c r="J1744" s="87">
        <f>'3_CAPAG'!$D$8</f>
        <v>0</v>
      </c>
      <c r="K1744" s="87">
        <f>IF(OR('2_DEBITOS'!I1740="Sim",'1_QUESITOS'!$D$6="Sim",'1_QUESITOS'!$D$7="Sim",'1_QUESITOS'!$D$9="Sim"),I1744,
SMALL(I1744:J1744,1))</f>
        <v>0</v>
      </c>
      <c r="L1744" s="7">
        <f>IF('2_DEBITOS'!$I$4="ERRO !!!",0,ROUNDDOWN(SUM(E1744:F1744)*K1744,2))</f>
        <v>0</v>
      </c>
      <c r="M1744" s="7">
        <f t="shared" si="108"/>
        <v>0</v>
      </c>
      <c r="N1744" s="7">
        <f t="shared" si="111"/>
        <v>0</v>
      </c>
      <c r="O1744" s="7">
        <f t="shared" si="109"/>
        <v>0</v>
      </c>
    </row>
    <row r="1745" spans="3:15" x14ac:dyDescent="0.35">
      <c r="C1745" s="18" t="str">
        <f t="shared" si="110"/>
        <v/>
      </c>
      <c r="D1745" s="13" t="str">
        <f>IF('2_DEBITOS'!D1741="","Não informado",'2_DEBITOS'!D1741)</f>
        <v>Não informado</v>
      </c>
      <c r="E1745" s="7">
        <f>IF('2_DEBITOS'!$I$4="ERRO !!!",0,SUM('2_DEBITOS'!E1741))</f>
        <v>0</v>
      </c>
      <c r="F1745" s="7">
        <f>IF('2_DEBITOS'!$I$4="ERRO !!!",0,SUM('2_DEBITOS'!F1741,'2_DEBITOS'!G1741))</f>
        <v>0</v>
      </c>
      <c r="G1745" s="8" t="str">
        <f>IF('1_QUESITOS'!$D$18="ERRO !!!","",
IF(E1745+F1745=0,"",
IF(OR('2_DEBITOS'!I1741="Sim",'1_QUESITOS'!$D$6="Sim",'1_QUESITOS'!$D$7="Sim",'1_QUESITOS'!$D$9="Sim"),"D",
IF('3_CAPAG'!$D$9="","",
'3_CAPAG'!$D$9))))</f>
        <v/>
      </c>
      <c r="H1745" s="8" t="str">
        <f>IF('1_QUESITOS'!$D$18="ERRO !!!","00.0",
IF(AND(OR(G1745="C",G1745="D"),'1_QUESITOS'!$D$13="Sim"),"10.1",
IF(AND(OR(G1745="A",G1745="B"),'1_QUESITOS'!$D$14="Sim"),"10.2",
IF(AND(OR(G1745="C",G1745="D"),'1_QUESITOS'!$D$13="Não",'1_QUESITOS'!$D$12="Inciso I"),"11.1",
IF(AND(OR(G1745="C",G1745="D"),'1_QUESITOS'!$D$13="Não",'1_QUESITOS'!$D$12="Inciso II"),"11.2",
"00.0")))))</f>
        <v>00.0</v>
      </c>
      <c r="I1745" s="87">
        <f>IF('1_QUESITOS'!$D$18="ERRO !!!",0,
IF(H1745="10.1",0.65,
IF(H1745="10.2",0,
IF(AND(H1745="11.1",'1_QUESITOS'!$D$8="Não",'1_QUESITOS'!$D$9="Não",'1_QUESITOS'!$D$10="Não",'1_QUESITOS'!$D$11="Não"),0.65,
IF(AND(H1745="11.1",OR('1_QUESITOS'!$D$8="Sim",'1_QUESITOS'!$D$9="Sim",'1_QUESITOS'!$D$10="Sim",'1_QUESITOS'!$D$11="Sim")),0.7,
IF(AND(H1745="11.2",'1_QUESITOS'!$D$8="Não",'1_QUESITOS'!$D$9="Não",'1_QUESITOS'!$D$10="Não",'1_QUESITOS'!$D$11="Não"),0.5,
IF(AND(H1745="11.2",OR('1_QUESITOS'!$D$8="Sim",'1_QUESITOS'!$D$9="Sim",'1_QUESITOS'!$D$10="Sim",'1_QUESITOS'!$D$11="Sim")),0.55,
0)))))))</f>
        <v>0</v>
      </c>
      <c r="J1745" s="87">
        <f>'3_CAPAG'!$D$8</f>
        <v>0</v>
      </c>
      <c r="K1745" s="87">
        <f>IF(OR('2_DEBITOS'!I1741="Sim",'1_QUESITOS'!$D$6="Sim",'1_QUESITOS'!$D$7="Sim",'1_QUESITOS'!$D$9="Sim"),I1745,
SMALL(I1745:J1745,1))</f>
        <v>0</v>
      </c>
      <c r="L1745" s="7">
        <f>IF('2_DEBITOS'!$I$4="ERRO !!!",0,ROUNDDOWN(SUM(E1745:F1745)*K1745,2))</f>
        <v>0</v>
      </c>
      <c r="M1745" s="7">
        <f t="shared" si="108"/>
        <v>0</v>
      </c>
      <c r="N1745" s="7">
        <f t="shared" si="111"/>
        <v>0</v>
      </c>
      <c r="O1745" s="7">
        <f t="shared" si="109"/>
        <v>0</v>
      </c>
    </row>
    <row r="1746" spans="3:15" x14ac:dyDescent="0.35">
      <c r="C1746" s="18" t="str">
        <f t="shared" si="110"/>
        <v/>
      </c>
      <c r="D1746" s="13" t="str">
        <f>IF('2_DEBITOS'!D1742="","Não informado",'2_DEBITOS'!D1742)</f>
        <v>Não informado</v>
      </c>
      <c r="E1746" s="7">
        <f>IF('2_DEBITOS'!$I$4="ERRO !!!",0,SUM('2_DEBITOS'!E1742))</f>
        <v>0</v>
      </c>
      <c r="F1746" s="7">
        <f>IF('2_DEBITOS'!$I$4="ERRO !!!",0,SUM('2_DEBITOS'!F1742,'2_DEBITOS'!G1742))</f>
        <v>0</v>
      </c>
      <c r="G1746" s="8" t="str">
        <f>IF('1_QUESITOS'!$D$18="ERRO !!!","",
IF(E1746+F1746=0,"",
IF(OR('2_DEBITOS'!I1742="Sim",'1_QUESITOS'!$D$6="Sim",'1_QUESITOS'!$D$7="Sim",'1_QUESITOS'!$D$9="Sim"),"D",
IF('3_CAPAG'!$D$9="","",
'3_CAPAG'!$D$9))))</f>
        <v/>
      </c>
      <c r="H1746" s="8" t="str">
        <f>IF('1_QUESITOS'!$D$18="ERRO !!!","00.0",
IF(AND(OR(G1746="C",G1746="D"),'1_QUESITOS'!$D$13="Sim"),"10.1",
IF(AND(OR(G1746="A",G1746="B"),'1_QUESITOS'!$D$14="Sim"),"10.2",
IF(AND(OR(G1746="C",G1746="D"),'1_QUESITOS'!$D$13="Não",'1_QUESITOS'!$D$12="Inciso I"),"11.1",
IF(AND(OR(G1746="C",G1746="D"),'1_QUESITOS'!$D$13="Não",'1_QUESITOS'!$D$12="Inciso II"),"11.2",
"00.0")))))</f>
        <v>00.0</v>
      </c>
      <c r="I1746" s="87">
        <f>IF('1_QUESITOS'!$D$18="ERRO !!!",0,
IF(H1746="10.1",0.65,
IF(H1746="10.2",0,
IF(AND(H1746="11.1",'1_QUESITOS'!$D$8="Não",'1_QUESITOS'!$D$9="Não",'1_QUESITOS'!$D$10="Não",'1_QUESITOS'!$D$11="Não"),0.65,
IF(AND(H1746="11.1",OR('1_QUESITOS'!$D$8="Sim",'1_QUESITOS'!$D$9="Sim",'1_QUESITOS'!$D$10="Sim",'1_QUESITOS'!$D$11="Sim")),0.7,
IF(AND(H1746="11.2",'1_QUESITOS'!$D$8="Não",'1_QUESITOS'!$D$9="Não",'1_QUESITOS'!$D$10="Não",'1_QUESITOS'!$D$11="Não"),0.5,
IF(AND(H1746="11.2",OR('1_QUESITOS'!$D$8="Sim",'1_QUESITOS'!$D$9="Sim",'1_QUESITOS'!$D$10="Sim",'1_QUESITOS'!$D$11="Sim")),0.55,
0)))))))</f>
        <v>0</v>
      </c>
      <c r="J1746" s="87">
        <f>'3_CAPAG'!$D$8</f>
        <v>0</v>
      </c>
      <c r="K1746" s="87">
        <f>IF(OR('2_DEBITOS'!I1742="Sim",'1_QUESITOS'!$D$6="Sim",'1_QUESITOS'!$D$7="Sim",'1_QUESITOS'!$D$9="Sim"),I1746,
SMALL(I1746:J1746,1))</f>
        <v>0</v>
      </c>
      <c r="L1746" s="7">
        <f>IF('2_DEBITOS'!$I$4="ERRO !!!",0,ROUNDDOWN(SUM(E1746:F1746)*K1746,2))</f>
        <v>0</v>
      </c>
      <c r="M1746" s="7">
        <f t="shared" si="108"/>
        <v>0</v>
      </c>
      <c r="N1746" s="7">
        <f t="shared" si="111"/>
        <v>0</v>
      </c>
      <c r="O1746" s="7">
        <f t="shared" si="109"/>
        <v>0</v>
      </c>
    </row>
    <row r="1747" spans="3:15" x14ac:dyDescent="0.35">
      <c r="C1747" s="18" t="str">
        <f t="shared" si="110"/>
        <v/>
      </c>
      <c r="D1747" s="13" t="str">
        <f>IF('2_DEBITOS'!D1743="","Não informado",'2_DEBITOS'!D1743)</f>
        <v>Não informado</v>
      </c>
      <c r="E1747" s="7">
        <f>IF('2_DEBITOS'!$I$4="ERRO !!!",0,SUM('2_DEBITOS'!E1743))</f>
        <v>0</v>
      </c>
      <c r="F1747" s="7">
        <f>IF('2_DEBITOS'!$I$4="ERRO !!!",0,SUM('2_DEBITOS'!F1743,'2_DEBITOS'!G1743))</f>
        <v>0</v>
      </c>
      <c r="G1747" s="8" t="str">
        <f>IF('1_QUESITOS'!$D$18="ERRO !!!","",
IF(E1747+F1747=0,"",
IF(OR('2_DEBITOS'!I1743="Sim",'1_QUESITOS'!$D$6="Sim",'1_QUESITOS'!$D$7="Sim",'1_QUESITOS'!$D$9="Sim"),"D",
IF('3_CAPAG'!$D$9="","",
'3_CAPAG'!$D$9))))</f>
        <v/>
      </c>
      <c r="H1747" s="8" t="str">
        <f>IF('1_QUESITOS'!$D$18="ERRO !!!","00.0",
IF(AND(OR(G1747="C",G1747="D"),'1_QUESITOS'!$D$13="Sim"),"10.1",
IF(AND(OR(G1747="A",G1747="B"),'1_QUESITOS'!$D$14="Sim"),"10.2",
IF(AND(OR(G1747="C",G1747="D"),'1_QUESITOS'!$D$13="Não",'1_QUESITOS'!$D$12="Inciso I"),"11.1",
IF(AND(OR(G1747="C",G1747="D"),'1_QUESITOS'!$D$13="Não",'1_QUESITOS'!$D$12="Inciso II"),"11.2",
"00.0")))))</f>
        <v>00.0</v>
      </c>
      <c r="I1747" s="87">
        <f>IF('1_QUESITOS'!$D$18="ERRO !!!",0,
IF(H1747="10.1",0.65,
IF(H1747="10.2",0,
IF(AND(H1747="11.1",'1_QUESITOS'!$D$8="Não",'1_QUESITOS'!$D$9="Não",'1_QUESITOS'!$D$10="Não",'1_QUESITOS'!$D$11="Não"),0.65,
IF(AND(H1747="11.1",OR('1_QUESITOS'!$D$8="Sim",'1_QUESITOS'!$D$9="Sim",'1_QUESITOS'!$D$10="Sim",'1_QUESITOS'!$D$11="Sim")),0.7,
IF(AND(H1747="11.2",'1_QUESITOS'!$D$8="Não",'1_QUESITOS'!$D$9="Não",'1_QUESITOS'!$D$10="Não",'1_QUESITOS'!$D$11="Não"),0.5,
IF(AND(H1747="11.2",OR('1_QUESITOS'!$D$8="Sim",'1_QUESITOS'!$D$9="Sim",'1_QUESITOS'!$D$10="Sim",'1_QUESITOS'!$D$11="Sim")),0.55,
0)))))))</f>
        <v>0</v>
      </c>
      <c r="J1747" s="87">
        <f>'3_CAPAG'!$D$8</f>
        <v>0</v>
      </c>
      <c r="K1747" s="87">
        <f>IF(OR('2_DEBITOS'!I1743="Sim",'1_QUESITOS'!$D$6="Sim",'1_QUESITOS'!$D$7="Sim",'1_QUESITOS'!$D$9="Sim"),I1747,
SMALL(I1747:J1747,1))</f>
        <v>0</v>
      </c>
      <c r="L1747" s="7">
        <f>IF('2_DEBITOS'!$I$4="ERRO !!!",0,ROUNDDOWN(SUM(E1747:F1747)*K1747,2))</f>
        <v>0</v>
      </c>
      <c r="M1747" s="7">
        <f t="shared" si="108"/>
        <v>0</v>
      </c>
      <c r="N1747" s="7">
        <f t="shared" si="111"/>
        <v>0</v>
      </c>
      <c r="O1747" s="7">
        <f t="shared" si="109"/>
        <v>0</v>
      </c>
    </row>
    <row r="1748" spans="3:15" x14ac:dyDescent="0.35">
      <c r="C1748" s="18" t="str">
        <f t="shared" si="110"/>
        <v/>
      </c>
      <c r="D1748" s="13" t="str">
        <f>IF('2_DEBITOS'!D1744="","Não informado",'2_DEBITOS'!D1744)</f>
        <v>Não informado</v>
      </c>
      <c r="E1748" s="7">
        <f>IF('2_DEBITOS'!$I$4="ERRO !!!",0,SUM('2_DEBITOS'!E1744))</f>
        <v>0</v>
      </c>
      <c r="F1748" s="7">
        <f>IF('2_DEBITOS'!$I$4="ERRO !!!",0,SUM('2_DEBITOS'!F1744,'2_DEBITOS'!G1744))</f>
        <v>0</v>
      </c>
      <c r="G1748" s="8" t="str">
        <f>IF('1_QUESITOS'!$D$18="ERRO !!!","",
IF(E1748+F1748=0,"",
IF(OR('2_DEBITOS'!I1744="Sim",'1_QUESITOS'!$D$6="Sim",'1_QUESITOS'!$D$7="Sim",'1_QUESITOS'!$D$9="Sim"),"D",
IF('3_CAPAG'!$D$9="","",
'3_CAPAG'!$D$9))))</f>
        <v/>
      </c>
      <c r="H1748" s="8" t="str">
        <f>IF('1_QUESITOS'!$D$18="ERRO !!!","00.0",
IF(AND(OR(G1748="C",G1748="D"),'1_QUESITOS'!$D$13="Sim"),"10.1",
IF(AND(OR(G1748="A",G1748="B"),'1_QUESITOS'!$D$14="Sim"),"10.2",
IF(AND(OR(G1748="C",G1748="D"),'1_QUESITOS'!$D$13="Não",'1_QUESITOS'!$D$12="Inciso I"),"11.1",
IF(AND(OR(G1748="C",G1748="D"),'1_QUESITOS'!$D$13="Não",'1_QUESITOS'!$D$12="Inciso II"),"11.2",
"00.0")))))</f>
        <v>00.0</v>
      </c>
      <c r="I1748" s="87">
        <f>IF('1_QUESITOS'!$D$18="ERRO !!!",0,
IF(H1748="10.1",0.65,
IF(H1748="10.2",0,
IF(AND(H1748="11.1",'1_QUESITOS'!$D$8="Não",'1_QUESITOS'!$D$9="Não",'1_QUESITOS'!$D$10="Não",'1_QUESITOS'!$D$11="Não"),0.65,
IF(AND(H1748="11.1",OR('1_QUESITOS'!$D$8="Sim",'1_QUESITOS'!$D$9="Sim",'1_QUESITOS'!$D$10="Sim",'1_QUESITOS'!$D$11="Sim")),0.7,
IF(AND(H1748="11.2",'1_QUESITOS'!$D$8="Não",'1_QUESITOS'!$D$9="Não",'1_QUESITOS'!$D$10="Não",'1_QUESITOS'!$D$11="Não"),0.5,
IF(AND(H1748="11.2",OR('1_QUESITOS'!$D$8="Sim",'1_QUESITOS'!$D$9="Sim",'1_QUESITOS'!$D$10="Sim",'1_QUESITOS'!$D$11="Sim")),0.55,
0)))))))</f>
        <v>0</v>
      </c>
      <c r="J1748" s="87">
        <f>'3_CAPAG'!$D$8</f>
        <v>0</v>
      </c>
      <c r="K1748" s="87">
        <f>IF(OR('2_DEBITOS'!I1744="Sim",'1_QUESITOS'!$D$6="Sim",'1_QUESITOS'!$D$7="Sim",'1_QUESITOS'!$D$9="Sim"),I1748,
SMALL(I1748:J1748,1))</f>
        <v>0</v>
      </c>
      <c r="L1748" s="7">
        <f>IF('2_DEBITOS'!$I$4="ERRO !!!",0,ROUNDDOWN(SUM(E1748:F1748)*K1748,2))</f>
        <v>0</v>
      </c>
      <c r="M1748" s="7">
        <f t="shared" si="108"/>
        <v>0</v>
      </c>
      <c r="N1748" s="7">
        <f t="shared" si="111"/>
        <v>0</v>
      </c>
      <c r="O1748" s="7">
        <f t="shared" si="109"/>
        <v>0</v>
      </c>
    </row>
    <row r="1749" spans="3:15" x14ac:dyDescent="0.35">
      <c r="C1749" s="18" t="str">
        <f t="shared" si="110"/>
        <v/>
      </c>
      <c r="D1749" s="13" t="str">
        <f>IF('2_DEBITOS'!D1745="","Não informado",'2_DEBITOS'!D1745)</f>
        <v>Não informado</v>
      </c>
      <c r="E1749" s="7">
        <f>IF('2_DEBITOS'!$I$4="ERRO !!!",0,SUM('2_DEBITOS'!E1745))</f>
        <v>0</v>
      </c>
      <c r="F1749" s="7">
        <f>IF('2_DEBITOS'!$I$4="ERRO !!!",0,SUM('2_DEBITOS'!F1745,'2_DEBITOS'!G1745))</f>
        <v>0</v>
      </c>
      <c r="G1749" s="8" t="str">
        <f>IF('1_QUESITOS'!$D$18="ERRO !!!","",
IF(E1749+F1749=0,"",
IF(OR('2_DEBITOS'!I1745="Sim",'1_QUESITOS'!$D$6="Sim",'1_QUESITOS'!$D$7="Sim",'1_QUESITOS'!$D$9="Sim"),"D",
IF('3_CAPAG'!$D$9="","",
'3_CAPAG'!$D$9))))</f>
        <v/>
      </c>
      <c r="H1749" s="8" t="str">
        <f>IF('1_QUESITOS'!$D$18="ERRO !!!","00.0",
IF(AND(OR(G1749="C",G1749="D"),'1_QUESITOS'!$D$13="Sim"),"10.1",
IF(AND(OR(G1749="A",G1749="B"),'1_QUESITOS'!$D$14="Sim"),"10.2",
IF(AND(OR(G1749="C",G1749="D"),'1_QUESITOS'!$D$13="Não",'1_QUESITOS'!$D$12="Inciso I"),"11.1",
IF(AND(OR(G1749="C",G1749="D"),'1_QUESITOS'!$D$13="Não",'1_QUESITOS'!$D$12="Inciso II"),"11.2",
"00.0")))))</f>
        <v>00.0</v>
      </c>
      <c r="I1749" s="87">
        <f>IF('1_QUESITOS'!$D$18="ERRO !!!",0,
IF(H1749="10.1",0.65,
IF(H1749="10.2",0,
IF(AND(H1749="11.1",'1_QUESITOS'!$D$8="Não",'1_QUESITOS'!$D$9="Não",'1_QUESITOS'!$D$10="Não",'1_QUESITOS'!$D$11="Não"),0.65,
IF(AND(H1749="11.1",OR('1_QUESITOS'!$D$8="Sim",'1_QUESITOS'!$D$9="Sim",'1_QUESITOS'!$D$10="Sim",'1_QUESITOS'!$D$11="Sim")),0.7,
IF(AND(H1749="11.2",'1_QUESITOS'!$D$8="Não",'1_QUESITOS'!$D$9="Não",'1_QUESITOS'!$D$10="Não",'1_QUESITOS'!$D$11="Não"),0.5,
IF(AND(H1749="11.2",OR('1_QUESITOS'!$D$8="Sim",'1_QUESITOS'!$D$9="Sim",'1_QUESITOS'!$D$10="Sim",'1_QUESITOS'!$D$11="Sim")),0.55,
0)))))))</f>
        <v>0</v>
      </c>
      <c r="J1749" s="87">
        <f>'3_CAPAG'!$D$8</f>
        <v>0</v>
      </c>
      <c r="K1749" s="87">
        <f>IF(OR('2_DEBITOS'!I1745="Sim",'1_QUESITOS'!$D$6="Sim",'1_QUESITOS'!$D$7="Sim",'1_QUESITOS'!$D$9="Sim"),I1749,
SMALL(I1749:J1749,1))</f>
        <v>0</v>
      </c>
      <c r="L1749" s="7">
        <f>IF('2_DEBITOS'!$I$4="ERRO !!!",0,ROUNDDOWN(SUM(E1749:F1749)*K1749,2))</f>
        <v>0</v>
      </c>
      <c r="M1749" s="7">
        <f t="shared" si="108"/>
        <v>0</v>
      </c>
      <c r="N1749" s="7">
        <f t="shared" si="111"/>
        <v>0</v>
      </c>
      <c r="O1749" s="7">
        <f t="shared" si="109"/>
        <v>0</v>
      </c>
    </row>
    <row r="1750" spans="3:15" x14ac:dyDescent="0.35">
      <c r="C1750" s="18" t="str">
        <f t="shared" si="110"/>
        <v/>
      </c>
      <c r="D1750" s="13" t="str">
        <f>IF('2_DEBITOS'!D1746="","Não informado",'2_DEBITOS'!D1746)</f>
        <v>Não informado</v>
      </c>
      <c r="E1750" s="7">
        <f>IF('2_DEBITOS'!$I$4="ERRO !!!",0,SUM('2_DEBITOS'!E1746))</f>
        <v>0</v>
      </c>
      <c r="F1750" s="7">
        <f>IF('2_DEBITOS'!$I$4="ERRO !!!",0,SUM('2_DEBITOS'!F1746,'2_DEBITOS'!G1746))</f>
        <v>0</v>
      </c>
      <c r="G1750" s="8" t="str">
        <f>IF('1_QUESITOS'!$D$18="ERRO !!!","",
IF(E1750+F1750=0,"",
IF(OR('2_DEBITOS'!I1746="Sim",'1_QUESITOS'!$D$6="Sim",'1_QUESITOS'!$D$7="Sim",'1_QUESITOS'!$D$9="Sim"),"D",
IF('3_CAPAG'!$D$9="","",
'3_CAPAG'!$D$9))))</f>
        <v/>
      </c>
      <c r="H1750" s="8" t="str">
        <f>IF('1_QUESITOS'!$D$18="ERRO !!!","00.0",
IF(AND(OR(G1750="C",G1750="D"),'1_QUESITOS'!$D$13="Sim"),"10.1",
IF(AND(OR(G1750="A",G1750="B"),'1_QUESITOS'!$D$14="Sim"),"10.2",
IF(AND(OR(G1750="C",G1750="D"),'1_QUESITOS'!$D$13="Não",'1_QUESITOS'!$D$12="Inciso I"),"11.1",
IF(AND(OR(G1750="C",G1750="D"),'1_QUESITOS'!$D$13="Não",'1_QUESITOS'!$D$12="Inciso II"),"11.2",
"00.0")))))</f>
        <v>00.0</v>
      </c>
      <c r="I1750" s="87">
        <f>IF('1_QUESITOS'!$D$18="ERRO !!!",0,
IF(H1750="10.1",0.65,
IF(H1750="10.2",0,
IF(AND(H1750="11.1",'1_QUESITOS'!$D$8="Não",'1_QUESITOS'!$D$9="Não",'1_QUESITOS'!$D$10="Não",'1_QUESITOS'!$D$11="Não"),0.65,
IF(AND(H1750="11.1",OR('1_QUESITOS'!$D$8="Sim",'1_QUESITOS'!$D$9="Sim",'1_QUESITOS'!$D$10="Sim",'1_QUESITOS'!$D$11="Sim")),0.7,
IF(AND(H1750="11.2",'1_QUESITOS'!$D$8="Não",'1_QUESITOS'!$D$9="Não",'1_QUESITOS'!$D$10="Não",'1_QUESITOS'!$D$11="Não"),0.5,
IF(AND(H1750="11.2",OR('1_QUESITOS'!$D$8="Sim",'1_QUESITOS'!$D$9="Sim",'1_QUESITOS'!$D$10="Sim",'1_QUESITOS'!$D$11="Sim")),0.55,
0)))))))</f>
        <v>0</v>
      </c>
      <c r="J1750" s="87">
        <f>'3_CAPAG'!$D$8</f>
        <v>0</v>
      </c>
      <c r="K1750" s="87">
        <f>IF(OR('2_DEBITOS'!I1746="Sim",'1_QUESITOS'!$D$6="Sim",'1_QUESITOS'!$D$7="Sim",'1_QUESITOS'!$D$9="Sim"),I1750,
SMALL(I1750:J1750,1))</f>
        <v>0</v>
      </c>
      <c r="L1750" s="7">
        <f>IF('2_DEBITOS'!$I$4="ERRO !!!",0,ROUNDDOWN(SUM(E1750:F1750)*K1750,2))</f>
        <v>0</v>
      </c>
      <c r="M1750" s="7">
        <f t="shared" si="108"/>
        <v>0</v>
      </c>
      <c r="N1750" s="7">
        <f t="shared" si="111"/>
        <v>0</v>
      </c>
      <c r="O1750" s="7">
        <f t="shared" si="109"/>
        <v>0</v>
      </c>
    </row>
    <row r="1751" spans="3:15" x14ac:dyDescent="0.35">
      <c r="C1751" s="18" t="str">
        <f t="shared" si="110"/>
        <v/>
      </c>
      <c r="D1751" s="13" t="str">
        <f>IF('2_DEBITOS'!D1747="","Não informado",'2_DEBITOS'!D1747)</f>
        <v>Não informado</v>
      </c>
      <c r="E1751" s="7">
        <f>IF('2_DEBITOS'!$I$4="ERRO !!!",0,SUM('2_DEBITOS'!E1747))</f>
        <v>0</v>
      </c>
      <c r="F1751" s="7">
        <f>IF('2_DEBITOS'!$I$4="ERRO !!!",0,SUM('2_DEBITOS'!F1747,'2_DEBITOS'!G1747))</f>
        <v>0</v>
      </c>
      <c r="G1751" s="8" t="str">
        <f>IF('1_QUESITOS'!$D$18="ERRO !!!","",
IF(E1751+F1751=0,"",
IF(OR('2_DEBITOS'!I1747="Sim",'1_QUESITOS'!$D$6="Sim",'1_QUESITOS'!$D$7="Sim",'1_QUESITOS'!$D$9="Sim"),"D",
IF('3_CAPAG'!$D$9="","",
'3_CAPAG'!$D$9))))</f>
        <v/>
      </c>
      <c r="H1751" s="8" t="str">
        <f>IF('1_QUESITOS'!$D$18="ERRO !!!","00.0",
IF(AND(OR(G1751="C",G1751="D"),'1_QUESITOS'!$D$13="Sim"),"10.1",
IF(AND(OR(G1751="A",G1751="B"),'1_QUESITOS'!$D$14="Sim"),"10.2",
IF(AND(OR(G1751="C",G1751="D"),'1_QUESITOS'!$D$13="Não",'1_QUESITOS'!$D$12="Inciso I"),"11.1",
IF(AND(OR(G1751="C",G1751="D"),'1_QUESITOS'!$D$13="Não",'1_QUESITOS'!$D$12="Inciso II"),"11.2",
"00.0")))))</f>
        <v>00.0</v>
      </c>
      <c r="I1751" s="87">
        <f>IF('1_QUESITOS'!$D$18="ERRO !!!",0,
IF(H1751="10.1",0.65,
IF(H1751="10.2",0,
IF(AND(H1751="11.1",'1_QUESITOS'!$D$8="Não",'1_QUESITOS'!$D$9="Não",'1_QUESITOS'!$D$10="Não",'1_QUESITOS'!$D$11="Não"),0.65,
IF(AND(H1751="11.1",OR('1_QUESITOS'!$D$8="Sim",'1_QUESITOS'!$D$9="Sim",'1_QUESITOS'!$D$10="Sim",'1_QUESITOS'!$D$11="Sim")),0.7,
IF(AND(H1751="11.2",'1_QUESITOS'!$D$8="Não",'1_QUESITOS'!$D$9="Não",'1_QUESITOS'!$D$10="Não",'1_QUESITOS'!$D$11="Não"),0.5,
IF(AND(H1751="11.2",OR('1_QUESITOS'!$D$8="Sim",'1_QUESITOS'!$D$9="Sim",'1_QUESITOS'!$D$10="Sim",'1_QUESITOS'!$D$11="Sim")),0.55,
0)))))))</f>
        <v>0</v>
      </c>
      <c r="J1751" s="87">
        <f>'3_CAPAG'!$D$8</f>
        <v>0</v>
      </c>
      <c r="K1751" s="87">
        <f>IF(OR('2_DEBITOS'!I1747="Sim",'1_QUESITOS'!$D$6="Sim",'1_QUESITOS'!$D$7="Sim",'1_QUESITOS'!$D$9="Sim"),I1751,
SMALL(I1751:J1751,1))</f>
        <v>0</v>
      </c>
      <c r="L1751" s="7">
        <f>IF('2_DEBITOS'!$I$4="ERRO !!!",0,ROUNDDOWN(SUM(E1751:F1751)*K1751,2))</f>
        <v>0</v>
      </c>
      <c r="M1751" s="7">
        <f t="shared" si="108"/>
        <v>0</v>
      </c>
      <c r="N1751" s="7">
        <f t="shared" si="111"/>
        <v>0</v>
      </c>
      <c r="O1751" s="7">
        <f t="shared" si="109"/>
        <v>0</v>
      </c>
    </row>
    <row r="1752" spans="3:15" x14ac:dyDescent="0.35">
      <c r="C1752" s="18" t="str">
        <f t="shared" si="110"/>
        <v/>
      </c>
      <c r="D1752" s="13" t="str">
        <f>IF('2_DEBITOS'!D1748="","Não informado",'2_DEBITOS'!D1748)</f>
        <v>Não informado</v>
      </c>
      <c r="E1752" s="7">
        <f>IF('2_DEBITOS'!$I$4="ERRO !!!",0,SUM('2_DEBITOS'!E1748))</f>
        <v>0</v>
      </c>
      <c r="F1752" s="7">
        <f>IF('2_DEBITOS'!$I$4="ERRO !!!",0,SUM('2_DEBITOS'!F1748,'2_DEBITOS'!G1748))</f>
        <v>0</v>
      </c>
      <c r="G1752" s="8" t="str">
        <f>IF('1_QUESITOS'!$D$18="ERRO !!!","",
IF(E1752+F1752=0,"",
IF(OR('2_DEBITOS'!I1748="Sim",'1_QUESITOS'!$D$6="Sim",'1_QUESITOS'!$D$7="Sim",'1_QUESITOS'!$D$9="Sim"),"D",
IF('3_CAPAG'!$D$9="","",
'3_CAPAG'!$D$9))))</f>
        <v/>
      </c>
      <c r="H1752" s="8" t="str">
        <f>IF('1_QUESITOS'!$D$18="ERRO !!!","00.0",
IF(AND(OR(G1752="C",G1752="D"),'1_QUESITOS'!$D$13="Sim"),"10.1",
IF(AND(OR(G1752="A",G1752="B"),'1_QUESITOS'!$D$14="Sim"),"10.2",
IF(AND(OR(G1752="C",G1752="D"),'1_QUESITOS'!$D$13="Não",'1_QUESITOS'!$D$12="Inciso I"),"11.1",
IF(AND(OR(G1752="C",G1752="D"),'1_QUESITOS'!$D$13="Não",'1_QUESITOS'!$D$12="Inciso II"),"11.2",
"00.0")))))</f>
        <v>00.0</v>
      </c>
      <c r="I1752" s="87">
        <f>IF('1_QUESITOS'!$D$18="ERRO !!!",0,
IF(H1752="10.1",0.65,
IF(H1752="10.2",0,
IF(AND(H1752="11.1",'1_QUESITOS'!$D$8="Não",'1_QUESITOS'!$D$9="Não",'1_QUESITOS'!$D$10="Não",'1_QUESITOS'!$D$11="Não"),0.65,
IF(AND(H1752="11.1",OR('1_QUESITOS'!$D$8="Sim",'1_QUESITOS'!$D$9="Sim",'1_QUESITOS'!$D$10="Sim",'1_QUESITOS'!$D$11="Sim")),0.7,
IF(AND(H1752="11.2",'1_QUESITOS'!$D$8="Não",'1_QUESITOS'!$D$9="Não",'1_QUESITOS'!$D$10="Não",'1_QUESITOS'!$D$11="Não"),0.5,
IF(AND(H1752="11.2",OR('1_QUESITOS'!$D$8="Sim",'1_QUESITOS'!$D$9="Sim",'1_QUESITOS'!$D$10="Sim",'1_QUESITOS'!$D$11="Sim")),0.55,
0)))))))</f>
        <v>0</v>
      </c>
      <c r="J1752" s="87">
        <f>'3_CAPAG'!$D$8</f>
        <v>0</v>
      </c>
      <c r="K1752" s="87">
        <f>IF(OR('2_DEBITOS'!I1748="Sim",'1_QUESITOS'!$D$6="Sim",'1_QUESITOS'!$D$7="Sim",'1_QUESITOS'!$D$9="Sim"),I1752,
SMALL(I1752:J1752,1))</f>
        <v>0</v>
      </c>
      <c r="L1752" s="7">
        <f>IF('2_DEBITOS'!$I$4="ERRO !!!",0,ROUNDDOWN(SUM(E1752:F1752)*K1752,2))</f>
        <v>0</v>
      </c>
      <c r="M1752" s="7">
        <f t="shared" si="108"/>
        <v>0</v>
      </c>
      <c r="N1752" s="7">
        <f t="shared" si="111"/>
        <v>0</v>
      </c>
      <c r="O1752" s="7">
        <f t="shared" si="109"/>
        <v>0</v>
      </c>
    </row>
    <row r="1753" spans="3:15" x14ac:dyDescent="0.35">
      <c r="C1753" s="18" t="str">
        <f t="shared" si="110"/>
        <v/>
      </c>
      <c r="D1753" s="13" t="str">
        <f>IF('2_DEBITOS'!D1749="","Não informado",'2_DEBITOS'!D1749)</f>
        <v>Não informado</v>
      </c>
      <c r="E1753" s="7">
        <f>IF('2_DEBITOS'!$I$4="ERRO !!!",0,SUM('2_DEBITOS'!E1749))</f>
        <v>0</v>
      </c>
      <c r="F1753" s="7">
        <f>IF('2_DEBITOS'!$I$4="ERRO !!!",0,SUM('2_DEBITOS'!F1749,'2_DEBITOS'!G1749))</f>
        <v>0</v>
      </c>
      <c r="G1753" s="8" t="str">
        <f>IF('1_QUESITOS'!$D$18="ERRO !!!","",
IF(E1753+F1753=0,"",
IF(OR('2_DEBITOS'!I1749="Sim",'1_QUESITOS'!$D$6="Sim",'1_QUESITOS'!$D$7="Sim",'1_QUESITOS'!$D$9="Sim"),"D",
IF('3_CAPAG'!$D$9="","",
'3_CAPAG'!$D$9))))</f>
        <v/>
      </c>
      <c r="H1753" s="8" t="str">
        <f>IF('1_QUESITOS'!$D$18="ERRO !!!","00.0",
IF(AND(OR(G1753="C",G1753="D"),'1_QUESITOS'!$D$13="Sim"),"10.1",
IF(AND(OR(G1753="A",G1753="B"),'1_QUESITOS'!$D$14="Sim"),"10.2",
IF(AND(OR(G1753="C",G1753="D"),'1_QUESITOS'!$D$13="Não",'1_QUESITOS'!$D$12="Inciso I"),"11.1",
IF(AND(OR(G1753="C",G1753="D"),'1_QUESITOS'!$D$13="Não",'1_QUESITOS'!$D$12="Inciso II"),"11.2",
"00.0")))))</f>
        <v>00.0</v>
      </c>
      <c r="I1753" s="87">
        <f>IF('1_QUESITOS'!$D$18="ERRO !!!",0,
IF(H1753="10.1",0.65,
IF(H1753="10.2",0,
IF(AND(H1753="11.1",'1_QUESITOS'!$D$8="Não",'1_QUESITOS'!$D$9="Não",'1_QUESITOS'!$D$10="Não",'1_QUESITOS'!$D$11="Não"),0.65,
IF(AND(H1753="11.1",OR('1_QUESITOS'!$D$8="Sim",'1_QUESITOS'!$D$9="Sim",'1_QUESITOS'!$D$10="Sim",'1_QUESITOS'!$D$11="Sim")),0.7,
IF(AND(H1753="11.2",'1_QUESITOS'!$D$8="Não",'1_QUESITOS'!$D$9="Não",'1_QUESITOS'!$D$10="Não",'1_QUESITOS'!$D$11="Não"),0.5,
IF(AND(H1753="11.2",OR('1_QUESITOS'!$D$8="Sim",'1_QUESITOS'!$D$9="Sim",'1_QUESITOS'!$D$10="Sim",'1_QUESITOS'!$D$11="Sim")),0.55,
0)))))))</f>
        <v>0</v>
      </c>
      <c r="J1753" s="87">
        <f>'3_CAPAG'!$D$8</f>
        <v>0</v>
      </c>
      <c r="K1753" s="87">
        <f>IF(OR('2_DEBITOS'!I1749="Sim",'1_QUESITOS'!$D$6="Sim",'1_QUESITOS'!$D$7="Sim",'1_QUESITOS'!$D$9="Sim"),I1753,
SMALL(I1753:J1753,1))</f>
        <v>0</v>
      </c>
      <c r="L1753" s="7">
        <f>IF('2_DEBITOS'!$I$4="ERRO !!!",0,ROUNDDOWN(SUM(E1753:F1753)*K1753,2))</f>
        <v>0</v>
      </c>
      <c r="M1753" s="7">
        <f t="shared" si="108"/>
        <v>0</v>
      </c>
      <c r="N1753" s="7">
        <f t="shared" si="111"/>
        <v>0</v>
      </c>
      <c r="O1753" s="7">
        <f t="shared" si="109"/>
        <v>0</v>
      </c>
    </row>
    <row r="1754" spans="3:15" x14ac:dyDescent="0.35">
      <c r="C1754" s="18" t="str">
        <f t="shared" si="110"/>
        <v/>
      </c>
      <c r="D1754" s="13" t="str">
        <f>IF('2_DEBITOS'!D1750="","Não informado",'2_DEBITOS'!D1750)</f>
        <v>Não informado</v>
      </c>
      <c r="E1754" s="7">
        <f>IF('2_DEBITOS'!$I$4="ERRO !!!",0,SUM('2_DEBITOS'!E1750))</f>
        <v>0</v>
      </c>
      <c r="F1754" s="7">
        <f>IF('2_DEBITOS'!$I$4="ERRO !!!",0,SUM('2_DEBITOS'!F1750,'2_DEBITOS'!G1750))</f>
        <v>0</v>
      </c>
      <c r="G1754" s="8" t="str">
        <f>IF('1_QUESITOS'!$D$18="ERRO !!!","",
IF(E1754+F1754=0,"",
IF(OR('2_DEBITOS'!I1750="Sim",'1_QUESITOS'!$D$6="Sim",'1_QUESITOS'!$D$7="Sim",'1_QUESITOS'!$D$9="Sim"),"D",
IF('3_CAPAG'!$D$9="","",
'3_CAPAG'!$D$9))))</f>
        <v/>
      </c>
      <c r="H1754" s="8" t="str">
        <f>IF('1_QUESITOS'!$D$18="ERRO !!!","00.0",
IF(AND(OR(G1754="C",G1754="D"),'1_QUESITOS'!$D$13="Sim"),"10.1",
IF(AND(OR(G1754="A",G1754="B"),'1_QUESITOS'!$D$14="Sim"),"10.2",
IF(AND(OR(G1754="C",G1754="D"),'1_QUESITOS'!$D$13="Não",'1_QUESITOS'!$D$12="Inciso I"),"11.1",
IF(AND(OR(G1754="C",G1754="D"),'1_QUESITOS'!$D$13="Não",'1_QUESITOS'!$D$12="Inciso II"),"11.2",
"00.0")))))</f>
        <v>00.0</v>
      </c>
      <c r="I1754" s="87">
        <f>IF('1_QUESITOS'!$D$18="ERRO !!!",0,
IF(H1754="10.1",0.65,
IF(H1754="10.2",0,
IF(AND(H1754="11.1",'1_QUESITOS'!$D$8="Não",'1_QUESITOS'!$D$9="Não",'1_QUESITOS'!$D$10="Não",'1_QUESITOS'!$D$11="Não"),0.65,
IF(AND(H1754="11.1",OR('1_QUESITOS'!$D$8="Sim",'1_QUESITOS'!$D$9="Sim",'1_QUESITOS'!$D$10="Sim",'1_QUESITOS'!$D$11="Sim")),0.7,
IF(AND(H1754="11.2",'1_QUESITOS'!$D$8="Não",'1_QUESITOS'!$D$9="Não",'1_QUESITOS'!$D$10="Não",'1_QUESITOS'!$D$11="Não"),0.5,
IF(AND(H1754="11.2",OR('1_QUESITOS'!$D$8="Sim",'1_QUESITOS'!$D$9="Sim",'1_QUESITOS'!$D$10="Sim",'1_QUESITOS'!$D$11="Sim")),0.55,
0)))))))</f>
        <v>0</v>
      </c>
      <c r="J1754" s="87">
        <f>'3_CAPAG'!$D$8</f>
        <v>0</v>
      </c>
      <c r="K1754" s="87">
        <f>IF(OR('2_DEBITOS'!I1750="Sim",'1_QUESITOS'!$D$6="Sim",'1_QUESITOS'!$D$7="Sim",'1_QUESITOS'!$D$9="Sim"),I1754,
SMALL(I1754:J1754,1))</f>
        <v>0</v>
      </c>
      <c r="L1754" s="7">
        <f>IF('2_DEBITOS'!$I$4="ERRO !!!",0,ROUNDDOWN(SUM(E1754:F1754)*K1754,2))</f>
        <v>0</v>
      </c>
      <c r="M1754" s="7">
        <f t="shared" si="108"/>
        <v>0</v>
      </c>
      <c r="N1754" s="7">
        <f t="shared" si="111"/>
        <v>0</v>
      </c>
      <c r="O1754" s="7">
        <f t="shared" si="109"/>
        <v>0</v>
      </c>
    </row>
    <row r="1755" spans="3:15" x14ac:dyDescent="0.35">
      <c r="C1755" s="18" t="str">
        <f t="shared" si="110"/>
        <v/>
      </c>
      <c r="D1755" s="13" t="str">
        <f>IF('2_DEBITOS'!D1751="","Não informado",'2_DEBITOS'!D1751)</f>
        <v>Não informado</v>
      </c>
      <c r="E1755" s="7">
        <f>IF('2_DEBITOS'!$I$4="ERRO !!!",0,SUM('2_DEBITOS'!E1751))</f>
        <v>0</v>
      </c>
      <c r="F1755" s="7">
        <f>IF('2_DEBITOS'!$I$4="ERRO !!!",0,SUM('2_DEBITOS'!F1751,'2_DEBITOS'!G1751))</f>
        <v>0</v>
      </c>
      <c r="G1755" s="8" t="str">
        <f>IF('1_QUESITOS'!$D$18="ERRO !!!","",
IF(E1755+F1755=0,"",
IF(OR('2_DEBITOS'!I1751="Sim",'1_QUESITOS'!$D$6="Sim",'1_QUESITOS'!$D$7="Sim",'1_QUESITOS'!$D$9="Sim"),"D",
IF('3_CAPAG'!$D$9="","",
'3_CAPAG'!$D$9))))</f>
        <v/>
      </c>
      <c r="H1755" s="8" t="str">
        <f>IF('1_QUESITOS'!$D$18="ERRO !!!","00.0",
IF(AND(OR(G1755="C",G1755="D"),'1_QUESITOS'!$D$13="Sim"),"10.1",
IF(AND(OR(G1755="A",G1755="B"),'1_QUESITOS'!$D$14="Sim"),"10.2",
IF(AND(OR(G1755="C",G1755="D"),'1_QUESITOS'!$D$13="Não",'1_QUESITOS'!$D$12="Inciso I"),"11.1",
IF(AND(OR(G1755="C",G1755="D"),'1_QUESITOS'!$D$13="Não",'1_QUESITOS'!$D$12="Inciso II"),"11.2",
"00.0")))))</f>
        <v>00.0</v>
      </c>
      <c r="I1755" s="87">
        <f>IF('1_QUESITOS'!$D$18="ERRO !!!",0,
IF(H1755="10.1",0.65,
IF(H1755="10.2",0,
IF(AND(H1755="11.1",'1_QUESITOS'!$D$8="Não",'1_QUESITOS'!$D$9="Não",'1_QUESITOS'!$D$10="Não",'1_QUESITOS'!$D$11="Não"),0.65,
IF(AND(H1755="11.1",OR('1_QUESITOS'!$D$8="Sim",'1_QUESITOS'!$D$9="Sim",'1_QUESITOS'!$D$10="Sim",'1_QUESITOS'!$D$11="Sim")),0.7,
IF(AND(H1755="11.2",'1_QUESITOS'!$D$8="Não",'1_QUESITOS'!$D$9="Não",'1_QUESITOS'!$D$10="Não",'1_QUESITOS'!$D$11="Não"),0.5,
IF(AND(H1755="11.2",OR('1_QUESITOS'!$D$8="Sim",'1_QUESITOS'!$D$9="Sim",'1_QUESITOS'!$D$10="Sim",'1_QUESITOS'!$D$11="Sim")),0.55,
0)))))))</f>
        <v>0</v>
      </c>
      <c r="J1755" s="87">
        <f>'3_CAPAG'!$D$8</f>
        <v>0</v>
      </c>
      <c r="K1755" s="87">
        <f>IF(OR('2_DEBITOS'!I1751="Sim",'1_QUESITOS'!$D$6="Sim",'1_QUESITOS'!$D$7="Sim",'1_QUESITOS'!$D$9="Sim"),I1755,
SMALL(I1755:J1755,1))</f>
        <v>0</v>
      </c>
      <c r="L1755" s="7">
        <f>IF('2_DEBITOS'!$I$4="ERRO !!!",0,ROUNDDOWN(SUM(E1755:F1755)*K1755,2))</f>
        <v>0</v>
      </c>
      <c r="M1755" s="7">
        <f t="shared" si="108"/>
        <v>0</v>
      </c>
      <c r="N1755" s="7">
        <f t="shared" si="111"/>
        <v>0</v>
      </c>
      <c r="O1755" s="7">
        <f t="shared" si="109"/>
        <v>0</v>
      </c>
    </row>
    <row r="1756" spans="3:15" x14ac:dyDescent="0.35">
      <c r="C1756" s="18" t="str">
        <f t="shared" si="110"/>
        <v/>
      </c>
      <c r="D1756" s="13" t="str">
        <f>IF('2_DEBITOS'!D1752="","Não informado",'2_DEBITOS'!D1752)</f>
        <v>Não informado</v>
      </c>
      <c r="E1756" s="7">
        <f>IF('2_DEBITOS'!$I$4="ERRO !!!",0,SUM('2_DEBITOS'!E1752))</f>
        <v>0</v>
      </c>
      <c r="F1756" s="7">
        <f>IF('2_DEBITOS'!$I$4="ERRO !!!",0,SUM('2_DEBITOS'!F1752,'2_DEBITOS'!G1752))</f>
        <v>0</v>
      </c>
      <c r="G1756" s="8" t="str">
        <f>IF('1_QUESITOS'!$D$18="ERRO !!!","",
IF(E1756+F1756=0,"",
IF(OR('2_DEBITOS'!I1752="Sim",'1_QUESITOS'!$D$6="Sim",'1_QUESITOS'!$D$7="Sim",'1_QUESITOS'!$D$9="Sim"),"D",
IF('3_CAPAG'!$D$9="","",
'3_CAPAG'!$D$9))))</f>
        <v/>
      </c>
      <c r="H1756" s="8" t="str">
        <f>IF('1_QUESITOS'!$D$18="ERRO !!!","00.0",
IF(AND(OR(G1756="C",G1756="D"),'1_QUESITOS'!$D$13="Sim"),"10.1",
IF(AND(OR(G1756="A",G1756="B"),'1_QUESITOS'!$D$14="Sim"),"10.2",
IF(AND(OR(G1756="C",G1756="D"),'1_QUESITOS'!$D$13="Não",'1_QUESITOS'!$D$12="Inciso I"),"11.1",
IF(AND(OR(G1756="C",G1756="D"),'1_QUESITOS'!$D$13="Não",'1_QUESITOS'!$D$12="Inciso II"),"11.2",
"00.0")))))</f>
        <v>00.0</v>
      </c>
      <c r="I1756" s="87">
        <f>IF('1_QUESITOS'!$D$18="ERRO !!!",0,
IF(H1756="10.1",0.65,
IF(H1756="10.2",0,
IF(AND(H1756="11.1",'1_QUESITOS'!$D$8="Não",'1_QUESITOS'!$D$9="Não",'1_QUESITOS'!$D$10="Não",'1_QUESITOS'!$D$11="Não"),0.65,
IF(AND(H1756="11.1",OR('1_QUESITOS'!$D$8="Sim",'1_QUESITOS'!$D$9="Sim",'1_QUESITOS'!$D$10="Sim",'1_QUESITOS'!$D$11="Sim")),0.7,
IF(AND(H1756="11.2",'1_QUESITOS'!$D$8="Não",'1_QUESITOS'!$D$9="Não",'1_QUESITOS'!$D$10="Não",'1_QUESITOS'!$D$11="Não"),0.5,
IF(AND(H1756="11.2",OR('1_QUESITOS'!$D$8="Sim",'1_QUESITOS'!$D$9="Sim",'1_QUESITOS'!$D$10="Sim",'1_QUESITOS'!$D$11="Sim")),0.55,
0)))))))</f>
        <v>0</v>
      </c>
      <c r="J1756" s="87">
        <f>'3_CAPAG'!$D$8</f>
        <v>0</v>
      </c>
      <c r="K1756" s="87">
        <f>IF(OR('2_DEBITOS'!I1752="Sim",'1_QUESITOS'!$D$6="Sim",'1_QUESITOS'!$D$7="Sim",'1_QUESITOS'!$D$9="Sim"),I1756,
SMALL(I1756:J1756,1))</f>
        <v>0</v>
      </c>
      <c r="L1756" s="7">
        <f>IF('2_DEBITOS'!$I$4="ERRO !!!",0,ROUNDDOWN(SUM(E1756:F1756)*K1756,2))</f>
        <v>0</v>
      </c>
      <c r="M1756" s="7">
        <f t="shared" si="108"/>
        <v>0</v>
      </c>
      <c r="N1756" s="7">
        <f t="shared" si="111"/>
        <v>0</v>
      </c>
      <c r="O1756" s="7">
        <f t="shared" si="109"/>
        <v>0</v>
      </c>
    </row>
    <row r="1757" spans="3:15" x14ac:dyDescent="0.35">
      <c r="C1757" s="18" t="str">
        <f t="shared" si="110"/>
        <v/>
      </c>
      <c r="D1757" s="13" t="str">
        <f>IF('2_DEBITOS'!D1753="","Não informado",'2_DEBITOS'!D1753)</f>
        <v>Não informado</v>
      </c>
      <c r="E1757" s="7">
        <f>IF('2_DEBITOS'!$I$4="ERRO !!!",0,SUM('2_DEBITOS'!E1753))</f>
        <v>0</v>
      </c>
      <c r="F1757" s="7">
        <f>IF('2_DEBITOS'!$I$4="ERRO !!!",0,SUM('2_DEBITOS'!F1753,'2_DEBITOS'!G1753))</f>
        <v>0</v>
      </c>
      <c r="G1757" s="8" t="str">
        <f>IF('1_QUESITOS'!$D$18="ERRO !!!","",
IF(E1757+F1757=0,"",
IF(OR('2_DEBITOS'!I1753="Sim",'1_QUESITOS'!$D$6="Sim",'1_QUESITOS'!$D$7="Sim",'1_QUESITOS'!$D$9="Sim"),"D",
IF('3_CAPAG'!$D$9="","",
'3_CAPAG'!$D$9))))</f>
        <v/>
      </c>
      <c r="H1757" s="8" t="str">
        <f>IF('1_QUESITOS'!$D$18="ERRO !!!","00.0",
IF(AND(OR(G1757="C",G1757="D"),'1_QUESITOS'!$D$13="Sim"),"10.1",
IF(AND(OR(G1757="A",G1757="B"),'1_QUESITOS'!$D$14="Sim"),"10.2",
IF(AND(OR(G1757="C",G1757="D"),'1_QUESITOS'!$D$13="Não",'1_QUESITOS'!$D$12="Inciso I"),"11.1",
IF(AND(OR(G1757="C",G1757="D"),'1_QUESITOS'!$D$13="Não",'1_QUESITOS'!$D$12="Inciso II"),"11.2",
"00.0")))))</f>
        <v>00.0</v>
      </c>
      <c r="I1757" s="87">
        <f>IF('1_QUESITOS'!$D$18="ERRO !!!",0,
IF(H1757="10.1",0.65,
IF(H1757="10.2",0,
IF(AND(H1757="11.1",'1_QUESITOS'!$D$8="Não",'1_QUESITOS'!$D$9="Não",'1_QUESITOS'!$D$10="Não",'1_QUESITOS'!$D$11="Não"),0.65,
IF(AND(H1757="11.1",OR('1_QUESITOS'!$D$8="Sim",'1_QUESITOS'!$D$9="Sim",'1_QUESITOS'!$D$10="Sim",'1_QUESITOS'!$D$11="Sim")),0.7,
IF(AND(H1757="11.2",'1_QUESITOS'!$D$8="Não",'1_QUESITOS'!$D$9="Não",'1_QUESITOS'!$D$10="Não",'1_QUESITOS'!$D$11="Não"),0.5,
IF(AND(H1757="11.2",OR('1_QUESITOS'!$D$8="Sim",'1_QUESITOS'!$D$9="Sim",'1_QUESITOS'!$D$10="Sim",'1_QUESITOS'!$D$11="Sim")),0.55,
0)))))))</f>
        <v>0</v>
      </c>
      <c r="J1757" s="87">
        <f>'3_CAPAG'!$D$8</f>
        <v>0</v>
      </c>
      <c r="K1757" s="87">
        <f>IF(OR('2_DEBITOS'!I1753="Sim",'1_QUESITOS'!$D$6="Sim",'1_QUESITOS'!$D$7="Sim",'1_QUESITOS'!$D$9="Sim"),I1757,
SMALL(I1757:J1757,1))</f>
        <v>0</v>
      </c>
      <c r="L1757" s="7">
        <f>IF('2_DEBITOS'!$I$4="ERRO !!!",0,ROUNDDOWN(SUM(E1757:F1757)*K1757,2))</f>
        <v>0</v>
      </c>
      <c r="M1757" s="7">
        <f t="shared" si="108"/>
        <v>0</v>
      </c>
      <c r="N1757" s="7">
        <f t="shared" si="111"/>
        <v>0</v>
      </c>
      <c r="O1757" s="7">
        <f t="shared" si="109"/>
        <v>0</v>
      </c>
    </row>
    <row r="1758" spans="3:15" x14ac:dyDescent="0.35">
      <c r="C1758" s="18" t="str">
        <f t="shared" si="110"/>
        <v/>
      </c>
      <c r="D1758" s="13" t="str">
        <f>IF('2_DEBITOS'!D1754="","Não informado",'2_DEBITOS'!D1754)</f>
        <v>Não informado</v>
      </c>
      <c r="E1758" s="7">
        <f>IF('2_DEBITOS'!$I$4="ERRO !!!",0,SUM('2_DEBITOS'!E1754))</f>
        <v>0</v>
      </c>
      <c r="F1758" s="7">
        <f>IF('2_DEBITOS'!$I$4="ERRO !!!",0,SUM('2_DEBITOS'!F1754,'2_DEBITOS'!G1754))</f>
        <v>0</v>
      </c>
      <c r="G1758" s="8" t="str">
        <f>IF('1_QUESITOS'!$D$18="ERRO !!!","",
IF(E1758+F1758=0,"",
IF(OR('2_DEBITOS'!I1754="Sim",'1_QUESITOS'!$D$6="Sim",'1_QUESITOS'!$D$7="Sim",'1_QUESITOS'!$D$9="Sim"),"D",
IF('3_CAPAG'!$D$9="","",
'3_CAPAG'!$D$9))))</f>
        <v/>
      </c>
      <c r="H1758" s="8" t="str">
        <f>IF('1_QUESITOS'!$D$18="ERRO !!!","00.0",
IF(AND(OR(G1758="C",G1758="D"),'1_QUESITOS'!$D$13="Sim"),"10.1",
IF(AND(OR(G1758="A",G1758="B"),'1_QUESITOS'!$D$14="Sim"),"10.2",
IF(AND(OR(G1758="C",G1758="D"),'1_QUESITOS'!$D$13="Não",'1_QUESITOS'!$D$12="Inciso I"),"11.1",
IF(AND(OR(G1758="C",G1758="D"),'1_QUESITOS'!$D$13="Não",'1_QUESITOS'!$D$12="Inciso II"),"11.2",
"00.0")))))</f>
        <v>00.0</v>
      </c>
      <c r="I1758" s="87">
        <f>IF('1_QUESITOS'!$D$18="ERRO !!!",0,
IF(H1758="10.1",0.65,
IF(H1758="10.2",0,
IF(AND(H1758="11.1",'1_QUESITOS'!$D$8="Não",'1_QUESITOS'!$D$9="Não",'1_QUESITOS'!$D$10="Não",'1_QUESITOS'!$D$11="Não"),0.65,
IF(AND(H1758="11.1",OR('1_QUESITOS'!$D$8="Sim",'1_QUESITOS'!$D$9="Sim",'1_QUESITOS'!$D$10="Sim",'1_QUESITOS'!$D$11="Sim")),0.7,
IF(AND(H1758="11.2",'1_QUESITOS'!$D$8="Não",'1_QUESITOS'!$D$9="Não",'1_QUESITOS'!$D$10="Não",'1_QUESITOS'!$D$11="Não"),0.5,
IF(AND(H1758="11.2",OR('1_QUESITOS'!$D$8="Sim",'1_QUESITOS'!$D$9="Sim",'1_QUESITOS'!$D$10="Sim",'1_QUESITOS'!$D$11="Sim")),0.55,
0)))))))</f>
        <v>0</v>
      </c>
      <c r="J1758" s="87">
        <f>'3_CAPAG'!$D$8</f>
        <v>0</v>
      </c>
      <c r="K1758" s="87">
        <f>IF(OR('2_DEBITOS'!I1754="Sim",'1_QUESITOS'!$D$6="Sim",'1_QUESITOS'!$D$7="Sim",'1_QUESITOS'!$D$9="Sim"),I1758,
SMALL(I1758:J1758,1))</f>
        <v>0</v>
      </c>
      <c r="L1758" s="7">
        <f>IF('2_DEBITOS'!$I$4="ERRO !!!",0,ROUNDDOWN(SUM(E1758:F1758)*K1758,2))</f>
        <v>0</v>
      </c>
      <c r="M1758" s="7">
        <f t="shared" si="108"/>
        <v>0</v>
      </c>
      <c r="N1758" s="7">
        <f t="shared" si="111"/>
        <v>0</v>
      </c>
      <c r="O1758" s="7">
        <f t="shared" si="109"/>
        <v>0</v>
      </c>
    </row>
    <row r="1759" spans="3:15" x14ac:dyDescent="0.35">
      <c r="C1759" s="18" t="str">
        <f t="shared" si="110"/>
        <v/>
      </c>
      <c r="D1759" s="13" t="str">
        <f>IF('2_DEBITOS'!D1755="","Não informado",'2_DEBITOS'!D1755)</f>
        <v>Não informado</v>
      </c>
      <c r="E1759" s="7">
        <f>IF('2_DEBITOS'!$I$4="ERRO !!!",0,SUM('2_DEBITOS'!E1755))</f>
        <v>0</v>
      </c>
      <c r="F1759" s="7">
        <f>IF('2_DEBITOS'!$I$4="ERRO !!!",0,SUM('2_DEBITOS'!F1755,'2_DEBITOS'!G1755))</f>
        <v>0</v>
      </c>
      <c r="G1759" s="8" t="str">
        <f>IF('1_QUESITOS'!$D$18="ERRO !!!","",
IF(E1759+F1759=0,"",
IF(OR('2_DEBITOS'!I1755="Sim",'1_QUESITOS'!$D$6="Sim",'1_QUESITOS'!$D$7="Sim",'1_QUESITOS'!$D$9="Sim"),"D",
IF('3_CAPAG'!$D$9="","",
'3_CAPAG'!$D$9))))</f>
        <v/>
      </c>
      <c r="H1759" s="8" t="str">
        <f>IF('1_QUESITOS'!$D$18="ERRO !!!","00.0",
IF(AND(OR(G1759="C",G1759="D"),'1_QUESITOS'!$D$13="Sim"),"10.1",
IF(AND(OR(G1759="A",G1759="B"),'1_QUESITOS'!$D$14="Sim"),"10.2",
IF(AND(OR(G1759="C",G1759="D"),'1_QUESITOS'!$D$13="Não",'1_QUESITOS'!$D$12="Inciso I"),"11.1",
IF(AND(OR(G1759="C",G1759="D"),'1_QUESITOS'!$D$13="Não",'1_QUESITOS'!$D$12="Inciso II"),"11.2",
"00.0")))))</f>
        <v>00.0</v>
      </c>
      <c r="I1759" s="87">
        <f>IF('1_QUESITOS'!$D$18="ERRO !!!",0,
IF(H1759="10.1",0.65,
IF(H1759="10.2",0,
IF(AND(H1759="11.1",'1_QUESITOS'!$D$8="Não",'1_QUESITOS'!$D$9="Não",'1_QUESITOS'!$D$10="Não",'1_QUESITOS'!$D$11="Não"),0.65,
IF(AND(H1759="11.1",OR('1_QUESITOS'!$D$8="Sim",'1_QUESITOS'!$D$9="Sim",'1_QUESITOS'!$D$10="Sim",'1_QUESITOS'!$D$11="Sim")),0.7,
IF(AND(H1759="11.2",'1_QUESITOS'!$D$8="Não",'1_QUESITOS'!$D$9="Não",'1_QUESITOS'!$D$10="Não",'1_QUESITOS'!$D$11="Não"),0.5,
IF(AND(H1759="11.2",OR('1_QUESITOS'!$D$8="Sim",'1_QUESITOS'!$D$9="Sim",'1_QUESITOS'!$D$10="Sim",'1_QUESITOS'!$D$11="Sim")),0.55,
0)))))))</f>
        <v>0</v>
      </c>
      <c r="J1759" s="87">
        <f>'3_CAPAG'!$D$8</f>
        <v>0</v>
      </c>
      <c r="K1759" s="87">
        <f>IF(OR('2_DEBITOS'!I1755="Sim",'1_QUESITOS'!$D$6="Sim",'1_QUESITOS'!$D$7="Sim",'1_QUESITOS'!$D$9="Sim"),I1759,
SMALL(I1759:J1759,1))</f>
        <v>0</v>
      </c>
      <c r="L1759" s="7">
        <f>IF('2_DEBITOS'!$I$4="ERRO !!!",0,ROUNDDOWN(SUM(E1759:F1759)*K1759,2))</f>
        <v>0</v>
      </c>
      <c r="M1759" s="7">
        <f t="shared" si="108"/>
        <v>0</v>
      </c>
      <c r="N1759" s="7">
        <f t="shared" si="111"/>
        <v>0</v>
      </c>
      <c r="O1759" s="7">
        <f t="shared" si="109"/>
        <v>0</v>
      </c>
    </row>
    <row r="1760" spans="3:15" x14ac:dyDescent="0.35">
      <c r="C1760" s="18" t="str">
        <f t="shared" si="110"/>
        <v/>
      </c>
      <c r="D1760" s="13" t="str">
        <f>IF('2_DEBITOS'!D1756="","Não informado",'2_DEBITOS'!D1756)</f>
        <v>Não informado</v>
      </c>
      <c r="E1760" s="7">
        <f>IF('2_DEBITOS'!$I$4="ERRO !!!",0,SUM('2_DEBITOS'!E1756))</f>
        <v>0</v>
      </c>
      <c r="F1760" s="7">
        <f>IF('2_DEBITOS'!$I$4="ERRO !!!",0,SUM('2_DEBITOS'!F1756,'2_DEBITOS'!G1756))</f>
        <v>0</v>
      </c>
      <c r="G1760" s="8" t="str">
        <f>IF('1_QUESITOS'!$D$18="ERRO !!!","",
IF(E1760+F1760=0,"",
IF(OR('2_DEBITOS'!I1756="Sim",'1_QUESITOS'!$D$6="Sim",'1_QUESITOS'!$D$7="Sim",'1_QUESITOS'!$D$9="Sim"),"D",
IF('3_CAPAG'!$D$9="","",
'3_CAPAG'!$D$9))))</f>
        <v/>
      </c>
      <c r="H1760" s="8" t="str">
        <f>IF('1_QUESITOS'!$D$18="ERRO !!!","00.0",
IF(AND(OR(G1760="C",G1760="D"),'1_QUESITOS'!$D$13="Sim"),"10.1",
IF(AND(OR(G1760="A",G1760="B"),'1_QUESITOS'!$D$14="Sim"),"10.2",
IF(AND(OR(G1760="C",G1760="D"),'1_QUESITOS'!$D$13="Não",'1_QUESITOS'!$D$12="Inciso I"),"11.1",
IF(AND(OR(G1760="C",G1760="D"),'1_QUESITOS'!$D$13="Não",'1_QUESITOS'!$D$12="Inciso II"),"11.2",
"00.0")))))</f>
        <v>00.0</v>
      </c>
      <c r="I1760" s="87">
        <f>IF('1_QUESITOS'!$D$18="ERRO !!!",0,
IF(H1760="10.1",0.65,
IF(H1760="10.2",0,
IF(AND(H1760="11.1",'1_QUESITOS'!$D$8="Não",'1_QUESITOS'!$D$9="Não",'1_QUESITOS'!$D$10="Não",'1_QUESITOS'!$D$11="Não"),0.65,
IF(AND(H1760="11.1",OR('1_QUESITOS'!$D$8="Sim",'1_QUESITOS'!$D$9="Sim",'1_QUESITOS'!$D$10="Sim",'1_QUESITOS'!$D$11="Sim")),0.7,
IF(AND(H1760="11.2",'1_QUESITOS'!$D$8="Não",'1_QUESITOS'!$D$9="Não",'1_QUESITOS'!$D$10="Não",'1_QUESITOS'!$D$11="Não"),0.5,
IF(AND(H1760="11.2",OR('1_QUESITOS'!$D$8="Sim",'1_QUESITOS'!$D$9="Sim",'1_QUESITOS'!$D$10="Sim",'1_QUESITOS'!$D$11="Sim")),0.55,
0)))))))</f>
        <v>0</v>
      </c>
      <c r="J1760" s="87">
        <f>'3_CAPAG'!$D$8</f>
        <v>0</v>
      </c>
      <c r="K1760" s="87">
        <f>IF(OR('2_DEBITOS'!I1756="Sim",'1_QUESITOS'!$D$6="Sim",'1_QUESITOS'!$D$7="Sim",'1_QUESITOS'!$D$9="Sim"),I1760,
SMALL(I1760:J1760,1))</f>
        <v>0</v>
      </c>
      <c r="L1760" s="7">
        <f>IF('2_DEBITOS'!$I$4="ERRO !!!",0,ROUNDDOWN(SUM(E1760:F1760)*K1760,2))</f>
        <v>0</v>
      </c>
      <c r="M1760" s="7">
        <f t="shared" si="108"/>
        <v>0</v>
      </c>
      <c r="N1760" s="7">
        <f t="shared" si="111"/>
        <v>0</v>
      </c>
      <c r="O1760" s="7">
        <f t="shared" si="109"/>
        <v>0</v>
      </c>
    </row>
    <row r="1761" spans="3:15" x14ac:dyDescent="0.35">
      <c r="C1761" s="18" t="str">
        <f t="shared" si="110"/>
        <v/>
      </c>
      <c r="D1761" s="13" t="str">
        <f>IF('2_DEBITOS'!D1757="","Não informado",'2_DEBITOS'!D1757)</f>
        <v>Não informado</v>
      </c>
      <c r="E1761" s="7">
        <f>IF('2_DEBITOS'!$I$4="ERRO !!!",0,SUM('2_DEBITOS'!E1757))</f>
        <v>0</v>
      </c>
      <c r="F1761" s="7">
        <f>IF('2_DEBITOS'!$I$4="ERRO !!!",0,SUM('2_DEBITOS'!F1757,'2_DEBITOS'!G1757))</f>
        <v>0</v>
      </c>
      <c r="G1761" s="8" t="str">
        <f>IF('1_QUESITOS'!$D$18="ERRO !!!","",
IF(E1761+F1761=0,"",
IF(OR('2_DEBITOS'!I1757="Sim",'1_QUESITOS'!$D$6="Sim",'1_QUESITOS'!$D$7="Sim",'1_QUESITOS'!$D$9="Sim"),"D",
IF('3_CAPAG'!$D$9="","",
'3_CAPAG'!$D$9))))</f>
        <v/>
      </c>
      <c r="H1761" s="8" t="str">
        <f>IF('1_QUESITOS'!$D$18="ERRO !!!","00.0",
IF(AND(OR(G1761="C",G1761="D"),'1_QUESITOS'!$D$13="Sim"),"10.1",
IF(AND(OR(G1761="A",G1761="B"),'1_QUESITOS'!$D$14="Sim"),"10.2",
IF(AND(OR(G1761="C",G1761="D"),'1_QUESITOS'!$D$13="Não",'1_QUESITOS'!$D$12="Inciso I"),"11.1",
IF(AND(OR(G1761="C",G1761="D"),'1_QUESITOS'!$D$13="Não",'1_QUESITOS'!$D$12="Inciso II"),"11.2",
"00.0")))))</f>
        <v>00.0</v>
      </c>
      <c r="I1761" s="87">
        <f>IF('1_QUESITOS'!$D$18="ERRO !!!",0,
IF(H1761="10.1",0.65,
IF(H1761="10.2",0,
IF(AND(H1761="11.1",'1_QUESITOS'!$D$8="Não",'1_QUESITOS'!$D$9="Não",'1_QUESITOS'!$D$10="Não",'1_QUESITOS'!$D$11="Não"),0.65,
IF(AND(H1761="11.1",OR('1_QUESITOS'!$D$8="Sim",'1_QUESITOS'!$D$9="Sim",'1_QUESITOS'!$D$10="Sim",'1_QUESITOS'!$D$11="Sim")),0.7,
IF(AND(H1761="11.2",'1_QUESITOS'!$D$8="Não",'1_QUESITOS'!$D$9="Não",'1_QUESITOS'!$D$10="Não",'1_QUESITOS'!$D$11="Não"),0.5,
IF(AND(H1761="11.2",OR('1_QUESITOS'!$D$8="Sim",'1_QUESITOS'!$D$9="Sim",'1_QUESITOS'!$D$10="Sim",'1_QUESITOS'!$D$11="Sim")),0.55,
0)))))))</f>
        <v>0</v>
      </c>
      <c r="J1761" s="87">
        <f>'3_CAPAG'!$D$8</f>
        <v>0</v>
      </c>
      <c r="K1761" s="87">
        <f>IF(OR('2_DEBITOS'!I1757="Sim",'1_QUESITOS'!$D$6="Sim",'1_QUESITOS'!$D$7="Sim",'1_QUESITOS'!$D$9="Sim"),I1761,
SMALL(I1761:J1761,1))</f>
        <v>0</v>
      </c>
      <c r="L1761" s="7">
        <f>IF('2_DEBITOS'!$I$4="ERRO !!!",0,ROUNDDOWN(SUM(E1761:F1761)*K1761,2))</f>
        <v>0</v>
      </c>
      <c r="M1761" s="7">
        <f t="shared" si="108"/>
        <v>0</v>
      </c>
      <c r="N1761" s="7">
        <f t="shared" si="111"/>
        <v>0</v>
      </c>
      <c r="O1761" s="7">
        <f t="shared" si="109"/>
        <v>0</v>
      </c>
    </row>
    <row r="1762" spans="3:15" x14ac:dyDescent="0.35">
      <c r="C1762" s="18" t="str">
        <f t="shared" si="110"/>
        <v/>
      </c>
      <c r="D1762" s="13" t="str">
        <f>IF('2_DEBITOS'!D1758="","Não informado",'2_DEBITOS'!D1758)</f>
        <v>Não informado</v>
      </c>
      <c r="E1762" s="7">
        <f>IF('2_DEBITOS'!$I$4="ERRO !!!",0,SUM('2_DEBITOS'!E1758))</f>
        <v>0</v>
      </c>
      <c r="F1762" s="7">
        <f>IF('2_DEBITOS'!$I$4="ERRO !!!",0,SUM('2_DEBITOS'!F1758,'2_DEBITOS'!G1758))</f>
        <v>0</v>
      </c>
      <c r="G1762" s="8" t="str">
        <f>IF('1_QUESITOS'!$D$18="ERRO !!!","",
IF(E1762+F1762=0,"",
IF(OR('2_DEBITOS'!I1758="Sim",'1_QUESITOS'!$D$6="Sim",'1_QUESITOS'!$D$7="Sim",'1_QUESITOS'!$D$9="Sim"),"D",
IF('3_CAPAG'!$D$9="","",
'3_CAPAG'!$D$9))))</f>
        <v/>
      </c>
      <c r="H1762" s="8" t="str">
        <f>IF('1_QUESITOS'!$D$18="ERRO !!!","00.0",
IF(AND(OR(G1762="C",G1762="D"),'1_QUESITOS'!$D$13="Sim"),"10.1",
IF(AND(OR(G1762="A",G1762="B"),'1_QUESITOS'!$D$14="Sim"),"10.2",
IF(AND(OR(G1762="C",G1762="D"),'1_QUESITOS'!$D$13="Não",'1_QUESITOS'!$D$12="Inciso I"),"11.1",
IF(AND(OR(G1762="C",G1762="D"),'1_QUESITOS'!$D$13="Não",'1_QUESITOS'!$D$12="Inciso II"),"11.2",
"00.0")))))</f>
        <v>00.0</v>
      </c>
      <c r="I1762" s="87">
        <f>IF('1_QUESITOS'!$D$18="ERRO !!!",0,
IF(H1762="10.1",0.65,
IF(H1762="10.2",0,
IF(AND(H1762="11.1",'1_QUESITOS'!$D$8="Não",'1_QUESITOS'!$D$9="Não",'1_QUESITOS'!$D$10="Não",'1_QUESITOS'!$D$11="Não"),0.65,
IF(AND(H1762="11.1",OR('1_QUESITOS'!$D$8="Sim",'1_QUESITOS'!$D$9="Sim",'1_QUESITOS'!$D$10="Sim",'1_QUESITOS'!$D$11="Sim")),0.7,
IF(AND(H1762="11.2",'1_QUESITOS'!$D$8="Não",'1_QUESITOS'!$D$9="Não",'1_QUESITOS'!$D$10="Não",'1_QUESITOS'!$D$11="Não"),0.5,
IF(AND(H1762="11.2",OR('1_QUESITOS'!$D$8="Sim",'1_QUESITOS'!$D$9="Sim",'1_QUESITOS'!$D$10="Sim",'1_QUESITOS'!$D$11="Sim")),0.55,
0)))))))</f>
        <v>0</v>
      </c>
      <c r="J1762" s="87">
        <f>'3_CAPAG'!$D$8</f>
        <v>0</v>
      </c>
      <c r="K1762" s="87">
        <f>IF(OR('2_DEBITOS'!I1758="Sim",'1_QUESITOS'!$D$6="Sim",'1_QUESITOS'!$D$7="Sim",'1_QUESITOS'!$D$9="Sim"),I1762,
SMALL(I1762:J1762,1))</f>
        <v>0</v>
      </c>
      <c r="L1762" s="7">
        <f>IF('2_DEBITOS'!$I$4="ERRO !!!",0,ROUNDDOWN(SUM(E1762:F1762)*K1762,2))</f>
        <v>0</v>
      </c>
      <c r="M1762" s="7">
        <f t="shared" si="108"/>
        <v>0</v>
      </c>
      <c r="N1762" s="7">
        <f t="shared" si="111"/>
        <v>0</v>
      </c>
      <c r="O1762" s="7">
        <f t="shared" si="109"/>
        <v>0</v>
      </c>
    </row>
    <row r="1763" spans="3:15" x14ac:dyDescent="0.35">
      <c r="C1763" s="18" t="str">
        <f t="shared" si="110"/>
        <v/>
      </c>
      <c r="D1763" s="13" t="str">
        <f>IF('2_DEBITOS'!D1759="","Não informado",'2_DEBITOS'!D1759)</f>
        <v>Não informado</v>
      </c>
      <c r="E1763" s="7">
        <f>IF('2_DEBITOS'!$I$4="ERRO !!!",0,SUM('2_DEBITOS'!E1759))</f>
        <v>0</v>
      </c>
      <c r="F1763" s="7">
        <f>IF('2_DEBITOS'!$I$4="ERRO !!!",0,SUM('2_DEBITOS'!F1759,'2_DEBITOS'!G1759))</f>
        <v>0</v>
      </c>
      <c r="G1763" s="8" t="str">
        <f>IF('1_QUESITOS'!$D$18="ERRO !!!","",
IF(E1763+F1763=0,"",
IF(OR('2_DEBITOS'!I1759="Sim",'1_QUESITOS'!$D$6="Sim",'1_QUESITOS'!$D$7="Sim",'1_QUESITOS'!$D$9="Sim"),"D",
IF('3_CAPAG'!$D$9="","",
'3_CAPAG'!$D$9))))</f>
        <v/>
      </c>
      <c r="H1763" s="8" t="str">
        <f>IF('1_QUESITOS'!$D$18="ERRO !!!","00.0",
IF(AND(OR(G1763="C",G1763="D"),'1_QUESITOS'!$D$13="Sim"),"10.1",
IF(AND(OR(G1763="A",G1763="B"),'1_QUESITOS'!$D$14="Sim"),"10.2",
IF(AND(OR(G1763="C",G1763="D"),'1_QUESITOS'!$D$13="Não",'1_QUESITOS'!$D$12="Inciso I"),"11.1",
IF(AND(OR(G1763="C",G1763="D"),'1_QUESITOS'!$D$13="Não",'1_QUESITOS'!$D$12="Inciso II"),"11.2",
"00.0")))))</f>
        <v>00.0</v>
      </c>
      <c r="I1763" s="87">
        <f>IF('1_QUESITOS'!$D$18="ERRO !!!",0,
IF(H1763="10.1",0.65,
IF(H1763="10.2",0,
IF(AND(H1763="11.1",'1_QUESITOS'!$D$8="Não",'1_QUESITOS'!$D$9="Não",'1_QUESITOS'!$D$10="Não",'1_QUESITOS'!$D$11="Não"),0.65,
IF(AND(H1763="11.1",OR('1_QUESITOS'!$D$8="Sim",'1_QUESITOS'!$D$9="Sim",'1_QUESITOS'!$D$10="Sim",'1_QUESITOS'!$D$11="Sim")),0.7,
IF(AND(H1763="11.2",'1_QUESITOS'!$D$8="Não",'1_QUESITOS'!$D$9="Não",'1_QUESITOS'!$D$10="Não",'1_QUESITOS'!$D$11="Não"),0.5,
IF(AND(H1763="11.2",OR('1_QUESITOS'!$D$8="Sim",'1_QUESITOS'!$D$9="Sim",'1_QUESITOS'!$D$10="Sim",'1_QUESITOS'!$D$11="Sim")),0.55,
0)))))))</f>
        <v>0</v>
      </c>
      <c r="J1763" s="87">
        <f>'3_CAPAG'!$D$8</f>
        <v>0</v>
      </c>
      <c r="K1763" s="87">
        <f>IF(OR('2_DEBITOS'!I1759="Sim",'1_QUESITOS'!$D$6="Sim",'1_QUESITOS'!$D$7="Sim",'1_QUESITOS'!$D$9="Sim"),I1763,
SMALL(I1763:J1763,1))</f>
        <v>0</v>
      </c>
      <c r="L1763" s="7">
        <f>IF('2_DEBITOS'!$I$4="ERRO !!!",0,ROUNDDOWN(SUM(E1763:F1763)*K1763,2))</f>
        <v>0</v>
      </c>
      <c r="M1763" s="7">
        <f t="shared" si="108"/>
        <v>0</v>
      </c>
      <c r="N1763" s="7">
        <f t="shared" si="111"/>
        <v>0</v>
      </c>
      <c r="O1763" s="7">
        <f t="shared" si="109"/>
        <v>0</v>
      </c>
    </row>
    <row r="1764" spans="3:15" x14ac:dyDescent="0.35">
      <c r="C1764" s="18" t="str">
        <f t="shared" si="110"/>
        <v/>
      </c>
      <c r="D1764" s="13" t="str">
        <f>IF('2_DEBITOS'!D1760="","Não informado",'2_DEBITOS'!D1760)</f>
        <v>Não informado</v>
      </c>
      <c r="E1764" s="7">
        <f>IF('2_DEBITOS'!$I$4="ERRO !!!",0,SUM('2_DEBITOS'!E1760))</f>
        <v>0</v>
      </c>
      <c r="F1764" s="7">
        <f>IF('2_DEBITOS'!$I$4="ERRO !!!",0,SUM('2_DEBITOS'!F1760,'2_DEBITOS'!G1760))</f>
        <v>0</v>
      </c>
      <c r="G1764" s="8" t="str">
        <f>IF('1_QUESITOS'!$D$18="ERRO !!!","",
IF(E1764+F1764=0,"",
IF(OR('2_DEBITOS'!I1760="Sim",'1_QUESITOS'!$D$6="Sim",'1_QUESITOS'!$D$7="Sim",'1_QUESITOS'!$D$9="Sim"),"D",
IF('3_CAPAG'!$D$9="","",
'3_CAPAG'!$D$9))))</f>
        <v/>
      </c>
      <c r="H1764" s="8" t="str">
        <f>IF('1_QUESITOS'!$D$18="ERRO !!!","00.0",
IF(AND(OR(G1764="C",G1764="D"),'1_QUESITOS'!$D$13="Sim"),"10.1",
IF(AND(OR(G1764="A",G1764="B"),'1_QUESITOS'!$D$14="Sim"),"10.2",
IF(AND(OR(G1764="C",G1764="D"),'1_QUESITOS'!$D$13="Não",'1_QUESITOS'!$D$12="Inciso I"),"11.1",
IF(AND(OR(G1764="C",G1764="D"),'1_QUESITOS'!$D$13="Não",'1_QUESITOS'!$D$12="Inciso II"),"11.2",
"00.0")))))</f>
        <v>00.0</v>
      </c>
      <c r="I1764" s="87">
        <f>IF('1_QUESITOS'!$D$18="ERRO !!!",0,
IF(H1764="10.1",0.65,
IF(H1764="10.2",0,
IF(AND(H1764="11.1",'1_QUESITOS'!$D$8="Não",'1_QUESITOS'!$D$9="Não",'1_QUESITOS'!$D$10="Não",'1_QUESITOS'!$D$11="Não"),0.65,
IF(AND(H1764="11.1",OR('1_QUESITOS'!$D$8="Sim",'1_QUESITOS'!$D$9="Sim",'1_QUESITOS'!$D$10="Sim",'1_QUESITOS'!$D$11="Sim")),0.7,
IF(AND(H1764="11.2",'1_QUESITOS'!$D$8="Não",'1_QUESITOS'!$D$9="Não",'1_QUESITOS'!$D$10="Não",'1_QUESITOS'!$D$11="Não"),0.5,
IF(AND(H1764="11.2",OR('1_QUESITOS'!$D$8="Sim",'1_QUESITOS'!$D$9="Sim",'1_QUESITOS'!$D$10="Sim",'1_QUESITOS'!$D$11="Sim")),0.55,
0)))))))</f>
        <v>0</v>
      </c>
      <c r="J1764" s="87">
        <f>'3_CAPAG'!$D$8</f>
        <v>0</v>
      </c>
      <c r="K1764" s="87">
        <f>IF(OR('2_DEBITOS'!I1760="Sim",'1_QUESITOS'!$D$6="Sim",'1_QUESITOS'!$D$7="Sim",'1_QUESITOS'!$D$9="Sim"),I1764,
SMALL(I1764:J1764,1))</f>
        <v>0</v>
      </c>
      <c r="L1764" s="7">
        <f>IF('2_DEBITOS'!$I$4="ERRO !!!",0,ROUNDDOWN(SUM(E1764:F1764)*K1764,2))</f>
        <v>0</v>
      </c>
      <c r="M1764" s="7">
        <f t="shared" si="108"/>
        <v>0</v>
      </c>
      <c r="N1764" s="7">
        <f t="shared" si="111"/>
        <v>0</v>
      </c>
      <c r="O1764" s="7">
        <f t="shared" si="109"/>
        <v>0</v>
      </c>
    </row>
    <row r="1765" spans="3:15" x14ac:dyDescent="0.35">
      <c r="C1765" s="18" t="str">
        <f t="shared" si="110"/>
        <v/>
      </c>
      <c r="D1765" s="13" t="str">
        <f>IF('2_DEBITOS'!D1761="","Não informado",'2_DEBITOS'!D1761)</f>
        <v>Não informado</v>
      </c>
      <c r="E1765" s="7">
        <f>IF('2_DEBITOS'!$I$4="ERRO !!!",0,SUM('2_DEBITOS'!E1761))</f>
        <v>0</v>
      </c>
      <c r="F1765" s="7">
        <f>IF('2_DEBITOS'!$I$4="ERRO !!!",0,SUM('2_DEBITOS'!F1761,'2_DEBITOS'!G1761))</f>
        <v>0</v>
      </c>
      <c r="G1765" s="8" t="str">
        <f>IF('1_QUESITOS'!$D$18="ERRO !!!","",
IF(E1765+F1765=0,"",
IF(OR('2_DEBITOS'!I1761="Sim",'1_QUESITOS'!$D$6="Sim",'1_QUESITOS'!$D$7="Sim",'1_QUESITOS'!$D$9="Sim"),"D",
IF('3_CAPAG'!$D$9="","",
'3_CAPAG'!$D$9))))</f>
        <v/>
      </c>
      <c r="H1765" s="8" t="str">
        <f>IF('1_QUESITOS'!$D$18="ERRO !!!","00.0",
IF(AND(OR(G1765="C",G1765="D"),'1_QUESITOS'!$D$13="Sim"),"10.1",
IF(AND(OR(G1765="A",G1765="B"),'1_QUESITOS'!$D$14="Sim"),"10.2",
IF(AND(OR(G1765="C",G1765="D"),'1_QUESITOS'!$D$13="Não",'1_QUESITOS'!$D$12="Inciso I"),"11.1",
IF(AND(OR(G1765="C",G1765="D"),'1_QUESITOS'!$D$13="Não",'1_QUESITOS'!$D$12="Inciso II"),"11.2",
"00.0")))))</f>
        <v>00.0</v>
      </c>
      <c r="I1765" s="87">
        <f>IF('1_QUESITOS'!$D$18="ERRO !!!",0,
IF(H1765="10.1",0.65,
IF(H1765="10.2",0,
IF(AND(H1765="11.1",'1_QUESITOS'!$D$8="Não",'1_QUESITOS'!$D$9="Não",'1_QUESITOS'!$D$10="Não",'1_QUESITOS'!$D$11="Não"),0.65,
IF(AND(H1765="11.1",OR('1_QUESITOS'!$D$8="Sim",'1_QUESITOS'!$D$9="Sim",'1_QUESITOS'!$D$10="Sim",'1_QUESITOS'!$D$11="Sim")),0.7,
IF(AND(H1765="11.2",'1_QUESITOS'!$D$8="Não",'1_QUESITOS'!$D$9="Não",'1_QUESITOS'!$D$10="Não",'1_QUESITOS'!$D$11="Não"),0.5,
IF(AND(H1765="11.2",OR('1_QUESITOS'!$D$8="Sim",'1_QUESITOS'!$D$9="Sim",'1_QUESITOS'!$D$10="Sim",'1_QUESITOS'!$D$11="Sim")),0.55,
0)))))))</f>
        <v>0</v>
      </c>
      <c r="J1765" s="87">
        <f>'3_CAPAG'!$D$8</f>
        <v>0</v>
      </c>
      <c r="K1765" s="87">
        <f>IF(OR('2_DEBITOS'!I1761="Sim",'1_QUESITOS'!$D$6="Sim",'1_QUESITOS'!$D$7="Sim",'1_QUESITOS'!$D$9="Sim"),I1765,
SMALL(I1765:J1765,1))</f>
        <v>0</v>
      </c>
      <c r="L1765" s="7">
        <f>IF('2_DEBITOS'!$I$4="ERRO !!!",0,ROUNDDOWN(SUM(E1765:F1765)*K1765,2))</f>
        <v>0</v>
      </c>
      <c r="M1765" s="7">
        <f t="shared" si="108"/>
        <v>0</v>
      </c>
      <c r="N1765" s="7">
        <f t="shared" si="111"/>
        <v>0</v>
      </c>
      <c r="O1765" s="7">
        <f t="shared" si="109"/>
        <v>0</v>
      </c>
    </row>
    <row r="1766" spans="3:15" x14ac:dyDescent="0.35">
      <c r="C1766" s="18" t="str">
        <f t="shared" si="110"/>
        <v/>
      </c>
      <c r="D1766" s="13" t="str">
        <f>IF('2_DEBITOS'!D1762="","Não informado",'2_DEBITOS'!D1762)</f>
        <v>Não informado</v>
      </c>
      <c r="E1766" s="7">
        <f>IF('2_DEBITOS'!$I$4="ERRO !!!",0,SUM('2_DEBITOS'!E1762))</f>
        <v>0</v>
      </c>
      <c r="F1766" s="7">
        <f>IF('2_DEBITOS'!$I$4="ERRO !!!",0,SUM('2_DEBITOS'!F1762,'2_DEBITOS'!G1762))</f>
        <v>0</v>
      </c>
      <c r="G1766" s="8" t="str">
        <f>IF('1_QUESITOS'!$D$18="ERRO !!!","",
IF(E1766+F1766=0,"",
IF(OR('2_DEBITOS'!I1762="Sim",'1_QUESITOS'!$D$6="Sim",'1_QUESITOS'!$D$7="Sim",'1_QUESITOS'!$D$9="Sim"),"D",
IF('3_CAPAG'!$D$9="","",
'3_CAPAG'!$D$9))))</f>
        <v/>
      </c>
      <c r="H1766" s="8" t="str">
        <f>IF('1_QUESITOS'!$D$18="ERRO !!!","00.0",
IF(AND(OR(G1766="C",G1766="D"),'1_QUESITOS'!$D$13="Sim"),"10.1",
IF(AND(OR(G1766="A",G1766="B"),'1_QUESITOS'!$D$14="Sim"),"10.2",
IF(AND(OR(G1766="C",G1766="D"),'1_QUESITOS'!$D$13="Não",'1_QUESITOS'!$D$12="Inciso I"),"11.1",
IF(AND(OR(G1766="C",G1766="D"),'1_QUESITOS'!$D$13="Não",'1_QUESITOS'!$D$12="Inciso II"),"11.2",
"00.0")))))</f>
        <v>00.0</v>
      </c>
      <c r="I1766" s="87">
        <f>IF('1_QUESITOS'!$D$18="ERRO !!!",0,
IF(H1766="10.1",0.65,
IF(H1766="10.2",0,
IF(AND(H1766="11.1",'1_QUESITOS'!$D$8="Não",'1_QUESITOS'!$D$9="Não",'1_QUESITOS'!$D$10="Não",'1_QUESITOS'!$D$11="Não"),0.65,
IF(AND(H1766="11.1",OR('1_QUESITOS'!$D$8="Sim",'1_QUESITOS'!$D$9="Sim",'1_QUESITOS'!$D$10="Sim",'1_QUESITOS'!$D$11="Sim")),0.7,
IF(AND(H1766="11.2",'1_QUESITOS'!$D$8="Não",'1_QUESITOS'!$D$9="Não",'1_QUESITOS'!$D$10="Não",'1_QUESITOS'!$D$11="Não"),0.5,
IF(AND(H1766="11.2",OR('1_QUESITOS'!$D$8="Sim",'1_QUESITOS'!$D$9="Sim",'1_QUESITOS'!$D$10="Sim",'1_QUESITOS'!$D$11="Sim")),0.55,
0)))))))</f>
        <v>0</v>
      </c>
      <c r="J1766" s="87">
        <f>'3_CAPAG'!$D$8</f>
        <v>0</v>
      </c>
      <c r="K1766" s="87">
        <f>IF(OR('2_DEBITOS'!I1762="Sim",'1_QUESITOS'!$D$6="Sim",'1_QUESITOS'!$D$7="Sim",'1_QUESITOS'!$D$9="Sim"),I1766,
SMALL(I1766:J1766,1))</f>
        <v>0</v>
      </c>
      <c r="L1766" s="7">
        <f>IF('2_DEBITOS'!$I$4="ERRO !!!",0,ROUNDDOWN(SUM(E1766:F1766)*K1766,2))</f>
        <v>0</v>
      </c>
      <c r="M1766" s="7">
        <f t="shared" si="108"/>
        <v>0</v>
      </c>
      <c r="N1766" s="7">
        <f t="shared" si="111"/>
        <v>0</v>
      </c>
      <c r="O1766" s="7">
        <f t="shared" si="109"/>
        <v>0</v>
      </c>
    </row>
    <row r="1767" spans="3:15" x14ac:dyDescent="0.35">
      <c r="C1767" s="18" t="str">
        <f t="shared" si="110"/>
        <v/>
      </c>
      <c r="D1767" s="13" t="str">
        <f>IF('2_DEBITOS'!D1763="","Não informado",'2_DEBITOS'!D1763)</f>
        <v>Não informado</v>
      </c>
      <c r="E1767" s="7">
        <f>IF('2_DEBITOS'!$I$4="ERRO !!!",0,SUM('2_DEBITOS'!E1763))</f>
        <v>0</v>
      </c>
      <c r="F1767" s="7">
        <f>IF('2_DEBITOS'!$I$4="ERRO !!!",0,SUM('2_DEBITOS'!F1763,'2_DEBITOS'!G1763))</f>
        <v>0</v>
      </c>
      <c r="G1767" s="8" t="str">
        <f>IF('1_QUESITOS'!$D$18="ERRO !!!","",
IF(E1767+F1767=0,"",
IF(OR('2_DEBITOS'!I1763="Sim",'1_QUESITOS'!$D$6="Sim",'1_QUESITOS'!$D$7="Sim",'1_QUESITOS'!$D$9="Sim"),"D",
IF('3_CAPAG'!$D$9="","",
'3_CAPAG'!$D$9))))</f>
        <v/>
      </c>
      <c r="H1767" s="8" t="str">
        <f>IF('1_QUESITOS'!$D$18="ERRO !!!","00.0",
IF(AND(OR(G1767="C",G1767="D"),'1_QUESITOS'!$D$13="Sim"),"10.1",
IF(AND(OR(G1767="A",G1767="B"),'1_QUESITOS'!$D$14="Sim"),"10.2",
IF(AND(OR(G1767="C",G1767="D"),'1_QUESITOS'!$D$13="Não",'1_QUESITOS'!$D$12="Inciso I"),"11.1",
IF(AND(OR(G1767="C",G1767="D"),'1_QUESITOS'!$D$13="Não",'1_QUESITOS'!$D$12="Inciso II"),"11.2",
"00.0")))))</f>
        <v>00.0</v>
      </c>
      <c r="I1767" s="87">
        <f>IF('1_QUESITOS'!$D$18="ERRO !!!",0,
IF(H1767="10.1",0.65,
IF(H1767="10.2",0,
IF(AND(H1767="11.1",'1_QUESITOS'!$D$8="Não",'1_QUESITOS'!$D$9="Não",'1_QUESITOS'!$D$10="Não",'1_QUESITOS'!$D$11="Não"),0.65,
IF(AND(H1767="11.1",OR('1_QUESITOS'!$D$8="Sim",'1_QUESITOS'!$D$9="Sim",'1_QUESITOS'!$D$10="Sim",'1_QUESITOS'!$D$11="Sim")),0.7,
IF(AND(H1767="11.2",'1_QUESITOS'!$D$8="Não",'1_QUESITOS'!$D$9="Não",'1_QUESITOS'!$D$10="Não",'1_QUESITOS'!$D$11="Não"),0.5,
IF(AND(H1767="11.2",OR('1_QUESITOS'!$D$8="Sim",'1_QUESITOS'!$D$9="Sim",'1_QUESITOS'!$D$10="Sim",'1_QUESITOS'!$D$11="Sim")),0.55,
0)))))))</f>
        <v>0</v>
      </c>
      <c r="J1767" s="87">
        <f>'3_CAPAG'!$D$8</f>
        <v>0</v>
      </c>
      <c r="K1767" s="87">
        <f>IF(OR('2_DEBITOS'!I1763="Sim",'1_QUESITOS'!$D$6="Sim",'1_QUESITOS'!$D$7="Sim",'1_QUESITOS'!$D$9="Sim"),I1767,
SMALL(I1767:J1767,1))</f>
        <v>0</v>
      </c>
      <c r="L1767" s="7">
        <f>IF('2_DEBITOS'!$I$4="ERRO !!!",0,ROUNDDOWN(SUM(E1767:F1767)*K1767,2))</f>
        <v>0</v>
      </c>
      <c r="M1767" s="7">
        <f t="shared" si="108"/>
        <v>0</v>
      </c>
      <c r="N1767" s="7">
        <f t="shared" si="111"/>
        <v>0</v>
      </c>
      <c r="O1767" s="7">
        <f t="shared" si="109"/>
        <v>0</v>
      </c>
    </row>
    <row r="1768" spans="3:15" x14ac:dyDescent="0.35">
      <c r="C1768" s="18" t="str">
        <f t="shared" si="110"/>
        <v/>
      </c>
      <c r="D1768" s="13" t="str">
        <f>IF('2_DEBITOS'!D1764="","Não informado",'2_DEBITOS'!D1764)</f>
        <v>Não informado</v>
      </c>
      <c r="E1768" s="7">
        <f>IF('2_DEBITOS'!$I$4="ERRO !!!",0,SUM('2_DEBITOS'!E1764))</f>
        <v>0</v>
      </c>
      <c r="F1768" s="7">
        <f>IF('2_DEBITOS'!$I$4="ERRO !!!",0,SUM('2_DEBITOS'!F1764,'2_DEBITOS'!G1764))</f>
        <v>0</v>
      </c>
      <c r="G1768" s="8" t="str">
        <f>IF('1_QUESITOS'!$D$18="ERRO !!!","",
IF(E1768+F1768=0,"",
IF(OR('2_DEBITOS'!I1764="Sim",'1_QUESITOS'!$D$6="Sim",'1_QUESITOS'!$D$7="Sim",'1_QUESITOS'!$D$9="Sim"),"D",
IF('3_CAPAG'!$D$9="","",
'3_CAPAG'!$D$9))))</f>
        <v/>
      </c>
      <c r="H1768" s="8" t="str">
        <f>IF('1_QUESITOS'!$D$18="ERRO !!!","00.0",
IF(AND(OR(G1768="C",G1768="D"),'1_QUESITOS'!$D$13="Sim"),"10.1",
IF(AND(OR(G1768="A",G1768="B"),'1_QUESITOS'!$D$14="Sim"),"10.2",
IF(AND(OR(G1768="C",G1768="D"),'1_QUESITOS'!$D$13="Não",'1_QUESITOS'!$D$12="Inciso I"),"11.1",
IF(AND(OR(G1768="C",G1768="D"),'1_QUESITOS'!$D$13="Não",'1_QUESITOS'!$D$12="Inciso II"),"11.2",
"00.0")))))</f>
        <v>00.0</v>
      </c>
      <c r="I1768" s="87">
        <f>IF('1_QUESITOS'!$D$18="ERRO !!!",0,
IF(H1768="10.1",0.65,
IF(H1768="10.2",0,
IF(AND(H1768="11.1",'1_QUESITOS'!$D$8="Não",'1_QUESITOS'!$D$9="Não",'1_QUESITOS'!$D$10="Não",'1_QUESITOS'!$D$11="Não"),0.65,
IF(AND(H1768="11.1",OR('1_QUESITOS'!$D$8="Sim",'1_QUESITOS'!$D$9="Sim",'1_QUESITOS'!$D$10="Sim",'1_QUESITOS'!$D$11="Sim")),0.7,
IF(AND(H1768="11.2",'1_QUESITOS'!$D$8="Não",'1_QUESITOS'!$D$9="Não",'1_QUESITOS'!$D$10="Não",'1_QUESITOS'!$D$11="Não"),0.5,
IF(AND(H1768="11.2",OR('1_QUESITOS'!$D$8="Sim",'1_QUESITOS'!$D$9="Sim",'1_QUESITOS'!$D$10="Sim",'1_QUESITOS'!$D$11="Sim")),0.55,
0)))))))</f>
        <v>0</v>
      </c>
      <c r="J1768" s="87">
        <f>'3_CAPAG'!$D$8</f>
        <v>0</v>
      </c>
      <c r="K1768" s="87">
        <f>IF(OR('2_DEBITOS'!I1764="Sim",'1_QUESITOS'!$D$6="Sim",'1_QUESITOS'!$D$7="Sim",'1_QUESITOS'!$D$9="Sim"),I1768,
SMALL(I1768:J1768,1))</f>
        <v>0</v>
      </c>
      <c r="L1768" s="7">
        <f>IF('2_DEBITOS'!$I$4="ERRO !!!",0,ROUNDDOWN(SUM(E1768:F1768)*K1768,2))</f>
        <v>0</v>
      </c>
      <c r="M1768" s="7">
        <f t="shared" si="108"/>
        <v>0</v>
      </c>
      <c r="N1768" s="7">
        <f t="shared" si="111"/>
        <v>0</v>
      </c>
      <c r="O1768" s="7">
        <f t="shared" si="109"/>
        <v>0</v>
      </c>
    </row>
    <row r="1769" spans="3:15" x14ac:dyDescent="0.35">
      <c r="C1769" s="18" t="str">
        <f t="shared" si="110"/>
        <v/>
      </c>
      <c r="D1769" s="13" t="str">
        <f>IF('2_DEBITOS'!D1765="","Não informado",'2_DEBITOS'!D1765)</f>
        <v>Não informado</v>
      </c>
      <c r="E1769" s="7">
        <f>IF('2_DEBITOS'!$I$4="ERRO !!!",0,SUM('2_DEBITOS'!E1765))</f>
        <v>0</v>
      </c>
      <c r="F1769" s="7">
        <f>IF('2_DEBITOS'!$I$4="ERRO !!!",0,SUM('2_DEBITOS'!F1765,'2_DEBITOS'!G1765))</f>
        <v>0</v>
      </c>
      <c r="G1769" s="8" t="str">
        <f>IF('1_QUESITOS'!$D$18="ERRO !!!","",
IF(E1769+F1769=0,"",
IF(OR('2_DEBITOS'!I1765="Sim",'1_QUESITOS'!$D$6="Sim",'1_QUESITOS'!$D$7="Sim",'1_QUESITOS'!$D$9="Sim"),"D",
IF('3_CAPAG'!$D$9="","",
'3_CAPAG'!$D$9))))</f>
        <v/>
      </c>
      <c r="H1769" s="8" t="str">
        <f>IF('1_QUESITOS'!$D$18="ERRO !!!","00.0",
IF(AND(OR(G1769="C",G1769="D"),'1_QUESITOS'!$D$13="Sim"),"10.1",
IF(AND(OR(G1769="A",G1769="B"),'1_QUESITOS'!$D$14="Sim"),"10.2",
IF(AND(OR(G1769="C",G1769="D"),'1_QUESITOS'!$D$13="Não",'1_QUESITOS'!$D$12="Inciso I"),"11.1",
IF(AND(OR(G1769="C",G1769="D"),'1_QUESITOS'!$D$13="Não",'1_QUESITOS'!$D$12="Inciso II"),"11.2",
"00.0")))))</f>
        <v>00.0</v>
      </c>
      <c r="I1769" s="87">
        <f>IF('1_QUESITOS'!$D$18="ERRO !!!",0,
IF(H1769="10.1",0.65,
IF(H1769="10.2",0,
IF(AND(H1769="11.1",'1_QUESITOS'!$D$8="Não",'1_QUESITOS'!$D$9="Não",'1_QUESITOS'!$D$10="Não",'1_QUESITOS'!$D$11="Não"),0.65,
IF(AND(H1769="11.1",OR('1_QUESITOS'!$D$8="Sim",'1_QUESITOS'!$D$9="Sim",'1_QUESITOS'!$D$10="Sim",'1_QUESITOS'!$D$11="Sim")),0.7,
IF(AND(H1769="11.2",'1_QUESITOS'!$D$8="Não",'1_QUESITOS'!$D$9="Não",'1_QUESITOS'!$D$10="Não",'1_QUESITOS'!$D$11="Não"),0.5,
IF(AND(H1769="11.2",OR('1_QUESITOS'!$D$8="Sim",'1_QUESITOS'!$D$9="Sim",'1_QUESITOS'!$D$10="Sim",'1_QUESITOS'!$D$11="Sim")),0.55,
0)))))))</f>
        <v>0</v>
      </c>
      <c r="J1769" s="87">
        <f>'3_CAPAG'!$D$8</f>
        <v>0</v>
      </c>
      <c r="K1769" s="87">
        <f>IF(OR('2_DEBITOS'!I1765="Sim",'1_QUESITOS'!$D$6="Sim",'1_QUESITOS'!$D$7="Sim",'1_QUESITOS'!$D$9="Sim"),I1769,
SMALL(I1769:J1769,1))</f>
        <v>0</v>
      </c>
      <c r="L1769" s="7">
        <f>IF('2_DEBITOS'!$I$4="ERRO !!!",0,ROUNDDOWN(SUM(E1769:F1769)*K1769,2))</f>
        <v>0</v>
      </c>
      <c r="M1769" s="7">
        <f t="shared" si="108"/>
        <v>0</v>
      </c>
      <c r="N1769" s="7">
        <f t="shared" si="111"/>
        <v>0</v>
      </c>
      <c r="O1769" s="7">
        <f t="shared" si="109"/>
        <v>0</v>
      </c>
    </row>
    <row r="1770" spans="3:15" x14ac:dyDescent="0.35">
      <c r="C1770" s="18" t="str">
        <f t="shared" si="110"/>
        <v/>
      </c>
      <c r="D1770" s="13" t="str">
        <f>IF('2_DEBITOS'!D1766="","Não informado",'2_DEBITOS'!D1766)</f>
        <v>Não informado</v>
      </c>
      <c r="E1770" s="7">
        <f>IF('2_DEBITOS'!$I$4="ERRO !!!",0,SUM('2_DEBITOS'!E1766))</f>
        <v>0</v>
      </c>
      <c r="F1770" s="7">
        <f>IF('2_DEBITOS'!$I$4="ERRO !!!",0,SUM('2_DEBITOS'!F1766,'2_DEBITOS'!G1766))</f>
        <v>0</v>
      </c>
      <c r="G1770" s="8" t="str">
        <f>IF('1_QUESITOS'!$D$18="ERRO !!!","",
IF(E1770+F1770=0,"",
IF(OR('2_DEBITOS'!I1766="Sim",'1_QUESITOS'!$D$6="Sim",'1_QUESITOS'!$D$7="Sim",'1_QUESITOS'!$D$9="Sim"),"D",
IF('3_CAPAG'!$D$9="","",
'3_CAPAG'!$D$9))))</f>
        <v/>
      </c>
      <c r="H1770" s="8" t="str">
        <f>IF('1_QUESITOS'!$D$18="ERRO !!!","00.0",
IF(AND(OR(G1770="C",G1770="D"),'1_QUESITOS'!$D$13="Sim"),"10.1",
IF(AND(OR(G1770="A",G1770="B"),'1_QUESITOS'!$D$14="Sim"),"10.2",
IF(AND(OR(G1770="C",G1770="D"),'1_QUESITOS'!$D$13="Não",'1_QUESITOS'!$D$12="Inciso I"),"11.1",
IF(AND(OR(G1770="C",G1770="D"),'1_QUESITOS'!$D$13="Não",'1_QUESITOS'!$D$12="Inciso II"),"11.2",
"00.0")))))</f>
        <v>00.0</v>
      </c>
      <c r="I1770" s="87">
        <f>IF('1_QUESITOS'!$D$18="ERRO !!!",0,
IF(H1770="10.1",0.65,
IF(H1770="10.2",0,
IF(AND(H1770="11.1",'1_QUESITOS'!$D$8="Não",'1_QUESITOS'!$D$9="Não",'1_QUESITOS'!$D$10="Não",'1_QUESITOS'!$D$11="Não"),0.65,
IF(AND(H1770="11.1",OR('1_QUESITOS'!$D$8="Sim",'1_QUESITOS'!$D$9="Sim",'1_QUESITOS'!$D$10="Sim",'1_QUESITOS'!$D$11="Sim")),0.7,
IF(AND(H1770="11.2",'1_QUESITOS'!$D$8="Não",'1_QUESITOS'!$D$9="Não",'1_QUESITOS'!$D$10="Não",'1_QUESITOS'!$D$11="Não"),0.5,
IF(AND(H1770="11.2",OR('1_QUESITOS'!$D$8="Sim",'1_QUESITOS'!$D$9="Sim",'1_QUESITOS'!$D$10="Sim",'1_QUESITOS'!$D$11="Sim")),0.55,
0)))))))</f>
        <v>0</v>
      </c>
      <c r="J1770" s="87">
        <f>'3_CAPAG'!$D$8</f>
        <v>0</v>
      </c>
      <c r="K1770" s="87">
        <f>IF(OR('2_DEBITOS'!I1766="Sim",'1_QUESITOS'!$D$6="Sim",'1_QUESITOS'!$D$7="Sim",'1_QUESITOS'!$D$9="Sim"),I1770,
SMALL(I1770:J1770,1))</f>
        <v>0</v>
      </c>
      <c r="L1770" s="7">
        <f>IF('2_DEBITOS'!$I$4="ERRO !!!",0,ROUNDDOWN(SUM(E1770:F1770)*K1770,2))</f>
        <v>0</v>
      </c>
      <c r="M1770" s="7">
        <f t="shared" si="108"/>
        <v>0</v>
      </c>
      <c r="N1770" s="7">
        <f t="shared" si="111"/>
        <v>0</v>
      </c>
      <c r="O1770" s="7">
        <f t="shared" si="109"/>
        <v>0</v>
      </c>
    </row>
    <row r="1771" spans="3:15" x14ac:dyDescent="0.35">
      <c r="C1771" s="18" t="str">
        <f t="shared" si="110"/>
        <v/>
      </c>
      <c r="D1771" s="13" t="str">
        <f>IF('2_DEBITOS'!D1767="","Não informado",'2_DEBITOS'!D1767)</f>
        <v>Não informado</v>
      </c>
      <c r="E1771" s="7">
        <f>IF('2_DEBITOS'!$I$4="ERRO !!!",0,SUM('2_DEBITOS'!E1767))</f>
        <v>0</v>
      </c>
      <c r="F1771" s="7">
        <f>IF('2_DEBITOS'!$I$4="ERRO !!!",0,SUM('2_DEBITOS'!F1767,'2_DEBITOS'!G1767))</f>
        <v>0</v>
      </c>
      <c r="G1771" s="8" t="str">
        <f>IF('1_QUESITOS'!$D$18="ERRO !!!","",
IF(E1771+F1771=0,"",
IF(OR('2_DEBITOS'!I1767="Sim",'1_QUESITOS'!$D$6="Sim",'1_QUESITOS'!$D$7="Sim",'1_QUESITOS'!$D$9="Sim"),"D",
IF('3_CAPAG'!$D$9="","",
'3_CAPAG'!$D$9))))</f>
        <v/>
      </c>
      <c r="H1771" s="8" t="str">
        <f>IF('1_QUESITOS'!$D$18="ERRO !!!","00.0",
IF(AND(OR(G1771="C",G1771="D"),'1_QUESITOS'!$D$13="Sim"),"10.1",
IF(AND(OR(G1771="A",G1771="B"),'1_QUESITOS'!$D$14="Sim"),"10.2",
IF(AND(OR(G1771="C",G1771="D"),'1_QUESITOS'!$D$13="Não",'1_QUESITOS'!$D$12="Inciso I"),"11.1",
IF(AND(OR(G1771="C",G1771="D"),'1_QUESITOS'!$D$13="Não",'1_QUESITOS'!$D$12="Inciso II"),"11.2",
"00.0")))))</f>
        <v>00.0</v>
      </c>
      <c r="I1771" s="87">
        <f>IF('1_QUESITOS'!$D$18="ERRO !!!",0,
IF(H1771="10.1",0.65,
IF(H1771="10.2",0,
IF(AND(H1771="11.1",'1_QUESITOS'!$D$8="Não",'1_QUESITOS'!$D$9="Não",'1_QUESITOS'!$D$10="Não",'1_QUESITOS'!$D$11="Não"),0.65,
IF(AND(H1771="11.1",OR('1_QUESITOS'!$D$8="Sim",'1_QUESITOS'!$D$9="Sim",'1_QUESITOS'!$D$10="Sim",'1_QUESITOS'!$D$11="Sim")),0.7,
IF(AND(H1771="11.2",'1_QUESITOS'!$D$8="Não",'1_QUESITOS'!$D$9="Não",'1_QUESITOS'!$D$10="Não",'1_QUESITOS'!$D$11="Não"),0.5,
IF(AND(H1771="11.2",OR('1_QUESITOS'!$D$8="Sim",'1_QUESITOS'!$D$9="Sim",'1_QUESITOS'!$D$10="Sim",'1_QUESITOS'!$D$11="Sim")),0.55,
0)))))))</f>
        <v>0</v>
      </c>
      <c r="J1771" s="87">
        <f>'3_CAPAG'!$D$8</f>
        <v>0</v>
      </c>
      <c r="K1771" s="87">
        <f>IF(OR('2_DEBITOS'!I1767="Sim",'1_QUESITOS'!$D$6="Sim",'1_QUESITOS'!$D$7="Sim",'1_QUESITOS'!$D$9="Sim"),I1771,
SMALL(I1771:J1771,1))</f>
        <v>0</v>
      </c>
      <c r="L1771" s="7">
        <f>IF('2_DEBITOS'!$I$4="ERRO !!!",0,ROUNDDOWN(SUM(E1771:F1771)*K1771,2))</f>
        <v>0</v>
      </c>
      <c r="M1771" s="7">
        <f t="shared" si="108"/>
        <v>0</v>
      </c>
      <c r="N1771" s="7">
        <f t="shared" si="111"/>
        <v>0</v>
      </c>
      <c r="O1771" s="7">
        <f t="shared" si="109"/>
        <v>0</v>
      </c>
    </row>
    <row r="1772" spans="3:15" x14ac:dyDescent="0.35">
      <c r="C1772" s="18" t="str">
        <f t="shared" si="110"/>
        <v/>
      </c>
      <c r="D1772" s="13" t="str">
        <f>IF('2_DEBITOS'!D1768="","Não informado",'2_DEBITOS'!D1768)</f>
        <v>Não informado</v>
      </c>
      <c r="E1772" s="7">
        <f>IF('2_DEBITOS'!$I$4="ERRO !!!",0,SUM('2_DEBITOS'!E1768))</f>
        <v>0</v>
      </c>
      <c r="F1772" s="7">
        <f>IF('2_DEBITOS'!$I$4="ERRO !!!",0,SUM('2_DEBITOS'!F1768,'2_DEBITOS'!G1768))</f>
        <v>0</v>
      </c>
      <c r="G1772" s="8" t="str">
        <f>IF('1_QUESITOS'!$D$18="ERRO !!!","",
IF(E1772+F1772=0,"",
IF(OR('2_DEBITOS'!I1768="Sim",'1_QUESITOS'!$D$6="Sim",'1_QUESITOS'!$D$7="Sim",'1_QUESITOS'!$D$9="Sim"),"D",
IF('3_CAPAG'!$D$9="","",
'3_CAPAG'!$D$9))))</f>
        <v/>
      </c>
      <c r="H1772" s="8" t="str">
        <f>IF('1_QUESITOS'!$D$18="ERRO !!!","00.0",
IF(AND(OR(G1772="C",G1772="D"),'1_QUESITOS'!$D$13="Sim"),"10.1",
IF(AND(OR(G1772="A",G1772="B"),'1_QUESITOS'!$D$14="Sim"),"10.2",
IF(AND(OR(G1772="C",G1772="D"),'1_QUESITOS'!$D$13="Não",'1_QUESITOS'!$D$12="Inciso I"),"11.1",
IF(AND(OR(G1772="C",G1772="D"),'1_QUESITOS'!$D$13="Não",'1_QUESITOS'!$D$12="Inciso II"),"11.2",
"00.0")))))</f>
        <v>00.0</v>
      </c>
      <c r="I1772" s="87">
        <f>IF('1_QUESITOS'!$D$18="ERRO !!!",0,
IF(H1772="10.1",0.65,
IF(H1772="10.2",0,
IF(AND(H1772="11.1",'1_QUESITOS'!$D$8="Não",'1_QUESITOS'!$D$9="Não",'1_QUESITOS'!$D$10="Não",'1_QUESITOS'!$D$11="Não"),0.65,
IF(AND(H1772="11.1",OR('1_QUESITOS'!$D$8="Sim",'1_QUESITOS'!$D$9="Sim",'1_QUESITOS'!$D$10="Sim",'1_QUESITOS'!$D$11="Sim")),0.7,
IF(AND(H1772="11.2",'1_QUESITOS'!$D$8="Não",'1_QUESITOS'!$D$9="Não",'1_QUESITOS'!$D$10="Não",'1_QUESITOS'!$D$11="Não"),0.5,
IF(AND(H1772="11.2",OR('1_QUESITOS'!$D$8="Sim",'1_QUESITOS'!$D$9="Sim",'1_QUESITOS'!$D$10="Sim",'1_QUESITOS'!$D$11="Sim")),0.55,
0)))))))</f>
        <v>0</v>
      </c>
      <c r="J1772" s="87">
        <f>'3_CAPAG'!$D$8</f>
        <v>0</v>
      </c>
      <c r="K1772" s="87">
        <f>IF(OR('2_DEBITOS'!I1768="Sim",'1_QUESITOS'!$D$6="Sim",'1_QUESITOS'!$D$7="Sim",'1_QUESITOS'!$D$9="Sim"),I1772,
SMALL(I1772:J1772,1))</f>
        <v>0</v>
      </c>
      <c r="L1772" s="7">
        <f>IF('2_DEBITOS'!$I$4="ERRO !!!",0,ROUNDDOWN(SUM(E1772:F1772)*K1772,2))</f>
        <v>0</v>
      </c>
      <c r="M1772" s="7">
        <f t="shared" si="108"/>
        <v>0</v>
      </c>
      <c r="N1772" s="7">
        <f t="shared" si="111"/>
        <v>0</v>
      </c>
      <c r="O1772" s="7">
        <f t="shared" si="109"/>
        <v>0</v>
      </c>
    </row>
    <row r="1773" spans="3:15" x14ac:dyDescent="0.35">
      <c r="C1773" s="18" t="str">
        <f t="shared" si="110"/>
        <v/>
      </c>
      <c r="D1773" s="13" t="str">
        <f>IF('2_DEBITOS'!D1769="","Não informado",'2_DEBITOS'!D1769)</f>
        <v>Não informado</v>
      </c>
      <c r="E1773" s="7">
        <f>IF('2_DEBITOS'!$I$4="ERRO !!!",0,SUM('2_DEBITOS'!E1769))</f>
        <v>0</v>
      </c>
      <c r="F1773" s="7">
        <f>IF('2_DEBITOS'!$I$4="ERRO !!!",0,SUM('2_DEBITOS'!F1769,'2_DEBITOS'!G1769))</f>
        <v>0</v>
      </c>
      <c r="G1773" s="8" t="str">
        <f>IF('1_QUESITOS'!$D$18="ERRO !!!","",
IF(E1773+F1773=0,"",
IF(OR('2_DEBITOS'!I1769="Sim",'1_QUESITOS'!$D$6="Sim",'1_QUESITOS'!$D$7="Sim",'1_QUESITOS'!$D$9="Sim"),"D",
IF('3_CAPAG'!$D$9="","",
'3_CAPAG'!$D$9))))</f>
        <v/>
      </c>
      <c r="H1773" s="8" t="str">
        <f>IF('1_QUESITOS'!$D$18="ERRO !!!","00.0",
IF(AND(OR(G1773="C",G1773="D"),'1_QUESITOS'!$D$13="Sim"),"10.1",
IF(AND(OR(G1773="A",G1773="B"),'1_QUESITOS'!$D$14="Sim"),"10.2",
IF(AND(OR(G1773="C",G1773="D"),'1_QUESITOS'!$D$13="Não",'1_QUESITOS'!$D$12="Inciso I"),"11.1",
IF(AND(OR(G1773="C",G1773="D"),'1_QUESITOS'!$D$13="Não",'1_QUESITOS'!$D$12="Inciso II"),"11.2",
"00.0")))))</f>
        <v>00.0</v>
      </c>
      <c r="I1773" s="87">
        <f>IF('1_QUESITOS'!$D$18="ERRO !!!",0,
IF(H1773="10.1",0.65,
IF(H1773="10.2",0,
IF(AND(H1773="11.1",'1_QUESITOS'!$D$8="Não",'1_QUESITOS'!$D$9="Não",'1_QUESITOS'!$D$10="Não",'1_QUESITOS'!$D$11="Não"),0.65,
IF(AND(H1773="11.1",OR('1_QUESITOS'!$D$8="Sim",'1_QUESITOS'!$D$9="Sim",'1_QUESITOS'!$D$10="Sim",'1_QUESITOS'!$D$11="Sim")),0.7,
IF(AND(H1773="11.2",'1_QUESITOS'!$D$8="Não",'1_QUESITOS'!$D$9="Não",'1_QUESITOS'!$D$10="Não",'1_QUESITOS'!$D$11="Não"),0.5,
IF(AND(H1773="11.2",OR('1_QUESITOS'!$D$8="Sim",'1_QUESITOS'!$D$9="Sim",'1_QUESITOS'!$D$10="Sim",'1_QUESITOS'!$D$11="Sim")),0.55,
0)))))))</f>
        <v>0</v>
      </c>
      <c r="J1773" s="87">
        <f>'3_CAPAG'!$D$8</f>
        <v>0</v>
      </c>
      <c r="K1773" s="87">
        <f>IF(OR('2_DEBITOS'!I1769="Sim",'1_QUESITOS'!$D$6="Sim",'1_QUESITOS'!$D$7="Sim",'1_QUESITOS'!$D$9="Sim"),I1773,
SMALL(I1773:J1773,1))</f>
        <v>0</v>
      </c>
      <c r="L1773" s="7">
        <f>IF('2_DEBITOS'!$I$4="ERRO !!!",0,ROUNDDOWN(SUM(E1773:F1773)*K1773,2))</f>
        <v>0</v>
      </c>
      <c r="M1773" s="7">
        <f t="shared" si="108"/>
        <v>0</v>
      </c>
      <c r="N1773" s="7">
        <f t="shared" si="111"/>
        <v>0</v>
      </c>
      <c r="O1773" s="7">
        <f t="shared" si="109"/>
        <v>0</v>
      </c>
    </row>
    <row r="1774" spans="3:15" x14ac:dyDescent="0.35">
      <c r="C1774" s="18" t="str">
        <f t="shared" si="110"/>
        <v/>
      </c>
      <c r="D1774" s="13" t="str">
        <f>IF('2_DEBITOS'!D1770="","Não informado",'2_DEBITOS'!D1770)</f>
        <v>Não informado</v>
      </c>
      <c r="E1774" s="7">
        <f>IF('2_DEBITOS'!$I$4="ERRO !!!",0,SUM('2_DEBITOS'!E1770))</f>
        <v>0</v>
      </c>
      <c r="F1774" s="7">
        <f>IF('2_DEBITOS'!$I$4="ERRO !!!",0,SUM('2_DEBITOS'!F1770,'2_DEBITOS'!G1770))</f>
        <v>0</v>
      </c>
      <c r="G1774" s="8" t="str">
        <f>IF('1_QUESITOS'!$D$18="ERRO !!!","",
IF(E1774+F1774=0,"",
IF(OR('2_DEBITOS'!I1770="Sim",'1_QUESITOS'!$D$6="Sim",'1_QUESITOS'!$D$7="Sim",'1_QUESITOS'!$D$9="Sim"),"D",
IF('3_CAPAG'!$D$9="","",
'3_CAPAG'!$D$9))))</f>
        <v/>
      </c>
      <c r="H1774" s="8" t="str">
        <f>IF('1_QUESITOS'!$D$18="ERRO !!!","00.0",
IF(AND(OR(G1774="C",G1774="D"),'1_QUESITOS'!$D$13="Sim"),"10.1",
IF(AND(OR(G1774="A",G1774="B"),'1_QUESITOS'!$D$14="Sim"),"10.2",
IF(AND(OR(G1774="C",G1774="D"),'1_QUESITOS'!$D$13="Não",'1_QUESITOS'!$D$12="Inciso I"),"11.1",
IF(AND(OR(G1774="C",G1774="D"),'1_QUESITOS'!$D$13="Não",'1_QUESITOS'!$D$12="Inciso II"),"11.2",
"00.0")))))</f>
        <v>00.0</v>
      </c>
      <c r="I1774" s="87">
        <f>IF('1_QUESITOS'!$D$18="ERRO !!!",0,
IF(H1774="10.1",0.65,
IF(H1774="10.2",0,
IF(AND(H1774="11.1",'1_QUESITOS'!$D$8="Não",'1_QUESITOS'!$D$9="Não",'1_QUESITOS'!$D$10="Não",'1_QUESITOS'!$D$11="Não"),0.65,
IF(AND(H1774="11.1",OR('1_QUESITOS'!$D$8="Sim",'1_QUESITOS'!$D$9="Sim",'1_QUESITOS'!$D$10="Sim",'1_QUESITOS'!$D$11="Sim")),0.7,
IF(AND(H1774="11.2",'1_QUESITOS'!$D$8="Não",'1_QUESITOS'!$D$9="Não",'1_QUESITOS'!$D$10="Não",'1_QUESITOS'!$D$11="Não"),0.5,
IF(AND(H1774="11.2",OR('1_QUESITOS'!$D$8="Sim",'1_QUESITOS'!$D$9="Sim",'1_QUESITOS'!$D$10="Sim",'1_QUESITOS'!$D$11="Sim")),0.55,
0)))))))</f>
        <v>0</v>
      </c>
      <c r="J1774" s="87">
        <f>'3_CAPAG'!$D$8</f>
        <v>0</v>
      </c>
      <c r="K1774" s="87">
        <f>IF(OR('2_DEBITOS'!I1770="Sim",'1_QUESITOS'!$D$6="Sim",'1_QUESITOS'!$D$7="Sim",'1_QUESITOS'!$D$9="Sim"),I1774,
SMALL(I1774:J1774,1))</f>
        <v>0</v>
      </c>
      <c r="L1774" s="7">
        <f>IF('2_DEBITOS'!$I$4="ERRO !!!",0,ROUNDDOWN(SUM(E1774:F1774)*K1774,2))</f>
        <v>0</v>
      </c>
      <c r="M1774" s="7">
        <f t="shared" si="108"/>
        <v>0</v>
      </c>
      <c r="N1774" s="7">
        <f t="shared" si="111"/>
        <v>0</v>
      </c>
      <c r="O1774" s="7">
        <f t="shared" si="109"/>
        <v>0</v>
      </c>
    </row>
    <row r="1775" spans="3:15" x14ac:dyDescent="0.35">
      <c r="C1775" s="18" t="str">
        <f t="shared" si="110"/>
        <v/>
      </c>
      <c r="D1775" s="13" t="str">
        <f>IF('2_DEBITOS'!D1771="","Não informado",'2_DEBITOS'!D1771)</f>
        <v>Não informado</v>
      </c>
      <c r="E1775" s="7">
        <f>IF('2_DEBITOS'!$I$4="ERRO !!!",0,SUM('2_DEBITOS'!E1771))</f>
        <v>0</v>
      </c>
      <c r="F1775" s="7">
        <f>IF('2_DEBITOS'!$I$4="ERRO !!!",0,SUM('2_DEBITOS'!F1771,'2_DEBITOS'!G1771))</f>
        <v>0</v>
      </c>
      <c r="G1775" s="8" t="str">
        <f>IF('1_QUESITOS'!$D$18="ERRO !!!","",
IF(E1775+F1775=0,"",
IF(OR('2_DEBITOS'!I1771="Sim",'1_QUESITOS'!$D$6="Sim",'1_QUESITOS'!$D$7="Sim",'1_QUESITOS'!$D$9="Sim"),"D",
IF('3_CAPAG'!$D$9="","",
'3_CAPAG'!$D$9))))</f>
        <v/>
      </c>
      <c r="H1775" s="8" t="str">
        <f>IF('1_QUESITOS'!$D$18="ERRO !!!","00.0",
IF(AND(OR(G1775="C",G1775="D"),'1_QUESITOS'!$D$13="Sim"),"10.1",
IF(AND(OR(G1775="A",G1775="B"),'1_QUESITOS'!$D$14="Sim"),"10.2",
IF(AND(OR(G1775="C",G1775="D"),'1_QUESITOS'!$D$13="Não",'1_QUESITOS'!$D$12="Inciso I"),"11.1",
IF(AND(OR(G1775="C",G1775="D"),'1_QUESITOS'!$D$13="Não",'1_QUESITOS'!$D$12="Inciso II"),"11.2",
"00.0")))))</f>
        <v>00.0</v>
      </c>
      <c r="I1775" s="87">
        <f>IF('1_QUESITOS'!$D$18="ERRO !!!",0,
IF(H1775="10.1",0.65,
IF(H1775="10.2",0,
IF(AND(H1775="11.1",'1_QUESITOS'!$D$8="Não",'1_QUESITOS'!$D$9="Não",'1_QUESITOS'!$D$10="Não",'1_QUESITOS'!$D$11="Não"),0.65,
IF(AND(H1775="11.1",OR('1_QUESITOS'!$D$8="Sim",'1_QUESITOS'!$D$9="Sim",'1_QUESITOS'!$D$10="Sim",'1_QUESITOS'!$D$11="Sim")),0.7,
IF(AND(H1775="11.2",'1_QUESITOS'!$D$8="Não",'1_QUESITOS'!$D$9="Não",'1_QUESITOS'!$D$10="Não",'1_QUESITOS'!$D$11="Não"),0.5,
IF(AND(H1775="11.2",OR('1_QUESITOS'!$D$8="Sim",'1_QUESITOS'!$D$9="Sim",'1_QUESITOS'!$D$10="Sim",'1_QUESITOS'!$D$11="Sim")),0.55,
0)))))))</f>
        <v>0</v>
      </c>
      <c r="J1775" s="87">
        <f>'3_CAPAG'!$D$8</f>
        <v>0</v>
      </c>
      <c r="K1775" s="87">
        <f>IF(OR('2_DEBITOS'!I1771="Sim",'1_QUESITOS'!$D$6="Sim",'1_QUESITOS'!$D$7="Sim",'1_QUESITOS'!$D$9="Sim"),I1775,
SMALL(I1775:J1775,1))</f>
        <v>0</v>
      </c>
      <c r="L1775" s="7">
        <f>IF('2_DEBITOS'!$I$4="ERRO !!!",0,ROUNDDOWN(SUM(E1775:F1775)*K1775,2))</f>
        <v>0</v>
      </c>
      <c r="M1775" s="7">
        <f t="shared" si="108"/>
        <v>0</v>
      </c>
      <c r="N1775" s="7">
        <f t="shared" si="111"/>
        <v>0</v>
      </c>
      <c r="O1775" s="7">
        <f t="shared" si="109"/>
        <v>0</v>
      </c>
    </row>
    <row r="1776" spans="3:15" x14ac:dyDescent="0.35">
      <c r="C1776" s="18" t="str">
        <f t="shared" si="110"/>
        <v/>
      </c>
      <c r="D1776" s="13" t="str">
        <f>IF('2_DEBITOS'!D1772="","Não informado",'2_DEBITOS'!D1772)</f>
        <v>Não informado</v>
      </c>
      <c r="E1776" s="7">
        <f>IF('2_DEBITOS'!$I$4="ERRO !!!",0,SUM('2_DEBITOS'!E1772))</f>
        <v>0</v>
      </c>
      <c r="F1776" s="7">
        <f>IF('2_DEBITOS'!$I$4="ERRO !!!",0,SUM('2_DEBITOS'!F1772,'2_DEBITOS'!G1772))</f>
        <v>0</v>
      </c>
      <c r="G1776" s="8" t="str">
        <f>IF('1_QUESITOS'!$D$18="ERRO !!!","",
IF(E1776+F1776=0,"",
IF(OR('2_DEBITOS'!I1772="Sim",'1_QUESITOS'!$D$6="Sim",'1_QUESITOS'!$D$7="Sim",'1_QUESITOS'!$D$9="Sim"),"D",
IF('3_CAPAG'!$D$9="","",
'3_CAPAG'!$D$9))))</f>
        <v/>
      </c>
      <c r="H1776" s="8" t="str">
        <f>IF('1_QUESITOS'!$D$18="ERRO !!!","00.0",
IF(AND(OR(G1776="C",G1776="D"),'1_QUESITOS'!$D$13="Sim"),"10.1",
IF(AND(OR(G1776="A",G1776="B"),'1_QUESITOS'!$D$14="Sim"),"10.2",
IF(AND(OR(G1776="C",G1776="D"),'1_QUESITOS'!$D$13="Não",'1_QUESITOS'!$D$12="Inciso I"),"11.1",
IF(AND(OR(G1776="C",G1776="D"),'1_QUESITOS'!$D$13="Não",'1_QUESITOS'!$D$12="Inciso II"),"11.2",
"00.0")))))</f>
        <v>00.0</v>
      </c>
      <c r="I1776" s="87">
        <f>IF('1_QUESITOS'!$D$18="ERRO !!!",0,
IF(H1776="10.1",0.65,
IF(H1776="10.2",0,
IF(AND(H1776="11.1",'1_QUESITOS'!$D$8="Não",'1_QUESITOS'!$D$9="Não",'1_QUESITOS'!$D$10="Não",'1_QUESITOS'!$D$11="Não"),0.65,
IF(AND(H1776="11.1",OR('1_QUESITOS'!$D$8="Sim",'1_QUESITOS'!$D$9="Sim",'1_QUESITOS'!$D$10="Sim",'1_QUESITOS'!$D$11="Sim")),0.7,
IF(AND(H1776="11.2",'1_QUESITOS'!$D$8="Não",'1_QUESITOS'!$D$9="Não",'1_QUESITOS'!$D$10="Não",'1_QUESITOS'!$D$11="Não"),0.5,
IF(AND(H1776="11.2",OR('1_QUESITOS'!$D$8="Sim",'1_QUESITOS'!$D$9="Sim",'1_QUESITOS'!$D$10="Sim",'1_QUESITOS'!$D$11="Sim")),0.55,
0)))))))</f>
        <v>0</v>
      </c>
      <c r="J1776" s="87">
        <f>'3_CAPAG'!$D$8</f>
        <v>0</v>
      </c>
      <c r="K1776" s="87">
        <f>IF(OR('2_DEBITOS'!I1772="Sim",'1_QUESITOS'!$D$6="Sim",'1_QUESITOS'!$D$7="Sim",'1_QUESITOS'!$D$9="Sim"),I1776,
SMALL(I1776:J1776,1))</f>
        <v>0</v>
      </c>
      <c r="L1776" s="7">
        <f>IF('2_DEBITOS'!$I$4="ERRO !!!",0,ROUNDDOWN(SUM(E1776:F1776)*K1776,2))</f>
        <v>0</v>
      </c>
      <c r="M1776" s="7">
        <f t="shared" si="108"/>
        <v>0</v>
      </c>
      <c r="N1776" s="7">
        <f t="shared" si="111"/>
        <v>0</v>
      </c>
      <c r="O1776" s="7">
        <f t="shared" si="109"/>
        <v>0</v>
      </c>
    </row>
    <row r="1777" spans="3:15" x14ac:dyDescent="0.35">
      <c r="C1777" s="18" t="str">
        <f t="shared" si="110"/>
        <v/>
      </c>
      <c r="D1777" s="13" t="str">
        <f>IF('2_DEBITOS'!D1773="","Não informado",'2_DEBITOS'!D1773)</f>
        <v>Não informado</v>
      </c>
      <c r="E1777" s="7">
        <f>IF('2_DEBITOS'!$I$4="ERRO !!!",0,SUM('2_DEBITOS'!E1773))</f>
        <v>0</v>
      </c>
      <c r="F1777" s="7">
        <f>IF('2_DEBITOS'!$I$4="ERRO !!!",0,SUM('2_DEBITOS'!F1773,'2_DEBITOS'!G1773))</f>
        <v>0</v>
      </c>
      <c r="G1777" s="8" t="str">
        <f>IF('1_QUESITOS'!$D$18="ERRO !!!","",
IF(E1777+F1777=0,"",
IF(OR('2_DEBITOS'!I1773="Sim",'1_QUESITOS'!$D$6="Sim",'1_QUESITOS'!$D$7="Sim",'1_QUESITOS'!$D$9="Sim"),"D",
IF('3_CAPAG'!$D$9="","",
'3_CAPAG'!$D$9))))</f>
        <v/>
      </c>
      <c r="H1777" s="8" t="str">
        <f>IF('1_QUESITOS'!$D$18="ERRO !!!","00.0",
IF(AND(OR(G1777="C",G1777="D"),'1_QUESITOS'!$D$13="Sim"),"10.1",
IF(AND(OR(G1777="A",G1777="B"),'1_QUESITOS'!$D$14="Sim"),"10.2",
IF(AND(OR(G1777="C",G1777="D"),'1_QUESITOS'!$D$13="Não",'1_QUESITOS'!$D$12="Inciso I"),"11.1",
IF(AND(OR(G1777="C",G1777="D"),'1_QUESITOS'!$D$13="Não",'1_QUESITOS'!$D$12="Inciso II"),"11.2",
"00.0")))))</f>
        <v>00.0</v>
      </c>
      <c r="I1777" s="87">
        <f>IF('1_QUESITOS'!$D$18="ERRO !!!",0,
IF(H1777="10.1",0.65,
IF(H1777="10.2",0,
IF(AND(H1777="11.1",'1_QUESITOS'!$D$8="Não",'1_QUESITOS'!$D$9="Não",'1_QUESITOS'!$D$10="Não",'1_QUESITOS'!$D$11="Não"),0.65,
IF(AND(H1777="11.1",OR('1_QUESITOS'!$D$8="Sim",'1_QUESITOS'!$D$9="Sim",'1_QUESITOS'!$D$10="Sim",'1_QUESITOS'!$D$11="Sim")),0.7,
IF(AND(H1777="11.2",'1_QUESITOS'!$D$8="Não",'1_QUESITOS'!$D$9="Não",'1_QUESITOS'!$D$10="Não",'1_QUESITOS'!$D$11="Não"),0.5,
IF(AND(H1777="11.2",OR('1_QUESITOS'!$D$8="Sim",'1_QUESITOS'!$D$9="Sim",'1_QUESITOS'!$D$10="Sim",'1_QUESITOS'!$D$11="Sim")),0.55,
0)))))))</f>
        <v>0</v>
      </c>
      <c r="J1777" s="87">
        <f>'3_CAPAG'!$D$8</f>
        <v>0</v>
      </c>
      <c r="K1777" s="87">
        <f>IF(OR('2_DEBITOS'!I1773="Sim",'1_QUESITOS'!$D$6="Sim",'1_QUESITOS'!$D$7="Sim",'1_QUESITOS'!$D$9="Sim"),I1777,
SMALL(I1777:J1777,1))</f>
        <v>0</v>
      </c>
      <c r="L1777" s="7">
        <f>IF('2_DEBITOS'!$I$4="ERRO !!!",0,ROUNDDOWN(SUM(E1777:F1777)*K1777,2))</f>
        <v>0</v>
      </c>
      <c r="M1777" s="7">
        <f t="shared" si="108"/>
        <v>0</v>
      </c>
      <c r="N1777" s="7">
        <f t="shared" si="111"/>
        <v>0</v>
      </c>
      <c r="O1777" s="7">
        <f t="shared" si="109"/>
        <v>0</v>
      </c>
    </row>
    <row r="1778" spans="3:15" x14ac:dyDescent="0.35">
      <c r="C1778" s="18" t="str">
        <f t="shared" si="110"/>
        <v/>
      </c>
      <c r="D1778" s="13" t="str">
        <f>IF('2_DEBITOS'!D1774="","Não informado",'2_DEBITOS'!D1774)</f>
        <v>Não informado</v>
      </c>
      <c r="E1778" s="7">
        <f>IF('2_DEBITOS'!$I$4="ERRO !!!",0,SUM('2_DEBITOS'!E1774))</f>
        <v>0</v>
      </c>
      <c r="F1778" s="7">
        <f>IF('2_DEBITOS'!$I$4="ERRO !!!",0,SUM('2_DEBITOS'!F1774,'2_DEBITOS'!G1774))</f>
        <v>0</v>
      </c>
      <c r="G1778" s="8" t="str">
        <f>IF('1_QUESITOS'!$D$18="ERRO !!!","",
IF(E1778+F1778=0,"",
IF(OR('2_DEBITOS'!I1774="Sim",'1_QUESITOS'!$D$6="Sim",'1_QUESITOS'!$D$7="Sim",'1_QUESITOS'!$D$9="Sim"),"D",
IF('3_CAPAG'!$D$9="","",
'3_CAPAG'!$D$9))))</f>
        <v/>
      </c>
      <c r="H1778" s="8" t="str">
        <f>IF('1_QUESITOS'!$D$18="ERRO !!!","00.0",
IF(AND(OR(G1778="C",G1778="D"),'1_QUESITOS'!$D$13="Sim"),"10.1",
IF(AND(OR(G1778="A",G1778="B"),'1_QUESITOS'!$D$14="Sim"),"10.2",
IF(AND(OR(G1778="C",G1778="D"),'1_QUESITOS'!$D$13="Não",'1_QUESITOS'!$D$12="Inciso I"),"11.1",
IF(AND(OR(G1778="C",G1778="D"),'1_QUESITOS'!$D$13="Não",'1_QUESITOS'!$D$12="Inciso II"),"11.2",
"00.0")))))</f>
        <v>00.0</v>
      </c>
      <c r="I1778" s="87">
        <f>IF('1_QUESITOS'!$D$18="ERRO !!!",0,
IF(H1778="10.1",0.65,
IF(H1778="10.2",0,
IF(AND(H1778="11.1",'1_QUESITOS'!$D$8="Não",'1_QUESITOS'!$D$9="Não",'1_QUESITOS'!$D$10="Não",'1_QUESITOS'!$D$11="Não"),0.65,
IF(AND(H1778="11.1",OR('1_QUESITOS'!$D$8="Sim",'1_QUESITOS'!$D$9="Sim",'1_QUESITOS'!$D$10="Sim",'1_QUESITOS'!$D$11="Sim")),0.7,
IF(AND(H1778="11.2",'1_QUESITOS'!$D$8="Não",'1_QUESITOS'!$D$9="Não",'1_QUESITOS'!$D$10="Não",'1_QUESITOS'!$D$11="Não"),0.5,
IF(AND(H1778="11.2",OR('1_QUESITOS'!$D$8="Sim",'1_QUESITOS'!$D$9="Sim",'1_QUESITOS'!$D$10="Sim",'1_QUESITOS'!$D$11="Sim")),0.55,
0)))))))</f>
        <v>0</v>
      </c>
      <c r="J1778" s="87">
        <f>'3_CAPAG'!$D$8</f>
        <v>0</v>
      </c>
      <c r="K1778" s="87">
        <f>IF(OR('2_DEBITOS'!I1774="Sim",'1_QUESITOS'!$D$6="Sim",'1_QUESITOS'!$D$7="Sim",'1_QUESITOS'!$D$9="Sim"),I1778,
SMALL(I1778:J1778,1))</f>
        <v>0</v>
      </c>
      <c r="L1778" s="7">
        <f>IF('2_DEBITOS'!$I$4="ERRO !!!",0,ROUNDDOWN(SUM(E1778:F1778)*K1778,2))</f>
        <v>0</v>
      </c>
      <c r="M1778" s="7">
        <f t="shared" si="108"/>
        <v>0</v>
      </c>
      <c r="N1778" s="7">
        <f t="shared" si="111"/>
        <v>0</v>
      </c>
      <c r="O1778" s="7">
        <f t="shared" si="109"/>
        <v>0</v>
      </c>
    </row>
    <row r="1779" spans="3:15" x14ac:dyDescent="0.35">
      <c r="C1779" s="18" t="str">
        <f t="shared" si="110"/>
        <v/>
      </c>
      <c r="D1779" s="13" t="str">
        <f>IF('2_DEBITOS'!D1775="","Não informado",'2_DEBITOS'!D1775)</f>
        <v>Não informado</v>
      </c>
      <c r="E1779" s="7">
        <f>IF('2_DEBITOS'!$I$4="ERRO !!!",0,SUM('2_DEBITOS'!E1775))</f>
        <v>0</v>
      </c>
      <c r="F1779" s="7">
        <f>IF('2_DEBITOS'!$I$4="ERRO !!!",0,SUM('2_DEBITOS'!F1775,'2_DEBITOS'!G1775))</f>
        <v>0</v>
      </c>
      <c r="G1779" s="8" t="str">
        <f>IF('1_QUESITOS'!$D$18="ERRO !!!","",
IF(E1779+F1779=0,"",
IF(OR('2_DEBITOS'!I1775="Sim",'1_QUESITOS'!$D$6="Sim",'1_QUESITOS'!$D$7="Sim",'1_QUESITOS'!$D$9="Sim"),"D",
IF('3_CAPAG'!$D$9="","",
'3_CAPAG'!$D$9))))</f>
        <v/>
      </c>
      <c r="H1779" s="8" t="str">
        <f>IF('1_QUESITOS'!$D$18="ERRO !!!","00.0",
IF(AND(OR(G1779="C",G1779="D"),'1_QUESITOS'!$D$13="Sim"),"10.1",
IF(AND(OR(G1779="A",G1779="B"),'1_QUESITOS'!$D$14="Sim"),"10.2",
IF(AND(OR(G1779="C",G1779="D"),'1_QUESITOS'!$D$13="Não",'1_QUESITOS'!$D$12="Inciso I"),"11.1",
IF(AND(OR(G1779="C",G1779="D"),'1_QUESITOS'!$D$13="Não",'1_QUESITOS'!$D$12="Inciso II"),"11.2",
"00.0")))))</f>
        <v>00.0</v>
      </c>
      <c r="I1779" s="87">
        <f>IF('1_QUESITOS'!$D$18="ERRO !!!",0,
IF(H1779="10.1",0.65,
IF(H1779="10.2",0,
IF(AND(H1779="11.1",'1_QUESITOS'!$D$8="Não",'1_QUESITOS'!$D$9="Não",'1_QUESITOS'!$D$10="Não",'1_QUESITOS'!$D$11="Não"),0.65,
IF(AND(H1779="11.1",OR('1_QUESITOS'!$D$8="Sim",'1_QUESITOS'!$D$9="Sim",'1_QUESITOS'!$D$10="Sim",'1_QUESITOS'!$D$11="Sim")),0.7,
IF(AND(H1779="11.2",'1_QUESITOS'!$D$8="Não",'1_QUESITOS'!$D$9="Não",'1_QUESITOS'!$D$10="Não",'1_QUESITOS'!$D$11="Não"),0.5,
IF(AND(H1779="11.2",OR('1_QUESITOS'!$D$8="Sim",'1_QUESITOS'!$D$9="Sim",'1_QUESITOS'!$D$10="Sim",'1_QUESITOS'!$D$11="Sim")),0.55,
0)))))))</f>
        <v>0</v>
      </c>
      <c r="J1779" s="87">
        <f>'3_CAPAG'!$D$8</f>
        <v>0</v>
      </c>
      <c r="K1779" s="87">
        <f>IF(OR('2_DEBITOS'!I1775="Sim",'1_QUESITOS'!$D$6="Sim",'1_QUESITOS'!$D$7="Sim",'1_QUESITOS'!$D$9="Sim"),I1779,
SMALL(I1779:J1779,1))</f>
        <v>0</v>
      </c>
      <c r="L1779" s="7">
        <f>IF('2_DEBITOS'!$I$4="ERRO !!!",0,ROUNDDOWN(SUM(E1779:F1779)*K1779,2))</f>
        <v>0</v>
      </c>
      <c r="M1779" s="7">
        <f t="shared" si="108"/>
        <v>0</v>
      </c>
      <c r="N1779" s="7">
        <f t="shared" si="111"/>
        <v>0</v>
      </c>
      <c r="O1779" s="7">
        <f t="shared" si="109"/>
        <v>0</v>
      </c>
    </row>
    <row r="1780" spans="3:15" x14ac:dyDescent="0.35">
      <c r="C1780" s="18" t="str">
        <f t="shared" si="110"/>
        <v/>
      </c>
      <c r="D1780" s="13" t="str">
        <f>IF('2_DEBITOS'!D1776="","Não informado",'2_DEBITOS'!D1776)</f>
        <v>Não informado</v>
      </c>
      <c r="E1780" s="7">
        <f>IF('2_DEBITOS'!$I$4="ERRO !!!",0,SUM('2_DEBITOS'!E1776))</f>
        <v>0</v>
      </c>
      <c r="F1780" s="7">
        <f>IF('2_DEBITOS'!$I$4="ERRO !!!",0,SUM('2_DEBITOS'!F1776,'2_DEBITOS'!G1776))</f>
        <v>0</v>
      </c>
      <c r="G1780" s="8" t="str">
        <f>IF('1_QUESITOS'!$D$18="ERRO !!!","",
IF(E1780+F1780=0,"",
IF(OR('2_DEBITOS'!I1776="Sim",'1_QUESITOS'!$D$6="Sim",'1_QUESITOS'!$D$7="Sim",'1_QUESITOS'!$D$9="Sim"),"D",
IF('3_CAPAG'!$D$9="","",
'3_CAPAG'!$D$9))))</f>
        <v/>
      </c>
      <c r="H1780" s="8" t="str">
        <f>IF('1_QUESITOS'!$D$18="ERRO !!!","00.0",
IF(AND(OR(G1780="C",G1780="D"),'1_QUESITOS'!$D$13="Sim"),"10.1",
IF(AND(OR(G1780="A",G1780="B"),'1_QUESITOS'!$D$14="Sim"),"10.2",
IF(AND(OR(G1780="C",G1780="D"),'1_QUESITOS'!$D$13="Não",'1_QUESITOS'!$D$12="Inciso I"),"11.1",
IF(AND(OR(G1780="C",G1780="D"),'1_QUESITOS'!$D$13="Não",'1_QUESITOS'!$D$12="Inciso II"),"11.2",
"00.0")))))</f>
        <v>00.0</v>
      </c>
      <c r="I1780" s="87">
        <f>IF('1_QUESITOS'!$D$18="ERRO !!!",0,
IF(H1780="10.1",0.65,
IF(H1780="10.2",0,
IF(AND(H1780="11.1",'1_QUESITOS'!$D$8="Não",'1_QUESITOS'!$D$9="Não",'1_QUESITOS'!$D$10="Não",'1_QUESITOS'!$D$11="Não"),0.65,
IF(AND(H1780="11.1",OR('1_QUESITOS'!$D$8="Sim",'1_QUESITOS'!$D$9="Sim",'1_QUESITOS'!$D$10="Sim",'1_QUESITOS'!$D$11="Sim")),0.7,
IF(AND(H1780="11.2",'1_QUESITOS'!$D$8="Não",'1_QUESITOS'!$D$9="Não",'1_QUESITOS'!$D$10="Não",'1_QUESITOS'!$D$11="Não"),0.5,
IF(AND(H1780="11.2",OR('1_QUESITOS'!$D$8="Sim",'1_QUESITOS'!$D$9="Sim",'1_QUESITOS'!$D$10="Sim",'1_QUESITOS'!$D$11="Sim")),0.55,
0)))))))</f>
        <v>0</v>
      </c>
      <c r="J1780" s="87">
        <f>'3_CAPAG'!$D$8</f>
        <v>0</v>
      </c>
      <c r="K1780" s="87">
        <f>IF(OR('2_DEBITOS'!I1776="Sim",'1_QUESITOS'!$D$6="Sim",'1_QUESITOS'!$D$7="Sim",'1_QUESITOS'!$D$9="Sim"),I1780,
SMALL(I1780:J1780,1))</f>
        <v>0</v>
      </c>
      <c r="L1780" s="7">
        <f>IF('2_DEBITOS'!$I$4="ERRO !!!",0,ROUNDDOWN(SUM(E1780:F1780)*K1780,2))</f>
        <v>0</v>
      </c>
      <c r="M1780" s="7">
        <f t="shared" si="108"/>
        <v>0</v>
      </c>
      <c r="N1780" s="7">
        <f t="shared" si="111"/>
        <v>0</v>
      </c>
      <c r="O1780" s="7">
        <f t="shared" si="109"/>
        <v>0</v>
      </c>
    </row>
    <row r="1781" spans="3:15" x14ac:dyDescent="0.35">
      <c r="C1781" s="18" t="str">
        <f t="shared" si="110"/>
        <v/>
      </c>
      <c r="D1781" s="13" t="str">
        <f>IF('2_DEBITOS'!D1777="","Não informado",'2_DEBITOS'!D1777)</f>
        <v>Não informado</v>
      </c>
      <c r="E1781" s="7">
        <f>IF('2_DEBITOS'!$I$4="ERRO !!!",0,SUM('2_DEBITOS'!E1777))</f>
        <v>0</v>
      </c>
      <c r="F1781" s="7">
        <f>IF('2_DEBITOS'!$I$4="ERRO !!!",0,SUM('2_DEBITOS'!F1777,'2_DEBITOS'!G1777))</f>
        <v>0</v>
      </c>
      <c r="G1781" s="8" t="str">
        <f>IF('1_QUESITOS'!$D$18="ERRO !!!","",
IF(E1781+F1781=0,"",
IF(OR('2_DEBITOS'!I1777="Sim",'1_QUESITOS'!$D$6="Sim",'1_QUESITOS'!$D$7="Sim",'1_QUESITOS'!$D$9="Sim"),"D",
IF('3_CAPAG'!$D$9="","",
'3_CAPAG'!$D$9))))</f>
        <v/>
      </c>
      <c r="H1781" s="8" t="str">
        <f>IF('1_QUESITOS'!$D$18="ERRO !!!","00.0",
IF(AND(OR(G1781="C",G1781="D"),'1_QUESITOS'!$D$13="Sim"),"10.1",
IF(AND(OR(G1781="A",G1781="B"),'1_QUESITOS'!$D$14="Sim"),"10.2",
IF(AND(OR(G1781="C",G1781="D"),'1_QUESITOS'!$D$13="Não",'1_QUESITOS'!$D$12="Inciso I"),"11.1",
IF(AND(OR(G1781="C",G1781="D"),'1_QUESITOS'!$D$13="Não",'1_QUESITOS'!$D$12="Inciso II"),"11.2",
"00.0")))))</f>
        <v>00.0</v>
      </c>
      <c r="I1781" s="87">
        <f>IF('1_QUESITOS'!$D$18="ERRO !!!",0,
IF(H1781="10.1",0.65,
IF(H1781="10.2",0,
IF(AND(H1781="11.1",'1_QUESITOS'!$D$8="Não",'1_QUESITOS'!$D$9="Não",'1_QUESITOS'!$D$10="Não",'1_QUESITOS'!$D$11="Não"),0.65,
IF(AND(H1781="11.1",OR('1_QUESITOS'!$D$8="Sim",'1_QUESITOS'!$D$9="Sim",'1_QUESITOS'!$D$10="Sim",'1_QUESITOS'!$D$11="Sim")),0.7,
IF(AND(H1781="11.2",'1_QUESITOS'!$D$8="Não",'1_QUESITOS'!$D$9="Não",'1_QUESITOS'!$D$10="Não",'1_QUESITOS'!$D$11="Não"),0.5,
IF(AND(H1781="11.2",OR('1_QUESITOS'!$D$8="Sim",'1_QUESITOS'!$D$9="Sim",'1_QUESITOS'!$D$10="Sim",'1_QUESITOS'!$D$11="Sim")),0.55,
0)))))))</f>
        <v>0</v>
      </c>
      <c r="J1781" s="87">
        <f>'3_CAPAG'!$D$8</f>
        <v>0</v>
      </c>
      <c r="K1781" s="87">
        <f>IF(OR('2_DEBITOS'!I1777="Sim",'1_QUESITOS'!$D$6="Sim",'1_QUESITOS'!$D$7="Sim",'1_QUESITOS'!$D$9="Sim"),I1781,
SMALL(I1781:J1781,1))</f>
        <v>0</v>
      </c>
      <c r="L1781" s="7">
        <f>IF('2_DEBITOS'!$I$4="ERRO !!!",0,ROUNDDOWN(SUM(E1781:F1781)*K1781,2))</f>
        <v>0</v>
      </c>
      <c r="M1781" s="7">
        <f t="shared" si="108"/>
        <v>0</v>
      </c>
      <c r="N1781" s="7">
        <f t="shared" si="111"/>
        <v>0</v>
      </c>
      <c r="O1781" s="7">
        <f t="shared" si="109"/>
        <v>0</v>
      </c>
    </row>
    <row r="1782" spans="3:15" x14ac:dyDescent="0.35">
      <c r="C1782" s="18" t="str">
        <f t="shared" si="110"/>
        <v/>
      </c>
      <c r="D1782" s="13" t="str">
        <f>IF('2_DEBITOS'!D1778="","Não informado",'2_DEBITOS'!D1778)</f>
        <v>Não informado</v>
      </c>
      <c r="E1782" s="7">
        <f>IF('2_DEBITOS'!$I$4="ERRO !!!",0,SUM('2_DEBITOS'!E1778))</f>
        <v>0</v>
      </c>
      <c r="F1782" s="7">
        <f>IF('2_DEBITOS'!$I$4="ERRO !!!",0,SUM('2_DEBITOS'!F1778,'2_DEBITOS'!G1778))</f>
        <v>0</v>
      </c>
      <c r="G1782" s="8" t="str">
        <f>IF('1_QUESITOS'!$D$18="ERRO !!!","",
IF(E1782+F1782=0,"",
IF(OR('2_DEBITOS'!I1778="Sim",'1_QUESITOS'!$D$6="Sim",'1_QUESITOS'!$D$7="Sim",'1_QUESITOS'!$D$9="Sim"),"D",
IF('3_CAPAG'!$D$9="","",
'3_CAPAG'!$D$9))))</f>
        <v/>
      </c>
      <c r="H1782" s="8" t="str">
        <f>IF('1_QUESITOS'!$D$18="ERRO !!!","00.0",
IF(AND(OR(G1782="C",G1782="D"),'1_QUESITOS'!$D$13="Sim"),"10.1",
IF(AND(OR(G1782="A",G1782="B"),'1_QUESITOS'!$D$14="Sim"),"10.2",
IF(AND(OR(G1782="C",G1782="D"),'1_QUESITOS'!$D$13="Não",'1_QUESITOS'!$D$12="Inciso I"),"11.1",
IF(AND(OR(G1782="C",G1782="D"),'1_QUESITOS'!$D$13="Não",'1_QUESITOS'!$D$12="Inciso II"),"11.2",
"00.0")))))</f>
        <v>00.0</v>
      </c>
      <c r="I1782" s="87">
        <f>IF('1_QUESITOS'!$D$18="ERRO !!!",0,
IF(H1782="10.1",0.65,
IF(H1782="10.2",0,
IF(AND(H1782="11.1",'1_QUESITOS'!$D$8="Não",'1_QUESITOS'!$D$9="Não",'1_QUESITOS'!$D$10="Não",'1_QUESITOS'!$D$11="Não"),0.65,
IF(AND(H1782="11.1",OR('1_QUESITOS'!$D$8="Sim",'1_QUESITOS'!$D$9="Sim",'1_QUESITOS'!$D$10="Sim",'1_QUESITOS'!$D$11="Sim")),0.7,
IF(AND(H1782="11.2",'1_QUESITOS'!$D$8="Não",'1_QUESITOS'!$D$9="Não",'1_QUESITOS'!$D$10="Não",'1_QUESITOS'!$D$11="Não"),0.5,
IF(AND(H1782="11.2",OR('1_QUESITOS'!$D$8="Sim",'1_QUESITOS'!$D$9="Sim",'1_QUESITOS'!$D$10="Sim",'1_QUESITOS'!$D$11="Sim")),0.55,
0)))))))</f>
        <v>0</v>
      </c>
      <c r="J1782" s="87">
        <f>'3_CAPAG'!$D$8</f>
        <v>0</v>
      </c>
      <c r="K1782" s="87">
        <f>IF(OR('2_DEBITOS'!I1778="Sim",'1_QUESITOS'!$D$6="Sim",'1_QUESITOS'!$D$7="Sim",'1_QUESITOS'!$D$9="Sim"),I1782,
SMALL(I1782:J1782,1))</f>
        <v>0</v>
      </c>
      <c r="L1782" s="7">
        <f>IF('2_DEBITOS'!$I$4="ERRO !!!",0,ROUNDDOWN(SUM(E1782:F1782)*K1782,2))</f>
        <v>0</v>
      </c>
      <c r="M1782" s="7">
        <f t="shared" si="108"/>
        <v>0</v>
      </c>
      <c r="N1782" s="7">
        <f t="shared" si="111"/>
        <v>0</v>
      </c>
      <c r="O1782" s="7">
        <f t="shared" si="109"/>
        <v>0</v>
      </c>
    </row>
    <row r="1783" spans="3:15" x14ac:dyDescent="0.35">
      <c r="C1783" s="18" t="str">
        <f t="shared" si="110"/>
        <v/>
      </c>
      <c r="D1783" s="13" t="str">
        <f>IF('2_DEBITOS'!D1779="","Não informado",'2_DEBITOS'!D1779)</f>
        <v>Não informado</v>
      </c>
      <c r="E1783" s="7">
        <f>IF('2_DEBITOS'!$I$4="ERRO !!!",0,SUM('2_DEBITOS'!E1779))</f>
        <v>0</v>
      </c>
      <c r="F1783" s="7">
        <f>IF('2_DEBITOS'!$I$4="ERRO !!!",0,SUM('2_DEBITOS'!F1779,'2_DEBITOS'!G1779))</f>
        <v>0</v>
      </c>
      <c r="G1783" s="8" t="str">
        <f>IF('1_QUESITOS'!$D$18="ERRO !!!","",
IF(E1783+F1783=0,"",
IF(OR('2_DEBITOS'!I1779="Sim",'1_QUESITOS'!$D$6="Sim",'1_QUESITOS'!$D$7="Sim",'1_QUESITOS'!$D$9="Sim"),"D",
IF('3_CAPAG'!$D$9="","",
'3_CAPAG'!$D$9))))</f>
        <v/>
      </c>
      <c r="H1783" s="8" t="str">
        <f>IF('1_QUESITOS'!$D$18="ERRO !!!","00.0",
IF(AND(OR(G1783="C",G1783="D"),'1_QUESITOS'!$D$13="Sim"),"10.1",
IF(AND(OR(G1783="A",G1783="B"),'1_QUESITOS'!$D$14="Sim"),"10.2",
IF(AND(OR(G1783="C",G1783="D"),'1_QUESITOS'!$D$13="Não",'1_QUESITOS'!$D$12="Inciso I"),"11.1",
IF(AND(OR(G1783="C",G1783="D"),'1_QUESITOS'!$D$13="Não",'1_QUESITOS'!$D$12="Inciso II"),"11.2",
"00.0")))))</f>
        <v>00.0</v>
      </c>
      <c r="I1783" s="87">
        <f>IF('1_QUESITOS'!$D$18="ERRO !!!",0,
IF(H1783="10.1",0.65,
IF(H1783="10.2",0,
IF(AND(H1783="11.1",'1_QUESITOS'!$D$8="Não",'1_QUESITOS'!$D$9="Não",'1_QUESITOS'!$D$10="Não",'1_QUESITOS'!$D$11="Não"),0.65,
IF(AND(H1783="11.1",OR('1_QUESITOS'!$D$8="Sim",'1_QUESITOS'!$D$9="Sim",'1_QUESITOS'!$D$10="Sim",'1_QUESITOS'!$D$11="Sim")),0.7,
IF(AND(H1783="11.2",'1_QUESITOS'!$D$8="Não",'1_QUESITOS'!$D$9="Não",'1_QUESITOS'!$D$10="Não",'1_QUESITOS'!$D$11="Não"),0.5,
IF(AND(H1783="11.2",OR('1_QUESITOS'!$D$8="Sim",'1_QUESITOS'!$D$9="Sim",'1_QUESITOS'!$D$10="Sim",'1_QUESITOS'!$D$11="Sim")),0.55,
0)))))))</f>
        <v>0</v>
      </c>
      <c r="J1783" s="87">
        <f>'3_CAPAG'!$D$8</f>
        <v>0</v>
      </c>
      <c r="K1783" s="87">
        <f>IF(OR('2_DEBITOS'!I1779="Sim",'1_QUESITOS'!$D$6="Sim",'1_QUESITOS'!$D$7="Sim",'1_QUESITOS'!$D$9="Sim"),I1783,
SMALL(I1783:J1783,1))</f>
        <v>0</v>
      </c>
      <c r="L1783" s="7">
        <f>IF('2_DEBITOS'!$I$4="ERRO !!!",0,ROUNDDOWN(SUM(E1783:F1783)*K1783,2))</f>
        <v>0</v>
      </c>
      <c r="M1783" s="7">
        <f t="shared" si="108"/>
        <v>0</v>
      </c>
      <c r="N1783" s="7">
        <f t="shared" si="111"/>
        <v>0</v>
      </c>
      <c r="O1783" s="7">
        <f t="shared" si="109"/>
        <v>0</v>
      </c>
    </row>
    <row r="1784" spans="3:15" x14ac:dyDescent="0.35">
      <c r="C1784" s="18" t="str">
        <f t="shared" si="110"/>
        <v/>
      </c>
      <c r="D1784" s="13" t="str">
        <f>IF('2_DEBITOS'!D1780="","Não informado",'2_DEBITOS'!D1780)</f>
        <v>Não informado</v>
      </c>
      <c r="E1784" s="7">
        <f>IF('2_DEBITOS'!$I$4="ERRO !!!",0,SUM('2_DEBITOS'!E1780))</f>
        <v>0</v>
      </c>
      <c r="F1784" s="7">
        <f>IF('2_DEBITOS'!$I$4="ERRO !!!",0,SUM('2_DEBITOS'!F1780,'2_DEBITOS'!G1780))</f>
        <v>0</v>
      </c>
      <c r="G1784" s="8" t="str">
        <f>IF('1_QUESITOS'!$D$18="ERRO !!!","",
IF(E1784+F1784=0,"",
IF(OR('2_DEBITOS'!I1780="Sim",'1_QUESITOS'!$D$6="Sim",'1_QUESITOS'!$D$7="Sim",'1_QUESITOS'!$D$9="Sim"),"D",
IF('3_CAPAG'!$D$9="","",
'3_CAPAG'!$D$9))))</f>
        <v/>
      </c>
      <c r="H1784" s="8" t="str">
        <f>IF('1_QUESITOS'!$D$18="ERRO !!!","00.0",
IF(AND(OR(G1784="C",G1784="D"),'1_QUESITOS'!$D$13="Sim"),"10.1",
IF(AND(OR(G1784="A",G1784="B"),'1_QUESITOS'!$D$14="Sim"),"10.2",
IF(AND(OR(G1784="C",G1784="D"),'1_QUESITOS'!$D$13="Não",'1_QUESITOS'!$D$12="Inciso I"),"11.1",
IF(AND(OR(G1784="C",G1784="D"),'1_QUESITOS'!$D$13="Não",'1_QUESITOS'!$D$12="Inciso II"),"11.2",
"00.0")))))</f>
        <v>00.0</v>
      </c>
      <c r="I1784" s="87">
        <f>IF('1_QUESITOS'!$D$18="ERRO !!!",0,
IF(H1784="10.1",0.65,
IF(H1784="10.2",0,
IF(AND(H1784="11.1",'1_QUESITOS'!$D$8="Não",'1_QUESITOS'!$D$9="Não",'1_QUESITOS'!$D$10="Não",'1_QUESITOS'!$D$11="Não"),0.65,
IF(AND(H1784="11.1",OR('1_QUESITOS'!$D$8="Sim",'1_QUESITOS'!$D$9="Sim",'1_QUESITOS'!$D$10="Sim",'1_QUESITOS'!$D$11="Sim")),0.7,
IF(AND(H1784="11.2",'1_QUESITOS'!$D$8="Não",'1_QUESITOS'!$D$9="Não",'1_QUESITOS'!$D$10="Não",'1_QUESITOS'!$D$11="Não"),0.5,
IF(AND(H1784="11.2",OR('1_QUESITOS'!$D$8="Sim",'1_QUESITOS'!$D$9="Sim",'1_QUESITOS'!$D$10="Sim",'1_QUESITOS'!$D$11="Sim")),0.55,
0)))))))</f>
        <v>0</v>
      </c>
      <c r="J1784" s="87">
        <f>'3_CAPAG'!$D$8</f>
        <v>0</v>
      </c>
      <c r="K1784" s="87">
        <f>IF(OR('2_DEBITOS'!I1780="Sim",'1_QUESITOS'!$D$6="Sim",'1_QUESITOS'!$D$7="Sim",'1_QUESITOS'!$D$9="Sim"),I1784,
SMALL(I1784:J1784,1))</f>
        <v>0</v>
      </c>
      <c r="L1784" s="7">
        <f>IF('2_DEBITOS'!$I$4="ERRO !!!",0,ROUNDDOWN(SUM(E1784:F1784)*K1784,2))</f>
        <v>0</v>
      </c>
      <c r="M1784" s="7">
        <f t="shared" si="108"/>
        <v>0</v>
      </c>
      <c r="N1784" s="7">
        <f t="shared" si="111"/>
        <v>0</v>
      </c>
      <c r="O1784" s="7">
        <f t="shared" si="109"/>
        <v>0</v>
      </c>
    </row>
    <row r="1785" spans="3:15" x14ac:dyDescent="0.35">
      <c r="C1785" s="18" t="str">
        <f t="shared" si="110"/>
        <v/>
      </c>
      <c r="D1785" s="13" t="str">
        <f>IF('2_DEBITOS'!D1781="","Não informado",'2_DEBITOS'!D1781)</f>
        <v>Não informado</v>
      </c>
      <c r="E1785" s="7">
        <f>IF('2_DEBITOS'!$I$4="ERRO !!!",0,SUM('2_DEBITOS'!E1781))</f>
        <v>0</v>
      </c>
      <c r="F1785" s="7">
        <f>IF('2_DEBITOS'!$I$4="ERRO !!!",0,SUM('2_DEBITOS'!F1781,'2_DEBITOS'!G1781))</f>
        <v>0</v>
      </c>
      <c r="G1785" s="8" t="str">
        <f>IF('1_QUESITOS'!$D$18="ERRO !!!","",
IF(E1785+F1785=0,"",
IF(OR('2_DEBITOS'!I1781="Sim",'1_QUESITOS'!$D$6="Sim",'1_QUESITOS'!$D$7="Sim",'1_QUESITOS'!$D$9="Sim"),"D",
IF('3_CAPAG'!$D$9="","",
'3_CAPAG'!$D$9))))</f>
        <v/>
      </c>
      <c r="H1785" s="8" t="str">
        <f>IF('1_QUESITOS'!$D$18="ERRO !!!","00.0",
IF(AND(OR(G1785="C",G1785="D"),'1_QUESITOS'!$D$13="Sim"),"10.1",
IF(AND(OR(G1785="A",G1785="B"),'1_QUESITOS'!$D$14="Sim"),"10.2",
IF(AND(OR(G1785="C",G1785="D"),'1_QUESITOS'!$D$13="Não",'1_QUESITOS'!$D$12="Inciso I"),"11.1",
IF(AND(OR(G1785="C",G1785="D"),'1_QUESITOS'!$D$13="Não",'1_QUESITOS'!$D$12="Inciso II"),"11.2",
"00.0")))))</f>
        <v>00.0</v>
      </c>
      <c r="I1785" s="87">
        <f>IF('1_QUESITOS'!$D$18="ERRO !!!",0,
IF(H1785="10.1",0.65,
IF(H1785="10.2",0,
IF(AND(H1785="11.1",'1_QUESITOS'!$D$8="Não",'1_QUESITOS'!$D$9="Não",'1_QUESITOS'!$D$10="Não",'1_QUESITOS'!$D$11="Não"),0.65,
IF(AND(H1785="11.1",OR('1_QUESITOS'!$D$8="Sim",'1_QUESITOS'!$D$9="Sim",'1_QUESITOS'!$D$10="Sim",'1_QUESITOS'!$D$11="Sim")),0.7,
IF(AND(H1785="11.2",'1_QUESITOS'!$D$8="Não",'1_QUESITOS'!$D$9="Não",'1_QUESITOS'!$D$10="Não",'1_QUESITOS'!$D$11="Não"),0.5,
IF(AND(H1785="11.2",OR('1_QUESITOS'!$D$8="Sim",'1_QUESITOS'!$D$9="Sim",'1_QUESITOS'!$D$10="Sim",'1_QUESITOS'!$D$11="Sim")),0.55,
0)))))))</f>
        <v>0</v>
      </c>
      <c r="J1785" s="87">
        <f>'3_CAPAG'!$D$8</f>
        <v>0</v>
      </c>
      <c r="K1785" s="87">
        <f>IF(OR('2_DEBITOS'!I1781="Sim",'1_QUESITOS'!$D$6="Sim",'1_QUESITOS'!$D$7="Sim",'1_QUESITOS'!$D$9="Sim"),I1785,
SMALL(I1785:J1785,1))</f>
        <v>0</v>
      </c>
      <c r="L1785" s="7">
        <f>IF('2_DEBITOS'!$I$4="ERRO !!!",0,ROUNDDOWN(SUM(E1785:F1785)*K1785,2))</f>
        <v>0</v>
      </c>
      <c r="M1785" s="7">
        <f t="shared" si="108"/>
        <v>0</v>
      </c>
      <c r="N1785" s="7">
        <f t="shared" si="111"/>
        <v>0</v>
      </c>
      <c r="O1785" s="7">
        <f t="shared" si="109"/>
        <v>0</v>
      </c>
    </row>
    <row r="1786" spans="3:15" x14ac:dyDescent="0.35">
      <c r="C1786" s="18" t="str">
        <f t="shared" si="110"/>
        <v/>
      </c>
      <c r="D1786" s="13" t="str">
        <f>IF('2_DEBITOS'!D1782="","Não informado",'2_DEBITOS'!D1782)</f>
        <v>Não informado</v>
      </c>
      <c r="E1786" s="7">
        <f>IF('2_DEBITOS'!$I$4="ERRO !!!",0,SUM('2_DEBITOS'!E1782))</f>
        <v>0</v>
      </c>
      <c r="F1786" s="7">
        <f>IF('2_DEBITOS'!$I$4="ERRO !!!",0,SUM('2_DEBITOS'!F1782,'2_DEBITOS'!G1782))</f>
        <v>0</v>
      </c>
      <c r="G1786" s="8" t="str">
        <f>IF('1_QUESITOS'!$D$18="ERRO !!!","",
IF(E1786+F1786=0,"",
IF(OR('2_DEBITOS'!I1782="Sim",'1_QUESITOS'!$D$6="Sim",'1_QUESITOS'!$D$7="Sim",'1_QUESITOS'!$D$9="Sim"),"D",
IF('3_CAPAG'!$D$9="","",
'3_CAPAG'!$D$9))))</f>
        <v/>
      </c>
      <c r="H1786" s="8" t="str">
        <f>IF('1_QUESITOS'!$D$18="ERRO !!!","00.0",
IF(AND(OR(G1786="C",G1786="D"),'1_QUESITOS'!$D$13="Sim"),"10.1",
IF(AND(OR(G1786="A",G1786="B"),'1_QUESITOS'!$D$14="Sim"),"10.2",
IF(AND(OR(G1786="C",G1786="D"),'1_QUESITOS'!$D$13="Não",'1_QUESITOS'!$D$12="Inciso I"),"11.1",
IF(AND(OR(G1786="C",G1786="D"),'1_QUESITOS'!$D$13="Não",'1_QUESITOS'!$D$12="Inciso II"),"11.2",
"00.0")))))</f>
        <v>00.0</v>
      </c>
      <c r="I1786" s="87">
        <f>IF('1_QUESITOS'!$D$18="ERRO !!!",0,
IF(H1786="10.1",0.65,
IF(H1786="10.2",0,
IF(AND(H1786="11.1",'1_QUESITOS'!$D$8="Não",'1_QUESITOS'!$D$9="Não",'1_QUESITOS'!$D$10="Não",'1_QUESITOS'!$D$11="Não"),0.65,
IF(AND(H1786="11.1",OR('1_QUESITOS'!$D$8="Sim",'1_QUESITOS'!$D$9="Sim",'1_QUESITOS'!$D$10="Sim",'1_QUESITOS'!$D$11="Sim")),0.7,
IF(AND(H1786="11.2",'1_QUESITOS'!$D$8="Não",'1_QUESITOS'!$D$9="Não",'1_QUESITOS'!$D$10="Não",'1_QUESITOS'!$D$11="Não"),0.5,
IF(AND(H1786="11.2",OR('1_QUESITOS'!$D$8="Sim",'1_QUESITOS'!$D$9="Sim",'1_QUESITOS'!$D$10="Sim",'1_QUESITOS'!$D$11="Sim")),0.55,
0)))))))</f>
        <v>0</v>
      </c>
      <c r="J1786" s="87">
        <f>'3_CAPAG'!$D$8</f>
        <v>0</v>
      </c>
      <c r="K1786" s="87">
        <f>IF(OR('2_DEBITOS'!I1782="Sim",'1_QUESITOS'!$D$6="Sim",'1_QUESITOS'!$D$7="Sim",'1_QUESITOS'!$D$9="Sim"),I1786,
SMALL(I1786:J1786,1))</f>
        <v>0</v>
      </c>
      <c r="L1786" s="7">
        <f>IF('2_DEBITOS'!$I$4="ERRO !!!",0,ROUNDDOWN(SUM(E1786:F1786)*K1786,2))</f>
        <v>0</v>
      </c>
      <c r="M1786" s="7">
        <f t="shared" si="108"/>
        <v>0</v>
      </c>
      <c r="N1786" s="7">
        <f t="shared" si="111"/>
        <v>0</v>
      </c>
      <c r="O1786" s="7">
        <f t="shared" si="109"/>
        <v>0</v>
      </c>
    </row>
    <row r="1787" spans="3:15" x14ac:dyDescent="0.35">
      <c r="C1787" s="18" t="str">
        <f t="shared" si="110"/>
        <v/>
      </c>
      <c r="D1787" s="13" t="str">
        <f>IF('2_DEBITOS'!D1783="","Não informado",'2_DEBITOS'!D1783)</f>
        <v>Não informado</v>
      </c>
      <c r="E1787" s="7">
        <f>IF('2_DEBITOS'!$I$4="ERRO !!!",0,SUM('2_DEBITOS'!E1783))</f>
        <v>0</v>
      </c>
      <c r="F1787" s="7">
        <f>IF('2_DEBITOS'!$I$4="ERRO !!!",0,SUM('2_DEBITOS'!F1783,'2_DEBITOS'!G1783))</f>
        <v>0</v>
      </c>
      <c r="G1787" s="8" t="str">
        <f>IF('1_QUESITOS'!$D$18="ERRO !!!","",
IF(E1787+F1787=0,"",
IF(OR('2_DEBITOS'!I1783="Sim",'1_QUESITOS'!$D$6="Sim",'1_QUESITOS'!$D$7="Sim",'1_QUESITOS'!$D$9="Sim"),"D",
IF('3_CAPAG'!$D$9="","",
'3_CAPAG'!$D$9))))</f>
        <v/>
      </c>
      <c r="H1787" s="8" t="str">
        <f>IF('1_QUESITOS'!$D$18="ERRO !!!","00.0",
IF(AND(OR(G1787="C",G1787="D"),'1_QUESITOS'!$D$13="Sim"),"10.1",
IF(AND(OR(G1787="A",G1787="B"),'1_QUESITOS'!$D$14="Sim"),"10.2",
IF(AND(OR(G1787="C",G1787="D"),'1_QUESITOS'!$D$13="Não",'1_QUESITOS'!$D$12="Inciso I"),"11.1",
IF(AND(OR(G1787="C",G1787="D"),'1_QUESITOS'!$D$13="Não",'1_QUESITOS'!$D$12="Inciso II"),"11.2",
"00.0")))))</f>
        <v>00.0</v>
      </c>
      <c r="I1787" s="87">
        <f>IF('1_QUESITOS'!$D$18="ERRO !!!",0,
IF(H1787="10.1",0.65,
IF(H1787="10.2",0,
IF(AND(H1787="11.1",'1_QUESITOS'!$D$8="Não",'1_QUESITOS'!$D$9="Não",'1_QUESITOS'!$D$10="Não",'1_QUESITOS'!$D$11="Não"),0.65,
IF(AND(H1787="11.1",OR('1_QUESITOS'!$D$8="Sim",'1_QUESITOS'!$D$9="Sim",'1_QUESITOS'!$D$10="Sim",'1_QUESITOS'!$D$11="Sim")),0.7,
IF(AND(H1787="11.2",'1_QUESITOS'!$D$8="Não",'1_QUESITOS'!$D$9="Não",'1_QUESITOS'!$D$10="Não",'1_QUESITOS'!$D$11="Não"),0.5,
IF(AND(H1787="11.2",OR('1_QUESITOS'!$D$8="Sim",'1_QUESITOS'!$D$9="Sim",'1_QUESITOS'!$D$10="Sim",'1_QUESITOS'!$D$11="Sim")),0.55,
0)))))))</f>
        <v>0</v>
      </c>
      <c r="J1787" s="87">
        <f>'3_CAPAG'!$D$8</f>
        <v>0</v>
      </c>
      <c r="K1787" s="87">
        <f>IF(OR('2_DEBITOS'!I1783="Sim",'1_QUESITOS'!$D$6="Sim",'1_QUESITOS'!$D$7="Sim",'1_QUESITOS'!$D$9="Sim"),I1787,
SMALL(I1787:J1787,1))</f>
        <v>0</v>
      </c>
      <c r="L1787" s="7">
        <f>IF('2_DEBITOS'!$I$4="ERRO !!!",0,ROUNDDOWN(SUM(E1787:F1787)*K1787,2))</f>
        <v>0</v>
      </c>
      <c r="M1787" s="7">
        <f t="shared" si="108"/>
        <v>0</v>
      </c>
      <c r="N1787" s="7">
        <f t="shared" si="111"/>
        <v>0</v>
      </c>
      <c r="O1787" s="7">
        <f t="shared" si="109"/>
        <v>0</v>
      </c>
    </row>
    <row r="1788" spans="3:15" x14ac:dyDescent="0.35">
      <c r="C1788" s="18" t="str">
        <f t="shared" si="110"/>
        <v/>
      </c>
      <c r="D1788" s="13" t="str">
        <f>IF('2_DEBITOS'!D1784="","Não informado",'2_DEBITOS'!D1784)</f>
        <v>Não informado</v>
      </c>
      <c r="E1788" s="7">
        <f>IF('2_DEBITOS'!$I$4="ERRO !!!",0,SUM('2_DEBITOS'!E1784))</f>
        <v>0</v>
      </c>
      <c r="F1788" s="7">
        <f>IF('2_DEBITOS'!$I$4="ERRO !!!",0,SUM('2_DEBITOS'!F1784,'2_DEBITOS'!G1784))</f>
        <v>0</v>
      </c>
      <c r="G1788" s="8" t="str">
        <f>IF('1_QUESITOS'!$D$18="ERRO !!!","",
IF(E1788+F1788=0,"",
IF(OR('2_DEBITOS'!I1784="Sim",'1_QUESITOS'!$D$6="Sim",'1_QUESITOS'!$D$7="Sim",'1_QUESITOS'!$D$9="Sim"),"D",
IF('3_CAPAG'!$D$9="","",
'3_CAPAG'!$D$9))))</f>
        <v/>
      </c>
      <c r="H1788" s="8" t="str">
        <f>IF('1_QUESITOS'!$D$18="ERRO !!!","00.0",
IF(AND(OR(G1788="C",G1788="D"),'1_QUESITOS'!$D$13="Sim"),"10.1",
IF(AND(OR(G1788="A",G1788="B"),'1_QUESITOS'!$D$14="Sim"),"10.2",
IF(AND(OR(G1788="C",G1788="D"),'1_QUESITOS'!$D$13="Não",'1_QUESITOS'!$D$12="Inciso I"),"11.1",
IF(AND(OR(G1788="C",G1788="D"),'1_QUESITOS'!$D$13="Não",'1_QUESITOS'!$D$12="Inciso II"),"11.2",
"00.0")))))</f>
        <v>00.0</v>
      </c>
      <c r="I1788" s="87">
        <f>IF('1_QUESITOS'!$D$18="ERRO !!!",0,
IF(H1788="10.1",0.65,
IF(H1788="10.2",0,
IF(AND(H1788="11.1",'1_QUESITOS'!$D$8="Não",'1_QUESITOS'!$D$9="Não",'1_QUESITOS'!$D$10="Não",'1_QUESITOS'!$D$11="Não"),0.65,
IF(AND(H1788="11.1",OR('1_QUESITOS'!$D$8="Sim",'1_QUESITOS'!$D$9="Sim",'1_QUESITOS'!$D$10="Sim",'1_QUESITOS'!$D$11="Sim")),0.7,
IF(AND(H1788="11.2",'1_QUESITOS'!$D$8="Não",'1_QUESITOS'!$D$9="Não",'1_QUESITOS'!$D$10="Não",'1_QUESITOS'!$D$11="Não"),0.5,
IF(AND(H1788="11.2",OR('1_QUESITOS'!$D$8="Sim",'1_QUESITOS'!$D$9="Sim",'1_QUESITOS'!$D$10="Sim",'1_QUESITOS'!$D$11="Sim")),0.55,
0)))))))</f>
        <v>0</v>
      </c>
      <c r="J1788" s="87">
        <f>'3_CAPAG'!$D$8</f>
        <v>0</v>
      </c>
      <c r="K1788" s="87">
        <f>IF(OR('2_DEBITOS'!I1784="Sim",'1_QUESITOS'!$D$6="Sim",'1_QUESITOS'!$D$7="Sim",'1_QUESITOS'!$D$9="Sim"),I1788,
SMALL(I1788:J1788,1))</f>
        <v>0</v>
      </c>
      <c r="L1788" s="7">
        <f>IF('2_DEBITOS'!$I$4="ERRO !!!",0,ROUNDDOWN(SUM(E1788:F1788)*K1788,2))</f>
        <v>0</v>
      </c>
      <c r="M1788" s="7">
        <f t="shared" si="108"/>
        <v>0</v>
      </c>
      <c r="N1788" s="7">
        <f t="shared" si="111"/>
        <v>0</v>
      </c>
      <c r="O1788" s="7">
        <f t="shared" si="109"/>
        <v>0</v>
      </c>
    </row>
    <row r="1789" spans="3:15" x14ac:dyDescent="0.35">
      <c r="C1789" s="18" t="str">
        <f t="shared" si="110"/>
        <v/>
      </c>
      <c r="D1789" s="13" t="str">
        <f>IF('2_DEBITOS'!D1785="","Não informado",'2_DEBITOS'!D1785)</f>
        <v>Não informado</v>
      </c>
      <c r="E1789" s="7">
        <f>IF('2_DEBITOS'!$I$4="ERRO !!!",0,SUM('2_DEBITOS'!E1785))</f>
        <v>0</v>
      </c>
      <c r="F1789" s="7">
        <f>IF('2_DEBITOS'!$I$4="ERRO !!!",0,SUM('2_DEBITOS'!F1785,'2_DEBITOS'!G1785))</f>
        <v>0</v>
      </c>
      <c r="G1789" s="8" t="str">
        <f>IF('1_QUESITOS'!$D$18="ERRO !!!","",
IF(E1789+F1789=0,"",
IF(OR('2_DEBITOS'!I1785="Sim",'1_QUESITOS'!$D$6="Sim",'1_QUESITOS'!$D$7="Sim",'1_QUESITOS'!$D$9="Sim"),"D",
IF('3_CAPAG'!$D$9="","",
'3_CAPAG'!$D$9))))</f>
        <v/>
      </c>
      <c r="H1789" s="8" t="str">
        <f>IF('1_QUESITOS'!$D$18="ERRO !!!","00.0",
IF(AND(OR(G1789="C",G1789="D"),'1_QUESITOS'!$D$13="Sim"),"10.1",
IF(AND(OR(G1789="A",G1789="B"),'1_QUESITOS'!$D$14="Sim"),"10.2",
IF(AND(OR(G1789="C",G1789="D"),'1_QUESITOS'!$D$13="Não",'1_QUESITOS'!$D$12="Inciso I"),"11.1",
IF(AND(OR(G1789="C",G1789="D"),'1_QUESITOS'!$D$13="Não",'1_QUESITOS'!$D$12="Inciso II"),"11.2",
"00.0")))))</f>
        <v>00.0</v>
      </c>
      <c r="I1789" s="87">
        <f>IF('1_QUESITOS'!$D$18="ERRO !!!",0,
IF(H1789="10.1",0.65,
IF(H1789="10.2",0,
IF(AND(H1789="11.1",'1_QUESITOS'!$D$8="Não",'1_QUESITOS'!$D$9="Não",'1_QUESITOS'!$D$10="Não",'1_QUESITOS'!$D$11="Não"),0.65,
IF(AND(H1789="11.1",OR('1_QUESITOS'!$D$8="Sim",'1_QUESITOS'!$D$9="Sim",'1_QUESITOS'!$D$10="Sim",'1_QUESITOS'!$D$11="Sim")),0.7,
IF(AND(H1789="11.2",'1_QUESITOS'!$D$8="Não",'1_QUESITOS'!$D$9="Não",'1_QUESITOS'!$D$10="Não",'1_QUESITOS'!$D$11="Não"),0.5,
IF(AND(H1789="11.2",OR('1_QUESITOS'!$D$8="Sim",'1_QUESITOS'!$D$9="Sim",'1_QUESITOS'!$D$10="Sim",'1_QUESITOS'!$D$11="Sim")),0.55,
0)))))))</f>
        <v>0</v>
      </c>
      <c r="J1789" s="87">
        <f>'3_CAPAG'!$D$8</f>
        <v>0</v>
      </c>
      <c r="K1789" s="87">
        <f>IF(OR('2_DEBITOS'!I1785="Sim",'1_QUESITOS'!$D$6="Sim",'1_QUESITOS'!$D$7="Sim",'1_QUESITOS'!$D$9="Sim"),I1789,
SMALL(I1789:J1789,1))</f>
        <v>0</v>
      </c>
      <c r="L1789" s="7">
        <f>IF('2_DEBITOS'!$I$4="ERRO !!!",0,ROUNDDOWN(SUM(E1789:F1789)*K1789,2))</f>
        <v>0</v>
      </c>
      <c r="M1789" s="7">
        <f t="shared" si="108"/>
        <v>0</v>
      </c>
      <c r="N1789" s="7">
        <f t="shared" si="111"/>
        <v>0</v>
      </c>
      <c r="O1789" s="7">
        <f t="shared" si="109"/>
        <v>0</v>
      </c>
    </row>
    <row r="1790" spans="3:15" x14ac:dyDescent="0.35">
      <c r="C1790" s="18" t="str">
        <f t="shared" si="110"/>
        <v/>
      </c>
      <c r="D1790" s="13" t="str">
        <f>IF('2_DEBITOS'!D1786="","Não informado",'2_DEBITOS'!D1786)</f>
        <v>Não informado</v>
      </c>
      <c r="E1790" s="7">
        <f>IF('2_DEBITOS'!$I$4="ERRO !!!",0,SUM('2_DEBITOS'!E1786))</f>
        <v>0</v>
      </c>
      <c r="F1790" s="7">
        <f>IF('2_DEBITOS'!$I$4="ERRO !!!",0,SUM('2_DEBITOS'!F1786,'2_DEBITOS'!G1786))</f>
        <v>0</v>
      </c>
      <c r="G1790" s="8" t="str">
        <f>IF('1_QUESITOS'!$D$18="ERRO !!!","",
IF(E1790+F1790=0,"",
IF(OR('2_DEBITOS'!I1786="Sim",'1_QUESITOS'!$D$6="Sim",'1_QUESITOS'!$D$7="Sim",'1_QUESITOS'!$D$9="Sim"),"D",
IF('3_CAPAG'!$D$9="","",
'3_CAPAG'!$D$9))))</f>
        <v/>
      </c>
      <c r="H1790" s="8" t="str">
        <f>IF('1_QUESITOS'!$D$18="ERRO !!!","00.0",
IF(AND(OR(G1790="C",G1790="D"),'1_QUESITOS'!$D$13="Sim"),"10.1",
IF(AND(OR(G1790="A",G1790="B"),'1_QUESITOS'!$D$14="Sim"),"10.2",
IF(AND(OR(G1790="C",G1790="D"),'1_QUESITOS'!$D$13="Não",'1_QUESITOS'!$D$12="Inciso I"),"11.1",
IF(AND(OR(G1790="C",G1790="D"),'1_QUESITOS'!$D$13="Não",'1_QUESITOS'!$D$12="Inciso II"),"11.2",
"00.0")))))</f>
        <v>00.0</v>
      </c>
      <c r="I1790" s="87">
        <f>IF('1_QUESITOS'!$D$18="ERRO !!!",0,
IF(H1790="10.1",0.65,
IF(H1790="10.2",0,
IF(AND(H1790="11.1",'1_QUESITOS'!$D$8="Não",'1_QUESITOS'!$D$9="Não",'1_QUESITOS'!$D$10="Não",'1_QUESITOS'!$D$11="Não"),0.65,
IF(AND(H1790="11.1",OR('1_QUESITOS'!$D$8="Sim",'1_QUESITOS'!$D$9="Sim",'1_QUESITOS'!$D$10="Sim",'1_QUESITOS'!$D$11="Sim")),0.7,
IF(AND(H1790="11.2",'1_QUESITOS'!$D$8="Não",'1_QUESITOS'!$D$9="Não",'1_QUESITOS'!$D$10="Não",'1_QUESITOS'!$D$11="Não"),0.5,
IF(AND(H1790="11.2",OR('1_QUESITOS'!$D$8="Sim",'1_QUESITOS'!$D$9="Sim",'1_QUESITOS'!$D$10="Sim",'1_QUESITOS'!$D$11="Sim")),0.55,
0)))))))</f>
        <v>0</v>
      </c>
      <c r="J1790" s="87">
        <f>'3_CAPAG'!$D$8</f>
        <v>0</v>
      </c>
      <c r="K1790" s="87">
        <f>IF(OR('2_DEBITOS'!I1786="Sim",'1_QUESITOS'!$D$6="Sim",'1_QUESITOS'!$D$7="Sim",'1_QUESITOS'!$D$9="Sim"),I1790,
SMALL(I1790:J1790,1))</f>
        <v>0</v>
      </c>
      <c r="L1790" s="7">
        <f>IF('2_DEBITOS'!$I$4="ERRO !!!",0,ROUNDDOWN(SUM(E1790:F1790)*K1790,2))</f>
        <v>0</v>
      </c>
      <c r="M1790" s="7">
        <f t="shared" si="108"/>
        <v>0</v>
      </c>
      <c r="N1790" s="7">
        <f t="shared" si="111"/>
        <v>0</v>
      </c>
      <c r="O1790" s="7">
        <f t="shared" si="109"/>
        <v>0</v>
      </c>
    </row>
    <row r="1791" spans="3:15" x14ac:dyDescent="0.35">
      <c r="C1791" s="18" t="str">
        <f t="shared" si="110"/>
        <v/>
      </c>
      <c r="D1791" s="13" t="str">
        <f>IF('2_DEBITOS'!D1787="","Não informado",'2_DEBITOS'!D1787)</f>
        <v>Não informado</v>
      </c>
      <c r="E1791" s="7">
        <f>IF('2_DEBITOS'!$I$4="ERRO !!!",0,SUM('2_DEBITOS'!E1787))</f>
        <v>0</v>
      </c>
      <c r="F1791" s="7">
        <f>IF('2_DEBITOS'!$I$4="ERRO !!!",0,SUM('2_DEBITOS'!F1787,'2_DEBITOS'!G1787))</f>
        <v>0</v>
      </c>
      <c r="G1791" s="8" t="str">
        <f>IF('1_QUESITOS'!$D$18="ERRO !!!","",
IF(E1791+F1791=0,"",
IF(OR('2_DEBITOS'!I1787="Sim",'1_QUESITOS'!$D$6="Sim",'1_QUESITOS'!$D$7="Sim",'1_QUESITOS'!$D$9="Sim"),"D",
IF('3_CAPAG'!$D$9="","",
'3_CAPAG'!$D$9))))</f>
        <v/>
      </c>
      <c r="H1791" s="8" t="str">
        <f>IF('1_QUESITOS'!$D$18="ERRO !!!","00.0",
IF(AND(OR(G1791="C",G1791="D"),'1_QUESITOS'!$D$13="Sim"),"10.1",
IF(AND(OR(G1791="A",G1791="B"),'1_QUESITOS'!$D$14="Sim"),"10.2",
IF(AND(OR(G1791="C",G1791="D"),'1_QUESITOS'!$D$13="Não",'1_QUESITOS'!$D$12="Inciso I"),"11.1",
IF(AND(OR(G1791="C",G1791="D"),'1_QUESITOS'!$D$13="Não",'1_QUESITOS'!$D$12="Inciso II"),"11.2",
"00.0")))))</f>
        <v>00.0</v>
      </c>
      <c r="I1791" s="87">
        <f>IF('1_QUESITOS'!$D$18="ERRO !!!",0,
IF(H1791="10.1",0.65,
IF(H1791="10.2",0,
IF(AND(H1791="11.1",'1_QUESITOS'!$D$8="Não",'1_QUESITOS'!$D$9="Não",'1_QUESITOS'!$D$10="Não",'1_QUESITOS'!$D$11="Não"),0.65,
IF(AND(H1791="11.1",OR('1_QUESITOS'!$D$8="Sim",'1_QUESITOS'!$D$9="Sim",'1_QUESITOS'!$D$10="Sim",'1_QUESITOS'!$D$11="Sim")),0.7,
IF(AND(H1791="11.2",'1_QUESITOS'!$D$8="Não",'1_QUESITOS'!$D$9="Não",'1_QUESITOS'!$D$10="Não",'1_QUESITOS'!$D$11="Não"),0.5,
IF(AND(H1791="11.2",OR('1_QUESITOS'!$D$8="Sim",'1_QUESITOS'!$D$9="Sim",'1_QUESITOS'!$D$10="Sim",'1_QUESITOS'!$D$11="Sim")),0.55,
0)))))))</f>
        <v>0</v>
      </c>
      <c r="J1791" s="87">
        <f>'3_CAPAG'!$D$8</f>
        <v>0</v>
      </c>
      <c r="K1791" s="87">
        <f>IF(OR('2_DEBITOS'!I1787="Sim",'1_QUESITOS'!$D$6="Sim",'1_QUESITOS'!$D$7="Sim",'1_QUESITOS'!$D$9="Sim"),I1791,
SMALL(I1791:J1791,1))</f>
        <v>0</v>
      </c>
      <c r="L1791" s="7">
        <f>IF('2_DEBITOS'!$I$4="ERRO !!!",0,ROUNDDOWN(SUM(E1791:F1791)*K1791,2))</f>
        <v>0</v>
      </c>
      <c r="M1791" s="7">
        <f t="shared" si="108"/>
        <v>0</v>
      </c>
      <c r="N1791" s="7">
        <f t="shared" si="111"/>
        <v>0</v>
      </c>
      <c r="O1791" s="7">
        <f t="shared" si="109"/>
        <v>0</v>
      </c>
    </row>
    <row r="1792" spans="3:15" x14ac:dyDescent="0.35">
      <c r="C1792" s="18" t="str">
        <f t="shared" si="110"/>
        <v/>
      </c>
      <c r="D1792" s="13" t="str">
        <f>IF('2_DEBITOS'!D1788="","Não informado",'2_DEBITOS'!D1788)</f>
        <v>Não informado</v>
      </c>
      <c r="E1792" s="7">
        <f>IF('2_DEBITOS'!$I$4="ERRO !!!",0,SUM('2_DEBITOS'!E1788))</f>
        <v>0</v>
      </c>
      <c r="F1792" s="7">
        <f>IF('2_DEBITOS'!$I$4="ERRO !!!",0,SUM('2_DEBITOS'!F1788,'2_DEBITOS'!G1788))</f>
        <v>0</v>
      </c>
      <c r="G1792" s="8" t="str">
        <f>IF('1_QUESITOS'!$D$18="ERRO !!!","",
IF(E1792+F1792=0,"",
IF(OR('2_DEBITOS'!I1788="Sim",'1_QUESITOS'!$D$6="Sim",'1_QUESITOS'!$D$7="Sim",'1_QUESITOS'!$D$9="Sim"),"D",
IF('3_CAPAG'!$D$9="","",
'3_CAPAG'!$D$9))))</f>
        <v/>
      </c>
      <c r="H1792" s="8" t="str">
        <f>IF('1_QUESITOS'!$D$18="ERRO !!!","00.0",
IF(AND(OR(G1792="C",G1792="D"),'1_QUESITOS'!$D$13="Sim"),"10.1",
IF(AND(OR(G1792="A",G1792="B"),'1_QUESITOS'!$D$14="Sim"),"10.2",
IF(AND(OR(G1792="C",G1792="D"),'1_QUESITOS'!$D$13="Não",'1_QUESITOS'!$D$12="Inciso I"),"11.1",
IF(AND(OR(G1792="C",G1792="D"),'1_QUESITOS'!$D$13="Não",'1_QUESITOS'!$D$12="Inciso II"),"11.2",
"00.0")))))</f>
        <v>00.0</v>
      </c>
      <c r="I1792" s="87">
        <f>IF('1_QUESITOS'!$D$18="ERRO !!!",0,
IF(H1792="10.1",0.65,
IF(H1792="10.2",0,
IF(AND(H1792="11.1",'1_QUESITOS'!$D$8="Não",'1_QUESITOS'!$D$9="Não",'1_QUESITOS'!$D$10="Não",'1_QUESITOS'!$D$11="Não"),0.65,
IF(AND(H1792="11.1",OR('1_QUESITOS'!$D$8="Sim",'1_QUESITOS'!$D$9="Sim",'1_QUESITOS'!$D$10="Sim",'1_QUESITOS'!$D$11="Sim")),0.7,
IF(AND(H1792="11.2",'1_QUESITOS'!$D$8="Não",'1_QUESITOS'!$D$9="Não",'1_QUESITOS'!$D$10="Não",'1_QUESITOS'!$D$11="Não"),0.5,
IF(AND(H1792="11.2",OR('1_QUESITOS'!$D$8="Sim",'1_QUESITOS'!$D$9="Sim",'1_QUESITOS'!$D$10="Sim",'1_QUESITOS'!$D$11="Sim")),0.55,
0)))))))</f>
        <v>0</v>
      </c>
      <c r="J1792" s="87">
        <f>'3_CAPAG'!$D$8</f>
        <v>0</v>
      </c>
      <c r="K1792" s="87">
        <f>IF(OR('2_DEBITOS'!I1788="Sim",'1_QUESITOS'!$D$6="Sim",'1_QUESITOS'!$D$7="Sim",'1_QUESITOS'!$D$9="Sim"),I1792,
SMALL(I1792:J1792,1))</f>
        <v>0</v>
      </c>
      <c r="L1792" s="7">
        <f>IF('2_DEBITOS'!$I$4="ERRO !!!",0,ROUNDDOWN(SUM(E1792:F1792)*K1792,2))</f>
        <v>0</v>
      </c>
      <c r="M1792" s="7">
        <f t="shared" si="108"/>
        <v>0</v>
      </c>
      <c r="N1792" s="7">
        <f t="shared" si="111"/>
        <v>0</v>
      </c>
      <c r="O1792" s="7">
        <f t="shared" si="109"/>
        <v>0</v>
      </c>
    </row>
    <row r="1793" spans="3:15" x14ac:dyDescent="0.35">
      <c r="C1793" s="18" t="str">
        <f t="shared" si="110"/>
        <v/>
      </c>
      <c r="D1793" s="13" t="str">
        <f>IF('2_DEBITOS'!D1789="","Não informado",'2_DEBITOS'!D1789)</f>
        <v>Não informado</v>
      </c>
      <c r="E1793" s="7">
        <f>IF('2_DEBITOS'!$I$4="ERRO !!!",0,SUM('2_DEBITOS'!E1789))</f>
        <v>0</v>
      </c>
      <c r="F1793" s="7">
        <f>IF('2_DEBITOS'!$I$4="ERRO !!!",0,SUM('2_DEBITOS'!F1789,'2_DEBITOS'!G1789))</f>
        <v>0</v>
      </c>
      <c r="G1793" s="8" t="str">
        <f>IF('1_QUESITOS'!$D$18="ERRO !!!","",
IF(E1793+F1793=0,"",
IF(OR('2_DEBITOS'!I1789="Sim",'1_QUESITOS'!$D$6="Sim",'1_QUESITOS'!$D$7="Sim",'1_QUESITOS'!$D$9="Sim"),"D",
IF('3_CAPAG'!$D$9="","",
'3_CAPAG'!$D$9))))</f>
        <v/>
      </c>
      <c r="H1793" s="8" t="str">
        <f>IF('1_QUESITOS'!$D$18="ERRO !!!","00.0",
IF(AND(OR(G1793="C",G1793="D"),'1_QUESITOS'!$D$13="Sim"),"10.1",
IF(AND(OR(G1793="A",G1793="B"),'1_QUESITOS'!$D$14="Sim"),"10.2",
IF(AND(OR(G1793="C",G1793="D"),'1_QUESITOS'!$D$13="Não",'1_QUESITOS'!$D$12="Inciso I"),"11.1",
IF(AND(OR(G1793="C",G1793="D"),'1_QUESITOS'!$D$13="Não",'1_QUESITOS'!$D$12="Inciso II"),"11.2",
"00.0")))))</f>
        <v>00.0</v>
      </c>
      <c r="I1793" s="87">
        <f>IF('1_QUESITOS'!$D$18="ERRO !!!",0,
IF(H1793="10.1",0.65,
IF(H1793="10.2",0,
IF(AND(H1793="11.1",'1_QUESITOS'!$D$8="Não",'1_QUESITOS'!$D$9="Não",'1_QUESITOS'!$D$10="Não",'1_QUESITOS'!$D$11="Não"),0.65,
IF(AND(H1793="11.1",OR('1_QUESITOS'!$D$8="Sim",'1_QUESITOS'!$D$9="Sim",'1_QUESITOS'!$D$10="Sim",'1_QUESITOS'!$D$11="Sim")),0.7,
IF(AND(H1793="11.2",'1_QUESITOS'!$D$8="Não",'1_QUESITOS'!$D$9="Não",'1_QUESITOS'!$D$10="Não",'1_QUESITOS'!$D$11="Não"),0.5,
IF(AND(H1793="11.2",OR('1_QUESITOS'!$D$8="Sim",'1_QUESITOS'!$D$9="Sim",'1_QUESITOS'!$D$10="Sim",'1_QUESITOS'!$D$11="Sim")),0.55,
0)))))))</f>
        <v>0</v>
      </c>
      <c r="J1793" s="87">
        <f>'3_CAPAG'!$D$8</f>
        <v>0</v>
      </c>
      <c r="K1793" s="87">
        <f>IF(OR('2_DEBITOS'!I1789="Sim",'1_QUESITOS'!$D$6="Sim",'1_QUESITOS'!$D$7="Sim",'1_QUESITOS'!$D$9="Sim"),I1793,
SMALL(I1793:J1793,1))</f>
        <v>0</v>
      </c>
      <c r="L1793" s="7">
        <f>IF('2_DEBITOS'!$I$4="ERRO !!!",0,ROUNDDOWN(SUM(E1793:F1793)*K1793,2))</f>
        <v>0</v>
      </c>
      <c r="M1793" s="7">
        <f t="shared" si="108"/>
        <v>0</v>
      </c>
      <c r="N1793" s="7">
        <f t="shared" si="111"/>
        <v>0</v>
      </c>
      <c r="O1793" s="7">
        <f t="shared" si="109"/>
        <v>0</v>
      </c>
    </row>
    <row r="1794" spans="3:15" x14ac:dyDescent="0.35">
      <c r="C1794" s="18" t="str">
        <f t="shared" si="110"/>
        <v/>
      </c>
      <c r="D1794" s="13" t="str">
        <f>IF('2_DEBITOS'!D1790="","Não informado",'2_DEBITOS'!D1790)</f>
        <v>Não informado</v>
      </c>
      <c r="E1794" s="7">
        <f>IF('2_DEBITOS'!$I$4="ERRO !!!",0,SUM('2_DEBITOS'!E1790))</f>
        <v>0</v>
      </c>
      <c r="F1794" s="7">
        <f>IF('2_DEBITOS'!$I$4="ERRO !!!",0,SUM('2_DEBITOS'!F1790,'2_DEBITOS'!G1790))</f>
        <v>0</v>
      </c>
      <c r="G1794" s="8" t="str">
        <f>IF('1_QUESITOS'!$D$18="ERRO !!!","",
IF(E1794+F1794=0,"",
IF(OR('2_DEBITOS'!I1790="Sim",'1_QUESITOS'!$D$6="Sim",'1_QUESITOS'!$D$7="Sim",'1_QUESITOS'!$D$9="Sim"),"D",
IF('3_CAPAG'!$D$9="","",
'3_CAPAG'!$D$9))))</f>
        <v/>
      </c>
      <c r="H1794" s="8" t="str">
        <f>IF('1_QUESITOS'!$D$18="ERRO !!!","00.0",
IF(AND(OR(G1794="C",G1794="D"),'1_QUESITOS'!$D$13="Sim"),"10.1",
IF(AND(OR(G1794="A",G1794="B"),'1_QUESITOS'!$D$14="Sim"),"10.2",
IF(AND(OR(G1794="C",G1794="D"),'1_QUESITOS'!$D$13="Não",'1_QUESITOS'!$D$12="Inciso I"),"11.1",
IF(AND(OR(G1794="C",G1794="D"),'1_QUESITOS'!$D$13="Não",'1_QUESITOS'!$D$12="Inciso II"),"11.2",
"00.0")))))</f>
        <v>00.0</v>
      </c>
      <c r="I1794" s="87">
        <f>IF('1_QUESITOS'!$D$18="ERRO !!!",0,
IF(H1794="10.1",0.65,
IF(H1794="10.2",0,
IF(AND(H1794="11.1",'1_QUESITOS'!$D$8="Não",'1_QUESITOS'!$D$9="Não",'1_QUESITOS'!$D$10="Não",'1_QUESITOS'!$D$11="Não"),0.65,
IF(AND(H1794="11.1",OR('1_QUESITOS'!$D$8="Sim",'1_QUESITOS'!$D$9="Sim",'1_QUESITOS'!$D$10="Sim",'1_QUESITOS'!$D$11="Sim")),0.7,
IF(AND(H1794="11.2",'1_QUESITOS'!$D$8="Não",'1_QUESITOS'!$D$9="Não",'1_QUESITOS'!$D$10="Não",'1_QUESITOS'!$D$11="Não"),0.5,
IF(AND(H1794="11.2",OR('1_QUESITOS'!$D$8="Sim",'1_QUESITOS'!$D$9="Sim",'1_QUESITOS'!$D$10="Sim",'1_QUESITOS'!$D$11="Sim")),0.55,
0)))))))</f>
        <v>0</v>
      </c>
      <c r="J1794" s="87">
        <f>'3_CAPAG'!$D$8</f>
        <v>0</v>
      </c>
      <c r="K1794" s="87">
        <f>IF(OR('2_DEBITOS'!I1790="Sim",'1_QUESITOS'!$D$6="Sim",'1_QUESITOS'!$D$7="Sim",'1_QUESITOS'!$D$9="Sim"),I1794,
SMALL(I1794:J1794,1))</f>
        <v>0</v>
      </c>
      <c r="L1794" s="7">
        <f>IF('2_DEBITOS'!$I$4="ERRO !!!",0,ROUNDDOWN(SUM(E1794:F1794)*K1794,2))</f>
        <v>0</v>
      </c>
      <c r="M1794" s="7">
        <f t="shared" si="108"/>
        <v>0</v>
      </c>
      <c r="N1794" s="7">
        <f t="shared" si="111"/>
        <v>0</v>
      </c>
      <c r="O1794" s="7">
        <f t="shared" si="109"/>
        <v>0</v>
      </c>
    </row>
    <row r="1795" spans="3:15" x14ac:dyDescent="0.35">
      <c r="C1795" s="18" t="str">
        <f t="shared" si="110"/>
        <v/>
      </c>
      <c r="D1795" s="13" t="str">
        <f>IF('2_DEBITOS'!D1791="","Não informado",'2_DEBITOS'!D1791)</f>
        <v>Não informado</v>
      </c>
      <c r="E1795" s="7">
        <f>IF('2_DEBITOS'!$I$4="ERRO !!!",0,SUM('2_DEBITOS'!E1791))</f>
        <v>0</v>
      </c>
      <c r="F1795" s="7">
        <f>IF('2_DEBITOS'!$I$4="ERRO !!!",0,SUM('2_DEBITOS'!F1791,'2_DEBITOS'!G1791))</f>
        <v>0</v>
      </c>
      <c r="G1795" s="8" t="str">
        <f>IF('1_QUESITOS'!$D$18="ERRO !!!","",
IF(E1795+F1795=0,"",
IF(OR('2_DEBITOS'!I1791="Sim",'1_QUESITOS'!$D$6="Sim",'1_QUESITOS'!$D$7="Sim",'1_QUESITOS'!$D$9="Sim"),"D",
IF('3_CAPAG'!$D$9="","",
'3_CAPAG'!$D$9))))</f>
        <v/>
      </c>
      <c r="H1795" s="8" t="str">
        <f>IF('1_QUESITOS'!$D$18="ERRO !!!","00.0",
IF(AND(OR(G1795="C",G1795="D"),'1_QUESITOS'!$D$13="Sim"),"10.1",
IF(AND(OR(G1795="A",G1795="B"),'1_QUESITOS'!$D$14="Sim"),"10.2",
IF(AND(OR(G1795="C",G1795="D"),'1_QUESITOS'!$D$13="Não",'1_QUESITOS'!$D$12="Inciso I"),"11.1",
IF(AND(OR(G1795="C",G1795="D"),'1_QUESITOS'!$D$13="Não",'1_QUESITOS'!$D$12="Inciso II"),"11.2",
"00.0")))))</f>
        <v>00.0</v>
      </c>
      <c r="I1795" s="87">
        <f>IF('1_QUESITOS'!$D$18="ERRO !!!",0,
IF(H1795="10.1",0.65,
IF(H1795="10.2",0,
IF(AND(H1795="11.1",'1_QUESITOS'!$D$8="Não",'1_QUESITOS'!$D$9="Não",'1_QUESITOS'!$D$10="Não",'1_QUESITOS'!$D$11="Não"),0.65,
IF(AND(H1795="11.1",OR('1_QUESITOS'!$D$8="Sim",'1_QUESITOS'!$D$9="Sim",'1_QUESITOS'!$D$10="Sim",'1_QUESITOS'!$D$11="Sim")),0.7,
IF(AND(H1795="11.2",'1_QUESITOS'!$D$8="Não",'1_QUESITOS'!$D$9="Não",'1_QUESITOS'!$D$10="Não",'1_QUESITOS'!$D$11="Não"),0.5,
IF(AND(H1795="11.2",OR('1_QUESITOS'!$D$8="Sim",'1_QUESITOS'!$D$9="Sim",'1_QUESITOS'!$D$10="Sim",'1_QUESITOS'!$D$11="Sim")),0.55,
0)))))))</f>
        <v>0</v>
      </c>
      <c r="J1795" s="87">
        <f>'3_CAPAG'!$D$8</f>
        <v>0</v>
      </c>
      <c r="K1795" s="87">
        <f>IF(OR('2_DEBITOS'!I1791="Sim",'1_QUESITOS'!$D$6="Sim",'1_QUESITOS'!$D$7="Sim",'1_QUESITOS'!$D$9="Sim"),I1795,
SMALL(I1795:J1795,1))</f>
        <v>0</v>
      </c>
      <c r="L1795" s="7">
        <f>IF('2_DEBITOS'!$I$4="ERRO !!!",0,ROUNDDOWN(SUM(E1795:F1795)*K1795,2))</f>
        <v>0</v>
      </c>
      <c r="M1795" s="7">
        <f t="shared" si="108"/>
        <v>0</v>
      </c>
      <c r="N1795" s="7">
        <f t="shared" si="111"/>
        <v>0</v>
      </c>
      <c r="O1795" s="7">
        <f t="shared" si="109"/>
        <v>0</v>
      </c>
    </row>
    <row r="1796" spans="3:15" x14ac:dyDescent="0.35">
      <c r="C1796" s="18" t="str">
        <f t="shared" si="110"/>
        <v/>
      </c>
      <c r="D1796" s="13" t="str">
        <f>IF('2_DEBITOS'!D1792="","Não informado",'2_DEBITOS'!D1792)</f>
        <v>Não informado</v>
      </c>
      <c r="E1796" s="7">
        <f>IF('2_DEBITOS'!$I$4="ERRO !!!",0,SUM('2_DEBITOS'!E1792))</f>
        <v>0</v>
      </c>
      <c r="F1796" s="7">
        <f>IF('2_DEBITOS'!$I$4="ERRO !!!",0,SUM('2_DEBITOS'!F1792,'2_DEBITOS'!G1792))</f>
        <v>0</v>
      </c>
      <c r="G1796" s="8" t="str">
        <f>IF('1_QUESITOS'!$D$18="ERRO !!!","",
IF(E1796+F1796=0,"",
IF(OR('2_DEBITOS'!I1792="Sim",'1_QUESITOS'!$D$6="Sim",'1_QUESITOS'!$D$7="Sim",'1_QUESITOS'!$D$9="Sim"),"D",
IF('3_CAPAG'!$D$9="","",
'3_CAPAG'!$D$9))))</f>
        <v/>
      </c>
      <c r="H1796" s="8" t="str">
        <f>IF('1_QUESITOS'!$D$18="ERRO !!!","00.0",
IF(AND(OR(G1796="C",G1796="D"),'1_QUESITOS'!$D$13="Sim"),"10.1",
IF(AND(OR(G1796="A",G1796="B"),'1_QUESITOS'!$D$14="Sim"),"10.2",
IF(AND(OR(G1796="C",G1796="D"),'1_QUESITOS'!$D$13="Não",'1_QUESITOS'!$D$12="Inciso I"),"11.1",
IF(AND(OR(G1796="C",G1796="D"),'1_QUESITOS'!$D$13="Não",'1_QUESITOS'!$D$12="Inciso II"),"11.2",
"00.0")))))</f>
        <v>00.0</v>
      </c>
      <c r="I1796" s="87">
        <f>IF('1_QUESITOS'!$D$18="ERRO !!!",0,
IF(H1796="10.1",0.65,
IF(H1796="10.2",0,
IF(AND(H1796="11.1",'1_QUESITOS'!$D$8="Não",'1_QUESITOS'!$D$9="Não",'1_QUESITOS'!$D$10="Não",'1_QUESITOS'!$D$11="Não"),0.65,
IF(AND(H1796="11.1",OR('1_QUESITOS'!$D$8="Sim",'1_QUESITOS'!$D$9="Sim",'1_QUESITOS'!$D$10="Sim",'1_QUESITOS'!$D$11="Sim")),0.7,
IF(AND(H1796="11.2",'1_QUESITOS'!$D$8="Não",'1_QUESITOS'!$D$9="Não",'1_QUESITOS'!$D$10="Não",'1_QUESITOS'!$D$11="Não"),0.5,
IF(AND(H1796="11.2",OR('1_QUESITOS'!$D$8="Sim",'1_QUESITOS'!$D$9="Sim",'1_QUESITOS'!$D$10="Sim",'1_QUESITOS'!$D$11="Sim")),0.55,
0)))))))</f>
        <v>0</v>
      </c>
      <c r="J1796" s="87">
        <f>'3_CAPAG'!$D$8</f>
        <v>0</v>
      </c>
      <c r="K1796" s="87">
        <f>IF(OR('2_DEBITOS'!I1792="Sim",'1_QUESITOS'!$D$6="Sim",'1_QUESITOS'!$D$7="Sim",'1_QUESITOS'!$D$9="Sim"),I1796,
SMALL(I1796:J1796,1))</f>
        <v>0</v>
      </c>
      <c r="L1796" s="7">
        <f>IF('2_DEBITOS'!$I$4="ERRO !!!",0,ROUNDDOWN(SUM(E1796:F1796)*K1796,2))</f>
        <v>0</v>
      </c>
      <c r="M1796" s="7">
        <f t="shared" si="108"/>
        <v>0</v>
      </c>
      <c r="N1796" s="7">
        <f t="shared" si="111"/>
        <v>0</v>
      </c>
      <c r="O1796" s="7">
        <f t="shared" si="109"/>
        <v>0</v>
      </c>
    </row>
    <row r="1797" spans="3:15" x14ac:dyDescent="0.35">
      <c r="C1797" s="18" t="str">
        <f t="shared" si="110"/>
        <v/>
      </c>
      <c r="D1797" s="13" t="str">
        <f>IF('2_DEBITOS'!D1793="","Não informado",'2_DEBITOS'!D1793)</f>
        <v>Não informado</v>
      </c>
      <c r="E1797" s="7">
        <f>IF('2_DEBITOS'!$I$4="ERRO !!!",0,SUM('2_DEBITOS'!E1793))</f>
        <v>0</v>
      </c>
      <c r="F1797" s="7">
        <f>IF('2_DEBITOS'!$I$4="ERRO !!!",0,SUM('2_DEBITOS'!F1793,'2_DEBITOS'!G1793))</f>
        <v>0</v>
      </c>
      <c r="G1797" s="8" t="str">
        <f>IF('1_QUESITOS'!$D$18="ERRO !!!","",
IF(E1797+F1797=0,"",
IF(OR('2_DEBITOS'!I1793="Sim",'1_QUESITOS'!$D$6="Sim",'1_QUESITOS'!$D$7="Sim",'1_QUESITOS'!$D$9="Sim"),"D",
IF('3_CAPAG'!$D$9="","",
'3_CAPAG'!$D$9))))</f>
        <v/>
      </c>
      <c r="H1797" s="8" t="str">
        <f>IF('1_QUESITOS'!$D$18="ERRO !!!","00.0",
IF(AND(OR(G1797="C",G1797="D"),'1_QUESITOS'!$D$13="Sim"),"10.1",
IF(AND(OR(G1797="A",G1797="B"),'1_QUESITOS'!$D$14="Sim"),"10.2",
IF(AND(OR(G1797="C",G1797="D"),'1_QUESITOS'!$D$13="Não",'1_QUESITOS'!$D$12="Inciso I"),"11.1",
IF(AND(OR(G1797="C",G1797="D"),'1_QUESITOS'!$D$13="Não",'1_QUESITOS'!$D$12="Inciso II"),"11.2",
"00.0")))))</f>
        <v>00.0</v>
      </c>
      <c r="I1797" s="87">
        <f>IF('1_QUESITOS'!$D$18="ERRO !!!",0,
IF(H1797="10.1",0.65,
IF(H1797="10.2",0,
IF(AND(H1797="11.1",'1_QUESITOS'!$D$8="Não",'1_QUESITOS'!$D$9="Não",'1_QUESITOS'!$D$10="Não",'1_QUESITOS'!$D$11="Não"),0.65,
IF(AND(H1797="11.1",OR('1_QUESITOS'!$D$8="Sim",'1_QUESITOS'!$D$9="Sim",'1_QUESITOS'!$D$10="Sim",'1_QUESITOS'!$D$11="Sim")),0.7,
IF(AND(H1797="11.2",'1_QUESITOS'!$D$8="Não",'1_QUESITOS'!$D$9="Não",'1_QUESITOS'!$D$10="Não",'1_QUESITOS'!$D$11="Não"),0.5,
IF(AND(H1797="11.2",OR('1_QUESITOS'!$D$8="Sim",'1_QUESITOS'!$D$9="Sim",'1_QUESITOS'!$D$10="Sim",'1_QUESITOS'!$D$11="Sim")),0.55,
0)))))))</f>
        <v>0</v>
      </c>
      <c r="J1797" s="87">
        <f>'3_CAPAG'!$D$8</f>
        <v>0</v>
      </c>
      <c r="K1797" s="87">
        <f>IF(OR('2_DEBITOS'!I1793="Sim",'1_QUESITOS'!$D$6="Sim",'1_QUESITOS'!$D$7="Sim",'1_QUESITOS'!$D$9="Sim"),I1797,
SMALL(I1797:J1797,1))</f>
        <v>0</v>
      </c>
      <c r="L1797" s="7">
        <f>IF('2_DEBITOS'!$I$4="ERRO !!!",0,ROUNDDOWN(SUM(E1797:F1797)*K1797,2))</f>
        <v>0</v>
      </c>
      <c r="M1797" s="7">
        <f t="shared" si="108"/>
        <v>0</v>
      </c>
      <c r="N1797" s="7">
        <f t="shared" si="111"/>
        <v>0</v>
      </c>
      <c r="O1797" s="7">
        <f t="shared" si="109"/>
        <v>0</v>
      </c>
    </row>
    <row r="1798" spans="3:15" x14ac:dyDescent="0.35">
      <c r="C1798" s="18" t="str">
        <f t="shared" si="110"/>
        <v/>
      </c>
      <c r="D1798" s="13" t="str">
        <f>IF('2_DEBITOS'!D1794="","Não informado",'2_DEBITOS'!D1794)</f>
        <v>Não informado</v>
      </c>
      <c r="E1798" s="7">
        <f>IF('2_DEBITOS'!$I$4="ERRO !!!",0,SUM('2_DEBITOS'!E1794))</f>
        <v>0</v>
      </c>
      <c r="F1798" s="7">
        <f>IF('2_DEBITOS'!$I$4="ERRO !!!",0,SUM('2_DEBITOS'!F1794,'2_DEBITOS'!G1794))</f>
        <v>0</v>
      </c>
      <c r="G1798" s="8" t="str">
        <f>IF('1_QUESITOS'!$D$18="ERRO !!!","",
IF(E1798+F1798=0,"",
IF(OR('2_DEBITOS'!I1794="Sim",'1_QUESITOS'!$D$6="Sim",'1_QUESITOS'!$D$7="Sim",'1_QUESITOS'!$D$9="Sim"),"D",
IF('3_CAPAG'!$D$9="","",
'3_CAPAG'!$D$9))))</f>
        <v/>
      </c>
      <c r="H1798" s="8" t="str">
        <f>IF('1_QUESITOS'!$D$18="ERRO !!!","00.0",
IF(AND(OR(G1798="C",G1798="D"),'1_QUESITOS'!$D$13="Sim"),"10.1",
IF(AND(OR(G1798="A",G1798="B"),'1_QUESITOS'!$D$14="Sim"),"10.2",
IF(AND(OR(G1798="C",G1798="D"),'1_QUESITOS'!$D$13="Não",'1_QUESITOS'!$D$12="Inciso I"),"11.1",
IF(AND(OR(G1798="C",G1798="D"),'1_QUESITOS'!$D$13="Não",'1_QUESITOS'!$D$12="Inciso II"),"11.2",
"00.0")))))</f>
        <v>00.0</v>
      </c>
      <c r="I1798" s="87">
        <f>IF('1_QUESITOS'!$D$18="ERRO !!!",0,
IF(H1798="10.1",0.65,
IF(H1798="10.2",0,
IF(AND(H1798="11.1",'1_QUESITOS'!$D$8="Não",'1_QUESITOS'!$D$9="Não",'1_QUESITOS'!$D$10="Não",'1_QUESITOS'!$D$11="Não"),0.65,
IF(AND(H1798="11.1",OR('1_QUESITOS'!$D$8="Sim",'1_QUESITOS'!$D$9="Sim",'1_QUESITOS'!$D$10="Sim",'1_QUESITOS'!$D$11="Sim")),0.7,
IF(AND(H1798="11.2",'1_QUESITOS'!$D$8="Não",'1_QUESITOS'!$D$9="Não",'1_QUESITOS'!$D$10="Não",'1_QUESITOS'!$D$11="Não"),0.5,
IF(AND(H1798="11.2",OR('1_QUESITOS'!$D$8="Sim",'1_QUESITOS'!$D$9="Sim",'1_QUESITOS'!$D$10="Sim",'1_QUESITOS'!$D$11="Sim")),0.55,
0)))))))</f>
        <v>0</v>
      </c>
      <c r="J1798" s="87">
        <f>'3_CAPAG'!$D$8</f>
        <v>0</v>
      </c>
      <c r="K1798" s="87">
        <f>IF(OR('2_DEBITOS'!I1794="Sim",'1_QUESITOS'!$D$6="Sim",'1_QUESITOS'!$D$7="Sim",'1_QUESITOS'!$D$9="Sim"),I1798,
SMALL(I1798:J1798,1))</f>
        <v>0</v>
      </c>
      <c r="L1798" s="7">
        <f>IF('2_DEBITOS'!$I$4="ERRO !!!",0,ROUNDDOWN(SUM(E1798:F1798)*K1798,2))</f>
        <v>0</v>
      </c>
      <c r="M1798" s="7">
        <f t="shared" si="108"/>
        <v>0</v>
      </c>
      <c r="N1798" s="7">
        <f t="shared" si="111"/>
        <v>0</v>
      </c>
      <c r="O1798" s="7">
        <f t="shared" si="109"/>
        <v>0</v>
      </c>
    </row>
    <row r="1799" spans="3:15" x14ac:dyDescent="0.35">
      <c r="C1799" s="18" t="str">
        <f t="shared" si="110"/>
        <v/>
      </c>
      <c r="D1799" s="13" t="str">
        <f>IF('2_DEBITOS'!D1795="","Não informado",'2_DEBITOS'!D1795)</f>
        <v>Não informado</v>
      </c>
      <c r="E1799" s="7">
        <f>IF('2_DEBITOS'!$I$4="ERRO !!!",0,SUM('2_DEBITOS'!E1795))</f>
        <v>0</v>
      </c>
      <c r="F1799" s="7">
        <f>IF('2_DEBITOS'!$I$4="ERRO !!!",0,SUM('2_DEBITOS'!F1795,'2_DEBITOS'!G1795))</f>
        <v>0</v>
      </c>
      <c r="G1799" s="8" t="str">
        <f>IF('1_QUESITOS'!$D$18="ERRO !!!","",
IF(E1799+F1799=0,"",
IF(OR('2_DEBITOS'!I1795="Sim",'1_QUESITOS'!$D$6="Sim",'1_QUESITOS'!$D$7="Sim",'1_QUESITOS'!$D$9="Sim"),"D",
IF('3_CAPAG'!$D$9="","",
'3_CAPAG'!$D$9))))</f>
        <v/>
      </c>
      <c r="H1799" s="8" t="str">
        <f>IF('1_QUESITOS'!$D$18="ERRO !!!","00.0",
IF(AND(OR(G1799="C",G1799="D"),'1_QUESITOS'!$D$13="Sim"),"10.1",
IF(AND(OR(G1799="A",G1799="B"),'1_QUESITOS'!$D$14="Sim"),"10.2",
IF(AND(OR(G1799="C",G1799="D"),'1_QUESITOS'!$D$13="Não",'1_QUESITOS'!$D$12="Inciso I"),"11.1",
IF(AND(OR(G1799="C",G1799="D"),'1_QUESITOS'!$D$13="Não",'1_QUESITOS'!$D$12="Inciso II"),"11.2",
"00.0")))))</f>
        <v>00.0</v>
      </c>
      <c r="I1799" s="87">
        <f>IF('1_QUESITOS'!$D$18="ERRO !!!",0,
IF(H1799="10.1",0.65,
IF(H1799="10.2",0,
IF(AND(H1799="11.1",'1_QUESITOS'!$D$8="Não",'1_QUESITOS'!$D$9="Não",'1_QUESITOS'!$D$10="Não",'1_QUESITOS'!$D$11="Não"),0.65,
IF(AND(H1799="11.1",OR('1_QUESITOS'!$D$8="Sim",'1_QUESITOS'!$D$9="Sim",'1_QUESITOS'!$D$10="Sim",'1_QUESITOS'!$D$11="Sim")),0.7,
IF(AND(H1799="11.2",'1_QUESITOS'!$D$8="Não",'1_QUESITOS'!$D$9="Não",'1_QUESITOS'!$D$10="Não",'1_QUESITOS'!$D$11="Não"),0.5,
IF(AND(H1799="11.2",OR('1_QUESITOS'!$D$8="Sim",'1_QUESITOS'!$D$9="Sim",'1_QUESITOS'!$D$10="Sim",'1_QUESITOS'!$D$11="Sim")),0.55,
0)))))))</f>
        <v>0</v>
      </c>
      <c r="J1799" s="87">
        <f>'3_CAPAG'!$D$8</f>
        <v>0</v>
      </c>
      <c r="K1799" s="87">
        <f>IF(OR('2_DEBITOS'!I1795="Sim",'1_QUESITOS'!$D$6="Sim",'1_QUESITOS'!$D$7="Sim",'1_QUESITOS'!$D$9="Sim"),I1799,
SMALL(I1799:J1799,1))</f>
        <v>0</v>
      </c>
      <c r="L1799" s="7">
        <f>IF('2_DEBITOS'!$I$4="ERRO !!!",0,ROUNDDOWN(SUM(E1799:F1799)*K1799,2))</f>
        <v>0</v>
      </c>
      <c r="M1799" s="7">
        <f t="shared" si="108"/>
        <v>0</v>
      </c>
      <c r="N1799" s="7">
        <f t="shared" si="111"/>
        <v>0</v>
      </c>
      <c r="O1799" s="7">
        <f t="shared" si="109"/>
        <v>0</v>
      </c>
    </row>
    <row r="1800" spans="3:15" x14ac:dyDescent="0.35">
      <c r="C1800" s="18" t="str">
        <f t="shared" si="110"/>
        <v/>
      </c>
      <c r="D1800" s="13" t="str">
        <f>IF('2_DEBITOS'!D1796="","Não informado",'2_DEBITOS'!D1796)</f>
        <v>Não informado</v>
      </c>
      <c r="E1800" s="7">
        <f>IF('2_DEBITOS'!$I$4="ERRO !!!",0,SUM('2_DEBITOS'!E1796))</f>
        <v>0</v>
      </c>
      <c r="F1800" s="7">
        <f>IF('2_DEBITOS'!$I$4="ERRO !!!",0,SUM('2_DEBITOS'!F1796,'2_DEBITOS'!G1796))</f>
        <v>0</v>
      </c>
      <c r="G1800" s="8" t="str">
        <f>IF('1_QUESITOS'!$D$18="ERRO !!!","",
IF(E1800+F1800=0,"",
IF(OR('2_DEBITOS'!I1796="Sim",'1_QUESITOS'!$D$6="Sim",'1_QUESITOS'!$D$7="Sim",'1_QUESITOS'!$D$9="Sim"),"D",
IF('3_CAPAG'!$D$9="","",
'3_CAPAG'!$D$9))))</f>
        <v/>
      </c>
      <c r="H1800" s="8" t="str">
        <f>IF('1_QUESITOS'!$D$18="ERRO !!!","00.0",
IF(AND(OR(G1800="C",G1800="D"),'1_QUESITOS'!$D$13="Sim"),"10.1",
IF(AND(OR(G1800="A",G1800="B"),'1_QUESITOS'!$D$14="Sim"),"10.2",
IF(AND(OR(G1800="C",G1800="D"),'1_QUESITOS'!$D$13="Não",'1_QUESITOS'!$D$12="Inciso I"),"11.1",
IF(AND(OR(G1800="C",G1800="D"),'1_QUESITOS'!$D$13="Não",'1_QUESITOS'!$D$12="Inciso II"),"11.2",
"00.0")))))</f>
        <v>00.0</v>
      </c>
      <c r="I1800" s="87">
        <f>IF('1_QUESITOS'!$D$18="ERRO !!!",0,
IF(H1800="10.1",0.65,
IF(H1800="10.2",0,
IF(AND(H1800="11.1",'1_QUESITOS'!$D$8="Não",'1_QUESITOS'!$D$9="Não",'1_QUESITOS'!$D$10="Não",'1_QUESITOS'!$D$11="Não"),0.65,
IF(AND(H1800="11.1",OR('1_QUESITOS'!$D$8="Sim",'1_QUESITOS'!$D$9="Sim",'1_QUESITOS'!$D$10="Sim",'1_QUESITOS'!$D$11="Sim")),0.7,
IF(AND(H1800="11.2",'1_QUESITOS'!$D$8="Não",'1_QUESITOS'!$D$9="Não",'1_QUESITOS'!$D$10="Não",'1_QUESITOS'!$D$11="Não"),0.5,
IF(AND(H1800="11.2",OR('1_QUESITOS'!$D$8="Sim",'1_QUESITOS'!$D$9="Sim",'1_QUESITOS'!$D$10="Sim",'1_QUESITOS'!$D$11="Sim")),0.55,
0)))))))</f>
        <v>0</v>
      </c>
      <c r="J1800" s="87">
        <f>'3_CAPAG'!$D$8</f>
        <v>0</v>
      </c>
      <c r="K1800" s="87">
        <f>IF(OR('2_DEBITOS'!I1796="Sim",'1_QUESITOS'!$D$6="Sim",'1_QUESITOS'!$D$7="Sim",'1_QUESITOS'!$D$9="Sim"),I1800,
SMALL(I1800:J1800,1))</f>
        <v>0</v>
      </c>
      <c r="L1800" s="7">
        <f>IF('2_DEBITOS'!$I$4="ERRO !!!",0,ROUNDDOWN(SUM(E1800:F1800)*K1800,2))</f>
        <v>0</v>
      </c>
      <c r="M1800" s="7">
        <f t="shared" si="108"/>
        <v>0</v>
      </c>
      <c r="N1800" s="7">
        <f t="shared" si="111"/>
        <v>0</v>
      </c>
      <c r="O1800" s="7">
        <f t="shared" si="109"/>
        <v>0</v>
      </c>
    </row>
    <row r="1801" spans="3:15" x14ac:dyDescent="0.35">
      <c r="C1801" s="18" t="str">
        <f t="shared" si="110"/>
        <v/>
      </c>
      <c r="D1801" s="13" t="str">
        <f>IF('2_DEBITOS'!D1797="","Não informado",'2_DEBITOS'!D1797)</f>
        <v>Não informado</v>
      </c>
      <c r="E1801" s="7">
        <f>IF('2_DEBITOS'!$I$4="ERRO !!!",0,SUM('2_DEBITOS'!E1797))</f>
        <v>0</v>
      </c>
      <c r="F1801" s="7">
        <f>IF('2_DEBITOS'!$I$4="ERRO !!!",0,SUM('2_DEBITOS'!F1797,'2_DEBITOS'!G1797))</f>
        <v>0</v>
      </c>
      <c r="G1801" s="8" t="str">
        <f>IF('1_QUESITOS'!$D$18="ERRO !!!","",
IF(E1801+F1801=0,"",
IF(OR('2_DEBITOS'!I1797="Sim",'1_QUESITOS'!$D$6="Sim",'1_QUESITOS'!$D$7="Sim",'1_QUESITOS'!$D$9="Sim"),"D",
IF('3_CAPAG'!$D$9="","",
'3_CAPAG'!$D$9))))</f>
        <v/>
      </c>
      <c r="H1801" s="8" t="str">
        <f>IF('1_QUESITOS'!$D$18="ERRO !!!","00.0",
IF(AND(OR(G1801="C",G1801="D"),'1_QUESITOS'!$D$13="Sim"),"10.1",
IF(AND(OR(G1801="A",G1801="B"),'1_QUESITOS'!$D$14="Sim"),"10.2",
IF(AND(OR(G1801="C",G1801="D"),'1_QUESITOS'!$D$13="Não",'1_QUESITOS'!$D$12="Inciso I"),"11.1",
IF(AND(OR(G1801="C",G1801="D"),'1_QUESITOS'!$D$13="Não",'1_QUESITOS'!$D$12="Inciso II"),"11.2",
"00.0")))))</f>
        <v>00.0</v>
      </c>
      <c r="I1801" s="87">
        <f>IF('1_QUESITOS'!$D$18="ERRO !!!",0,
IF(H1801="10.1",0.65,
IF(H1801="10.2",0,
IF(AND(H1801="11.1",'1_QUESITOS'!$D$8="Não",'1_QUESITOS'!$D$9="Não",'1_QUESITOS'!$D$10="Não",'1_QUESITOS'!$D$11="Não"),0.65,
IF(AND(H1801="11.1",OR('1_QUESITOS'!$D$8="Sim",'1_QUESITOS'!$D$9="Sim",'1_QUESITOS'!$D$10="Sim",'1_QUESITOS'!$D$11="Sim")),0.7,
IF(AND(H1801="11.2",'1_QUESITOS'!$D$8="Não",'1_QUESITOS'!$D$9="Não",'1_QUESITOS'!$D$10="Não",'1_QUESITOS'!$D$11="Não"),0.5,
IF(AND(H1801="11.2",OR('1_QUESITOS'!$D$8="Sim",'1_QUESITOS'!$D$9="Sim",'1_QUESITOS'!$D$10="Sim",'1_QUESITOS'!$D$11="Sim")),0.55,
0)))))))</f>
        <v>0</v>
      </c>
      <c r="J1801" s="87">
        <f>'3_CAPAG'!$D$8</f>
        <v>0</v>
      </c>
      <c r="K1801" s="87">
        <f>IF(OR('2_DEBITOS'!I1797="Sim",'1_QUESITOS'!$D$6="Sim",'1_QUESITOS'!$D$7="Sim",'1_QUESITOS'!$D$9="Sim"),I1801,
SMALL(I1801:J1801,1))</f>
        <v>0</v>
      </c>
      <c r="L1801" s="7">
        <f>IF('2_DEBITOS'!$I$4="ERRO !!!",0,ROUNDDOWN(SUM(E1801:F1801)*K1801,2))</f>
        <v>0</v>
      </c>
      <c r="M1801" s="7">
        <f t="shared" si="108"/>
        <v>0</v>
      </c>
      <c r="N1801" s="7">
        <f t="shared" si="111"/>
        <v>0</v>
      </c>
      <c r="O1801" s="7">
        <f t="shared" si="109"/>
        <v>0</v>
      </c>
    </row>
    <row r="1802" spans="3:15" x14ac:dyDescent="0.35">
      <c r="C1802" s="18" t="str">
        <f t="shared" si="110"/>
        <v/>
      </c>
      <c r="D1802" s="13" t="str">
        <f>IF('2_DEBITOS'!D1798="","Não informado",'2_DEBITOS'!D1798)</f>
        <v>Não informado</v>
      </c>
      <c r="E1802" s="7">
        <f>IF('2_DEBITOS'!$I$4="ERRO !!!",0,SUM('2_DEBITOS'!E1798))</f>
        <v>0</v>
      </c>
      <c r="F1802" s="7">
        <f>IF('2_DEBITOS'!$I$4="ERRO !!!",0,SUM('2_DEBITOS'!F1798,'2_DEBITOS'!G1798))</f>
        <v>0</v>
      </c>
      <c r="G1802" s="8" t="str">
        <f>IF('1_QUESITOS'!$D$18="ERRO !!!","",
IF(E1802+F1802=0,"",
IF(OR('2_DEBITOS'!I1798="Sim",'1_QUESITOS'!$D$6="Sim",'1_QUESITOS'!$D$7="Sim",'1_QUESITOS'!$D$9="Sim"),"D",
IF('3_CAPAG'!$D$9="","",
'3_CAPAG'!$D$9))))</f>
        <v/>
      </c>
      <c r="H1802" s="8" t="str">
        <f>IF('1_QUESITOS'!$D$18="ERRO !!!","00.0",
IF(AND(OR(G1802="C",G1802="D"),'1_QUESITOS'!$D$13="Sim"),"10.1",
IF(AND(OR(G1802="A",G1802="B"),'1_QUESITOS'!$D$14="Sim"),"10.2",
IF(AND(OR(G1802="C",G1802="D"),'1_QUESITOS'!$D$13="Não",'1_QUESITOS'!$D$12="Inciso I"),"11.1",
IF(AND(OR(G1802="C",G1802="D"),'1_QUESITOS'!$D$13="Não",'1_QUESITOS'!$D$12="Inciso II"),"11.2",
"00.0")))))</f>
        <v>00.0</v>
      </c>
      <c r="I1802" s="87">
        <f>IF('1_QUESITOS'!$D$18="ERRO !!!",0,
IF(H1802="10.1",0.65,
IF(H1802="10.2",0,
IF(AND(H1802="11.1",'1_QUESITOS'!$D$8="Não",'1_QUESITOS'!$D$9="Não",'1_QUESITOS'!$D$10="Não",'1_QUESITOS'!$D$11="Não"),0.65,
IF(AND(H1802="11.1",OR('1_QUESITOS'!$D$8="Sim",'1_QUESITOS'!$D$9="Sim",'1_QUESITOS'!$D$10="Sim",'1_QUESITOS'!$D$11="Sim")),0.7,
IF(AND(H1802="11.2",'1_QUESITOS'!$D$8="Não",'1_QUESITOS'!$D$9="Não",'1_QUESITOS'!$D$10="Não",'1_QUESITOS'!$D$11="Não"),0.5,
IF(AND(H1802="11.2",OR('1_QUESITOS'!$D$8="Sim",'1_QUESITOS'!$D$9="Sim",'1_QUESITOS'!$D$10="Sim",'1_QUESITOS'!$D$11="Sim")),0.55,
0)))))))</f>
        <v>0</v>
      </c>
      <c r="J1802" s="87">
        <f>'3_CAPAG'!$D$8</f>
        <v>0</v>
      </c>
      <c r="K1802" s="87">
        <f>IF(OR('2_DEBITOS'!I1798="Sim",'1_QUESITOS'!$D$6="Sim",'1_QUESITOS'!$D$7="Sim",'1_QUESITOS'!$D$9="Sim"),I1802,
SMALL(I1802:J1802,1))</f>
        <v>0</v>
      </c>
      <c r="L1802" s="7">
        <f>IF('2_DEBITOS'!$I$4="ERRO !!!",0,ROUNDDOWN(SUM(E1802:F1802)*K1802,2))</f>
        <v>0</v>
      </c>
      <c r="M1802" s="7">
        <f t="shared" si="108"/>
        <v>0</v>
      </c>
      <c r="N1802" s="7">
        <f t="shared" si="111"/>
        <v>0</v>
      </c>
      <c r="O1802" s="7">
        <f t="shared" si="109"/>
        <v>0</v>
      </c>
    </row>
    <row r="1803" spans="3:15" x14ac:dyDescent="0.35">
      <c r="C1803" s="18" t="str">
        <f t="shared" si="110"/>
        <v/>
      </c>
      <c r="D1803" s="13" t="str">
        <f>IF('2_DEBITOS'!D1799="","Não informado",'2_DEBITOS'!D1799)</f>
        <v>Não informado</v>
      </c>
      <c r="E1803" s="7">
        <f>IF('2_DEBITOS'!$I$4="ERRO !!!",0,SUM('2_DEBITOS'!E1799))</f>
        <v>0</v>
      </c>
      <c r="F1803" s="7">
        <f>IF('2_DEBITOS'!$I$4="ERRO !!!",0,SUM('2_DEBITOS'!F1799,'2_DEBITOS'!G1799))</f>
        <v>0</v>
      </c>
      <c r="G1803" s="8" t="str">
        <f>IF('1_QUESITOS'!$D$18="ERRO !!!","",
IF(E1803+F1803=0,"",
IF(OR('2_DEBITOS'!I1799="Sim",'1_QUESITOS'!$D$6="Sim",'1_QUESITOS'!$D$7="Sim",'1_QUESITOS'!$D$9="Sim"),"D",
IF('3_CAPAG'!$D$9="","",
'3_CAPAG'!$D$9))))</f>
        <v/>
      </c>
      <c r="H1803" s="8" t="str">
        <f>IF('1_QUESITOS'!$D$18="ERRO !!!","00.0",
IF(AND(OR(G1803="C",G1803="D"),'1_QUESITOS'!$D$13="Sim"),"10.1",
IF(AND(OR(G1803="A",G1803="B"),'1_QUESITOS'!$D$14="Sim"),"10.2",
IF(AND(OR(G1803="C",G1803="D"),'1_QUESITOS'!$D$13="Não",'1_QUESITOS'!$D$12="Inciso I"),"11.1",
IF(AND(OR(G1803="C",G1803="D"),'1_QUESITOS'!$D$13="Não",'1_QUESITOS'!$D$12="Inciso II"),"11.2",
"00.0")))))</f>
        <v>00.0</v>
      </c>
      <c r="I1803" s="87">
        <f>IF('1_QUESITOS'!$D$18="ERRO !!!",0,
IF(H1803="10.1",0.65,
IF(H1803="10.2",0,
IF(AND(H1803="11.1",'1_QUESITOS'!$D$8="Não",'1_QUESITOS'!$D$9="Não",'1_QUESITOS'!$D$10="Não",'1_QUESITOS'!$D$11="Não"),0.65,
IF(AND(H1803="11.1",OR('1_QUESITOS'!$D$8="Sim",'1_QUESITOS'!$D$9="Sim",'1_QUESITOS'!$D$10="Sim",'1_QUESITOS'!$D$11="Sim")),0.7,
IF(AND(H1803="11.2",'1_QUESITOS'!$D$8="Não",'1_QUESITOS'!$D$9="Não",'1_QUESITOS'!$D$10="Não",'1_QUESITOS'!$D$11="Não"),0.5,
IF(AND(H1803="11.2",OR('1_QUESITOS'!$D$8="Sim",'1_QUESITOS'!$D$9="Sim",'1_QUESITOS'!$D$10="Sim",'1_QUESITOS'!$D$11="Sim")),0.55,
0)))))))</f>
        <v>0</v>
      </c>
      <c r="J1803" s="87">
        <f>'3_CAPAG'!$D$8</f>
        <v>0</v>
      </c>
      <c r="K1803" s="87">
        <f>IF(OR('2_DEBITOS'!I1799="Sim",'1_QUESITOS'!$D$6="Sim",'1_QUESITOS'!$D$7="Sim",'1_QUESITOS'!$D$9="Sim"),I1803,
SMALL(I1803:J1803,1))</f>
        <v>0</v>
      </c>
      <c r="L1803" s="7">
        <f>IF('2_DEBITOS'!$I$4="ERRO !!!",0,ROUNDDOWN(SUM(E1803:F1803)*K1803,2))</f>
        <v>0</v>
      </c>
      <c r="M1803" s="7">
        <f t="shared" si="108"/>
        <v>0</v>
      </c>
      <c r="N1803" s="7">
        <f t="shared" si="111"/>
        <v>0</v>
      </c>
      <c r="O1803" s="7">
        <f t="shared" si="109"/>
        <v>0</v>
      </c>
    </row>
    <row r="1804" spans="3:15" x14ac:dyDescent="0.35">
      <c r="C1804" s="18" t="str">
        <f t="shared" si="110"/>
        <v/>
      </c>
      <c r="D1804" s="13" t="str">
        <f>IF('2_DEBITOS'!D1800="","Não informado",'2_DEBITOS'!D1800)</f>
        <v>Não informado</v>
      </c>
      <c r="E1804" s="7">
        <f>IF('2_DEBITOS'!$I$4="ERRO !!!",0,SUM('2_DEBITOS'!E1800))</f>
        <v>0</v>
      </c>
      <c r="F1804" s="7">
        <f>IF('2_DEBITOS'!$I$4="ERRO !!!",0,SUM('2_DEBITOS'!F1800,'2_DEBITOS'!G1800))</f>
        <v>0</v>
      </c>
      <c r="G1804" s="8" t="str">
        <f>IF('1_QUESITOS'!$D$18="ERRO !!!","",
IF(E1804+F1804=0,"",
IF(OR('2_DEBITOS'!I1800="Sim",'1_QUESITOS'!$D$6="Sim",'1_QUESITOS'!$D$7="Sim",'1_QUESITOS'!$D$9="Sim"),"D",
IF('3_CAPAG'!$D$9="","",
'3_CAPAG'!$D$9))))</f>
        <v/>
      </c>
      <c r="H1804" s="8" t="str">
        <f>IF('1_QUESITOS'!$D$18="ERRO !!!","00.0",
IF(AND(OR(G1804="C",G1804="D"),'1_QUESITOS'!$D$13="Sim"),"10.1",
IF(AND(OR(G1804="A",G1804="B"),'1_QUESITOS'!$D$14="Sim"),"10.2",
IF(AND(OR(G1804="C",G1804="D"),'1_QUESITOS'!$D$13="Não",'1_QUESITOS'!$D$12="Inciso I"),"11.1",
IF(AND(OR(G1804="C",G1804="D"),'1_QUESITOS'!$D$13="Não",'1_QUESITOS'!$D$12="Inciso II"),"11.2",
"00.0")))))</f>
        <v>00.0</v>
      </c>
      <c r="I1804" s="87">
        <f>IF('1_QUESITOS'!$D$18="ERRO !!!",0,
IF(H1804="10.1",0.65,
IF(H1804="10.2",0,
IF(AND(H1804="11.1",'1_QUESITOS'!$D$8="Não",'1_QUESITOS'!$D$9="Não",'1_QUESITOS'!$D$10="Não",'1_QUESITOS'!$D$11="Não"),0.65,
IF(AND(H1804="11.1",OR('1_QUESITOS'!$D$8="Sim",'1_QUESITOS'!$D$9="Sim",'1_QUESITOS'!$D$10="Sim",'1_QUESITOS'!$D$11="Sim")),0.7,
IF(AND(H1804="11.2",'1_QUESITOS'!$D$8="Não",'1_QUESITOS'!$D$9="Não",'1_QUESITOS'!$D$10="Não",'1_QUESITOS'!$D$11="Não"),0.5,
IF(AND(H1804="11.2",OR('1_QUESITOS'!$D$8="Sim",'1_QUESITOS'!$D$9="Sim",'1_QUESITOS'!$D$10="Sim",'1_QUESITOS'!$D$11="Sim")),0.55,
0)))))))</f>
        <v>0</v>
      </c>
      <c r="J1804" s="87">
        <f>'3_CAPAG'!$D$8</f>
        <v>0</v>
      </c>
      <c r="K1804" s="87">
        <f>IF(OR('2_DEBITOS'!I1800="Sim",'1_QUESITOS'!$D$6="Sim",'1_QUESITOS'!$D$7="Sim",'1_QUESITOS'!$D$9="Sim"),I1804,
SMALL(I1804:J1804,1))</f>
        <v>0</v>
      </c>
      <c r="L1804" s="7">
        <f>IF('2_DEBITOS'!$I$4="ERRO !!!",0,ROUNDDOWN(SUM(E1804:F1804)*K1804,2))</f>
        <v>0</v>
      </c>
      <c r="M1804" s="7">
        <f t="shared" si="108"/>
        <v>0</v>
      </c>
      <c r="N1804" s="7">
        <f t="shared" si="111"/>
        <v>0</v>
      </c>
      <c r="O1804" s="7">
        <f t="shared" si="109"/>
        <v>0</v>
      </c>
    </row>
    <row r="1805" spans="3:15" x14ac:dyDescent="0.35">
      <c r="C1805" s="18" t="str">
        <f t="shared" si="110"/>
        <v/>
      </c>
      <c r="D1805" s="13" t="str">
        <f>IF('2_DEBITOS'!D1801="","Não informado",'2_DEBITOS'!D1801)</f>
        <v>Não informado</v>
      </c>
      <c r="E1805" s="7">
        <f>IF('2_DEBITOS'!$I$4="ERRO !!!",0,SUM('2_DEBITOS'!E1801))</f>
        <v>0</v>
      </c>
      <c r="F1805" s="7">
        <f>IF('2_DEBITOS'!$I$4="ERRO !!!",0,SUM('2_DEBITOS'!F1801,'2_DEBITOS'!G1801))</f>
        <v>0</v>
      </c>
      <c r="G1805" s="8" t="str">
        <f>IF('1_QUESITOS'!$D$18="ERRO !!!","",
IF(E1805+F1805=0,"",
IF(OR('2_DEBITOS'!I1801="Sim",'1_QUESITOS'!$D$6="Sim",'1_QUESITOS'!$D$7="Sim",'1_QUESITOS'!$D$9="Sim"),"D",
IF('3_CAPAG'!$D$9="","",
'3_CAPAG'!$D$9))))</f>
        <v/>
      </c>
      <c r="H1805" s="8" t="str">
        <f>IF('1_QUESITOS'!$D$18="ERRO !!!","00.0",
IF(AND(OR(G1805="C",G1805="D"),'1_QUESITOS'!$D$13="Sim"),"10.1",
IF(AND(OR(G1805="A",G1805="B"),'1_QUESITOS'!$D$14="Sim"),"10.2",
IF(AND(OR(G1805="C",G1805="D"),'1_QUESITOS'!$D$13="Não",'1_QUESITOS'!$D$12="Inciso I"),"11.1",
IF(AND(OR(G1805="C",G1805="D"),'1_QUESITOS'!$D$13="Não",'1_QUESITOS'!$D$12="Inciso II"),"11.2",
"00.0")))))</f>
        <v>00.0</v>
      </c>
      <c r="I1805" s="87">
        <f>IF('1_QUESITOS'!$D$18="ERRO !!!",0,
IF(H1805="10.1",0.65,
IF(H1805="10.2",0,
IF(AND(H1805="11.1",'1_QUESITOS'!$D$8="Não",'1_QUESITOS'!$D$9="Não",'1_QUESITOS'!$D$10="Não",'1_QUESITOS'!$D$11="Não"),0.65,
IF(AND(H1805="11.1",OR('1_QUESITOS'!$D$8="Sim",'1_QUESITOS'!$D$9="Sim",'1_QUESITOS'!$D$10="Sim",'1_QUESITOS'!$D$11="Sim")),0.7,
IF(AND(H1805="11.2",'1_QUESITOS'!$D$8="Não",'1_QUESITOS'!$D$9="Não",'1_QUESITOS'!$D$10="Não",'1_QUESITOS'!$D$11="Não"),0.5,
IF(AND(H1805="11.2",OR('1_QUESITOS'!$D$8="Sim",'1_QUESITOS'!$D$9="Sim",'1_QUESITOS'!$D$10="Sim",'1_QUESITOS'!$D$11="Sim")),0.55,
0)))))))</f>
        <v>0</v>
      </c>
      <c r="J1805" s="87">
        <f>'3_CAPAG'!$D$8</f>
        <v>0</v>
      </c>
      <c r="K1805" s="87">
        <f>IF(OR('2_DEBITOS'!I1801="Sim",'1_QUESITOS'!$D$6="Sim",'1_QUESITOS'!$D$7="Sim",'1_QUESITOS'!$D$9="Sim"),I1805,
SMALL(I1805:J1805,1))</f>
        <v>0</v>
      </c>
      <c r="L1805" s="7">
        <f>IF('2_DEBITOS'!$I$4="ERRO !!!",0,ROUNDDOWN(SUM(E1805:F1805)*K1805,2))</f>
        <v>0</v>
      </c>
      <c r="M1805" s="7">
        <f t="shared" si="108"/>
        <v>0</v>
      </c>
      <c r="N1805" s="7">
        <f t="shared" si="111"/>
        <v>0</v>
      </c>
      <c r="O1805" s="7">
        <f t="shared" si="109"/>
        <v>0</v>
      </c>
    </row>
    <row r="1806" spans="3:15" x14ac:dyDescent="0.35">
      <c r="C1806" s="18" t="str">
        <f t="shared" si="110"/>
        <v/>
      </c>
      <c r="D1806" s="13" t="str">
        <f>IF('2_DEBITOS'!D1802="","Não informado",'2_DEBITOS'!D1802)</f>
        <v>Não informado</v>
      </c>
      <c r="E1806" s="7">
        <f>IF('2_DEBITOS'!$I$4="ERRO !!!",0,SUM('2_DEBITOS'!E1802))</f>
        <v>0</v>
      </c>
      <c r="F1806" s="7">
        <f>IF('2_DEBITOS'!$I$4="ERRO !!!",0,SUM('2_DEBITOS'!F1802,'2_DEBITOS'!G1802))</f>
        <v>0</v>
      </c>
      <c r="G1806" s="8" t="str">
        <f>IF('1_QUESITOS'!$D$18="ERRO !!!","",
IF(E1806+F1806=0,"",
IF(OR('2_DEBITOS'!I1802="Sim",'1_QUESITOS'!$D$6="Sim",'1_QUESITOS'!$D$7="Sim",'1_QUESITOS'!$D$9="Sim"),"D",
IF('3_CAPAG'!$D$9="","",
'3_CAPAG'!$D$9))))</f>
        <v/>
      </c>
      <c r="H1806" s="8" t="str">
        <f>IF('1_QUESITOS'!$D$18="ERRO !!!","00.0",
IF(AND(OR(G1806="C",G1806="D"),'1_QUESITOS'!$D$13="Sim"),"10.1",
IF(AND(OR(G1806="A",G1806="B"),'1_QUESITOS'!$D$14="Sim"),"10.2",
IF(AND(OR(G1806="C",G1806="D"),'1_QUESITOS'!$D$13="Não",'1_QUESITOS'!$D$12="Inciso I"),"11.1",
IF(AND(OR(G1806="C",G1806="D"),'1_QUESITOS'!$D$13="Não",'1_QUESITOS'!$D$12="Inciso II"),"11.2",
"00.0")))))</f>
        <v>00.0</v>
      </c>
      <c r="I1806" s="87">
        <f>IF('1_QUESITOS'!$D$18="ERRO !!!",0,
IF(H1806="10.1",0.65,
IF(H1806="10.2",0,
IF(AND(H1806="11.1",'1_QUESITOS'!$D$8="Não",'1_QUESITOS'!$D$9="Não",'1_QUESITOS'!$D$10="Não",'1_QUESITOS'!$D$11="Não"),0.65,
IF(AND(H1806="11.1",OR('1_QUESITOS'!$D$8="Sim",'1_QUESITOS'!$D$9="Sim",'1_QUESITOS'!$D$10="Sim",'1_QUESITOS'!$D$11="Sim")),0.7,
IF(AND(H1806="11.2",'1_QUESITOS'!$D$8="Não",'1_QUESITOS'!$D$9="Não",'1_QUESITOS'!$D$10="Não",'1_QUESITOS'!$D$11="Não"),0.5,
IF(AND(H1806="11.2",OR('1_QUESITOS'!$D$8="Sim",'1_QUESITOS'!$D$9="Sim",'1_QUESITOS'!$D$10="Sim",'1_QUESITOS'!$D$11="Sim")),0.55,
0)))))))</f>
        <v>0</v>
      </c>
      <c r="J1806" s="87">
        <f>'3_CAPAG'!$D$8</f>
        <v>0</v>
      </c>
      <c r="K1806" s="87">
        <f>IF(OR('2_DEBITOS'!I1802="Sim",'1_QUESITOS'!$D$6="Sim",'1_QUESITOS'!$D$7="Sim",'1_QUESITOS'!$D$9="Sim"),I1806,
SMALL(I1806:J1806,1))</f>
        <v>0</v>
      </c>
      <c r="L1806" s="7">
        <f>IF('2_DEBITOS'!$I$4="ERRO !!!",0,ROUNDDOWN(SUM(E1806:F1806)*K1806,2))</f>
        <v>0</v>
      </c>
      <c r="M1806" s="7">
        <f t="shared" ref="M1806:M1869" si="112">IF(OR(F1806="",F1806=0),0,IF(OR(H1806="10.1",H1806="11.1",H1806="11.2"),1*F1806,0))</f>
        <v>0</v>
      </c>
      <c r="N1806" s="7">
        <f t="shared" si="111"/>
        <v>0</v>
      </c>
      <c r="O1806" s="7">
        <f t="shared" ref="O1806:O1869" si="113">E1806+F1806-N1806</f>
        <v>0</v>
      </c>
    </row>
    <row r="1807" spans="3:15" x14ac:dyDescent="0.35">
      <c r="C1807" s="18" t="str">
        <f t="shared" ref="C1807:C1870" si="114">IF(D1807="Não informado","",IF(ISERROR(1+C1806),1,1+C1806))</f>
        <v/>
      </c>
      <c r="D1807" s="13" t="str">
        <f>IF('2_DEBITOS'!D1803="","Não informado",'2_DEBITOS'!D1803)</f>
        <v>Não informado</v>
      </c>
      <c r="E1807" s="7">
        <f>IF('2_DEBITOS'!$I$4="ERRO !!!",0,SUM('2_DEBITOS'!E1803))</f>
        <v>0</v>
      </c>
      <c r="F1807" s="7">
        <f>IF('2_DEBITOS'!$I$4="ERRO !!!",0,SUM('2_DEBITOS'!F1803,'2_DEBITOS'!G1803))</f>
        <v>0</v>
      </c>
      <c r="G1807" s="8" t="str">
        <f>IF('1_QUESITOS'!$D$18="ERRO !!!","",
IF(E1807+F1807=0,"",
IF(OR('2_DEBITOS'!I1803="Sim",'1_QUESITOS'!$D$6="Sim",'1_QUESITOS'!$D$7="Sim",'1_QUESITOS'!$D$9="Sim"),"D",
IF('3_CAPAG'!$D$9="","",
'3_CAPAG'!$D$9))))</f>
        <v/>
      </c>
      <c r="H1807" s="8" t="str">
        <f>IF('1_QUESITOS'!$D$18="ERRO !!!","00.0",
IF(AND(OR(G1807="C",G1807="D"),'1_QUESITOS'!$D$13="Sim"),"10.1",
IF(AND(OR(G1807="A",G1807="B"),'1_QUESITOS'!$D$14="Sim"),"10.2",
IF(AND(OR(G1807="C",G1807="D"),'1_QUESITOS'!$D$13="Não",'1_QUESITOS'!$D$12="Inciso I"),"11.1",
IF(AND(OR(G1807="C",G1807="D"),'1_QUESITOS'!$D$13="Não",'1_QUESITOS'!$D$12="Inciso II"),"11.2",
"00.0")))))</f>
        <v>00.0</v>
      </c>
      <c r="I1807" s="87">
        <f>IF('1_QUESITOS'!$D$18="ERRO !!!",0,
IF(H1807="10.1",0.65,
IF(H1807="10.2",0,
IF(AND(H1807="11.1",'1_QUESITOS'!$D$8="Não",'1_QUESITOS'!$D$9="Não",'1_QUESITOS'!$D$10="Não",'1_QUESITOS'!$D$11="Não"),0.65,
IF(AND(H1807="11.1",OR('1_QUESITOS'!$D$8="Sim",'1_QUESITOS'!$D$9="Sim",'1_QUESITOS'!$D$10="Sim",'1_QUESITOS'!$D$11="Sim")),0.7,
IF(AND(H1807="11.2",'1_QUESITOS'!$D$8="Não",'1_QUESITOS'!$D$9="Não",'1_QUESITOS'!$D$10="Não",'1_QUESITOS'!$D$11="Não"),0.5,
IF(AND(H1807="11.2",OR('1_QUESITOS'!$D$8="Sim",'1_QUESITOS'!$D$9="Sim",'1_QUESITOS'!$D$10="Sim",'1_QUESITOS'!$D$11="Sim")),0.55,
0)))))))</f>
        <v>0</v>
      </c>
      <c r="J1807" s="87">
        <f>'3_CAPAG'!$D$8</f>
        <v>0</v>
      </c>
      <c r="K1807" s="87">
        <f>IF(OR('2_DEBITOS'!I1803="Sim",'1_QUESITOS'!$D$6="Sim",'1_QUESITOS'!$D$7="Sim",'1_QUESITOS'!$D$9="Sim"),I1807,
SMALL(I1807:J1807,1))</f>
        <v>0</v>
      </c>
      <c r="L1807" s="7">
        <f>IF('2_DEBITOS'!$I$4="ERRO !!!",0,ROUNDDOWN(SUM(E1807:F1807)*K1807,2))</f>
        <v>0</v>
      </c>
      <c r="M1807" s="7">
        <f t="shared" si="112"/>
        <v>0</v>
      </c>
      <c r="N1807" s="7">
        <f t="shared" ref="N1807:N1870" si="115">SMALL(L1807:M1807,1)</f>
        <v>0</v>
      </c>
      <c r="O1807" s="7">
        <f t="shared" si="113"/>
        <v>0</v>
      </c>
    </row>
    <row r="1808" spans="3:15" x14ac:dyDescent="0.35">
      <c r="C1808" s="18" t="str">
        <f t="shared" si="114"/>
        <v/>
      </c>
      <c r="D1808" s="13" t="str">
        <f>IF('2_DEBITOS'!D1804="","Não informado",'2_DEBITOS'!D1804)</f>
        <v>Não informado</v>
      </c>
      <c r="E1808" s="7">
        <f>IF('2_DEBITOS'!$I$4="ERRO !!!",0,SUM('2_DEBITOS'!E1804))</f>
        <v>0</v>
      </c>
      <c r="F1808" s="7">
        <f>IF('2_DEBITOS'!$I$4="ERRO !!!",0,SUM('2_DEBITOS'!F1804,'2_DEBITOS'!G1804))</f>
        <v>0</v>
      </c>
      <c r="G1808" s="8" t="str">
        <f>IF('1_QUESITOS'!$D$18="ERRO !!!","",
IF(E1808+F1808=0,"",
IF(OR('2_DEBITOS'!I1804="Sim",'1_QUESITOS'!$D$6="Sim",'1_QUESITOS'!$D$7="Sim",'1_QUESITOS'!$D$9="Sim"),"D",
IF('3_CAPAG'!$D$9="","",
'3_CAPAG'!$D$9))))</f>
        <v/>
      </c>
      <c r="H1808" s="8" t="str">
        <f>IF('1_QUESITOS'!$D$18="ERRO !!!","00.0",
IF(AND(OR(G1808="C",G1808="D"),'1_QUESITOS'!$D$13="Sim"),"10.1",
IF(AND(OR(G1808="A",G1808="B"),'1_QUESITOS'!$D$14="Sim"),"10.2",
IF(AND(OR(G1808="C",G1808="D"),'1_QUESITOS'!$D$13="Não",'1_QUESITOS'!$D$12="Inciso I"),"11.1",
IF(AND(OR(G1808="C",G1808="D"),'1_QUESITOS'!$D$13="Não",'1_QUESITOS'!$D$12="Inciso II"),"11.2",
"00.0")))))</f>
        <v>00.0</v>
      </c>
      <c r="I1808" s="87">
        <f>IF('1_QUESITOS'!$D$18="ERRO !!!",0,
IF(H1808="10.1",0.65,
IF(H1808="10.2",0,
IF(AND(H1808="11.1",'1_QUESITOS'!$D$8="Não",'1_QUESITOS'!$D$9="Não",'1_QUESITOS'!$D$10="Não",'1_QUESITOS'!$D$11="Não"),0.65,
IF(AND(H1808="11.1",OR('1_QUESITOS'!$D$8="Sim",'1_QUESITOS'!$D$9="Sim",'1_QUESITOS'!$D$10="Sim",'1_QUESITOS'!$D$11="Sim")),0.7,
IF(AND(H1808="11.2",'1_QUESITOS'!$D$8="Não",'1_QUESITOS'!$D$9="Não",'1_QUESITOS'!$D$10="Não",'1_QUESITOS'!$D$11="Não"),0.5,
IF(AND(H1808="11.2",OR('1_QUESITOS'!$D$8="Sim",'1_QUESITOS'!$D$9="Sim",'1_QUESITOS'!$D$10="Sim",'1_QUESITOS'!$D$11="Sim")),0.55,
0)))))))</f>
        <v>0</v>
      </c>
      <c r="J1808" s="87">
        <f>'3_CAPAG'!$D$8</f>
        <v>0</v>
      </c>
      <c r="K1808" s="87">
        <f>IF(OR('2_DEBITOS'!I1804="Sim",'1_QUESITOS'!$D$6="Sim",'1_QUESITOS'!$D$7="Sim",'1_QUESITOS'!$D$9="Sim"),I1808,
SMALL(I1808:J1808,1))</f>
        <v>0</v>
      </c>
      <c r="L1808" s="7">
        <f>IF('2_DEBITOS'!$I$4="ERRO !!!",0,ROUNDDOWN(SUM(E1808:F1808)*K1808,2))</f>
        <v>0</v>
      </c>
      <c r="M1808" s="7">
        <f t="shared" si="112"/>
        <v>0</v>
      </c>
      <c r="N1808" s="7">
        <f t="shared" si="115"/>
        <v>0</v>
      </c>
      <c r="O1808" s="7">
        <f t="shared" si="113"/>
        <v>0</v>
      </c>
    </row>
    <row r="1809" spans="3:15" x14ac:dyDescent="0.35">
      <c r="C1809" s="18" t="str">
        <f t="shared" si="114"/>
        <v/>
      </c>
      <c r="D1809" s="13" t="str">
        <f>IF('2_DEBITOS'!D1805="","Não informado",'2_DEBITOS'!D1805)</f>
        <v>Não informado</v>
      </c>
      <c r="E1809" s="7">
        <f>IF('2_DEBITOS'!$I$4="ERRO !!!",0,SUM('2_DEBITOS'!E1805))</f>
        <v>0</v>
      </c>
      <c r="F1809" s="7">
        <f>IF('2_DEBITOS'!$I$4="ERRO !!!",0,SUM('2_DEBITOS'!F1805,'2_DEBITOS'!G1805))</f>
        <v>0</v>
      </c>
      <c r="G1809" s="8" t="str">
        <f>IF('1_QUESITOS'!$D$18="ERRO !!!","",
IF(E1809+F1809=0,"",
IF(OR('2_DEBITOS'!I1805="Sim",'1_QUESITOS'!$D$6="Sim",'1_QUESITOS'!$D$7="Sim",'1_QUESITOS'!$D$9="Sim"),"D",
IF('3_CAPAG'!$D$9="","",
'3_CAPAG'!$D$9))))</f>
        <v/>
      </c>
      <c r="H1809" s="8" t="str">
        <f>IF('1_QUESITOS'!$D$18="ERRO !!!","00.0",
IF(AND(OR(G1809="C",G1809="D"),'1_QUESITOS'!$D$13="Sim"),"10.1",
IF(AND(OR(G1809="A",G1809="B"),'1_QUESITOS'!$D$14="Sim"),"10.2",
IF(AND(OR(G1809="C",G1809="D"),'1_QUESITOS'!$D$13="Não",'1_QUESITOS'!$D$12="Inciso I"),"11.1",
IF(AND(OR(G1809="C",G1809="D"),'1_QUESITOS'!$D$13="Não",'1_QUESITOS'!$D$12="Inciso II"),"11.2",
"00.0")))))</f>
        <v>00.0</v>
      </c>
      <c r="I1809" s="87">
        <f>IF('1_QUESITOS'!$D$18="ERRO !!!",0,
IF(H1809="10.1",0.65,
IF(H1809="10.2",0,
IF(AND(H1809="11.1",'1_QUESITOS'!$D$8="Não",'1_QUESITOS'!$D$9="Não",'1_QUESITOS'!$D$10="Não",'1_QUESITOS'!$D$11="Não"),0.65,
IF(AND(H1809="11.1",OR('1_QUESITOS'!$D$8="Sim",'1_QUESITOS'!$D$9="Sim",'1_QUESITOS'!$D$10="Sim",'1_QUESITOS'!$D$11="Sim")),0.7,
IF(AND(H1809="11.2",'1_QUESITOS'!$D$8="Não",'1_QUESITOS'!$D$9="Não",'1_QUESITOS'!$D$10="Não",'1_QUESITOS'!$D$11="Não"),0.5,
IF(AND(H1809="11.2",OR('1_QUESITOS'!$D$8="Sim",'1_QUESITOS'!$D$9="Sim",'1_QUESITOS'!$D$10="Sim",'1_QUESITOS'!$D$11="Sim")),0.55,
0)))))))</f>
        <v>0</v>
      </c>
      <c r="J1809" s="87">
        <f>'3_CAPAG'!$D$8</f>
        <v>0</v>
      </c>
      <c r="K1809" s="87">
        <f>IF(OR('2_DEBITOS'!I1805="Sim",'1_QUESITOS'!$D$6="Sim",'1_QUESITOS'!$D$7="Sim",'1_QUESITOS'!$D$9="Sim"),I1809,
SMALL(I1809:J1809,1))</f>
        <v>0</v>
      </c>
      <c r="L1809" s="7">
        <f>IF('2_DEBITOS'!$I$4="ERRO !!!",0,ROUNDDOWN(SUM(E1809:F1809)*K1809,2))</f>
        <v>0</v>
      </c>
      <c r="M1809" s="7">
        <f t="shared" si="112"/>
        <v>0</v>
      </c>
      <c r="N1809" s="7">
        <f t="shared" si="115"/>
        <v>0</v>
      </c>
      <c r="O1809" s="7">
        <f t="shared" si="113"/>
        <v>0</v>
      </c>
    </row>
    <row r="1810" spans="3:15" x14ac:dyDescent="0.35">
      <c r="C1810" s="18" t="str">
        <f t="shared" si="114"/>
        <v/>
      </c>
      <c r="D1810" s="13" t="str">
        <f>IF('2_DEBITOS'!D1806="","Não informado",'2_DEBITOS'!D1806)</f>
        <v>Não informado</v>
      </c>
      <c r="E1810" s="7">
        <f>IF('2_DEBITOS'!$I$4="ERRO !!!",0,SUM('2_DEBITOS'!E1806))</f>
        <v>0</v>
      </c>
      <c r="F1810" s="7">
        <f>IF('2_DEBITOS'!$I$4="ERRO !!!",0,SUM('2_DEBITOS'!F1806,'2_DEBITOS'!G1806))</f>
        <v>0</v>
      </c>
      <c r="G1810" s="8" t="str">
        <f>IF('1_QUESITOS'!$D$18="ERRO !!!","",
IF(E1810+F1810=0,"",
IF(OR('2_DEBITOS'!I1806="Sim",'1_QUESITOS'!$D$6="Sim",'1_QUESITOS'!$D$7="Sim",'1_QUESITOS'!$D$9="Sim"),"D",
IF('3_CAPAG'!$D$9="","",
'3_CAPAG'!$D$9))))</f>
        <v/>
      </c>
      <c r="H1810" s="8" t="str">
        <f>IF('1_QUESITOS'!$D$18="ERRO !!!","00.0",
IF(AND(OR(G1810="C",G1810="D"),'1_QUESITOS'!$D$13="Sim"),"10.1",
IF(AND(OR(G1810="A",G1810="B"),'1_QUESITOS'!$D$14="Sim"),"10.2",
IF(AND(OR(G1810="C",G1810="D"),'1_QUESITOS'!$D$13="Não",'1_QUESITOS'!$D$12="Inciso I"),"11.1",
IF(AND(OR(G1810="C",G1810="D"),'1_QUESITOS'!$D$13="Não",'1_QUESITOS'!$D$12="Inciso II"),"11.2",
"00.0")))))</f>
        <v>00.0</v>
      </c>
      <c r="I1810" s="87">
        <f>IF('1_QUESITOS'!$D$18="ERRO !!!",0,
IF(H1810="10.1",0.65,
IF(H1810="10.2",0,
IF(AND(H1810="11.1",'1_QUESITOS'!$D$8="Não",'1_QUESITOS'!$D$9="Não",'1_QUESITOS'!$D$10="Não",'1_QUESITOS'!$D$11="Não"),0.65,
IF(AND(H1810="11.1",OR('1_QUESITOS'!$D$8="Sim",'1_QUESITOS'!$D$9="Sim",'1_QUESITOS'!$D$10="Sim",'1_QUESITOS'!$D$11="Sim")),0.7,
IF(AND(H1810="11.2",'1_QUESITOS'!$D$8="Não",'1_QUESITOS'!$D$9="Não",'1_QUESITOS'!$D$10="Não",'1_QUESITOS'!$D$11="Não"),0.5,
IF(AND(H1810="11.2",OR('1_QUESITOS'!$D$8="Sim",'1_QUESITOS'!$D$9="Sim",'1_QUESITOS'!$D$10="Sim",'1_QUESITOS'!$D$11="Sim")),0.55,
0)))))))</f>
        <v>0</v>
      </c>
      <c r="J1810" s="87">
        <f>'3_CAPAG'!$D$8</f>
        <v>0</v>
      </c>
      <c r="K1810" s="87">
        <f>IF(OR('2_DEBITOS'!I1806="Sim",'1_QUESITOS'!$D$6="Sim",'1_QUESITOS'!$D$7="Sim",'1_QUESITOS'!$D$9="Sim"),I1810,
SMALL(I1810:J1810,1))</f>
        <v>0</v>
      </c>
      <c r="L1810" s="7">
        <f>IF('2_DEBITOS'!$I$4="ERRO !!!",0,ROUNDDOWN(SUM(E1810:F1810)*K1810,2))</f>
        <v>0</v>
      </c>
      <c r="M1810" s="7">
        <f t="shared" si="112"/>
        <v>0</v>
      </c>
      <c r="N1810" s="7">
        <f t="shared" si="115"/>
        <v>0</v>
      </c>
      <c r="O1810" s="7">
        <f t="shared" si="113"/>
        <v>0</v>
      </c>
    </row>
    <row r="1811" spans="3:15" x14ac:dyDescent="0.35">
      <c r="C1811" s="18" t="str">
        <f t="shared" si="114"/>
        <v/>
      </c>
      <c r="D1811" s="13" t="str">
        <f>IF('2_DEBITOS'!D1807="","Não informado",'2_DEBITOS'!D1807)</f>
        <v>Não informado</v>
      </c>
      <c r="E1811" s="7">
        <f>IF('2_DEBITOS'!$I$4="ERRO !!!",0,SUM('2_DEBITOS'!E1807))</f>
        <v>0</v>
      </c>
      <c r="F1811" s="7">
        <f>IF('2_DEBITOS'!$I$4="ERRO !!!",0,SUM('2_DEBITOS'!F1807,'2_DEBITOS'!G1807))</f>
        <v>0</v>
      </c>
      <c r="G1811" s="8" t="str">
        <f>IF('1_QUESITOS'!$D$18="ERRO !!!","",
IF(E1811+F1811=0,"",
IF(OR('2_DEBITOS'!I1807="Sim",'1_QUESITOS'!$D$6="Sim",'1_QUESITOS'!$D$7="Sim",'1_QUESITOS'!$D$9="Sim"),"D",
IF('3_CAPAG'!$D$9="","",
'3_CAPAG'!$D$9))))</f>
        <v/>
      </c>
      <c r="H1811" s="8" t="str">
        <f>IF('1_QUESITOS'!$D$18="ERRO !!!","00.0",
IF(AND(OR(G1811="C",G1811="D"),'1_QUESITOS'!$D$13="Sim"),"10.1",
IF(AND(OR(G1811="A",G1811="B"),'1_QUESITOS'!$D$14="Sim"),"10.2",
IF(AND(OR(G1811="C",G1811="D"),'1_QUESITOS'!$D$13="Não",'1_QUESITOS'!$D$12="Inciso I"),"11.1",
IF(AND(OR(G1811="C",G1811="D"),'1_QUESITOS'!$D$13="Não",'1_QUESITOS'!$D$12="Inciso II"),"11.2",
"00.0")))))</f>
        <v>00.0</v>
      </c>
      <c r="I1811" s="87">
        <f>IF('1_QUESITOS'!$D$18="ERRO !!!",0,
IF(H1811="10.1",0.65,
IF(H1811="10.2",0,
IF(AND(H1811="11.1",'1_QUESITOS'!$D$8="Não",'1_QUESITOS'!$D$9="Não",'1_QUESITOS'!$D$10="Não",'1_QUESITOS'!$D$11="Não"),0.65,
IF(AND(H1811="11.1",OR('1_QUESITOS'!$D$8="Sim",'1_QUESITOS'!$D$9="Sim",'1_QUESITOS'!$D$10="Sim",'1_QUESITOS'!$D$11="Sim")),0.7,
IF(AND(H1811="11.2",'1_QUESITOS'!$D$8="Não",'1_QUESITOS'!$D$9="Não",'1_QUESITOS'!$D$10="Não",'1_QUESITOS'!$D$11="Não"),0.5,
IF(AND(H1811="11.2",OR('1_QUESITOS'!$D$8="Sim",'1_QUESITOS'!$D$9="Sim",'1_QUESITOS'!$D$10="Sim",'1_QUESITOS'!$D$11="Sim")),0.55,
0)))))))</f>
        <v>0</v>
      </c>
      <c r="J1811" s="87">
        <f>'3_CAPAG'!$D$8</f>
        <v>0</v>
      </c>
      <c r="K1811" s="87">
        <f>IF(OR('2_DEBITOS'!I1807="Sim",'1_QUESITOS'!$D$6="Sim",'1_QUESITOS'!$D$7="Sim",'1_QUESITOS'!$D$9="Sim"),I1811,
SMALL(I1811:J1811,1))</f>
        <v>0</v>
      </c>
      <c r="L1811" s="7">
        <f>IF('2_DEBITOS'!$I$4="ERRO !!!",0,ROUNDDOWN(SUM(E1811:F1811)*K1811,2))</f>
        <v>0</v>
      </c>
      <c r="M1811" s="7">
        <f t="shared" si="112"/>
        <v>0</v>
      </c>
      <c r="N1811" s="7">
        <f t="shared" si="115"/>
        <v>0</v>
      </c>
      <c r="O1811" s="7">
        <f t="shared" si="113"/>
        <v>0</v>
      </c>
    </row>
    <row r="1812" spans="3:15" x14ac:dyDescent="0.35">
      <c r="C1812" s="18" t="str">
        <f t="shared" si="114"/>
        <v/>
      </c>
      <c r="D1812" s="13" t="str">
        <f>IF('2_DEBITOS'!D1808="","Não informado",'2_DEBITOS'!D1808)</f>
        <v>Não informado</v>
      </c>
      <c r="E1812" s="7">
        <f>IF('2_DEBITOS'!$I$4="ERRO !!!",0,SUM('2_DEBITOS'!E1808))</f>
        <v>0</v>
      </c>
      <c r="F1812" s="7">
        <f>IF('2_DEBITOS'!$I$4="ERRO !!!",0,SUM('2_DEBITOS'!F1808,'2_DEBITOS'!G1808))</f>
        <v>0</v>
      </c>
      <c r="G1812" s="8" t="str">
        <f>IF('1_QUESITOS'!$D$18="ERRO !!!","",
IF(E1812+F1812=0,"",
IF(OR('2_DEBITOS'!I1808="Sim",'1_QUESITOS'!$D$6="Sim",'1_QUESITOS'!$D$7="Sim",'1_QUESITOS'!$D$9="Sim"),"D",
IF('3_CAPAG'!$D$9="","",
'3_CAPAG'!$D$9))))</f>
        <v/>
      </c>
      <c r="H1812" s="8" t="str">
        <f>IF('1_QUESITOS'!$D$18="ERRO !!!","00.0",
IF(AND(OR(G1812="C",G1812="D"),'1_QUESITOS'!$D$13="Sim"),"10.1",
IF(AND(OR(G1812="A",G1812="B"),'1_QUESITOS'!$D$14="Sim"),"10.2",
IF(AND(OR(G1812="C",G1812="D"),'1_QUESITOS'!$D$13="Não",'1_QUESITOS'!$D$12="Inciso I"),"11.1",
IF(AND(OR(G1812="C",G1812="D"),'1_QUESITOS'!$D$13="Não",'1_QUESITOS'!$D$12="Inciso II"),"11.2",
"00.0")))))</f>
        <v>00.0</v>
      </c>
      <c r="I1812" s="87">
        <f>IF('1_QUESITOS'!$D$18="ERRO !!!",0,
IF(H1812="10.1",0.65,
IF(H1812="10.2",0,
IF(AND(H1812="11.1",'1_QUESITOS'!$D$8="Não",'1_QUESITOS'!$D$9="Não",'1_QUESITOS'!$D$10="Não",'1_QUESITOS'!$D$11="Não"),0.65,
IF(AND(H1812="11.1",OR('1_QUESITOS'!$D$8="Sim",'1_QUESITOS'!$D$9="Sim",'1_QUESITOS'!$D$10="Sim",'1_QUESITOS'!$D$11="Sim")),0.7,
IF(AND(H1812="11.2",'1_QUESITOS'!$D$8="Não",'1_QUESITOS'!$D$9="Não",'1_QUESITOS'!$D$10="Não",'1_QUESITOS'!$D$11="Não"),0.5,
IF(AND(H1812="11.2",OR('1_QUESITOS'!$D$8="Sim",'1_QUESITOS'!$D$9="Sim",'1_QUESITOS'!$D$10="Sim",'1_QUESITOS'!$D$11="Sim")),0.55,
0)))))))</f>
        <v>0</v>
      </c>
      <c r="J1812" s="87">
        <f>'3_CAPAG'!$D$8</f>
        <v>0</v>
      </c>
      <c r="K1812" s="87">
        <f>IF(OR('2_DEBITOS'!I1808="Sim",'1_QUESITOS'!$D$6="Sim",'1_QUESITOS'!$D$7="Sim",'1_QUESITOS'!$D$9="Sim"),I1812,
SMALL(I1812:J1812,1))</f>
        <v>0</v>
      </c>
      <c r="L1812" s="7">
        <f>IF('2_DEBITOS'!$I$4="ERRO !!!",0,ROUNDDOWN(SUM(E1812:F1812)*K1812,2))</f>
        <v>0</v>
      </c>
      <c r="M1812" s="7">
        <f t="shared" si="112"/>
        <v>0</v>
      </c>
      <c r="N1812" s="7">
        <f t="shared" si="115"/>
        <v>0</v>
      </c>
      <c r="O1812" s="7">
        <f t="shared" si="113"/>
        <v>0</v>
      </c>
    </row>
    <row r="1813" spans="3:15" x14ac:dyDescent="0.35">
      <c r="C1813" s="18" t="str">
        <f t="shared" si="114"/>
        <v/>
      </c>
      <c r="D1813" s="13" t="str">
        <f>IF('2_DEBITOS'!D1809="","Não informado",'2_DEBITOS'!D1809)</f>
        <v>Não informado</v>
      </c>
      <c r="E1813" s="7">
        <f>IF('2_DEBITOS'!$I$4="ERRO !!!",0,SUM('2_DEBITOS'!E1809))</f>
        <v>0</v>
      </c>
      <c r="F1813" s="7">
        <f>IF('2_DEBITOS'!$I$4="ERRO !!!",0,SUM('2_DEBITOS'!F1809,'2_DEBITOS'!G1809))</f>
        <v>0</v>
      </c>
      <c r="G1813" s="8" t="str">
        <f>IF('1_QUESITOS'!$D$18="ERRO !!!","",
IF(E1813+F1813=0,"",
IF(OR('2_DEBITOS'!I1809="Sim",'1_QUESITOS'!$D$6="Sim",'1_QUESITOS'!$D$7="Sim",'1_QUESITOS'!$D$9="Sim"),"D",
IF('3_CAPAG'!$D$9="","",
'3_CAPAG'!$D$9))))</f>
        <v/>
      </c>
      <c r="H1813" s="8" t="str">
        <f>IF('1_QUESITOS'!$D$18="ERRO !!!","00.0",
IF(AND(OR(G1813="C",G1813="D"),'1_QUESITOS'!$D$13="Sim"),"10.1",
IF(AND(OR(G1813="A",G1813="B"),'1_QUESITOS'!$D$14="Sim"),"10.2",
IF(AND(OR(G1813="C",G1813="D"),'1_QUESITOS'!$D$13="Não",'1_QUESITOS'!$D$12="Inciso I"),"11.1",
IF(AND(OR(G1813="C",G1813="D"),'1_QUESITOS'!$D$13="Não",'1_QUESITOS'!$D$12="Inciso II"),"11.2",
"00.0")))))</f>
        <v>00.0</v>
      </c>
      <c r="I1813" s="87">
        <f>IF('1_QUESITOS'!$D$18="ERRO !!!",0,
IF(H1813="10.1",0.65,
IF(H1813="10.2",0,
IF(AND(H1813="11.1",'1_QUESITOS'!$D$8="Não",'1_QUESITOS'!$D$9="Não",'1_QUESITOS'!$D$10="Não",'1_QUESITOS'!$D$11="Não"),0.65,
IF(AND(H1813="11.1",OR('1_QUESITOS'!$D$8="Sim",'1_QUESITOS'!$D$9="Sim",'1_QUESITOS'!$D$10="Sim",'1_QUESITOS'!$D$11="Sim")),0.7,
IF(AND(H1813="11.2",'1_QUESITOS'!$D$8="Não",'1_QUESITOS'!$D$9="Não",'1_QUESITOS'!$D$10="Não",'1_QUESITOS'!$D$11="Não"),0.5,
IF(AND(H1813="11.2",OR('1_QUESITOS'!$D$8="Sim",'1_QUESITOS'!$D$9="Sim",'1_QUESITOS'!$D$10="Sim",'1_QUESITOS'!$D$11="Sim")),0.55,
0)))))))</f>
        <v>0</v>
      </c>
      <c r="J1813" s="87">
        <f>'3_CAPAG'!$D$8</f>
        <v>0</v>
      </c>
      <c r="K1813" s="87">
        <f>IF(OR('2_DEBITOS'!I1809="Sim",'1_QUESITOS'!$D$6="Sim",'1_QUESITOS'!$D$7="Sim",'1_QUESITOS'!$D$9="Sim"),I1813,
SMALL(I1813:J1813,1))</f>
        <v>0</v>
      </c>
      <c r="L1813" s="7">
        <f>IF('2_DEBITOS'!$I$4="ERRO !!!",0,ROUNDDOWN(SUM(E1813:F1813)*K1813,2))</f>
        <v>0</v>
      </c>
      <c r="M1813" s="7">
        <f t="shared" si="112"/>
        <v>0</v>
      </c>
      <c r="N1813" s="7">
        <f t="shared" si="115"/>
        <v>0</v>
      </c>
      <c r="O1813" s="7">
        <f t="shared" si="113"/>
        <v>0</v>
      </c>
    </row>
    <row r="1814" spans="3:15" x14ac:dyDescent="0.35">
      <c r="C1814" s="18" t="str">
        <f t="shared" si="114"/>
        <v/>
      </c>
      <c r="D1814" s="13" t="str">
        <f>IF('2_DEBITOS'!D1810="","Não informado",'2_DEBITOS'!D1810)</f>
        <v>Não informado</v>
      </c>
      <c r="E1814" s="7">
        <f>IF('2_DEBITOS'!$I$4="ERRO !!!",0,SUM('2_DEBITOS'!E1810))</f>
        <v>0</v>
      </c>
      <c r="F1814" s="7">
        <f>IF('2_DEBITOS'!$I$4="ERRO !!!",0,SUM('2_DEBITOS'!F1810,'2_DEBITOS'!G1810))</f>
        <v>0</v>
      </c>
      <c r="G1814" s="8" t="str">
        <f>IF('1_QUESITOS'!$D$18="ERRO !!!","",
IF(E1814+F1814=0,"",
IF(OR('2_DEBITOS'!I1810="Sim",'1_QUESITOS'!$D$6="Sim",'1_QUESITOS'!$D$7="Sim",'1_QUESITOS'!$D$9="Sim"),"D",
IF('3_CAPAG'!$D$9="","",
'3_CAPAG'!$D$9))))</f>
        <v/>
      </c>
      <c r="H1814" s="8" t="str">
        <f>IF('1_QUESITOS'!$D$18="ERRO !!!","00.0",
IF(AND(OR(G1814="C",G1814="D"),'1_QUESITOS'!$D$13="Sim"),"10.1",
IF(AND(OR(G1814="A",G1814="B"),'1_QUESITOS'!$D$14="Sim"),"10.2",
IF(AND(OR(G1814="C",G1814="D"),'1_QUESITOS'!$D$13="Não",'1_QUESITOS'!$D$12="Inciso I"),"11.1",
IF(AND(OR(G1814="C",G1814="D"),'1_QUESITOS'!$D$13="Não",'1_QUESITOS'!$D$12="Inciso II"),"11.2",
"00.0")))))</f>
        <v>00.0</v>
      </c>
      <c r="I1814" s="87">
        <f>IF('1_QUESITOS'!$D$18="ERRO !!!",0,
IF(H1814="10.1",0.65,
IF(H1814="10.2",0,
IF(AND(H1814="11.1",'1_QUESITOS'!$D$8="Não",'1_QUESITOS'!$D$9="Não",'1_QUESITOS'!$D$10="Não",'1_QUESITOS'!$D$11="Não"),0.65,
IF(AND(H1814="11.1",OR('1_QUESITOS'!$D$8="Sim",'1_QUESITOS'!$D$9="Sim",'1_QUESITOS'!$D$10="Sim",'1_QUESITOS'!$D$11="Sim")),0.7,
IF(AND(H1814="11.2",'1_QUESITOS'!$D$8="Não",'1_QUESITOS'!$D$9="Não",'1_QUESITOS'!$D$10="Não",'1_QUESITOS'!$D$11="Não"),0.5,
IF(AND(H1814="11.2",OR('1_QUESITOS'!$D$8="Sim",'1_QUESITOS'!$D$9="Sim",'1_QUESITOS'!$D$10="Sim",'1_QUESITOS'!$D$11="Sim")),0.55,
0)))))))</f>
        <v>0</v>
      </c>
      <c r="J1814" s="87">
        <f>'3_CAPAG'!$D$8</f>
        <v>0</v>
      </c>
      <c r="K1814" s="87">
        <f>IF(OR('2_DEBITOS'!I1810="Sim",'1_QUESITOS'!$D$6="Sim",'1_QUESITOS'!$D$7="Sim",'1_QUESITOS'!$D$9="Sim"),I1814,
SMALL(I1814:J1814,1))</f>
        <v>0</v>
      </c>
      <c r="L1814" s="7">
        <f>IF('2_DEBITOS'!$I$4="ERRO !!!",0,ROUNDDOWN(SUM(E1814:F1814)*K1814,2))</f>
        <v>0</v>
      </c>
      <c r="M1814" s="7">
        <f t="shared" si="112"/>
        <v>0</v>
      </c>
      <c r="N1814" s="7">
        <f t="shared" si="115"/>
        <v>0</v>
      </c>
      <c r="O1814" s="7">
        <f t="shared" si="113"/>
        <v>0</v>
      </c>
    </row>
    <row r="1815" spans="3:15" x14ac:dyDescent="0.35">
      <c r="C1815" s="18" t="str">
        <f t="shared" si="114"/>
        <v/>
      </c>
      <c r="D1815" s="13" t="str">
        <f>IF('2_DEBITOS'!D1811="","Não informado",'2_DEBITOS'!D1811)</f>
        <v>Não informado</v>
      </c>
      <c r="E1815" s="7">
        <f>IF('2_DEBITOS'!$I$4="ERRO !!!",0,SUM('2_DEBITOS'!E1811))</f>
        <v>0</v>
      </c>
      <c r="F1815" s="7">
        <f>IF('2_DEBITOS'!$I$4="ERRO !!!",0,SUM('2_DEBITOS'!F1811,'2_DEBITOS'!G1811))</f>
        <v>0</v>
      </c>
      <c r="G1815" s="8" t="str">
        <f>IF('1_QUESITOS'!$D$18="ERRO !!!","",
IF(E1815+F1815=0,"",
IF(OR('2_DEBITOS'!I1811="Sim",'1_QUESITOS'!$D$6="Sim",'1_QUESITOS'!$D$7="Sim",'1_QUESITOS'!$D$9="Sim"),"D",
IF('3_CAPAG'!$D$9="","",
'3_CAPAG'!$D$9))))</f>
        <v/>
      </c>
      <c r="H1815" s="8" t="str">
        <f>IF('1_QUESITOS'!$D$18="ERRO !!!","00.0",
IF(AND(OR(G1815="C",G1815="D"),'1_QUESITOS'!$D$13="Sim"),"10.1",
IF(AND(OR(G1815="A",G1815="B"),'1_QUESITOS'!$D$14="Sim"),"10.2",
IF(AND(OR(G1815="C",G1815="D"),'1_QUESITOS'!$D$13="Não",'1_QUESITOS'!$D$12="Inciso I"),"11.1",
IF(AND(OR(G1815="C",G1815="D"),'1_QUESITOS'!$D$13="Não",'1_QUESITOS'!$D$12="Inciso II"),"11.2",
"00.0")))))</f>
        <v>00.0</v>
      </c>
      <c r="I1815" s="87">
        <f>IF('1_QUESITOS'!$D$18="ERRO !!!",0,
IF(H1815="10.1",0.65,
IF(H1815="10.2",0,
IF(AND(H1815="11.1",'1_QUESITOS'!$D$8="Não",'1_QUESITOS'!$D$9="Não",'1_QUESITOS'!$D$10="Não",'1_QUESITOS'!$D$11="Não"),0.65,
IF(AND(H1815="11.1",OR('1_QUESITOS'!$D$8="Sim",'1_QUESITOS'!$D$9="Sim",'1_QUESITOS'!$D$10="Sim",'1_QUESITOS'!$D$11="Sim")),0.7,
IF(AND(H1815="11.2",'1_QUESITOS'!$D$8="Não",'1_QUESITOS'!$D$9="Não",'1_QUESITOS'!$D$10="Não",'1_QUESITOS'!$D$11="Não"),0.5,
IF(AND(H1815="11.2",OR('1_QUESITOS'!$D$8="Sim",'1_QUESITOS'!$D$9="Sim",'1_QUESITOS'!$D$10="Sim",'1_QUESITOS'!$D$11="Sim")),0.55,
0)))))))</f>
        <v>0</v>
      </c>
      <c r="J1815" s="87">
        <f>'3_CAPAG'!$D$8</f>
        <v>0</v>
      </c>
      <c r="K1815" s="87">
        <f>IF(OR('2_DEBITOS'!I1811="Sim",'1_QUESITOS'!$D$6="Sim",'1_QUESITOS'!$D$7="Sim",'1_QUESITOS'!$D$9="Sim"),I1815,
SMALL(I1815:J1815,1))</f>
        <v>0</v>
      </c>
      <c r="L1815" s="7">
        <f>IF('2_DEBITOS'!$I$4="ERRO !!!",0,ROUNDDOWN(SUM(E1815:F1815)*K1815,2))</f>
        <v>0</v>
      </c>
      <c r="M1815" s="7">
        <f t="shared" si="112"/>
        <v>0</v>
      </c>
      <c r="N1815" s="7">
        <f t="shared" si="115"/>
        <v>0</v>
      </c>
      <c r="O1815" s="7">
        <f t="shared" si="113"/>
        <v>0</v>
      </c>
    </row>
    <row r="1816" spans="3:15" x14ac:dyDescent="0.35">
      <c r="C1816" s="18" t="str">
        <f t="shared" si="114"/>
        <v/>
      </c>
      <c r="D1816" s="13" t="str">
        <f>IF('2_DEBITOS'!D1812="","Não informado",'2_DEBITOS'!D1812)</f>
        <v>Não informado</v>
      </c>
      <c r="E1816" s="7">
        <f>IF('2_DEBITOS'!$I$4="ERRO !!!",0,SUM('2_DEBITOS'!E1812))</f>
        <v>0</v>
      </c>
      <c r="F1816" s="7">
        <f>IF('2_DEBITOS'!$I$4="ERRO !!!",0,SUM('2_DEBITOS'!F1812,'2_DEBITOS'!G1812))</f>
        <v>0</v>
      </c>
      <c r="G1816" s="8" t="str">
        <f>IF('1_QUESITOS'!$D$18="ERRO !!!","",
IF(E1816+F1816=0,"",
IF(OR('2_DEBITOS'!I1812="Sim",'1_QUESITOS'!$D$6="Sim",'1_QUESITOS'!$D$7="Sim",'1_QUESITOS'!$D$9="Sim"),"D",
IF('3_CAPAG'!$D$9="","",
'3_CAPAG'!$D$9))))</f>
        <v/>
      </c>
      <c r="H1816" s="8" t="str">
        <f>IF('1_QUESITOS'!$D$18="ERRO !!!","00.0",
IF(AND(OR(G1816="C",G1816="D"),'1_QUESITOS'!$D$13="Sim"),"10.1",
IF(AND(OR(G1816="A",G1816="B"),'1_QUESITOS'!$D$14="Sim"),"10.2",
IF(AND(OR(G1816="C",G1816="D"),'1_QUESITOS'!$D$13="Não",'1_QUESITOS'!$D$12="Inciso I"),"11.1",
IF(AND(OR(G1816="C",G1816="D"),'1_QUESITOS'!$D$13="Não",'1_QUESITOS'!$D$12="Inciso II"),"11.2",
"00.0")))))</f>
        <v>00.0</v>
      </c>
      <c r="I1816" s="87">
        <f>IF('1_QUESITOS'!$D$18="ERRO !!!",0,
IF(H1816="10.1",0.65,
IF(H1816="10.2",0,
IF(AND(H1816="11.1",'1_QUESITOS'!$D$8="Não",'1_QUESITOS'!$D$9="Não",'1_QUESITOS'!$D$10="Não",'1_QUESITOS'!$D$11="Não"),0.65,
IF(AND(H1816="11.1",OR('1_QUESITOS'!$D$8="Sim",'1_QUESITOS'!$D$9="Sim",'1_QUESITOS'!$D$10="Sim",'1_QUESITOS'!$D$11="Sim")),0.7,
IF(AND(H1816="11.2",'1_QUESITOS'!$D$8="Não",'1_QUESITOS'!$D$9="Não",'1_QUESITOS'!$D$10="Não",'1_QUESITOS'!$D$11="Não"),0.5,
IF(AND(H1816="11.2",OR('1_QUESITOS'!$D$8="Sim",'1_QUESITOS'!$D$9="Sim",'1_QUESITOS'!$D$10="Sim",'1_QUESITOS'!$D$11="Sim")),0.55,
0)))))))</f>
        <v>0</v>
      </c>
      <c r="J1816" s="87">
        <f>'3_CAPAG'!$D$8</f>
        <v>0</v>
      </c>
      <c r="K1816" s="87">
        <f>IF(OR('2_DEBITOS'!I1812="Sim",'1_QUESITOS'!$D$6="Sim",'1_QUESITOS'!$D$7="Sim",'1_QUESITOS'!$D$9="Sim"),I1816,
SMALL(I1816:J1816,1))</f>
        <v>0</v>
      </c>
      <c r="L1816" s="7">
        <f>IF('2_DEBITOS'!$I$4="ERRO !!!",0,ROUNDDOWN(SUM(E1816:F1816)*K1816,2))</f>
        <v>0</v>
      </c>
      <c r="M1816" s="7">
        <f t="shared" si="112"/>
        <v>0</v>
      </c>
      <c r="N1816" s="7">
        <f t="shared" si="115"/>
        <v>0</v>
      </c>
      <c r="O1816" s="7">
        <f t="shared" si="113"/>
        <v>0</v>
      </c>
    </row>
    <row r="1817" spans="3:15" x14ac:dyDescent="0.35">
      <c r="C1817" s="18" t="str">
        <f t="shared" si="114"/>
        <v/>
      </c>
      <c r="D1817" s="13" t="str">
        <f>IF('2_DEBITOS'!D1813="","Não informado",'2_DEBITOS'!D1813)</f>
        <v>Não informado</v>
      </c>
      <c r="E1817" s="7">
        <f>IF('2_DEBITOS'!$I$4="ERRO !!!",0,SUM('2_DEBITOS'!E1813))</f>
        <v>0</v>
      </c>
      <c r="F1817" s="7">
        <f>IF('2_DEBITOS'!$I$4="ERRO !!!",0,SUM('2_DEBITOS'!F1813,'2_DEBITOS'!G1813))</f>
        <v>0</v>
      </c>
      <c r="G1817" s="8" t="str">
        <f>IF('1_QUESITOS'!$D$18="ERRO !!!","",
IF(E1817+F1817=0,"",
IF(OR('2_DEBITOS'!I1813="Sim",'1_QUESITOS'!$D$6="Sim",'1_QUESITOS'!$D$7="Sim",'1_QUESITOS'!$D$9="Sim"),"D",
IF('3_CAPAG'!$D$9="","",
'3_CAPAG'!$D$9))))</f>
        <v/>
      </c>
      <c r="H1817" s="8" t="str">
        <f>IF('1_QUESITOS'!$D$18="ERRO !!!","00.0",
IF(AND(OR(G1817="C",G1817="D"),'1_QUESITOS'!$D$13="Sim"),"10.1",
IF(AND(OR(G1817="A",G1817="B"),'1_QUESITOS'!$D$14="Sim"),"10.2",
IF(AND(OR(G1817="C",G1817="D"),'1_QUESITOS'!$D$13="Não",'1_QUESITOS'!$D$12="Inciso I"),"11.1",
IF(AND(OR(G1817="C",G1817="D"),'1_QUESITOS'!$D$13="Não",'1_QUESITOS'!$D$12="Inciso II"),"11.2",
"00.0")))))</f>
        <v>00.0</v>
      </c>
      <c r="I1817" s="87">
        <f>IF('1_QUESITOS'!$D$18="ERRO !!!",0,
IF(H1817="10.1",0.65,
IF(H1817="10.2",0,
IF(AND(H1817="11.1",'1_QUESITOS'!$D$8="Não",'1_QUESITOS'!$D$9="Não",'1_QUESITOS'!$D$10="Não",'1_QUESITOS'!$D$11="Não"),0.65,
IF(AND(H1817="11.1",OR('1_QUESITOS'!$D$8="Sim",'1_QUESITOS'!$D$9="Sim",'1_QUESITOS'!$D$10="Sim",'1_QUESITOS'!$D$11="Sim")),0.7,
IF(AND(H1817="11.2",'1_QUESITOS'!$D$8="Não",'1_QUESITOS'!$D$9="Não",'1_QUESITOS'!$D$10="Não",'1_QUESITOS'!$D$11="Não"),0.5,
IF(AND(H1817="11.2",OR('1_QUESITOS'!$D$8="Sim",'1_QUESITOS'!$D$9="Sim",'1_QUESITOS'!$D$10="Sim",'1_QUESITOS'!$D$11="Sim")),0.55,
0)))))))</f>
        <v>0</v>
      </c>
      <c r="J1817" s="87">
        <f>'3_CAPAG'!$D$8</f>
        <v>0</v>
      </c>
      <c r="K1817" s="87">
        <f>IF(OR('2_DEBITOS'!I1813="Sim",'1_QUESITOS'!$D$6="Sim",'1_QUESITOS'!$D$7="Sim",'1_QUESITOS'!$D$9="Sim"),I1817,
SMALL(I1817:J1817,1))</f>
        <v>0</v>
      </c>
      <c r="L1817" s="7">
        <f>IF('2_DEBITOS'!$I$4="ERRO !!!",0,ROUNDDOWN(SUM(E1817:F1817)*K1817,2))</f>
        <v>0</v>
      </c>
      <c r="M1817" s="7">
        <f t="shared" si="112"/>
        <v>0</v>
      </c>
      <c r="N1817" s="7">
        <f t="shared" si="115"/>
        <v>0</v>
      </c>
      <c r="O1817" s="7">
        <f t="shared" si="113"/>
        <v>0</v>
      </c>
    </row>
    <row r="1818" spans="3:15" x14ac:dyDescent="0.35">
      <c r="C1818" s="18" t="str">
        <f t="shared" si="114"/>
        <v/>
      </c>
      <c r="D1818" s="13" t="str">
        <f>IF('2_DEBITOS'!D1814="","Não informado",'2_DEBITOS'!D1814)</f>
        <v>Não informado</v>
      </c>
      <c r="E1818" s="7">
        <f>IF('2_DEBITOS'!$I$4="ERRO !!!",0,SUM('2_DEBITOS'!E1814))</f>
        <v>0</v>
      </c>
      <c r="F1818" s="7">
        <f>IF('2_DEBITOS'!$I$4="ERRO !!!",0,SUM('2_DEBITOS'!F1814,'2_DEBITOS'!G1814))</f>
        <v>0</v>
      </c>
      <c r="G1818" s="8" t="str">
        <f>IF('1_QUESITOS'!$D$18="ERRO !!!","",
IF(E1818+F1818=0,"",
IF(OR('2_DEBITOS'!I1814="Sim",'1_QUESITOS'!$D$6="Sim",'1_QUESITOS'!$D$7="Sim",'1_QUESITOS'!$D$9="Sim"),"D",
IF('3_CAPAG'!$D$9="","",
'3_CAPAG'!$D$9))))</f>
        <v/>
      </c>
      <c r="H1818" s="8" t="str">
        <f>IF('1_QUESITOS'!$D$18="ERRO !!!","00.0",
IF(AND(OR(G1818="C",G1818="D"),'1_QUESITOS'!$D$13="Sim"),"10.1",
IF(AND(OR(G1818="A",G1818="B"),'1_QUESITOS'!$D$14="Sim"),"10.2",
IF(AND(OR(G1818="C",G1818="D"),'1_QUESITOS'!$D$13="Não",'1_QUESITOS'!$D$12="Inciso I"),"11.1",
IF(AND(OR(G1818="C",G1818="D"),'1_QUESITOS'!$D$13="Não",'1_QUESITOS'!$D$12="Inciso II"),"11.2",
"00.0")))))</f>
        <v>00.0</v>
      </c>
      <c r="I1818" s="87">
        <f>IF('1_QUESITOS'!$D$18="ERRO !!!",0,
IF(H1818="10.1",0.65,
IF(H1818="10.2",0,
IF(AND(H1818="11.1",'1_QUESITOS'!$D$8="Não",'1_QUESITOS'!$D$9="Não",'1_QUESITOS'!$D$10="Não",'1_QUESITOS'!$D$11="Não"),0.65,
IF(AND(H1818="11.1",OR('1_QUESITOS'!$D$8="Sim",'1_QUESITOS'!$D$9="Sim",'1_QUESITOS'!$D$10="Sim",'1_QUESITOS'!$D$11="Sim")),0.7,
IF(AND(H1818="11.2",'1_QUESITOS'!$D$8="Não",'1_QUESITOS'!$D$9="Não",'1_QUESITOS'!$D$10="Não",'1_QUESITOS'!$D$11="Não"),0.5,
IF(AND(H1818="11.2",OR('1_QUESITOS'!$D$8="Sim",'1_QUESITOS'!$D$9="Sim",'1_QUESITOS'!$D$10="Sim",'1_QUESITOS'!$D$11="Sim")),0.55,
0)))))))</f>
        <v>0</v>
      </c>
      <c r="J1818" s="87">
        <f>'3_CAPAG'!$D$8</f>
        <v>0</v>
      </c>
      <c r="K1818" s="87">
        <f>IF(OR('2_DEBITOS'!I1814="Sim",'1_QUESITOS'!$D$6="Sim",'1_QUESITOS'!$D$7="Sim",'1_QUESITOS'!$D$9="Sim"),I1818,
SMALL(I1818:J1818,1))</f>
        <v>0</v>
      </c>
      <c r="L1818" s="7">
        <f>IF('2_DEBITOS'!$I$4="ERRO !!!",0,ROUNDDOWN(SUM(E1818:F1818)*K1818,2))</f>
        <v>0</v>
      </c>
      <c r="M1818" s="7">
        <f t="shared" si="112"/>
        <v>0</v>
      </c>
      <c r="N1818" s="7">
        <f t="shared" si="115"/>
        <v>0</v>
      </c>
      <c r="O1818" s="7">
        <f t="shared" si="113"/>
        <v>0</v>
      </c>
    </row>
    <row r="1819" spans="3:15" x14ac:dyDescent="0.35">
      <c r="C1819" s="18" t="str">
        <f t="shared" si="114"/>
        <v/>
      </c>
      <c r="D1819" s="13" t="str">
        <f>IF('2_DEBITOS'!D1815="","Não informado",'2_DEBITOS'!D1815)</f>
        <v>Não informado</v>
      </c>
      <c r="E1819" s="7">
        <f>IF('2_DEBITOS'!$I$4="ERRO !!!",0,SUM('2_DEBITOS'!E1815))</f>
        <v>0</v>
      </c>
      <c r="F1819" s="7">
        <f>IF('2_DEBITOS'!$I$4="ERRO !!!",0,SUM('2_DEBITOS'!F1815,'2_DEBITOS'!G1815))</f>
        <v>0</v>
      </c>
      <c r="G1819" s="8" t="str">
        <f>IF('1_QUESITOS'!$D$18="ERRO !!!","",
IF(E1819+F1819=0,"",
IF(OR('2_DEBITOS'!I1815="Sim",'1_QUESITOS'!$D$6="Sim",'1_QUESITOS'!$D$7="Sim",'1_QUESITOS'!$D$9="Sim"),"D",
IF('3_CAPAG'!$D$9="","",
'3_CAPAG'!$D$9))))</f>
        <v/>
      </c>
      <c r="H1819" s="8" t="str">
        <f>IF('1_QUESITOS'!$D$18="ERRO !!!","00.0",
IF(AND(OR(G1819="C",G1819="D"),'1_QUESITOS'!$D$13="Sim"),"10.1",
IF(AND(OR(G1819="A",G1819="B"),'1_QUESITOS'!$D$14="Sim"),"10.2",
IF(AND(OR(G1819="C",G1819="D"),'1_QUESITOS'!$D$13="Não",'1_QUESITOS'!$D$12="Inciso I"),"11.1",
IF(AND(OR(G1819="C",G1819="D"),'1_QUESITOS'!$D$13="Não",'1_QUESITOS'!$D$12="Inciso II"),"11.2",
"00.0")))))</f>
        <v>00.0</v>
      </c>
      <c r="I1819" s="87">
        <f>IF('1_QUESITOS'!$D$18="ERRO !!!",0,
IF(H1819="10.1",0.65,
IF(H1819="10.2",0,
IF(AND(H1819="11.1",'1_QUESITOS'!$D$8="Não",'1_QUESITOS'!$D$9="Não",'1_QUESITOS'!$D$10="Não",'1_QUESITOS'!$D$11="Não"),0.65,
IF(AND(H1819="11.1",OR('1_QUESITOS'!$D$8="Sim",'1_QUESITOS'!$D$9="Sim",'1_QUESITOS'!$D$10="Sim",'1_QUESITOS'!$D$11="Sim")),0.7,
IF(AND(H1819="11.2",'1_QUESITOS'!$D$8="Não",'1_QUESITOS'!$D$9="Não",'1_QUESITOS'!$D$10="Não",'1_QUESITOS'!$D$11="Não"),0.5,
IF(AND(H1819="11.2",OR('1_QUESITOS'!$D$8="Sim",'1_QUESITOS'!$D$9="Sim",'1_QUESITOS'!$D$10="Sim",'1_QUESITOS'!$D$11="Sim")),0.55,
0)))))))</f>
        <v>0</v>
      </c>
      <c r="J1819" s="87">
        <f>'3_CAPAG'!$D$8</f>
        <v>0</v>
      </c>
      <c r="K1819" s="87">
        <f>IF(OR('2_DEBITOS'!I1815="Sim",'1_QUESITOS'!$D$6="Sim",'1_QUESITOS'!$D$7="Sim",'1_QUESITOS'!$D$9="Sim"),I1819,
SMALL(I1819:J1819,1))</f>
        <v>0</v>
      </c>
      <c r="L1819" s="7">
        <f>IF('2_DEBITOS'!$I$4="ERRO !!!",0,ROUNDDOWN(SUM(E1819:F1819)*K1819,2))</f>
        <v>0</v>
      </c>
      <c r="M1819" s="7">
        <f t="shared" si="112"/>
        <v>0</v>
      </c>
      <c r="N1819" s="7">
        <f t="shared" si="115"/>
        <v>0</v>
      </c>
      <c r="O1819" s="7">
        <f t="shared" si="113"/>
        <v>0</v>
      </c>
    </row>
    <row r="1820" spans="3:15" x14ac:dyDescent="0.35">
      <c r="C1820" s="18" t="str">
        <f t="shared" si="114"/>
        <v/>
      </c>
      <c r="D1820" s="13" t="str">
        <f>IF('2_DEBITOS'!D1816="","Não informado",'2_DEBITOS'!D1816)</f>
        <v>Não informado</v>
      </c>
      <c r="E1820" s="7">
        <f>IF('2_DEBITOS'!$I$4="ERRO !!!",0,SUM('2_DEBITOS'!E1816))</f>
        <v>0</v>
      </c>
      <c r="F1820" s="7">
        <f>IF('2_DEBITOS'!$I$4="ERRO !!!",0,SUM('2_DEBITOS'!F1816,'2_DEBITOS'!G1816))</f>
        <v>0</v>
      </c>
      <c r="G1820" s="8" t="str">
        <f>IF('1_QUESITOS'!$D$18="ERRO !!!","",
IF(E1820+F1820=0,"",
IF(OR('2_DEBITOS'!I1816="Sim",'1_QUESITOS'!$D$6="Sim",'1_QUESITOS'!$D$7="Sim",'1_QUESITOS'!$D$9="Sim"),"D",
IF('3_CAPAG'!$D$9="","",
'3_CAPAG'!$D$9))))</f>
        <v/>
      </c>
      <c r="H1820" s="8" t="str">
        <f>IF('1_QUESITOS'!$D$18="ERRO !!!","00.0",
IF(AND(OR(G1820="C",G1820="D"),'1_QUESITOS'!$D$13="Sim"),"10.1",
IF(AND(OR(G1820="A",G1820="B"),'1_QUESITOS'!$D$14="Sim"),"10.2",
IF(AND(OR(G1820="C",G1820="D"),'1_QUESITOS'!$D$13="Não",'1_QUESITOS'!$D$12="Inciso I"),"11.1",
IF(AND(OR(G1820="C",G1820="D"),'1_QUESITOS'!$D$13="Não",'1_QUESITOS'!$D$12="Inciso II"),"11.2",
"00.0")))))</f>
        <v>00.0</v>
      </c>
      <c r="I1820" s="87">
        <f>IF('1_QUESITOS'!$D$18="ERRO !!!",0,
IF(H1820="10.1",0.65,
IF(H1820="10.2",0,
IF(AND(H1820="11.1",'1_QUESITOS'!$D$8="Não",'1_QUESITOS'!$D$9="Não",'1_QUESITOS'!$D$10="Não",'1_QUESITOS'!$D$11="Não"),0.65,
IF(AND(H1820="11.1",OR('1_QUESITOS'!$D$8="Sim",'1_QUESITOS'!$D$9="Sim",'1_QUESITOS'!$D$10="Sim",'1_QUESITOS'!$D$11="Sim")),0.7,
IF(AND(H1820="11.2",'1_QUESITOS'!$D$8="Não",'1_QUESITOS'!$D$9="Não",'1_QUESITOS'!$D$10="Não",'1_QUESITOS'!$D$11="Não"),0.5,
IF(AND(H1820="11.2",OR('1_QUESITOS'!$D$8="Sim",'1_QUESITOS'!$D$9="Sim",'1_QUESITOS'!$D$10="Sim",'1_QUESITOS'!$D$11="Sim")),0.55,
0)))))))</f>
        <v>0</v>
      </c>
      <c r="J1820" s="87">
        <f>'3_CAPAG'!$D$8</f>
        <v>0</v>
      </c>
      <c r="K1820" s="87">
        <f>IF(OR('2_DEBITOS'!I1816="Sim",'1_QUESITOS'!$D$6="Sim",'1_QUESITOS'!$D$7="Sim",'1_QUESITOS'!$D$9="Sim"),I1820,
SMALL(I1820:J1820,1))</f>
        <v>0</v>
      </c>
      <c r="L1820" s="7">
        <f>IF('2_DEBITOS'!$I$4="ERRO !!!",0,ROUNDDOWN(SUM(E1820:F1820)*K1820,2))</f>
        <v>0</v>
      </c>
      <c r="M1820" s="7">
        <f t="shared" si="112"/>
        <v>0</v>
      </c>
      <c r="N1820" s="7">
        <f t="shared" si="115"/>
        <v>0</v>
      </c>
      <c r="O1820" s="7">
        <f t="shared" si="113"/>
        <v>0</v>
      </c>
    </row>
    <row r="1821" spans="3:15" x14ac:dyDescent="0.35">
      <c r="C1821" s="18" t="str">
        <f t="shared" si="114"/>
        <v/>
      </c>
      <c r="D1821" s="13" t="str">
        <f>IF('2_DEBITOS'!D1817="","Não informado",'2_DEBITOS'!D1817)</f>
        <v>Não informado</v>
      </c>
      <c r="E1821" s="7">
        <f>IF('2_DEBITOS'!$I$4="ERRO !!!",0,SUM('2_DEBITOS'!E1817))</f>
        <v>0</v>
      </c>
      <c r="F1821" s="7">
        <f>IF('2_DEBITOS'!$I$4="ERRO !!!",0,SUM('2_DEBITOS'!F1817,'2_DEBITOS'!G1817))</f>
        <v>0</v>
      </c>
      <c r="G1821" s="8" t="str">
        <f>IF('1_QUESITOS'!$D$18="ERRO !!!","",
IF(E1821+F1821=0,"",
IF(OR('2_DEBITOS'!I1817="Sim",'1_QUESITOS'!$D$6="Sim",'1_QUESITOS'!$D$7="Sim",'1_QUESITOS'!$D$9="Sim"),"D",
IF('3_CAPAG'!$D$9="","",
'3_CAPAG'!$D$9))))</f>
        <v/>
      </c>
      <c r="H1821" s="8" t="str">
        <f>IF('1_QUESITOS'!$D$18="ERRO !!!","00.0",
IF(AND(OR(G1821="C",G1821="D"),'1_QUESITOS'!$D$13="Sim"),"10.1",
IF(AND(OR(G1821="A",G1821="B"),'1_QUESITOS'!$D$14="Sim"),"10.2",
IF(AND(OR(G1821="C",G1821="D"),'1_QUESITOS'!$D$13="Não",'1_QUESITOS'!$D$12="Inciso I"),"11.1",
IF(AND(OR(G1821="C",G1821="D"),'1_QUESITOS'!$D$13="Não",'1_QUESITOS'!$D$12="Inciso II"),"11.2",
"00.0")))))</f>
        <v>00.0</v>
      </c>
      <c r="I1821" s="87">
        <f>IF('1_QUESITOS'!$D$18="ERRO !!!",0,
IF(H1821="10.1",0.65,
IF(H1821="10.2",0,
IF(AND(H1821="11.1",'1_QUESITOS'!$D$8="Não",'1_QUESITOS'!$D$9="Não",'1_QUESITOS'!$D$10="Não",'1_QUESITOS'!$D$11="Não"),0.65,
IF(AND(H1821="11.1",OR('1_QUESITOS'!$D$8="Sim",'1_QUESITOS'!$D$9="Sim",'1_QUESITOS'!$D$10="Sim",'1_QUESITOS'!$D$11="Sim")),0.7,
IF(AND(H1821="11.2",'1_QUESITOS'!$D$8="Não",'1_QUESITOS'!$D$9="Não",'1_QUESITOS'!$D$10="Não",'1_QUESITOS'!$D$11="Não"),0.5,
IF(AND(H1821="11.2",OR('1_QUESITOS'!$D$8="Sim",'1_QUESITOS'!$D$9="Sim",'1_QUESITOS'!$D$10="Sim",'1_QUESITOS'!$D$11="Sim")),0.55,
0)))))))</f>
        <v>0</v>
      </c>
      <c r="J1821" s="87">
        <f>'3_CAPAG'!$D$8</f>
        <v>0</v>
      </c>
      <c r="K1821" s="87">
        <f>IF(OR('2_DEBITOS'!I1817="Sim",'1_QUESITOS'!$D$6="Sim",'1_QUESITOS'!$D$7="Sim",'1_QUESITOS'!$D$9="Sim"),I1821,
SMALL(I1821:J1821,1))</f>
        <v>0</v>
      </c>
      <c r="L1821" s="7">
        <f>IF('2_DEBITOS'!$I$4="ERRO !!!",0,ROUNDDOWN(SUM(E1821:F1821)*K1821,2))</f>
        <v>0</v>
      </c>
      <c r="M1821" s="7">
        <f t="shared" si="112"/>
        <v>0</v>
      </c>
      <c r="N1821" s="7">
        <f t="shared" si="115"/>
        <v>0</v>
      </c>
      <c r="O1821" s="7">
        <f t="shared" si="113"/>
        <v>0</v>
      </c>
    </row>
    <row r="1822" spans="3:15" x14ac:dyDescent="0.35">
      <c r="C1822" s="18" t="str">
        <f t="shared" si="114"/>
        <v/>
      </c>
      <c r="D1822" s="13" t="str">
        <f>IF('2_DEBITOS'!D1818="","Não informado",'2_DEBITOS'!D1818)</f>
        <v>Não informado</v>
      </c>
      <c r="E1822" s="7">
        <f>IF('2_DEBITOS'!$I$4="ERRO !!!",0,SUM('2_DEBITOS'!E1818))</f>
        <v>0</v>
      </c>
      <c r="F1822" s="7">
        <f>IF('2_DEBITOS'!$I$4="ERRO !!!",0,SUM('2_DEBITOS'!F1818,'2_DEBITOS'!G1818))</f>
        <v>0</v>
      </c>
      <c r="G1822" s="8" t="str">
        <f>IF('1_QUESITOS'!$D$18="ERRO !!!","",
IF(E1822+F1822=0,"",
IF(OR('2_DEBITOS'!I1818="Sim",'1_QUESITOS'!$D$6="Sim",'1_QUESITOS'!$D$7="Sim",'1_QUESITOS'!$D$9="Sim"),"D",
IF('3_CAPAG'!$D$9="","",
'3_CAPAG'!$D$9))))</f>
        <v/>
      </c>
      <c r="H1822" s="8" t="str">
        <f>IF('1_QUESITOS'!$D$18="ERRO !!!","00.0",
IF(AND(OR(G1822="C",G1822="D"),'1_QUESITOS'!$D$13="Sim"),"10.1",
IF(AND(OR(G1822="A",G1822="B"),'1_QUESITOS'!$D$14="Sim"),"10.2",
IF(AND(OR(G1822="C",G1822="D"),'1_QUESITOS'!$D$13="Não",'1_QUESITOS'!$D$12="Inciso I"),"11.1",
IF(AND(OR(G1822="C",G1822="D"),'1_QUESITOS'!$D$13="Não",'1_QUESITOS'!$D$12="Inciso II"),"11.2",
"00.0")))))</f>
        <v>00.0</v>
      </c>
      <c r="I1822" s="87">
        <f>IF('1_QUESITOS'!$D$18="ERRO !!!",0,
IF(H1822="10.1",0.65,
IF(H1822="10.2",0,
IF(AND(H1822="11.1",'1_QUESITOS'!$D$8="Não",'1_QUESITOS'!$D$9="Não",'1_QUESITOS'!$D$10="Não",'1_QUESITOS'!$D$11="Não"),0.65,
IF(AND(H1822="11.1",OR('1_QUESITOS'!$D$8="Sim",'1_QUESITOS'!$D$9="Sim",'1_QUESITOS'!$D$10="Sim",'1_QUESITOS'!$D$11="Sim")),0.7,
IF(AND(H1822="11.2",'1_QUESITOS'!$D$8="Não",'1_QUESITOS'!$D$9="Não",'1_QUESITOS'!$D$10="Não",'1_QUESITOS'!$D$11="Não"),0.5,
IF(AND(H1822="11.2",OR('1_QUESITOS'!$D$8="Sim",'1_QUESITOS'!$D$9="Sim",'1_QUESITOS'!$D$10="Sim",'1_QUESITOS'!$D$11="Sim")),0.55,
0)))))))</f>
        <v>0</v>
      </c>
      <c r="J1822" s="87">
        <f>'3_CAPAG'!$D$8</f>
        <v>0</v>
      </c>
      <c r="K1822" s="87">
        <f>IF(OR('2_DEBITOS'!I1818="Sim",'1_QUESITOS'!$D$6="Sim",'1_QUESITOS'!$D$7="Sim",'1_QUESITOS'!$D$9="Sim"),I1822,
SMALL(I1822:J1822,1))</f>
        <v>0</v>
      </c>
      <c r="L1822" s="7">
        <f>IF('2_DEBITOS'!$I$4="ERRO !!!",0,ROUNDDOWN(SUM(E1822:F1822)*K1822,2))</f>
        <v>0</v>
      </c>
      <c r="M1822" s="7">
        <f t="shared" si="112"/>
        <v>0</v>
      </c>
      <c r="N1822" s="7">
        <f t="shared" si="115"/>
        <v>0</v>
      </c>
      <c r="O1822" s="7">
        <f t="shared" si="113"/>
        <v>0</v>
      </c>
    </row>
    <row r="1823" spans="3:15" x14ac:dyDescent="0.35">
      <c r="C1823" s="18" t="str">
        <f t="shared" si="114"/>
        <v/>
      </c>
      <c r="D1823" s="13" t="str">
        <f>IF('2_DEBITOS'!D1819="","Não informado",'2_DEBITOS'!D1819)</f>
        <v>Não informado</v>
      </c>
      <c r="E1823" s="7">
        <f>IF('2_DEBITOS'!$I$4="ERRO !!!",0,SUM('2_DEBITOS'!E1819))</f>
        <v>0</v>
      </c>
      <c r="F1823" s="7">
        <f>IF('2_DEBITOS'!$I$4="ERRO !!!",0,SUM('2_DEBITOS'!F1819,'2_DEBITOS'!G1819))</f>
        <v>0</v>
      </c>
      <c r="G1823" s="8" t="str">
        <f>IF('1_QUESITOS'!$D$18="ERRO !!!","",
IF(E1823+F1823=0,"",
IF(OR('2_DEBITOS'!I1819="Sim",'1_QUESITOS'!$D$6="Sim",'1_QUESITOS'!$D$7="Sim",'1_QUESITOS'!$D$9="Sim"),"D",
IF('3_CAPAG'!$D$9="","",
'3_CAPAG'!$D$9))))</f>
        <v/>
      </c>
      <c r="H1823" s="8" t="str">
        <f>IF('1_QUESITOS'!$D$18="ERRO !!!","00.0",
IF(AND(OR(G1823="C",G1823="D"),'1_QUESITOS'!$D$13="Sim"),"10.1",
IF(AND(OR(G1823="A",G1823="B"),'1_QUESITOS'!$D$14="Sim"),"10.2",
IF(AND(OR(G1823="C",G1823="D"),'1_QUESITOS'!$D$13="Não",'1_QUESITOS'!$D$12="Inciso I"),"11.1",
IF(AND(OR(G1823="C",G1823="D"),'1_QUESITOS'!$D$13="Não",'1_QUESITOS'!$D$12="Inciso II"),"11.2",
"00.0")))))</f>
        <v>00.0</v>
      </c>
      <c r="I1823" s="87">
        <f>IF('1_QUESITOS'!$D$18="ERRO !!!",0,
IF(H1823="10.1",0.65,
IF(H1823="10.2",0,
IF(AND(H1823="11.1",'1_QUESITOS'!$D$8="Não",'1_QUESITOS'!$D$9="Não",'1_QUESITOS'!$D$10="Não",'1_QUESITOS'!$D$11="Não"),0.65,
IF(AND(H1823="11.1",OR('1_QUESITOS'!$D$8="Sim",'1_QUESITOS'!$D$9="Sim",'1_QUESITOS'!$D$10="Sim",'1_QUESITOS'!$D$11="Sim")),0.7,
IF(AND(H1823="11.2",'1_QUESITOS'!$D$8="Não",'1_QUESITOS'!$D$9="Não",'1_QUESITOS'!$D$10="Não",'1_QUESITOS'!$D$11="Não"),0.5,
IF(AND(H1823="11.2",OR('1_QUESITOS'!$D$8="Sim",'1_QUESITOS'!$D$9="Sim",'1_QUESITOS'!$D$10="Sim",'1_QUESITOS'!$D$11="Sim")),0.55,
0)))))))</f>
        <v>0</v>
      </c>
      <c r="J1823" s="87">
        <f>'3_CAPAG'!$D$8</f>
        <v>0</v>
      </c>
      <c r="K1823" s="87">
        <f>IF(OR('2_DEBITOS'!I1819="Sim",'1_QUESITOS'!$D$6="Sim",'1_QUESITOS'!$D$7="Sim",'1_QUESITOS'!$D$9="Sim"),I1823,
SMALL(I1823:J1823,1))</f>
        <v>0</v>
      </c>
      <c r="L1823" s="7">
        <f>IF('2_DEBITOS'!$I$4="ERRO !!!",0,ROUNDDOWN(SUM(E1823:F1823)*K1823,2))</f>
        <v>0</v>
      </c>
      <c r="M1823" s="7">
        <f t="shared" si="112"/>
        <v>0</v>
      </c>
      <c r="N1823" s="7">
        <f t="shared" si="115"/>
        <v>0</v>
      </c>
      <c r="O1823" s="7">
        <f t="shared" si="113"/>
        <v>0</v>
      </c>
    </row>
    <row r="1824" spans="3:15" x14ac:dyDescent="0.35">
      <c r="C1824" s="18" t="str">
        <f t="shared" si="114"/>
        <v/>
      </c>
      <c r="D1824" s="13" t="str">
        <f>IF('2_DEBITOS'!D1820="","Não informado",'2_DEBITOS'!D1820)</f>
        <v>Não informado</v>
      </c>
      <c r="E1824" s="7">
        <f>IF('2_DEBITOS'!$I$4="ERRO !!!",0,SUM('2_DEBITOS'!E1820))</f>
        <v>0</v>
      </c>
      <c r="F1824" s="7">
        <f>IF('2_DEBITOS'!$I$4="ERRO !!!",0,SUM('2_DEBITOS'!F1820,'2_DEBITOS'!G1820))</f>
        <v>0</v>
      </c>
      <c r="G1824" s="8" t="str">
        <f>IF('1_QUESITOS'!$D$18="ERRO !!!","",
IF(E1824+F1824=0,"",
IF(OR('2_DEBITOS'!I1820="Sim",'1_QUESITOS'!$D$6="Sim",'1_QUESITOS'!$D$7="Sim",'1_QUESITOS'!$D$9="Sim"),"D",
IF('3_CAPAG'!$D$9="","",
'3_CAPAG'!$D$9))))</f>
        <v/>
      </c>
      <c r="H1824" s="8" t="str">
        <f>IF('1_QUESITOS'!$D$18="ERRO !!!","00.0",
IF(AND(OR(G1824="C",G1824="D"),'1_QUESITOS'!$D$13="Sim"),"10.1",
IF(AND(OR(G1824="A",G1824="B"),'1_QUESITOS'!$D$14="Sim"),"10.2",
IF(AND(OR(G1824="C",G1824="D"),'1_QUESITOS'!$D$13="Não",'1_QUESITOS'!$D$12="Inciso I"),"11.1",
IF(AND(OR(G1824="C",G1824="D"),'1_QUESITOS'!$D$13="Não",'1_QUESITOS'!$D$12="Inciso II"),"11.2",
"00.0")))))</f>
        <v>00.0</v>
      </c>
      <c r="I1824" s="87">
        <f>IF('1_QUESITOS'!$D$18="ERRO !!!",0,
IF(H1824="10.1",0.65,
IF(H1824="10.2",0,
IF(AND(H1824="11.1",'1_QUESITOS'!$D$8="Não",'1_QUESITOS'!$D$9="Não",'1_QUESITOS'!$D$10="Não",'1_QUESITOS'!$D$11="Não"),0.65,
IF(AND(H1824="11.1",OR('1_QUESITOS'!$D$8="Sim",'1_QUESITOS'!$D$9="Sim",'1_QUESITOS'!$D$10="Sim",'1_QUESITOS'!$D$11="Sim")),0.7,
IF(AND(H1824="11.2",'1_QUESITOS'!$D$8="Não",'1_QUESITOS'!$D$9="Não",'1_QUESITOS'!$D$10="Não",'1_QUESITOS'!$D$11="Não"),0.5,
IF(AND(H1824="11.2",OR('1_QUESITOS'!$D$8="Sim",'1_QUESITOS'!$D$9="Sim",'1_QUESITOS'!$D$10="Sim",'1_QUESITOS'!$D$11="Sim")),0.55,
0)))))))</f>
        <v>0</v>
      </c>
      <c r="J1824" s="87">
        <f>'3_CAPAG'!$D$8</f>
        <v>0</v>
      </c>
      <c r="K1824" s="87">
        <f>IF(OR('2_DEBITOS'!I1820="Sim",'1_QUESITOS'!$D$6="Sim",'1_QUESITOS'!$D$7="Sim",'1_QUESITOS'!$D$9="Sim"),I1824,
SMALL(I1824:J1824,1))</f>
        <v>0</v>
      </c>
      <c r="L1824" s="7">
        <f>IF('2_DEBITOS'!$I$4="ERRO !!!",0,ROUNDDOWN(SUM(E1824:F1824)*K1824,2))</f>
        <v>0</v>
      </c>
      <c r="M1824" s="7">
        <f t="shared" si="112"/>
        <v>0</v>
      </c>
      <c r="N1824" s="7">
        <f t="shared" si="115"/>
        <v>0</v>
      </c>
      <c r="O1824" s="7">
        <f t="shared" si="113"/>
        <v>0</v>
      </c>
    </row>
    <row r="1825" spans="3:15" x14ac:dyDescent="0.35">
      <c r="C1825" s="18" t="str">
        <f t="shared" si="114"/>
        <v/>
      </c>
      <c r="D1825" s="13" t="str">
        <f>IF('2_DEBITOS'!D1821="","Não informado",'2_DEBITOS'!D1821)</f>
        <v>Não informado</v>
      </c>
      <c r="E1825" s="7">
        <f>IF('2_DEBITOS'!$I$4="ERRO !!!",0,SUM('2_DEBITOS'!E1821))</f>
        <v>0</v>
      </c>
      <c r="F1825" s="7">
        <f>IF('2_DEBITOS'!$I$4="ERRO !!!",0,SUM('2_DEBITOS'!F1821,'2_DEBITOS'!G1821))</f>
        <v>0</v>
      </c>
      <c r="G1825" s="8" t="str">
        <f>IF('1_QUESITOS'!$D$18="ERRO !!!","",
IF(E1825+F1825=0,"",
IF(OR('2_DEBITOS'!I1821="Sim",'1_QUESITOS'!$D$6="Sim",'1_QUESITOS'!$D$7="Sim",'1_QUESITOS'!$D$9="Sim"),"D",
IF('3_CAPAG'!$D$9="","",
'3_CAPAG'!$D$9))))</f>
        <v/>
      </c>
      <c r="H1825" s="8" t="str">
        <f>IF('1_QUESITOS'!$D$18="ERRO !!!","00.0",
IF(AND(OR(G1825="C",G1825="D"),'1_QUESITOS'!$D$13="Sim"),"10.1",
IF(AND(OR(G1825="A",G1825="B"),'1_QUESITOS'!$D$14="Sim"),"10.2",
IF(AND(OR(G1825="C",G1825="D"),'1_QUESITOS'!$D$13="Não",'1_QUESITOS'!$D$12="Inciso I"),"11.1",
IF(AND(OR(G1825="C",G1825="D"),'1_QUESITOS'!$D$13="Não",'1_QUESITOS'!$D$12="Inciso II"),"11.2",
"00.0")))))</f>
        <v>00.0</v>
      </c>
      <c r="I1825" s="87">
        <f>IF('1_QUESITOS'!$D$18="ERRO !!!",0,
IF(H1825="10.1",0.65,
IF(H1825="10.2",0,
IF(AND(H1825="11.1",'1_QUESITOS'!$D$8="Não",'1_QUESITOS'!$D$9="Não",'1_QUESITOS'!$D$10="Não",'1_QUESITOS'!$D$11="Não"),0.65,
IF(AND(H1825="11.1",OR('1_QUESITOS'!$D$8="Sim",'1_QUESITOS'!$D$9="Sim",'1_QUESITOS'!$D$10="Sim",'1_QUESITOS'!$D$11="Sim")),0.7,
IF(AND(H1825="11.2",'1_QUESITOS'!$D$8="Não",'1_QUESITOS'!$D$9="Não",'1_QUESITOS'!$D$10="Não",'1_QUESITOS'!$D$11="Não"),0.5,
IF(AND(H1825="11.2",OR('1_QUESITOS'!$D$8="Sim",'1_QUESITOS'!$D$9="Sim",'1_QUESITOS'!$D$10="Sim",'1_QUESITOS'!$D$11="Sim")),0.55,
0)))))))</f>
        <v>0</v>
      </c>
      <c r="J1825" s="87">
        <f>'3_CAPAG'!$D$8</f>
        <v>0</v>
      </c>
      <c r="K1825" s="87">
        <f>IF(OR('2_DEBITOS'!I1821="Sim",'1_QUESITOS'!$D$6="Sim",'1_QUESITOS'!$D$7="Sim",'1_QUESITOS'!$D$9="Sim"),I1825,
SMALL(I1825:J1825,1))</f>
        <v>0</v>
      </c>
      <c r="L1825" s="7">
        <f>IF('2_DEBITOS'!$I$4="ERRO !!!",0,ROUNDDOWN(SUM(E1825:F1825)*K1825,2))</f>
        <v>0</v>
      </c>
      <c r="M1825" s="7">
        <f t="shared" si="112"/>
        <v>0</v>
      </c>
      <c r="N1825" s="7">
        <f t="shared" si="115"/>
        <v>0</v>
      </c>
      <c r="O1825" s="7">
        <f t="shared" si="113"/>
        <v>0</v>
      </c>
    </row>
    <row r="1826" spans="3:15" x14ac:dyDescent="0.35">
      <c r="C1826" s="18" t="str">
        <f t="shared" si="114"/>
        <v/>
      </c>
      <c r="D1826" s="13" t="str">
        <f>IF('2_DEBITOS'!D1822="","Não informado",'2_DEBITOS'!D1822)</f>
        <v>Não informado</v>
      </c>
      <c r="E1826" s="7">
        <f>IF('2_DEBITOS'!$I$4="ERRO !!!",0,SUM('2_DEBITOS'!E1822))</f>
        <v>0</v>
      </c>
      <c r="F1826" s="7">
        <f>IF('2_DEBITOS'!$I$4="ERRO !!!",0,SUM('2_DEBITOS'!F1822,'2_DEBITOS'!G1822))</f>
        <v>0</v>
      </c>
      <c r="G1826" s="8" t="str">
        <f>IF('1_QUESITOS'!$D$18="ERRO !!!","",
IF(E1826+F1826=0,"",
IF(OR('2_DEBITOS'!I1822="Sim",'1_QUESITOS'!$D$6="Sim",'1_QUESITOS'!$D$7="Sim",'1_QUESITOS'!$D$9="Sim"),"D",
IF('3_CAPAG'!$D$9="","",
'3_CAPAG'!$D$9))))</f>
        <v/>
      </c>
      <c r="H1826" s="8" t="str">
        <f>IF('1_QUESITOS'!$D$18="ERRO !!!","00.0",
IF(AND(OR(G1826="C",G1826="D"),'1_QUESITOS'!$D$13="Sim"),"10.1",
IF(AND(OR(G1826="A",G1826="B"),'1_QUESITOS'!$D$14="Sim"),"10.2",
IF(AND(OR(G1826="C",G1826="D"),'1_QUESITOS'!$D$13="Não",'1_QUESITOS'!$D$12="Inciso I"),"11.1",
IF(AND(OR(G1826="C",G1826="D"),'1_QUESITOS'!$D$13="Não",'1_QUESITOS'!$D$12="Inciso II"),"11.2",
"00.0")))))</f>
        <v>00.0</v>
      </c>
      <c r="I1826" s="87">
        <f>IF('1_QUESITOS'!$D$18="ERRO !!!",0,
IF(H1826="10.1",0.65,
IF(H1826="10.2",0,
IF(AND(H1826="11.1",'1_QUESITOS'!$D$8="Não",'1_QUESITOS'!$D$9="Não",'1_QUESITOS'!$D$10="Não",'1_QUESITOS'!$D$11="Não"),0.65,
IF(AND(H1826="11.1",OR('1_QUESITOS'!$D$8="Sim",'1_QUESITOS'!$D$9="Sim",'1_QUESITOS'!$D$10="Sim",'1_QUESITOS'!$D$11="Sim")),0.7,
IF(AND(H1826="11.2",'1_QUESITOS'!$D$8="Não",'1_QUESITOS'!$D$9="Não",'1_QUESITOS'!$D$10="Não",'1_QUESITOS'!$D$11="Não"),0.5,
IF(AND(H1826="11.2",OR('1_QUESITOS'!$D$8="Sim",'1_QUESITOS'!$D$9="Sim",'1_QUESITOS'!$D$10="Sim",'1_QUESITOS'!$D$11="Sim")),0.55,
0)))))))</f>
        <v>0</v>
      </c>
      <c r="J1826" s="87">
        <f>'3_CAPAG'!$D$8</f>
        <v>0</v>
      </c>
      <c r="K1826" s="87">
        <f>IF(OR('2_DEBITOS'!I1822="Sim",'1_QUESITOS'!$D$6="Sim",'1_QUESITOS'!$D$7="Sim",'1_QUESITOS'!$D$9="Sim"),I1826,
SMALL(I1826:J1826,1))</f>
        <v>0</v>
      </c>
      <c r="L1826" s="7">
        <f>IF('2_DEBITOS'!$I$4="ERRO !!!",0,ROUNDDOWN(SUM(E1826:F1826)*K1826,2))</f>
        <v>0</v>
      </c>
      <c r="M1826" s="7">
        <f t="shared" si="112"/>
        <v>0</v>
      </c>
      <c r="N1826" s="7">
        <f t="shared" si="115"/>
        <v>0</v>
      </c>
      <c r="O1826" s="7">
        <f t="shared" si="113"/>
        <v>0</v>
      </c>
    </row>
    <row r="1827" spans="3:15" x14ac:dyDescent="0.35">
      <c r="C1827" s="18" t="str">
        <f t="shared" si="114"/>
        <v/>
      </c>
      <c r="D1827" s="13" t="str">
        <f>IF('2_DEBITOS'!D1823="","Não informado",'2_DEBITOS'!D1823)</f>
        <v>Não informado</v>
      </c>
      <c r="E1827" s="7">
        <f>IF('2_DEBITOS'!$I$4="ERRO !!!",0,SUM('2_DEBITOS'!E1823))</f>
        <v>0</v>
      </c>
      <c r="F1827" s="7">
        <f>IF('2_DEBITOS'!$I$4="ERRO !!!",0,SUM('2_DEBITOS'!F1823,'2_DEBITOS'!G1823))</f>
        <v>0</v>
      </c>
      <c r="G1827" s="8" t="str">
        <f>IF('1_QUESITOS'!$D$18="ERRO !!!","",
IF(E1827+F1827=0,"",
IF(OR('2_DEBITOS'!I1823="Sim",'1_QUESITOS'!$D$6="Sim",'1_QUESITOS'!$D$7="Sim",'1_QUESITOS'!$D$9="Sim"),"D",
IF('3_CAPAG'!$D$9="","",
'3_CAPAG'!$D$9))))</f>
        <v/>
      </c>
      <c r="H1827" s="8" t="str">
        <f>IF('1_QUESITOS'!$D$18="ERRO !!!","00.0",
IF(AND(OR(G1827="C",G1827="D"),'1_QUESITOS'!$D$13="Sim"),"10.1",
IF(AND(OR(G1827="A",G1827="B"),'1_QUESITOS'!$D$14="Sim"),"10.2",
IF(AND(OR(G1827="C",G1827="D"),'1_QUESITOS'!$D$13="Não",'1_QUESITOS'!$D$12="Inciso I"),"11.1",
IF(AND(OR(G1827="C",G1827="D"),'1_QUESITOS'!$D$13="Não",'1_QUESITOS'!$D$12="Inciso II"),"11.2",
"00.0")))))</f>
        <v>00.0</v>
      </c>
      <c r="I1827" s="87">
        <f>IF('1_QUESITOS'!$D$18="ERRO !!!",0,
IF(H1827="10.1",0.65,
IF(H1827="10.2",0,
IF(AND(H1827="11.1",'1_QUESITOS'!$D$8="Não",'1_QUESITOS'!$D$9="Não",'1_QUESITOS'!$D$10="Não",'1_QUESITOS'!$D$11="Não"),0.65,
IF(AND(H1827="11.1",OR('1_QUESITOS'!$D$8="Sim",'1_QUESITOS'!$D$9="Sim",'1_QUESITOS'!$D$10="Sim",'1_QUESITOS'!$D$11="Sim")),0.7,
IF(AND(H1827="11.2",'1_QUESITOS'!$D$8="Não",'1_QUESITOS'!$D$9="Não",'1_QUESITOS'!$D$10="Não",'1_QUESITOS'!$D$11="Não"),0.5,
IF(AND(H1827="11.2",OR('1_QUESITOS'!$D$8="Sim",'1_QUESITOS'!$D$9="Sim",'1_QUESITOS'!$D$10="Sim",'1_QUESITOS'!$D$11="Sim")),0.55,
0)))))))</f>
        <v>0</v>
      </c>
      <c r="J1827" s="87">
        <f>'3_CAPAG'!$D$8</f>
        <v>0</v>
      </c>
      <c r="K1827" s="87">
        <f>IF(OR('2_DEBITOS'!I1823="Sim",'1_QUESITOS'!$D$6="Sim",'1_QUESITOS'!$D$7="Sim",'1_QUESITOS'!$D$9="Sim"),I1827,
SMALL(I1827:J1827,1))</f>
        <v>0</v>
      </c>
      <c r="L1827" s="7">
        <f>IF('2_DEBITOS'!$I$4="ERRO !!!",0,ROUNDDOWN(SUM(E1827:F1827)*K1827,2))</f>
        <v>0</v>
      </c>
      <c r="M1827" s="7">
        <f t="shared" si="112"/>
        <v>0</v>
      </c>
      <c r="N1827" s="7">
        <f t="shared" si="115"/>
        <v>0</v>
      </c>
      <c r="O1827" s="7">
        <f t="shared" si="113"/>
        <v>0</v>
      </c>
    </row>
    <row r="1828" spans="3:15" x14ac:dyDescent="0.35">
      <c r="C1828" s="18" t="str">
        <f t="shared" si="114"/>
        <v/>
      </c>
      <c r="D1828" s="13" t="str">
        <f>IF('2_DEBITOS'!D1824="","Não informado",'2_DEBITOS'!D1824)</f>
        <v>Não informado</v>
      </c>
      <c r="E1828" s="7">
        <f>IF('2_DEBITOS'!$I$4="ERRO !!!",0,SUM('2_DEBITOS'!E1824))</f>
        <v>0</v>
      </c>
      <c r="F1828" s="7">
        <f>IF('2_DEBITOS'!$I$4="ERRO !!!",0,SUM('2_DEBITOS'!F1824,'2_DEBITOS'!G1824))</f>
        <v>0</v>
      </c>
      <c r="G1828" s="8" t="str">
        <f>IF('1_QUESITOS'!$D$18="ERRO !!!","",
IF(E1828+F1828=0,"",
IF(OR('2_DEBITOS'!I1824="Sim",'1_QUESITOS'!$D$6="Sim",'1_QUESITOS'!$D$7="Sim",'1_QUESITOS'!$D$9="Sim"),"D",
IF('3_CAPAG'!$D$9="","",
'3_CAPAG'!$D$9))))</f>
        <v/>
      </c>
      <c r="H1828" s="8" t="str">
        <f>IF('1_QUESITOS'!$D$18="ERRO !!!","00.0",
IF(AND(OR(G1828="C",G1828="D"),'1_QUESITOS'!$D$13="Sim"),"10.1",
IF(AND(OR(G1828="A",G1828="B"),'1_QUESITOS'!$D$14="Sim"),"10.2",
IF(AND(OR(G1828="C",G1828="D"),'1_QUESITOS'!$D$13="Não",'1_QUESITOS'!$D$12="Inciso I"),"11.1",
IF(AND(OR(G1828="C",G1828="D"),'1_QUESITOS'!$D$13="Não",'1_QUESITOS'!$D$12="Inciso II"),"11.2",
"00.0")))))</f>
        <v>00.0</v>
      </c>
      <c r="I1828" s="87">
        <f>IF('1_QUESITOS'!$D$18="ERRO !!!",0,
IF(H1828="10.1",0.65,
IF(H1828="10.2",0,
IF(AND(H1828="11.1",'1_QUESITOS'!$D$8="Não",'1_QUESITOS'!$D$9="Não",'1_QUESITOS'!$D$10="Não",'1_QUESITOS'!$D$11="Não"),0.65,
IF(AND(H1828="11.1",OR('1_QUESITOS'!$D$8="Sim",'1_QUESITOS'!$D$9="Sim",'1_QUESITOS'!$D$10="Sim",'1_QUESITOS'!$D$11="Sim")),0.7,
IF(AND(H1828="11.2",'1_QUESITOS'!$D$8="Não",'1_QUESITOS'!$D$9="Não",'1_QUESITOS'!$D$10="Não",'1_QUESITOS'!$D$11="Não"),0.5,
IF(AND(H1828="11.2",OR('1_QUESITOS'!$D$8="Sim",'1_QUESITOS'!$D$9="Sim",'1_QUESITOS'!$D$10="Sim",'1_QUESITOS'!$D$11="Sim")),0.55,
0)))))))</f>
        <v>0</v>
      </c>
      <c r="J1828" s="87">
        <f>'3_CAPAG'!$D$8</f>
        <v>0</v>
      </c>
      <c r="K1828" s="87">
        <f>IF(OR('2_DEBITOS'!I1824="Sim",'1_QUESITOS'!$D$6="Sim",'1_QUESITOS'!$D$7="Sim",'1_QUESITOS'!$D$9="Sim"),I1828,
SMALL(I1828:J1828,1))</f>
        <v>0</v>
      </c>
      <c r="L1828" s="7">
        <f>IF('2_DEBITOS'!$I$4="ERRO !!!",0,ROUNDDOWN(SUM(E1828:F1828)*K1828,2))</f>
        <v>0</v>
      </c>
      <c r="M1828" s="7">
        <f t="shared" si="112"/>
        <v>0</v>
      </c>
      <c r="N1828" s="7">
        <f t="shared" si="115"/>
        <v>0</v>
      </c>
      <c r="O1828" s="7">
        <f t="shared" si="113"/>
        <v>0</v>
      </c>
    </row>
    <row r="1829" spans="3:15" x14ac:dyDescent="0.35">
      <c r="C1829" s="18" t="str">
        <f t="shared" si="114"/>
        <v/>
      </c>
      <c r="D1829" s="13" t="str">
        <f>IF('2_DEBITOS'!D1825="","Não informado",'2_DEBITOS'!D1825)</f>
        <v>Não informado</v>
      </c>
      <c r="E1829" s="7">
        <f>IF('2_DEBITOS'!$I$4="ERRO !!!",0,SUM('2_DEBITOS'!E1825))</f>
        <v>0</v>
      </c>
      <c r="F1829" s="7">
        <f>IF('2_DEBITOS'!$I$4="ERRO !!!",0,SUM('2_DEBITOS'!F1825,'2_DEBITOS'!G1825))</f>
        <v>0</v>
      </c>
      <c r="G1829" s="8" t="str">
        <f>IF('1_QUESITOS'!$D$18="ERRO !!!","",
IF(E1829+F1829=0,"",
IF(OR('2_DEBITOS'!I1825="Sim",'1_QUESITOS'!$D$6="Sim",'1_QUESITOS'!$D$7="Sim",'1_QUESITOS'!$D$9="Sim"),"D",
IF('3_CAPAG'!$D$9="","",
'3_CAPAG'!$D$9))))</f>
        <v/>
      </c>
      <c r="H1829" s="8" t="str">
        <f>IF('1_QUESITOS'!$D$18="ERRO !!!","00.0",
IF(AND(OR(G1829="C",G1829="D"),'1_QUESITOS'!$D$13="Sim"),"10.1",
IF(AND(OR(G1829="A",G1829="B"),'1_QUESITOS'!$D$14="Sim"),"10.2",
IF(AND(OR(G1829="C",G1829="D"),'1_QUESITOS'!$D$13="Não",'1_QUESITOS'!$D$12="Inciso I"),"11.1",
IF(AND(OR(G1829="C",G1829="D"),'1_QUESITOS'!$D$13="Não",'1_QUESITOS'!$D$12="Inciso II"),"11.2",
"00.0")))))</f>
        <v>00.0</v>
      </c>
      <c r="I1829" s="87">
        <f>IF('1_QUESITOS'!$D$18="ERRO !!!",0,
IF(H1829="10.1",0.65,
IF(H1829="10.2",0,
IF(AND(H1829="11.1",'1_QUESITOS'!$D$8="Não",'1_QUESITOS'!$D$9="Não",'1_QUESITOS'!$D$10="Não",'1_QUESITOS'!$D$11="Não"),0.65,
IF(AND(H1829="11.1",OR('1_QUESITOS'!$D$8="Sim",'1_QUESITOS'!$D$9="Sim",'1_QUESITOS'!$D$10="Sim",'1_QUESITOS'!$D$11="Sim")),0.7,
IF(AND(H1829="11.2",'1_QUESITOS'!$D$8="Não",'1_QUESITOS'!$D$9="Não",'1_QUESITOS'!$D$10="Não",'1_QUESITOS'!$D$11="Não"),0.5,
IF(AND(H1829="11.2",OR('1_QUESITOS'!$D$8="Sim",'1_QUESITOS'!$D$9="Sim",'1_QUESITOS'!$D$10="Sim",'1_QUESITOS'!$D$11="Sim")),0.55,
0)))))))</f>
        <v>0</v>
      </c>
      <c r="J1829" s="87">
        <f>'3_CAPAG'!$D$8</f>
        <v>0</v>
      </c>
      <c r="K1829" s="87">
        <f>IF(OR('2_DEBITOS'!I1825="Sim",'1_QUESITOS'!$D$6="Sim",'1_QUESITOS'!$D$7="Sim",'1_QUESITOS'!$D$9="Sim"),I1829,
SMALL(I1829:J1829,1))</f>
        <v>0</v>
      </c>
      <c r="L1829" s="7">
        <f>IF('2_DEBITOS'!$I$4="ERRO !!!",0,ROUNDDOWN(SUM(E1829:F1829)*K1829,2))</f>
        <v>0</v>
      </c>
      <c r="M1829" s="7">
        <f t="shared" si="112"/>
        <v>0</v>
      </c>
      <c r="N1829" s="7">
        <f t="shared" si="115"/>
        <v>0</v>
      </c>
      <c r="O1829" s="7">
        <f t="shared" si="113"/>
        <v>0</v>
      </c>
    </row>
    <row r="1830" spans="3:15" x14ac:dyDescent="0.35">
      <c r="C1830" s="18" t="str">
        <f t="shared" si="114"/>
        <v/>
      </c>
      <c r="D1830" s="13" t="str">
        <f>IF('2_DEBITOS'!D1826="","Não informado",'2_DEBITOS'!D1826)</f>
        <v>Não informado</v>
      </c>
      <c r="E1830" s="7">
        <f>IF('2_DEBITOS'!$I$4="ERRO !!!",0,SUM('2_DEBITOS'!E1826))</f>
        <v>0</v>
      </c>
      <c r="F1830" s="7">
        <f>IF('2_DEBITOS'!$I$4="ERRO !!!",0,SUM('2_DEBITOS'!F1826,'2_DEBITOS'!G1826))</f>
        <v>0</v>
      </c>
      <c r="G1830" s="8" t="str">
        <f>IF('1_QUESITOS'!$D$18="ERRO !!!","",
IF(E1830+F1830=0,"",
IF(OR('2_DEBITOS'!I1826="Sim",'1_QUESITOS'!$D$6="Sim",'1_QUESITOS'!$D$7="Sim",'1_QUESITOS'!$D$9="Sim"),"D",
IF('3_CAPAG'!$D$9="","",
'3_CAPAG'!$D$9))))</f>
        <v/>
      </c>
      <c r="H1830" s="8" t="str">
        <f>IF('1_QUESITOS'!$D$18="ERRO !!!","00.0",
IF(AND(OR(G1830="C",G1830="D"),'1_QUESITOS'!$D$13="Sim"),"10.1",
IF(AND(OR(G1830="A",G1830="B"),'1_QUESITOS'!$D$14="Sim"),"10.2",
IF(AND(OR(G1830="C",G1830="D"),'1_QUESITOS'!$D$13="Não",'1_QUESITOS'!$D$12="Inciso I"),"11.1",
IF(AND(OR(G1830="C",G1830="D"),'1_QUESITOS'!$D$13="Não",'1_QUESITOS'!$D$12="Inciso II"),"11.2",
"00.0")))))</f>
        <v>00.0</v>
      </c>
      <c r="I1830" s="87">
        <f>IF('1_QUESITOS'!$D$18="ERRO !!!",0,
IF(H1830="10.1",0.65,
IF(H1830="10.2",0,
IF(AND(H1830="11.1",'1_QUESITOS'!$D$8="Não",'1_QUESITOS'!$D$9="Não",'1_QUESITOS'!$D$10="Não",'1_QUESITOS'!$D$11="Não"),0.65,
IF(AND(H1830="11.1",OR('1_QUESITOS'!$D$8="Sim",'1_QUESITOS'!$D$9="Sim",'1_QUESITOS'!$D$10="Sim",'1_QUESITOS'!$D$11="Sim")),0.7,
IF(AND(H1830="11.2",'1_QUESITOS'!$D$8="Não",'1_QUESITOS'!$D$9="Não",'1_QUESITOS'!$D$10="Não",'1_QUESITOS'!$D$11="Não"),0.5,
IF(AND(H1830="11.2",OR('1_QUESITOS'!$D$8="Sim",'1_QUESITOS'!$D$9="Sim",'1_QUESITOS'!$D$10="Sim",'1_QUESITOS'!$D$11="Sim")),0.55,
0)))))))</f>
        <v>0</v>
      </c>
      <c r="J1830" s="87">
        <f>'3_CAPAG'!$D$8</f>
        <v>0</v>
      </c>
      <c r="K1830" s="87">
        <f>IF(OR('2_DEBITOS'!I1826="Sim",'1_QUESITOS'!$D$6="Sim",'1_QUESITOS'!$D$7="Sim",'1_QUESITOS'!$D$9="Sim"),I1830,
SMALL(I1830:J1830,1))</f>
        <v>0</v>
      </c>
      <c r="L1830" s="7">
        <f>IF('2_DEBITOS'!$I$4="ERRO !!!",0,ROUNDDOWN(SUM(E1830:F1830)*K1830,2))</f>
        <v>0</v>
      </c>
      <c r="M1830" s="7">
        <f t="shared" si="112"/>
        <v>0</v>
      </c>
      <c r="N1830" s="7">
        <f t="shared" si="115"/>
        <v>0</v>
      </c>
      <c r="O1830" s="7">
        <f t="shared" si="113"/>
        <v>0</v>
      </c>
    </row>
    <row r="1831" spans="3:15" x14ac:dyDescent="0.35">
      <c r="C1831" s="18" t="str">
        <f t="shared" si="114"/>
        <v/>
      </c>
      <c r="D1831" s="13" t="str">
        <f>IF('2_DEBITOS'!D1827="","Não informado",'2_DEBITOS'!D1827)</f>
        <v>Não informado</v>
      </c>
      <c r="E1831" s="7">
        <f>IF('2_DEBITOS'!$I$4="ERRO !!!",0,SUM('2_DEBITOS'!E1827))</f>
        <v>0</v>
      </c>
      <c r="F1831" s="7">
        <f>IF('2_DEBITOS'!$I$4="ERRO !!!",0,SUM('2_DEBITOS'!F1827,'2_DEBITOS'!G1827))</f>
        <v>0</v>
      </c>
      <c r="G1831" s="8" t="str">
        <f>IF('1_QUESITOS'!$D$18="ERRO !!!","",
IF(E1831+F1831=0,"",
IF(OR('2_DEBITOS'!I1827="Sim",'1_QUESITOS'!$D$6="Sim",'1_QUESITOS'!$D$7="Sim",'1_QUESITOS'!$D$9="Sim"),"D",
IF('3_CAPAG'!$D$9="","",
'3_CAPAG'!$D$9))))</f>
        <v/>
      </c>
      <c r="H1831" s="8" t="str">
        <f>IF('1_QUESITOS'!$D$18="ERRO !!!","00.0",
IF(AND(OR(G1831="C",G1831="D"),'1_QUESITOS'!$D$13="Sim"),"10.1",
IF(AND(OR(G1831="A",G1831="B"),'1_QUESITOS'!$D$14="Sim"),"10.2",
IF(AND(OR(G1831="C",G1831="D"),'1_QUESITOS'!$D$13="Não",'1_QUESITOS'!$D$12="Inciso I"),"11.1",
IF(AND(OR(G1831="C",G1831="D"),'1_QUESITOS'!$D$13="Não",'1_QUESITOS'!$D$12="Inciso II"),"11.2",
"00.0")))))</f>
        <v>00.0</v>
      </c>
      <c r="I1831" s="87">
        <f>IF('1_QUESITOS'!$D$18="ERRO !!!",0,
IF(H1831="10.1",0.65,
IF(H1831="10.2",0,
IF(AND(H1831="11.1",'1_QUESITOS'!$D$8="Não",'1_QUESITOS'!$D$9="Não",'1_QUESITOS'!$D$10="Não",'1_QUESITOS'!$D$11="Não"),0.65,
IF(AND(H1831="11.1",OR('1_QUESITOS'!$D$8="Sim",'1_QUESITOS'!$D$9="Sim",'1_QUESITOS'!$D$10="Sim",'1_QUESITOS'!$D$11="Sim")),0.7,
IF(AND(H1831="11.2",'1_QUESITOS'!$D$8="Não",'1_QUESITOS'!$D$9="Não",'1_QUESITOS'!$D$10="Não",'1_QUESITOS'!$D$11="Não"),0.5,
IF(AND(H1831="11.2",OR('1_QUESITOS'!$D$8="Sim",'1_QUESITOS'!$D$9="Sim",'1_QUESITOS'!$D$10="Sim",'1_QUESITOS'!$D$11="Sim")),0.55,
0)))))))</f>
        <v>0</v>
      </c>
      <c r="J1831" s="87">
        <f>'3_CAPAG'!$D$8</f>
        <v>0</v>
      </c>
      <c r="K1831" s="87">
        <f>IF(OR('2_DEBITOS'!I1827="Sim",'1_QUESITOS'!$D$6="Sim",'1_QUESITOS'!$D$7="Sim",'1_QUESITOS'!$D$9="Sim"),I1831,
SMALL(I1831:J1831,1))</f>
        <v>0</v>
      </c>
      <c r="L1831" s="7">
        <f>IF('2_DEBITOS'!$I$4="ERRO !!!",0,ROUNDDOWN(SUM(E1831:F1831)*K1831,2))</f>
        <v>0</v>
      </c>
      <c r="M1831" s="7">
        <f t="shared" si="112"/>
        <v>0</v>
      </c>
      <c r="N1831" s="7">
        <f t="shared" si="115"/>
        <v>0</v>
      </c>
      <c r="O1831" s="7">
        <f t="shared" si="113"/>
        <v>0</v>
      </c>
    </row>
    <row r="1832" spans="3:15" x14ac:dyDescent="0.35">
      <c r="C1832" s="18" t="str">
        <f t="shared" si="114"/>
        <v/>
      </c>
      <c r="D1832" s="13" t="str">
        <f>IF('2_DEBITOS'!D1828="","Não informado",'2_DEBITOS'!D1828)</f>
        <v>Não informado</v>
      </c>
      <c r="E1832" s="7">
        <f>IF('2_DEBITOS'!$I$4="ERRO !!!",0,SUM('2_DEBITOS'!E1828))</f>
        <v>0</v>
      </c>
      <c r="F1832" s="7">
        <f>IF('2_DEBITOS'!$I$4="ERRO !!!",0,SUM('2_DEBITOS'!F1828,'2_DEBITOS'!G1828))</f>
        <v>0</v>
      </c>
      <c r="G1832" s="8" t="str">
        <f>IF('1_QUESITOS'!$D$18="ERRO !!!","",
IF(E1832+F1832=0,"",
IF(OR('2_DEBITOS'!I1828="Sim",'1_QUESITOS'!$D$6="Sim",'1_QUESITOS'!$D$7="Sim",'1_QUESITOS'!$D$9="Sim"),"D",
IF('3_CAPAG'!$D$9="","",
'3_CAPAG'!$D$9))))</f>
        <v/>
      </c>
      <c r="H1832" s="8" t="str">
        <f>IF('1_QUESITOS'!$D$18="ERRO !!!","00.0",
IF(AND(OR(G1832="C",G1832="D"),'1_QUESITOS'!$D$13="Sim"),"10.1",
IF(AND(OR(G1832="A",G1832="B"),'1_QUESITOS'!$D$14="Sim"),"10.2",
IF(AND(OR(G1832="C",G1832="D"),'1_QUESITOS'!$D$13="Não",'1_QUESITOS'!$D$12="Inciso I"),"11.1",
IF(AND(OR(G1832="C",G1832="D"),'1_QUESITOS'!$D$13="Não",'1_QUESITOS'!$D$12="Inciso II"),"11.2",
"00.0")))))</f>
        <v>00.0</v>
      </c>
      <c r="I1832" s="87">
        <f>IF('1_QUESITOS'!$D$18="ERRO !!!",0,
IF(H1832="10.1",0.65,
IF(H1832="10.2",0,
IF(AND(H1832="11.1",'1_QUESITOS'!$D$8="Não",'1_QUESITOS'!$D$9="Não",'1_QUESITOS'!$D$10="Não",'1_QUESITOS'!$D$11="Não"),0.65,
IF(AND(H1832="11.1",OR('1_QUESITOS'!$D$8="Sim",'1_QUESITOS'!$D$9="Sim",'1_QUESITOS'!$D$10="Sim",'1_QUESITOS'!$D$11="Sim")),0.7,
IF(AND(H1832="11.2",'1_QUESITOS'!$D$8="Não",'1_QUESITOS'!$D$9="Não",'1_QUESITOS'!$D$10="Não",'1_QUESITOS'!$D$11="Não"),0.5,
IF(AND(H1832="11.2",OR('1_QUESITOS'!$D$8="Sim",'1_QUESITOS'!$D$9="Sim",'1_QUESITOS'!$D$10="Sim",'1_QUESITOS'!$D$11="Sim")),0.55,
0)))))))</f>
        <v>0</v>
      </c>
      <c r="J1832" s="87">
        <f>'3_CAPAG'!$D$8</f>
        <v>0</v>
      </c>
      <c r="K1832" s="87">
        <f>IF(OR('2_DEBITOS'!I1828="Sim",'1_QUESITOS'!$D$6="Sim",'1_QUESITOS'!$D$7="Sim",'1_QUESITOS'!$D$9="Sim"),I1832,
SMALL(I1832:J1832,1))</f>
        <v>0</v>
      </c>
      <c r="L1832" s="7">
        <f>IF('2_DEBITOS'!$I$4="ERRO !!!",0,ROUNDDOWN(SUM(E1832:F1832)*K1832,2))</f>
        <v>0</v>
      </c>
      <c r="M1832" s="7">
        <f t="shared" si="112"/>
        <v>0</v>
      </c>
      <c r="N1832" s="7">
        <f t="shared" si="115"/>
        <v>0</v>
      </c>
      <c r="O1832" s="7">
        <f t="shared" si="113"/>
        <v>0</v>
      </c>
    </row>
    <row r="1833" spans="3:15" x14ac:dyDescent="0.35">
      <c r="C1833" s="18" t="str">
        <f t="shared" si="114"/>
        <v/>
      </c>
      <c r="D1833" s="13" t="str">
        <f>IF('2_DEBITOS'!D1829="","Não informado",'2_DEBITOS'!D1829)</f>
        <v>Não informado</v>
      </c>
      <c r="E1833" s="7">
        <f>IF('2_DEBITOS'!$I$4="ERRO !!!",0,SUM('2_DEBITOS'!E1829))</f>
        <v>0</v>
      </c>
      <c r="F1833" s="7">
        <f>IF('2_DEBITOS'!$I$4="ERRO !!!",0,SUM('2_DEBITOS'!F1829,'2_DEBITOS'!G1829))</f>
        <v>0</v>
      </c>
      <c r="G1833" s="8" t="str">
        <f>IF('1_QUESITOS'!$D$18="ERRO !!!","",
IF(E1833+F1833=0,"",
IF(OR('2_DEBITOS'!I1829="Sim",'1_QUESITOS'!$D$6="Sim",'1_QUESITOS'!$D$7="Sim",'1_QUESITOS'!$D$9="Sim"),"D",
IF('3_CAPAG'!$D$9="","",
'3_CAPAG'!$D$9))))</f>
        <v/>
      </c>
      <c r="H1833" s="8" t="str">
        <f>IF('1_QUESITOS'!$D$18="ERRO !!!","00.0",
IF(AND(OR(G1833="C",G1833="D"),'1_QUESITOS'!$D$13="Sim"),"10.1",
IF(AND(OR(G1833="A",G1833="B"),'1_QUESITOS'!$D$14="Sim"),"10.2",
IF(AND(OR(G1833="C",G1833="D"),'1_QUESITOS'!$D$13="Não",'1_QUESITOS'!$D$12="Inciso I"),"11.1",
IF(AND(OR(G1833="C",G1833="D"),'1_QUESITOS'!$D$13="Não",'1_QUESITOS'!$D$12="Inciso II"),"11.2",
"00.0")))))</f>
        <v>00.0</v>
      </c>
      <c r="I1833" s="87">
        <f>IF('1_QUESITOS'!$D$18="ERRO !!!",0,
IF(H1833="10.1",0.65,
IF(H1833="10.2",0,
IF(AND(H1833="11.1",'1_QUESITOS'!$D$8="Não",'1_QUESITOS'!$D$9="Não",'1_QUESITOS'!$D$10="Não",'1_QUESITOS'!$D$11="Não"),0.65,
IF(AND(H1833="11.1",OR('1_QUESITOS'!$D$8="Sim",'1_QUESITOS'!$D$9="Sim",'1_QUESITOS'!$D$10="Sim",'1_QUESITOS'!$D$11="Sim")),0.7,
IF(AND(H1833="11.2",'1_QUESITOS'!$D$8="Não",'1_QUESITOS'!$D$9="Não",'1_QUESITOS'!$D$10="Não",'1_QUESITOS'!$D$11="Não"),0.5,
IF(AND(H1833="11.2",OR('1_QUESITOS'!$D$8="Sim",'1_QUESITOS'!$D$9="Sim",'1_QUESITOS'!$D$10="Sim",'1_QUESITOS'!$D$11="Sim")),0.55,
0)))))))</f>
        <v>0</v>
      </c>
      <c r="J1833" s="87">
        <f>'3_CAPAG'!$D$8</f>
        <v>0</v>
      </c>
      <c r="K1833" s="87">
        <f>IF(OR('2_DEBITOS'!I1829="Sim",'1_QUESITOS'!$D$6="Sim",'1_QUESITOS'!$D$7="Sim",'1_QUESITOS'!$D$9="Sim"),I1833,
SMALL(I1833:J1833,1))</f>
        <v>0</v>
      </c>
      <c r="L1833" s="7">
        <f>IF('2_DEBITOS'!$I$4="ERRO !!!",0,ROUNDDOWN(SUM(E1833:F1833)*K1833,2))</f>
        <v>0</v>
      </c>
      <c r="M1833" s="7">
        <f t="shared" si="112"/>
        <v>0</v>
      </c>
      <c r="N1833" s="7">
        <f t="shared" si="115"/>
        <v>0</v>
      </c>
      <c r="O1833" s="7">
        <f t="shared" si="113"/>
        <v>0</v>
      </c>
    </row>
    <row r="1834" spans="3:15" x14ac:dyDescent="0.35">
      <c r="C1834" s="18" t="str">
        <f t="shared" si="114"/>
        <v/>
      </c>
      <c r="D1834" s="13" t="str">
        <f>IF('2_DEBITOS'!D1830="","Não informado",'2_DEBITOS'!D1830)</f>
        <v>Não informado</v>
      </c>
      <c r="E1834" s="7">
        <f>IF('2_DEBITOS'!$I$4="ERRO !!!",0,SUM('2_DEBITOS'!E1830))</f>
        <v>0</v>
      </c>
      <c r="F1834" s="7">
        <f>IF('2_DEBITOS'!$I$4="ERRO !!!",0,SUM('2_DEBITOS'!F1830,'2_DEBITOS'!G1830))</f>
        <v>0</v>
      </c>
      <c r="G1834" s="8" t="str">
        <f>IF('1_QUESITOS'!$D$18="ERRO !!!","",
IF(E1834+F1834=0,"",
IF(OR('2_DEBITOS'!I1830="Sim",'1_QUESITOS'!$D$6="Sim",'1_QUESITOS'!$D$7="Sim",'1_QUESITOS'!$D$9="Sim"),"D",
IF('3_CAPAG'!$D$9="","",
'3_CAPAG'!$D$9))))</f>
        <v/>
      </c>
      <c r="H1834" s="8" t="str">
        <f>IF('1_QUESITOS'!$D$18="ERRO !!!","00.0",
IF(AND(OR(G1834="C",G1834="D"),'1_QUESITOS'!$D$13="Sim"),"10.1",
IF(AND(OR(G1834="A",G1834="B"),'1_QUESITOS'!$D$14="Sim"),"10.2",
IF(AND(OR(G1834="C",G1834="D"),'1_QUESITOS'!$D$13="Não",'1_QUESITOS'!$D$12="Inciso I"),"11.1",
IF(AND(OR(G1834="C",G1834="D"),'1_QUESITOS'!$D$13="Não",'1_QUESITOS'!$D$12="Inciso II"),"11.2",
"00.0")))))</f>
        <v>00.0</v>
      </c>
      <c r="I1834" s="87">
        <f>IF('1_QUESITOS'!$D$18="ERRO !!!",0,
IF(H1834="10.1",0.65,
IF(H1834="10.2",0,
IF(AND(H1834="11.1",'1_QUESITOS'!$D$8="Não",'1_QUESITOS'!$D$9="Não",'1_QUESITOS'!$D$10="Não",'1_QUESITOS'!$D$11="Não"),0.65,
IF(AND(H1834="11.1",OR('1_QUESITOS'!$D$8="Sim",'1_QUESITOS'!$D$9="Sim",'1_QUESITOS'!$D$10="Sim",'1_QUESITOS'!$D$11="Sim")),0.7,
IF(AND(H1834="11.2",'1_QUESITOS'!$D$8="Não",'1_QUESITOS'!$D$9="Não",'1_QUESITOS'!$D$10="Não",'1_QUESITOS'!$D$11="Não"),0.5,
IF(AND(H1834="11.2",OR('1_QUESITOS'!$D$8="Sim",'1_QUESITOS'!$D$9="Sim",'1_QUESITOS'!$D$10="Sim",'1_QUESITOS'!$D$11="Sim")),0.55,
0)))))))</f>
        <v>0</v>
      </c>
      <c r="J1834" s="87">
        <f>'3_CAPAG'!$D$8</f>
        <v>0</v>
      </c>
      <c r="K1834" s="87">
        <f>IF(OR('2_DEBITOS'!I1830="Sim",'1_QUESITOS'!$D$6="Sim",'1_QUESITOS'!$D$7="Sim",'1_QUESITOS'!$D$9="Sim"),I1834,
SMALL(I1834:J1834,1))</f>
        <v>0</v>
      </c>
      <c r="L1834" s="7">
        <f>IF('2_DEBITOS'!$I$4="ERRO !!!",0,ROUNDDOWN(SUM(E1834:F1834)*K1834,2))</f>
        <v>0</v>
      </c>
      <c r="M1834" s="7">
        <f t="shared" si="112"/>
        <v>0</v>
      </c>
      <c r="N1834" s="7">
        <f t="shared" si="115"/>
        <v>0</v>
      </c>
      <c r="O1834" s="7">
        <f t="shared" si="113"/>
        <v>0</v>
      </c>
    </row>
    <row r="1835" spans="3:15" x14ac:dyDescent="0.35">
      <c r="C1835" s="18" t="str">
        <f t="shared" si="114"/>
        <v/>
      </c>
      <c r="D1835" s="13" t="str">
        <f>IF('2_DEBITOS'!D1831="","Não informado",'2_DEBITOS'!D1831)</f>
        <v>Não informado</v>
      </c>
      <c r="E1835" s="7">
        <f>IF('2_DEBITOS'!$I$4="ERRO !!!",0,SUM('2_DEBITOS'!E1831))</f>
        <v>0</v>
      </c>
      <c r="F1835" s="7">
        <f>IF('2_DEBITOS'!$I$4="ERRO !!!",0,SUM('2_DEBITOS'!F1831,'2_DEBITOS'!G1831))</f>
        <v>0</v>
      </c>
      <c r="G1835" s="8" t="str">
        <f>IF('1_QUESITOS'!$D$18="ERRO !!!","",
IF(E1835+F1835=0,"",
IF(OR('2_DEBITOS'!I1831="Sim",'1_QUESITOS'!$D$6="Sim",'1_QUESITOS'!$D$7="Sim",'1_QUESITOS'!$D$9="Sim"),"D",
IF('3_CAPAG'!$D$9="","",
'3_CAPAG'!$D$9))))</f>
        <v/>
      </c>
      <c r="H1835" s="8" t="str">
        <f>IF('1_QUESITOS'!$D$18="ERRO !!!","00.0",
IF(AND(OR(G1835="C",G1835="D"),'1_QUESITOS'!$D$13="Sim"),"10.1",
IF(AND(OR(G1835="A",G1835="B"),'1_QUESITOS'!$D$14="Sim"),"10.2",
IF(AND(OR(G1835="C",G1835="D"),'1_QUESITOS'!$D$13="Não",'1_QUESITOS'!$D$12="Inciso I"),"11.1",
IF(AND(OR(G1835="C",G1835="D"),'1_QUESITOS'!$D$13="Não",'1_QUESITOS'!$D$12="Inciso II"),"11.2",
"00.0")))))</f>
        <v>00.0</v>
      </c>
      <c r="I1835" s="87">
        <f>IF('1_QUESITOS'!$D$18="ERRO !!!",0,
IF(H1835="10.1",0.65,
IF(H1835="10.2",0,
IF(AND(H1835="11.1",'1_QUESITOS'!$D$8="Não",'1_QUESITOS'!$D$9="Não",'1_QUESITOS'!$D$10="Não",'1_QUESITOS'!$D$11="Não"),0.65,
IF(AND(H1835="11.1",OR('1_QUESITOS'!$D$8="Sim",'1_QUESITOS'!$D$9="Sim",'1_QUESITOS'!$D$10="Sim",'1_QUESITOS'!$D$11="Sim")),0.7,
IF(AND(H1835="11.2",'1_QUESITOS'!$D$8="Não",'1_QUESITOS'!$D$9="Não",'1_QUESITOS'!$D$10="Não",'1_QUESITOS'!$D$11="Não"),0.5,
IF(AND(H1835="11.2",OR('1_QUESITOS'!$D$8="Sim",'1_QUESITOS'!$D$9="Sim",'1_QUESITOS'!$D$10="Sim",'1_QUESITOS'!$D$11="Sim")),0.55,
0)))))))</f>
        <v>0</v>
      </c>
      <c r="J1835" s="87">
        <f>'3_CAPAG'!$D$8</f>
        <v>0</v>
      </c>
      <c r="K1835" s="87">
        <f>IF(OR('2_DEBITOS'!I1831="Sim",'1_QUESITOS'!$D$6="Sim",'1_QUESITOS'!$D$7="Sim",'1_QUESITOS'!$D$9="Sim"),I1835,
SMALL(I1835:J1835,1))</f>
        <v>0</v>
      </c>
      <c r="L1835" s="7">
        <f>IF('2_DEBITOS'!$I$4="ERRO !!!",0,ROUNDDOWN(SUM(E1835:F1835)*K1835,2))</f>
        <v>0</v>
      </c>
      <c r="M1835" s="7">
        <f t="shared" si="112"/>
        <v>0</v>
      </c>
      <c r="N1835" s="7">
        <f t="shared" si="115"/>
        <v>0</v>
      </c>
      <c r="O1835" s="7">
        <f t="shared" si="113"/>
        <v>0</v>
      </c>
    </row>
    <row r="1836" spans="3:15" x14ac:dyDescent="0.35">
      <c r="C1836" s="18" t="str">
        <f t="shared" si="114"/>
        <v/>
      </c>
      <c r="D1836" s="13" t="str">
        <f>IF('2_DEBITOS'!D1832="","Não informado",'2_DEBITOS'!D1832)</f>
        <v>Não informado</v>
      </c>
      <c r="E1836" s="7">
        <f>IF('2_DEBITOS'!$I$4="ERRO !!!",0,SUM('2_DEBITOS'!E1832))</f>
        <v>0</v>
      </c>
      <c r="F1836" s="7">
        <f>IF('2_DEBITOS'!$I$4="ERRO !!!",0,SUM('2_DEBITOS'!F1832,'2_DEBITOS'!G1832))</f>
        <v>0</v>
      </c>
      <c r="G1836" s="8" t="str">
        <f>IF('1_QUESITOS'!$D$18="ERRO !!!","",
IF(E1836+F1836=0,"",
IF(OR('2_DEBITOS'!I1832="Sim",'1_QUESITOS'!$D$6="Sim",'1_QUESITOS'!$D$7="Sim",'1_QUESITOS'!$D$9="Sim"),"D",
IF('3_CAPAG'!$D$9="","",
'3_CAPAG'!$D$9))))</f>
        <v/>
      </c>
      <c r="H1836" s="8" t="str">
        <f>IF('1_QUESITOS'!$D$18="ERRO !!!","00.0",
IF(AND(OR(G1836="C",G1836="D"),'1_QUESITOS'!$D$13="Sim"),"10.1",
IF(AND(OR(G1836="A",G1836="B"),'1_QUESITOS'!$D$14="Sim"),"10.2",
IF(AND(OR(G1836="C",G1836="D"),'1_QUESITOS'!$D$13="Não",'1_QUESITOS'!$D$12="Inciso I"),"11.1",
IF(AND(OR(G1836="C",G1836="D"),'1_QUESITOS'!$D$13="Não",'1_QUESITOS'!$D$12="Inciso II"),"11.2",
"00.0")))))</f>
        <v>00.0</v>
      </c>
      <c r="I1836" s="87">
        <f>IF('1_QUESITOS'!$D$18="ERRO !!!",0,
IF(H1836="10.1",0.65,
IF(H1836="10.2",0,
IF(AND(H1836="11.1",'1_QUESITOS'!$D$8="Não",'1_QUESITOS'!$D$9="Não",'1_QUESITOS'!$D$10="Não",'1_QUESITOS'!$D$11="Não"),0.65,
IF(AND(H1836="11.1",OR('1_QUESITOS'!$D$8="Sim",'1_QUESITOS'!$D$9="Sim",'1_QUESITOS'!$D$10="Sim",'1_QUESITOS'!$D$11="Sim")),0.7,
IF(AND(H1836="11.2",'1_QUESITOS'!$D$8="Não",'1_QUESITOS'!$D$9="Não",'1_QUESITOS'!$D$10="Não",'1_QUESITOS'!$D$11="Não"),0.5,
IF(AND(H1836="11.2",OR('1_QUESITOS'!$D$8="Sim",'1_QUESITOS'!$D$9="Sim",'1_QUESITOS'!$D$10="Sim",'1_QUESITOS'!$D$11="Sim")),0.55,
0)))))))</f>
        <v>0</v>
      </c>
      <c r="J1836" s="87">
        <f>'3_CAPAG'!$D$8</f>
        <v>0</v>
      </c>
      <c r="K1836" s="87">
        <f>IF(OR('2_DEBITOS'!I1832="Sim",'1_QUESITOS'!$D$6="Sim",'1_QUESITOS'!$D$7="Sim",'1_QUESITOS'!$D$9="Sim"),I1836,
SMALL(I1836:J1836,1))</f>
        <v>0</v>
      </c>
      <c r="L1836" s="7">
        <f>IF('2_DEBITOS'!$I$4="ERRO !!!",0,ROUNDDOWN(SUM(E1836:F1836)*K1836,2))</f>
        <v>0</v>
      </c>
      <c r="M1836" s="7">
        <f t="shared" si="112"/>
        <v>0</v>
      </c>
      <c r="N1836" s="7">
        <f t="shared" si="115"/>
        <v>0</v>
      </c>
      <c r="O1836" s="7">
        <f t="shared" si="113"/>
        <v>0</v>
      </c>
    </row>
    <row r="1837" spans="3:15" x14ac:dyDescent="0.35">
      <c r="C1837" s="18" t="str">
        <f t="shared" si="114"/>
        <v/>
      </c>
      <c r="D1837" s="13" t="str">
        <f>IF('2_DEBITOS'!D1833="","Não informado",'2_DEBITOS'!D1833)</f>
        <v>Não informado</v>
      </c>
      <c r="E1837" s="7">
        <f>IF('2_DEBITOS'!$I$4="ERRO !!!",0,SUM('2_DEBITOS'!E1833))</f>
        <v>0</v>
      </c>
      <c r="F1837" s="7">
        <f>IF('2_DEBITOS'!$I$4="ERRO !!!",0,SUM('2_DEBITOS'!F1833,'2_DEBITOS'!G1833))</f>
        <v>0</v>
      </c>
      <c r="G1837" s="8" t="str">
        <f>IF('1_QUESITOS'!$D$18="ERRO !!!","",
IF(E1837+F1837=0,"",
IF(OR('2_DEBITOS'!I1833="Sim",'1_QUESITOS'!$D$6="Sim",'1_QUESITOS'!$D$7="Sim",'1_QUESITOS'!$D$9="Sim"),"D",
IF('3_CAPAG'!$D$9="","",
'3_CAPAG'!$D$9))))</f>
        <v/>
      </c>
      <c r="H1837" s="8" t="str">
        <f>IF('1_QUESITOS'!$D$18="ERRO !!!","00.0",
IF(AND(OR(G1837="C",G1837="D"),'1_QUESITOS'!$D$13="Sim"),"10.1",
IF(AND(OR(G1837="A",G1837="B"),'1_QUESITOS'!$D$14="Sim"),"10.2",
IF(AND(OR(G1837="C",G1837="D"),'1_QUESITOS'!$D$13="Não",'1_QUESITOS'!$D$12="Inciso I"),"11.1",
IF(AND(OR(G1837="C",G1837="D"),'1_QUESITOS'!$D$13="Não",'1_QUESITOS'!$D$12="Inciso II"),"11.2",
"00.0")))))</f>
        <v>00.0</v>
      </c>
      <c r="I1837" s="87">
        <f>IF('1_QUESITOS'!$D$18="ERRO !!!",0,
IF(H1837="10.1",0.65,
IF(H1837="10.2",0,
IF(AND(H1837="11.1",'1_QUESITOS'!$D$8="Não",'1_QUESITOS'!$D$9="Não",'1_QUESITOS'!$D$10="Não",'1_QUESITOS'!$D$11="Não"),0.65,
IF(AND(H1837="11.1",OR('1_QUESITOS'!$D$8="Sim",'1_QUESITOS'!$D$9="Sim",'1_QUESITOS'!$D$10="Sim",'1_QUESITOS'!$D$11="Sim")),0.7,
IF(AND(H1837="11.2",'1_QUESITOS'!$D$8="Não",'1_QUESITOS'!$D$9="Não",'1_QUESITOS'!$D$10="Não",'1_QUESITOS'!$D$11="Não"),0.5,
IF(AND(H1837="11.2",OR('1_QUESITOS'!$D$8="Sim",'1_QUESITOS'!$D$9="Sim",'1_QUESITOS'!$D$10="Sim",'1_QUESITOS'!$D$11="Sim")),0.55,
0)))))))</f>
        <v>0</v>
      </c>
      <c r="J1837" s="87">
        <f>'3_CAPAG'!$D$8</f>
        <v>0</v>
      </c>
      <c r="K1837" s="87">
        <f>IF(OR('2_DEBITOS'!I1833="Sim",'1_QUESITOS'!$D$6="Sim",'1_QUESITOS'!$D$7="Sim",'1_QUESITOS'!$D$9="Sim"),I1837,
SMALL(I1837:J1837,1))</f>
        <v>0</v>
      </c>
      <c r="L1837" s="7">
        <f>IF('2_DEBITOS'!$I$4="ERRO !!!",0,ROUNDDOWN(SUM(E1837:F1837)*K1837,2))</f>
        <v>0</v>
      </c>
      <c r="M1837" s="7">
        <f t="shared" si="112"/>
        <v>0</v>
      </c>
      <c r="N1837" s="7">
        <f t="shared" si="115"/>
        <v>0</v>
      </c>
      <c r="O1837" s="7">
        <f t="shared" si="113"/>
        <v>0</v>
      </c>
    </row>
    <row r="1838" spans="3:15" x14ac:dyDescent="0.35">
      <c r="C1838" s="18" t="str">
        <f t="shared" si="114"/>
        <v/>
      </c>
      <c r="D1838" s="13" t="str">
        <f>IF('2_DEBITOS'!D1834="","Não informado",'2_DEBITOS'!D1834)</f>
        <v>Não informado</v>
      </c>
      <c r="E1838" s="7">
        <f>IF('2_DEBITOS'!$I$4="ERRO !!!",0,SUM('2_DEBITOS'!E1834))</f>
        <v>0</v>
      </c>
      <c r="F1838" s="7">
        <f>IF('2_DEBITOS'!$I$4="ERRO !!!",0,SUM('2_DEBITOS'!F1834,'2_DEBITOS'!G1834))</f>
        <v>0</v>
      </c>
      <c r="G1838" s="8" t="str">
        <f>IF('1_QUESITOS'!$D$18="ERRO !!!","",
IF(E1838+F1838=0,"",
IF(OR('2_DEBITOS'!I1834="Sim",'1_QUESITOS'!$D$6="Sim",'1_QUESITOS'!$D$7="Sim",'1_QUESITOS'!$D$9="Sim"),"D",
IF('3_CAPAG'!$D$9="","",
'3_CAPAG'!$D$9))))</f>
        <v/>
      </c>
      <c r="H1838" s="8" t="str">
        <f>IF('1_QUESITOS'!$D$18="ERRO !!!","00.0",
IF(AND(OR(G1838="C",G1838="D"),'1_QUESITOS'!$D$13="Sim"),"10.1",
IF(AND(OR(G1838="A",G1838="B"),'1_QUESITOS'!$D$14="Sim"),"10.2",
IF(AND(OR(G1838="C",G1838="D"),'1_QUESITOS'!$D$13="Não",'1_QUESITOS'!$D$12="Inciso I"),"11.1",
IF(AND(OR(G1838="C",G1838="D"),'1_QUESITOS'!$D$13="Não",'1_QUESITOS'!$D$12="Inciso II"),"11.2",
"00.0")))))</f>
        <v>00.0</v>
      </c>
      <c r="I1838" s="87">
        <f>IF('1_QUESITOS'!$D$18="ERRO !!!",0,
IF(H1838="10.1",0.65,
IF(H1838="10.2",0,
IF(AND(H1838="11.1",'1_QUESITOS'!$D$8="Não",'1_QUESITOS'!$D$9="Não",'1_QUESITOS'!$D$10="Não",'1_QUESITOS'!$D$11="Não"),0.65,
IF(AND(H1838="11.1",OR('1_QUESITOS'!$D$8="Sim",'1_QUESITOS'!$D$9="Sim",'1_QUESITOS'!$D$10="Sim",'1_QUESITOS'!$D$11="Sim")),0.7,
IF(AND(H1838="11.2",'1_QUESITOS'!$D$8="Não",'1_QUESITOS'!$D$9="Não",'1_QUESITOS'!$D$10="Não",'1_QUESITOS'!$D$11="Não"),0.5,
IF(AND(H1838="11.2",OR('1_QUESITOS'!$D$8="Sim",'1_QUESITOS'!$D$9="Sim",'1_QUESITOS'!$D$10="Sim",'1_QUESITOS'!$D$11="Sim")),0.55,
0)))))))</f>
        <v>0</v>
      </c>
      <c r="J1838" s="87">
        <f>'3_CAPAG'!$D$8</f>
        <v>0</v>
      </c>
      <c r="K1838" s="87">
        <f>IF(OR('2_DEBITOS'!I1834="Sim",'1_QUESITOS'!$D$6="Sim",'1_QUESITOS'!$D$7="Sim",'1_QUESITOS'!$D$9="Sim"),I1838,
SMALL(I1838:J1838,1))</f>
        <v>0</v>
      </c>
      <c r="L1838" s="7">
        <f>IF('2_DEBITOS'!$I$4="ERRO !!!",0,ROUNDDOWN(SUM(E1838:F1838)*K1838,2))</f>
        <v>0</v>
      </c>
      <c r="M1838" s="7">
        <f t="shared" si="112"/>
        <v>0</v>
      </c>
      <c r="N1838" s="7">
        <f t="shared" si="115"/>
        <v>0</v>
      </c>
      <c r="O1838" s="7">
        <f t="shared" si="113"/>
        <v>0</v>
      </c>
    </row>
    <row r="1839" spans="3:15" x14ac:dyDescent="0.35">
      <c r="C1839" s="18" t="str">
        <f t="shared" si="114"/>
        <v/>
      </c>
      <c r="D1839" s="13" t="str">
        <f>IF('2_DEBITOS'!D1835="","Não informado",'2_DEBITOS'!D1835)</f>
        <v>Não informado</v>
      </c>
      <c r="E1839" s="7">
        <f>IF('2_DEBITOS'!$I$4="ERRO !!!",0,SUM('2_DEBITOS'!E1835))</f>
        <v>0</v>
      </c>
      <c r="F1839" s="7">
        <f>IF('2_DEBITOS'!$I$4="ERRO !!!",0,SUM('2_DEBITOS'!F1835,'2_DEBITOS'!G1835))</f>
        <v>0</v>
      </c>
      <c r="G1839" s="8" t="str">
        <f>IF('1_QUESITOS'!$D$18="ERRO !!!","",
IF(E1839+F1839=0,"",
IF(OR('2_DEBITOS'!I1835="Sim",'1_QUESITOS'!$D$6="Sim",'1_QUESITOS'!$D$7="Sim",'1_QUESITOS'!$D$9="Sim"),"D",
IF('3_CAPAG'!$D$9="","",
'3_CAPAG'!$D$9))))</f>
        <v/>
      </c>
      <c r="H1839" s="8" t="str">
        <f>IF('1_QUESITOS'!$D$18="ERRO !!!","00.0",
IF(AND(OR(G1839="C",G1839="D"),'1_QUESITOS'!$D$13="Sim"),"10.1",
IF(AND(OR(G1839="A",G1839="B"),'1_QUESITOS'!$D$14="Sim"),"10.2",
IF(AND(OR(G1839="C",G1839="D"),'1_QUESITOS'!$D$13="Não",'1_QUESITOS'!$D$12="Inciso I"),"11.1",
IF(AND(OR(G1839="C",G1839="D"),'1_QUESITOS'!$D$13="Não",'1_QUESITOS'!$D$12="Inciso II"),"11.2",
"00.0")))))</f>
        <v>00.0</v>
      </c>
      <c r="I1839" s="87">
        <f>IF('1_QUESITOS'!$D$18="ERRO !!!",0,
IF(H1839="10.1",0.65,
IF(H1839="10.2",0,
IF(AND(H1839="11.1",'1_QUESITOS'!$D$8="Não",'1_QUESITOS'!$D$9="Não",'1_QUESITOS'!$D$10="Não",'1_QUESITOS'!$D$11="Não"),0.65,
IF(AND(H1839="11.1",OR('1_QUESITOS'!$D$8="Sim",'1_QUESITOS'!$D$9="Sim",'1_QUESITOS'!$D$10="Sim",'1_QUESITOS'!$D$11="Sim")),0.7,
IF(AND(H1839="11.2",'1_QUESITOS'!$D$8="Não",'1_QUESITOS'!$D$9="Não",'1_QUESITOS'!$D$10="Não",'1_QUESITOS'!$D$11="Não"),0.5,
IF(AND(H1839="11.2",OR('1_QUESITOS'!$D$8="Sim",'1_QUESITOS'!$D$9="Sim",'1_QUESITOS'!$D$10="Sim",'1_QUESITOS'!$D$11="Sim")),0.55,
0)))))))</f>
        <v>0</v>
      </c>
      <c r="J1839" s="87">
        <f>'3_CAPAG'!$D$8</f>
        <v>0</v>
      </c>
      <c r="K1839" s="87">
        <f>IF(OR('2_DEBITOS'!I1835="Sim",'1_QUESITOS'!$D$6="Sim",'1_QUESITOS'!$D$7="Sim",'1_QUESITOS'!$D$9="Sim"),I1839,
SMALL(I1839:J1839,1))</f>
        <v>0</v>
      </c>
      <c r="L1839" s="7">
        <f>IF('2_DEBITOS'!$I$4="ERRO !!!",0,ROUNDDOWN(SUM(E1839:F1839)*K1839,2))</f>
        <v>0</v>
      </c>
      <c r="M1839" s="7">
        <f t="shared" si="112"/>
        <v>0</v>
      </c>
      <c r="N1839" s="7">
        <f t="shared" si="115"/>
        <v>0</v>
      </c>
      <c r="O1839" s="7">
        <f t="shared" si="113"/>
        <v>0</v>
      </c>
    </row>
    <row r="1840" spans="3:15" x14ac:dyDescent="0.35">
      <c r="C1840" s="18" t="str">
        <f t="shared" si="114"/>
        <v/>
      </c>
      <c r="D1840" s="13" t="str">
        <f>IF('2_DEBITOS'!D1836="","Não informado",'2_DEBITOS'!D1836)</f>
        <v>Não informado</v>
      </c>
      <c r="E1840" s="7">
        <f>IF('2_DEBITOS'!$I$4="ERRO !!!",0,SUM('2_DEBITOS'!E1836))</f>
        <v>0</v>
      </c>
      <c r="F1840" s="7">
        <f>IF('2_DEBITOS'!$I$4="ERRO !!!",0,SUM('2_DEBITOS'!F1836,'2_DEBITOS'!G1836))</f>
        <v>0</v>
      </c>
      <c r="G1840" s="8" t="str">
        <f>IF('1_QUESITOS'!$D$18="ERRO !!!","",
IF(E1840+F1840=0,"",
IF(OR('2_DEBITOS'!I1836="Sim",'1_QUESITOS'!$D$6="Sim",'1_QUESITOS'!$D$7="Sim",'1_QUESITOS'!$D$9="Sim"),"D",
IF('3_CAPAG'!$D$9="","",
'3_CAPAG'!$D$9))))</f>
        <v/>
      </c>
      <c r="H1840" s="8" t="str">
        <f>IF('1_QUESITOS'!$D$18="ERRO !!!","00.0",
IF(AND(OR(G1840="C",G1840="D"),'1_QUESITOS'!$D$13="Sim"),"10.1",
IF(AND(OR(G1840="A",G1840="B"),'1_QUESITOS'!$D$14="Sim"),"10.2",
IF(AND(OR(G1840="C",G1840="D"),'1_QUESITOS'!$D$13="Não",'1_QUESITOS'!$D$12="Inciso I"),"11.1",
IF(AND(OR(G1840="C",G1840="D"),'1_QUESITOS'!$D$13="Não",'1_QUESITOS'!$D$12="Inciso II"),"11.2",
"00.0")))))</f>
        <v>00.0</v>
      </c>
      <c r="I1840" s="87">
        <f>IF('1_QUESITOS'!$D$18="ERRO !!!",0,
IF(H1840="10.1",0.65,
IF(H1840="10.2",0,
IF(AND(H1840="11.1",'1_QUESITOS'!$D$8="Não",'1_QUESITOS'!$D$9="Não",'1_QUESITOS'!$D$10="Não",'1_QUESITOS'!$D$11="Não"),0.65,
IF(AND(H1840="11.1",OR('1_QUESITOS'!$D$8="Sim",'1_QUESITOS'!$D$9="Sim",'1_QUESITOS'!$D$10="Sim",'1_QUESITOS'!$D$11="Sim")),0.7,
IF(AND(H1840="11.2",'1_QUESITOS'!$D$8="Não",'1_QUESITOS'!$D$9="Não",'1_QUESITOS'!$D$10="Não",'1_QUESITOS'!$D$11="Não"),0.5,
IF(AND(H1840="11.2",OR('1_QUESITOS'!$D$8="Sim",'1_QUESITOS'!$D$9="Sim",'1_QUESITOS'!$D$10="Sim",'1_QUESITOS'!$D$11="Sim")),0.55,
0)))))))</f>
        <v>0</v>
      </c>
      <c r="J1840" s="87">
        <f>'3_CAPAG'!$D$8</f>
        <v>0</v>
      </c>
      <c r="K1840" s="87">
        <f>IF(OR('2_DEBITOS'!I1836="Sim",'1_QUESITOS'!$D$6="Sim",'1_QUESITOS'!$D$7="Sim",'1_QUESITOS'!$D$9="Sim"),I1840,
SMALL(I1840:J1840,1))</f>
        <v>0</v>
      </c>
      <c r="L1840" s="7">
        <f>IF('2_DEBITOS'!$I$4="ERRO !!!",0,ROUNDDOWN(SUM(E1840:F1840)*K1840,2))</f>
        <v>0</v>
      </c>
      <c r="M1840" s="7">
        <f t="shared" si="112"/>
        <v>0</v>
      </c>
      <c r="N1840" s="7">
        <f t="shared" si="115"/>
        <v>0</v>
      </c>
      <c r="O1840" s="7">
        <f t="shared" si="113"/>
        <v>0</v>
      </c>
    </row>
    <row r="1841" spans="3:15" x14ac:dyDescent="0.35">
      <c r="C1841" s="18" t="str">
        <f t="shared" si="114"/>
        <v/>
      </c>
      <c r="D1841" s="13" t="str">
        <f>IF('2_DEBITOS'!D1837="","Não informado",'2_DEBITOS'!D1837)</f>
        <v>Não informado</v>
      </c>
      <c r="E1841" s="7">
        <f>IF('2_DEBITOS'!$I$4="ERRO !!!",0,SUM('2_DEBITOS'!E1837))</f>
        <v>0</v>
      </c>
      <c r="F1841" s="7">
        <f>IF('2_DEBITOS'!$I$4="ERRO !!!",0,SUM('2_DEBITOS'!F1837,'2_DEBITOS'!G1837))</f>
        <v>0</v>
      </c>
      <c r="G1841" s="8" t="str">
        <f>IF('1_QUESITOS'!$D$18="ERRO !!!","",
IF(E1841+F1841=0,"",
IF(OR('2_DEBITOS'!I1837="Sim",'1_QUESITOS'!$D$6="Sim",'1_QUESITOS'!$D$7="Sim",'1_QUESITOS'!$D$9="Sim"),"D",
IF('3_CAPAG'!$D$9="","",
'3_CAPAG'!$D$9))))</f>
        <v/>
      </c>
      <c r="H1841" s="8" t="str">
        <f>IF('1_QUESITOS'!$D$18="ERRO !!!","00.0",
IF(AND(OR(G1841="C",G1841="D"),'1_QUESITOS'!$D$13="Sim"),"10.1",
IF(AND(OR(G1841="A",G1841="B"),'1_QUESITOS'!$D$14="Sim"),"10.2",
IF(AND(OR(G1841="C",G1841="D"),'1_QUESITOS'!$D$13="Não",'1_QUESITOS'!$D$12="Inciso I"),"11.1",
IF(AND(OR(G1841="C",G1841="D"),'1_QUESITOS'!$D$13="Não",'1_QUESITOS'!$D$12="Inciso II"),"11.2",
"00.0")))))</f>
        <v>00.0</v>
      </c>
      <c r="I1841" s="87">
        <f>IF('1_QUESITOS'!$D$18="ERRO !!!",0,
IF(H1841="10.1",0.65,
IF(H1841="10.2",0,
IF(AND(H1841="11.1",'1_QUESITOS'!$D$8="Não",'1_QUESITOS'!$D$9="Não",'1_QUESITOS'!$D$10="Não",'1_QUESITOS'!$D$11="Não"),0.65,
IF(AND(H1841="11.1",OR('1_QUESITOS'!$D$8="Sim",'1_QUESITOS'!$D$9="Sim",'1_QUESITOS'!$D$10="Sim",'1_QUESITOS'!$D$11="Sim")),0.7,
IF(AND(H1841="11.2",'1_QUESITOS'!$D$8="Não",'1_QUESITOS'!$D$9="Não",'1_QUESITOS'!$D$10="Não",'1_QUESITOS'!$D$11="Não"),0.5,
IF(AND(H1841="11.2",OR('1_QUESITOS'!$D$8="Sim",'1_QUESITOS'!$D$9="Sim",'1_QUESITOS'!$D$10="Sim",'1_QUESITOS'!$D$11="Sim")),0.55,
0)))))))</f>
        <v>0</v>
      </c>
      <c r="J1841" s="87">
        <f>'3_CAPAG'!$D$8</f>
        <v>0</v>
      </c>
      <c r="K1841" s="87">
        <f>IF(OR('2_DEBITOS'!I1837="Sim",'1_QUESITOS'!$D$6="Sim",'1_QUESITOS'!$D$7="Sim",'1_QUESITOS'!$D$9="Sim"),I1841,
SMALL(I1841:J1841,1))</f>
        <v>0</v>
      </c>
      <c r="L1841" s="7">
        <f>IF('2_DEBITOS'!$I$4="ERRO !!!",0,ROUNDDOWN(SUM(E1841:F1841)*K1841,2))</f>
        <v>0</v>
      </c>
      <c r="M1841" s="7">
        <f t="shared" si="112"/>
        <v>0</v>
      </c>
      <c r="N1841" s="7">
        <f t="shared" si="115"/>
        <v>0</v>
      </c>
      <c r="O1841" s="7">
        <f t="shared" si="113"/>
        <v>0</v>
      </c>
    </row>
    <row r="1842" spans="3:15" x14ac:dyDescent="0.35">
      <c r="C1842" s="18" t="str">
        <f t="shared" si="114"/>
        <v/>
      </c>
      <c r="D1842" s="13" t="str">
        <f>IF('2_DEBITOS'!D1838="","Não informado",'2_DEBITOS'!D1838)</f>
        <v>Não informado</v>
      </c>
      <c r="E1842" s="7">
        <f>IF('2_DEBITOS'!$I$4="ERRO !!!",0,SUM('2_DEBITOS'!E1838))</f>
        <v>0</v>
      </c>
      <c r="F1842" s="7">
        <f>IF('2_DEBITOS'!$I$4="ERRO !!!",0,SUM('2_DEBITOS'!F1838,'2_DEBITOS'!G1838))</f>
        <v>0</v>
      </c>
      <c r="G1842" s="8" t="str">
        <f>IF('1_QUESITOS'!$D$18="ERRO !!!","",
IF(E1842+F1842=0,"",
IF(OR('2_DEBITOS'!I1838="Sim",'1_QUESITOS'!$D$6="Sim",'1_QUESITOS'!$D$7="Sim",'1_QUESITOS'!$D$9="Sim"),"D",
IF('3_CAPAG'!$D$9="","",
'3_CAPAG'!$D$9))))</f>
        <v/>
      </c>
      <c r="H1842" s="8" t="str">
        <f>IF('1_QUESITOS'!$D$18="ERRO !!!","00.0",
IF(AND(OR(G1842="C",G1842="D"),'1_QUESITOS'!$D$13="Sim"),"10.1",
IF(AND(OR(G1842="A",G1842="B"),'1_QUESITOS'!$D$14="Sim"),"10.2",
IF(AND(OR(G1842="C",G1842="D"),'1_QUESITOS'!$D$13="Não",'1_QUESITOS'!$D$12="Inciso I"),"11.1",
IF(AND(OR(G1842="C",G1842="D"),'1_QUESITOS'!$D$13="Não",'1_QUESITOS'!$D$12="Inciso II"),"11.2",
"00.0")))))</f>
        <v>00.0</v>
      </c>
      <c r="I1842" s="87">
        <f>IF('1_QUESITOS'!$D$18="ERRO !!!",0,
IF(H1842="10.1",0.65,
IF(H1842="10.2",0,
IF(AND(H1842="11.1",'1_QUESITOS'!$D$8="Não",'1_QUESITOS'!$D$9="Não",'1_QUESITOS'!$D$10="Não",'1_QUESITOS'!$D$11="Não"),0.65,
IF(AND(H1842="11.1",OR('1_QUESITOS'!$D$8="Sim",'1_QUESITOS'!$D$9="Sim",'1_QUESITOS'!$D$10="Sim",'1_QUESITOS'!$D$11="Sim")),0.7,
IF(AND(H1842="11.2",'1_QUESITOS'!$D$8="Não",'1_QUESITOS'!$D$9="Não",'1_QUESITOS'!$D$10="Não",'1_QUESITOS'!$D$11="Não"),0.5,
IF(AND(H1842="11.2",OR('1_QUESITOS'!$D$8="Sim",'1_QUESITOS'!$D$9="Sim",'1_QUESITOS'!$D$10="Sim",'1_QUESITOS'!$D$11="Sim")),0.55,
0)))))))</f>
        <v>0</v>
      </c>
      <c r="J1842" s="87">
        <f>'3_CAPAG'!$D$8</f>
        <v>0</v>
      </c>
      <c r="K1842" s="87">
        <f>IF(OR('2_DEBITOS'!I1838="Sim",'1_QUESITOS'!$D$6="Sim",'1_QUESITOS'!$D$7="Sim",'1_QUESITOS'!$D$9="Sim"),I1842,
SMALL(I1842:J1842,1))</f>
        <v>0</v>
      </c>
      <c r="L1842" s="7">
        <f>IF('2_DEBITOS'!$I$4="ERRO !!!",0,ROUNDDOWN(SUM(E1842:F1842)*K1842,2))</f>
        <v>0</v>
      </c>
      <c r="M1842" s="7">
        <f t="shared" si="112"/>
        <v>0</v>
      </c>
      <c r="N1842" s="7">
        <f t="shared" si="115"/>
        <v>0</v>
      </c>
      <c r="O1842" s="7">
        <f t="shared" si="113"/>
        <v>0</v>
      </c>
    </row>
    <row r="1843" spans="3:15" x14ac:dyDescent="0.35">
      <c r="C1843" s="18" t="str">
        <f t="shared" si="114"/>
        <v/>
      </c>
      <c r="D1843" s="13" t="str">
        <f>IF('2_DEBITOS'!D1839="","Não informado",'2_DEBITOS'!D1839)</f>
        <v>Não informado</v>
      </c>
      <c r="E1843" s="7">
        <f>IF('2_DEBITOS'!$I$4="ERRO !!!",0,SUM('2_DEBITOS'!E1839))</f>
        <v>0</v>
      </c>
      <c r="F1843" s="7">
        <f>IF('2_DEBITOS'!$I$4="ERRO !!!",0,SUM('2_DEBITOS'!F1839,'2_DEBITOS'!G1839))</f>
        <v>0</v>
      </c>
      <c r="G1843" s="8" t="str">
        <f>IF('1_QUESITOS'!$D$18="ERRO !!!","",
IF(E1843+F1843=0,"",
IF(OR('2_DEBITOS'!I1839="Sim",'1_QUESITOS'!$D$6="Sim",'1_QUESITOS'!$D$7="Sim",'1_QUESITOS'!$D$9="Sim"),"D",
IF('3_CAPAG'!$D$9="","",
'3_CAPAG'!$D$9))))</f>
        <v/>
      </c>
      <c r="H1843" s="8" t="str">
        <f>IF('1_QUESITOS'!$D$18="ERRO !!!","00.0",
IF(AND(OR(G1843="C",G1843="D"),'1_QUESITOS'!$D$13="Sim"),"10.1",
IF(AND(OR(G1843="A",G1843="B"),'1_QUESITOS'!$D$14="Sim"),"10.2",
IF(AND(OR(G1843="C",G1843="D"),'1_QUESITOS'!$D$13="Não",'1_QUESITOS'!$D$12="Inciso I"),"11.1",
IF(AND(OR(G1843="C",G1843="D"),'1_QUESITOS'!$D$13="Não",'1_QUESITOS'!$D$12="Inciso II"),"11.2",
"00.0")))))</f>
        <v>00.0</v>
      </c>
      <c r="I1843" s="87">
        <f>IF('1_QUESITOS'!$D$18="ERRO !!!",0,
IF(H1843="10.1",0.65,
IF(H1843="10.2",0,
IF(AND(H1843="11.1",'1_QUESITOS'!$D$8="Não",'1_QUESITOS'!$D$9="Não",'1_QUESITOS'!$D$10="Não",'1_QUESITOS'!$D$11="Não"),0.65,
IF(AND(H1843="11.1",OR('1_QUESITOS'!$D$8="Sim",'1_QUESITOS'!$D$9="Sim",'1_QUESITOS'!$D$10="Sim",'1_QUESITOS'!$D$11="Sim")),0.7,
IF(AND(H1843="11.2",'1_QUESITOS'!$D$8="Não",'1_QUESITOS'!$D$9="Não",'1_QUESITOS'!$D$10="Não",'1_QUESITOS'!$D$11="Não"),0.5,
IF(AND(H1843="11.2",OR('1_QUESITOS'!$D$8="Sim",'1_QUESITOS'!$D$9="Sim",'1_QUESITOS'!$D$10="Sim",'1_QUESITOS'!$D$11="Sim")),0.55,
0)))))))</f>
        <v>0</v>
      </c>
      <c r="J1843" s="87">
        <f>'3_CAPAG'!$D$8</f>
        <v>0</v>
      </c>
      <c r="K1843" s="87">
        <f>IF(OR('2_DEBITOS'!I1839="Sim",'1_QUESITOS'!$D$6="Sim",'1_QUESITOS'!$D$7="Sim",'1_QUESITOS'!$D$9="Sim"),I1843,
SMALL(I1843:J1843,1))</f>
        <v>0</v>
      </c>
      <c r="L1843" s="7">
        <f>IF('2_DEBITOS'!$I$4="ERRO !!!",0,ROUNDDOWN(SUM(E1843:F1843)*K1843,2))</f>
        <v>0</v>
      </c>
      <c r="M1843" s="7">
        <f t="shared" si="112"/>
        <v>0</v>
      </c>
      <c r="N1843" s="7">
        <f t="shared" si="115"/>
        <v>0</v>
      </c>
      <c r="O1843" s="7">
        <f t="shared" si="113"/>
        <v>0</v>
      </c>
    </row>
    <row r="1844" spans="3:15" x14ac:dyDescent="0.35">
      <c r="C1844" s="18" t="str">
        <f t="shared" si="114"/>
        <v/>
      </c>
      <c r="D1844" s="13" t="str">
        <f>IF('2_DEBITOS'!D1840="","Não informado",'2_DEBITOS'!D1840)</f>
        <v>Não informado</v>
      </c>
      <c r="E1844" s="7">
        <f>IF('2_DEBITOS'!$I$4="ERRO !!!",0,SUM('2_DEBITOS'!E1840))</f>
        <v>0</v>
      </c>
      <c r="F1844" s="7">
        <f>IF('2_DEBITOS'!$I$4="ERRO !!!",0,SUM('2_DEBITOS'!F1840,'2_DEBITOS'!G1840))</f>
        <v>0</v>
      </c>
      <c r="G1844" s="8" t="str">
        <f>IF('1_QUESITOS'!$D$18="ERRO !!!","",
IF(E1844+F1844=0,"",
IF(OR('2_DEBITOS'!I1840="Sim",'1_QUESITOS'!$D$6="Sim",'1_QUESITOS'!$D$7="Sim",'1_QUESITOS'!$D$9="Sim"),"D",
IF('3_CAPAG'!$D$9="","",
'3_CAPAG'!$D$9))))</f>
        <v/>
      </c>
      <c r="H1844" s="8" t="str">
        <f>IF('1_QUESITOS'!$D$18="ERRO !!!","00.0",
IF(AND(OR(G1844="C",G1844="D"),'1_QUESITOS'!$D$13="Sim"),"10.1",
IF(AND(OR(G1844="A",G1844="B"),'1_QUESITOS'!$D$14="Sim"),"10.2",
IF(AND(OR(G1844="C",G1844="D"),'1_QUESITOS'!$D$13="Não",'1_QUESITOS'!$D$12="Inciso I"),"11.1",
IF(AND(OR(G1844="C",G1844="D"),'1_QUESITOS'!$D$13="Não",'1_QUESITOS'!$D$12="Inciso II"),"11.2",
"00.0")))))</f>
        <v>00.0</v>
      </c>
      <c r="I1844" s="87">
        <f>IF('1_QUESITOS'!$D$18="ERRO !!!",0,
IF(H1844="10.1",0.65,
IF(H1844="10.2",0,
IF(AND(H1844="11.1",'1_QUESITOS'!$D$8="Não",'1_QUESITOS'!$D$9="Não",'1_QUESITOS'!$D$10="Não",'1_QUESITOS'!$D$11="Não"),0.65,
IF(AND(H1844="11.1",OR('1_QUESITOS'!$D$8="Sim",'1_QUESITOS'!$D$9="Sim",'1_QUESITOS'!$D$10="Sim",'1_QUESITOS'!$D$11="Sim")),0.7,
IF(AND(H1844="11.2",'1_QUESITOS'!$D$8="Não",'1_QUESITOS'!$D$9="Não",'1_QUESITOS'!$D$10="Não",'1_QUESITOS'!$D$11="Não"),0.5,
IF(AND(H1844="11.2",OR('1_QUESITOS'!$D$8="Sim",'1_QUESITOS'!$D$9="Sim",'1_QUESITOS'!$D$10="Sim",'1_QUESITOS'!$D$11="Sim")),0.55,
0)))))))</f>
        <v>0</v>
      </c>
      <c r="J1844" s="87">
        <f>'3_CAPAG'!$D$8</f>
        <v>0</v>
      </c>
      <c r="K1844" s="87">
        <f>IF(OR('2_DEBITOS'!I1840="Sim",'1_QUESITOS'!$D$6="Sim",'1_QUESITOS'!$D$7="Sim",'1_QUESITOS'!$D$9="Sim"),I1844,
SMALL(I1844:J1844,1))</f>
        <v>0</v>
      </c>
      <c r="L1844" s="7">
        <f>IF('2_DEBITOS'!$I$4="ERRO !!!",0,ROUNDDOWN(SUM(E1844:F1844)*K1844,2))</f>
        <v>0</v>
      </c>
      <c r="M1844" s="7">
        <f t="shared" si="112"/>
        <v>0</v>
      </c>
      <c r="N1844" s="7">
        <f t="shared" si="115"/>
        <v>0</v>
      </c>
      <c r="O1844" s="7">
        <f t="shared" si="113"/>
        <v>0</v>
      </c>
    </row>
    <row r="1845" spans="3:15" x14ac:dyDescent="0.35">
      <c r="C1845" s="18" t="str">
        <f t="shared" si="114"/>
        <v/>
      </c>
      <c r="D1845" s="13" t="str">
        <f>IF('2_DEBITOS'!D1841="","Não informado",'2_DEBITOS'!D1841)</f>
        <v>Não informado</v>
      </c>
      <c r="E1845" s="7">
        <f>IF('2_DEBITOS'!$I$4="ERRO !!!",0,SUM('2_DEBITOS'!E1841))</f>
        <v>0</v>
      </c>
      <c r="F1845" s="7">
        <f>IF('2_DEBITOS'!$I$4="ERRO !!!",0,SUM('2_DEBITOS'!F1841,'2_DEBITOS'!G1841))</f>
        <v>0</v>
      </c>
      <c r="G1845" s="8" t="str">
        <f>IF('1_QUESITOS'!$D$18="ERRO !!!","",
IF(E1845+F1845=0,"",
IF(OR('2_DEBITOS'!I1841="Sim",'1_QUESITOS'!$D$6="Sim",'1_QUESITOS'!$D$7="Sim",'1_QUESITOS'!$D$9="Sim"),"D",
IF('3_CAPAG'!$D$9="","",
'3_CAPAG'!$D$9))))</f>
        <v/>
      </c>
      <c r="H1845" s="8" t="str">
        <f>IF('1_QUESITOS'!$D$18="ERRO !!!","00.0",
IF(AND(OR(G1845="C",G1845="D"),'1_QUESITOS'!$D$13="Sim"),"10.1",
IF(AND(OR(G1845="A",G1845="B"),'1_QUESITOS'!$D$14="Sim"),"10.2",
IF(AND(OR(G1845="C",G1845="D"),'1_QUESITOS'!$D$13="Não",'1_QUESITOS'!$D$12="Inciso I"),"11.1",
IF(AND(OR(G1845="C",G1845="D"),'1_QUESITOS'!$D$13="Não",'1_QUESITOS'!$D$12="Inciso II"),"11.2",
"00.0")))))</f>
        <v>00.0</v>
      </c>
      <c r="I1845" s="87">
        <f>IF('1_QUESITOS'!$D$18="ERRO !!!",0,
IF(H1845="10.1",0.65,
IF(H1845="10.2",0,
IF(AND(H1845="11.1",'1_QUESITOS'!$D$8="Não",'1_QUESITOS'!$D$9="Não",'1_QUESITOS'!$D$10="Não",'1_QUESITOS'!$D$11="Não"),0.65,
IF(AND(H1845="11.1",OR('1_QUESITOS'!$D$8="Sim",'1_QUESITOS'!$D$9="Sim",'1_QUESITOS'!$D$10="Sim",'1_QUESITOS'!$D$11="Sim")),0.7,
IF(AND(H1845="11.2",'1_QUESITOS'!$D$8="Não",'1_QUESITOS'!$D$9="Não",'1_QUESITOS'!$D$10="Não",'1_QUESITOS'!$D$11="Não"),0.5,
IF(AND(H1845="11.2",OR('1_QUESITOS'!$D$8="Sim",'1_QUESITOS'!$D$9="Sim",'1_QUESITOS'!$D$10="Sim",'1_QUESITOS'!$D$11="Sim")),0.55,
0)))))))</f>
        <v>0</v>
      </c>
      <c r="J1845" s="87">
        <f>'3_CAPAG'!$D$8</f>
        <v>0</v>
      </c>
      <c r="K1845" s="87">
        <f>IF(OR('2_DEBITOS'!I1841="Sim",'1_QUESITOS'!$D$6="Sim",'1_QUESITOS'!$D$7="Sim",'1_QUESITOS'!$D$9="Sim"),I1845,
SMALL(I1845:J1845,1))</f>
        <v>0</v>
      </c>
      <c r="L1845" s="7">
        <f>IF('2_DEBITOS'!$I$4="ERRO !!!",0,ROUNDDOWN(SUM(E1845:F1845)*K1845,2))</f>
        <v>0</v>
      </c>
      <c r="M1845" s="7">
        <f t="shared" si="112"/>
        <v>0</v>
      </c>
      <c r="N1845" s="7">
        <f t="shared" si="115"/>
        <v>0</v>
      </c>
      <c r="O1845" s="7">
        <f t="shared" si="113"/>
        <v>0</v>
      </c>
    </row>
    <row r="1846" spans="3:15" x14ac:dyDescent="0.35">
      <c r="C1846" s="18" t="str">
        <f t="shared" si="114"/>
        <v/>
      </c>
      <c r="D1846" s="13" t="str">
        <f>IF('2_DEBITOS'!D1842="","Não informado",'2_DEBITOS'!D1842)</f>
        <v>Não informado</v>
      </c>
      <c r="E1846" s="7">
        <f>IF('2_DEBITOS'!$I$4="ERRO !!!",0,SUM('2_DEBITOS'!E1842))</f>
        <v>0</v>
      </c>
      <c r="F1846" s="7">
        <f>IF('2_DEBITOS'!$I$4="ERRO !!!",0,SUM('2_DEBITOS'!F1842,'2_DEBITOS'!G1842))</f>
        <v>0</v>
      </c>
      <c r="G1846" s="8" t="str">
        <f>IF('1_QUESITOS'!$D$18="ERRO !!!","",
IF(E1846+F1846=0,"",
IF(OR('2_DEBITOS'!I1842="Sim",'1_QUESITOS'!$D$6="Sim",'1_QUESITOS'!$D$7="Sim",'1_QUESITOS'!$D$9="Sim"),"D",
IF('3_CAPAG'!$D$9="","",
'3_CAPAG'!$D$9))))</f>
        <v/>
      </c>
      <c r="H1846" s="8" t="str">
        <f>IF('1_QUESITOS'!$D$18="ERRO !!!","00.0",
IF(AND(OR(G1846="C",G1846="D"),'1_QUESITOS'!$D$13="Sim"),"10.1",
IF(AND(OR(G1846="A",G1846="B"),'1_QUESITOS'!$D$14="Sim"),"10.2",
IF(AND(OR(G1846="C",G1846="D"),'1_QUESITOS'!$D$13="Não",'1_QUESITOS'!$D$12="Inciso I"),"11.1",
IF(AND(OR(G1846="C",G1846="D"),'1_QUESITOS'!$D$13="Não",'1_QUESITOS'!$D$12="Inciso II"),"11.2",
"00.0")))))</f>
        <v>00.0</v>
      </c>
      <c r="I1846" s="87">
        <f>IF('1_QUESITOS'!$D$18="ERRO !!!",0,
IF(H1846="10.1",0.65,
IF(H1846="10.2",0,
IF(AND(H1846="11.1",'1_QUESITOS'!$D$8="Não",'1_QUESITOS'!$D$9="Não",'1_QUESITOS'!$D$10="Não",'1_QUESITOS'!$D$11="Não"),0.65,
IF(AND(H1846="11.1",OR('1_QUESITOS'!$D$8="Sim",'1_QUESITOS'!$D$9="Sim",'1_QUESITOS'!$D$10="Sim",'1_QUESITOS'!$D$11="Sim")),0.7,
IF(AND(H1846="11.2",'1_QUESITOS'!$D$8="Não",'1_QUESITOS'!$D$9="Não",'1_QUESITOS'!$D$10="Não",'1_QUESITOS'!$D$11="Não"),0.5,
IF(AND(H1846="11.2",OR('1_QUESITOS'!$D$8="Sim",'1_QUESITOS'!$D$9="Sim",'1_QUESITOS'!$D$10="Sim",'1_QUESITOS'!$D$11="Sim")),0.55,
0)))))))</f>
        <v>0</v>
      </c>
      <c r="J1846" s="87">
        <f>'3_CAPAG'!$D$8</f>
        <v>0</v>
      </c>
      <c r="K1846" s="87">
        <f>IF(OR('2_DEBITOS'!I1842="Sim",'1_QUESITOS'!$D$6="Sim",'1_QUESITOS'!$D$7="Sim",'1_QUESITOS'!$D$9="Sim"),I1846,
SMALL(I1846:J1846,1))</f>
        <v>0</v>
      </c>
      <c r="L1846" s="7">
        <f>IF('2_DEBITOS'!$I$4="ERRO !!!",0,ROUNDDOWN(SUM(E1846:F1846)*K1846,2))</f>
        <v>0</v>
      </c>
      <c r="M1846" s="7">
        <f t="shared" si="112"/>
        <v>0</v>
      </c>
      <c r="N1846" s="7">
        <f t="shared" si="115"/>
        <v>0</v>
      </c>
      <c r="O1846" s="7">
        <f t="shared" si="113"/>
        <v>0</v>
      </c>
    </row>
    <row r="1847" spans="3:15" x14ac:dyDescent="0.35">
      <c r="C1847" s="18" t="str">
        <f t="shared" si="114"/>
        <v/>
      </c>
      <c r="D1847" s="13" t="str">
        <f>IF('2_DEBITOS'!D1843="","Não informado",'2_DEBITOS'!D1843)</f>
        <v>Não informado</v>
      </c>
      <c r="E1847" s="7">
        <f>IF('2_DEBITOS'!$I$4="ERRO !!!",0,SUM('2_DEBITOS'!E1843))</f>
        <v>0</v>
      </c>
      <c r="F1847" s="7">
        <f>IF('2_DEBITOS'!$I$4="ERRO !!!",0,SUM('2_DEBITOS'!F1843,'2_DEBITOS'!G1843))</f>
        <v>0</v>
      </c>
      <c r="G1847" s="8" t="str">
        <f>IF('1_QUESITOS'!$D$18="ERRO !!!","",
IF(E1847+F1847=0,"",
IF(OR('2_DEBITOS'!I1843="Sim",'1_QUESITOS'!$D$6="Sim",'1_QUESITOS'!$D$7="Sim",'1_QUESITOS'!$D$9="Sim"),"D",
IF('3_CAPAG'!$D$9="","",
'3_CAPAG'!$D$9))))</f>
        <v/>
      </c>
      <c r="H1847" s="8" t="str">
        <f>IF('1_QUESITOS'!$D$18="ERRO !!!","00.0",
IF(AND(OR(G1847="C",G1847="D"),'1_QUESITOS'!$D$13="Sim"),"10.1",
IF(AND(OR(G1847="A",G1847="B"),'1_QUESITOS'!$D$14="Sim"),"10.2",
IF(AND(OR(G1847="C",G1847="D"),'1_QUESITOS'!$D$13="Não",'1_QUESITOS'!$D$12="Inciso I"),"11.1",
IF(AND(OR(G1847="C",G1847="D"),'1_QUESITOS'!$D$13="Não",'1_QUESITOS'!$D$12="Inciso II"),"11.2",
"00.0")))))</f>
        <v>00.0</v>
      </c>
      <c r="I1847" s="87">
        <f>IF('1_QUESITOS'!$D$18="ERRO !!!",0,
IF(H1847="10.1",0.65,
IF(H1847="10.2",0,
IF(AND(H1847="11.1",'1_QUESITOS'!$D$8="Não",'1_QUESITOS'!$D$9="Não",'1_QUESITOS'!$D$10="Não",'1_QUESITOS'!$D$11="Não"),0.65,
IF(AND(H1847="11.1",OR('1_QUESITOS'!$D$8="Sim",'1_QUESITOS'!$D$9="Sim",'1_QUESITOS'!$D$10="Sim",'1_QUESITOS'!$D$11="Sim")),0.7,
IF(AND(H1847="11.2",'1_QUESITOS'!$D$8="Não",'1_QUESITOS'!$D$9="Não",'1_QUESITOS'!$D$10="Não",'1_QUESITOS'!$D$11="Não"),0.5,
IF(AND(H1847="11.2",OR('1_QUESITOS'!$D$8="Sim",'1_QUESITOS'!$D$9="Sim",'1_QUESITOS'!$D$10="Sim",'1_QUESITOS'!$D$11="Sim")),0.55,
0)))))))</f>
        <v>0</v>
      </c>
      <c r="J1847" s="87">
        <f>'3_CAPAG'!$D$8</f>
        <v>0</v>
      </c>
      <c r="K1847" s="87">
        <f>IF(OR('2_DEBITOS'!I1843="Sim",'1_QUESITOS'!$D$6="Sim",'1_QUESITOS'!$D$7="Sim",'1_QUESITOS'!$D$9="Sim"),I1847,
SMALL(I1847:J1847,1))</f>
        <v>0</v>
      </c>
      <c r="L1847" s="7">
        <f>IF('2_DEBITOS'!$I$4="ERRO !!!",0,ROUNDDOWN(SUM(E1847:F1847)*K1847,2))</f>
        <v>0</v>
      </c>
      <c r="M1847" s="7">
        <f t="shared" si="112"/>
        <v>0</v>
      </c>
      <c r="N1847" s="7">
        <f t="shared" si="115"/>
        <v>0</v>
      </c>
      <c r="O1847" s="7">
        <f t="shared" si="113"/>
        <v>0</v>
      </c>
    </row>
    <row r="1848" spans="3:15" x14ac:dyDescent="0.35">
      <c r="C1848" s="18" t="str">
        <f t="shared" si="114"/>
        <v/>
      </c>
      <c r="D1848" s="13" t="str">
        <f>IF('2_DEBITOS'!D1844="","Não informado",'2_DEBITOS'!D1844)</f>
        <v>Não informado</v>
      </c>
      <c r="E1848" s="7">
        <f>IF('2_DEBITOS'!$I$4="ERRO !!!",0,SUM('2_DEBITOS'!E1844))</f>
        <v>0</v>
      </c>
      <c r="F1848" s="7">
        <f>IF('2_DEBITOS'!$I$4="ERRO !!!",0,SUM('2_DEBITOS'!F1844,'2_DEBITOS'!G1844))</f>
        <v>0</v>
      </c>
      <c r="G1848" s="8" t="str">
        <f>IF('1_QUESITOS'!$D$18="ERRO !!!","",
IF(E1848+F1848=0,"",
IF(OR('2_DEBITOS'!I1844="Sim",'1_QUESITOS'!$D$6="Sim",'1_QUESITOS'!$D$7="Sim",'1_QUESITOS'!$D$9="Sim"),"D",
IF('3_CAPAG'!$D$9="","",
'3_CAPAG'!$D$9))))</f>
        <v/>
      </c>
      <c r="H1848" s="8" t="str">
        <f>IF('1_QUESITOS'!$D$18="ERRO !!!","00.0",
IF(AND(OR(G1848="C",G1848="D"),'1_QUESITOS'!$D$13="Sim"),"10.1",
IF(AND(OR(G1848="A",G1848="B"),'1_QUESITOS'!$D$14="Sim"),"10.2",
IF(AND(OR(G1848="C",G1848="D"),'1_QUESITOS'!$D$13="Não",'1_QUESITOS'!$D$12="Inciso I"),"11.1",
IF(AND(OR(G1848="C",G1848="D"),'1_QUESITOS'!$D$13="Não",'1_QUESITOS'!$D$12="Inciso II"),"11.2",
"00.0")))))</f>
        <v>00.0</v>
      </c>
      <c r="I1848" s="87">
        <f>IF('1_QUESITOS'!$D$18="ERRO !!!",0,
IF(H1848="10.1",0.65,
IF(H1848="10.2",0,
IF(AND(H1848="11.1",'1_QUESITOS'!$D$8="Não",'1_QUESITOS'!$D$9="Não",'1_QUESITOS'!$D$10="Não",'1_QUESITOS'!$D$11="Não"),0.65,
IF(AND(H1848="11.1",OR('1_QUESITOS'!$D$8="Sim",'1_QUESITOS'!$D$9="Sim",'1_QUESITOS'!$D$10="Sim",'1_QUESITOS'!$D$11="Sim")),0.7,
IF(AND(H1848="11.2",'1_QUESITOS'!$D$8="Não",'1_QUESITOS'!$D$9="Não",'1_QUESITOS'!$D$10="Não",'1_QUESITOS'!$D$11="Não"),0.5,
IF(AND(H1848="11.2",OR('1_QUESITOS'!$D$8="Sim",'1_QUESITOS'!$D$9="Sim",'1_QUESITOS'!$D$10="Sim",'1_QUESITOS'!$D$11="Sim")),0.55,
0)))))))</f>
        <v>0</v>
      </c>
      <c r="J1848" s="87">
        <f>'3_CAPAG'!$D$8</f>
        <v>0</v>
      </c>
      <c r="K1848" s="87">
        <f>IF(OR('2_DEBITOS'!I1844="Sim",'1_QUESITOS'!$D$6="Sim",'1_QUESITOS'!$D$7="Sim",'1_QUESITOS'!$D$9="Sim"),I1848,
SMALL(I1848:J1848,1))</f>
        <v>0</v>
      </c>
      <c r="L1848" s="7">
        <f>IF('2_DEBITOS'!$I$4="ERRO !!!",0,ROUNDDOWN(SUM(E1848:F1848)*K1848,2))</f>
        <v>0</v>
      </c>
      <c r="M1848" s="7">
        <f t="shared" si="112"/>
        <v>0</v>
      </c>
      <c r="N1848" s="7">
        <f t="shared" si="115"/>
        <v>0</v>
      </c>
      <c r="O1848" s="7">
        <f t="shared" si="113"/>
        <v>0</v>
      </c>
    </row>
    <row r="1849" spans="3:15" x14ac:dyDescent="0.35">
      <c r="C1849" s="18" t="str">
        <f t="shared" si="114"/>
        <v/>
      </c>
      <c r="D1849" s="13" t="str">
        <f>IF('2_DEBITOS'!D1845="","Não informado",'2_DEBITOS'!D1845)</f>
        <v>Não informado</v>
      </c>
      <c r="E1849" s="7">
        <f>IF('2_DEBITOS'!$I$4="ERRO !!!",0,SUM('2_DEBITOS'!E1845))</f>
        <v>0</v>
      </c>
      <c r="F1849" s="7">
        <f>IF('2_DEBITOS'!$I$4="ERRO !!!",0,SUM('2_DEBITOS'!F1845,'2_DEBITOS'!G1845))</f>
        <v>0</v>
      </c>
      <c r="G1849" s="8" t="str">
        <f>IF('1_QUESITOS'!$D$18="ERRO !!!","",
IF(E1849+F1849=0,"",
IF(OR('2_DEBITOS'!I1845="Sim",'1_QUESITOS'!$D$6="Sim",'1_QUESITOS'!$D$7="Sim",'1_QUESITOS'!$D$9="Sim"),"D",
IF('3_CAPAG'!$D$9="","",
'3_CAPAG'!$D$9))))</f>
        <v/>
      </c>
      <c r="H1849" s="8" t="str">
        <f>IF('1_QUESITOS'!$D$18="ERRO !!!","00.0",
IF(AND(OR(G1849="C",G1849="D"),'1_QUESITOS'!$D$13="Sim"),"10.1",
IF(AND(OR(G1849="A",G1849="B"),'1_QUESITOS'!$D$14="Sim"),"10.2",
IF(AND(OR(G1849="C",G1849="D"),'1_QUESITOS'!$D$13="Não",'1_QUESITOS'!$D$12="Inciso I"),"11.1",
IF(AND(OR(G1849="C",G1849="D"),'1_QUESITOS'!$D$13="Não",'1_QUESITOS'!$D$12="Inciso II"),"11.2",
"00.0")))))</f>
        <v>00.0</v>
      </c>
      <c r="I1849" s="87">
        <f>IF('1_QUESITOS'!$D$18="ERRO !!!",0,
IF(H1849="10.1",0.65,
IF(H1849="10.2",0,
IF(AND(H1849="11.1",'1_QUESITOS'!$D$8="Não",'1_QUESITOS'!$D$9="Não",'1_QUESITOS'!$D$10="Não",'1_QUESITOS'!$D$11="Não"),0.65,
IF(AND(H1849="11.1",OR('1_QUESITOS'!$D$8="Sim",'1_QUESITOS'!$D$9="Sim",'1_QUESITOS'!$D$10="Sim",'1_QUESITOS'!$D$11="Sim")),0.7,
IF(AND(H1849="11.2",'1_QUESITOS'!$D$8="Não",'1_QUESITOS'!$D$9="Não",'1_QUESITOS'!$D$10="Não",'1_QUESITOS'!$D$11="Não"),0.5,
IF(AND(H1849="11.2",OR('1_QUESITOS'!$D$8="Sim",'1_QUESITOS'!$D$9="Sim",'1_QUESITOS'!$D$10="Sim",'1_QUESITOS'!$D$11="Sim")),0.55,
0)))))))</f>
        <v>0</v>
      </c>
      <c r="J1849" s="87">
        <f>'3_CAPAG'!$D$8</f>
        <v>0</v>
      </c>
      <c r="K1849" s="87">
        <f>IF(OR('2_DEBITOS'!I1845="Sim",'1_QUESITOS'!$D$6="Sim",'1_QUESITOS'!$D$7="Sim",'1_QUESITOS'!$D$9="Sim"),I1849,
SMALL(I1849:J1849,1))</f>
        <v>0</v>
      </c>
      <c r="L1849" s="7">
        <f>IF('2_DEBITOS'!$I$4="ERRO !!!",0,ROUNDDOWN(SUM(E1849:F1849)*K1849,2))</f>
        <v>0</v>
      </c>
      <c r="M1849" s="7">
        <f t="shared" si="112"/>
        <v>0</v>
      </c>
      <c r="N1849" s="7">
        <f t="shared" si="115"/>
        <v>0</v>
      </c>
      <c r="O1849" s="7">
        <f t="shared" si="113"/>
        <v>0</v>
      </c>
    </row>
    <row r="1850" spans="3:15" x14ac:dyDescent="0.35">
      <c r="C1850" s="18" t="str">
        <f t="shared" si="114"/>
        <v/>
      </c>
      <c r="D1850" s="13" t="str">
        <f>IF('2_DEBITOS'!D1846="","Não informado",'2_DEBITOS'!D1846)</f>
        <v>Não informado</v>
      </c>
      <c r="E1850" s="7">
        <f>IF('2_DEBITOS'!$I$4="ERRO !!!",0,SUM('2_DEBITOS'!E1846))</f>
        <v>0</v>
      </c>
      <c r="F1850" s="7">
        <f>IF('2_DEBITOS'!$I$4="ERRO !!!",0,SUM('2_DEBITOS'!F1846,'2_DEBITOS'!G1846))</f>
        <v>0</v>
      </c>
      <c r="G1850" s="8" t="str">
        <f>IF('1_QUESITOS'!$D$18="ERRO !!!","",
IF(E1850+F1850=0,"",
IF(OR('2_DEBITOS'!I1846="Sim",'1_QUESITOS'!$D$6="Sim",'1_QUESITOS'!$D$7="Sim",'1_QUESITOS'!$D$9="Sim"),"D",
IF('3_CAPAG'!$D$9="","",
'3_CAPAG'!$D$9))))</f>
        <v/>
      </c>
      <c r="H1850" s="8" t="str">
        <f>IF('1_QUESITOS'!$D$18="ERRO !!!","00.0",
IF(AND(OR(G1850="C",G1850="D"),'1_QUESITOS'!$D$13="Sim"),"10.1",
IF(AND(OR(G1850="A",G1850="B"),'1_QUESITOS'!$D$14="Sim"),"10.2",
IF(AND(OR(G1850="C",G1850="D"),'1_QUESITOS'!$D$13="Não",'1_QUESITOS'!$D$12="Inciso I"),"11.1",
IF(AND(OR(G1850="C",G1850="D"),'1_QUESITOS'!$D$13="Não",'1_QUESITOS'!$D$12="Inciso II"),"11.2",
"00.0")))))</f>
        <v>00.0</v>
      </c>
      <c r="I1850" s="87">
        <f>IF('1_QUESITOS'!$D$18="ERRO !!!",0,
IF(H1850="10.1",0.65,
IF(H1850="10.2",0,
IF(AND(H1850="11.1",'1_QUESITOS'!$D$8="Não",'1_QUESITOS'!$D$9="Não",'1_QUESITOS'!$D$10="Não",'1_QUESITOS'!$D$11="Não"),0.65,
IF(AND(H1850="11.1",OR('1_QUESITOS'!$D$8="Sim",'1_QUESITOS'!$D$9="Sim",'1_QUESITOS'!$D$10="Sim",'1_QUESITOS'!$D$11="Sim")),0.7,
IF(AND(H1850="11.2",'1_QUESITOS'!$D$8="Não",'1_QUESITOS'!$D$9="Não",'1_QUESITOS'!$D$10="Não",'1_QUESITOS'!$D$11="Não"),0.5,
IF(AND(H1850="11.2",OR('1_QUESITOS'!$D$8="Sim",'1_QUESITOS'!$D$9="Sim",'1_QUESITOS'!$D$10="Sim",'1_QUESITOS'!$D$11="Sim")),0.55,
0)))))))</f>
        <v>0</v>
      </c>
      <c r="J1850" s="87">
        <f>'3_CAPAG'!$D$8</f>
        <v>0</v>
      </c>
      <c r="K1850" s="87">
        <f>IF(OR('2_DEBITOS'!I1846="Sim",'1_QUESITOS'!$D$6="Sim",'1_QUESITOS'!$D$7="Sim",'1_QUESITOS'!$D$9="Sim"),I1850,
SMALL(I1850:J1850,1))</f>
        <v>0</v>
      </c>
      <c r="L1850" s="7">
        <f>IF('2_DEBITOS'!$I$4="ERRO !!!",0,ROUNDDOWN(SUM(E1850:F1850)*K1850,2))</f>
        <v>0</v>
      </c>
      <c r="M1850" s="7">
        <f t="shared" si="112"/>
        <v>0</v>
      </c>
      <c r="N1850" s="7">
        <f t="shared" si="115"/>
        <v>0</v>
      </c>
      <c r="O1850" s="7">
        <f t="shared" si="113"/>
        <v>0</v>
      </c>
    </row>
    <row r="1851" spans="3:15" x14ac:dyDescent="0.35">
      <c r="C1851" s="18" t="str">
        <f t="shared" si="114"/>
        <v/>
      </c>
      <c r="D1851" s="13" t="str">
        <f>IF('2_DEBITOS'!D1847="","Não informado",'2_DEBITOS'!D1847)</f>
        <v>Não informado</v>
      </c>
      <c r="E1851" s="7">
        <f>IF('2_DEBITOS'!$I$4="ERRO !!!",0,SUM('2_DEBITOS'!E1847))</f>
        <v>0</v>
      </c>
      <c r="F1851" s="7">
        <f>IF('2_DEBITOS'!$I$4="ERRO !!!",0,SUM('2_DEBITOS'!F1847,'2_DEBITOS'!G1847))</f>
        <v>0</v>
      </c>
      <c r="G1851" s="8" t="str">
        <f>IF('1_QUESITOS'!$D$18="ERRO !!!","",
IF(E1851+F1851=0,"",
IF(OR('2_DEBITOS'!I1847="Sim",'1_QUESITOS'!$D$6="Sim",'1_QUESITOS'!$D$7="Sim",'1_QUESITOS'!$D$9="Sim"),"D",
IF('3_CAPAG'!$D$9="","",
'3_CAPAG'!$D$9))))</f>
        <v/>
      </c>
      <c r="H1851" s="8" t="str">
        <f>IF('1_QUESITOS'!$D$18="ERRO !!!","00.0",
IF(AND(OR(G1851="C",G1851="D"),'1_QUESITOS'!$D$13="Sim"),"10.1",
IF(AND(OR(G1851="A",G1851="B"),'1_QUESITOS'!$D$14="Sim"),"10.2",
IF(AND(OR(G1851="C",G1851="D"),'1_QUESITOS'!$D$13="Não",'1_QUESITOS'!$D$12="Inciso I"),"11.1",
IF(AND(OR(G1851="C",G1851="D"),'1_QUESITOS'!$D$13="Não",'1_QUESITOS'!$D$12="Inciso II"),"11.2",
"00.0")))))</f>
        <v>00.0</v>
      </c>
      <c r="I1851" s="87">
        <f>IF('1_QUESITOS'!$D$18="ERRO !!!",0,
IF(H1851="10.1",0.65,
IF(H1851="10.2",0,
IF(AND(H1851="11.1",'1_QUESITOS'!$D$8="Não",'1_QUESITOS'!$D$9="Não",'1_QUESITOS'!$D$10="Não",'1_QUESITOS'!$D$11="Não"),0.65,
IF(AND(H1851="11.1",OR('1_QUESITOS'!$D$8="Sim",'1_QUESITOS'!$D$9="Sim",'1_QUESITOS'!$D$10="Sim",'1_QUESITOS'!$D$11="Sim")),0.7,
IF(AND(H1851="11.2",'1_QUESITOS'!$D$8="Não",'1_QUESITOS'!$D$9="Não",'1_QUESITOS'!$D$10="Não",'1_QUESITOS'!$D$11="Não"),0.5,
IF(AND(H1851="11.2",OR('1_QUESITOS'!$D$8="Sim",'1_QUESITOS'!$D$9="Sim",'1_QUESITOS'!$D$10="Sim",'1_QUESITOS'!$D$11="Sim")),0.55,
0)))))))</f>
        <v>0</v>
      </c>
      <c r="J1851" s="87">
        <f>'3_CAPAG'!$D$8</f>
        <v>0</v>
      </c>
      <c r="K1851" s="87">
        <f>IF(OR('2_DEBITOS'!I1847="Sim",'1_QUESITOS'!$D$6="Sim",'1_QUESITOS'!$D$7="Sim",'1_QUESITOS'!$D$9="Sim"),I1851,
SMALL(I1851:J1851,1))</f>
        <v>0</v>
      </c>
      <c r="L1851" s="7">
        <f>IF('2_DEBITOS'!$I$4="ERRO !!!",0,ROUNDDOWN(SUM(E1851:F1851)*K1851,2))</f>
        <v>0</v>
      </c>
      <c r="M1851" s="7">
        <f t="shared" si="112"/>
        <v>0</v>
      </c>
      <c r="N1851" s="7">
        <f t="shared" si="115"/>
        <v>0</v>
      </c>
      <c r="O1851" s="7">
        <f t="shared" si="113"/>
        <v>0</v>
      </c>
    </row>
    <row r="1852" spans="3:15" x14ac:dyDescent="0.35">
      <c r="C1852" s="18" t="str">
        <f t="shared" si="114"/>
        <v/>
      </c>
      <c r="D1852" s="13" t="str">
        <f>IF('2_DEBITOS'!D1848="","Não informado",'2_DEBITOS'!D1848)</f>
        <v>Não informado</v>
      </c>
      <c r="E1852" s="7">
        <f>IF('2_DEBITOS'!$I$4="ERRO !!!",0,SUM('2_DEBITOS'!E1848))</f>
        <v>0</v>
      </c>
      <c r="F1852" s="7">
        <f>IF('2_DEBITOS'!$I$4="ERRO !!!",0,SUM('2_DEBITOS'!F1848,'2_DEBITOS'!G1848))</f>
        <v>0</v>
      </c>
      <c r="G1852" s="8" t="str">
        <f>IF('1_QUESITOS'!$D$18="ERRO !!!","",
IF(E1852+F1852=0,"",
IF(OR('2_DEBITOS'!I1848="Sim",'1_QUESITOS'!$D$6="Sim",'1_QUESITOS'!$D$7="Sim",'1_QUESITOS'!$D$9="Sim"),"D",
IF('3_CAPAG'!$D$9="","",
'3_CAPAG'!$D$9))))</f>
        <v/>
      </c>
      <c r="H1852" s="8" t="str">
        <f>IF('1_QUESITOS'!$D$18="ERRO !!!","00.0",
IF(AND(OR(G1852="C",G1852="D"),'1_QUESITOS'!$D$13="Sim"),"10.1",
IF(AND(OR(G1852="A",G1852="B"),'1_QUESITOS'!$D$14="Sim"),"10.2",
IF(AND(OR(G1852="C",G1852="D"),'1_QUESITOS'!$D$13="Não",'1_QUESITOS'!$D$12="Inciso I"),"11.1",
IF(AND(OR(G1852="C",G1852="D"),'1_QUESITOS'!$D$13="Não",'1_QUESITOS'!$D$12="Inciso II"),"11.2",
"00.0")))))</f>
        <v>00.0</v>
      </c>
      <c r="I1852" s="87">
        <f>IF('1_QUESITOS'!$D$18="ERRO !!!",0,
IF(H1852="10.1",0.65,
IF(H1852="10.2",0,
IF(AND(H1852="11.1",'1_QUESITOS'!$D$8="Não",'1_QUESITOS'!$D$9="Não",'1_QUESITOS'!$D$10="Não",'1_QUESITOS'!$D$11="Não"),0.65,
IF(AND(H1852="11.1",OR('1_QUESITOS'!$D$8="Sim",'1_QUESITOS'!$D$9="Sim",'1_QUESITOS'!$D$10="Sim",'1_QUESITOS'!$D$11="Sim")),0.7,
IF(AND(H1852="11.2",'1_QUESITOS'!$D$8="Não",'1_QUESITOS'!$D$9="Não",'1_QUESITOS'!$D$10="Não",'1_QUESITOS'!$D$11="Não"),0.5,
IF(AND(H1852="11.2",OR('1_QUESITOS'!$D$8="Sim",'1_QUESITOS'!$D$9="Sim",'1_QUESITOS'!$D$10="Sim",'1_QUESITOS'!$D$11="Sim")),0.55,
0)))))))</f>
        <v>0</v>
      </c>
      <c r="J1852" s="87">
        <f>'3_CAPAG'!$D$8</f>
        <v>0</v>
      </c>
      <c r="K1852" s="87">
        <f>IF(OR('2_DEBITOS'!I1848="Sim",'1_QUESITOS'!$D$6="Sim",'1_QUESITOS'!$D$7="Sim",'1_QUESITOS'!$D$9="Sim"),I1852,
SMALL(I1852:J1852,1))</f>
        <v>0</v>
      </c>
      <c r="L1852" s="7">
        <f>IF('2_DEBITOS'!$I$4="ERRO !!!",0,ROUNDDOWN(SUM(E1852:F1852)*K1852,2))</f>
        <v>0</v>
      </c>
      <c r="M1852" s="7">
        <f t="shared" si="112"/>
        <v>0</v>
      </c>
      <c r="N1852" s="7">
        <f t="shared" si="115"/>
        <v>0</v>
      </c>
      <c r="O1852" s="7">
        <f t="shared" si="113"/>
        <v>0</v>
      </c>
    </row>
    <row r="1853" spans="3:15" x14ac:dyDescent="0.35">
      <c r="C1853" s="18" t="str">
        <f t="shared" si="114"/>
        <v/>
      </c>
      <c r="D1853" s="13" t="str">
        <f>IF('2_DEBITOS'!D1849="","Não informado",'2_DEBITOS'!D1849)</f>
        <v>Não informado</v>
      </c>
      <c r="E1853" s="7">
        <f>IF('2_DEBITOS'!$I$4="ERRO !!!",0,SUM('2_DEBITOS'!E1849))</f>
        <v>0</v>
      </c>
      <c r="F1853" s="7">
        <f>IF('2_DEBITOS'!$I$4="ERRO !!!",0,SUM('2_DEBITOS'!F1849,'2_DEBITOS'!G1849))</f>
        <v>0</v>
      </c>
      <c r="G1853" s="8" t="str">
        <f>IF('1_QUESITOS'!$D$18="ERRO !!!","",
IF(E1853+F1853=0,"",
IF(OR('2_DEBITOS'!I1849="Sim",'1_QUESITOS'!$D$6="Sim",'1_QUESITOS'!$D$7="Sim",'1_QUESITOS'!$D$9="Sim"),"D",
IF('3_CAPAG'!$D$9="","",
'3_CAPAG'!$D$9))))</f>
        <v/>
      </c>
      <c r="H1853" s="8" t="str">
        <f>IF('1_QUESITOS'!$D$18="ERRO !!!","00.0",
IF(AND(OR(G1853="C",G1853="D"),'1_QUESITOS'!$D$13="Sim"),"10.1",
IF(AND(OR(G1853="A",G1853="B"),'1_QUESITOS'!$D$14="Sim"),"10.2",
IF(AND(OR(G1853="C",G1853="D"),'1_QUESITOS'!$D$13="Não",'1_QUESITOS'!$D$12="Inciso I"),"11.1",
IF(AND(OR(G1853="C",G1853="D"),'1_QUESITOS'!$D$13="Não",'1_QUESITOS'!$D$12="Inciso II"),"11.2",
"00.0")))))</f>
        <v>00.0</v>
      </c>
      <c r="I1853" s="87">
        <f>IF('1_QUESITOS'!$D$18="ERRO !!!",0,
IF(H1853="10.1",0.65,
IF(H1853="10.2",0,
IF(AND(H1853="11.1",'1_QUESITOS'!$D$8="Não",'1_QUESITOS'!$D$9="Não",'1_QUESITOS'!$D$10="Não",'1_QUESITOS'!$D$11="Não"),0.65,
IF(AND(H1853="11.1",OR('1_QUESITOS'!$D$8="Sim",'1_QUESITOS'!$D$9="Sim",'1_QUESITOS'!$D$10="Sim",'1_QUESITOS'!$D$11="Sim")),0.7,
IF(AND(H1853="11.2",'1_QUESITOS'!$D$8="Não",'1_QUESITOS'!$D$9="Não",'1_QUESITOS'!$D$10="Não",'1_QUESITOS'!$D$11="Não"),0.5,
IF(AND(H1853="11.2",OR('1_QUESITOS'!$D$8="Sim",'1_QUESITOS'!$D$9="Sim",'1_QUESITOS'!$D$10="Sim",'1_QUESITOS'!$D$11="Sim")),0.55,
0)))))))</f>
        <v>0</v>
      </c>
      <c r="J1853" s="87">
        <f>'3_CAPAG'!$D$8</f>
        <v>0</v>
      </c>
      <c r="K1853" s="87">
        <f>IF(OR('2_DEBITOS'!I1849="Sim",'1_QUESITOS'!$D$6="Sim",'1_QUESITOS'!$D$7="Sim",'1_QUESITOS'!$D$9="Sim"),I1853,
SMALL(I1853:J1853,1))</f>
        <v>0</v>
      </c>
      <c r="L1853" s="7">
        <f>IF('2_DEBITOS'!$I$4="ERRO !!!",0,ROUNDDOWN(SUM(E1853:F1853)*K1853,2))</f>
        <v>0</v>
      </c>
      <c r="M1853" s="7">
        <f t="shared" si="112"/>
        <v>0</v>
      </c>
      <c r="N1853" s="7">
        <f t="shared" si="115"/>
        <v>0</v>
      </c>
      <c r="O1853" s="7">
        <f t="shared" si="113"/>
        <v>0</v>
      </c>
    </row>
    <row r="1854" spans="3:15" x14ac:dyDescent="0.35">
      <c r="C1854" s="18" t="str">
        <f t="shared" si="114"/>
        <v/>
      </c>
      <c r="D1854" s="13" t="str">
        <f>IF('2_DEBITOS'!D1850="","Não informado",'2_DEBITOS'!D1850)</f>
        <v>Não informado</v>
      </c>
      <c r="E1854" s="7">
        <f>IF('2_DEBITOS'!$I$4="ERRO !!!",0,SUM('2_DEBITOS'!E1850))</f>
        <v>0</v>
      </c>
      <c r="F1854" s="7">
        <f>IF('2_DEBITOS'!$I$4="ERRO !!!",0,SUM('2_DEBITOS'!F1850,'2_DEBITOS'!G1850))</f>
        <v>0</v>
      </c>
      <c r="G1854" s="8" t="str">
        <f>IF('1_QUESITOS'!$D$18="ERRO !!!","",
IF(E1854+F1854=0,"",
IF(OR('2_DEBITOS'!I1850="Sim",'1_QUESITOS'!$D$6="Sim",'1_QUESITOS'!$D$7="Sim",'1_QUESITOS'!$D$9="Sim"),"D",
IF('3_CAPAG'!$D$9="","",
'3_CAPAG'!$D$9))))</f>
        <v/>
      </c>
      <c r="H1854" s="8" t="str">
        <f>IF('1_QUESITOS'!$D$18="ERRO !!!","00.0",
IF(AND(OR(G1854="C",G1854="D"),'1_QUESITOS'!$D$13="Sim"),"10.1",
IF(AND(OR(G1854="A",G1854="B"),'1_QUESITOS'!$D$14="Sim"),"10.2",
IF(AND(OR(G1854="C",G1854="D"),'1_QUESITOS'!$D$13="Não",'1_QUESITOS'!$D$12="Inciso I"),"11.1",
IF(AND(OR(G1854="C",G1854="D"),'1_QUESITOS'!$D$13="Não",'1_QUESITOS'!$D$12="Inciso II"),"11.2",
"00.0")))))</f>
        <v>00.0</v>
      </c>
      <c r="I1854" s="87">
        <f>IF('1_QUESITOS'!$D$18="ERRO !!!",0,
IF(H1854="10.1",0.65,
IF(H1854="10.2",0,
IF(AND(H1854="11.1",'1_QUESITOS'!$D$8="Não",'1_QUESITOS'!$D$9="Não",'1_QUESITOS'!$D$10="Não",'1_QUESITOS'!$D$11="Não"),0.65,
IF(AND(H1854="11.1",OR('1_QUESITOS'!$D$8="Sim",'1_QUESITOS'!$D$9="Sim",'1_QUESITOS'!$D$10="Sim",'1_QUESITOS'!$D$11="Sim")),0.7,
IF(AND(H1854="11.2",'1_QUESITOS'!$D$8="Não",'1_QUESITOS'!$D$9="Não",'1_QUESITOS'!$D$10="Não",'1_QUESITOS'!$D$11="Não"),0.5,
IF(AND(H1854="11.2",OR('1_QUESITOS'!$D$8="Sim",'1_QUESITOS'!$D$9="Sim",'1_QUESITOS'!$D$10="Sim",'1_QUESITOS'!$D$11="Sim")),0.55,
0)))))))</f>
        <v>0</v>
      </c>
      <c r="J1854" s="87">
        <f>'3_CAPAG'!$D$8</f>
        <v>0</v>
      </c>
      <c r="K1854" s="87">
        <f>IF(OR('2_DEBITOS'!I1850="Sim",'1_QUESITOS'!$D$6="Sim",'1_QUESITOS'!$D$7="Sim",'1_QUESITOS'!$D$9="Sim"),I1854,
SMALL(I1854:J1854,1))</f>
        <v>0</v>
      </c>
      <c r="L1854" s="7">
        <f>IF('2_DEBITOS'!$I$4="ERRO !!!",0,ROUNDDOWN(SUM(E1854:F1854)*K1854,2))</f>
        <v>0</v>
      </c>
      <c r="M1854" s="7">
        <f t="shared" si="112"/>
        <v>0</v>
      </c>
      <c r="N1854" s="7">
        <f t="shared" si="115"/>
        <v>0</v>
      </c>
      <c r="O1854" s="7">
        <f t="shared" si="113"/>
        <v>0</v>
      </c>
    </row>
    <row r="1855" spans="3:15" x14ac:dyDescent="0.35">
      <c r="C1855" s="18" t="str">
        <f t="shared" si="114"/>
        <v/>
      </c>
      <c r="D1855" s="13" t="str">
        <f>IF('2_DEBITOS'!D1851="","Não informado",'2_DEBITOS'!D1851)</f>
        <v>Não informado</v>
      </c>
      <c r="E1855" s="7">
        <f>IF('2_DEBITOS'!$I$4="ERRO !!!",0,SUM('2_DEBITOS'!E1851))</f>
        <v>0</v>
      </c>
      <c r="F1855" s="7">
        <f>IF('2_DEBITOS'!$I$4="ERRO !!!",0,SUM('2_DEBITOS'!F1851,'2_DEBITOS'!G1851))</f>
        <v>0</v>
      </c>
      <c r="G1855" s="8" t="str">
        <f>IF('1_QUESITOS'!$D$18="ERRO !!!","",
IF(E1855+F1855=0,"",
IF(OR('2_DEBITOS'!I1851="Sim",'1_QUESITOS'!$D$6="Sim",'1_QUESITOS'!$D$7="Sim",'1_QUESITOS'!$D$9="Sim"),"D",
IF('3_CAPAG'!$D$9="","",
'3_CAPAG'!$D$9))))</f>
        <v/>
      </c>
      <c r="H1855" s="8" t="str">
        <f>IF('1_QUESITOS'!$D$18="ERRO !!!","00.0",
IF(AND(OR(G1855="C",G1855="D"),'1_QUESITOS'!$D$13="Sim"),"10.1",
IF(AND(OR(G1855="A",G1855="B"),'1_QUESITOS'!$D$14="Sim"),"10.2",
IF(AND(OR(G1855="C",G1855="D"),'1_QUESITOS'!$D$13="Não",'1_QUESITOS'!$D$12="Inciso I"),"11.1",
IF(AND(OR(G1855="C",G1855="D"),'1_QUESITOS'!$D$13="Não",'1_QUESITOS'!$D$12="Inciso II"),"11.2",
"00.0")))))</f>
        <v>00.0</v>
      </c>
      <c r="I1855" s="87">
        <f>IF('1_QUESITOS'!$D$18="ERRO !!!",0,
IF(H1855="10.1",0.65,
IF(H1855="10.2",0,
IF(AND(H1855="11.1",'1_QUESITOS'!$D$8="Não",'1_QUESITOS'!$D$9="Não",'1_QUESITOS'!$D$10="Não",'1_QUESITOS'!$D$11="Não"),0.65,
IF(AND(H1855="11.1",OR('1_QUESITOS'!$D$8="Sim",'1_QUESITOS'!$D$9="Sim",'1_QUESITOS'!$D$10="Sim",'1_QUESITOS'!$D$11="Sim")),0.7,
IF(AND(H1855="11.2",'1_QUESITOS'!$D$8="Não",'1_QUESITOS'!$D$9="Não",'1_QUESITOS'!$D$10="Não",'1_QUESITOS'!$D$11="Não"),0.5,
IF(AND(H1855="11.2",OR('1_QUESITOS'!$D$8="Sim",'1_QUESITOS'!$D$9="Sim",'1_QUESITOS'!$D$10="Sim",'1_QUESITOS'!$D$11="Sim")),0.55,
0)))))))</f>
        <v>0</v>
      </c>
      <c r="J1855" s="87">
        <f>'3_CAPAG'!$D$8</f>
        <v>0</v>
      </c>
      <c r="K1855" s="87">
        <f>IF(OR('2_DEBITOS'!I1851="Sim",'1_QUESITOS'!$D$6="Sim",'1_QUESITOS'!$D$7="Sim",'1_QUESITOS'!$D$9="Sim"),I1855,
SMALL(I1855:J1855,1))</f>
        <v>0</v>
      </c>
      <c r="L1855" s="7">
        <f>IF('2_DEBITOS'!$I$4="ERRO !!!",0,ROUNDDOWN(SUM(E1855:F1855)*K1855,2))</f>
        <v>0</v>
      </c>
      <c r="M1855" s="7">
        <f t="shared" si="112"/>
        <v>0</v>
      </c>
      <c r="N1855" s="7">
        <f t="shared" si="115"/>
        <v>0</v>
      </c>
      <c r="O1855" s="7">
        <f t="shared" si="113"/>
        <v>0</v>
      </c>
    </row>
    <row r="1856" spans="3:15" x14ac:dyDescent="0.35">
      <c r="C1856" s="18" t="str">
        <f t="shared" si="114"/>
        <v/>
      </c>
      <c r="D1856" s="13" t="str">
        <f>IF('2_DEBITOS'!D1852="","Não informado",'2_DEBITOS'!D1852)</f>
        <v>Não informado</v>
      </c>
      <c r="E1856" s="7">
        <f>IF('2_DEBITOS'!$I$4="ERRO !!!",0,SUM('2_DEBITOS'!E1852))</f>
        <v>0</v>
      </c>
      <c r="F1856" s="7">
        <f>IF('2_DEBITOS'!$I$4="ERRO !!!",0,SUM('2_DEBITOS'!F1852,'2_DEBITOS'!G1852))</f>
        <v>0</v>
      </c>
      <c r="G1856" s="8" t="str">
        <f>IF('1_QUESITOS'!$D$18="ERRO !!!","",
IF(E1856+F1856=0,"",
IF(OR('2_DEBITOS'!I1852="Sim",'1_QUESITOS'!$D$6="Sim",'1_QUESITOS'!$D$7="Sim",'1_QUESITOS'!$D$9="Sim"),"D",
IF('3_CAPAG'!$D$9="","",
'3_CAPAG'!$D$9))))</f>
        <v/>
      </c>
      <c r="H1856" s="8" t="str">
        <f>IF('1_QUESITOS'!$D$18="ERRO !!!","00.0",
IF(AND(OR(G1856="C",G1856="D"),'1_QUESITOS'!$D$13="Sim"),"10.1",
IF(AND(OR(G1856="A",G1856="B"),'1_QUESITOS'!$D$14="Sim"),"10.2",
IF(AND(OR(G1856="C",G1856="D"),'1_QUESITOS'!$D$13="Não",'1_QUESITOS'!$D$12="Inciso I"),"11.1",
IF(AND(OR(G1856="C",G1856="D"),'1_QUESITOS'!$D$13="Não",'1_QUESITOS'!$D$12="Inciso II"),"11.2",
"00.0")))))</f>
        <v>00.0</v>
      </c>
      <c r="I1856" s="87">
        <f>IF('1_QUESITOS'!$D$18="ERRO !!!",0,
IF(H1856="10.1",0.65,
IF(H1856="10.2",0,
IF(AND(H1856="11.1",'1_QUESITOS'!$D$8="Não",'1_QUESITOS'!$D$9="Não",'1_QUESITOS'!$D$10="Não",'1_QUESITOS'!$D$11="Não"),0.65,
IF(AND(H1856="11.1",OR('1_QUESITOS'!$D$8="Sim",'1_QUESITOS'!$D$9="Sim",'1_QUESITOS'!$D$10="Sim",'1_QUESITOS'!$D$11="Sim")),0.7,
IF(AND(H1856="11.2",'1_QUESITOS'!$D$8="Não",'1_QUESITOS'!$D$9="Não",'1_QUESITOS'!$D$10="Não",'1_QUESITOS'!$D$11="Não"),0.5,
IF(AND(H1856="11.2",OR('1_QUESITOS'!$D$8="Sim",'1_QUESITOS'!$D$9="Sim",'1_QUESITOS'!$D$10="Sim",'1_QUESITOS'!$D$11="Sim")),0.55,
0)))))))</f>
        <v>0</v>
      </c>
      <c r="J1856" s="87">
        <f>'3_CAPAG'!$D$8</f>
        <v>0</v>
      </c>
      <c r="K1856" s="87">
        <f>IF(OR('2_DEBITOS'!I1852="Sim",'1_QUESITOS'!$D$6="Sim",'1_QUESITOS'!$D$7="Sim",'1_QUESITOS'!$D$9="Sim"),I1856,
SMALL(I1856:J1856,1))</f>
        <v>0</v>
      </c>
      <c r="L1856" s="7">
        <f>IF('2_DEBITOS'!$I$4="ERRO !!!",0,ROUNDDOWN(SUM(E1856:F1856)*K1856,2))</f>
        <v>0</v>
      </c>
      <c r="M1856" s="7">
        <f t="shared" si="112"/>
        <v>0</v>
      </c>
      <c r="N1856" s="7">
        <f t="shared" si="115"/>
        <v>0</v>
      </c>
      <c r="O1856" s="7">
        <f t="shared" si="113"/>
        <v>0</v>
      </c>
    </row>
    <row r="1857" spans="3:15" x14ac:dyDescent="0.35">
      <c r="C1857" s="18" t="str">
        <f t="shared" si="114"/>
        <v/>
      </c>
      <c r="D1857" s="13" t="str">
        <f>IF('2_DEBITOS'!D1853="","Não informado",'2_DEBITOS'!D1853)</f>
        <v>Não informado</v>
      </c>
      <c r="E1857" s="7">
        <f>IF('2_DEBITOS'!$I$4="ERRO !!!",0,SUM('2_DEBITOS'!E1853))</f>
        <v>0</v>
      </c>
      <c r="F1857" s="7">
        <f>IF('2_DEBITOS'!$I$4="ERRO !!!",0,SUM('2_DEBITOS'!F1853,'2_DEBITOS'!G1853))</f>
        <v>0</v>
      </c>
      <c r="G1857" s="8" t="str">
        <f>IF('1_QUESITOS'!$D$18="ERRO !!!","",
IF(E1857+F1857=0,"",
IF(OR('2_DEBITOS'!I1853="Sim",'1_QUESITOS'!$D$6="Sim",'1_QUESITOS'!$D$7="Sim",'1_QUESITOS'!$D$9="Sim"),"D",
IF('3_CAPAG'!$D$9="","",
'3_CAPAG'!$D$9))))</f>
        <v/>
      </c>
      <c r="H1857" s="8" t="str">
        <f>IF('1_QUESITOS'!$D$18="ERRO !!!","00.0",
IF(AND(OR(G1857="C",G1857="D"),'1_QUESITOS'!$D$13="Sim"),"10.1",
IF(AND(OR(G1857="A",G1857="B"),'1_QUESITOS'!$D$14="Sim"),"10.2",
IF(AND(OR(G1857="C",G1857="D"),'1_QUESITOS'!$D$13="Não",'1_QUESITOS'!$D$12="Inciso I"),"11.1",
IF(AND(OR(G1857="C",G1857="D"),'1_QUESITOS'!$D$13="Não",'1_QUESITOS'!$D$12="Inciso II"),"11.2",
"00.0")))))</f>
        <v>00.0</v>
      </c>
      <c r="I1857" s="87">
        <f>IF('1_QUESITOS'!$D$18="ERRO !!!",0,
IF(H1857="10.1",0.65,
IF(H1857="10.2",0,
IF(AND(H1857="11.1",'1_QUESITOS'!$D$8="Não",'1_QUESITOS'!$D$9="Não",'1_QUESITOS'!$D$10="Não",'1_QUESITOS'!$D$11="Não"),0.65,
IF(AND(H1857="11.1",OR('1_QUESITOS'!$D$8="Sim",'1_QUESITOS'!$D$9="Sim",'1_QUESITOS'!$D$10="Sim",'1_QUESITOS'!$D$11="Sim")),0.7,
IF(AND(H1857="11.2",'1_QUESITOS'!$D$8="Não",'1_QUESITOS'!$D$9="Não",'1_QUESITOS'!$D$10="Não",'1_QUESITOS'!$D$11="Não"),0.5,
IF(AND(H1857="11.2",OR('1_QUESITOS'!$D$8="Sim",'1_QUESITOS'!$D$9="Sim",'1_QUESITOS'!$D$10="Sim",'1_QUESITOS'!$D$11="Sim")),0.55,
0)))))))</f>
        <v>0</v>
      </c>
      <c r="J1857" s="87">
        <f>'3_CAPAG'!$D$8</f>
        <v>0</v>
      </c>
      <c r="K1857" s="87">
        <f>IF(OR('2_DEBITOS'!I1853="Sim",'1_QUESITOS'!$D$6="Sim",'1_QUESITOS'!$D$7="Sim",'1_QUESITOS'!$D$9="Sim"),I1857,
SMALL(I1857:J1857,1))</f>
        <v>0</v>
      </c>
      <c r="L1857" s="7">
        <f>IF('2_DEBITOS'!$I$4="ERRO !!!",0,ROUNDDOWN(SUM(E1857:F1857)*K1857,2))</f>
        <v>0</v>
      </c>
      <c r="M1857" s="7">
        <f t="shared" si="112"/>
        <v>0</v>
      </c>
      <c r="N1857" s="7">
        <f t="shared" si="115"/>
        <v>0</v>
      </c>
      <c r="O1857" s="7">
        <f t="shared" si="113"/>
        <v>0</v>
      </c>
    </row>
    <row r="1858" spans="3:15" x14ac:dyDescent="0.35">
      <c r="C1858" s="18" t="str">
        <f t="shared" si="114"/>
        <v/>
      </c>
      <c r="D1858" s="13" t="str">
        <f>IF('2_DEBITOS'!D1854="","Não informado",'2_DEBITOS'!D1854)</f>
        <v>Não informado</v>
      </c>
      <c r="E1858" s="7">
        <f>IF('2_DEBITOS'!$I$4="ERRO !!!",0,SUM('2_DEBITOS'!E1854))</f>
        <v>0</v>
      </c>
      <c r="F1858" s="7">
        <f>IF('2_DEBITOS'!$I$4="ERRO !!!",0,SUM('2_DEBITOS'!F1854,'2_DEBITOS'!G1854))</f>
        <v>0</v>
      </c>
      <c r="G1858" s="8" t="str">
        <f>IF('1_QUESITOS'!$D$18="ERRO !!!","",
IF(E1858+F1858=0,"",
IF(OR('2_DEBITOS'!I1854="Sim",'1_QUESITOS'!$D$6="Sim",'1_QUESITOS'!$D$7="Sim",'1_QUESITOS'!$D$9="Sim"),"D",
IF('3_CAPAG'!$D$9="","",
'3_CAPAG'!$D$9))))</f>
        <v/>
      </c>
      <c r="H1858" s="8" t="str">
        <f>IF('1_QUESITOS'!$D$18="ERRO !!!","00.0",
IF(AND(OR(G1858="C",G1858="D"),'1_QUESITOS'!$D$13="Sim"),"10.1",
IF(AND(OR(G1858="A",G1858="B"),'1_QUESITOS'!$D$14="Sim"),"10.2",
IF(AND(OR(G1858="C",G1858="D"),'1_QUESITOS'!$D$13="Não",'1_QUESITOS'!$D$12="Inciso I"),"11.1",
IF(AND(OR(G1858="C",G1858="D"),'1_QUESITOS'!$D$13="Não",'1_QUESITOS'!$D$12="Inciso II"),"11.2",
"00.0")))))</f>
        <v>00.0</v>
      </c>
      <c r="I1858" s="87">
        <f>IF('1_QUESITOS'!$D$18="ERRO !!!",0,
IF(H1858="10.1",0.65,
IF(H1858="10.2",0,
IF(AND(H1858="11.1",'1_QUESITOS'!$D$8="Não",'1_QUESITOS'!$D$9="Não",'1_QUESITOS'!$D$10="Não",'1_QUESITOS'!$D$11="Não"),0.65,
IF(AND(H1858="11.1",OR('1_QUESITOS'!$D$8="Sim",'1_QUESITOS'!$D$9="Sim",'1_QUESITOS'!$D$10="Sim",'1_QUESITOS'!$D$11="Sim")),0.7,
IF(AND(H1858="11.2",'1_QUESITOS'!$D$8="Não",'1_QUESITOS'!$D$9="Não",'1_QUESITOS'!$D$10="Não",'1_QUESITOS'!$D$11="Não"),0.5,
IF(AND(H1858="11.2",OR('1_QUESITOS'!$D$8="Sim",'1_QUESITOS'!$D$9="Sim",'1_QUESITOS'!$D$10="Sim",'1_QUESITOS'!$D$11="Sim")),0.55,
0)))))))</f>
        <v>0</v>
      </c>
      <c r="J1858" s="87">
        <f>'3_CAPAG'!$D$8</f>
        <v>0</v>
      </c>
      <c r="K1858" s="87">
        <f>IF(OR('2_DEBITOS'!I1854="Sim",'1_QUESITOS'!$D$6="Sim",'1_QUESITOS'!$D$7="Sim",'1_QUESITOS'!$D$9="Sim"),I1858,
SMALL(I1858:J1858,1))</f>
        <v>0</v>
      </c>
      <c r="L1858" s="7">
        <f>IF('2_DEBITOS'!$I$4="ERRO !!!",0,ROUNDDOWN(SUM(E1858:F1858)*K1858,2))</f>
        <v>0</v>
      </c>
      <c r="M1858" s="7">
        <f t="shared" si="112"/>
        <v>0</v>
      </c>
      <c r="N1858" s="7">
        <f t="shared" si="115"/>
        <v>0</v>
      </c>
      <c r="O1858" s="7">
        <f t="shared" si="113"/>
        <v>0</v>
      </c>
    </row>
    <row r="1859" spans="3:15" x14ac:dyDescent="0.35">
      <c r="C1859" s="18" t="str">
        <f t="shared" si="114"/>
        <v/>
      </c>
      <c r="D1859" s="13" t="str">
        <f>IF('2_DEBITOS'!D1855="","Não informado",'2_DEBITOS'!D1855)</f>
        <v>Não informado</v>
      </c>
      <c r="E1859" s="7">
        <f>IF('2_DEBITOS'!$I$4="ERRO !!!",0,SUM('2_DEBITOS'!E1855))</f>
        <v>0</v>
      </c>
      <c r="F1859" s="7">
        <f>IF('2_DEBITOS'!$I$4="ERRO !!!",0,SUM('2_DEBITOS'!F1855,'2_DEBITOS'!G1855))</f>
        <v>0</v>
      </c>
      <c r="G1859" s="8" t="str">
        <f>IF('1_QUESITOS'!$D$18="ERRO !!!","",
IF(E1859+F1859=0,"",
IF(OR('2_DEBITOS'!I1855="Sim",'1_QUESITOS'!$D$6="Sim",'1_QUESITOS'!$D$7="Sim",'1_QUESITOS'!$D$9="Sim"),"D",
IF('3_CAPAG'!$D$9="","",
'3_CAPAG'!$D$9))))</f>
        <v/>
      </c>
      <c r="H1859" s="8" t="str">
        <f>IF('1_QUESITOS'!$D$18="ERRO !!!","00.0",
IF(AND(OR(G1859="C",G1859="D"),'1_QUESITOS'!$D$13="Sim"),"10.1",
IF(AND(OR(G1859="A",G1859="B"),'1_QUESITOS'!$D$14="Sim"),"10.2",
IF(AND(OR(G1859="C",G1859="D"),'1_QUESITOS'!$D$13="Não",'1_QUESITOS'!$D$12="Inciso I"),"11.1",
IF(AND(OR(G1859="C",G1859="D"),'1_QUESITOS'!$D$13="Não",'1_QUESITOS'!$D$12="Inciso II"),"11.2",
"00.0")))))</f>
        <v>00.0</v>
      </c>
      <c r="I1859" s="87">
        <f>IF('1_QUESITOS'!$D$18="ERRO !!!",0,
IF(H1859="10.1",0.65,
IF(H1859="10.2",0,
IF(AND(H1859="11.1",'1_QUESITOS'!$D$8="Não",'1_QUESITOS'!$D$9="Não",'1_QUESITOS'!$D$10="Não",'1_QUESITOS'!$D$11="Não"),0.65,
IF(AND(H1859="11.1",OR('1_QUESITOS'!$D$8="Sim",'1_QUESITOS'!$D$9="Sim",'1_QUESITOS'!$D$10="Sim",'1_QUESITOS'!$D$11="Sim")),0.7,
IF(AND(H1859="11.2",'1_QUESITOS'!$D$8="Não",'1_QUESITOS'!$D$9="Não",'1_QUESITOS'!$D$10="Não",'1_QUESITOS'!$D$11="Não"),0.5,
IF(AND(H1859="11.2",OR('1_QUESITOS'!$D$8="Sim",'1_QUESITOS'!$D$9="Sim",'1_QUESITOS'!$D$10="Sim",'1_QUESITOS'!$D$11="Sim")),0.55,
0)))))))</f>
        <v>0</v>
      </c>
      <c r="J1859" s="87">
        <f>'3_CAPAG'!$D$8</f>
        <v>0</v>
      </c>
      <c r="K1859" s="87">
        <f>IF(OR('2_DEBITOS'!I1855="Sim",'1_QUESITOS'!$D$6="Sim",'1_QUESITOS'!$D$7="Sim",'1_QUESITOS'!$D$9="Sim"),I1859,
SMALL(I1859:J1859,1))</f>
        <v>0</v>
      </c>
      <c r="L1859" s="7">
        <f>IF('2_DEBITOS'!$I$4="ERRO !!!",0,ROUNDDOWN(SUM(E1859:F1859)*K1859,2))</f>
        <v>0</v>
      </c>
      <c r="M1859" s="7">
        <f t="shared" si="112"/>
        <v>0</v>
      </c>
      <c r="N1859" s="7">
        <f t="shared" si="115"/>
        <v>0</v>
      </c>
      <c r="O1859" s="7">
        <f t="shared" si="113"/>
        <v>0</v>
      </c>
    </row>
    <row r="1860" spans="3:15" x14ac:dyDescent="0.35">
      <c r="C1860" s="18" t="str">
        <f t="shared" si="114"/>
        <v/>
      </c>
      <c r="D1860" s="13" t="str">
        <f>IF('2_DEBITOS'!D1856="","Não informado",'2_DEBITOS'!D1856)</f>
        <v>Não informado</v>
      </c>
      <c r="E1860" s="7">
        <f>IF('2_DEBITOS'!$I$4="ERRO !!!",0,SUM('2_DEBITOS'!E1856))</f>
        <v>0</v>
      </c>
      <c r="F1860" s="7">
        <f>IF('2_DEBITOS'!$I$4="ERRO !!!",0,SUM('2_DEBITOS'!F1856,'2_DEBITOS'!G1856))</f>
        <v>0</v>
      </c>
      <c r="G1860" s="8" t="str">
        <f>IF('1_QUESITOS'!$D$18="ERRO !!!","",
IF(E1860+F1860=0,"",
IF(OR('2_DEBITOS'!I1856="Sim",'1_QUESITOS'!$D$6="Sim",'1_QUESITOS'!$D$7="Sim",'1_QUESITOS'!$D$9="Sim"),"D",
IF('3_CAPAG'!$D$9="","",
'3_CAPAG'!$D$9))))</f>
        <v/>
      </c>
      <c r="H1860" s="8" t="str">
        <f>IF('1_QUESITOS'!$D$18="ERRO !!!","00.0",
IF(AND(OR(G1860="C",G1860="D"),'1_QUESITOS'!$D$13="Sim"),"10.1",
IF(AND(OR(G1860="A",G1860="B"),'1_QUESITOS'!$D$14="Sim"),"10.2",
IF(AND(OR(G1860="C",G1860="D"),'1_QUESITOS'!$D$13="Não",'1_QUESITOS'!$D$12="Inciso I"),"11.1",
IF(AND(OR(G1860="C",G1860="D"),'1_QUESITOS'!$D$13="Não",'1_QUESITOS'!$D$12="Inciso II"),"11.2",
"00.0")))))</f>
        <v>00.0</v>
      </c>
      <c r="I1860" s="87">
        <f>IF('1_QUESITOS'!$D$18="ERRO !!!",0,
IF(H1860="10.1",0.65,
IF(H1860="10.2",0,
IF(AND(H1860="11.1",'1_QUESITOS'!$D$8="Não",'1_QUESITOS'!$D$9="Não",'1_QUESITOS'!$D$10="Não",'1_QUESITOS'!$D$11="Não"),0.65,
IF(AND(H1860="11.1",OR('1_QUESITOS'!$D$8="Sim",'1_QUESITOS'!$D$9="Sim",'1_QUESITOS'!$D$10="Sim",'1_QUESITOS'!$D$11="Sim")),0.7,
IF(AND(H1860="11.2",'1_QUESITOS'!$D$8="Não",'1_QUESITOS'!$D$9="Não",'1_QUESITOS'!$D$10="Não",'1_QUESITOS'!$D$11="Não"),0.5,
IF(AND(H1860="11.2",OR('1_QUESITOS'!$D$8="Sim",'1_QUESITOS'!$D$9="Sim",'1_QUESITOS'!$D$10="Sim",'1_QUESITOS'!$D$11="Sim")),0.55,
0)))))))</f>
        <v>0</v>
      </c>
      <c r="J1860" s="87">
        <f>'3_CAPAG'!$D$8</f>
        <v>0</v>
      </c>
      <c r="K1860" s="87">
        <f>IF(OR('2_DEBITOS'!I1856="Sim",'1_QUESITOS'!$D$6="Sim",'1_QUESITOS'!$D$7="Sim",'1_QUESITOS'!$D$9="Sim"),I1860,
SMALL(I1860:J1860,1))</f>
        <v>0</v>
      </c>
      <c r="L1860" s="7">
        <f>IF('2_DEBITOS'!$I$4="ERRO !!!",0,ROUNDDOWN(SUM(E1860:F1860)*K1860,2))</f>
        <v>0</v>
      </c>
      <c r="M1860" s="7">
        <f t="shared" si="112"/>
        <v>0</v>
      </c>
      <c r="N1860" s="7">
        <f t="shared" si="115"/>
        <v>0</v>
      </c>
      <c r="O1860" s="7">
        <f t="shared" si="113"/>
        <v>0</v>
      </c>
    </row>
    <row r="1861" spans="3:15" x14ac:dyDescent="0.35">
      <c r="C1861" s="18" t="str">
        <f t="shared" si="114"/>
        <v/>
      </c>
      <c r="D1861" s="13" t="str">
        <f>IF('2_DEBITOS'!D1857="","Não informado",'2_DEBITOS'!D1857)</f>
        <v>Não informado</v>
      </c>
      <c r="E1861" s="7">
        <f>IF('2_DEBITOS'!$I$4="ERRO !!!",0,SUM('2_DEBITOS'!E1857))</f>
        <v>0</v>
      </c>
      <c r="F1861" s="7">
        <f>IF('2_DEBITOS'!$I$4="ERRO !!!",0,SUM('2_DEBITOS'!F1857,'2_DEBITOS'!G1857))</f>
        <v>0</v>
      </c>
      <c r="G1861" s="8" t="str">
        <f>IF('1_QUESITOS'!$D$18="ERRO !!!","",
IF(E1861+F1861=0,"",
IF(OR('2_DEBITOS'!I1857="Sim",'1_QUESITOS'!$D$6="Sim",'1_QUESITOS'!$D$7="Sim",'1_QUESITOS'!$D$9="Sim"),"D",
IF('3_CAPAG'!$D$9="","",
'3_CAPAG'!$D$9))))</f>
        <v/>
      </c>
      <c r="H1861" s="8" t="str">
        <f>IF('1_QUESITOS'!$D$18="ERRO !!!","00.0",
IF(AND(OR(G1861="C",G1861="D"),'1_QUESITOS'!$D$13="Sim"),"10.1",
IF(AND(OR(G1861="A",G1861="B"),'1_QUESITOS'!$D$14="Sim"),"10.2",
IF(AND(OR(G1861="C",G1861="D"),'1_QUESITOS'!$D$13="Não",'1_QUESITOS'!$D$12="Inciso I"),"11.1",
IF(AND(OR(G1861="C",G1861="D"),'1_QUESITOS'!$D$13="Não",'1_QUESITOS'!$D$12="Inciso II"),"11.2",
"00.0")))))</f>
        <v>00.0</v>
      </c>
      <c r="I1861" s="87">
        <f>IF('1_QUESITOS'!$D$18="ERRO !!!",0,
IF(H1861="10.1",0.65,
IF(H1861="10.2",0,
IF(AND(H1861="11.1",'1_QUESITOS'!$D$8="Não",'1_QUESITOS'!$D$9="Não",'1_QUESITOS'!$D$10="Não",'1_QUESITOS'!$D$11="Não"),0.65,
IF(AND(H1861="11.1",OR('1_QUESITOS'!$D$8="Sim",'1_QUESITOS'!$D$9="Sim",'1_QUESITOS'!$D$10="Sim",'1_QUESITOS'!$D$11="Sim")),0.7,
IF(AND(H1861="11.2",'1_QUESITOS'!$D$8="Não",'1_QUESITOS'!$D$9="Não",'1_QUESITOS'!$D$10="Não",'1_QUESITOS'!$D$11="Não"),0.5,
IF(AND(H1861="11.2",OR('1_QUESITOS'!$D$8="Sim",'1_QUESITOS'!$D$9="Sim",'1_QUESITOS'!$D$10="Sim",'1_QUESITOS'!$D$11="Sim")),0.55,
0)))))))</f>
        <v>0</v>
      </c>
      <c r="J1861" s="87">
        <f>'3_CAPAG'!$D$8</f>
        <v>0</v>
      </c>
      <c r="K1861" s="87">
        <f>IF(OR('2_DEBITOS'!I1857="Sim",'1_QUESITOS'!$D$6="Sim",'1_QUESITOS'!$D$7="Sim",'1_QUESITOS'!$D$9="Sim"),I1861,
SMALL(I1861:J1861,1))</f>
        <v>0</v>
      </c>
      <c r="L1861" s="7">
        <f>IF('2_DEBITOS'!$I$4="ERRO !!!",0,ROUNDDOWN(SUM(E1861:F1861)*K1861,2))</f>
        <v>0</v>
      </c>
      <c r="M1861" s="7">
        <f t="shared" si="112"/>
        <v>0</v>
      </c>
      <c r="N1861" s="7">
        <f t="shared" si="115"/>
        <v>0</v>
      </c>
      <c r="O1861" s="7">
        <f t="shared" si="113"/>
        <v>0</v>
      </c>
    </row>
    <row r="1862" spans="3:15" x14ac:dyDescent="0.35">
      <c r="C1862" s="18" t="str">
        <f t="shared" si="114"/>
        <v/>
      </c>
      <c r="D1862" s="13" t="str">
        <f>IF('2_DEBITOS'!D1858="","Não informado",'2_DEBITOS'!D1858)</f>
        <v>Não informado</v>
      </c>
      <c r="E1862" s="7">
        <f>IF('2_DEBITOS'!$I$4="ERRO !!!",0,SUM('2_DEBITOS'!E1858))</f>
        <v>0</v>
      </c>
      <c r="F1862" s="7">
        <f>IF('2_DEBITOS'!$I$4="ERRO !!!",0,SUM('2_DEBITOS'!F1858,'2_DEBITOS'!G1858))</f>
        <v>0</v>
      </c>
      <c r="G1862" s="8" t="str">
        <f>IF('1_QUESITOS'!$D$18="ERRO !!!","",
IF(E1862+F1862=0,"",
IF(OR('2_DEBITOS'!I1858="Sim",'1_QUESITOS'!$D$6="Sim",'1_QUESITOS'!$D$7="Sim",'1_QUESITOS'!$D$9="Sim"),"D",
IF('3_CAPAG'!$D$9="","",
'3_CAPAG'!$D$9))))</f>
        <v/>
      </c>
      <c r="H1862" s="8" t="str">
        <f>IF('1_QUESITOS'!$D$18="ERRO !!!","00.0",
IF(AND(OR(G1862="C",G1862="D"),'1_QUESITOS'!$D$13="Sim"),"10.1",
IF(AND(OR(G1862="A",G1862="B"),'1_QUESITOS'!$D$14="Sim"),"10.2",
IF(AND(OR(G1862="C",G1862="D"),'1_QUESITOS'!$D$13="Não",'1_QUESITOS'!$D$12="Inciso I"),"11.1",
IF(AND(OR(G1862="C",G1862="D"),'1_QUESITOS'!$D$13="Não",'1_QUESITOS'!$D$12="Inciso II"),"11.2",
"00.0")))))</f>
        <v>00.0</v>
      </c>
      <c r="I1862" s="87">
        <f>IF('1_QUESITOS'!$D$18="ERRO !!!",0,
IF(H1862="10.1",0.65,
IF(H1862="10.2",0,
IF(AND(H1862="11.1",'1_QUESITOS'!$D$8="Não",'1_QUESITOS'!$D$9="Não",'1_QUESITOS'!$D$10="Não",'1_QUESITOS'!$D$11="Não"),0.65,
IF(AND(H1862="11.1",OR('1_QUESITOS'!$D$8="Sim",'1_QUESITOS'!$D$9="Sim",'1_QUESITOS'!$D$10="Sim",'1_QUESITOS'!$D$11="Sim")),0.7,
IF(AND(H1862="11.2",'1_QUESITOS'!$D$8="Não",'1_QUESITOS'!$D$9="Não",'1_QUESITOS'!$D$10="Não",'1_QUESITOS'!$D$11="Não"),0.5,
IF(AND(H1862="11.2",OR('1_QUESITOS'!$D$8="Sim",'1_QUESITOS'!$D$9="Sim",'1_QUESITOS'!$D$10="Sim",'1_QUESITOS'!$D$11="Sim")),0.55,
0)))))))</f>
        <v>0</v>
      </c>
      <c r="J1862" s="87">
        <f>'3_CAPAG'!$D$8</f>
        <v>0</v>
      </c>
      <c r="K1862" s="87">
        <f>IF(OR('2_DEBITOS'!I1858="Sim",'1_QUESITOS'!$D$6="Sim",'1_QUESITOS'!$D$7="Sim",'1_QUESITOS'!$D$9="Sim"),I1862,
SMALL(I1862:J1862,1))</f>
        <v>0</v>
      </c>
      <c r="L1862" s="7">
        <f>IF('2_DEBITOS'!$I$4="ERRO !!!",0,ROUNDDOWN(SUM(E1862:F1862)*K1862,2))</f>
        <v>0</v>
      </c>
      <c r="M1862" s="7">
        <f t="shared" si="112"/>
        <v>0</v>
      </c>
      <c r="N1862" s="7">
        <f t="shared" si="115"/>
        <v>0</v>
      </c>
      <c r="O1862" s="7">
        <f t="shared" si="113"/>
        <v>0</v>
      </c>
    </row>
    <row r="1863" spans="3:15" x14ac:dyDescent="0.35">
      <c r="C1863" s="18" t="str">
        <f t="shared" si="114"/>
        <v/>
      </c>
      <c r="D1863" s="13" t="str">
        <f>IF('2_DEBITOS'!D1859="","Não informado",'2_DEBITOS'!D1859)</f>
        <v>Não informado</v>
      </c>
      <c r="E1863" s="7">
        <f>IF('2_DEBITOS'!$I$4="ERRO !!!",0,SUM('2_DEBITOS'!E1859))</f>
        <v>0</v>
      </c>
      <c r="F1863" s="7">
        <f>IF('2_DEBITOS'!$I$4="ERRO !!!",0,SUM('2_DEBITOS'!F1859,'2_DEBITOS'!G1859))</f>
        <v>0</v>
      </c>
      <c r="G1863" s="8" t="str">
        <f>IF('1_QUESITOS'!$D$18="ERRO !!!","",
IF(E1863+F1863=0,"",
IF(OR('2_DEBITOS'!I1859="Sim",'1_QUESITOS'!$D$6="Sim",'1_QUESITOS'!$D$7="Sim",'1_QUESITOS'!$D$9="Sim"),"D",
IF('3_CAPAG'!$D$9="","",
'3_CAPAG'!$D$9))))</f>
        <v/>
      </c>
      <c r="H1863" s="8" t="str">
        <f>IF('1_QUESITOS'!$D$18="ERRO !!!","00.0",
IF(AND(OR(G1863="C",G1863="D"),'1_QUESITOS'!$D$13="Sim"),"10.1",
IF(AND(OR(G1863="A",G1863="B"),'1_QUESITOS'!$D$14="Sim"),"10.2",
IF(AND(OR(G1863="C",G1863="D"),'1_QUESITOS'!$D$13="Não",'1_QUESITOS'!$D$12="Inciso I"),"11.1",
IF(AND(OR(G1863="C",G1863="D"),'1_QUESITOS'!$D$13="Não",'1_QUESITOS'!$D$12="Inciso II"),"11.2",
"00.0")))))</f>
        <v>00.0</v>
      </c>
      <c r="I1863" s="87">
        <f>IF('1_QUESITOS'!$D$18="ERRO !!!",0,
IF(H1863="10.1",0.65,
IF(H1863="10.2",0,
IF(AND(H1863="11.1",'1_QUESITOS'!$D$8="Não",'1_QUESITOS'!$D$9="Não",'1_QUESITOS'!$D$10="Não",'1_QUESITOS'!$D$11="Não"),0.65,
IF(AND(H1863="11.1",OR('1_QUESITOS'!$D$8="Sim",'1_QUESITOS'!$D$9="Sim",'1_QUESITOS'!$D$10="Sim",'1_QUESITOS'!$D$11="Sim")),0.7,
IF(AND(H1863="11.2",'1_QUESITOS'!$D$8="Não",'1_QUESITOS'!$D$9="Não",'1_QUESITOS'!$D$10="Não",'1_QUESITOS'!$D$11="Não"),0.5,
IF(AND(H1863="11.2",OR('1_QUESITOS'!$D$8="Sim",'1_QUESITOS'!$D$9="Sim",'1_QUESITOS'!$D$10="Sim",'1_QUESITOS'!$D$11="Sim")),0.55,
0)))))))</f>
        <v>0</v>
      </c>
      <c r="J1863" s="87">
        <f>'3_CAPAG'!$D$8</f>
        <v>0</v>
      </c>
      <c r="K1863" s="87">
        <f>IF(OR('2_DEBITOS'!I1859="Sim",'1_QUESITOS'!$D$6="Sim",'1_QUESITOS'!$D$7="Sim",'1_QUESITOS'!$D$9="Sim"),I1863,
SMALL(I1863:J1863,1))</f>
        <v>0</v>
      </c>
      <c r="L1863" s="7">
        <f>IF('2_DEBITOS'!$I$4="ERRO !!!",0,ROUNDDOWN(SUM(E1863:F1863)*K1863,2))</f>
        <v>0</v>
      </c>
      <c r="M1863" s="7">
        <f t="shared" si="112"/>
        <v>0</v>
      </c>
      <c r="N1863" s="7">
        <f t="shared" si="115"/>
        <v>0</v>
      </c>
      <c r="O1863" s="7">
        <f t="shared" si="113"/>
        <v>0</v>
      </c>
    </row>
    <row r="1864" spans="3:15" x14ac:dyDescent="0.35">
      <c r="C1864" s="18" t="str">
        <f t="shared" si="114"/>
        <v/>
      </c>
      <c r="D1864" s="13" t="str">
        <f>IF('2_DEBITOS'!D1860="","Não informado",'2_DEBITOS'!D1860)</f>
        <v>Não informado</v>
      </c>
      <c r="E1864" s="7">
        <f>IF('2_DEBITOS'!$I$4="ERRO !!!",0,SUM('2_DEBITOS'!E1860))</f>
        <v>0</v>
      </c>
      <c r="F1864" s="7">
        <f>IF('2_DEBITOS'!$I$4="ERRO !!!",0,SUM('2_DEBITOS'!F1860,'2_DEBITOS'!G1860))</f>
        <v>0</v>
      </c>
      <c r="G1864" s="8" t="str">
        <f>IF('1_QUESITOS'!$D$18="ERRO !!!","",
IF(E1864+F1864=0,"",
IF(OR('2_DEBITOS'!I1860="Sim",'1_QUESITOS'!$D$6="Sim",'1_QUESITOS'!$D$7="Sim",'1_QUESITOS'!$D$9="Sim"),"D",
IF('3_CAPAG'!$D$9="","",
'3_CAPAG'!$D$9))))</f>
        <v/>
      </c>
      <c r="H1864" s="8" t="str">
        <f>IF('1_QUESITOS'!$D$18="ERRO !!!","00.0",
IF(AND(OR(G1864="C",G1864="D"),'1_QUESITOS'!$D$13="Sim"),"10.1",
IF(AND(OR(G1864="A",G1864="B"),'1_QUESITOS'!$D$14="Sim"),"10.2",
IF(AND(OR(G1864="C",G1864="D"),'1_QUESITOS'!$D$13="Não",'1_QUESITOS'!$D$12="Inciso I"),"11.1",
IF(AND(OR(G1864="C",G1864="D"),'1_QUESITOS'!$D$13="Não",'1_QUESITOS'!$D$12="Inciso II"),"11.2",
"00.0")))))</f>
        <v>00.0</v>
      </c>
      <c r="I1864" s="87">
        <f>IF('1_QUESITOS'!$D$18="ERRO !!!",0,
IF(H1864="10.1",0.65,
IF(H1864="10.2",0,
IF(AND(H1864="11.1",'1_QUESITOS'!$D$8="Não",'1_QUESITOS'!$D$9="Não",'1_QUESITOS'!$D$10="Não",'1_QUESITOS'!$D$11="Não"),0.65,
IF(AND(H1864="11.1",OR('1_QUESITOS'!$D$8="Sim",'1_QUESITOS'!$D$9="Sim",'1_QUESITOS'!$D$10="Sim",'1_QUESITOS'!$D$11="Sim")),0.7,
IF(AND(H1864="11.2",'1_QUESITOS'!$D$8="Não",'1_QUESITOS'!$D$9="Não",'1_QUESITOS'!$D$10="Não",'1_QUESITOS'!$D$11="Não"),0.5,
IF(AND(H1864="11.2",OR('1_QUESITOS'!$D$8="Sim",'1_QUESITOS'!$D$9="Sim",'1_QUESITOS'!$D$10="Sim",'1_QUESITOS'!$D$11="Sim")),0.55,
0)))))))</f>
        <v>0</v>
      </c>
      <c r="J1864" s="87">
        <f>'3_CAPAG'!$D$8</f>
        <v>0</v>
      </c>
      <c r="K1864" s="87">
        <f>IF(OR('2_DEBITOS'!I1860="Sim",'1_QUESITOS'!$D$6="Sim",'1_QUESITOS'!$D$7="Sim",'1_QUESITOS'!$D$9="Sim"),I1864,
SMALL(I1864:J1864,1))</f>
        <v>0</v>
      </c>
      <c r="L1864" s="7">
        <f>IF('2_DEBITOS'!$I$4="ERRO !!!",0,ROUNDDOWN(SUM(E1864:F1864)*K1864,2))</f>
        <v>0</v>
      </c>
      <c r="M1864" s="7">
        <f t="shared" si="112"/>
        <v>0</v>
      </c>
      <c r="N1864" s="7">
        <f t="shared" si="115"/>
        <v>0</v>
      </c>
      <c r="O1864" s="7">
        <f t="shared" si="113"/>
        <v>0</v>
      </c>
    </row>
    <row r="1865" spans="3:15" x14ac:dyDescent="0.35">
      <c r="C1865" s="18" t="str">
        <f t="shared" si="114"/>
        <v/>
      </c>
      <c r="D1865" s="13" t="str">
        <f>IF('2_DEBITOS'!D1861="","Não informado",'2_DEBITOS'!D1861)</f>
        <v>Não informado</v>
      </c>
      <c r="E1865" s="7">
        <f>IF('2_DEBITOS'!$I$4="ERRO !!!",0,SUM('2_DEBITOS'!E1861))</f>
        <v>0</v>
      </c>
      <c r="F1865" s="7">
        <f>IF('2_DEBITOS'!$I$4="ERRO !!!",0,SUM('2_DEBITOS'!F1861,'2_DEBITOS'!G1861))</f>
        <v>0</v>
      </c>
      <c r="G1865" s="8" t="str">
        <f>IF('1_QUESITOS'!$D$18="ERRO !!!","",
IF(E1865+F1865=0,"",
IF(OR('2_DEBITOS'!I1861="Sim",'1_QUESITOS'!$D$6="Sim",'1_QUESITOS'!$D$7="Sim",'1_QUESITOS'!$D$9="Sim"),"D",
IF('3_CAPAG'!$D$9="","",
'3_CAPAG'!$D$9))))</f>
        <v/>
      </c>
      <c r="H1865" s="8" t="str">
        <f>IF('1_QUESITOS'!$D$18="ERRO !!!","00.0",
IF(AND(OR(G1865="C",G1865="D"),'1_QUESITOS'!$D$13="Sim"),"10.1",
IF(AND(OR(G1865="A",G1865="B"),'1_QUESITOS'!$D$14="Sim"),"10.2",
IF(AND(OR(G1865="C",G1865="D"),'1_QUESITOS'!$D$13="Não",'1_QUESITOS'!$D$12="Inciso I"),"11.1",
IF(AND(OR(G1865="C",G1865="D"),'1_QUESITOS'!$D$13="Não",'1_QUESITOS'!$D$12="Inciso II"),"11.2",
"00.0")))))</f>
        <v>00.0</v>
      </c>
      <c r="I1865" s="87">
        <f>IF('1_QUESITOS'!$D$18="ERRO !!!",0,
IF(H1865="10.1",0.65,
IF(H1865="10.2",0,
IF(AND(H1865="11.1",'1_QUESITOS'!$D$8="Não",'1_QUESITOS'!$D$9="Não",'1_QUESITOS'!$D$10="Não",'1_QUESITOS'!$D$11="Não"),0.65,
IF(AND(H1865="11.1",OR('1_QUESITOS'!$D$8="Sim",'1_QUESITOS'!$D$9="Sim",'1_QUESITOS'!$D$10="Sim",'1_QUESITOS'!$D$11="Sim")),0.7,
IF(AND(H1865="11.2",'1_QUESITOS'!$D$8="Não",'1_QUESITOS'!$D$9="Não",'1_QUESITOS'!$D$10="Não",'1_QUESITOS'!$D$11="Não"),0.5,
IF(AND(H1865="11.2",OR('1_QUESITOS'!$D$8="Sim",'1_QUESITOS'!$D$9="Sim",'1_QUESITOS'!$D$10="Sim",'1_QUESITOS'!$D$11="Sim")),0.55,
0)))))))</f>
        <v>0</v>
      </c>
      <c r="J1865" s="87">
        <f>'3_CAPAG'!$D$8</f>
        <v>0</v>
      </c>
      <c r="K1865" s="87">
        <f>IF(OR('2_DEBITOS'!I1861="Sim",'1_QUESITOS'!$D$6="Sim",'1_QUESITOS'!$D$7="Sim",'1_QUESITOS'!$D$9="Sim"),I1865,
SMALL(I1865:J1865,1))</f>
        <v>0</v>
      </c>
      <c r="L1865" s="7">
        <f>IF('2_DEBITOS'!$I$4="ERRO !!!",0,ROUNDDOWN(SUM(E1865:F1865)*K1865,2))</f>
        <v>0</v>
      </c>
      <c r="M1865" s="7">
        <f t="shared" si="112"/>
        <v>0</v>
      </c>
      <c r="N1865" s="7">
        <f t="shared" si="115"/>
        <v>0</v>
      </c>
      <c r="O1865" s="7">
        <f t="shared" si="113"/>
        <v>0</v>
      </c>
    </row>
    <row r="1866" spans="3:15" x14ac:dyDescent="0.35">
      <c r="C1866" s="18" t="str">
        <f t="shared" si="114"/>
        <v/>
      </c>
      <c r="D1866" s="13" t="str">
        <f>IF('2_DEBITOS'!D1862="","Não informado",'2_DEBITOS'!D1862)</f>
        <v>Não informado</v>
      </c>
      <c r="E1866" s="7">
        <f>IF('2_DEBITOS'!$I$4="ERRO !!!",0,SUM('2_DEBITOS'!E1862))</f>
        <v>0</v>
      </c>
      <c r="F1866" s="7">
        <f>IF('2_DEBITOS'!$I$4="ERRO !!!",0,SUM('2_DEBITOS'!F1862,'2_DEBITOS'!G1862))</f>
        <v>0</v>
      </c>
      <c r="G1866" s="8" t="str">
        <f>IF('1_QUESITOS'!$D$18="ERRO !!!","",
IF(E1866+F1866=0,"",
IF(OR('2_DEBITOS'!I1862="Sim",'1_QUESITOS'!$D$6="Sim",'1_QUESITOS'!$D$7="Sim",'1_QUESITOS'!$D$9="Sim"),"D",
IF('3_CAPAG'!$D$9="","",
'3_CAPAG'!$D$9))))</f>
        <v/>
      </c>
      <c r="H1866" s="8" t="str">
        <f>IF('1_QUESITOS'!$D$18="ERRO !!!","00.0",
IF(AND(OR(G1866="C",G1866="D"),'1_QUESITOS'!$D$13="Sim"),"10.1",
IF(AND(OR(G1866="A",G1866="B"),'1_QUESITOS'!$D$14="Sim"),"10.2",
IF(AND(OR(G1866="C",G1866="D"),'1_QUESITOS'!$D$13="Não",'1_QUESITOS'!$D$12="Inciso I"),"11.1",
IF(AND(OR(G1866="C",G1866="D"),'1_QUESITOS'!$D$13="Não",'1_QUESITOS'!$D$12="Inciso II"),"11.2",
"00.0")))))</f>
        <v>00.0</v>
      </c>
      <c r="I1866" s="87">
        <f>IF('1_QUESITOS'!$D$18="ERRO !!!",0,
IF(H1866="10.1",0.65,
IF(H1866="10.2",0,
IF(AND(H1866="11.1",'1_QUESITOS'!$D$8="Não",'1_QUESITOS'!$D$9="Não",'1_QUESITOS'!$D$10="Não",'1_QUESITOS'!$D$11="Não"),0.65,
IF(AND(H1866="11.1",OR('1_QUESITOS'!$D$8="Sim",'1_QUESITOS'!$D$9="Sim",'1_QUESITOS'!$D$10="Sim",'1_QUESITOS'!$D$11="Sim")),0.7,
IF(AND(H1866="11.2",'1_QUESITOS'!$D$8="Não",'1_QUESITOS'!$D$9="Não",'1_QUESITOS'!$D$10="Não",'1_QUESITOS'!$D$11="Não"),0.5,
IF(AND(H1866="11.2",OR('1_QUESITOS'!$D$8="Sim",'1_QUESITOS'!$D$9="Sim",'1_QUESITOS'!$D$10="Sim",'1_QUESITOS'!$D$11="Sim")),0.55,
0)))))))</f>
        <v>0</v>
      </c>
      <c r="J1866" s="87">
        <f>'3_CAPAG'!$D$8</f>
        <v>0</v>
      </c>
      <c r="K1866" s="87">
        <f>IF(OR('2_DEBITOS'!I1862="Sim",'1_QUESITOS'!$D$6="Sim",'1_QUESITOS'!$D$7="Sim",'1_QUESITOS'!$D$9="Sim"),I1866,
SMALL(I1866:J1866,1))</f>
        <v>0</v>
      </c>
      <c r="L1866" s="7">
        <f>IF('2_DEBITOS'!$I$4="ERRO !!!",0,ROUNDDOWN(SUM(E1866:F1866)*K1866,2))</f>
        <v>0</v>
      </c>
      <c r="M1866" s="7">
        <f t="shared" si="112"/>
        <v>0</v>
      </c>
      <c r="N1866" s="7">
        <f t="shared" si="115"/>
        <v>0</v>
      </c>
      <c r="O1866" s="7">
        <f t="shared" si="113"/>
        <v>0</v>
      </c>
    </row>
    <row r="1867" spans="3:15" x14ac:dyDescent="0.35">
      <c r="C1867" s="18" t="str">
        <f t="shared" si="114"/>
        <v/>
      </c>
      <c r="D1867" s="13" t="str">
        <f>IF('2_DEBITOS'!D1863="","Não informado",'2_DEBITOS'!D1863)</f>
        <v>Não informado</v>
      </c>
      <c r="E1867" s="7">
        <f>IF('2_DEBITOS'!$I$4="ERRO !!!",0,SUM('2_DEBITOS'!E1863))</f>
        <v>0</v>
      </c>
      <c r="F1867" s="7">
        <f>IF('2_DEBITOS'!$I$4="ERRO !!!",0,SUM('2_DEBITOS'!F1863,'2_DEBITOS'!G1863))</f>
        <v>0</v>
      </c>
      <c r="G1867" s="8" t="str">
        <f>IF('1_QUESITOS'!$D$18="ERRO !!!","",
IF(E1867+F1867=0,"",
IF(OR('2_DEBITOS'!I1863="Sim",'1_QUESITOS'!$D$6="Sim",'1_QUESITOS'!$D$7="Sim",'1_QUESITOS'!$D$9="Sim"),"D",
IF('3_CAPAG'!$D$9="","",
'3_CAPAG'!$D$9))))</f>
        <v/>
      </c>
      <c r="H1867" s="8" t="str">
        <f>IF('1_QUESITOS'!$D$18="ERRO !!!","00.0",
IF(AND(OR(G1867="C",G1867="D"),'1_QUESITOS'!$D$13="Sim"),"10.1",
IF(AND(OR(G1867="A",G1867="B"),'1_QUESITOS'!$D$14="Sim"),"10.2",
IF(AND(OR(G1867="C",G1867="D"),'1_QUESITOS'!$D$13="Não",'1_QUESITOS'!$D$12="Inciso I"),"11.1",
IF(AND(OR(G1867="C",G1867="D"),'1_QUESITOS'!$D$13="Não",'1_QUESITOS'!$D$12="Inciso II"),"11.2",
"00.0")))))</f>
        <v>00.0</v>
      </c>
      <c r="I1867" s="87">
        <f>IF('1_QUESITOS'!$D$18="ERRO !!!",0,
IF(H1867="10.1",0.65,
IF(H1867="10.2",0,
IF(AND(H1867="11.1",'1_QUESITOS'!$D$8="Não",'1_QUESITOS'!$D$9="Não",'1_QUESITOS'!$D$10="Não",'1_QUESITOS'!$D$11="Não"),0.65,
IF(AND(H1867="11.1",OR('1_QUESITOS'!$D$8="Sim",'1_QUESITOS'!$D$9="Sim",'1_QUESITOS'!$D$10="Sim",'1_QUESITOS'!$D$11="Sim")),0.7,
IF(AND(H1867="11.2",'1_QUESITOS'!$D$8="Não",'1_QUESITOS'!$D$9="Não",'1_QUESITOS'!$D$10="Não",'1_QUESITOS'!$D$11="Não"),0.5,
IF(AND(H1867="11.2",OR('1_QUESITOS'!$D$8="Sim",'1_QUESITOS'!$D$9="Sim",'1_QUESITOS'!$D$10="Sim",'1_QUESITOS'!$D$11="Sim")),0.55,
0)))))))</f>
        <v>0</v>
      </c>
      <c r="J1867" s="87">
        <f>'3_CAPAG'!$D$8</f>
        <v>0</v>
      </c>
      <c r="K1867" s="87">
        <f>IF(OR('2_DEBITOS'!I1863="Sim",'1_QUESITOS'!$D$6="Sim",'1_QUESITOS'!$D$7="Sim",'1_QUESITOS'!$D$9="Sim"),I1867,
SMALL(I1867:J1867,1))</f>
        <v>0</v>
      </c>
      <c r="L1867" s="7">
        <f>IF('2_DEBITOS'!$I$4="ERRO !!!",0,ROUNDDOWN(SUM(E1867:F1867)*K1867,2))</f>
        <v>0</v>
      </c>
      <c r="M1867" s="7">
        <f t="shared" si="112"/>
        <v>0</v>
      </c>
      <c r="N1867" s="7">
        <f t="shared" si="115"/>
        <v>0</v>
      </c>
      <c r="O1867" s="7">
        <f t="shared" si="113"/>
        <v>0</v>
      </c>
    </row>
    <row r="1868" spans="3:15" x14ac:dyDescent="0.35">
      <c r="C1868" s="18" t="str">
        <f t="shared" si="114"/>
        <v/>
      </c>
      <c r="D1868" s="13" t="str">
        <f>IF('2_DEBITOS'!D1864="","Não informado",'2_DEBITOS'!D1864)</f>
        <v>Não informado</v>
      </c>
      <c r="E1868" s="7">
        <f>IF('2_DEBITOS'!$I$4="ERRO !!!",0,SUM('2_DEBITOS'!E1864))</f>
        <v>0</v>
      </c>
      <c r="F1868" s="7">
        <f>IF('2_DEBITOS'!$I$4="ERRO !!!",0,SUM('2_DEBITOS'!F1864,'2_DEBITOS'!G1864))</f>
        <v>0</v>
      </c>
      <c r="G1868" s="8" t="str">
        <f>IF('1_QUESITOS'!$D$18="ERRO !!!","",
IF(E1868+F1868=0,"",
IF(OR('2_DEBITOS'!I1864="Sim",'1_QUESITOS'!$D$6="Sim",'1_QUESITOS'!$D$7="Sim",'1_QUESITOS'!$D$9="Sim"),"D",
IF('3_CAPAG'!$D$9="","",
'3_CAPAG'!$D$9))))</f>
        <v/>
      </c>
      <c r="H1868" s="8" t="str">
        <f>IF('1_QUESITOS'!$D$18="ERRO !!!","00.0",
IF(AND(OR(G1868="C",G1868="D"),'1_QUESITOS'!$D$13="Sim"),"10.1",
IF(AND(OR(G1868="A",G1868="B"),'1_QUESITOS'!$D$14="Sim"),"10.2",
IF(AND(OR(G1868="C",G1868="D"),'1_QUESITOS'!$D$13="Não",'1_QUESITOS'!$D$12="Inciso I"),"11.1",
IF(AND(OR(G1868="C",G1868="D"),'1_QUESITOS'!$D$13="Não",'1_QUESITOS'!$D$12="Inciso II"),"11.2",
"00.0")))))</f>
        <v>00.0</v>
      </c>
      <c r="I1868" s="87">
        <f>IF('1_QUESITOS'!$D$18="ERRO !!!",0,
IF(H1868="10.1",0.65,
IF(H1868="10.2",0,
IF(AND(H1868="11.1",'1_QUESITOS'!$D$8="Não",'1_QUESITOS'!$D$9="Não",'1_QUESITOS'!$D$10="Não",'1_QUESITOS'!$D$11="Não"),0.65,
IF(AND(H1868="11.1",OR('1_QUESITOS'!$D$8="Sim",'1_QUESITOS'!$D$9="Sim",'1_QUESITOS'!$D$10="Sim",'1_QUESITOS'!$D$11="Sim")),0.7,
IF(AND(H1868="11.2",'1_QUESITOS'!$D$8="Não",'1_QUESITOS'!$D$9="Não",'1_QUESITOS'!$D$10="Não",'1_QUESITOS'!$D$11="Não"),0.5,
IF(AND(H1868="11.2",OR('1_QUESITOS'!$D$8="Sim",'1_QUESITOS'!$D$9="Sim",'1_QUESITOS'!$D$10="Sim",'1_QUESITOS'!$D$11="Sim")),0.55,
0)))))))</f>
        <v>0</v>
      </c>
      <c r="J1868" s="87">
        <f>'3_CAPAG'!$D$8</f>
        <v>0</v>
      </c>
      <c r="K1868" s="87">
        <f>IF(OR('2_DEBITOS'!I1864="Sim",'1_QUESITOS'!$D$6="Sim",'1_QUESITOS'!$D$7="Sim",'1_QUESITOS'!$D$9="Sim"),I1868,
SMALL(I1868:J1868,1))</f>
        <v>0</v>
      </c>
      <c r="L1868" s="7">
        <f>IF('2_DEBITOS'!$I$4="ERRO !!!",0,ROUNDDOWN(SUM(E1868:F1868)*K1868,2))</f>
        <v>0</v>
      </c>
      <c r="M1868" s="7">
        <f t="shared" si="112"/>
        <v>0</v>
      </c>
      <c r="N1868" s="7">
        <f t="shared" si="115"/>
        <v>0</v>
      </c>
      <c r="O1868" s="7">
        <f t="shared" si="113"/>
        <v>0</v>
      </c>
    </row>
    <row r="1869" spans="3:15" x14ac:dyDescent="0.35">
      <c r="C1869" s="18" t="str">
        <f t="shared" si="114"/>
        <v/>
      </c>
      <c r="D1869" s="13" t="str">
        <f>IF('2_DEBITOS'!D1865="","Não informado",'2_DEBITOS'!D1865)</f>
        <v>Não informado</v>
      </c>
      <c r="E1869" s="7">
        <f>IF('2_DEBITOS'!$I$4="ERRO !!!",0,SUM('2_DEBITOS'!E1865))</f>
        <v>0</v>
      </c>
      <c r="F1869" s="7">
        <f>IF('2_DEBITOS'!$I$4="ERRO !!!",0,SUM('2_DEBITOS'!F1865,'2_DEBITOS'!G1865))</f>
        <v>0</v>
      </c>
      <c r="G1869" s="8" t="str">
        <f>IF('1_QUESITOS'!$D$18="ERRO !!!","",
IF(E1869+F1869=0,"",
IF(OR('2_DEBITOS'!I1865="Sim",'1_QUESITOS'!$D$6="Sim",'1_QUESITOS'!$D$7="Sim",'1_QUESITOS'!$D$9="Sim"),"D",
IF('3_CAPAG'!$D$9="","",
'3_CAPAG'!$D$9))))</f>
        <v/>
      </c>
      <c r="H1869" s="8" t="str">
        <f>IF('1_QUESITOS'!$D$18="ERRO !!!","00.0",
IF(AND(OR(G1869="C",G1869="D"),'1_QUESITOS'!$D$13="Sim"),"10.1",
IF(AND(OR(G1869="A",G1869="B"),'1_QUESITOS'!$D$14="Sim"),"10.2",
IF(AND(OR(G1869="C",G1869="D"),'1_QUESITOS'!$D$13="Não",'1_QUESITOS'!$D$12="Inciso I"),"11.1",
IF(AND(OR(G1869="C",G1869="D"),'1_QUESITOS'!$D$13="Não",'1_QUESITOS'!$D$12="Inciso II"),"11.2",
"00.0")))))</f>
        <v>00.0</v>
      </c>
      <c r="I1869" s="87">
        <f>IF('1_QUESITOS'!$D$18="ERRO !!!",0,
IF(H1869="10.1",0.65,
IF(H1869="10.2",0,
IF(AND(H1869="11.1",'1_QUESITOS'!$D$8="Não",'1_QUESITOS'!$D$9="Não",'1_QUESITOS'!$D$10="Não",'1_QUESITOS'!$D$11="Não"),0.65,
IF(AND(H1869="11.1",OR('1_QUESITOS'!$D$8="Sim",'1_QUESITOS'!$D$9="Sim",'1_QUESITOS'!$D$10="Sim",'1_QUESITOS'!$D$11="Sim")),0.7,
IF(AND(H1869="11.2",'1_QUESITOS'!$D$8="Não",'1_QUESITOS'!$D$9="Não",'1_QUESITOS'!$D$10="Não",'1_QUESITOS'!$D$11="Não"),0.5,
IF(AND(H1869="11.2",OR('1_QUESITOS'!$D$8="Sim",'1_QUESITOS'!$D$9="Sim",'1_QUESITOS'!$D$10="Sim",'1_QUESITOS'!$D$11="Sim")),0.55,
0)))))))</f>
        <v>0</v>
      </c>
      <c r="J1869" s="87">
        <f>'3_CAPAG'!$D$8</f>
        <v>0</v>
      </c>
      <c r="K1869" s="87">
        <f>IF(OR('2_DEBITOS'!I1865="Sim",'1_QUESITOS'!$D$6="Sim",'1_QUESITOS'!$D$7="Sim",'1_QUESITOS'!$D$9="Sim"),I1869,
SMALL(I1869:J1869,1))</f>
        <v>0</v>
      </c>
      <c r="L1869" s="7">
        <f>IF('2_DEBITOS'!$I$4="ERRO !!!",0,ROUNDDOWN(SUM(E1869:F1869)*K1869,2))</f>
        <v>0</v>
      </c>
      <c r="M1869" s="7">
        <f t="shared" si="112"/>
        <v>0</v>
      </c>
      <c r="N1869" s="7">
        <f t="shared" si="115"/>
        <v>0</v>
      </c>
      <c r="O1869" s="7">
        <f t="shared" si="113"/>
        <v>0</v>
      </c>
    </row>
    <row r="1870" spans="3:15" x14ac:dyDescent="0.35">
      <c r="C1870" s="18" t="str">
        <f t="shared" si="114"/>
        <v/>
      </c>
      <c r="D1870" s="13" t="str">
        <f>IF('2_DEBITOS'!D1866="","Não informado",'2_DEBITOS'!D1866)</f>
        <v>Não informado</v>
      </c>
      <c r="E1870" s="7">
        <f>IF('2_DEBITOS'!$I$4="ERRO !!!",0,SUM('2_DEBITOS'!E1866))</f>
        <v>0</v>
      </c>
      <c r="F1870" s="7">
        <f>IF('2_DEBITOS'!$I$4="ERRO !!!",0,SUM('2_DEBITOS'!F1866,'2_DEBITOS'!G1866))</f>
        <v>0</v>
      </c>
      <c r="G1870" s="8" t="str">
        <f>IF('1_QUESITOS'!$D$18="ERRO !!!","",
IF(E1870+F1870=0,"",
IF(OR('2_DEBITOS'!I1866="Sim",'1_QUESITOS'!$D$6="Sim",'1_QUESITOS'!$D$7="Sim",'1_QUESITOS'!$D$9="Sim"),"D",
IF('3_CAPAG'!$D$9="","",
'3_CAPAG'!$D$9))))</f>
        <v/>
      </c>
      <c r="H1870" s="8" t="str">
        <f>IF('1_QUESITOS'!$D$18="ERRO !!!","00.0",
IF(AND(OR(G1870="C",G1870="D"),'1_QUESITOS'!$D$13="Sim"),"10.1",
IF(AND(OR(G1870="A",G1870="B"),'1_QUESITOS'!$D$14="Sim"),"10.2",
IF(AND(OR(G1870="C",G1870="D"),'1_QUESITOS'!$D$13="Não",'1_QUESITOS'!$D$12="Inciso I"),"11.1",
IF(AND(OR(G1870="C",G1870="D"),'1_QUESITOS'!$D$13="Não",'1_QUESITOS'!$D$12="Inciso II"),"11.2",
"00.0")))))</f>
        <v>00.0</v>
      </c>
      <c r="I1870" s="87">
        <f>IF('1_QUESITOS'!$D$18="ERRO !!!",0,
IF(H1870="10.1",0.65,
IF(H1870="10.2",0,
IF(AND(H1870="11.1",'1_QUESITOS'!$D$8="Não",'1_QUESITOS'!$D$9="Não",'1_QUESITOS'!$D$10="Não",'1_QUESITOS'!$D$11="Não"),0.65,
IF(AND(H1870="11.1",OR('1_QUESITOS'!$D$8="Sim",'1_QUESITOS'!$D$9="Sim",'1_QUESITOS'!$D$10="Sim",'1_QUESITOS'!$D$11="Sim")),0.7,
IF(AND(H1870="11.2",'1_QUESITOS'!$D$8="Não",'1_QUESITOS'!$D$9="Não",'1_QUESITOS'!$D$10="Não",'1_QUESITOS'!$D$11="Não"),0.5,
IF(AND(H1870="11.2",OR('1_QUESITOS'!$D$8="Sim",'1_QUESITOS'!$D$9="Sim",'1_QUESITOS'!$D$10="Sim",'1_QUESITOS'!$D$11="Sim")),0.55,
0)))))))</f>
        <v>0</v>
      </c>
      <c r="J1870" s="87">
        <f>'3_CAPAG'!$D$8</f>
        <v>0</v>
      </c>
      <c r="K1870" s="87">
        <f>IF(OR('2_DEBITOS'!I1866="Sim",'1_QUESITOS'!$D$6="Sim",'1_QUESITOS'!$D$7="Sim",'1_QUESITOS'!$D$9="Sim"),I1870,
SMALL(I1870:J1870,1))</f>
        <v>0</v>
      </c>
      <c r="L1870" s="7">
        <f>IF('2_DEBITOS'!$I$4="ERRO !!!",0,ROUNDDOWN(SUM(E1870:F1870)*K1870,2))</f>
        <v>0</v>
      </c>
      <c r="M1870" s="7">
        <f t="shared" ref="M1870:M1933" si="116">IF(OR(F1870="",F1870=0),0,IF(OR(H1870="10.1",H1870="11.1",H1870="11.2"),1*F1870,0))</f>
        <v>0</v>
      </c>
      <c r="N1870" s="7">
        <f t="shared" si="115"/>
        <v>0</v>
      </c>
      <c r="O1870" s="7">
        <f t="shared" ref="O1870:O1933" si="117">E1870+F1870-N1870</f>
        <v>0</v>
      </c>
    </row>
    <row r="1871" spans="3:15" x14ac:dyDescent="0.35">
      <c r="C1871" s="18" t="str">
        <f t="shared" ref="C1871:C1934" si="118">IF(D1871="Não informado","",IF(ISERROR(1+C1870),1,1+C1870))</f>
        <v/>
      </c>
      <c r="D1871" s="13" t="str">
        <f>IF('2_DEBITOS'!D1867="","Não informado",'2_DEBITOS'!D1867)</f>
        <v>Não informado</v>
      </c>
      <c r="E1871" s="7">
        <f>IF('2_DEBITOS'!$I$4="ERRO !!!",0,SUM('2_DEBITOS'!E1867))</f>
        <v>0</v>
      </c>
      <c r="F1871" s="7">
        <f>IF('2_DEBITOS'!$I$4="ERRO !!!",0,SUM('2_DEBITOS'!F1867,'2_DEBITOS'!G1867))</f>
        <v>0</v>
      </c>
      <c r="G1871" s="8" t="str">
        <f>IF('1_QUESITOS'!$D$18="ERRO !!!","",
IF(E1871+F1871=0,"",
IF(OR('2_DEBITOS'!I1867="Sim",'1_QUESITOS'!$D$6="Sim",'1_QUESITOS'!$D$7="Sim",'1_QUESITOS'!$D$9="Sim"),"D",
IF('3_CAPAG'!$D$9="","",
'3_CAPAG'!$D$9))))</f>
        <v/>
      </c>
      <c r="H1871" s="8" t="str">
        <f>IF('1_QUESITOS'!$D$18="ERRO !!!","00.0",
IF(AND(OR(G1871="C",G1871="D"),'1_QUESITOS'!$D$13="Sim"),"10.1",
IF(AND(OR(G1871="A",G1871="B"),'1_QUESITOS'!$D$14="Sim"),"10.2",
IF(AND(OR(G1871="C",G1871="D"),'1_QUESITOS'!$D$13="Não",'1_QUESITOS'!$D$12="Inciso I"),"11.1",
IF(AND(OR(G1871="C",G1871="D"),'1_QUESITOS'!$D$13="Não",'1_QUESITOS'!$D$12="Inciso II"),"11.2",
"00.0")))))</f>
        <v>00.0</v>
      </c>
      <c r="I1871" s="87">
        <f>IF('1_QUESITOS'!$D$18="ERRO !!!",0,
IF(H1871="10.1",0.65,
IF(H1871="10.2",0,
IF(AND(H1871="11.1",'1_QUESITOS'!$D$8="Não",'1_QUESITOS'!$D$9="Não",'1_QUESITOS'!$D$10="Não",'1_QUESITOS'!$D$11="Não"),0.65,
IF(AND(H1871="11.1",OR('1_QUESITOS'!$D$8="Sim",'1_QUESITOS'!$D$9="Sim",'1_QUESITOS'!$D$10="Sim",'1_QUESITOS'!$D$11="Sim")),0.7,
IF(AND(H1871="11.2",'1_QUESITOS'!$D$8="Não",'1_QUESITOS'!$D$9="Não",'1_QUESITOS'!$D$10="Não",'1_QUESITOS'!$D$11="Não"),0.5,
IF(AND(H1871="11.2",OR('1_QUESITOS'!$D$8="Sim",'1_QUESITOS'!$D$9="Sim",'1_QUESITOS'!$D$10="Sim",'1_QUESITOS'!$D$11="Sim")),0.55,
0)))))))</f>
        <v>0</v>
      </c>
      <c r="J1871" s="87">
        <f>'3_CAPAG'!$D$8</f>
        <v>0</v>
      </c>
      <c r="K1871" s="87">
        <f>IF(OR('2_DEBITOS'!I1867="Sim",'1_QUESITOS'!$D$6="Sim",'1_QUESITOS'!$D$7="Sim",'1_QUESITOS'!$D$9="Sim"),I1871,
SMALL(I1871:J1871,1))</f>
        <v>0</v>
      </c>
      <c r="L1871" s="7">
        <f>IF('2_DEBITOS'!$I$4="ERRO !!!",0,ROUNDDOWN(SUM(E1871:F1871)*K1871,2))</f>
        <v>0</v>
      </c>
      <c r="M1871" s="7">
        <f t="shared" si="116"/>
        <v>0</v>
      </c>
      <c r="N1871" s="7">
        <f t="shared" ref="N1871:N1934" si="119">SMALL(L1871:M1871,1)</f>
        <v>0</v>
      </c>
      <c r="O1871" s="7">
        <f t="shared" si="117"/>
        <v>0</v>
      </c>
    </row>
    <row r="1872" spans="3:15" x14ac:dyDescent="0.35">
      <c r="C1872" s="18" t="str">
        <f t="shared" si="118"/>
        <v/>
      </c>
      <c r="D1872" s="13" t="str">
        <f>IF('2_DEBITOS'!D1868="","Não informado",'2_DEBITOS'!D1868)</f>
        <v>Não informado</v>
      </c>
      <c r="E1872" s="7">
        <f>IF('2_DEBITOS'!$I$4="ERRO !!!",0,SUM('2_DEBITOS'!E1868))</f>
        <v>0</v>
      </c>
      <c r="F1872" s="7">
        <f>IF('2_DEBITOS'!$I$4="ERRO !!!",0,SUM('2_DEBITOS'!F1868,'2_DEBITOS'!G1868))</f>
        <v>0</v>
      </c>
      <c r="G1872" s="8" t="str">
        <f>IF('1_QUESITOS'!$D$18="ERRO !!!","",
IF(E1872+F1872=0,"",
IF(OR('2_DEBITOS'!I1868="Sim",'1_QUESITOS'!$D$6="Sim",'1_QUESITOS'!$D$7="Sim",'1_QUESITOS'!$D$9="Sim"),"D",
IF('3_CAPAG'!$D$9="","",
'3_CAPAG'!$D$9))))</f>
        <v/>
      </c>
      <c r="H1872" s="8" t="str">
        <f>IF('1_QUESITOS'!$D$18="ERRO !!!","00.0",
IF(AND(OR(G1872="C",G1872="D"),'1_QUESITOS'!$D$13="Sim"),"10.1",
IF(AND(OR(G1872="A",G1872="B"),'1_QUESITOS'!$D$14="Sim"),"10.2",
IF(AND(OR(G1872="C",G1872="D"),'1_QUESITOS'!$D$13="Não",'1_QUESITOS'!$D$12="Inciso I"),"11.1",
IF(AND(OR(G1872="C",G1872="D"),'1_QUESITOS'!$D$13="Não",'1_QUESITOS'!$D$12="Inciso II"),"11.2",
"00.0")))))</f>
        <v>00.0</v>
      </c>
      <c r="I1872" s="87">
        <f>IF('1_QUESITOS'!$D$18="ERRO !!!",0,
IF(H1872="10.1",0.65,
IF(H1872="10.2",0,
IF(AND(H1872="11.1",'1_QUESITOS'!$D$8="Não",'1_QUESITOS'!$D$9="Não",'1_QUESITOS'!$D$10="Não",'1_QUESITOS'!$D$11="Não"),0.65,
IF(AND(H1872="11.1",OR('1_QUESITOS'!$D$8="Sim",'1_QUESITOS'!$D$9="Sim",'1_QUESITOS'!$D$10="Sim",'1_QUESITOS'!$D$11="Sim")),0.7,
IF(AND(H1872="11.2",'1_QUESITOS'!$D$8="Não",'1_QUESITOS'!$D$9="Não",'1_QUESITOS'!$D$10="Não",'1_QUESITOS'!$D$11="Não"),0.5,
IF(AND(H1872="11.2",OR('1_QUESITOS'!$D$8="Sim",'1_QUESITOS'!$D$9="Sim",'1_QUESITOS'!$D$10="Sim",'1_QUESITOS'!$D$11="Sim")),0.55,
0)))))))</f>
        <v>0</v>
      </c>
      <c r="J1872" s="87">
        <f>'3_CAPAG'!$D$8</f>
        <v>0</v>
      </c>
      <c r="K1872" s="87">
        <f>IF(OR('2_DEBITOS'!I1868="Sim",'1_QUESITOS'!$D$6="Sim",'1_QUESITOS'!$D$7="Sim",'1_QUESITOS'!$D$9="Sim"),I1872,
SMALL(I1872:J1872,1))</f>
        <v>0</v>
      </c>
      <c r="L1872" s="7">
        <f>IF('2_DEBITOS'!$I$4="ERRO !!!",0,ROUNDDOWN(SUM(E1872:F1872)*K1872,2))</f>
        <v>0</v>
      </c>
      <c r="M1872" s="7">
        <f t="shared" si="116"/>
        <v>0</v>
      </c>
      <c r="N1872" s="7">
        <f t="shared" si="119"/>
        <v>0</v>
      </c>
      <c r="O1872" s="7">
        <f t="shared" si="117"/>
        <v>0</v>
      </c>
    </row>
    <row r="1873" spans="3:15" x14ac:dyDescent="0.35">
      <c r="C1873" s="18" t="str">
        <f t="shared" si="118"/>
        <v/>
      </c>
      <c r="D1873" s="13" t="str">
        <f>IF('2_DEBITOS'!D1869="","Não informado",'2_DEBITOS'!D1869)</f>
        <v>Não informado</v>
      </c>
      <c r="E1873" s="7">
        <f>IF('2_DEBITOS'!$I$4="ERRO !!!",0,SUM('2_DEBITOS'!E1869))</f>
        <v>0</v>
      </c>
      <c r="F1873" s="7">
        <f>IF('2_DEBITOS'!$I$4="ERRO !!!",0,SUM('2_DEBITOS'!F1869,'2_DEBITOS'!G1869))</f>
        <v>0</v>
      </c>
      <c r="G1873" s="8" t="str">
        <f>IF('1_QUESITOS'!$D$18="ERRO !!!","",
IF(E1873+F1873=0,"",
IF(OR('2_DEBITOS'!I1869="Sim",'1_QUESITOS'!$D$6="Sim",'1_QUESITOS'!$D$7="Sim",'1_QUESITOS'!$D$9="Sim"),"D",
IF('3_CAPAG'!$D$9="","",
'3_CAPAG'!$D$9))))</f>
        <v/>
      </c>
      <c r="H1873" s="8" t="str">
        <f>IF('1_QUESITOS'!$D$18="ERRO !!!","00.0",
IF(AND(OR(G1873="C",G1873="D"),'1_QUESITOS'!$D$13="Sim"),"10.1",
IF(AND(OR(G1873="A",G1873="B"),'1_QUESITOS'!$D$14="Sim"),"10.2",
IF(AND(OR(G1873="C",G1873="D"),'1_QUESITOS'!$D$13="Não",'1_QUESITOS'!$D$12="Inciso I"),"11.1",
IF(AND(OR(G1873="C",G1873="D"),'1_QUESITOS'!$D$13="Não",'1_QUESITOS'!$D$12="Inciso II"),"11.2",
"00.0")))))</f>
        <v>00.0</v>
      </c>
      <c r="I1873" s="87">
        <f>IF('1_QUESITOS'!$D$18="ERRO !!!",0,
IF(H1873="10.1",0.65,
IF(H1873="10.2",0,
IF(AND(H1873="11.1",'1_QUESITOS'!$D$8="Não",'1_QUESITOS'!$D$9="Não",'1_QUESITOS'!$D$10="Não",'1_QUESITOS'!$D$11="Não"),0.65,
IF(AND(H1873="11.1",OR('1_QUESITOS'!$D$8="Sim",'1_QUESITOS'!$D$9="Sim",'1_QUESITOS'!$D$10="Sim",'1_QUESITOS'!$D$11="Sim")),0.7,
IF(AND(H1873="11.2",'1_QUESITOS'!$D$8="Não",'1_QUESITOS'!$D$9="Não",'1_QUESITOS'!$D$10="Não",'1_QUESITOS'!$D$11="Não"),0.5,
IF(AND(H1873="11.2",OR('1_QUESITOS'!$D$8="Sim",'1_QUESITOS'!$D$9="Sim",'1_QUESITOS'!$D$10="Sim",'1_QUESITOS'!$D$11="Sim")),0.55,
0)))))))</f>
        <v>0</v>
      </c>
      <c r="J1873" s="87">
        <f>'3_CAPAG'!$D$8</f>
        <v>0</v>
      </c>
      <c r="K1873" s="87">
        <f>IF(OR('2_DEBITOS'!I1869="Sim",'1_QUESITOS'!$D$6="Sim",'1_QUESITOS'!$D$7="Sim",'1_QUESITOS'!$D$9="Sim"),I1873,
SMALL(I1873:J1873,1))</f>
        <v>0</v>
      </c>
      <c r="L1873" s="7">
        <f>IF('2_DEBITOS'!$I$4="ERRO !!!",0,ROUNDDOWN(SUM(E1873:F1873)*K1873,2))</f>
        <v>0</v>
      </c>
      <c r="M1873" s="7">
        <f t="shared" si="116"/>
        <v>0</v>
      </c>
      <c r="N1873" s="7">
        <f t="shared" si="119"/>
        <v>0</v>
      </c>
      <c r="O1873" s="7">
        <f t="shared" si="117"/>
        <v>0</v>
      </c>
    </row>
    <row r="1874" spans="3:15" x14ac:dyDescent="0.35">
      <c r="C1874" s="18" t="str">
        <f t="shared" si="118"/>
        <v/>
      </c>
      <c r="D1874" s="13" t="str">
        <f>IF('2_DEBITOS'!D1870="","Não informado",'2_DEBITOS'!D1870)</f>
        <v>Não informado</v>
      </c>
      <c r="E1874" s="7">
        <f>IF('2_DEBITOS'!$I$4="ERRO !!!",0,SUM('2_DEBITOS'!E1870))</f>
        <v>0</v>
      </c>
      <c r="F1874" s="7">
        <f>IF('2_DEBITOS'!$I$4="ERRO !!!",0,SUM('2_DEBITOS'!F1870,'2_DEBITOS'!G1870))</f>
        <v>0</v>
      </c>
      <c r="G1874" s="8" t="str">
        <f>IF('1_QUESITOS'!$D$18="ERRO !!!","",
IF(E1874+F1874=0,"",
IF(OR('2_DEBITOS'!I1870="Sim",'1_QUESITOS'!$D$6="Sim",'1_QUESITOS'!$D$7="Sim",'1_QUESITOS'!$D$9="Sim"),"D",
IF('3_CAPAG'!$D$9="","",
'3_CAPAG'!$D$9))))</f>
        <v/>
      </c>
      <c r="H1874" s="8" t="str">
        <f>IF('1_QUESITOS'!$D$18="ERRO !!!","00.0",
IF(AND(OR(G1874="C",G1874="D"),'1_QUESITOS'!$D$13="Sim"),"10.1",
IF(AND(OR(G1874="A",G1874="B"),'1_QUESITOS'!$D$14="Sim"),"10.2",
IF(AND(OR(G1874="C",G1874="D"),'1_QUESITOS'!$D$13="Não",'1_QUESITOS'!$D$12="Inciso I"),"11.1",
IF(AND(OR(G1874="C",G1874="D"),'1_QUESITOS'!$D$13="Não",'1_QUESITOS'!$D$12="Inciso II"),"11.2",
"00.0")))))</f>
        <v>00.0</v>
      </c>
      <c r="I1874" s="87">
        <f>IF('1_QUESITOS'!$D$18="ERRO !!!",0,
IF(H1874="10.1",0.65,
IF(H1874="10.2",0,
IF(AND(H1874="11.1",'1_QUESITOS'!$D$8="Não",'1_QUESITOS'!$D$9="Não",'1_QUESITOS'!$D$10="Não",'1_QUESITOS'!$D$11="Não"),0.65,
IF(AND(H1874="11.1",OR('1_QUESITOS'!$D$8="Sim",'1_QUESITOS'!$D$9="Sim",'1_QUESITOS'!$D$10="Sim",'1_QUESITOS'!$D$11="Sim")),0.7,
IF(AND(H1874="11.2",'1_QUESITOS'!$D$8="Não",'1_QUESITOS'!$D$9="Não",'1_QUESITOS'!$D$10="Não",'1_QUESITOS'!$D$11="Não"),0.5,
IF(AND(H1874="11.2",OR('1_QUESITOS'!$D$8="Sim",'1_QUESITOS'!$D$9="Sim",'1_QUESITOS'!$D$10="Sim",'1_QUESITOS'!$D$11="Sim")),0.55,
0)))))))</f>
        <v>0</v>
      </c>
      <c r="J1874" s="87">
        <f>'3_CAPAG'!$D$8</f>
        <v>0</v>
      </c>
      <c r="K1874" s="87">
        <f>IF(OR('2_DEBITOS'!I1870="Sim",'1_QUESITOS'!$D$6="Sim",'1_QUESITOS'!$D$7="Sim",'1_QUESITOS'!$D$9="Sim"),I1874,
SMALL(I1874:J1874,1))</f>
        <v>0</v>
      </c>
      <c r="L1874" s="7">
        <f>IF('2_DEBITOS'!$I$4="ERRO !!!",0,ROUNDDOWN(SUM(E1874:F1874)*K1874,2))</f>
        <v>0</v>
      </c>
      <c r="M1874" s="7">
        <f t="shared" si="116"/>
        <v>0</v>
      </c>
      <c r="N1874" s="7">
        <f t="shared" si="119"/>
        <v>0</v>
      </c>
      <c r="O1874" s="7">
        <f t="shared" si="117"/>
        <v>0</v>
      </c>
    </row>
    <row r="1875" spans="3:15" x14ac:dyDescent="0.35">
      <c r="C1875" s="18" t="str">
        <f t="shared" si="118"/>
        <v/>
      </c>
      <c r="D1875" s="13" t="str">
        <f>IF('2_DEBITOS'!D1871="","Não informado",'2_DEBITOS'!D1871)</f>
        <v>Não informado</v>
      </c>
      <c r="E1875" s="7">
        <f>IF('2_DEBITOS'!$I$4="ERRO !!!",0,SUM('2_DEBITOS'!E1871))</f>
        <v>0</v>
      </c>
      <c r="F1875" s="7">
        <f>IF('2_DEBITOS'!$I$4="ERRO !!!",0,SUM('2_DEBITOS'!F1871,'2_DEBITOS'!G1871))</f>
        <v>0</v>
      </c>
      <c r="G1875" s="8" t="str">
        <f>IF('1_QUESITOS'!$D$18="ERRO !!!","",
IF(E1875+F1875=0,"",
IF(OR('2_DEBITOS'!I1871="Sim",'1_QUESITOS'!$D$6="Sim",'1_QUESITOS'!$D$7="Sim",'1_QUESITOS'!$D$9="Sim"),"D",
IF('3_CAPAG'!$D$9="","",
'3_CAPAG'!$D$9))))</f>
        <v/>
      </c>
      <c r="H1875" s="8" t="str">
        <f>IF('1_QUESITOS'!$D$18="ERRO !!!","00.0",
IF(AND(OR(G1875="C",G1875="D"),'1_QUESITOS'!$D$13="Sim"),"10.1",
IF(AND(OR(G1875="A",G1875="B"),'1_QUESITOS'!$D$14="Sim"),"10.2",
IF(AND(OR(G1875="C",G1875="D"),'1_QUESITOS'!$D$13="Não",'1_QUESITOS'!$D$12="Inciso I"),"11.1",
IF(AND(OR(G1875="C",G1875="D"),'1_QUESITOS'!$D$13="Não",'1_QUESITOS'!$D$12="Inciso II"),"11.2",
"00.0")))))</f>
        <v>00.0</v>
      </c>
      <c r="I1875" s="87">
        <f>IF('1_QUESITOS'!$D$18="ERRO !!!",0,
IF(H1875="10.1",0.65,
IF(H1875="10.2",0,
IF(AND(H1875="11.1",'1_QUESITOS'!$D$8="Não",'1_QUESITOS'!$D$9="Não",'1_QUESITOS'!$D$10="Não",'1_QUESITOS'!$D$11="Não"),0.65,
IF(AND(H1875="11.1",OR('1_QUESITOS'!$D$8="Sim",'1_QUESITOS'!$D$9="Sim",'1_QUESITOS'!$D$10="Sim",'1_QUESITOS'!$D$11="Sim")),0.7,
IF(AND(H1875="11.2",'1_QUESITOS'!$D$8="Não",'1_QUESITOS'!$D$9="Não",'1_QUESITOS'!$D$10="Não",'1_QUESITOS'!$D$11="Não"),0.5,
IF(AND(H1875="11.2",OR('1_QUESITOS'!$D$8="Sim",'1_QUESITOS'!$D$9="Sim",'1_QUESITOS'!$D$10="Sim",'1_QUESITOS'!$D$11="Sim")),0.55,
0)))))))</f>
        <v>0</v>
      </c>
      <c r="J1875" s="87">
        <f>'3_CAPAG'!$D$8</f>
        <v>0</v>
      </c>
      <c r="K1875" s="87">
        <f>IF(OR('2_DEBITOS'!I1871="Sim",'1_QUESITOS'!$D$6="Sim",'1_QUESITOS'!$D$7="Sim",'1_QUESITOS'!$D$9="Sim"),I1875,
SMALL(I1875:J1875,1))</f>
        <v>0</v>
      </c>
      <c r="L1875" s="7">
        <f>IF('2_DEBITOS'!$I$4="ERRO !!!",0,ROUNDDOWN(SUM(E1875:F1875)*K1875,2))</f>
        <v>0</v>
      </c>
      <c r="M1875" s="7">
        <f t="shared" si="116"/>
        <v>0</v>
      </c>
      <c r="N1875" s="7">
        <f t="shared" si="119"/>
        <v>0</v>
      </c>
      <c r="O1875" s="7">
        <f t="shared" si="117"/>
        <v>0</v>
      </c>
    </row>
    <row r="1876" spans="3:15" x14ac:dyDescent="0.35">
      <c r="C1876" s="18" t="str">
        <f t="shared" si="118"/>
        <v/>
      </c>
      <c r="D1876" s="13" t="str">
        <f>IF('2_DEBITOS'!D1872="","Não informado",'2_DEBITOS'!D1872)</f>
        <v>Não informado</v>
      </c>
      <c r="E1876" s="7">
        <f>IF('2_DEBITOS'!$I$4="ERRO !!!",0,SUM('2_DEBITOS'!E1872))</f>
        <v>0</v>
      </c>
      <c r="F1876" s="7">
        <f>IF('2_DEBITOS'!$I$4="ERRO !!!",0,SUM('2_DEBITOS'!F1872,'2_DEBITOS'!G1872))</f>
        <v>0</v>
      </c>
      <c r="G1876" s="8" t="str">
        <f>IF('1_QUESITOS'!$D$18="ERRO !!!","",
IF(E1876+F1876=0,"",
IF(OR('2_DEBITOS'!I1872="Sim",'1_QUESITOS'!$D$6="Sim",'1_QUESITOS'!$D$7="Sim",'1_QUESITOS'!$D$9="Sim"),"D",
IF('3_CAPAG'!$D$9="","",
'3_CAPAG'!$D$9))))</f>
        <v/>
      </c>
      <c r="H1876" s="8" t="str">
        <f>IF('1_QUESITOS'!$D$18="ERRO !!!","00.0",
IF(AND(OR(G1876="C",G1876="D"),'1_QUESITOS'!$D$13="Sim"),"10.1",
IF(AND(OR(G1876="A",G1876="B"),'1_QUESITOS'!$D$14="Sim"),"10.2",
IF(AND(OR(G1876="C",G1876="D"),'1_QUESITOS'!$D$13="Não",'1_QUESITOS'!$D$12="Inciso I"),"11.1",
IF(AND(OR(G1876="C",G1876="D"),'1_QUESITOS'!$D$13="Não",'1_QUESITOS'!$D$12="Inciso II"),"11.2",
"00.0")))))</f>
        <v>00.0</v>
      </c>
      <c r="I1876" s="87">
        <f>IF('1_QUESITOS'!$D$18="ERRO !!!",0,
IF(H1876="10.1",0.65,
IF(H1876="10.2",0,
IF(AND(H1876="11.1",'1_QUESITOS'!$D$8="Não",'1_QUESITOS'!$D$9="Não",'1_QUESITOS'!$D$10="Não",'1_QUESITOS'!$D$11="Não"),0.65,
IF(AND(H1876="11.1",OR('1_QUESITOS'!$D$8="Sim",'1_QUESITOS'!$D$9="Sim",'1_QUESITOS'!$D$10="Sim",'1_QUESITOS'!$D$11="Sim")),0.7,
IF(AND(H1876="11.2",'1_QUESITOS'!$D$8="Não",'1_QUESITOS'!$D$9="Não",'1_QUESITOS'!$D$10="Não",'1_QUESITOS'!$D$11="Não"),0.5,
IF(AND(H1876="11.2",OR('1_QUESITOS'!$D$8="Sim",'1_QUESITOS'!$D$9="Sim",'1_QUESITOS'!$D$10="Sim",'1_QUESITOS'!$D$11="Sim")),0.55,
0)))))))</f>
        <v>0</v>
      </c>
      <c r="J1876" s="87">
        <f>'3_CAPAG'!$D$8</f>
        <v>0</v>
      </c>
      <c r="K1876" s="87">
        <f>IF(OR('2_DEBITOS'!I1872="Sim",'1_QUESITOS'!$D$6="Sim",'1_QUESITOS'!$D$7="Sim",'1_QUESITOS'!$D$9="Sim"),I1876,
SMALL(I1876:J1876,1))</f>
        <v>0</v>
      </c>
      <c r="L1876" s="7">
        <f>IF('2_DEBITOS'!$I$4="ERRO !!!",0,ROUNDDOWN(SUM(E1876:F1876)*K1876,2))</f>
        <v>0</v>
      </c>
      <c r="M1876" s="7">
        <f t="shared" si="116"/>
        <v>0</v>
      </c>
      <c r="N1876" s="7">
        <f t="shared" si="119"/>
        <v>0</v>
      </c>
      <c r="O1876" s="7">
        <f t="shared" si="117"/>
        <v>0</v>
      </c>
    </row>
    <row r="1877" spans="3:15" x14ac:dyDescent="0.35">
      <c r="C1877" s="18" t="str">
        <f t="shared" si="118"/>
        <v/>
      </c>
      <c r="D1877" s="13" t="str">
        <f>IF('2_DEBITOS'!D1873="","Não informado",'2_DEBITOS'!D1873)</f>
        <v>Não informado</v>
      </c>
      <c r="E1877" s="7">
        <f>IF('2_DEBITOS'!$I$4="ERRO !!!",0,SUM('2_DEBITOS'!E1873))</f>
        <v>0</v>
      </c>
      <c r="F1877" s="7">
        <f>IF('2_DEBITOS'!$I$4="ERRO !!!",0,SUM('2_DEBITOS'!F1873,'2_DEBITOS'!G1873))</f>
        <v>0</v>
      </c>
      <c r="G1877" s="8" t="str">
        <f>IF('1_QUESITOS'!$D$18="ERRO !!!","",
IF(E1877+F1877=0,"",
IF(OR('2_DEBITOS'!I1873="Sim",'1_QUESITOS'!$D$6="Sim",'1_QUESITOS'!$D$7="Sim",'1_QUESITOS'!$D$9="Sim"),"D",
IF('3_CAPAG'!$D$9="","",
'3_CAPAG'!$D$9))))</f>
        <v/>
      </c>
      <c r="H1877" s="8" t="str">
        <f>IF('1_QUESITOS'!$D$18="ERRO !!!","00.0",
IF(AND(OR(G1877="C",G1877="D"),'1_QUESITOS'!$D$13="Sim"),"10.1",
IF(AND(OR(G1877="A",G1877="B"),'1_QUESITOS'!$D$14="Sim"),"10.2",
IF(AND(OR(G1877="C",G1877="D"),'1_QUESITOS'!$D$13="Não",'1_QUESITOS'!$D$12="Inciso I"),"11.1",
IF(AND(OR(G1877="C",G1877="D"),'1_QUESITOS'!$D$13="Não",'1_QUESITOS'!$D$12="Inciso II"),"11.2",
"00.0")))))</f>
        <v>00.0</v>
      </c>
      <c r="I1877" s="87">
        <f>IF('1_QUESITOS'!$D$18="ERRO !!!",0,
IF(H1877="10.1",0.65,
IF(H1877="10.2",0,
IF(AND(H1877="11.1",'1_QUESITOS'!$D$8="Não",'1_QUESITOS'!$D$9="Não",'1_QUESITOS'!$D$10="Não",'1_QUESITOS'!$D$11="Não"),0.65,
IF(AND(H1877="11.1",OR('1_QUESITOS'!$D$8="Sim",'1_QUESITOS'!$D$9="Sim",'1_QUESITOS'!$D$10="Sim",'1_QUESITOS'!$D$11="Sim")),0.7,
IF(AND(H1877="11.2",'1_QUESITOS'!$D$8="Não",'1_QUESITOS'!$D$9="Não",'1_QUESITOS'!$D$10="Não",'1_QUESITOS'!$D$11="Não"),0.5,
IF(AND(H1877="11.2",OR('1_QUESITOS'!$D$8="Sim",'1_QUESITOS'!$D$9="Sim",'1_QUESITOS'!$D$10="Sim",'1_QUESITOS'!$D$11="Sim")),0.55,
0)))))))</f>
        <v>0</v>
      </c>
      <c r="J1877" s="87">
        <f>'3_CAPAG'!$D$8</f>
        <v>0</v>
      </c>
      <c r="K1877" s="87">
        <f>IF(OR('2_DEBITOS'!I1873="Sim",'1_QUESITOS'!$D$6="Sim",'1_QUESITOS'!$D$7="Sim",'1_QUESITOS'!$D$9="Sim"),I1877,
SMALL(I1877:J1877,1))</f>
        <v>0</v>
      </c>
      <c r="L1877" s="7">
        <f>IF('2_DEBITOS'!$I$4="ERRO !!!",0,ROUNDDOWN(SUM(E1877:F1877)*K1877,2))</f>
        <v>0</v>
      </c>
      <c r="M1877" s="7">
        <f t="shared" si="116"/>
        <v>0</v>
      </c>
      <c r="N1877" s="7">
        <f t="shared" si="119"/>
        <v>0</v>
      </c>
      <c r="O1877" s="7">
        <f t="shared" si="117"/>
        <v>0</v>
      </c>
    </row>
    <row r="1878" spans="3:15" x14ac:dyDescent="0.35">
      <c r="C1878" s="18" t="str">
        <f t="shared" si="118"/>
        <v/>
      </c>
      <c r="D1878" s="13" t="str">
        <f>IF('2_DEBITOS'!D1874="","Não informado",'2_DEBITOS'!D1874)</f>
        <v>Não informado</v>
      </c>
      <c r="E1878" s="7">
        <f>IF('2_DEBITOS'!$I$4="ERRO !!!",0,SUM('2_DEBITOS'!E1874))</f>
        <v>0</v>
      </c>
      <c r="F1878" s="7">
        <f>IF('2_DEBITOS'!$I$4="ERRO !!!",0,SUM('2_DEBITOS'!F1874,'2_DEBITOS'!G1874))</f>
        <v>0</v>
      </c>
      <c r="G1878" s="8" t="str">
        <f>IF('1_QUESITOS'!$D$18="ERRO !!!","",
IF(E1878+F1878=0,"",
IF(OR('2_DEBITOS'!I1874="Sim",'1_QUESITOS'!$D$6="Sim",'1_QUESITOS'!$D$7="Sim",'1_QUESITOS'!$D$9="Sim"),"D",
IF('3_CAPAG'!$D$9="","",
'3_CAPAG'!$D$9))))</f>
        <v/>
      </c>
      <c r="H1878" s="8" t="str">
        <f>IF('1_QUESITOS'!$D$18="ERRO !!!","00.0",
IF(AND(OR(G1878="C",G1878="D"),'1_QUESITOS'!$D$13="Sim"),"10.1",
IF(AND(OR(G1878="A",G1878="B"),'1_QUESITOS'!$D$14="Sim"),"10.2",
IF(AND(OR(G1878="C",G1878="D"),'1_QUESITOS'!$D$13="Não",'1_QUESITOS'!$D$12="Inciso I"),"11.1",
IF(AND(OR(G1878="C",G1878="D"),'1_QUESITOS'!$D$13="Não",'1_QUESITOS'!$D$12="Inciso II"),"11.2",
"00.0")))))</f>
        <v>00.0</v>
      </c>
      <c r="I1878" s="87">
        <f>IF('1_QUESITOS'!$D$18="ERRO !!!",0,
IF(H1878="10.1",0.65,
IF(H1878="10.2",0,
IF(AND(H1878="11.1",'1_QUESITOS'!$D$8="Não",'1_QUESITOS'!$D$9="Não",'1_QUESITOS'!$D$10="Não",'1_QUESITOS'!$D$11="Não"),0.65,
IF(AND(H1878="11.1",OR('1_QUESITOS'!$D$8="Sim",'1_QUESITOS'!$D$9="Sim",'1_QUESITOS'!$D$10="Sim",'1_QUESITOS'!$D$11="Sim")),0.7,
IF(AND(H1878="11.2",'1_QUESITOS'!$D$8="Não",'1_QUESITOS'!$D$9="Não",'1_QUESITOS'!$D$10="Não",'1_QUESITOS'!$D$11="Não"),0.5,
IF(AND(H1878="11.2",OR('1_QUESITOS'!$D$8="Sim",'1_QUESITOS'!$D$9="Sim",'1_QUESITOS'!$D$10="Sim",'1_QUESITOS'!$D$11="Sim")),0.55,
0)))))))</f>
        <v>0</v>
      </c>
      <c r="J1878" s="87">
        <f>'3_CAPAG'!$D$8</f>
        <v>0</v>
      </c>
      <c r="K1878" s="87">
        <f>IF(OR('2_DEBITOS'!I1874="Sim",'1_QUESITOS'!$D$6="Sim",'1_QUESITOS'!$D$7="Sim",'1_QUESITOS'!$D$9="Sim"),I1878,
SMALL(I1878:J1878,1))</f>
        <v>0</v>
      </c>
      <c r="L1878" s="7">
        <f>IF('2_DEBITOS'!$I$4="ERRO !!!",0,ROUNDDOWN(SUM(E1878:F1878)*K1878,2))</f>
        <v>0</v>
      </c>
      <c r="M1878" s="7">
        <f t="shared" si="116"/>
        <v>0</v>
      </c>
      <c r="N1878" s="7">
        <f t="shared" si="119"/>
        <v>0</v>
      </c>
      <c r="O1878" s="7">
        <f t="shared" si="117"/>
        <v>0</v>
      </c>
    </row>
    <row r="1879" spans="3:15" x14ac:dyDescent="0.35">
      <c r="C1879" s="18" t="str">
        <f t="shared" si="118"/>
        <v/>
      </c>
      <c r="D1879" s="13" t="str">
        <f>IF('2_DEBITOS'!D1875="","Não informado",'2_DEBITOS'!D1875)</f>
        <v>Não informado</v>
      </c>
      <c r="E1879" s="7">
        <f>IF('2_DEBITOS'!$I$4="ERRO !!!",0,SUM('2_DEBITOS'!E1875))</f>
        <v>0</v>
      </c>
      <c r="F1879" s="7">
        <f>IF('2_DEBITOS'!$I$4="ERRO !!!",0,SUM('2_DEBITOS'!F1875,'2_DEBITOS'!G1875))</f>
        <v>0</v>
      </c>
      <c r="G1879" s="8" t="str">
        <f>IF('1_QUESITOS'!$D$18="ERRO !!!","",
IF(E1879+F1879=0,"",
IF(OR('2_DEBITOS'!I1875="Sim",'1_QUESITOS'!$D$6="Sim",'1_QUESITOS'!$D$7="Sim",'1_QUESITOS'!$D$9="Sim"),"D",
IF('3_CAPAG'!$D$9="","",
'3_CAPAG'!$D$9))))</f>
        <v/>
      </c>
      <c r="H1879" s="8" t="str">
        <f>IF('1_QUESITOS'!$D$18="ERRO !!!","00.0",
IF(AND(OR(G1879="C",G1879="D"),'1_QUESITOS'!$D$13="Sim"),"10.1",
IF(AND(OR(G1879="A",G1879="B"),'1_QUESITOS'!$D$14="Sim"),"10.2",
IF(AND(OR(G1879="C",G1879="D"),'1_QUESITOS'!$D$13="Não",'1_QUESITOS'!$D$12="Inciso I"),"11.1",
IF(AND(OR(G1879="C",G1879="D"),'1_QUESITOS'!$D$13="Não",'1_QUESITOS'!$D$12="Inciso II"),"11.2",
"00.0")))))</f>
        <v>00.0</v>
      </c>
      <c r="I1879" s="87">
        <f>IF('1_QUESITOS'!$D$18="ERRO !!!",0,
IF(H1879="10.1",0.65,
IF(H1879="10.2",0,
IF(AND(H1879="11.1",'1_QUESITOS'!$D$8="Não",'1_QUESITOS'!$D$9="Não",'1_QUESITOS'!$D$10="Não",'1_QUESITOS'!$D$11="Não"),0.65,
IF(AND(H1879="11.1",OR('1_QUESITOS'!$D$8="Sim",'1_QUESITOS'!$D$9="Sim",'1_QUESITOS'!$D$10="Sim",'1_QUESITOS'!$D$11="Sim")),0.7,
IF(AND(H1879="11.2",'1_QUESITOS'!$D$8="Não",'1_QUESITOS'!$D$9="Não",'1_QUESITOS'!$D$10="Não",'1_QUESITOS'!$D$11="Não"),0.5,
IF(AND(H1879="11.2",OR('1_QUESITOS'!$D$8="Sim",'1_QUESITOS'!$D$9="Sim",'1_QUESITOS'!$D$10="Sim",'1_QUESITOS'!$D$11="Sim")),0.55,
0)))))))</f>
        <v>0</v>
      </c>
      <c r="J1879" s="87">
        <f>'3_CAPAG'!$D$8</f>
        <v>0</v>
      </c>
      <c r="K1879" s="87">
        <f>IF(OR('2_DEBITOS'!I1875="Sim",'1_QUESITOS'!$D$6="Sim",'1_QUESITOS'!$D$7="Sim",'1_QUESITOS'!$D$9="Sim"),I1879,
SMALL(I1879:J1879,1))</f>
        <v>0</v>
      </c>
      <c r="L1879" s="7">
        <f>IF('2_DEBITOS'!$I$4="ERRO !!!",0,ROUNDDOWN(SUM(E1879:F1879)*K1879,2))</f>
        <v>0</v>
      </c>
      <c r="M1879" s="7">
        <f t="shared" si="116"/>
        <v>0</v>
      </c>
      <c r="N1879" s="7">
        <f t="shared" si="119"/>
        <v>0</v>
      </c>
      <c r="O1879" s="7">
        <f t="shared" si="117"/>
        <v>0</v>
      </c>
    </row>
    <row r="1880" spans="3:15" x14ac:dyDescent="0.35">
      <c r="C1880" s="18" t="str">
        <f t="shared" si="118"/>
        <v/>
      </c>
      <c r="D1880" s="13" t="str">
        <f>IF('2_DEBITOS'!D1876="","Não informado",'2_DEBITOS'!D1876)</f>
        <v>Não informado</v>
      </c>
      <c r="E1880" s="7">
        <f>IF('2_DEBITOS'!$I$4="ERRO !!!",0,SUM('2_DEBITOS'!E1876))</f>
        <v>0</v>
      </c>
      <c r="F1880" s="7">
        <f>IF('2_DEBITOS'!$I$4="ERRO !!!",0,SUM('2_DEBITOS'!F1876,'2_DEBITOS'!G1876))</f>
        <v>0</v>
      </c>
      <c r="G1880" s="8" t="str">
        <f>IF('1_QUESITOS'!$D$18="ERRO !!!","",
IF(E1880+F1880=0,"",
IF(OR('2_DEBITOS'!I1876="Sim",'1_QUESITOS'!$D$6="Sim",'1_QUESITOS'!$D$7="Sim",'1_QUESITOS'!$D$9="Sim"),"D",
IF('3_CAPAG'!$D$9="","",
'3_CAPAG'!$D$9))))</f>
        <v/>
      </c>
      <c r="H1880" s="8" t="str">
        <f>IF('1_QUESITOS'!$D$18="ERRO !!!","00.0",
IF(AND(OR(G1880="C",G1880="D"),'1_QUESITOS'!$D$13="Sim"),"10.1",
IF(AND(OR(G1880="A",G1880="B"),'1_QUESITOS'!$D$14="Sim"),"10.2",
IF(AND(OR(G1880="C",G1880="D"),'1_QUESITOS'!$D$13="Não",'1_QUESITOS'!$D$12="Inciso I"),"11.1",
IF(AND(OR(G1880="C",G1880="D"),'1_QUESITOS'!$D$13="Não",'1_QUESITOS'!$D$12="Inciso II"),"11.2",
"00.0")))))</f>
        <v>00.0</v>
      </c>
      <c r="I1880" s="87">
        <f>IF('1_QUESITOS'!$D$18="ERRO !!!",0,
IF(H1880="10.1",0.65,
IF(H1880="10.2",0,
IF(AND(H1880="11.1",'1_QUESITOS'!$D$8="Não",'1_QUESITOS'!$D$9="Não",'1_QUESITOS'!$D$10="Não",'1_QUESITOS'!$D$11="Não"),0.65,
IF(AND(H1880="11.1",OR('1_QUESITOS'!$D$8="Sim",'1_QUESITOS'!$D$9="Sim",'1_QUESITOS'!$D$10="Sim",'1_QUESITOS'!$D$11="Sim")),0.7,
IF(AND(H1880="11.2",'1_QUESITOS'!$D$8="Não",'1_QUESITOS'!$D$9="Não",'1_QUESITOS'!$D$10="Não",'1_QUESITOS'!$D$11="Não"),0.5,
IF(AND(H1880="11.2",OR('1_QUESITOS'!$D$8="Sim",'1_QUESITOS'!$D$9="Sim",'1_QUESITOS'!$D$10="Sim",'1_QUESITOS'!$D$11="Sim")),0.55,
0)))))))</f>
        <v>0</v>
      </c>
      <c r="J1880" s="87">
        <f>'3_CAPAG'!$D$8</f>
        <v>0</v>
      </c>
      <c r="K1880" s="87">
        <f>IF(OR('2_DEBITOS'!I1876="Sim",'1_QUESITOS'!$D$6="Sim",'1_QUESITOS'!$D$7="Sim",'1_QUESITOS'!$D$9="Sim"),I1880,
SMALL(I1880:J1880,1))</f>
        <v>0</v>
      </c>
      <c r="L1880" s="7">
        <f>IF('2_DEBITOS'!$I$4="ERRO !!!",0,ROUNDDOWN(SUM(E1880:F1880)*K1880,2))</f>
        <v>0</v>
      </c>
      <c r="M1880" s="7">
        <f t="shared" si="116"/>
        <v>0</v>
      </c>
      <c r="N1880" s="7">
        <f t="shared" si="119"/>
        <v>0</v>
      </c>
      <c r="O1880" s="7">
        <f t="shared" si="117"/>
        <v>0</v>
      </c>
    </row>
    <row r="1881" spans="3:15" x14ac:dyDescent="0.35">
      <c r="C1881" s="18" t="str">
        <f t="shared" si="118"/>
        <v/>
      </c>
      <c r="D1881" s="13" t="str">
        <f>IF('2_DEBITOS'!D1877="","Não informado",'2_DEBITOS'!D1877)</f>
        <v>Não informado</v>
      </c>
      <c r="E1881" s="7">
        <f>IF('2_DEBITOS'!$I$4="ERRO !!!",0,SUM('2_DEBITOS'!E1877))</f>
        <v>0</v>
      </c>
      <c r="F1881" s="7">
        <f>IF('2_DEBITOS'!$I$4="ERRO !!!",0,SUM('2_DEBITOS'!F1877,'2_DEBITOS'!G1877))</f>
        <v>0</v>
      </c>
      <c r="G1881" s="8" t="str">
        <f>IF('1_QUESITOS'!$D$18="ERRO !!!","",
IF(E1881+F1881=0,"",
IF(OR('2_DEBITOS'!I1877="Sim",'1_QUESITOS'!$D$6="Sim",'1_QUESITOS'!$D$7="Sim",'1_QUESITOS'!$D$9="Sim"),"D",
IF('3_CAPAG'!$D$9="","",
'3_CAPAG'!$D$9))))</f>
        <v/>
      </c>
      <c r="H1881" s="8" t="str">
        <f>IF('1_QUESITOS'!$D$18="ERRO !!!","00.0",
IF(AND(OR(G1881="C",G1881="D"),'1_QUESITOS'!$D$13="Sim"),"10.1",
IF(AND(OR(G1881="A",G1881="B"),'1_QUESITOS'!$D$14="Sim"),"10.2",
IF(AND(OR(G1881="C",G1881="D"),'1_QUESITOS'!$D$13="Não",'1_QUESITOS'!$D$12="Inciso I"),"11.1",
IF(AND(OR(G1881="C",G1881="D"),'1_QUESITOS'!$D$13="Não",'1_QUESITOS'!$D$12="Inciso II"),"11.2",
"00.0")))))</f>
        <v>00.0</v>
      </c>
      <c r="I1881" s="87">
        <f>IF('1_QUESITOS'!$D$18="ERRO !!!",0,
IF(H1881="10.1",0.65,
IF(H1881="10.2",0,
IF(AND(H1881="11.1",'1_QUESITOS'!$D$8="Não",'1_QUESITOS'!$D$9="Não",'1_QUESITOS'!$D$10="Não",'1_QUESITOS'!$D$11="Não"),0.65,
IF(AND(H1881="11.1",OR('1_QUESITOS'!$D$8="Sim",'1_QUESITOS'!$D$9="Sim",'1_QUESITOS'!$D$10="Sim",'1_QUESITOS'!$D$11="Sim")),0.7,
IF(AND(H1881="11.2",'1_QUESITOS'!$D$8="Não",'1_QUESITOS'!$D$9="Não",'1_QUESITOS'!$D$10="Não",'1_QUESITOS'!$D$11="Não"),0.5,
IF(AND(H1881="11.2",OR('1_QUESITOS'!$D$8="Sim",'1_QUESITOS'!$D$9="Sim",'1_QUESITOS'!$D$10="Sim",'1_QUESITOS'!$D$11="Sim")),0.55,
0)))))))</f>
        <v>0</v>
      </c>
      <c r="J1881" s="87">
        <f>'3_CAPAG'!$D$8</f>
        <v>0</v>
      </c>
      <c r="K1881" s="87">
        <f>IF(OR('2_DEBITOS'!I1877="Sim",'1_QUESITOS'!$D$6="Sim",'1_QUESITOS'!$D$7="Sim",'1_QUESITOS'!$D$9="Sim"),I1881,
SMALL(I1881:J1881,1))</f>
        <v>0</v>
      </c>
      <c r="L1881" s="7">
        <f>IF('2_DEBITOS'!$I$4="ERRO !!!",0,ROUNDDOWN(SUM(E1881:F1881)*K1881,2))</f>
        <v>0</v>
      </c>
      <c r="M1881" s="7">
        <f t="shared" si="116"/>
        <v>0</v>
      </c>
      <c r="N1881" s="7">
        <f t="shared" si="119"/>
        <v>0</v>
      </c>
      <c r="O1881" s="7">
        <f t="shared" si="117"/>
        <v>0</v>
      </c>
    </row>
    <row r="1882" spans="3:15" x14ac:dyDescent="0.35">
      <c r="C1882" s="18" t="str">
        <f t="shared" si="118"/>
        <v/>
      </c>
      <c r="D1882" s="13" t="str">
        <f>IF('2_DEBITOS'!D1878="","Não informado",'2_DEBITOS'!D1878)</f>
        <v>Não informado</v>
      </c>
      <c r="E1882" s="7">
        <f>IF('2_DEBITOS'!$I$4="ERRO !!!",0,SUM('2_DEBITOS'!E1878))</f>
        <v>0</v>
      </c>
      <c r="F1882" s="7">
        <f>IF('2_DEBITOS'!$I$4="ERRO !!!",0,SUM('2_DEBITOS'!F1878,'2_DEBITOS'!G1878))</f>
        <v>0</v>
      </c>
      <c r="G1882" s="8" t="str">
        <f>IF('1_QUESITOS'!$D$18="ERRO !!!","",
IF(E1882+F1882=0,"",
IF(OR('2_DEBITOS'!I1878="Sim",'1_QUESITOS'!$D$6="Sim",'1_QUESITOS'!$D$7="Sim",'1_QUESITOS'!$D$9="Sim"),"D",
IF('3_CAPAG'!$D$9="","",
'3_CAPAG'!$D$9))))</f>
        <v/>
      </c>
      <c r="H1882" s="8" t="str">
        <f>IF('1_QUESITOS'!$D$18="ERRO !!!","00.0",
IF(AND(OR(G1882="C",G1882="D"),'1_QUESITOS'!$D$13="Sim"),"10.1",
IF(AND(OR(G1882="A",G1882="B"),'1_QUESITOS'!$D$14="Sim"),"10.2",
IF(AND(OR(G1882="C",G1882="D"),'1_QUESITOS'!$D$13="Não",'1_QUESITOS'!$D$12="Inciso I"),"11.1",
IF(AND(OR(G1882="C",G1882="D"),'1_QUESITOS'!$D$13="Não",'1_QUESITOS'!$D$12="Inciso II"),"11.2",
"00.0")))))</f>
        <v>00.0</v>
      </c>
      <c r="I1882" s="87">
        <f>IF('1_QUESITOS'!$D$18="ERRO !!!",0,
IF(H1882="10.1",0.65,
IF(H1882="10.2",0,
IF(AND(H1882="11.1",'1_QUESITOS'!$D$8="Não",'1_QUESITOS'!$D$9="Não",'1_QUESITOS'!$D$10="Não",'1_QUESITOS'!$D$11="Não"),0.65,
IF(AND(H1882="11.1",OR('1_QUESITOS'!$D$8="Sim",'1_QUESITOS'!$D$9="Sim",'1_QUESITOS'!$D$10="Sim",'1_QUESITOS'!$D$11="Sim")),0.7,
IF(AND(H1882="11.2",'1_QUESITOS'!$D$8="Não",'1_QUESITOS'!$D$9="Não",'1_QUESITOS'!$D$10="Não",'1_QUESITOS'!$D$11="Não"),0.5,
IF(AND(H1882="11.2",OR('1_QUESITOS'!$D$8="Sim",'1_QUESITOS'!$D$9="Sim",'1_QUESITOS'!$D$10="Sim",'1_QUESITOS'!$D$11="Sim")),0.55,
0)))))))</f>
        <v>0</v>
      </c>
      <c r="J1882" s="87">
        <f>'3_CAPAG'!$D$8</f>
        <v>0</v>
      </c>
      <c r="K1882" s="87">
        <f>IF(OR('2_DEBITOS'!I1878="Sim",'1_QUESITOS'!$D$6="Sim",'1_QUESITOS'!$D$7="Sim",'1_QUESITOS'!$D$9="Sim"),I1882,
SMALL(I1882:J1882,1))</f>
        <v>0</v>
      </c>
      <c r="L1882" s="7">
        <f>IF('2_DEBITOS'!$I$4="ERRO !!!",0,ROUNDDOWN(SUM(E1882:F1882)*K1882,2))</f>
        <v>0</v>
      </c>
      <c r="M1882" s="7">
        <f t="shared" si="116"/>
        <v>0</v>
      </c>
      <c r="N1882" s="7">
        <f t="shared" si="119"/>
        <v>0</v>
      </c>
      <c r="O1882" s="7">
        <f t="shared" si="117"/>
        <v>0</v>
      </c>
    </row>
    <row r="1883" spans="3:15" x14ac:dyDescent="0.35">
      <c r="C1883" s="18" t="str">
        <f t="shared" si="118"/>
        <v/>
      </c>
      <c r="D1883" s="13" t="str">
        <f>IF('2_DEBITOS'!D1879="","Não informado",'2_DEBITOS'!D1879)</f>
        <v>Não informado</v>
      </c>
      <c r="E1883" s="7">
        <f>IF('2_DEBITOS'!$I$4="ERRO !!!",0,SUM('2_DEBITOS'!E1879))</f>
        <v>0</v>
      </c>
      <c r="F1883" s="7">
        <f>IF('2_DEBITOS'!$I$4="ERRO !!!",0,SUM('2_DEBITOS'!F1879,'2_DEBITOS'!G1879))</f>
        <v>0</v>
      </c>
      <c r="G1883" s="8" t="str">
        <f>IF('1_QUESITOS'!$D$18="ERRO !!!","",
IF(E1883+F1883=0,"",
IF(OR('2_DEBITOS'!I1879="Sim",'1_QUESITOS'!$D$6="Sim",'1_QUESITOS'!$D$7="Sim",'1_QUESITOS'!$D$9="Sim"),"D",
IF('3_CAPAG'!$D$9="","",
'3_CAPAG'!$D$9))))</f>
        <v/>
      </c>
      <c r="H1883" s="8" t="str">
        <f>IF('1_QUESITOS'!$D$18="ERRO !!!","00.0",
IF(AND(OR(G1883="C",G1883="D"),'1_QUESITOS'!$D$13="Sim"),"10.1",
IF(AND(OR(G1883="A",G1883="B"),'1_QUESITOS'!$D$14="Sim"),"10.2",
IF(AND(OR(G1883="C",G1883="D"),'1_QUESITOS'!$D$13="Não",'1_QUESITOS'!$D$12="Inciso I"),"11.1",
IF(AND(OR(G1883="C",G1883="D"),'1_QUESITOS'!$D$13="Não",'1_QUESITOS'!$D$12="Inciso II"),"11.2",
"00.0")))))</f>
        <v>00.0</v>
      </c>
      <c r="I1883" s="87">
        <f>IF('1_QUESITOS'!$D$18="ERRO !!!",0,
IF(H1883="10.1",0.65,
IF(H1883="10.2",0,
IF(AND(H1883="11.1",'1_QUESITOS'!$D$8="Não",'1_QUESITOS'!$D$9="Não",'1_QUESITOS'!$D$10="Não",'1_QUESITOS'!$D$11="Não"),0.65,
IF(AND(H1883="11.1",OR('1_QUESITOS'!$D$8="Sim",'1_QUESITOS'!$D$9="Sim",'1_QUESITOS'!$D$10="Sim",'1_QUESITOS'!$D$11="Sim")),0.7,
IF(AND(H1883="11.2",'1_QUESITOS'!$D$8="Não",'1_QUESITOS'!$D$9="Não",'1_QUESITOS'!$D$10="Não",'1_QUESITOS'!$D$11="Não"),0.5,
IF(AND(H1883="11.2",OR('1_QUESITOS'!$D$8="Sim",'1_QUESITOS'!$D$9="Sim",'1_QUESITOS'!$D$10="Sim",'1_QUESITOS'!$D$11="Sim")),0.55,
0)))))))</f>
        <v>0</v>
      </c>
      <c r="J1883" s="87">
        <f>'3_CAPAG'!$D$8</f>
        <v>0</v>
      </c>
      <c r="K1883" s="87">
        <f>IF(OR('2_DEBITOS'!I1879="Sim",'1_QUESITOS'!$D$6="Sim",'1_QUESITOS'!$D$7="Sim",'1_QUESITOS'!$D$9="Sim"),I1883,
SMALL(I1883:J1883,1))</f>
        <v>0</v>
      </c>
      <c r="L1883" s="7">
        <f>IF('2_DEBITOS'!$I$4="ERRO !!!",0,ROUNDDOWN(SUM(E1883:F1883)*K1883,2))</f>
        <v>0</v>
      </c>
      <c r="M1883" s="7">
        <f t="shared" si="116"/>
        <v>0</v>
      </c>
      <c r="N1883" s="7">
        <f t="shared" si="119"/>
        <v>0</v>
      </c>
      <c r="O1883" s="7">
        <f t="shared" si="117"/>
        <v>0</v>
      </c>
    </row>
    <row r="1884" spans="3:15" x14ac:dyDescent="0.35">
      <c r="C1884" s="18" t="str">
        <f t="shared" si="118"/>
        <v/>
      </c>
      <c r="D1884" s="13" t="str">
        <f>IF('2_DEBITOS'!D1880="","Não informado",'2_DEBITOS'!D1880)</f>
        <v>Não informado</v>
      </c>
      <c r="E1884" s="7">
        <f>IF('2_DEBITOS'!$I$4="ERRO !!!",0,SUM('2_DEBITOS'!E1880))</f>
        <v>0</v>
      </c>
      <c r="F1884" s="7">
        <f>IF('2_DEBITOS'!$I$4="ERRO !!!",0,SUM('2_DEBITOS'!F1880,'2_DEBITOS'!G1880))</f>
        <v>0</v>
      </c>
      <c r="G1884" s="8" t="str">
        <f>IF('1_QUESITOS'!$D$18="ERRO !!!","",
IF(E1884+F1884=0,"",
IF(OR('2_DEBITOS'!I1880="Sim",'1_QUESITOS'!$D$6="Sim",'1_QUESITOS'!$D$7="Sim",'1_QUESITOS'!$D$9="Sim"),"D",
IF('3_CAPAG'!$D$9="","",
'3_CAPAG'!$D$9))))</f>
        <v/>
      </c>
      <c r="H1884" s="8" t="str">
        <f>IF('1_QUESITOS'!$D$18="ERRO !!!","00.0",
IF(AND(OR(G1884="C",G1884="D"),'1_QUESITOS'!$D$13="Sim"),"10.1",
IF(AND(OR(G1884="A",G1884="B"),'1_QUESITOS'!$D$14="Sim"),"10.2",
IF(AND(OR(G1884="C",G1884="D"),'1_QUESITOS'!$D$13="Não",'1_QUESITOS'!$D$12="Inciso I"),"11.1",
IF(AND(OR(G1884="C",G1884="D"),'1_QUESITOS'!$D$13="Não",'1_QUESITOS'!$D$12="Inciso II"),"11.2",
"00.0")))))</f>
        <v>00.0</v>
      </c>
      <c r="I1884" s="87">
        <f>IF('1_QUESITOS'!$D$18="ERRO !!!",0,
IF(H1884="10.1",0.65,
IF(H1884="10.2",0,
IF(AND(H1884="11.1",'1_QUESITOS'!$D$8="Não",'1_QUESITOS'!$D$9="Não",'1_QUESITOS'!$D$10="Não",'1_QUESITOS'!$D$11="Não"),0.65,
IF(AND(H1884="11.1",OR('1_QUESITOS'!$D$8="Sim",'1_QUESITOS'!$D$9="Sim",'1_QUESITOS'!$D$10="Sim",'1_QUESITOS'!$D$11="Sim")),0.7,
IF(AND(H1884="11.2",'1_QUESITOS'!$D$8="Não",'1_QUESITOS'!$D$9="Não",'1_QUESITOS'!$D$10="Não",'1_QUESITOS'!$D$11="Não"),0.5,
IF(AND(H1884="11.2",OR('1_QUESITOS'!$D$8="Sim",'1_QUESITOS'!$D$9="Sim",'1_QUESITOS'!$D$10="Sim",'1_QUESITOS'!$D$11="Sim")),0.55,
0)))))))</f>
        <v>0</v>
      </c>
      <c r="J1884" s="87">
        <f>'3_CAPAG'!$D$8</f>
        <v>0</v>
      </c>
      <c r="K1884" s="87">
        <f>IF(OR('2_DEBITOS'!I1880="Sim",'1_QUESITOS'!$D$6="Sim",'1_QUESITOS'!$D$7="Sim",'1_QUESITOS'!$D$9="Sim"),I1884,
SMALL(I1884:J1884,1))</f>
        <v>0</v>
      </c>
      <c r="L1884" s="7">
        <f>IF('2_DEBITOS'!$I$4="ERRO !!!",0,ROUNDDOWN(SUM(E1884:F1884)*K1884,2))</f>
        <v>0</v>
      </c>
      <c r="M1884" s="7">
        <f t="shared" si="116"/>
        <v>0</v>
      </c>
      <c r="N1884" s="7">
        <f t="shared" si="119"/>
        <v>0</v>
      </c>
      <c r="O1884" s="7">
        <f t="shared" si="117"/>
        <v>0</v>
      </c>
    </row>
    <row r="1885" spans="3:15" x14ac:dyDescent="0.35">
      <c r="C1885" s="18" t="str">
        <f t="shared" si="118"/>
        <v/>
      </c>
      <c r="D1885" s="13" t="str">
        <f>IF('2_DEBITOS'!D1881="","Não informado",'2_DEBITOS'!D1881)</f>
        <v>Não informado</v>
      </c>
      <c r="E1885" s="7">
        <f>IF('2_DEBITOS'!$I$4="ERRO !!!",0,SUM('2_DEBITOS'!E1881))</f>
        <v>0</v>
      </c>
      <c r="F1885" s="7">
        <f>IF('2_DEBITOS'!$I$4="ERRO !!!",0,SUM('2_DEBITOS'!F1881,'2_DEBITOS'!G1881))</f>
        <v>0</v>
      </c>
      <c r="G1885" s="8" t="str">
        <f>IF('1_QUESITOS'!$D$18="ERRO !!!","",
IF(E1885+F1885=0,"",
IF(OR('2_DEBITOS'!I1881="Sim",'1_QUESITOS'!$D$6="Sim",'1_QUESITOS'!$D$7="Sim",'1_QUESITOS'!$D$9="Sim"),"D",
IF('3_CAPAG'!$D$9="","",
'3_CAPAG'!$D$9))))</f>
        <v/>
      </c>
      <c r="H1885" s="8" t="str">
        <f>IF('1_QUESITOS'!$D$18="ERRO !!!","00.0",
IF(AND(OR(G1885="C",G1885="D"),'1_QUESITOS'!$D$13="Sim"),"10.1",
IF(AND(OR(G1885="A",G1885="B"),'1_QUESITOS'!$D$14="Sim"),"10.2",
IF(AND(OR(G1885="C",G1885="D"),'1_QUESITOS'!$D$13="Não",'1_QUESITOS'!$D$12="Inciso I"),"11.1",
IF(AND(OR(G1885="C",G1885="D"),'1_QUESITOS'!$D$13="Não",'1_QUESITOS'!$D$12="Inciso II"),"11.2",
"00.0")))))</f>
        <v>00.0</v>
      </c>
      <c r="I1885" s="87">
        <f>IF('1_QUESITOS'!$D$18="ERRO !!!",0,
IF(H1885="10.1",0.65,
IF(H1885="10.2",0,
IF(AND(H1885="11.1",'1_QUESITOS'!$D$8="Não",'1_QUESITOS'!$D$9="Não",'1_QUESITOS'!$D$10="Não",'1_QUESITOS'!$D$11="Não"),0.65,
IF(AND(H1885="11.1",OR('1_QUESITOS'!$D$8="Sim",'1_QUESITOS'!$D$9="Sim",'1_QUESITOS'!$D$10="Sim",'1_QUESITOS'!$D$11="Sim")),0.7,
IF(AND(H1885="11.2",'1_QUESITOS'!$D$8="Não",'1_QUESITOS'!$D$9="Não",'1_QUESITOS'!$D$10="Não",'1_QUESITOS'!$D$11="Não"),0.5,
IF(AND(H1885="11.2",OR('1_QUESITOS'!$D$8="Sim",'1_QUESITOS'!$D$9="Sim",'1_QUESITOS'!$D$10="Sim",'1_QUESITOS'!$D$11="Sim")),0.55,
0)))))))</f>
        <v>0</v>
      </c>
      <c r="J1885" s="87">
        <f>'3_CAPAG'!$D$8</f>
        <v>0</v>
      </c>
      <c r="K1885" s="87">
        <f>IF(OR('2_DEBITOS'!I1881="Sim",'1_QUESITOS'!$D$6="Sim",'1_QUESITOS'!$D$7="Sim",'1_QUESITOS'!$D$9="Sim"),I1885,
SMALL(I1885:J1885,1))</f>
        <v>0</v>
      </c>
      <c r="L1885" s="7">
        <f>IF('2_DEBITOS'!$I$4="ERRO !!!",0,ROUNDDOWN(SUM(E1885:F1885)*K1885,2))</f>
        <v>0</v>
      </c>
      <c r="M1885" s="7">
        <f t="shared" si="116"/>
        <v>0</v>
      </c>
      <c r="N1885" s="7">
        <f t="shared" si="119"/>
        <v>0</v>
      </c>
      <c r="O1885" s="7">
        <f t="shared" si="117"/>
        <v>0</v>
      </c>
    </row>
    <row r="1886" spans="3:15" x14ac:dyDescent="0.35">
      <c r="C1886" s="18" t="str">
        <f t="shared" si="118"/>
        <v/>
      </c>
      <c r="D1886" s="13" t="str">
        <f>IF('2_DEBITOS'!D1882="","Não informado",'2_DEBITOS'!D1882)</f>
        <v>Não informado</v>
      </c>
      <c r="E1886" s="7">
        <f>IF('2_DEBITOS'!$I$4="ERRO !!!",0,SUM('2_DEBITOS'!E1882))</f>
        <v>0</v>
      </c>
      <c r="F1886" s="7">
        <f>IF('2_DEBITOS'!$I$4="ERRO !!!",0,SUM('2_DEBITOS'!F1882,'2_DEBITOS'!G1882))</f>
        <v>0</v>
      </c>
      <c r="G1886" s="8" t="str">
        <f>IF('1_QUESITOS'!$D$18="ERRO !!!","",
IF(E1886+F1886=0,"",
IF(OR('2_DEBITOS'!I1882="Sim",'1_QUESITOS'!$D$6="Sim",'1_QUESITOS'!$D$7="Sim",'1_QUESITOS'!$D$9="Sim"),"D",
IF('3_CAPAG'!$D$9="","",
'3_CAPAG'!$D$9))))</f>
        <v/>
      </c>
      <c r="H1886" s="8" t="str">
        <f>IF('1_QUESITOS'!$D$18="ERRO !!!","00.0",
IF(AND(OR(G1886="C",G1886="D"),'1_QUESITOS'!$D$13="Sim"),"10.1",
IF(AND(OR(G1886="A",G1886="B"),'1_QUESITOS'!$D$14="Sim"),"10.2",
IF(AND(OR(G1886="C",G1886="D"),'1_QUESITOS'!$D$13="Não",'1_QUESITOS'!$D$12="Inciso I"),"11.1",
IF(AND(OR(G1886="C",G1886="D"),'1_QUESITOS'!$D$13="Não",'1_QUESITOS'!$D$12="Inciso II"),"11.2",
"00.0")))))</f>
        <v>00.0</v>
      </c>
      <c r="I1886" s="87">
        <f>IF('1_QUESITOS'!$D$18="ERRO !!!",0,
IF(H1886="10.1",0.65,
IF(H1886="10.2",0,
IF(AND(H1886="11.1",'1_QUESITOS'!$D$8="Não",'1_QUESITOS'!$D$9="Não",'1_QUESITOS'!$D$10="Não",'1_QUESITOS'!$D$11="Não"),0.65,
IF(AND(H1886="11.1",OR('1_QUESITOS'!$D$8="Sim",'1_QUESITOS'!$D$9="Sim",'1_QUESITOS'!$D$10="Sim",'1_QUESITOS'!$D$11="Sim")),0.7,
IF(AND(H1886="11.2",'1_QUESITOS'!$D$8="Não",'1_QUESITOS'!$D$9="Não",'1_QUESITOS'!$D$10="Não",'1_QUESITOS'!$D$11="Não"),0.5,
IF(AND(H1886="11.2",OR('1_QUESITOS'!$D$8="Sim",'1_QUESITOS'!$D$9="Sim",'1_QUESITOS'!$D$10="Sim",'1_QUESITOS'!$D$11="Sim")),0.55,
0)))))))</f>
        <v>0</v>
      </c>
      <c r="J1886" s="87">
        <f>'3_CAPAG'!$D$8</f>
        <v>0</v>
      </c>
      <c r="K1886" s="87">
        <f>IF(OR('2_DEBITOS'!I1882="Sim",'1_QUESITOS'!$D$6="Sim",'1_QUESITOS'!$D$7="Sim",'1_QUESITOS'!$D$9="Sim"),I1886,
SMALL(I1886:J1886,1))</f>
        <v>0</v>
      </c>
      <c r="L1886" s="7">
        <f>IF('2_DEBITOS'!$I$4="ERRO !!!",0,ROUNDDOWN(SUM(E1886:F1886)*K1886,2))</f>
        <v>0</v>
      </c>
      <c r="M1886" s="7">
        <f t="shared" si="116"/>
        <v>0</v>
      </c>
      <c r="N1886" s="7">
        <f t="shared" si="119"/>
        <v>0</v>
      </c>
      <c r="O1886" s="7">
        <f t="shared" si="117"/>
        <v>0</v>
      </c>
    </row>
    <row r="1887" spans="3:15" x14ac:dyDescent="0.35">
      <c r="C1887" s="18" t="str">
        <f t="shared" si="118"/>
        <v/>
      </c>
      <c r="D1887" s="13" t="str">
        <f>IF('2_DEBITOS'!D1883="","Não informado",'2_DEBITOS'!D1883)</f>
        <v>Não informado</v>
      </c>
      <c r="E1887" s="7">
        <f>IF('2_DEBITOS'!$I$4="ERRO !!!",0,SUM('2_DEBITOS'!E1883))</f>
        <v>0</v>
      </c>
      <c r="F1887" s="7">
        <f>IF('2_DEBITOS'!$I$4="ERRO !!!",0,SUM('2_DEBITOS'!F1883,'2_DEBITOS'!G1883))</f>
        <v>0</v>
      </c>
      <c r="G1887" s="8" t="str">
        <f>IF('1_QUESITOS'!$D$18="ERRO !!!","",
IF(E1887+F1887=0,"",
IF(OR('2_DEBITOS'!I1883="Sim",'1_QUESITOS'!$D$6="Sim",'1_QUESITOS'!$D$7="Sim",'1_QUESITOS'!$D$9="Sim"),"D",
IF('3_CAPAG'!$D$9="","",
'3_CAPAG'!$D$9))))</f>
        <v/>
      </c>
      <c r="H1887" s="8" t="str">
        <f>IF('1_QUESITOS'!$D$18="ERRO !!!","00.0",
IF(AND(OR(G1887="C",G1887="D"),'1_QUESITOS'!$D$13="Sim"),"10.1",
IF(AND(OR(G1887="A",G1887="B"),'1_QUESITOS'!$D$14="Sim"),"10.2",
IF(AND(OR(G1887="C",G1887="D"),'1_QUESITOS'!$D$13="Não",'1_QUESITOS'!$D$12="Inciso I"),"11.1",
IF(AND(OR(G1887="C",G1887="D"),'1_QUESITOS'!$D$13="Não",'1_QUESITOS'!$D$12="Inciso II"),"11.2",
"00.0")))))</f>
        <v>00.0</v>
      </c>
      <c r="I1887" s="87">
        <f>IF('1_QUESITOS'!$D$18="ERRO !!!",0,
IF(H1887="10.1",0.65,
IF(H1887="10.2",0,
IF(AND(H1887="11.1",'1_QUESITOS'!$D$8="Não",'1_QUESITOS'!$D$9="Não",'1_QUESITOS'!$D$10="Não",'1_QUESITOS'!$D$11="Não"),0.65,
IF(AND(H1887="11.1",OR('1_QUESITOS'!$D$8="Sim",'1_QUESITOS'!$D$9="Sim",'1_QUESITOS'!$D$10="Sim",'1_QUESITOS'!$D$11="Sim")),0.7,
IF(AND(H1887="11.2",'1_QUESITOS'!$D$8="Não",'1_QUESITOS'!$D$9="Não",'1_QUESITOS'!$D$10="Não",'1_QUESITOS'!$D$11="Não"),0.5,
IF(AND(H1887="11.2",OR('1_QUESITOS'!$D$8="Sim",'1_QUESITOS'!$D$9="Sim",'1_QUESITOS'!$D$10="Sim",'1_QUESITOS'!$D$11="Sim")),0.55,
0)))))))</f>
        <v>0</v>
      </c>
      <c r="J1887" s="87">
        <f>'3_CAPAG'!$D$8</f>
        <v>0</v>
      </c>
      <c r="K1887" s="87">
        <f>IF(OR('2_DEBITOS'!I1883="Sim",'1_QUESITOS'!$D$6="Sim",'1_QUESITOS'!$D$7="Sim",'1_QUESITOS'!$D$9="Sim"),I1887,
SMALL(I1887:J1887,1))</f>
        <v>0</v>
      </c>
      <c r="L1887" s="7">
        <f>IF('2_DEBITOS'!$I$4="ERRO !!!",0,ROUNDDOWN(SUM(E1887:F1887)*K1887,2))</f>
        <v>0</v>
      </c>
      <c r="M1887" s="7">
        <f t="shared" si="116"/>
        <v>0</v>
      </c>
      <c r="N1887" s="7">
        <f t="shared" si="119"/>
        <v>0</v>
      </c>
      <c r="O1887" s="7">
        <f t="shared" si="117"/>
        <v>0</v>
      </c>
    </row>
    <row r="1888" spans="3:15" x14ac:dyDescent="0.35">
      <c r="C1888" s="18" t="str">
        <f t="shared" si="118"/>
        <v/>
      </c>
      <c r="D1888" s="13" t="str">
        <f>IF('2_DEBITOS'!D1884="","Não informado",'2_DEBITOS'!D1884)</f>
        <v>Não informado</v>
      </c>
      <c r="E1888" s="7">
        <f>IF('2_DEBITOS'!$I$4="ERRO !!!",0,SUM('2_DEBITOS'!E1884))</f>
        <v>0</v>
      </c>
      <c r="F1888" s="7">
        <f>IF('2_DEBITOS'!$I$4="ERRO !!!",0,SUM('2_DEBITOS'!F1884,'2_DEBITOS'!G1884))</f>
        <v>0</v>
      </c>
      <c r="G1888" s="8" t="str">
        <f>IF('1_QUESITOS'!$D$18="ERRO !!!","",
IF(E1888+F1888=0,"",
IF(OR('2_DEBITOS'!I1884="Sim",'1_QUESITOS'!$D$6="Sim",'1_QUESITOS'!$D$7="Sim",'1_QUESITOS'!$D$9="Sim"),"D",
IF('3_CAPAG'!$D$9="","",
'3_CAPAG'!$D$9))))</f>
        <v/>
      </c>
      <c r="H1888" s="8" t="str">
        <f>IF('1_QUESITOS'!$D$18="ERRO !!!","00.0",
IF(AND(OR(G1888="C",G1888="D"),'1_QUESITOS'!$D$13="Sim"),"10.1",
IF(AND(OR(G1888="A",G1888="B"),'1_QUESITOS'!$D$14="Sim"),"10.2",
IF(AND(OR(G1888="C",G1888="D"),'1_QUESITOS'!$D$13="Não",'1_QUESITOS'!$D$12="Inciso I"),"11.1",
IF(AND(OR(G1888="C",G1888="D"),'1_QUESITOS'!$D$13="Não",'1_QUESITOS'!$D$12="Inciso II"),"11.2",
"00.0")))))</f>
        <v>00.0</v>
      </c>
      <c r="I1888" s="87">
        <f>IF('1_QUESITOS'!$D$18="ERRO !!!",0,
IF(H1888="10.1",0.65,
IF(H1888="10.2",0,
IF(AND(H1888="11.1",'1_QUESITOS'!$D$8="Não",'1_QUESITOS'!$D$9="Não",'1_QUESITOS'!$D$10="Não",'1_QUESITOS'!$D$11="Não"),0.65,
IF(AND(H1888="11.1",OR('1_QUESITOS'!$D$8="Sim",'1_QUESITOS'!$D$9="Sim",'1_QUESITOS'!$D$10="Sim",'1_QUESITOS'!$D$11="Sim")),0.7,
IF(AND(H1888="11.2",'1_QUESITOS'!$D$8="Não",'1_QUESITOS'!$D$9="Não",'1_QUESITOS'!$D$10="Não",'1_QUESITOS'!$D$11="Não"),0.5,
IF(AND(H1888="11.2",OR('1_QUESITOS'!$D$8="Sim",'1_QUESITOS'!$D$9="Sim",'1_QUESITOS'!$D$10="Sim",'1_QUESITOS'!$D$11="Sim")),0.55,
0)))))))</f>
        <v>0</v>
      </c>
      <c r="J1888" s="87">
        <f>'3_CAPAG'!$D$8</f>
        <v>0</v>
      </c>
      <c r="K1888" s="87">
        <f>IF(OR('2_DEBITOS'!I1884="Sim",'1_QUESITOS'!$D$6="Sim",'1_QUESITOS'!$D$7="Sim",'1_QUESITOS'!$D$9="Sim"),I1888,
SMALL(I1888:J1888,1))</f>
        <v>0</v>
      </c>
      <c r="L1888" s="7">
        <f>IF('2_DEBITOS'!$I$4="ERRO !!!",0,ROUNDDOWN(SUM(E1888:F1888)*K1888,2))</f>
        <v>0</v>
      </c>
      <c r="M1888" s="7">
        <f t="shared" si="116"/>
        <v>0</v>
      </c>
      <c r="N1888" s="7">
        <f t="shared" si="119"/>
        <v>0</v>
      </c>
      <c r="O1888" s="7">
        <f t="shared" si="117"/>
        <v>0</v>
      </c>
    </row>
    <row r="1889" spans="3:15" x14ac:dyDescent="0.35">
      <c r="C1889" s="18" t="str">
        <f t="shared" si="118"/>
        <v/>
      </c>
      <c r="D1889" s="13" t="str">
        <f>IF('2_DEBITOS'!D1885="","Não informado",'2_DEBITOS'!D1885)</f>
        <v>Não informado</v>
      </c>
      <c r="E1889" s="7">
        <f>IF('2_DEBITOS'!$I$4="ERRO !!!",0,SUM('2_DEBITOS'!E1885))</f>
        <v>0</v>
      </c>
      <c r="F1889" s="7">
        <f>IF('2_DEBITOS'!$I$4="ERRO !!!",0,SUM('2_DEBITOS'!F1885,'2_DEBITOS'!G1885))</f>
        <v>0</v>
      </c>
      <c r="G1889" s="8" t="str">
        <f>IF('1_QUESITOS'!$D$18="ERRO !!!","",
IF(E1889+F1889=0,"",
IF(OR('2_DEBITOS'!I1885="Sim",'1_QUESITOS'!$D$6="Sim",'1_QUESITOS'!$D$7="Sim",'1_QUESITOS'!$D$9="Sim"),"D",
IF('3_CAPAG'!$D$9="","",
'3_CAPAG'!$D$9))))</f>
        <v/>
      </c>
      <c r="H1889" s="8" t="str">
        <f>IF('1_QUESITOS'!$D$18="ERRO !!!","00.0",
IF(AND(OR(G1889="C",G1889="D"),'1_QUESITOS'!$D$13="Sim"),"10.1",
IF(AND(OR(G1889="A",G1889="B"),'1_QUESITOS'!$D$14="Sim"),"10.2",
IF(AND(OR(G1889="C",G1889="D"),'1_QUESITOS'!$D$13="Não",'1_QUESITOS'!$D$12="Inciso I"),"11.1",
IF(AND(OR(G1889="C",G1889="D"),'1_QUESITOS'!$D$13="Não",'1_QUESITOS'!$D$12="Inciso II"),"11.2",
"00.0")))))</f>
        <v>00.0</v>
      </c>
      <c r="I1889" s="87">
        <f>IF('1_QUESITOS'!$D$18="ERRO !!!",0,
IF(H1889="10.1",0.65,
IF(H1889="10.2",0,
IF(AND(H1889="11.1",'1_QUESITOS'!$D$8="Não",'1_QUESITOS'!$D$9="Não",'1_QUESITOS'!$D$10="Não",'1_QUESITOS'!$D$11="Não"),0.65,
IF(AND(H1889="11.1",OR('1_QUESITOS'!$D$8="Sim",'1_QUESITOS'!$D$9="Sim",'1_QUESITOS'!$D$10="Sim",'1_QUESITOS'!$D$11="Sim")),0.7,
IF(AND(H1889="11.2",'1_QUESITOS'!$D$8="Não",'1_QUESITOS'!$D$9="Não",'1_QUESITOS'!$D$10="Não",'1_QUESITOS'!$D$11="Não"),0.5,
IF(AND(H1889="11.2",OR('1_QUESITOS'!$D$8="Sim",'1_QUESITOS'!$D$9="Sim",'1_QUESITOS'!$D$10="Sim",'1_QUESITOS'!$D$11="Sim")),0.55,
0)))))))</f>
        <v>0</v>
      </c>
      <c r="J1889" s="87">
        <f>'3_CAPAG'!$D$8</f>
        <v>0</v>
      </c>
      <c r="K1889" s="87">
        <f>IF(OR('2_DEBITOS'!I1885="Sim",'1_QUESITOS'!$D$6="Sim",'1_QUESITOS'!$D$7="Sim",'1_QUESITOS'!$D$9="Sim"),I1889,
SMALL(I1889:J1889,1))</f>
        <v>0</v>
      </c>
      <c r="L1889" s="7">
        <f>IF('2_DEBITOS'!$I$4="ERRO !!!",0,ROUNDDOWN(SUM(E1889:F1889)*K1889,2))</f>
        <v>0</v>
      </c>
      <c r="M1889" s="7">
        <f t="shared" si="116"/>
        <v>0</v>
      </c>
      <c r="N1889" s="7">
        <f t="shared" si="119"/>
        <v>0</v>
      </c>
      <c r="O1889" s="7">
        <f t="shared" si="117"/>
        <v>0</v>
      </c>
    </row>
    <row r="1890" spans="3:15" x14ac:dyDescent="0.35">
      <c r="C1890" s="18" t="str">
        <f t="shared" si="118"/>
        <v/>
      </c>
      <c r="D1890" s="13" t="str">
        <f>IF('2_DEBITOS'!D1886="","Não informado",'2_DEBITOS'!D1886)</f>
        <v>Não informado</v>
      </c>
      <c r="E1890" s="7">
        <f>IF('2_DEBITOS'!$I$4="ERRO !!!",0,SUM('2_DEBITOS'!E1886))</f>
        <v>0</v>
      </c>
      <c r="F1890" s="7">
        <f>IF('2_DEBITOS'!$I$4="ERRO !!!",0,SUM('2_DEBITOS'!F1886,'2_DEBITOS'!G1886))</f>
        <v>0</v>
      </c>
      <c r="G1890" s="8" t="str">
        <f>IF('1_QUESITOS'!$D$18="ERRO !!!","",
IF(E1890+F1890=0,"",
IF(OR('2_DEBITOS'!I1886="Sim",'1_QUESITOS'!$D$6="Sim",'1_QUESITOS'!$D$7="Sim",'1_QUESITOS'!$D$9="Sim"),"D",
IF('3_CAPAG'!$D$9="","",
'3_CAPAG'!$D$9))))</f>
        <v/>
      </c>
      <c r="H1890" s="8" t="str">
        <f>IF('1_QUESITOS'!$D$18="ERRO !!!","00.0",
IF(AND(OR(G1890="C",G1890="D"),'1_QUESITOS'!$D$13="Sim"),"10.1",
IF(AND(OR(G1890="A",G1890="B"),'1_QUESITOS'!$D$14="Sim"),"10.2",
IF(AND(OR(G1890="C",G1890="D"),'1_QUESITOS'!$D$13="Não",'1_QUESITOS'!$D$12="Inciso I"),"11.1",
IF(AND(OR(G1890="C",G1890="D"),'1_QUESITOS'!$D$13="Não",'1_QUESITOS'!$D$12="Inciso II"),"11.2",
"00.0")))))</f>
        <v>00.0</v>
      </c>
      <c r="I1890" s="87">
        <f>IF('1_QUESITOS'!$D$18="ERRO !!!",0,
IF(H1890="10.1",0.65,
IF(H1890="10.2",0,
IF(AND(H1890="11.1",'1_QUESITOS'!$D$8="Não",'1_QUESITOS'!$D$9="Não",'1_QUESITOS'!$D$10="Não",'1_QUESITOS'!$D$11="Não"),0.65,
IF(AND(H1890="11.1",OR('1_QUESITOS'!$D$8="Sim",'1_QUESITOS'!$D$9="Sim",'1_QUESITOS'!$D$10="Sim",'1_QUESITOS'!$D$11="Sim")),0.7,
IF(AND(H1890="11.2",'1_QUESITOS'!$D$8="Não",'1_QUESITOS'!$D$9="Não",'1_QUESITOS'!$D$10="Não",'1_QUESITOS'!$D$11="Não"),0.5,
IF(AND(H1890="11.2",OR('1_QUESITOS'!$D$8="Sim",'1_QUESITOS'!$D$9="Sim",'1_QUESITOS'!$D$10="Sim",'1_QUESITOS'!$D$11="Sim")),0.55,
0)))))))</f>
        <v>0</v>
      </c>
      <c r="J1890" s="87">
        <f>'3_CAPAG'!$D$8</f>
        <v>0</v>
      </c>
      <c r="K1890" s="87">
        <f>IF(OR('2_DEBITOS'!I1886="Sim",'1_QUESITOS'!$D$6="Sim",'1_QUESITOS'!$D$7="Sim",'1_QUESITOS'!$D$9="Sim"),I1890,
SMALL(I1890:J1890,1))</f>
        <v>0</v>
      </c>
      <c r="L1890" s="7">
        <f>IF('2_DEBITOS'!$I$4="ERRO !!!",0,ROUNDDOWN(SUM(E1890:F1890)*K1890,2))</f>
        <v>0</v>
      </c>
      <c r="M1890" s="7">
        <f t="shared" si="116"/>
        <v>0</v>
      </c>
      <c r="N1890" s="7">
        <f t="shared" si="119"/>
        <v>0</v>
      </c>
      <c r="O1890" s="7">
        <f t="shared" si="117"/>
        <v>0</v>
      </c>
    </row>
    <row r="1891" spans="3:15" x14ac:dyDescent="0.35">
      <c r="C1891" s="18" t="str">
        <f t="shared" si="118"/>
        <v/>
      </c>
      <c r="D1891" s="13" t="str">
        <f>IF('2_DEBITOS'!D1887="","Não informado",'2_DEBITOS'!D1887)</f>
        <v>Não informado</v>
      </c>
      <c r="E1891" s="7">
        <f>IF('2_DEBITOS'!$I$4="ERRO !!!",0,SUM('2_DEBITOS'!E1887))</f>
        <v>0</v>
      </c>
      <c r="F1891" s="7">
        <f>IF('2_DEBITOS'!$I$4="ERRO !!!",0,SUM('2_DEBITOS'!F1887,'2_DEBITOS'!G1887))</f>
        <v>0</v>
      </c>
      <c r="G1891" s="8" t="str">
        <f>IF('1_QUESITOS'!$D$18="ERRO !!!","",
IF(E1891+F1891=0,"",
IF(OR('2_DEBITOS'!I1887="Sim",'1_QUESITOS'!$D$6="Sim",'1_QUESITOS'!$D$7="Sim",'1_QUESITOS'!$D$9="Sim"),"D",
IF('3_CAPAG'!$D$9="","",
'3_CAPAG'!$D$9))))</f>
        <v/>
      </c>
      <c r="H1891" s="8" t="str">
        <f>IF('1_QUESITOS'!$D$18="ERRO !!!","00.0",
IF(AND(OR(G1891="C",G1891="D"),'1_QUESITOS'!$D$13="Sim"),"10.1",
IF(AND(OR(G1891="A",G1891="B"),'1_QUESITOS'!$D$14="Sim"),"10.2",
IF(AND(OR(G1891="C",G1891="D"),'1_QUESITOS'!$D$13="Não",'1_QUESITOS'!$D$12="Inciso I"),"11.1",
IF(AND(OR(G1891="C",G1891="D"),'1_QUESITOS'!$D$13="Não",'1_QUESITOS'!$D$12="Inciso II"),"11.2",
"00.0")))))</f>
        <v>00.0</v>
      </c>
      <c r="I1891" s="87">
        <f>IF('1_QUESITOS'!$D$18="ERRO !!!",0,
IF(H1891="10.1",0.65,
IF(H1891="10.2",0,
IF(AND(H1891="11.1",'1_QUESITOS'!$D$8="Não",'1_QUESITOS'!$D$9="Não",'1_QUESITOS'!$D$10="Não",'1_QUESITOS'!$D$11="Não"),0.65,
IF(AND(H1891="11.1",OR('1_QUESITOS'!$D$8="Sim",'1_QUESITOS'!$D$9="Sim",'1_QUESITOS'!$D$10="Sim",'1_QUESITOS'!$D$11="Sim")),0.7,
IF(AND(H1891="11.2",'1_QUESITOS'!$D$8="Não",'1_QUESITOS'!$D$9="Não",'1_QUESITOS'!$D$10="Não",'1_QUESITOS'!$D$11="Não"),0.5,
IF(AND(H1891="11.2",OR('1_QUESITOS'!$D$8="Sim",'1_QUESITOS'!$D$9="Sim",'1_QUESITOS'!$D$10="Sim",'1_QUESITOS'!$D$11="Sim")),0.55,
0)))))))</f>
        <v>0</v>
      </c>
      <c r="J1891" s="87">
        <f>'3_CAPAG'!$D$8</f>
        <v>0</v>
      </c>
      <c r="K1891" s="87">
        <f>IF(OR('2_DEBITOS'!I1887="Sim",'1_QUESITOS'!$D$6="Sim",'1_QUESITOS'!$D$7="Sim",'1_QUESITOS'!$D$9="Sim"),I1891,
SMALL(I1891:J1891,1))</f>
        <v>0</v>
      </c>
      <c r="L1891" s="7">
        <f>IF('2_DEBITOS'!$I$4="ERRO !!!",0,ROUNDDOWN(SUM(E1891:F1891)*K1891,2))</f>
        <v>0</v>
      </c>
      <c r="M1891" s="7">
        <f t="shared" si="116"/>
        <v>0</v>
      </c>
      <c r="N1891" s="7">
        <f t="shared" si="119"/>
        <v>0</v>
      </c>
      <c r="O1891" s="7">
        <f t="shared" si="117"/>
        <v>0</v>
      </c>
    </row>
    <row r="1892" spans="3:15" x14ac:dyDescent="0.35">
      <c r="C1892" s="18" t="str">
        <f t="shared" si="118"/>
        <v/>
      </c>
      <c r="D1892" s="13" t="str">
        <f>IF('2_DEBITOS'!D1888="","Não informado",'2_DEBITOS'!D1888)</f>
        <v>Não informado</v>
      </c>
      <c r="E1892" s="7">
        <f>IF('2_DEBITOS'!$I$4="ERRO !!!",0,SUM('2_DEBITOS'!E1888))</f>
        <v>0</v>
      </c>
      <c r="F1892" s="7">
        <f>IF('2_DEBITOS'!$I$4="ERRO !!!",0,SUM('2_DEBITOS'!F1888,'2_DEBITOS'!G1888))</f>
        <v>0</v>
      </c>
      <c r="G1892" s="8" t="str">
        <f>IF('1_QUESITOS'!$D$18="ERRO !!!","",
IF(E1892+F1892=0,"",
IF(OR('2_DEBITOS'!I1888="Sim",'1_QUESITOS'!$D$6="Sim",'1_QUESITOS'!$D$7="Sim",'1_QUESITOS'!$D$9="Sim"),"D",
IF('3_CAPAG'!$D$9="","",
'3_CAPAG'!$D$9))))</f>
        <v/>
      </c>
      <c r="H1892" s="8" t="str">
        <f>IF('1_QUESITOS'!$D$18="ERRO !!!","00.0",
IF(AND(OR(G1892="C",G1892="D"),'1_QUESITOS'!$D$13="Sim"),"10.1",
IF(AND(OR(G1892="A",G1892="B"),'1_QUESITOS'!$D$14="Sim"),"10.2",
IF(AND(OR(G1892="C",G1892="D"),'1_QUESITOS'!$D$13="Não",'1_QUESITOS'!$D$12="Inciso I"),"11.1",
IF(AND(OR(G1892="C",G1892="D"),'1_QUESITOS'!$D$13="Não",'1_QUESITOS'!$D$12="Inciso II"),"11.2",
"00.0")))))</f>
        <v>00.0</v>
      </c>
      <c r="I1892" s="87">
        <f>IF('1_QUESITOS'!$D$18="ERRO !!!",0,
IF(H1892="10.1",0.65,
IF(H1892="10.2",0,
IF(AND(H1892="11.1",'1_QUESITOS'!$D$8="Não",'1_QUESITOS'!$D$9="Não",'1_QUESITOS'!$D$10="Não",'1_QUESITOS'!$D$11="Não"),0.65,
IF(AND(H1892="11.1",OR('1_QUESITOS'!$D$8="Sim",'1_QUESITOS'!$D$9="Sim",'1_QUESITOS'!$D$10="Sim",'1_QUESITOS'!$D$11="Sim")),0.7,
IF(AND(H1892="11.2",'1_QUESITOS'!$D$8="Não",'1_QUESITOS'!$D$9="Não",'1_QUESITOS'!$D$10="Não",'1_QUESITOS'!$D$11="Não"),0.5,
IF(AND(H1892="11.2",OR('1_QUESITOS'!$D$8="Sim",'1_QUESITOS'!$D$9="Sim",'1_QUESITOS'!$D$10="Sim",'1_QUESITOS'!$D$11="Sim")),0.55,
0)))))))</f>
        <v>0</v>
      </c>
      <c r="J1892" s="87">
        <f>'3_CAPAG'!$D$8</f>
        <v>0</v>
      </c>
      <c r="K1892" s="87">
        <f>IF(OR('2_DEBITOS'!I1888="Sim",'1_QUESITOS'!$D$6="Sim",'1_QUESITOS'!$D$7="Sim",'1_QUESITOS'!$D$9="Sim"),I1892,
SMALL(I1892:J1892,1))</f>
        <v>0</v>
      </c>
      <c r="L1892" s="7">
        <f>IF('2_DEBITOS'!$I$4="ERRO !!!",0,ROUNDDOWN(SUM(E1892:F1892)*K1892,2))</f>
        <v>0</v>
      </c>
      <c r="M1892" s="7">
        <f t="shared" si="116"/>
        <v>0</v>
      </c>
      <c r="N1892" s="7">
        <f t="shared" si="119"/>
        <v>0</v>
      </c>
      <c r="O1892" s="7">
        <f t="shared" si="117"/>
        <v>0</v>
      </c>
    </row>
    <row r="1893" spans="3:15" x14ac:dyDescent="0.35">
      <c r="C1893" s="18" t="str">
        <f t="shared" si="118"/>
        <v/>
      </c>
      <c r="D1893" s="13" t="str">
        <f>IF('2_DEBITOS'!D1889="","Não informado",'2_DEBITOS'!D1889)</f>
        <v>Não informado</v>
      </c>
      <c r="E1893" s="7">
        <f>IF('2_DEBITOS'!$I$4="ERRO !!!",0,SUM('2_DEBITOS'!E1889))</f>
        <v>0</v>
      </c>
      <c r="F1893" s="7">
        <f>IF('2_DEBITOS'!$I$4="ERRO !!!",0,SUM('2_DEBITOS'!F1889,'2_DEBITOS'!G1889))</f>
        <v>0</v>
      </c>
      <c r="G1893" s="8" t="str">
        <f>IF('1_QUESITOS'!$D$18="ERRO !!!","",
IF(E1893+F1893=0,"",
IF(OR('2_DEBITOS'!I1889="Sim",'1_QUESITOS'!$D$6="Sim",'1_QUESITOS'!$D$7="Sim",'1_QUESITOS'!$D$9="Sim"),"D",
IF('3_CAPAG'!$D$9="","",
'3_CAPAG'!$D$9))))</f>
        <v/>
      </c>
      <c r="H1893" s="8" t="str">
        <f>IF('1_QUESITOS'!$D$18="ERRO !!!","00.0",
IF(AND(OR(G1893="C",G1893="D"),'1_QUESITOS'!$D$13="Sim"),"10.1",
IF(AND(OR(G1893="A",G1893="B"),'1_QUESITOS'!$D$14="Sim"),"10.2",
IF(AND(OR(G1893="C",G1893="D"),'1_QUESITOS'!$D$13="Não",'1_QUESITOS'!$D$12="Inciso I"),"11.1",
IF(AND(OR(G1893="C",G1893="D"),'1_QUESITOS'!$D$13="Não",'1_QUESITOS'!$D$12="Inciso II"),"11.2",
"00.0")))))</f>
        <v>00.0</v>
      </c>
      <c r="I1893" s="87">
        <f>IF('1_QUESITOS'!$D$18="ERRO !!!",0,
IF(H1893="10.1",0.65,
IF(H1893="10.2",0,
IF(AND(H1893="11.1",'1_QUESITOS'!$D$8="Não",'1_QUESITOS'!$D$9="Não",'1_QUESITOS'!$D$10="Não",'1_QUESITOS'!$D$11="Não"),0.65,
IF(AND(H1893="11.1",OR('1_QUESITOS'!$D$8="Sim",'1_QUESITOS'!$D$9="Sim",'1_QUESITOS'!$D$10="Sim",'1_QUESITOS'!$D$11="Sim")),0.7,
IF(AND(H1893="11.2",'1_QUESITOS'!$D$8="Não",'1_QUESITOS'!$D$9="Não",'1_QUESITOS'!$D$10="Não",'1_QUESITOS'!$D$11="Não"),0.5,
IF(AND(H1893="11.2",OR('1_QUESITOS'!$D$8="Sim",'1_QUESITOS'!$D$9="Sim",'1_QUESITOS'!$D$10="Sim",'1_QUESITOS'!$D$11="Sim")),0.55,
0)))))))</f>
        <v>0</v>
      </c>
      <c r="J1893" s="87">
        <f>'3_CAPAG'!$D$8</f>
        <v>0</v>
      </c>
      <c r="K1893" s="87">
        <f>IF(OR('2_DEBITOS'!I1889="Sim",'1_QUESITOS'!$D$6="Sim",'1_QUESITOS'!$D$7="Sim",'1_QUESITOS'!$D$9="Sim"),I1893,
SMALL(I1893:J1893,1))</f>
        <v>0</v>
      </c>
      <c r="L1893" s="7">
        <f>IF('2_DEBITOS'!$I$4="ERRO !!!",0,ROUNDDOWN(SUM(E1893:F1893)*K1893,2))</f>
        <v>0</v>
      </c>
      <c r="M1893" s="7">
        <f t="shared" si="116"/>
        <v>0</v>
      </c>
      <c r="N1893" s="7">
        <f t="shared" si="119"/>
        <v>0</v>
      </c>
      <c r="O1893" s="7">
        <f t="shared" si="117"/>
        <v>0</v>
      </c>
    </row>
    <row r="1894" spans="3:15" x14ac:dyDescent="0.35">
      <c r="C1894" s="18" t="str">
        <f t="shared" si="118"/>
        <v/>
      </c>
      <c r="D1894" s="13" t="str">
        <f>IF('2_DEBITOS'!D1890="","Não informado",'2_DEBITOS'!D1890)</f>
        <v>Não informado</v>
      </c>
      <c r="E1894" s="7">
        <f>IF('2_DEBITOS'!$I$4="ERRO !!!",0,SUM('2_DEBITOS'!E1890))</f>
        <v>0</v>
      </c>
      <c r="F1894" s="7">
        <f>IF('2_DEBITOS'!$I$4="ERRO !!!",0,SUM('2_DEBITOS'!F1890,'2_DEBITOS'!G1890))</f>
        <v>0</v>
      </c>
      <c r="G1894" s="8" t="str">
        <f>IF('1_QUESITOS'!$D$18="ERRO !!!","",
IF(E1894+F1894=0,"",
IF(OR('2_DEBITOS'!I1890="Sim",'1_QUESITOS'!$D$6="Sim",'1_QUESITOS'!$D$7="Sim",'1_QUESITOS'!$D$9="Sim"),"D",
IF('3_CAPAG'!$D$9="","",
'3_CAPAG'!$D$9))))</f>
        <v/>
      </c>
      <c r="H1894" s="8" t="str">
        <f>IF('1_QUESITOS'!$D$18="ERRO !!!","00.0",
IF(AND(OR(G1894="C",G1894="D"),'1_QUESITOS'!$D$13="Sim"),"10.1",
IF(AND(OR(G1894="A",G1894="B"),'1_QUESITOS'!$D$14="Sim"),"10.2",
IF(AND(OR(G1894="C",G1894="D"),'1_QUESITOS'!$D$13="Não",'1_QUESITOS'!$D$12="Inciso I"),"11.1",
IF(AND(OR(G1894="C",G1894="D"),'1_QUESITOS'!$D$13="Não",'1_QUESITOS'!$D$12="Inciso II"),"11.2",
"00.0")))))</f>
        <v>00.0</v>
      </c>
      <c r="I1894" s="87">
        <f>IF('1_QUESITOS'!$D$18="ERRO !!!",0,
IF(H1894="10.1",0.65,
IF(H1894="10.2",0,
IF(AND(H1894="11.1",'1_QUESITOS'!$D$8="Não",'1_QUESITOS'!$D$9="Não",'1_QUESITOS'!$D$10="Não",'1_QUESITOS'!$D$11="Não"),0.65,
IF(AND(H1894="11.1",OR('1_QUESITOS'!$D$8="Sim",'1_QUESITOS'!$D$9="Sim",'1_QUESITOS'!$D$10="Sim",'1_QUESITOS'!$D$11="Sim")),0.7,
IF(AND(H1894="11.2",'1_QUESITOS'!$D$8="Não",'1_QUESITOS'!$D$9="Não",'1_QUESITOS'!$D$10="Não",'1_QUESITOS'!$D$11="Não"),0.5,
IF(AND(H1894="11.2",OR('1_QUESITOS'!$D$8="Sim",'1_QUESITOS'!$D$9="Sim",'1_QUESITOS'!$D$10="Sim",'1_QUESITOS'!$D$11="Sim")),0.55,
0)))))))</f>
        <v>0</v>
      </c>
      <c r="J1894" s="87">
        <f>'3_CAPAG'!$D$8</f>
        <v>0</v>
      </c>
      <c r="K1894" s="87">
        <f>IF(OR('2_DEBITOS'!I1890="Sim",'1_QUESITOS'!$D$6="Sim",'1_QUESITOS'!$D$7="Sim",'1_QUESITOS'!$D$9="Sim"),I1894,
SMALL(I1894:J1894,1))</f>
        <v>0</v>
      </c>
      <c r="L1894" s="7">
        <f>IF('2_DEBITOS'!$I$4="ERRO !!!",0,ROUNDDOWN(SUM(E1894:F1894)*K1894,2))</f>
        <v>0</v>
      </c>
      <c r="M1894" s="7">
        <f t="shared" si="116"/>
        <v>0</v>
      </c>
      <c r="N1894" s="7">
        <f t="shared" si="119"/>
        <v>0</v>
      </c>
      <c r="O1894" s="7">
        <f t="shared" si="117"/>
        <v>0</v>
      </c>
    </row>
    <row r="1895" spans="3:15" x14ac:dyDescent="0.35">
      <c r="C1895" s="18" t="str">
        <f t="shared" si="118"/>
        <v/>
      </c>
      <c r="D1895" s="13" t="str">
        <f>IF('2_DEBITOS'!D1891="","Não informado",'2_DEBITOS'!D1891)</f>
        <v>Não informado</v>
      </c>
      <c r="E1895" s="7">
        <f>IF('2_DEBITOS'!$I$4="ERRO !!!",0,SUM('2_DEBITOS'!E1891))</f>
        <v>0</v>
      </c>
      <c r="F1895" s="7">
        <f>IF('2_DEBITOS'!$I$4="ERRO !!!",0,SUM('2_DEBITOS'!F1891,'2_DEBITOS'!G1891))</f>
        <v>0</v>
      </c>
      <c r="G1895" s="8" t="str">
        <f>IF('1_QUESITOS'!$D$18="ERRO !!!","",
IF(E1895+F1895=0,"",
IF(OR('2_DEBITOS'!I1891="Sim",'1_QUESITOS'!$D$6="Sim",'1_QUESITOS'!$D$7="Sim",'1_QUESITOS'!$D$9="Sim"),"D",
IF('3_CAPAG'!$D$9="","",
'3_CAPAG'!$D$9))))</f>
        <v/>
      </c>
      <c r="H1895" s="8" t="str">
        <f>IF('1_QUESITOS'!$D$18="ERRO !!!","00.0",
IF(AND(OR(G1895="C",G1895="D"),'1_QUESITOS'!$D$13="Sim"),"10.1",
IF(AND(OR(G1895="A",G1895="B"),'1_QUESITOS'!$D$14="Sim"),"10.2",
IF(AND(OR(G1895="C",G1895="D"),'1_QUESITOS'!$D$13="Não",'1_QUESITOS'!$D$12="Inciso I"),"11.1",
IF(AND(OR(G1895="C",G1895="D"),'1_QUESITOS'!$D$13="Não",'1_QUESITOS'!$D$12="Inciso II"),"11.2",
"00.0")))))</f>
        <v>00.0</v>
      </c>
      <c r="I1895" s="87">
        <f>IF('1_QUESITOS'!$D$18="ERRO !!!",0,
IF(H1895="10.1",0.65,
IF(H1895="10.2",0,
IF(AND(H1895="11.1",'1_QUESITOS'!$D$8="Não",'1_QUESITOS'!$D$9="Não",'1_QUESITOS'!$D$10="Não",'1_QUESITOS'!$D$11="Não"),0.65,
IF(AND(H1895="11.1",OR('1_QUESITOS'!$D$8="Sim",'1_QUESITOS'!$D$9="Sim",'1_QUESITOS'!$D$10="Sim",'1_QUESITOS'!$D$11="Sim")),0.7,
IF(AND(H1895="11.2",'1_QUESITOS'!$D$8="Não",'1_QUESITOS'!$D$9="Não",'1_QUESITOS'!$D$10="Não",'1_QUESITOS'!$D$11="Não"),0.5,
IF(AND(H1895="11.2",OR('1_QUESITOS'!$D$8="Sim",'1_QUESITOS'!$D$9="Sim",'1_QUESITOS'!$D$10="Sim",'1_QUESITOS'!$D$11="Sim")),0.55,
0)))))))</f>
        <v>0</v>
      </c>
      <c r="J1895" s="87">
        <f>'3_CAPAG'!$D$8</f>
        <v>0</v>
      </c>
      <c r="K1895" s="87">
        <f>IF(OR('2_DEBITOS'!I1891="Sim",'1_QUESITOS'!$D$6="Sim",'1_QUESITOS'!$D$7="Sim",'1_QUESITOS'!$D$9="Sim"),I1895,
SMALL(I1895:J1895,1))</f>
        <v>0</v>
      </c>
      <c r="L1895" s="7">
        <f>IF('2_DEBITOS'!$I$4="ERRO !!!",0,ROUNDDOWN(SUM(E1895:F1895)*K1895,2))</f>
        <v>0</v>
      </c>
      <c r="M1895" s="7">
        <f t="shared" si="116"/>
        <v>0</v>
      </c>
      <c r="N1895" s="7">
        <f t="shared" si="119"/>
        <v>0</v>
      </c>
      <c r="O1895" s="7">
        <f t="shared" si="117"/>
        <v>0</v>
      </c>
    </row>
    <row r="1896" spans="3:15" x14ac:dyDescent="0.35">
      <c r="C1896" s="18" t="str">
        <f t="shared" si="118"/>
        <v/>
      </c>
      <c r="D1896" s="13" t="str">
        <f>IF('2_DEBITOS'!D1892="","Não informado",'2_DEBITOS'!D1892)</f>
        <v>Não informado</v>
      </c>
      <c r="E1896" s="7">
        <f>IF('2_DEBITOS'!$I$4="ERRO !!!",0,SUM('2_DEBITOS'!E1892))</f>
        <v>0</v>
      </c>
      <c r="F1896" s="7">
        <f>IF('2_DEBITOS'!$I$4="ERRO !!!",0,SUM('2_DEBITOS'!F1892,'2_DEBITOS'!G1892))</f>
        <v>0</v>
      </c>
      <c r="G1896" s="8" t="str">
        <f>IF('1_QUESITOS'!$D$18="ERRO !!!","",
IF(E1896+F1896=0,"",
IF(OR('2_DEBITOS'!I1892="Sim",'1_QUESITOS'!$D$6="Sim",'1_QUESITOS'!$D$7="Sim",'1_QUESITOS'!$D$9="Sim"),"D",
IF('3_CAPAG'!$D$9="","",
'3_CAPAG'!$D$9))))</f>
        <v/>
      </c>
      <c r="H1896" s="8" t="str">
        <f>IF('1_QUESITOS'!$D$18="ERRO !!!","00.0",
IF(AND(OR(G1896="C",G1896="D"),'1_QUESITOS'!$D$13="Sim"),"10.1",
IF(AND(OR(G1896="A",G1896="B"),'1_QUESITOS'!$D$14="Sim"),"10.2",
IF(AND(OR(G1896="C",G1896="D"),'1_QUESITOS'!$D$13="Não",'1_QUESITOS'!$D$12="Inciso I"),"11.1",
IF(AND(OR(G1896="C",G1896="D"),'1_QUESITOS'!$D$13="Não",'1_QUESITOS'!$D$12="Inciso II"),"11.2",
"00.0")))))</f>
        <v>00.0</v>
      </c>
      <c r="I1896" s="87">
        <f>IF('1_QUESITOS'!$D$18="ERRO !!!",0,
IF(H1896="10.1",0.65,
IF(H1896="10.2",0,
IF(AND(H1896="11.1",'1_QUESITOS'!$D$8="Não",'1_QUESITOS'!$D$9="Não",'1_QUESITOS'!$D$10="Não",'1_QUESITOS'!$D$11="Não"),0.65,
IF(AND(H1896="11.1",OR('1_QUESITOS'!$D$8="Sim",'1_QUESITOS'!$D$9="Sim",'1_QUESITOS'!$D$10="Sim",'1_QUESITOS'!$D$11="Sim")),0.7,
IF(AND(H1896="11.2",'1_QUESITOS'!$D$8="Não",'1_QUESITOS'!$D$9="Não",'1_QUESITOS'!$D$10="Não",'1_QUESITOS'!$D$11="Não"),0.5,
IF(AND(H1896="11.2",OR('1_QUESITOS'!$D$8="Sim",'1_QUESITOS'!$D$9="Sim",'1_QUESITOS'!$D$10="Sim",'1_QUESITOS'!$D$11="Sim")),0.55,
0)))))))</f>
        <v>0</v>
      </c>
      <c r="J1896" s="87">
        <f>'3_CAPAG'!$D$8</f>
        <v>0</v>
      </c>
      <c r="K1896" s="87">
        <f>IF(OR('2_DEBITOS'!I1892="Sim",'1_QUESITOS'!$D$6="Sim",'1_QUESITOS'!$D$7="Sim",'1_QUESITOS'!$D$9="Sim"),I1896,
SMALL(I1896:J1896,1))</f>
        <v>0</v>
      </c>
      <c r="L1896" s="7">
        <f>IF('2_DEBITOS'!$I$4="ERRO !!!",0,ROUNDDOWN(SUM(E1896:F1896)*K1896,2))</f>
        <v>0</v>
      </c>
      <c r="M1896" s="7">
        <f t="shared" si="116"/>
        <v>0</v>
      </c>
      <c r="N1896" s="7">
        <f t="shared" si="119"/>
        <v>0</v>
      </c>
      <c r="O1896" s="7">
        <f t="shared" si="117"/>
        <v>0</v>
      </c>
    </row>
    <row r="1897" spans="3:15" x14ac:dyDescent="0.35">
      <c r="C1897" s="18" t="str">
        <f t="shared" si="118"/>
        <v/>
      </c>
      <c r="D1897" s="13" t="str">
        <f>IF('2_DEBITOS'!D1893="","Não informado",'2_DEBITOS'!D1893)</f>
        <v>Não informado</v>
      </c>
      <c r="E1897" s="7">
        <f>IF('2_DEBITOS'!$I$4="ERRO !!!",0,SUM('2_DEBITOS'!E1893))</f>
        <v>0</v>
      </c>
      <c r="F1897" s="7">
        <f>IF('2_DEBITOS'!$I$4="ERRO !!!",0,SUM('2_DEBITOS'!F1893,'2_DEBITOS'!G1893))</f>
        <v>0</v>
      </c>
      <c r="G1897" s="8" t="str">
        <f>IF('1_QUESITOS'!$D$18="ERRO !!!","",
IF(E1897+F1897=0,"",
IF(OR('2_DEBITOS'!I1893="Sim",'1_QUESITOS'!$D$6="Sim",'1_QUESITOS'!$D$7="Sim",'1_QUESITOS'!$D$9="Sim"),"D",
IF('3_CAPAG'!$D$9="","",
'3_CAPAG'!$D$9))))</f>
        <v/>
      </c>
      <c r="H1897" s="8" t="str">
        <f>IF('1_QUESITOS'!$D$18="ERRO !!!","00.0",
IF(AND(OR(G1897="C",G1897="D"),'1_QUESITOS'!$D$13="Sim"),"10.1",
IF(AND(OR(G1897="A",G1897="B"),'1_QUESITOS'!$D$14="Sim"),"10.2",
IF(AND(OR(G1897="C",G1897="D"),'1_QUESITOS'!$D$13="Não",'1_QUESITOS'!$D$12="Inciso I"),"11.1",
IF(AND(OR(G1897="C",G1897="D"),'1_QUESITOS'!$D$13="Não",'1_QUESITOS'!$D$12="Inciso II"),"11.2",
"00.0")))))</f>
        <v>00.0</v>
      </c>
      <c r="I1897" s="87">
        <f>IF('1_QUESITOS'!$D$18="ERRO !!!",0,
IF(H1897="10.1",0.65,
IF(H1897="10.2",0,
IF(AND(H1897="11.1",'1_QUESITOS'!$D$8="Não",'1_QUESITOS'!$D$9="Não",'1_QUESITOS'!$D$10="Não",'1_QUESITOS'!$D$11="Não"),0.65,
IF(AND(H1897="11.1",OR('1_QUESITOS'!$D$8="Sim",'1_QUESITOS'!$D$9="Sim",'1_QUESITOS'!$D$10="Sim",'1_QUESITOS'!$D$11="Sim")),0.7,
IF(AND(H1897="11.2",'1_QUESITOS'!$D$8="Não",'1_QUESITOS'!$D$9="Não",'1_QUESITOS'!$D$10="Não",'1_QUESITOS'!$D$11="Não"),0.5,
IF(AND(H1897="11.2",OR('1_QUESITOS'!$D$8="Sim",'1_QUESITOS'!$D$9="Sim",'1_QUESITOS'!$D$10="Sim",'1_QUESITOS'!$D$11="Sim")),0.55,
0)))))))</f>
        <v>0</v>
      </c>
      <c r="J1897" s="87">
        <f>'3_CAPAG'!$D$8</f>
        <v>0</v>
      </c>
      <c r="K1897" s="87">
        <f>IF(OR('2_DEBITOS'!I1893="Sim",'1_QUESITOS'!$D$6="Sim",'1_QUESITOS'!$D$7="Sim",'1_QUESITOS'!$D$9="Sim"),I1897,
SMALL(I1897:J1897,1))</f>
        <v>0</v>
      </c>
      <c r="L1897" s="7">
        <f>IF('2_DEBITOS'!$I$4="ERRO !!!",0,ROUNDDOWN(SUM(E1897:F1897)*K1897,2))</f>
        <v>0</v>
      </c>
      <c r="M1897" s="7">
        <f t="shared" si="116"/>
        <v>0</v>
      </c>
      <c r="N1897" s="7">
        <f t="shared" si="119"/>
        <v>0</v>
      </c>
      <c r="O1897" s="7">
        <f t="shared" si="117"/>
        <v>0</v>
      </c>
    </row>
    <row r="1898" spans="3:15" x14ac:dyDescent="0.35">
      <c r="C1898" s="18" t="str">
        <f t="shared" si="118"/>
        <v/>
      </c>
      <c r="D1898" s="13" t="str">
        <f>IF('2_DEBITOS'!D1894="","Não informado",'2_DEBITOS'!D1894)</f>
        <v>Não informado</v>
      </c>
      <c r="E1898" s="7">
        <f>IF('2_DEBITOS'!$I$4="ERRO !!!",0,SUM('2_DEBITOS'!E1894))</f>
        <v>0</v>
      </c>
      <c r="F1898" s="7">
        <f>IF('2_DEBITOS'!$I$4="ERRO !!!",0,SUM('2_DEBITOS'!F1894,'2_DEBITOS'!G1894))</f>
        <v>0</v>
      </c>
      <c r="G1898" s="8" t="str">
        <f>IF('1_QUESITOS'!$D$18="ERRO !!!","",
IF(E1898+F1898=0,"",
IF(OR('2_DEBITOS'!I1894="Sim",'1_QUESITOS'!$D$6="Sim",'1_QUESITOS'!$D$7="Sim",'1_QUESITOS'!$D$9="Sim"),"D",
IF('3_CAPAG'!$D$9="","",
'3_CAPAG'!$D$9))))</f>
        <v/>
      </c>
      <c r="H1898" s="8" t="str">
        <f>IF('1_QUESITOS'!$D$18="ERRO !!!","00.0",
IF(AND(OR(G1898="C",G1898="D"),'1_QUESITOS'!$D$13="Sim"),"10.1",
IF(AND(OR(G1898="A",G1898="B"),'1_QUESITOS'!$D$14="Sim"),"10.2",
IF(AND(OR(G1898="C",G1898="D"),'1_QUESITOS'!$D$13="Não",'1_QUESITOS'!$D$12="Inciso I"),"11.1",
IF(AND(OR(G1898="C",G1898="D"),'1_QUESITOS'!$D$13="Não",'1_QUESITOS'!$D$12="Inciso II"),"11.2",
"00.0")))))</f>
        <v>00.0</v>
      </c>
      <c r="I1898" s="87">
        <f>IF('1_QUESITOS'!$D$18="ERRO !!!",0,
IF(H1898="10.1",0.65,
IF(H1898="10.2",0,
IF(AND(H1898="11.1",'1_QUESITOS'!$D$8="Não",'1_QUESITOS'!$D$9="Não",'1_QUESITOS'!$D$10="Não",'1_QUESITOS'!$D$11="Não"),0.65,
IF(AND(H1898="11.1",OR('1_QUESITOS'!$D$8="Sim",'1_QUESITOS'!$D$9="Sim",'1_QUESITOS'!$D$10="Sim",'1_QUESITOS'!$D$11="Sim")),0.7,
IF(AND(H1898="11.2",'1_QUESITOS'!$D$8="Não",'1_QUESITOS'!$D$9="Não",'1_QUESITOS'!$D$10="Não",'1_QUESITOS'!$D$11="Não"),0.5,
IF(AND(H1898="11.2",OR('1_QUESITOS'!$D$8="Sim",'1_QUESITOS'!$D$9="Sim",'1_QUESITOS'!$D$10="Sim",'1_QUESITOS'!$D$11="Sim")),0.55,
0)))))))</f>
        <v>0</v>
      </c>
      <c r="J1898" s="87">
        <f>'3_CAPAG'!$D$8</f>
        <v>0</v>
      </c>
      <c r="K1898" s="87">
        <f>IF(OR('2_DEBITOS'!I1894="Sim",'1_QUESITOS'!$D$6="Sim",'1_QUESITOS'!$D$7="Sim",'1_QUESITOS'!$D$9="Sim"),I1898,
SMALL(I1898:J1898,1))</f>
        <v>0</v>
      </c>
      <c r="L1898" s="7">
        <f>IF('2_DEBITOS'!$I$4="ERRO !!!",0,ROUNDDOWN(SUM(E1898:F1898)*K1898,2))</f>
        <v>0</v>
      </c>
      <c r="M1898" s="7">
        <f t="shared" si="116"/>
        <v>0</v>
      </c>
      <c r="N1898" s="7">
        <f t="shared" si="119"/>
        <v>0</v>
      </c>
      <c r="O1898" s="7">
        <f t="shared" si="117"/>
        <v>0</v>
      </c>
    </row>
    <row r="1899" spans="3:15" x14ac:dyDescent="0.35">
      <c r="C1899" s="18" t="str">
        <f t="shared" si="118"/>
        <v/>
      </c>
      <c r="D1899" s="13" t="str">
        <f>IF('2_DEBITOS'!D1895="","Não informado",'2_DEBITOS'!D1895)</f>
        <v>Não informado</v>
      </c>
      <c r="E1899" s="7">
        <f>IF('2_DEBITOS'!$I$4="ERRO !!!",0,SUM('2_DEBITOS'!E1895))</f>
        <v>0</v>
      </c>
      <c r="F1899" s="7">
        <f>IF('2_DEBITOS'!$I$4="ERRO !!!",0,SUM('2_DEBITOS'!F1895,'2_DEBITOS'!G1895))</f>
        <v>0</v>
      </c>
      <c r="G1899" s="8" t="str">
        <f>IF('1_QUESITOS'!$D$18="ERRO !!!","",
IF(E1899+F1899=0,"",
IF(OR('2_DEBITOS'!I1895="Sim",'1_QUESITOS'!$D$6="Sim",'1_QUESITOS'!$D$7="Sim",'1_QUESITOS'!$D$9="Sim"),"D",
IF('3_CAPAG'!$D$9="","",
'3_CAPAG'!$D$9))))</f>
        <v/>
      </c>
      <c r="H1899" s="8" t="str">
        <f>IF('1_QUESITOS'!$D$18="ERRO !!!","00.0",
IF(AND(OR(G1899="C",G1899="D"),'1_QUESITOS'!$D$13="Sim"),"10.1",
IF(AND(OR(G1899="A",G1899="B"),'1_QUESITOS'!$D$14="Sim"),"10.2",
IF(AND(OR(G1899="C",G1899="D"),'1_QUESITOS'!$D$13="Não",'1_QUESITOS'!$D$12="Inciso I"),"11.1",
IF(AND(OR(G1899="C",G1899="D"),'1_QUESITOS'!$D$13="Não",'1_QUESITOS'!$D$12="Inciso II"),"11.2",
"00.0")))))</f>
        <v>00.0</v>
      </c>
      <c r="I1899" s="87">
        <f>IF('1_QUESITOS'!$D$18="ERRO !!!",0,
IF(H1899="10.1",0.65,
IF(H1899="10.2",0,
IF(AND(H1899="11.1",'1_QUESITOS'!$D$8="Não",'1_QUESITOS'!$D$9="Não",'1_QUESITOS'!$D$10="Não",'1_QUESITOS'!$D$11="Não"),0.65,
IF(AND(H1899="11.1",OR('1_QUESITOS'!$D$8="Sim",'1_QUESITOS'!$D$9="Sim",'1_QUESITOS'!$D$10="Sim",'1_QUESITOS'!$D$11="Sim")),0.7,
IF(AND(H1899="11.2",'1_QUESITOS'!$D$8="Não",'1_QUESITOS'!$D$9="Não",'1_QUESITOS'!$D$10="Não",'1_QUESITOS'!$D$11="Não"),0.5,
IF(AND(H1899="11.2",OR('1_QUESITOS'!$D$8="Sim",'1_QUESITOS'!$D$9="Sim",'1_QUESITOS'!$D$10="Sim",'1_QUESITOS'!$D$11="Sim")),0.55,
0)))))))</f>
        <v>0</v>
      </c>
      <c r="J1899" s="87">
        <f>'3_CAPAG'!$D$8</f>
        <v>0</v>
      </c>
      <c r="K1899" s="87">
        <f>IF(OR('2_DEBITOS'!I1895="Sim",'1_QUESITOS'!$D$6="Sim",'1_QUESITOS'!$D$7="Sim",'1_QUESITOS'!$D$9="Sim"),I1899,
SMALL(I1899:J1899,1))</f>
        <v>0</v>
      </c>
      <c r="L1899" s="7">
        <f>IF('2_DEBITOS'!$I$4="ERRO !!!",0,ROUNDDOWN(SUM(E1899:F1899)*K1899,2))</f>
        <v>0</v>
      </c>
      <c r="M1899" s="7">
        <f t="shared" si="116"/>
        <v>0</v>
      </c>
      <c r="N1899" s="7">
        <f t="shared" si="119"/>
        <v>0</v>
      </c>
      <c r="O1899" s="7">
        <f t="shared" si="117"/>
        <v>0</v>
      </c>
    </row>
    <row r="1900" spans="3:15" x14ac:dyDescent="0.35">
      <c r="C1900" s="18" t="str">
        <f t="shared" si="118"/>
        <v/>
      </c>
      <c r="D1900" s="13" t="str">
        <f>IF('2_DEBITOS'!D1896="","Não informado",'2_DEBITOS'!D1896)</f>
        <v>Não informado</v>
      </c>
      <c r="E1900" s="7">
        <f>IF('2_DEBITOS'!$I$4="ERRO !!!",0,SUM('2_DEBITOS'!E1896))</f>
        <v>0</v>
      </c>
      <c r="F1900" s="7">
        <f>IF('2_DEBITOS'!$I$4="ERRO !!!",0,SUM('2_DEBITOS'!F1896,'2_DEBITOS'!G1896))</f>
        <v>0</v>
      </c>
      <c r="G1900" s="8" t="str">
        <f>IF('1_QUESITOS'!$D$18="ERRO !!!","",
IF(E1900+F1900=0,"",
IF(OR('2_DEBITOS'!I1896="Sim",'1_QUESITOS'!$D$6="Sim",'1_QUESITOS'!$D$7="Sim",'1_QUESITOS'!$D$9="Sim"),"D",
IF('3_CAPAG'!$D$9="","",
'3_CAPAG'!$D$9))))</f>
        <v/>
      </c>
      <c r="H1900" s="8" t="str">
        <f>IF('1_QUESITOS'!$D$18="ERRO !!!","00.0",
IF(AND(OR(G1900="C",G1900="D"),'1_QUESITOS'!$D$13="Sim"),"10.1",
IF(AND(OR(G1900="A",G1900="B"),'1_QUESITOS'!$D$14="Sim"),"10.2",
IF(AND(OR(G1900="C",G1900="D"),'1_QUESITOS'!$D$13="Não",'1_QUESITOS'!$D$12="Inciso I"),"11.1",
IF(AND(OR(G1900="C",G1900="D"),'1_QUESITOS'!$D$13="Não",'1_QUESITOS'!$D$12="Inciso II"),"11.2",
"00.0")))))</f>
        <v>00.0</v>
      </c>
      <c r="I1900" s="87">
        <f>IF('1_QUESITOS'!$D$18="ERRO !!!",0,
IF(H1900="10.1",0.65,
IF(H1900="10.2",0,
IF(AND(H1900="11.1",'1_QUESITOS'!$D$8="Não",'1_QUESITOS'!$D$9="Não",'1_QUESITOS'!$D$10="Não",'1_QUESITOS'!$D$11="Não"),0.65,
IF(AND(H1900="11.1",OR('1_QUESITOS'!$D$8="Sim",'1_QUESITOS'!$D$9="Sim",'1_QUESITOS'!$D$10="Sim",'1_QUESITOS'!$D$11="Sim")),0.7,
IF(AND(H1900="11.2",'1_QUESITOS'!$D$8="Não",'1_QUESITOS'!$D$9="Não",'1_QUESITOS'!$D$10="Não",'1_QUESITOS'!$D$11="Não"),0.5,
IF(AND(H1900="11.2",OR('1_QUESITOS'!$D$8="Sim",'1_QUESITOS'!$D$9="Sim",'1_QUESITOS'!$D$10="Sim",'1_QUESITOS'!$D$11="Sim")),0.55,
0)))))))</f>
        <v>0</v>
      </c>
      <c r="J1900" s="87">
        <f>'3_CAPAG'!$D$8</f>
        <v>0</v>
      </c>
      <c r="K1900" s="87">
        <f>IF(OR('2_DEBITOS'!I1896="Sim",'1_QUESITOS'!$D$6="Sim",'1_QUESITOS'!$D$7="Sim",'1_QUESITOS'!$D$9="Sim"),I1900,
SMALL(I1900:J1900,1))</f>
        <v>0</v>
      </c>
      <c r="L1900" s="7">
        <f>IF('2_DEBITOS'!$I$4="ERRO !!!",0,ROUNDDOWN(SUM(E1900:F1900)*K1900,2))</f>
        <v>0</v>
      </c>
      <c r="M1900" s="7">
        <f t="shared" si="116"/>
        <v>0</v>
      </c>
      <c r="N1900" s="7">
        <f t="shared" si="119"/>
        <v>0</v>
      </c>
      <c r="O1900" s="7">
        <f t="shared" si="117"/>
        <v>0</v>
      </c>
    </row>
    <row r="1901" spans="3:15" x14ac:dyDescent="0.35">
      <c r="C1901" s="18" t="str">
        <f t="shared" si="118"/>
        <v/>
      </c>
      <c r="D1901" s="13" t="str">
        <f>IF('2_DEBITOS'!D1897="","Não informado",'2_DEBITOS'!D1897)</f>
        <v>Não informado</v>
      </c>
      <c r="E1901" s="7">
        <f>IF('2_DEBITOS'!$I$4="ERRO !!!",0,SUM('2_DEBITOS'!E1897))</f>
        <v>0</v>
      </c>
      <c r="F1901" s="7">
        <f>IF('2_DEBITOS'!$I$4="ERRO !!!",0,SUM('2_DEBITOS'!F1897,'2_DEBITOS'!G1897))</f>
        <v>0</v>
      </c>
      <c r="G1901" s="8" t="str">
        <f>IF('1_QUESITOS'!$D$18="ERRO !!!","",
IF(E1901+F1901=0,"",
IF(OR('2_DEBITOS'!I1897="Sim",'1_QUESITOS'!$D$6="Sim",'1_QUESITOS'!$D$7="Sim",'1_QUESITOS'!$D$9="Sim"),"D",
IF('3_CAPAG'!$D$9="","",
'3_CAPAG'!$D$9))))</f>
        <v/>
      </c>
      <c r="H1901" s="8" t="str">
        <f>IF('1_QUESITOS'!$D$18="ERRO !!!","00.0",
IF(AND(OR(G1901="C",G1901="D"),'1_QUESITOS'!$D$13="Sim"),"10.1",
IF(AND(OR(G1901="A",G1901="B"),'1_QUESITOS'!$D$14="Sim"),"10.2",
IF(AND(OR(G1901="C",G1901="D"),'1_QUESITOS'!$D$13="Não",'1_QUESITOS'!$D$12="Inciso I"),"11.1",
IF(AND(OR(G1901="C",G1901="D"),'1_QUESITOS'!$D$13="Não",'1_QUESITOS'!$D$12="Inciso II"),"11.2",
"00.0")))))</f>
        <v>00.0</v>
      </c>
      <c r="I1901" s="87">
        <f>IF('1_QUESITOS'!$D$18="ERRO !!!",0,
IF(H1901="10.1",0.65,
IF(H1901="10.2",0,
IF(AND(H1901="11.1",'1_QUESITOS'!$D$8="Não",'1_QUESITOS'!$D$9="Não",'1_QUESITOS'!$D$10="Não",'1_QUESITOS'!$D$11="Não"),0.65,
IF(AND(H1901="11.1",OR('1_QUESITOS'!$D$8="Sim",'1_QUESITOS'!$D$9="Sim",'1_QUESITOS'!$D$10="Sim",'1_QUESITOS'!$D$11="Sim")),0.7,
IF(AND(H1901="11.2",'1_QUESITOS'!$D$8="Não",'1_QUESITOS'!$D$9="Não",'1_QUESITOS'!$D$10="Não",'1_QUESITOS'!$D$11="Não"),0.5,
IF(AND(H1901="11.2",OR('1_QUESITOS'!$D$8="Sim",'1_QUESITOS'!$D$9="Sim",'1_QUESITOS'!$D$10="Sim",'1_QUESITOS'!$D$11="Sim")),0.55,
0)))))))</f>
        <v>0</v>
      </c>
      <c r="J1901" s="87">
        <f>'3_CAPAG'!$D$8</f>
        <v>0</v>
      </c>
      <c r="K1901" s="87">
        <f>IF(OR('2_DEBITOS'!I1897="Sim",'1_QUESITOS'!$D$6="Sim",'1_QUESITOS'!$D$7="Sim",'1_QUESITOS'!$D$9="Sim"),I1901,
SMALL(I1901:J1901,1))</f>
        <v>0</v>
      </c>
      <c r="L1901" s="7">
        <f>IF('2_DEBITOS'!$I$4="ERRO !!!",0,ROUNDDOWN(SUM(E1901:F1901)*K1901,2))</f>
        <v>0</v>
      </c>
      <c r="M1901" s="7">
        <f t="shared" si="116"/>
        <v>0</v>
      </c>
      <c r="N1901" s="7">
        <f t="shared" si="119"/>
        <v>0</v>
      </c>
      <c r="O1901" s="7">
        <f t="shared" si="117"/>
        <v>0</v>
      </c>
    </row>
    <row r="1902" spans="3:15" x14ac:dyDescent="0.35">
      <c r="C1902" s="18" t="str">
        <f t="shared" si="118"/>
        <v/>
      </c>
      <c r="D1902" s="13" t="str">
        <f>IF('2_DEBITOS'!D1898="","Não informado",'2_DEBITOS'!D1898)</f>
        <v>Não informado</v>
      </c>
      <c r="E1902" s="7">
        <f>IF('2_DEBITOS'!$I$4="ERRO !!!",0,SUM('2_DEBITOS'!E1898))</f>
        <v>0</v>
      </c>
      <c r="F1902" s="7">
        <f>IF('2_DEBITOS'!$I$4="ERRO !!!",0,SUM('2_DEBITOS'!F1898,'2_DEBITOS'!G1898))</f>
        <v>0</v>
      </c>
      <c r="G1902" s="8" t="str">
        <f>IF('1_QUESITOS'!$D$18="ERRO !!!","",
IF(E1902+F1902=0,"",
IF(OR('2_DEBITOS'!I1898="Sim",'1_QUESITOS'!$D$6="Sim",'1_QUESITOS'!$D$7="Sim",'1_QUESITOS'!$D$9="Sim"),"D",
IF('3_CAPAG'!$D$9="","",
'3_CAPAG'!$D$9))))</f>
        <v/>
      </c>
      <c r="H1902" s="8" t="str">
        <f>IF('1_QUESITOS'!$D$18="ERRO !!!","00.0",
IF(AND(OR(G1902="C",G1902="D"),'1_QUESITOS'!$D$13="Sim"),"10.1",
IF(AND(OR(G1902="A",G1902="B"),'1_QUESITOS'!$D$14="Sim"),"10.2",
IF(AND(OR(G1902="C",G1902="D"),'1_QUESITOS'!$D$13="Não",'1_QUESITOS'!$D$12="Inciso I"),"11.1",
IF(AND(OR(G1902="C",G1902="D"),'1_QUESITOS'!$D$13="Não",'1_QUESITOS'!$D$12="Inciso II"),"11.2",
"00.0")))))</f>
        <v>00.0</v>
      </c>
      <c r="I1902" s="87">
        <f>IF('1_QUESITOS'!$D$18="ERRO !!!",0,
IF(H1902="10.1",0.65,
IF(H1902="10.2",0,
IF(AND(H1902="11.1",'1_QUESITOS'!$D$8="Não",'1_QUESITOS'!$D$9="Não",'1_QUESITOS'!$D$10="Não",'1_QUESITOS'!$D$11="Não"),0.65,
IF(AND(H1902="11.1",OR('1_QUESITOS'!$D$8="Sim",'1_QUESITOS'!$D$9="Sim",'1_QUESITOS'!$D$10="Sim",'1_QUESITOS'!$D$11="Sim")),0.7,
IF(AND(H1902="11.2",'1_QUESITOS'!$D$8="Não",'1_QUESITOS'!$D$9="Não",'1_QUESITOS'!$D$10="Não",'1_QUESITOS'!$D$11="Não"),0.5,
IF(AND(H1902="11.2",OR('1_QUESITOS'!$D$8="Sim",'1_QUESITOS'!$D$9="Sim",'1_QUESITOS'!$D$10="Sim",'1_QUESITOS'!$D$11="Sim")),0.55,
0)))))))</f>
        <v>0</v>
      </c>
      <c r="J1902" s="87">
        <f>'3_CAPAG'!$D$8</f>
        <v>0</v>
      </c>
      <c r="K1902" s="87">
        <f>IF(OR('2_DEBITOS'!I1898="Sim",'1_QUESITOS'!$D$6="Sim",'1_QUESITOS'!$D$7="Sim",'1_QUESITOS'!$D$9="Sim"),I1902,
SMALL(I1902:J1902,1))</f>
        <v>0</v>
      </c>
      <c r="L1902" s="7">
        <f>IF('2_DEBITOS'!$I$4="ERRO !!!",0,ROUNDDOWN(SUM(E1902:F1902)*K1902,2))</f>
        <v>0</v>
      </c>
      <c r="M1902" s="7">
        <f t="shared" si="116"/>
        <v>0</v>
      </c>
      <c r="N1902" s="7">
        <f t="shared" si="119"/>
        <v>0</v>
      </c>
      <c r="O1902" s="7">
        <f t="shared" si="117"/>
        <v>0</v>
      </c>
    </row>
    <row r="1903" spans="3:15" x14ac:dyDescent="0.35">
      <c r="C1903" s="18" t="str">
        <f t="shared" si="118"/>
        <v/>
      </c>
      <c r="D1903" s="13" t="str">
        <f>IF('2_DEBITOS'!D1899="","Não informado",'2_DEBITOS'!D1899)</f>
        <v>Não informado</v>
      </c>
      <c r="E1903" s="7">
        <f>IF('2_DEBITOS'!$I$4="ERRO !!!",0,SUM('2_DEBITOS'!E1899))</f>
        <v>0</v>
      </c>
      <c r="F1903" s="7">
        <f>IF('2_DEBITOS'!$I$4="ERRO !!!",0,SUM('2_DEBITOS'!F1899,'2_DEBITOS'!G1899))</f>
        <v>0</v>
      </c>
      <c r="G1903" s="8" t="str">
        <f>IF('1_QUESITOS'!$D$18="ERRO !!!","",
IF(E1903+F1903=0,"",
IF(OR('2_DEBITOS'!I1899="Sim",'1_QUESITOS'!$D$6="Sim",'1_QUESITOS'!$D$7="Sim",'1_QUESITOS'!$D$9="Sim"),"D",
IF('3_CAPAG'!$D$9="","",
'3_CAPAG'!$D$9))))</f>
        <v/>
      </c>
      <c r="H1903" s="8" t="str">
        <f>IF('1_QUESITOS'!$D$18="ERRO !!!","00.0",
IF(AND(OR(G1903="C",G1903="D"),'1_QUESITOS'!$D$13="Sim"),"10.1",
IF(AND(OR(G1903="A",G1903="B"),'1_QUESITOS'!$D$14="Sim"),"10.2",
IF(AND(OR(G1903="C",G1903="D"),'1_QUESITOS'!$D$13="Não",'1_QUESITOS'!$D$12="Inciso I"),"11.1",
IF(AND(OR(G1903="C",G1903="D"),'1_QUESITOS'!$D$13="Não",'1_QUESITOS'!$D$12="Inciso II"),"11.2",
"00.0")))))</f>
        <v>00.0</v>
      </c>
      <c r="I1903" s="87">
        <f>IF('1_QUESITOS'!$D$18="ERRO !!!",0,
IF(H1903="10.1",0.65,
IF(H1903="10.2",0,
IF(AND(H1903="11.1",'1_QUESITOS'!$D$8="Não",'1_QUESITOS'!$D$9="Não",'1_QUESITOS'!$D$10="Não",'1_QUESITOS'!$D$11="Não"),0.65,
IF(AND(H1903="11.1",OR('1_QUESITOS'!$D$8="Sim",'1_QUESITOS'!$D$9="Sim",'1_QUESITOS'!$D$10="Sim",'1_QUESITOS'!$D$11="Sim")),0.7,
IF(AND(H1903="11.2",'1_QUESITOS'!$D$8="Não",'1_QUESITOS'!$D$9="Não",'1_QUESITOS'!$D$10="Não",'1_QUESITOS'!$D$11="Não"),0.5,
IF(AND(H1903="11.2",OR('1_QUESITOS'!$D$8="Sim",'1_QUESITOS'!$D$9="Sim",'1_QUESITOS'!$D$10="Sim",'1_QUESITOS'!$D$11="Sim")),0.55,
0)))))))</f>
        <v>0</v>
      </c>
      <c r="J1903" s="87">
        <f>'3_CAPAG'!$D$8</f>
        <v>0</v>
      </c>
      <c r="K1903" s="87">
        <f>IF(OR('2_DEBITOS'!I1899="Sim",'1_QUESITOS'!$D$6="Sim",'1_QUESITOS'!$D$7="Sim",'1_QUESITOS'!$D$9="Sim"),I1903,
SMALL(I1903:J1903,1))</f>
        <v>0</v>
      </c>
      <c r="L1903" s="7">
        <f>IF('2_DEBITOS'!$I$4="ERRO !!!",0,ROUNDDOWN(SUM(E1903:F1903)*K1903,2))</f>
        <v>0</v>
      </c>
      <c r="M1903" s="7">
        <f t="shared" si="116"/>
        <v>0</v>
      </c>
      <c r="N1903" s="7">
        <f t="shared" si="119"/>
        <v>0</v>
      </c>
      <c r="O1903" s="7">
        <f t="shared" si="117"/>
        <v>0</v>
      </c>
    </row>
    <row r="1904" spans="3:15" x14ac:dyDescent="0.35">
      <c r="C1904" s="18" t="str">
        <f t="shared" si="118"/>
        <v/>
      </c>
      <c r="D1904" s="13" t="str">
        <f>IF('2_DEBITOS'!D1900="","Não informado",'2_DEBITOS'!D1900)</f>
        <v>Não informado</v>
      </c>
      <c r="E1904" s="7">
        <f>IF('2_DEBITOS'!$I$4="ERRO !!!",0,SUM('2_DEBITOS'!E1900))</f>
        <v>0</v>
      </c>
      <c r="F1904" s="7">
        <f>IF('2_DEBITOS'!$I$4="ERRO !!!",0,SUM('2_DEBITOS'!F1900,'2_DEBITOS'!G1900))</f>
        <v>0</v>
      </c>
      <c r="G1904" s="8" t="str">
        <f>IF('1_QUESITOS'!$D$18="ERRO !!!","",
IF(E1904+F1904=0,"",
IF(OR('2_DEBITOS'!I1900="Sim",'1_QUESITOS'!$D$6="Sim",'1_QUESITOS'!$D$7="Sim",'1_QUESITOS'!$D$9="Sim"),"D",
IF('3_CAPAG'!$D$9="","",
'3_CAPAG'!$D$9))))</f>
        <v/>
      </c>
      <c r="H1904" s="8" t="str">
        <f>IF('1_QUESITOS'!$D$18="ERRO !!!","00.0",
IF(AND(OR(G1904="C",G1904="D"),'1_QUESITOS'!$D$13="Sim"),"10.1",
IF(AND(OR(G1904="A",G1904="B"),'1_QUESITOS'!$D$14="Sim"),"10.2",
IF(AND(OR(G1904="C",G1904="D"),'1_QUESITOS'!$D$13="Não",'1_QUESITOS'!$D$12="Inciso I"),"11.1",
IF(AND(OR(G1904="C",G1904="D"),'1_QUESITOS'!$D$13="Não",'1_QUESITOS'!$D$12="Inciso II"),"11.2",
"00.0")))))</f>
        <v>00.0</v>
      </c>
      <c r="I1904" s="87">
        <f>IF('1_QUESITOS'!$D$18="ERRO !!!",0,
IF(H1904="10.1",0.65,
IF(H1904="10.2",0,
IF(AND(H1904="11.1",'1_QUESITOS'!$D$8="Não",'1_QUESITOS'!$D$9="Não",'1_QUESITOS'!$D$10="Não",'1_QUESITOS'!$D$11="Não"),0.65,
IF(AND(H1904="11.1",OR('1_QUESITOS'!$D$8="Sim",'1_QUESITOS'!$D$9="Sim",'1_QUESITOS'!$D$10="Sim",'1_QUESITOS'!$D$11="Sim")),0.7,
IF(AND(H1904="11.2",'1_QUESITOS'!$D$8="Não",'1_QUESITOS'!$D$9="Não",'1_QUESITOS'!$D$10="Não",'1_QUESITOS'!$D$11="Não"),0.5,
IF(AND(H1904="11.2",OR('1_QUESITOS'!$D$8="Sim",'1_QUESITOS'!$D$9="Sim",'1_QUESITOS'!$D$10="Sim",'1_QUESITOS'!$D$11="Sim")),0.55,
0)))))))</f>
        <v>0</v>
      </c>
      <c r="J1904" s="87">
        <f>'3_CAPAG'!$D$8</f>
        <v>0</v>
      </c>
      <c r="K1904" s="87">
        <f>IF(OR('2_DEBITOS'!I1900="Sim",'1_QUESITOS'!$D$6="Sim",'1_QUESITOS'!$D$7="Sim",'1_QUESITOS'!$D$9="Sim"),I1904,
SMALL(I1904:J1904,1))</f>
        <v>0</v>
      </c>
      <c r="L1904" s="7">
        <f>IF('2_DEBITOS'!$I$4="ERRO !!!",0,ROUNDDOWN(SUM(E1904:F1904)*K1904,2))</f>
        <v>0</v>
      </c>
      <c r="M1904" s="7">
        <f t="shared" si="116"/>
        <v>0</v>
      </c>
      <c r="N1904" s="7">
        <f t="shared" si="119"/>
        <v>0</v>
      </c>
      <c r="O1904" s="7">
        <f t="shared" si="117"/>
        <v>0</v>
      </c>
    </row>
    <row r="1905" spans="3:15" x14ac:dyDescent="0.35">
      <c r="C1905" s="18" t="str">
        <f t="shared" si="118"/>
        <v/>
      </c>
      <c r="D1905" s="13" t="str">
        <f>IF('2_DEBITOS'!D1901="","Não informado",'2_DEBITOS'!D1901)</f>
        <v>Não informado</v>
      </c>
      <c r="E1905" s="7">
        <f>IF('2_DEBITOS'!$I$4="ERRO !!!",0,SUM('2_DEBITOS'!E1901))</f>
        <v>0</v>
      </c>
      <c r="F1905" s="7">
        <f>IF('2_DEBITOS'!$I$4="ERRO !!!",0,SUM('2_DEBITOS'!F1901,'2_DEBITOS'!G1901))</f>
        <v>0</v>
      </c>
      <c r="G1905" s="8" t="str">
        <f>IF('1_QUESITOS'!$D$18="ERRO !!!","",
IF(E1905+F1905=0,"",
IF(OR('2_DEBITOS'!I1901="Sim",'1_QUESITOS'!$D$6="Sim",'1_QUESITOS'!$D$7="Sim",'1_QUESITOS'!$D$9="Sim"),"D",
IF('3_CAPAG'!$D$9="","",
'3_CAPAG'!$D$9))))</f>
        <v/>
      </c>
      <c r="H1905" s="8" t="str">
        <f>IF('1_QUESITOS'!$D$18="ERRO !!!","00.0",
IF(AND(OR(G1905="C",G1905="D"),'1_QUESITOS'!$D$13="Sim"),"10.1",
IF(AND(OR(G1905="A",G1905="B"),'1_QUESITOS'!$D$14="Sim"),"10.2",
IF(AND(OR(G1905="C",G1905="D"),'1_QUESITOS'!$D$13="Não",'1_QUESITOS'!$D$12="Inciso I"),"11.1",
IF(AND(OR(G1905="C",G1905="D"),'1_QUESITOS'!$D$13="Não",'1_QUESITOS'!$D$12="Inciso II"),"11.2",
"00.0")))))</f>
        <v>00.0</v>
      </c>
      <c r="I1905" s="87">
        <f>IF('1_QUESITOS'!$D$18="ERRO !!!",0,
IF(H1905="10.1",0.65,
IF(H1905="10.2",0,
IF(AND(H1905="11.1",'1_QUESITOS'!$D$8="Não",'1_QUESITOS'!$D$9="Não",'1_QUESITOS'!$D$10="Não",'1_QUESITOS'!$D$11="Não"),0.65,
IF(AND(H1905="11.1",OR('1_QUESITOS'!$D$8="Sim",'1_QUESITOS'!$D$9="Sim",'1_QUESITOS'!$D$10="Sim",'1_QUESITOS'!$D$11="Sim")),0.7,
IF(AND(H1905="11.2",'1_QUESITOS'!$D$8="Não",'1_QUESITOS'!$D$9="Não",'1_QUESITOS'!$D$10="Não",'1_QUESITOS'!$D$11="Não"),0.5,
IF(AND(H1905="11.2",OR('1_QUESITOS'!$D$8="Sim",'1_QUESITOS'!$D$9="Sim",'1_QUESITOS'!$D$10="Sim",'1_QUESITOS'!$D$11="Sim")),0.55,
0)))))))</f>
        <v>0</v>
      </c>
      <c r="J1905" s="87">
        <f>'3_CAPAG'!$D$8</f>
        <v>0</v>
      </c>
      <c r="K1905" s="87">
        <f>IF(OR('2_DEBITOS'!I1901="Sim",'1_QUESITOS'!$D$6="Sim",'1_QUESITOS'!$D$7="Sim",'1_QUESITOS'!$D$9="Sim"),I1905,
SMALL(I1905:J1905,1))</f>
        <v>0</v>
      </c>
      <c r="L1905" s="7">
        <f>IF('2_DEBITOS'!$I$4="ERRO !!!",0,ROUNDDOWN(SUM(E1905:F1905)*K1905,2))</f>
        <v>0</v>
      </c>
      <c r="M1905" s="7">
        <f t="shared" si="116"/>
        <v>0</v>
      </c>
      <c r="N1905" s="7">
        <f t="shared" si="119"/>
        <v>0</v>
      </c>
      <c r="O1905" s="7">
        <f t="shared" si="117"/>
        <v>0</v>
      </c>
    </row>
    <row r="1906" spans="3:15" x14ac:dyDescent="0.35">
      <c r="C1906" s="18" t="str">
        <f t="shared" si="118"/>
        <v/>
      </c>
      <c r="D1906" s="13" t="str">
        <f>IF('2_DEBITOS'!D1902="","Não informado",'2_DEBITOS'!D1902)</f>
        <v>Não informado</v>
      </c>
      <c r="E1906" s="7">
        <f>IF('2_DEBITOS'!$I$4="ERRO !!!",0,SUM('2_DEBITOS'!E1902))</f>
        <v>0</v>
      </c>
      <c r="F1906" s="7">
        <f>IF('2_DEBITOS'!$I$4="ERRO !!!",0,SUM('2_DEBITOS'!F1902,'2_DEBITOS'!G1902))</f>
        <v>0</v>
      </c>
      <c r="G1906" s="8" t="str">
        <f>IF('1_QUESITOS'!$D$18="ERRO !!!","",
IF(E1906+F1906=0,"",
IF(OR('2_DEBITOS'!I1902="Sim",'1_QUESITOS'!$D$6="Sim",'1_QUESITOS'!$D$7="Sim",'1_QUESITOS'!$D$9="Sim"),"D",
IF('3_CAPAG'!$D$9="","",
'3_CAPAG'!$D$9))))</f>
        <v/>
      </c>
      <c r="H1906" s="8" t="str">
        <f>IF('1_QUESITOS'!$D$18="ERRO !!!","00.0",
IF(AND(OR(G1906="C",G1906="D"),'1_QUESITOS'!$D$13="Sim"),"10.1",
IF(AND(OR(G1906="A",G1906="B"),'1_QUESITOS'!$D$14="Sim"),"10.2",
IF(AND(OR(G1906="C",G1906="D"),'1_QUESITOS'!$D$13="Não",'1_QUESITOS'!$D$12="Inciso I"),"11.1",
IF(AND(OR(G1906="C",G1906="D"),'1_QUESITOS'!$D$13="Não",'1_QUESITOS'!$D$12="Inciso II"),"11.2",
"00.0")))))</f>
        <v>00.0</v>
      </c>
      <c r="I1906" s="87">
        <f>IF('1_QUESITOS'!$D$18="ERRO !!!",0,
IF(H1906="10.1",0.65,
IF(H1906="10.2",0,
IF(AND(H1906="11.1",'1_QUESITOS'!$D$8="Não",'1_QUESITOS'!$D$9="Não",'1_QUESITOS'!$D$10="Não",'1_QUESITOS'!$D$11="Não"),0.65,
IF(AND(H1906="11.1",OR('1_QUESITOS'!$D$8="Sim",'1_QUESITOS'!$D$9="Sim",'1_QUESITOS'!$D$10="Sim",'1_QUESITOS'!$D$11="Sim")),0.7,
IF(AND(H1906="11.2",'1_QUESITOS'!$D$8="Não",'1_QUESITOS'!$D$9="Não",'1_QUESITOS'!$D$10="Não",'1_QUESITOS'!$D$11="Não"),0.5,
IF(AND(H1906="11.2",OR('1_QUESITOS'!$D$8="Sim",'1_QUESITOS'!$D$9="Sim",'1_QUESITOS'!$D$10="Sim",'1_QUESITOS'!$D$11="Sim")),0.55,
0)))))))</f>
        <v>0</v>
      </c>
      <c r="J1906" s="87">
        <f>'3_CAPAG'!$D$8</f>
        <v>0</v>
      </c>
      <c r="K1906" s="87">
        <f>IF(OR('2_DEBITOS'!I1902="Sim",'1_QUESITOS'!$D$6="Sim",'1_QUESITOS'!$D$7="Sim",'1_QUESITOS'!$D$9="Sim"),I1906,
SMALL(I1906:J1906,1))</f>
        <v>0</v>
      </c>
      <c r="L1906" s="7">
        <f>IF('2_DEBITOS'!$I$4="ERRO !!!",0,ROUNDDOWN(SUM(E1906:F1906)*K1906,2))</f>
        <v>0</v>
      </c>
      <c r="M1906" s="7">
        <f t="shared" si="116"/>
        <v>0</v>
      </c>
      <c r="N1906" s="7">
        <f t="shared" si="119"/>
        <v>0</v>
      </c>
      <c r="O1906" s="7">
        <f t="shared" si="117"/>
        <v>0</v>
      </c>
    </row>
    <row r="1907" spans="3:15" x14ac:dyDescent="0.35">
      <c r="C1907" s="18" t="str">
        <f t="shared" si="118"/>
        <v/>
      </c>
      <c r="D1907" s="13" t="str">
        <f>IF('2_DEBITOS'!D1903="","Não informado",'2_DEBITOS'!D1903)</f>
        <v>Não informado</v>
      </c>
      <c r="E1907" s="7">
        <f>IF('2_DEBITOS'!$I$4="ERRO !!!",0,SUM('2_DEBITOS'!E1903))</f>
        <v>0</v>
      </c>
      <c r="F1907" s="7">
        <f>IF('2_DEBITOS'!$I$4="ERRO !!!",0,SUM('2_DEBITOS'!F1903,'2_DEBITOS'!G1903))</f>
        <v>0</v>
      </c>
      <c r="G1907" s="8" t="str">
        <f>IF('1_QUESITOS'!$D$18="ERRO !!!","",
IF(E1907+F1907=0,"",
IF(OR('2_DEBITOS'!I1903="Sim",'1_QUESITOS'!$D$6="Sim",'1_QUESITOS'!$D$7="Sim",'1_QUESITOS'!$D$9="Sim"),"D",
IF('3_CAPAG'!$D$9="","",
'3_CAPAG'!$D$9))))</f>
        <v/>
      </c>
      <c r="H1907" s="8" t="str">
        <f>IF('1_QUESITOS'!$D$18="ERRO !!!","00.0",
IF(AND(OR(G1907="C",G1907="D"),'1_QUESITOS'!$D$13="Sim"),"10.1",
IF(AND(OR(G1907="A",G1907="B"),'1_QUESITOS'!$D$14="Sim"),"10.2",
IF(AND(OR(G1907="C",G1907="D"),'1_QUESITOS'!$D$13="Não",'1_QUESITOS'!$D$12="Inciso I"),"11.1",
IF(AND(OR(G1907="C",G1907="D"),'1_QUESITOS'!$D$13="Não",'1_QUESITOS'!$D$12="Inciso II"),"11.2",
"00.0")))))</f>
        <v>00.0</v>
      </c>
      <c r="I1907" s="87">
        <f>IF('1_QUESITOS'!$D$18="ERRO !!!",0,
IF(H1907="10.1",0.65,
IF(H1907="10.2",0,
IF(AND(H1907="11.1",'1_QUESITOS'!$D$8="Não",'1_QUESITOS'!$D$9="Não",'1_QUESITOS'!$D$10="Não",'1_QUESITOS'!$D$11="Não"),0.65,
IF(AND(H1907="11.1",OR('1_QUESITOS'!$D$8="Sim",'1_QUESITOS'!$D$9="Sim",'1_QUESITOS'!$D$10="Sim",'1_QUESITOS'!$D$11="Sim")),0.7,
IF(AND(H1907="11.2",'1_QUESITOS'!$D$8="Não",'1_QUESITOS'!$D$9="Não",'1_QUESITOS'!$D$10="Não",'1_QUESITOS'!$D$11="Não"),0.5,
IF(AND(H1907="11.2",OR('1_QUESITOS'!$D$8="Sim",'1_QUESITOS'!$D$9="Sim",'1_QUESITOS'!$D$10="Sim",'1_QUESITOS'!$D$11="Sim")),0.55,
0)))))))</f>
        <v>0</v>
      </c>
      <c r="J1907" s="87">
        <f>'3_CAPAG'!$D$8</f>
        <v>0</v>
      </c>
      <c r="K1907" s="87">
        <f>IF(OR('2_DEBITOS'!I1903="Sim",'1_QUESITOS'!$D$6="Sim",'1_QUESITOS'!$D$7="Sim",'1_QUESITOS'!$D$9="Sim"),I1907,
SMALL(I1907:J1907,1))</f>
        <v>0</v>
      </c>
      <c r="L1907" s="7">
        <f>IF('2_DEBITOS'!$I$4="ERRO !!!",0,ROUNDDOWN(SUM(E1907:F1907)*K1907,2))</f>
        <v>0</v>
      </c>
      <c r="M1907" s="7">
        <f t="shared" si="116"/>
        <v>0</v>
      </c>
      <c r="N1907" s="7">
        <f t="shared" si="119"/>
        <v>0</v>
      </c>
      <c r="O1907" s="7">
        <f t="shared" si="117"/>
        <v>0</v>
      </c>
    </row>
    <row r="1908" spans="3:15" x14ac:dyDescent="0.35">
      <c r="C1908" s="18" t="str">
        <f t="shared" si="118"/>
        <v/>
      </c>
      <c r="D1908" s="13" t="str">
        <f>IF('2_DEBITOS'!D1904="","Não informado",'2_DEBITOS'!D1904)</f>
        <v>Não informado</v>
      </c>
      <c r="E1908" s="7">
        <f>IF('2_DEBITOS'!$I$4="ERRO !!!",0,SUM('2_DEBITOS'!E1904))</f>
        <v>0</v>
      </c>
      <c r="F1908" s="7">
        <f>IF('2_DEBITOS'!$I$4="ERRO !!!",0,SUM('2_DEBITOS'!F1904,'2_DEBITOS'!G1904))</f>
        <v>0</v>
      </c>
      <c r="G1908" s="8" t="str">
        <f>IF('1_QUESITOS'!$D$18="ERRO !!!","",
IF(E1908+F1908=0,"",
IF(OR('2_DEBITOS'!I1904="Sim",'1_QUESITOS'!$D$6="Sim",'1_QUESITOS'!$D$7="Sim",'1_QUESITOS'!$D$9="Sim"),"D",
IF('3_CAPAG'!$D$9="","",
'3_CAPAG'!$D$9))))</f>
        <v/>
      </c>
      <c r="H1908" s="8" t="str">
        <f>IF('1_QUESITOS'!$D$18="ERRO !!!","00.0",
IF(AND(OR(G1908="C",G1908="D"),'1_QUESITOS'!$D$13="Sim"),"10.1",
IF(AND(OR(G1908="A",G1908="B"),'1_QUESITOS'!$D$14="Sim"),"10.2",
IF(AND(OR(G1908="C",G1908="D"),'1_QUESITOS'!$D$13="Não",'1_QUESITOS'!$D$12="Inciso I"),"11.1",
IF(AND(OR(G1908="C",G1908="D"),'1_QUESITOS'!$D$13="Não",'1_QUESITOS'!$D$12="Inciso II"),"11.2",
"00.0")))))</f>
        <v>00.0</v>
      </c>
      <c r="I1908" s="87">
        <f>IF('1_QUESITOS'!$D$18="ERRO !!!",0,
IF(H1908="10.1",0.65,
IF(H1908="10.2",0,
IF(AND(H1908="11.1",'1_QUESITOS'!$D$8="Não",'1_QUESITOS'!$D$9="Não",'1_QUESITOS'!$D$10="Não",'1_QUESITOS'!$D$11="Não"),0.65,
IF(AND(H1908="11.1",OR('1_QUESITOS'!$D$8="Sim",'1_QUESITOS'!$D$9="Sim",'1_QUESITOS'!$D$10="Sim",'1_QUESITOS'!$D$11="Sim")),0.7,
IF(AND(H1908="11.2",'1_QUESITOS'!$D$8="Não",'1_QUESITOS'!$D$9="Não",'1_QUESITOS'!$D$10="Não",'1_QUESITOS'!$D$11="Não"),0.5,
IF(AND(H1908="11.2",OR('1_QUESITOS'!$D$8="Sim",'1_QUESITOS'!$D$9="Sim",'1_QUESITOS'!$D$10="Sim",'1_QUESITOS'!$D$11="Sim")),0.55,
0)))))))</f>
        <v>0</v>
      </c>
      <c r="J1908" s="87">
        <f>'3_CAPAG'!$D$8</f>
        <v>0</v>
      </c>
      <c r="K1908" s="87">
        <f>IF(OR('2_DEBITOS'!I1904="Sim",'1_QUESITOS'!$D$6="Sim",'1_QUESITOS'!$D$7="Sim",'1_QUESITOS'!$D$9="Sim"),I1908,
SMALL(I1908:J1908,1))</f>
        <v>0</v>
      </c>
      <c r="L1908" s="7">
        <f>IF('2_DEBITOS'!$I$4="ERRO !!!",0,ROUNDDOWN(SUM(E1908:F1908)*K1908,2))</f>
        <v>0</v>
      </c>
      <c r="M1908" s="7">
        <f t="shared" si="116"/>
        <v>0</v>
      </c>
      <c r="N1908" s="7">
        <f t="shared" si="119"/>
        <v>0</v>
      </c>
      <c r="O1908" s="7">
        <f t="shared" si="117"/>
        <v>0</v>
      </c>
    </row>
    <row r="1909" spans="3:15" x14ac:dyDescent="0.35">
      <c r="C1909" s="18" t="str">
        <f t="shared" si="118"/>
        <v/>
      </c>
      <c r="D1909" s="13" t="str">
        <f>IF('2_DEBITOS'!D1905="","Não informado",'2_DEBITOS'!D1905)</f>
        <v>Não informado</v>
      </c>
      <c r="E1909" s="7">
        <f>IF('2_DEBITOS'!$I$4="ERRO !!!",0,SUM('2_DEBITOS'!E1905))</f>
        <v>0</v>
      </c>
      <c r="F1909" s="7">
        <f>IF('2_DEBITOS'!$I$4="ERRO !!!",0,SUM('2_DEBITOS'!F1905,'2_DEBITOS'!G1905))</f>
        <v>0</v>
      </c>
      <c r="G1909" s="8" t="str">
        <f>IF('1_QUESITOS'!$D$18="ERRO !!!","",
IF(E1909+F1909=0,"",
IF(OR('2_DEBITOS'!I1905="Sim",'1_QUESITOS'!$D$6="Sim",'1_QUESITOS'!$D$7="Sim",'1_QUESITOS'!$D$9="Sim"),"D",
IF('3_CAPAG'!$D$9="","",
'3_CAPAG'!$D$9))))</f>
        <v/>
      </c>
      <c r="H1909" s="8" t="str">
        <f>IF('1_QUESITOS'!$D$18="ERRO !!!","00.0",
IF(AND(OR(G1909="C",G1909="D"),'1_QUESITOS'!$D$13="Sim"),"10.1",
IF(AND(OR(G1909="A",G1909="B"),'1_QUESITOS'!$D$14="Sim"),"10.2",
IF(AND(OR(G1909="C",G1909="D"),'1_QUESITOS'!$D$13="Não",'1_QUESITOS'!$D$12="Inciso I"),"11.1",
IF(AND(OR(G1909="C",G1909="D"),'1_QUESITOS'!$D$13="Não",'1_QUESITOS'!$D$12="Inciso II"),"11.2",
"00.0")))))</f>
        <v>00.0</v>
      </c>
      <c r="I1909" s="87">
        <f>IF('1_QUESITOS'!$D$18="ERRO !!!",0,
IF(H1909="10.1",0.65,
IF(H1909="10.2",0,
IF(AND(H1909="11.1",'1_QUESITOS'!$D$8="Não",'1_QUESITOS'!$D$9="Não",'1_QUESITOS'!$D$10="Não",'1_QUESITOS'!$D$11="Não"),0.65,
IF(AND(H1909="11.1",OR('1_QUESITOS'!$D$8="Sim",'1_QUESITOS'!$D$9="Sim",'1_QUESITOS'!$D$10="Sim",'1_QUESITOS'!$D$11="Sim")),0.7,
IF(AND(H1909="11.2",'1_QUESITOS'!$D$8="Não",'1_QUESITOS'!$D$9="Não",'1_QUESITOS'!$D$10="Não",'1_QUESITOS'!$D$11="Não"),0.5,
IF(AND(H1909="11.2",OR('1_QUESITOS'!$D$8="Sim",'1_QUESITOS'!$D$9="Sim",'1_QUESITOS'!$D$10="Sim",'1_QUESITOS'!$D$11="Sim")),0.55,
0)))))))</f>
        <v>0</v>
      </c>
      <c r="J1909" s="87">
        <f>'3_CAPAG'!$D$8</f>
        <v>0</v>
      </c>
      <c r="K1909" s="87">
        <f>IF(OR('2_DEBITOS'!I1905="Sim",'1_QUESITOS'!$D$6="Sim",'1_QUESITOS'!$D$7="Sim",'1_QUESITOS'!$D$9="Sim"),I1909,
SMALL(I1909:J1909,1))</f>
        <v>0</v>
      </c>
      <c r="L1909" s="7">
        <f>IF('2_DEBITOS'!$I$4="ERRO !!!",0,ROUNDDOWN(SUM(E1909:F1909)*K1909,2))</f>
        <v>0</v>
      </c>
      <c r="M1909" s="7">
        <f t="shared" si="116"/>
        <v>0</v>
      </c>
      <c r="N1909" s="7">
        <f t="shared" si="119"/>
        <v>0</v>
      </c>
      <c r="O1909" s="7">
        <f t="shared" si="117"/>
        <v>0</v>
      </c>
    </row>
    <row r="1910" spans="3:15" x14ac:dyDescent="0.35">
      <c r="C1910" s="18" t="str">
        <f t="shared" si="118"/>
        <v/>
      </c>
      <c r="D1910" s="13" t="str">
        <f>IF('2_DEBITOS'!D1906="","Não informado",'2_DEBITOS'!D1906)</f>
        <v>Não informado</v>
      </c>
      <c r="E1910" s="7">
        <f>IF('2_DEBITOS'!$I$4="ERRO !!!",0,SUM('2_DEBITOS'!E1906))</f>
        <v>0</v>
      </c>
      <c r="F1910" s="7">
        <f>IF('2_DEBITOS'!$I$4="ERRO !!!",0,SUM('2_DEBITOS'!F1906,'2_DEBITOS'!G1906))</f>
        <v>0</v>
      </c>
      <c r="G1910" s="8" t="str">
        <f>IF('1_QUESITOS'!$D$18="ERRO !!!","",
IF(E1910+F1910=0,"",
IF(OR('2_DEBITOS'!I1906="Sim",'1_QUESITOS'!$D$6="Sim",'1_QUESITOS'!$D$7="Sim",'1_QUESITOS'!$D$9="Sim"),"D",
IF('3_CAPAG'!$D$9="","",
'3_CAPAG'!$D$9))))</f>
        <v/>
      </c>
      <c r="H1910" s="8" t="str">
        <f>IF('1_QUESITOS'!$D$18="ERRO !!!","00.0",
IF(AND(OR(G1910="C",G1910="D"),'1_QUESITOS'!$D$13="Sim"),"10.1",
IF(AND(OR(G1910="A",G1910="B"),'1_QUESITOS'!$D$14="Sim"),"10.2",
IF(AND(OR(G1910="C",G1910="D"),'1_QUESITOS'!$D$13="Não",'1_QUESITOS'!$D$12="Inciso I"),"11.1",
IF(AND(OR(G1910="C",G1910="D"),'1_QUESITOS'!$D$13="Não",'1_QUESITOS'!$D$12="Inciso II"),"11.2",
"00.0")))))</f>
        <v>00.0</v>
      </c>
      <c r="I1910" s="87">
        <f>IF('1_QUESITOS'!$D$18="ERRO !!!",0,
IF(H1910="10.1",0.65,
IF(H1910="10.2",0,
IF(AND(H1910="11.1",'1_QUESITOS'!$D$8="Não",'1_QUESITOS'!$D$9="Não",'1_QUESITOS'!$D$10="Não",'1_QUESITOS'!$D$11="Não"),0.65,
IF(AND(H1910="11.1",OR('1_QUESITOS'!$D$8="Sim",'1_QUESITOS'!$D$9="Sim",'1_QUESITOS'!$D$10="Sim",'1_QUESITOS'!$D$11="Sim")),0.7,
IF(AND(H1910="11.2",'1_QUESITOS'!$D$8="Não",'1_QUESITOS'!$D$9="Não",'1_QUESITOS'!$D$10="Não",'1_QUESITOS'!$D$11="Não"),0.5,
IF(AND(H1910="11.2",OR('1_QUESITOS'!$D$8="Sim",'1_QUESITOS'!$D$9="Sim",'1_QUESITOS'!$D$10="Sim",'1_QUESITOS'!$D$11="Sim")),0.55,
0)))))))</f>
        <v>0</v>
      </c>
      <c r="J1910" s="87">
        <f>'3_CAPAG'!$D$8</f>
        <v>0</v>
      </c>
      <c r="K1910" s="87">
        <f>IF(OR('2_DEBITOS'!I1906="Sim",'1_QUESITOS'!$D$6="Sim",'1_QUESITOS'!$D$7="Sim",'1_QUESITOS'!$D$9="Sim"),I1910,
SMALL(I1910:J1910,1))</f>
        <v>0</v>
      </c>
      <c r="L1910" s="7">
        <f>IF('2_DEBITOS'!$I$4="ERRO !!!",0,ROUNDDOWN(SUM(E1910:F1910)*K1910,2))</f>
        <v>0</v>
      </c>
      <c r="M1910" s="7">
        <f t="shared" si="116"/>
        <v>0</v>
      </c>
      <c r="N1910" s="7">
        <f t="shared" si="119"/>
        <v>0</v>
      </c>
      <c r="O1910" s="7">
        <f t="shared" si="117"/>
        <v>0</v>
      </c>
    </row>
    <row r="1911" spans="3:15" x14ac:dyDescent="0.35">
      <c r="C1911" s="18" t="str">
        <f t="shared" si="118"/>
        <v/>
      </c>
      <c r="D1911" s="13" t="str">
        <f>IF('2_DEBITOS'!D1907="","Não informado",'2_DEBITOS'!D1907)</f>
        <v>Não informado</v>
      </c>
      <c r="E1911" s="7">
        <f>IF('2_DEBITOS'!$I$4="ERRO !!!",0,SUM('2_DEBITOS'!E1907))</f>
        <v>0</v>
      </c>
      <c r="F1911" s="7">
        <f>IF('2_DEBITOS'!$I$4="ERRO !!!",0,SUM('2_DEBITOS'!F1907,'2_DEBITOS'!G1907))</f>
        <v>0</v>
      </c>
      <c r="G1911" s="8" t="str">
        <f>IF('1_QUESITOS'!$D$18="ERRO !!!","",
IF(E1911+F1911=0,"",
IF(OR('2_DEBITOS'!I1907="Sim",'1_QUESITOS'!$D$6="Sim",'1_QUESITOS'!$D$7="Sim",'1_QUESITOS'!$D$9="Sim"),"D",
IF('3_CAPAG'!$D$9="","",
'3_CAPAG'!$D$9))))</f>
        <v/>
      </c>
      <c r="H1911" s="8" t="str">
        <f>IF('1_QUESITOS'!$D$18="ERRO !!!","00.0",
IF(AND(OR(G1911="C",G1911="D"),'1_QUESITOS'!$D$13="Sim"),"10.1",
IF(AND(OR(G1911="A",G1911="B"),'1_QUESITOS'!$D$14="Sim"),"10.2",
IF(AND(OR(G1911="C",G1911="D"),'1_QUESITOS'!$D$13="Não",'1_QUESITOS'!$D$12="Inciso I"),"11.1",
IF(AND(OR(G1911="C",G1911="D"),'1_QUESITOS'!$D$13="Não",'1_QUESITOS'!$D$12="Inciso II"),"11.2",
"00.0")))))</f>
        <v>00.0</v>
      </c>
      <c r="I1911" s="87">
        <f>IF('1_QUESITOS'!$D$18="ERRO !!!",0,
IF(H1911="10.1",0.65,
IF(H1911="10.2",0,
IF(AND(H1911="11.1",'1_QUESITOS'!$D$8="Não",'1_QUESITOS'!$D$9="Não",'1_QUESITOS'!$D$10="Não",'1_QUESITOS'!$D$11="Não"),0.65,
IF(AND(H1911="11.1",OR('1_QUESITOS'!$D$8="Sim",'1_QUESITOS'!$D$9="Sim",'1_QUESITOS'!$D$10="Sim",'1_QUESITOS'!$D$11="Sim")),0.7,
IF(AND(H1911="11.2",'1_QUESITOS'!$D$8="Não",'1_QUESITOS'!$D$9="Não",'1_QUESITOS'!$D$10="Não",'1_QUESITOS'!$D$11="Não"),0.5,
IF(AND(H1911="11.2",OR('1_QUESITOS'!$D$8="Sim",'1_QUESITOS'!$D$9="Sim",'1_QUESITOS'!$D$10="Sim",'1_QUESITOS'!$D$11="Sim")),0.55,
0)))))))</f>
        <v>0</v>
      </c>
      <c r="J1911" s="87">
        <f>'3_CAPAG'!$D$8</f>
        <v>0</v>
      </c>
      <c r="K1911" s="87">
        <f>IF(OR('2_DEBITOS'!I1907="Sim",'1_QUESITOS'!$D$6="Sim",'1_QUESITOS'!$D$7="Sim",'1_QUESITOS'!$D$9="Sim"),I1911,
SMALL(I1911:J1911,1))</f>
        <v>0</v>
      </c>
      <c r="L1911" s="7">
        <f>IF('2_DEBITOS'!$I$4="ERRO !!!",0,ROUNDDOWN(SUM(E1911:F1911)*K1911,2))</f>
        <v>0</v>
      </c>
      <c r="M1911" s="7">
        <f t="shared" si="116"/>
        <v>0</v>
      </c>
      <c r="N1911" s="7">
        <f t="shared" si="119"/>
        <v>0</v>
      </c>
      <c r="O1911" s="7">
        <f t="shared" si="117"/>
        <v>0</v>
      </c>
    </row>
    <row r="1912" spans="3:15" x14ac:dyDescent="0.35">
      <c r="C1912" s="18" t="str">
        <f t="shared" si="118"/>
        <v/>
      </c>
      <c r="D1912" s="13" t="str">
        <f>IF('2_DEBITOS'!D1908="","Não informado",'2_DEBITOS'!D1908)</f>
        <v>Não informado</v>
      </c>
      <c r="E1912" s="7">
        <f>IF('2_DEBITOS'!$I$4="ERRO !!!",0,SUM('2_DEBITOS'!E1908))</f>
        <v>0</v>
      </c>
      <c r="F1912" s="7">
        <f>IF('2_DEBITOS'!$I$4="ERRO !!!",0,SUM('2_DEBITOS'!F1908,'2_DEBITOS'!G1908))</f>
        <v>0</v>
      </c>
      <c r="G1912" s="8" t="str">
        <f>IF('1_QUESITOS'!$D$18="ERRO !!!","",
IF(E1912+F1912=0,"",
IF(OR('2_DEBITOS'!I1908="Sim",'1_QUESITOS'!$D$6="Sim",'1_QUESITOS'!$D$7="Sim",'1_QUESITOS'!$D$9="Sim"),"D",
IF('3_CAPAG'!$D$9="","",
'3_CAPAG'!$D$9))))</f>
        <v/>
      </c>
      <c r="H1912" s="8" t="str">
        <f>IF('1_QUESITOS'!$D$18="ERRO !!!","00.0",
IF(AND(OR(G1912="C",G1912="D"),'1_QUESITOS'!$D$13="Sim"),"10.1",
IF(AND(OR(G1912="A",G1912="B"),'1_QUESITOS'!$D$14="Sim"),"10.2",
IF(AND(OR(G1912="C",G1912="D"),'1_QUESITOS'!$D$13="Não",'1_QUESITOS'!$D$12="Inciso I"),"11.1",
IF(AND(OR(G1912="C",G1912="D"),'1_QUESITOS'!$D$13="Não",'1_QUESITOS'!$D$12="Inciso II"),"11.2",
"00.0")))))</f>
        <v>00.0</v>
      </c>
      <c r="I1912" s="87">
        <f>IF('1_QUESITOS'!$D$18="ERRO !!!",0,
IF(H1912="10.1",0.65,
IF(H1912="10.2",0,
IF(AND(H1912="11.1",'1_QUESITOS'!$D$8="Não",'1_QUESITOS'!$D$9="Não",'1_QUESITOS'!$D$10="Não",'1_QUESITOS'!$D$11="Não"),0.65,
IF(AND(H1912="11.1",OR('1_QUESITOS'!$D$8="Sim",'1_QUESITOS'!$D$9="Sim",'1_QUESITOS'!$D$10="Sim",'1_QUESITOS'!$D$11="Sim")),0.7,
IF(AND(H1912="11.2",'1_QUESITOS'!$D$8="Não",'1_QUESITOS'!$D$9="Não",'1_QUESITOS'!$D$10="Não",'1_QUESITOS'!$D$11="Não"),0.5,
IF(AND(H1912="11.2",OR('1_QUESITOS'!$D$8="Sim",'1_QUESITOS'!$D$9="Sim",'1_QUESITOS'!$D$10="Sim",'1_QUESITOS'!$D$11="Sim")),0.55,
0)))))))</f>
        <v>0</v>
      </c>
      <c r="J1912" s="87">
        <f>'3_CAPAG'!$D$8</f>
        <v>0</v>
      </c>
      <c r="K1912" s="87">
        <f>IF(OR('2_DEBITOS'!I1908="Sim",'1_QUESITOS'!$D$6="Sim",'1_QUESITOS'!$D$7="Sim",'1_QUESITOS'!$D$9="Sim"),I1912,
SMALL(I1912:J1912,1))</f>
        <v>0</v>
      </c>
      <c r="L1912" s="7">
        <f>IF('2_DEBITOS'!$I$4="ERRO !!!",0,ROUNDDOWN(SUM(E1912:F1912)*K1912,2))</f>
        <v>0</v>
      </c>
      <c r="M1912" s="7">
        <f t="shared" si="116"/>
        <v>0</v>
      </c>
      <c r="N1912" s="7">
        <f t="shared" si="119"/>
        <v>0</v>
      </c>
      <c r="O1912" s="7">
        <f t="shared" si="117"/>
        <v>0</v>
      </c>
    </row>
    <row r="1913" spans="3:15" x14ac:dyDescent="0.35">
      <c r="C1913" s="18" t="str">
        <f t="shared" si="118"/>
        <v/>
      </c>
      <c r="D1913" s="13" t="str">
        <f>IF('2_DEBITOS'!D1909="","Não informado",'2_DEBITOS'!D1909)</f>
        <v>Não informado</v>
      </c>
      <c r="E1913" s="7">
        <f>IF('2_DEBITOS'!$I$4="ERRO !!!",0,SUM('2_DEBITOS'!E1909))</f>
        <v>0</v>
      </c>
      <c r="F1913" s="7">
        <f>IF('2_DEBITOS'!$I$4="ERRO !!!",0,SUM('2_DEBITOS'!F1909,'2_DEBITOS'!G1909))</f>
        <v>0</v>
      </c>
      <c r="G1913" s="8" t="str">
        <f>IF('1_QUESITOS'!$D$18="ERRO !!!","",
IF(E1913+F1913=0,"",
IF(OR('2_DEBITOS'!I1909="Sim",'1_QUESITOS'!$D$6="Sim",'1_QUESITOS'!$D$7="Sim",'1_QUESITOS'!$D$9="Sim"),"D",
IF('3_CAPAG'!$D$9="","",
'3_CAPAG'!$D$9))))</f>
        <v/>
      </c>
      <c r="H1913" s="8" t="str">
        <f>IF('1_QUESITOS'!$D$18="ERRO !!!","00.0",
IF(AND(OR(G1913="C",G1913="D"),'1_QUESITOS'!$D$13="Sim"),"10.1",
IF(AND(OR(G1913="A",G1913="B"),'1_QUESITOS'!$D$14="Sim"),"10.2",
IF(AND(OR(G1913="C",G1913="D"),'1_QUESITOS'!$D$13="Não",'1_QUESITOS'!$D$12="Inciso I"),"11.1",
IF(AND(OR(G1913="C",G1913="D"),'1_QUESITOS'!$D$13="Não",'1_QUESITOS'!$D$12="Inciso II"),"11.2",
"00.0")))))</f>
        <v>00.0</v>
      </c>
      <c r="I1913" s="87">
        <f>IF('1_QUESITOS'!$D$18="ERRO !!!",0,
IF(H1913="10.1",0.65,
IF(H1913="10.2",0,
IF(AND(H1913="11.1",'1_QUESITOS'!$D$8="Não",'1_QUESITOS'!$D$9="Não",'1_QUESITOS'!$D$10="Não",'1_QUESITOS'!$D$11="Não"),0.65,
IF(AND(H1913="11.1",OR('1_QUESITOS'!$D$8="Sim",'1_QUESITOS'!$D$9="Sim",'1_QUESITOS'!$D$10="Sim",'1_QUESITOS'!$D$11="Sim")),0.7,
IF(AND(H1913="11.2",'1_QUESITOS'!$D$8="Não",'1_QUESITOS'!$D$9="Não",'1_QUESITOS'!$D$10="Não",'1_QUESITOS'!$D$11="Não"),0.5,
IF(AND(H1913="11.2",OR('1_QUESITOS'!$D$8="Sim",'1_QUESITOS'!$D$9="Sim",'1_QUESITOS'!$D$10="Sim",'1_QUESITOS'!$D$11="Sim")),0.55,
0)))))))</f>
        <v>0</v>
      </c>
      <c r="J1913" s="87">
        <f>'3_CAPAG'!$D$8</f>
        <v>0</v>
      </c>
      <c r="K1913" s="87">
        <f>IF(OR('2_DEBITOS'!I1909="Sim",'1_QUESITOS'!$D$6="Sim",'1_QUESITOS'!$D$7="Sim",'1_QUESITOS'!$D$9="Sim"),I1913,
SMALL(I1913:J1913,1))</f>
        <v>0</v>
      </c>
      <c r="L1913" s="7">
        <f>IF('2_DEBITOS'!$I$4="ERRO !!!",0,ROUNDDOWN(SUM(E1913:F1913)*K1913,2))</f>
        <v>0</v>
      </c>
      <c r="M1913" s="7">
        <f t="shared" si="116"/>
        <v>0</v>
      </c>
      <c r="N1913" s="7">
        <f t="shared" si="119"/>
        <v>0</v>
      </c>
      <c r="O1913" s="7">
        <f t="shared" si="117"/>
        <v>0</v>
      </c>
    </row>
    <row r="1914" spans="3:15" x14ac:dyDescent="0.35">
      <c r="C1914" s="18" t="str">
        <f t="shared" si="118"/>
        <v/>
      </c>
      <c r="D1914" s="13" t="str">
        <f>IF('2_DEBITOS'!D1910="","Não informado",'2_DEBITOS'!D1910)</f>
        <v>Não informado</v>
      </c>
      <c r="E1914" s="7">
        <f>IF('2_DEBITOS'!$I$4="ERRO !!!",0,SUM('2_DEBITOS'!E1910))</f>
        <v>0</v>
      </c>
      <c r="F1914" s="7">
        <f>IF('2_DEBITOS'!$I$4="ERRO !!!",0,SUM('2_DEBITOS'!F1910,'2_DEBITOS'!G1910))</f>
        <v>0</v>
      </c>
      <c r="G1914" s="8" t="str">
        <f>IF('1_QUESITOS'!$D$18="ERRO !!!","",
IF(E1914+F1914=0,"",
IF(OR('2_DEBITOS'!I1910="Sim",'1_QUESITOS'!$D$6="Sim",'1_QUESITOS'!$D$7="Sim",'1_QUESITOS'!$D$9="Sim"),"D",
IF('3_CAPAG'!$D$9="","",
'3_CAPAG'!$D$9))))</f>
        <v/>
      </c>
      <c r="H1914" s="8" t="str">
        <f>IF('1_QUESITOS'!$D$18="ERRO !!!","00.0",
IF(AND(OR(G1914="C",G1914="D"),'1_QUESITOS'!$D$13="Sim"),"10.1",
IF(AND(OR(G1914="A",G1914="B"),'1_QUESITOS'!$D$14="Sim"),"10.2",
IF(AND(OR(G1914="C",G1914="D"),'1_QUESITOS'!$D$13="Não",'1_QUESITOS'!$D$12="Inciso I"),"11.1",
IF(AND(OR(G1914="C",G1914="D"),'1_QUESITOS'!$D$13="Não",'1_QUESITOS'!$D$12="Inciso II"),"11.2",
"00.0")))))</f>
        <v>00.0</v>
      </c>
      <c r="I1914" s="87">
        <f>IF('1_QUESITOS'!$D$18="ERRO !!!",0,
IF(H1914="10.1",0.65,
IF(H1914="10.2",0,
IF(AND(H1914="11.1",'1_QUESITOS'!$D$8="Não",'1_QUESITOS'!$D$9="Não",'1_QUESITOS'!$D$10="Não",'1_QUESITOS'!$D$11="Não"),0.65,
IF(AND(H1914="11.1",OR('1_QUESITOS'!$D$8="Sim",'1_QUESITOS'!$D$9="Sim",'1_QUESITOS'!$D$10="Sim",'1_QUESITOS'!$D$11="Sim")),0.7,
IF(AND(H1914="11.2",'1_QUESITOS'!$D$8="Não",'1_QUESITOS'!$D$9="Não",'1_QUESITOS'!$D$10="Não",'1_QUESITOS'!$D$11="Não"),0.5,
IF(AND(H1914="11.2",OR('1_QUESITOS'!$D$8="Sim",'1_QUESITOS'!$D$9="Sim",'1_QUESITOS'!$D$10="Sim",'1_QUESITOS'!$D$11="Sim")),0.55,
0)))))))</f>
        <v>0</v>
      </c>
      <c r="J1914" s="87">
        <f>'3_CAPAG'!$D$8</f>
        <v>0</v>
      </c>
      <c r="K1914" s="87">
        <f>IF(OR('2_DEBITOS'!I1910="Sim",'1_QUESITOS'!$D$6="Sim",'1_QUESITOS'!$D$7="Sim",'1_QUESITOS'!$D$9="Sim"),I1914,
SMALL(I1914:J1914,1))</f>
        <v>0</v>
      </c>
      <c r="L1914" s="7">
        <f>IF('2_DEBITOS'!$I$4="ERRO !!!",0,ROUNDDOWN(SUM(E1914:F1914)*K1914,2))</f>
        <v>0</v>
      </c>
      <c r="M1914" s="7">
        <f t="shared" si="116"/>
        <v>0</v>
      </c>
      <c r="N1914" s="7">
        <f t="shared" si="119"/>
        <v>0</v>
      </c>
      <c r="O1914" s="7">
        <f t="shared" si="117"/>
        <v>0</v>
      </c>
    </row>
    <row r="1915" spans="3:15" x14ac:dyDescent="0.35">
      <c r="C1915" s="18" t="str">
        <f t="shared" si="118"/>
        <v/>
      </c>
      <c r="D1915" s="13" t="str">
        <f>IF('2_DEBITOS'!D1911="","Não informado",'2_DEBITOS'!D1911)</f>
        <v>Não informado</v>
      </c>
      <c r="E1915" s="7">
        <f>IF('2_DEBITOS'!$I$4="ERRO !!!",0,SUM('2_DEBITOS'!E1911))</f>
        <v>0</v>
      </c>
      <c r="F1915" s="7">
        <f>IF('2_DEBITOS'!$I$4="ERRO !!!",0,SUM('2_DEBITOS'!F1911,'2_DEBITOS'!G1911))</f>
        <v>0</v>
      </c>
      <c r="G1915" s="8" t="str">
        <f>IF('1_QUESITOS'!$D$18="ERRO !!!","",
IF(E1915+F1915=0,"",
IF(OR('2_DEBITOS'!I1911="Sim",'1_QUESITOS'!$D$6="Sim",'1_QUESITOS'!$D$7="Sim",'1_QUESITOS'!$D$9="Sim"),"D",
IF('3_CAPAG'!$D$9="","",
'3_CAPAG'!$D$9))))</f>
        <v/>
      </c>
      <c r="H1915" s="8" t="str">
        <f>IF('1_QUESITOS'!$D$18="ERRO !!!","00.0",
IF(AND(OR(G1915="C",G1915="D"),'1_QUESITOS'!$D$13="Sim"),"10.1",
IF(AND(OR(G1915="A",G1915="B"),'1_QUESITOS'!$D$14="Sim"),"10.2",
IF(AND(OR(G1915="C",G1915="D"),'1_QUESITOS'!$D$13="Não",'1_QUESITOS'!$D$12="Inciso I"),"11.1",
IF(AND(OR(G1915="C",G1915="D"),'1_QUESITOS'!$D$13="Não",'1_QUESITOS'!$D$12="Inciso II"),"11.2",
"00.0")))))</f>
        <v>00.0</v>
      </c>
      <c r="I1915" s="87">
        <f>IF('1_QUESITOS'!$D$18="ERRO !!!",0,
IF(H1915="10.1",0.65,
IF(H1915="10.2",0,
IF(AND(H1915="11.1",'1_QUESITOS'!$D$8="Não",'1_QUESITOS'!$D$9="Não",'1_QUESITOS'!$D$10="Não",'1_QUESITOS'!$D$11="Não"),0.65,
IF(AND(H1915="11.1",OR('1_QUESITOS'!$D$8="Sim",'1_QUESITOS'!$D$9="Sim",'1_QUESITOS'!$D$10="Sim",'1_QUESITOS'!$D$11="Sim")),0.7,
IF(AND(H1915="11.2",'1_QUESITOS'!$D$8="Não",'1_QUESITOS'!$D$9="Não",'1_QUESITOS'!$D$10="Não",'1_QUESITOS'!$D$11="Não"),0.5,
IF(AND(H1915="11.2",OR('1_QUESITOS'!$D$8="Sim",'1_QUESITOS'!$D$9="Sim",'1_QUESITOS'!$D$10="Sim",'1_QUESITOS'!$D$11="Sim")),0.55,
0)))))))</f>
        <v>0</v>
      </c>
      <c r="J1915" s="87">
        <f>'3_CAPAG'!$D$8</f>
        <v>0</v>
      </c>
      <c r="K1915" s="87">
        <f>IF(OR('2_DEBITOS'!I1911="Sim",'1_QUESITOS'!$D$6="Sim",'1_QUESITOS'!$D$7="Sim",'1_QUESITOS'!$D$9="Sim"),I1915,
SMALL(I1915:J1915,1))</f>
        <v>0</v>
      </c>
      <c r="L1915" s="7">
        <f>IF('2_DEBITOS'!$I$4="ERRO !!!",0,ROUNDDOWN(SUM(E1915:F1915)*K1915,2))</f>
        <v>0</v>
      </c>
      <c r="M1915" s="7">
        <f t="shared" si="116"/>
        <v>0</v>
      </c>
      <c r="N1915" s="7">
        <f t="shared" si="119"/>
        <v>0</v>
      </c>
      <c r="O1915" s="7">
        <f t="shared" si="117"/>
        <v>0</v>
      </c>
    </row>
    <row r="1916" spans="3:15" x14ac:dyDescent="0.35">
      <c r="C1916" s="18" t="str">
        <f t="shared" si="118"/>
        <v/>
      </c>
      <c r="D1916" s="13" t="str">
        <f>IF('2_DEBITOS'!D1912="","Não informado",'2_DEBITOS'!D1912)</f>
        <v>Não informado</v>
      </c>
      <c r="E1916" s="7">
        <f>IF('2_DEBITOS'!$I$4="ERRO !!!",0,SUM('2_DEBITOS'!E1912))</f>
        <v>0</v>
      </c>
      <c r="F1916" s="7">
        <f>IF('2_DEBITOS'!$I$4="ERRO !!!",0,SUM('2_DEBITOS'!F1912,'2_DEBITOS'!G1912))</f>
        <v>0</v>
      </c>
      <c r="G1916" s="8" t="str">
        <f>IF('1_QUESITOS'!$D$18="ERRO !!!","",
IF(E1916+F1916=0,"",
IF(OR('2_DEBITOS'!I1912="Sim",'1_QUESITOS'!$D$6="Sim",'1_QUESITOS'!$D$7="Sim",'1_QUESITOS'!$D$9="Sim"),"D",
IF('3_CAPAG'!$D$9="","",
'3_CAPAG'!$D$9))))</f>
        <v/>
      </c>
      <c r="H1916" s="8" t="str">
        <f>IF('1_QUESITOS'!$D$18="ERRO !!!","00.0",
IF(AND(OR(G1916="C",G1916="D"),'1_QUESITOS'!$D$13="Sim"),"10.1",
IF(AND(OR(G1916="A",G1916="B"),'1_QUESITOS'!$D$14="Sim"),"10.2",
IF(AND(OR(G1916="C",G1916="D"),'1_QUESITOS'!$D$13="Não",'1_QUESITOS'!$D$12="Inciso I"),"11.1",
IF(AND(OR(G1916="C",G1916="D"),'1_QUESITOS'!$D$13="Não",'1_QUESITOS'!$D$12="Inciso II"),"11.2",
"00.0")))))</f>
        <v>00.0</v>
      </c>
      <c r="I1916" s="87">
        <f>IF('1_QUESITOS'!$D$18="ERRO !!!",0,
IF(H1916="10.1",0.65,
IF(H1916="10.2",0,
IF(AND(H1916="11.1",'1_QUESITOS'!$D$8="Não",'1_QUESITOS'!$D$9="Não",'1_QUESITOS'!$D$10="Não",'1_QUESITOS'!$D$11="Não"),0.65,
IF(AND(H1916="11.1",OR('1_QUESITOS'!$D$8="Sim",'1_QUESITOS'!$D$9="Sim",'1_QUESITOS'!$D$10="Sim",'1_QUESITOS'!$D$11="Sim")),0.7,
IF(AND(H1916="11.2",'1_QUESITOS'!$D$8="Não",'1_QUESITOS'!$D$9="Não",'1_QUESITOS'!$D$10="Não",'1_QUESITOS'!$D$11="Não"),0.5,
IF(AND(H1916="11.2",OR('1_QUESITOS'!$D$8="Sim",'1_QUESITOS'!$D$9="Sim",'1_QUESITOS'!$D$10="Sim",'1_QUESITOS'!$D$11="Sim")),0.55,
0)))))))</f>
        <v>0</v>
      </c>
      <c r="J1916" s="87">
        <f>'3_CAPAG'!$D$8</f>
        <v>0</v>
      </c>
      <c r="K1916" s="87">
        <f>IF(OR('2_DEBITOS'!I1912="Sim",'1_QUESITOS'!$D$6="Sim",'1_QUESITOS'!$D$7="Sim",'1_QUESITOS'!$D$9="Sim"),I1916,
SMALL(I1916:J1916,1))</f>
        <v>0</v>
      </c>
      <c r="L1916" s="7">
        <f>IF('2_DEBITOS'!$I$4="ERRO !!!",0,ROUNDDOWN(SUM(E1916:F1916)*K1916,2))</f>
        <v>0</v>
      </c>
      <c r="M1916" s="7">
        <f t="shared" si="116"/>
        <v>0</v>
      </c>
      <c r="N1916" s="7">
        <f t="shared" si="119"/>
        <v>0</v>
      </c>
      <c r="O1916" s="7">
        <f t="shared" si="117"/>
        <v>0</v>
      </c>
    </row>
    <row r="1917" spans="3:15" x14ac:dyDescent="0.35">
      <c r="C1917" s="18" t="str">
        <f t="shared" si="118"/>
        <v/>
      </c>
      <c r="D1917" s="13" t="str">
        <f>IF('2_DEBITOS'!D1913="","Não informado",'2_DEBITOS'!D1913)</f>
        <v>Não informado</v>
      </c>
      <c r="E1917" s="7">
        <f>IF('2_DEBITOS'!$I$4="ERRO !!!",0,SUM('2_DEBITOS'!E1913))</f>
        <v>0</v>
      </c>
      <c r="F1917" s="7">
        <f>IF('2_DEBITOS'!$I$4="ERRO !!!",0,SUM('2_DEBITOS'!F1913,'2_DEBITOS'!G1913))</f>
        <v>0</v>
      </c>
      <c r="G1917" s="8" t="str">
        <f>IF('1_QUESITOS'!$D$18="ERRO !!!","",
IF(E1917+F1917=0,"",
IF(OR('2_DEBITOS'!I1913="Sim",'1_QUESITOS'!$D$6="Sim",'1_QUESITOS'!$D$7="Sim",'1_QUESITOS'!$D$9="Sim"),"D",
IF('3_CAPAG'!$D$9="","",
'3_CAPAG'!$D$9))))</f>
        <v/>
      </c>
      <c r="H1917" s="8" t="str">
        <f>IF('1_QUESITOS'!$D$18="ERRO !!!","00.0",
IF(AND(OR(G1917="C",G1917="D"),'1_QUESITOS'!$D$13="Sim"),"10.1",
IF(AND(OR(G1917="A",G1917="B"),'1_QUESITOS'!$D$14="Sim"),"10.2",
IF(AND(OR(G1917="C",G1917="D"),'1_QUESITOS'!$D$13="Não",'1_QUESITOS'!$D$12="Inciso I"),"11.1",
IF(AND(OR(G1917="C",G1917="D"),'1_QUESITOS'!$D$13="Não",'1_QUESITOS'!$D$12="Inciso II"),"11.2",
"00.0")))))</f>
        <v>00.0</v>
      </c>
      <c r="I1917" s="87">
        <f>IF('1_QUESITOS'!$D$18="ERRO !!!",0,
IF(H1917="10.1",0.65,
IF(H1917="10.2",0,
IF(AND(H1917="11.1",'1_QUESITOS'!$D$8="Não",'1_QUESITOS'!$D$9="Não",'1_QUESITOS'!$D$10="Não",'1_QUESITOS'!$D$11="Não"),0.65,
IF(AND(H1917="11.1",OR('1_QUESITOS'!$D$8="Sim",'1_QUESITOS'!$D$9="Sim",'1_QUESITOS'!$D$10="Sim",'1_QUESITOS'!$D$11="Sim")),0.7,
IF(AND(H1917="11.2",'1_QUESITOS'!$D$8="Não",'1_QUESITOS'!$D$9="Não",'1_QUESITOS'!$D$10="Não",'1_QUESITOS'!$D$11="Não"),0.5,
IF(AND(H1917="11.2",OR('1_QUESITOS'!$D$8="Sim",'1_QUESITOS'!$D$9="Sim",'1_QUESITOS'!$D$10="Sim",'1_QUESITOS'!$D$11="Sim")),0.55,
0)))))))</f>
        <v>0</v>
      </c>
      <c r="J1917" s="87">
        <f>'3_CAPAG'!$D$8</f>
        <v>0</v>
      </c>
      <c r="K1917" s="87">
        <f>IF(OR('2_DEBITOS'!I1913="Sim",'1_QUESITOS'!$D$6="Sim",'1_QUESITOS'!$D$7="Sim",'1_QUESITOS'!$D$9="Sim"),I1917,
SMALL(I1917:J1917,1))</f>
        <v>0</v>
      </c>
      <c r="L1917" s="7">
        <f>IF('2_DEBITOS'!$I$4="ERRO !!!",0,ROUNDDOWN(SUM(E1917:F1917)*K1917,2))</f>
        <v>0</v>
      </c>
      <c r="M1917" s="7">
        <f t="shared" si="116"/>
        <v>0</v>
      </c>
      <c r="N1917" s="7">
        <f t="shared" si="119"/>
        <v>0</v>
      </c>
      <c r="O1917" s="7">
        <f t="shared" si="117"/>
        <v>0</v>
      </c>
    </row>
    <row r="1918" spans="3:15" x14ac:dyDescent="0.35">
      <c r="C1918" s="18" t="str">
        <f t="shared" si="118"/>
        <v/>
      </c>
      <c r="D1918" s="13" t="str">
        <f>IF('2_DEBITOS'!D1914="","Não informado",'2_DEBITOS'!D1914)</f>
        <v>Não informado</v>
      </c>
      <c r="E1918" s="7">
        <f>IF('2_DEBITOS'!$I$4="ERRO !!!",0,SUM('2_DEBITOS'!E1914))</f>
        <v>0</v>
      </c>
      <c r="F1918" s="7">
        <f>IF('2_DEBITOS'!$I$4="ERRO !!!",0,SUM('2_DEBITOS'!F1914,'2_DEBITOS'!G1914))</f>
        <v>0</v>
      </c>
      <c r="G1918" s="8" t="str">
        <f>IF('1_QUESITOS'!$D$18="ERRO !!!","",
IF(E1918+F1918=0,"",
IF(OR('2_DEBITOS'!I1914="Sim",'1_QUESITOS'!$D$6="Sim",'1_QUESITOS'!$D$7="Sim",'1_QUESITOS'!$D$9="Sim"),"D",
IF('3_CAPAG'!$D$9="","",
'3_CAPAG'!$D$9))))</f>
        <v/>
      </c>
      <c r="H1918" s="8" t="str">
        <f>IF('1_QUESITOS'!$D$18="ERRO !!!","00.0",
IF(AND(OR(G1918="C",G1918="D"),'1_QUESITOS'!$D$13="Sim"),"10.1",
IF(AND(OR(G1918="A",G1918="B"),'1_QUESITOS'!$D$14="Sim"),"10.2",
IF(AND(OR(G1918="C",G1918="D"),'1_QUESITOS'!$D$13="Não",'1_QUESITOS'!$D$12="Inciso I"),"11.1",
IF(AND(OR(G1918="C",G1918="D"),'1_QUESITOS'!$D$13="Não",'1_QUESITOS'!$D$12="Inciso II"),"11.2",
"00.0")))))</f>
        <v>00.0</v>
      </c>
      <c r="I1918" s="87">
        <f>IF('1_QUESITOS'!$D$18="ERRO !!!",0,
IF(H1918="10.1",0.65,
IF(H1918="10.2",0,
IF(AND(H1918="11.1",'1_QUESITOS'!$D$8="Não",'1_QUESITOS'!$D$9="Não",'1_QUESITOS'!$D$10="Não",'1_QUESITOS'!$D$11="Não"),0.65,
IF(AND(H1918="11.1",OR('1_QUESITOS'!$D$8="Sim",'1_QUESITOS'!$D$9="Sim",'1_QUESITOS'!$D$10="Sim",'1_QUESITOS'!$D$11="Sim")),0.7,
IF(AND(H1918="11.2",'1_QUESITOS'!$D$8="Não",'1_QUESITOS'!$D$9="Não",'1_QUESITOS'!$D$10="Não",'1_QUESITOS'!$D$11="Não"),0.5,
IF(AND(H1918="11.2",OR('1_QUESITOS'!$D$8="Sim",'1_QUESITOS'!$D$9="Sim",'1_QUESITOS'!$D$10="Sim",'1_QUESITOS'!$D$11="Sim")),0.55,
0)))))))</f>
        <v>0</v>
      </c>
      <c r="J1918" s="87">
        <f>'3_CAPAG'!$D$8</f>
        <v>0</v>
      </c>
      <c r="K1918" s="87">
        <f>IF(OR('2_DEBITOS'!I1914="Sim",'1_QUESITOS'!$D$6="Sim",'1_QUESITOS'!$D$7="Sim",'1_QUESITOS'!$D$9="Sim"),I1918,
SMALL(I1918:J1918,1))</f>
        <v>0</v>
      </c>
      <c r="L1918" s="7">
        <f>IF('2_DEBITOS'!$I$4="ERRO !!!",0,ROUNDDOWN(SUM(E1918:F1918)*K1918,2))</f>
        <v>0</v>
      </c>
      <c r="M1918" s="7">
        <f t="shared" si="116"/>
        <v>0</v>
      </c>
      <c r="N1918" s="7">
        <f t="shared" si="119"/>
        <v>0</v>
      </c>
      <c r="O1918" s="7">
        <f t="shared" si="117"/>
        <v>0</v>
      </c>
    </row>
    <row r="1919" spans="3:15" x14ac:dyDescent="0.35">
      <c r="C1919" s="18" t="str">
        <f t="shared" si="118"/>
        <v/>
      </c>
      <c r="D1919" s="13" t="str">
        <f>IF('2_DEBITOS'!D1915="","Não informado",'2_DEBITOS'!D1915)</f>
        <v>Não informado</v>
      </c>
      <c r="E1919" s="7">
        <f>IF('2_DEBITOS'!$I$4="ERRO !!!",0,SUM('2_DEBITOS'!E1915))</f>
        <v>0</v>
      </c>
      <c r="F1919" s="7">
        <f>IF('2_DEBITOS'!$I$4="ERRO !!!",0,SUM('2_DEBITOS'!F1915,'2_DEBITOS'!G1915))</f>
        <v>0</v>
      </c>
      <c r="G1919" s="8" t="str">
        <f>IF('1_QUESITOS'!$D$18="ERRO !!!","",
IF(E1919+F1919=0,"",
IF(OR('2_DEBITOS'!I1915="Sim",'1_QUESITOS'!$D$6="Sim",'1_QUESITOS'!$D$7="Sim",'1_QUESITOS'!$D$9="Sim"),"D",
IF('3_CAPAG'!$D$9="","",
'3_CAPAG'!$D$9))))</f>
        <v/>
      </c>
      <c r="H1919" s="8" t="str">
        <f>IF('1_QUESITOS'!$D$18="ERRO !!!","00.0",
IF(AND(OR(G1919="C",G1919="D"),'1_QUESITOS'!$D$13="Sim"),"10.1",
IF(AND(OR(G1919="A",G1919="B"),'1_QUESITOS'!$D$14="Sim"),"10.2",
IF(AND(OR(G1919="C",G1919="D"),'1_QUESITOS'!$D$13="Não",'1_QUESITOS'!$D$12="Inciso I"),"11.1",
IF(AND(OR(G1919="C",G1919="D"),'1_QUESITOS'!$D$13="Não",'1_QUESITOS'!$D$12="Inciso II"),"11.2",
"00.0")))))</f>
        <v>00.0</v>
      </c>
      <c r="I1919" s="87">
        <f>IF('1_QUESITOS'!$D$18="ERRO !!!",0,
IF(H1919="10.1",0.65,
IF(H1919="10.2",0,
IF(AND(H1919="11.1",'1_QUESITOS'!$D$8="Não",'1_QUESITOS'!$D$9="Não",'1_QUESITOS'!$D$10="Não",'1_QUESITOS'!$D$11="Não"),0.65,
IF(AND(H1919="11.1",OR('1_QUESITOS'!$D$8="Sim",'1_QUESITOS'!$D$9="Sim",'1_QUESITOS'!$D$10="Sim",'1_QUESITOS'!$D$11="Sim")),0.7,
IF(AND(H1919="11.2",'1_QUESITOS'!$D$8="Não",'1_QUESITOS'!$D$9="Não",'1_QUESITOS'!$D$10="Não",'1_QUESITOS'!$D$11="Não"),0.5,
IF(AND(H1919="11.2",OR('1_QUESITOS'!$D$8="Sim",'1_QUESITOS'!$D$9="Sim",'1_QUESITOS'!$D$10="Sim",'1_QUESITOS'!$D$11="Sim")),0.55,
0)))))))</f>
        <v>0</v>
      </c>
      <c r="J1919" s="87">
        <f>'3_CAPAG'!$D$8</f>
        <v>0</v>
      </c>
      <c r="K1919" s="87">
        <f>IF(OR('2_DEBITOS'!I1915="Sim",'1_QUESITOS'!$D$6="Sim",'1_QUESITOS'!$D$7="Sim",'1_QUESITOS'!$D$9="Sim"),I1919,
SMALL(I1919:J1919,1))</f>
        <v>0</v>
      </c>
      <c r="L1919" s="7">
        <f>IF('2_DEBITOS'!$I$4="ERRO !!!",0,ROUNDDOWN(SUM(E1919:F1919)*K1919,2))</f>
        <v>0</v>
      </c>
      <c r="M1919" s="7">
        <f t="shared" si="116"/>
        <v>0</v>
      </c>
      <c r="N1919" s="7">
        <f t="shared" si="119"/>
        <v>0</v>
      </c>
      <c r="O1919" s="7">
        <f t="shared" si="117"/>
        <v>0</v>
      </c>
    </row>
    <row r="1920" spans="3:15" x14ac:dyDescent="0.35">
      <c r="C1920" s="18" t="str">
        <f t="shared" si="118"/>
        <v/>
      </c>
      <c r="D1920" s="13" t="str">
        <f>IF('2_DEBITOS'!D1916="","Não informado",'2_DEBITOS'!D1916)</f>
        <v>Não informado</v>
      </c>
      <c r="E1920" s="7">
        <f>IF('2_DEBITOS'!$I$4="ERRO !!!",0,SUM('2_DEBITOS'!E1916))</f>
        <v>0</v>
      </c>
      <c r="F1920" s="7">
        <f>IF('2_DEBITOS'!$I$4="ERRO !!!",0,SUM('2_DEBITOS'!F1916,'2_DEBITOS'!G1916))</f>
        <v>0</v>
      </c>
      <c r="G1920" s="8" t="str">
        <f>IF('1_QUESITOS'!$D$18="ERRO !!!","",
IF(E1920+F1920=0,"",
IF(OR('2_DEBITOS'!I1916="Sim",'1_QUESITOS'!$D$6="Sim",'1_QUESITOS'!$D$7="Sim",'1_QUESITOS'!$D$9="Sim"),"D",
IF('3_CAPAG'!$D$9="","",
'3_CAPAG'!$D$9))))</f>
        <v/>
      </c>
      <c r="H1920" s="8" t="str">
        <f>IF('1_QUESITOS'!$D$18="ERRO !!!","00.0",
IF(AND(OR(G1920="C",G1920="D"),'1_QUESITOS'!$D$13="Sim"),"10.1",
IF(AND(OR(G1920="A",G1920="B"),'1_QUESITOS'!$D$14="Sim"),"10.2",
IF(AND(OR(G1920="C",G1920="D"),'1_QUESITOS'!$D$13="Não",'1_QUESITOS'!$D$12="Inciso I"),"11.1",
IF(AND(OR(G1920="C",G1920="D"),'1_QUESITOS'!$D$13="Não",'1_QUESITOS'!$D$12="Inciso II"),"11.2",
"00.0")))))</f>
        <v>00.0</v>
      </c>
      <c r="I1920" s="87">
        <f>IF('1_QUESITOS'!$D$18="ERRO !!!",0,
IF(H1920="10.1",0.65,
IF(H1920="10.2",0,
IF(AND(H1920="11.1",'1_QUESITOS'!$D$8="Não",'1_QUESITOS'!$D$9="Não",'1_QUESITOS'!$D$10="Não",'1_QUESITOS'!$D$11="Não"),0.65,
IF(AND(H1920="11.1",OR('1_QUESITOS'!$D$8="Sim",'1_QUESITOS'!$D$9="Sim",'1_QUESITOS'!$D$10="Sim",'1_QUESITOS'!$D$11="Sim")),0.7,
IF(AND(H1920="11.2",'1_QUESITOS'!$D$8="Não",'1_QUESITOS'!$D$9="Não",'1_QUESITOS'!$D$10="Não",'1_QUESITOS'!$D$11="Não"),0.5,
IF(AND(H1920="11.2",OR('1_QUESITOS'!$D$8="Sim",'1_QUESITOS'!$D$9="Sim",'1_QUESITOS'!$D$10="Sim",'1_QUESITOS'!$D$11="Sim")),0.55,
0)))))))</f>
        <v>0</v>
      </c>
      <c r="J1920" s="87">
        <f>'3_CAPAG'!$D$8</f>
        <v>0</v>
      </c>
      <c r="K1920" s="87">
        <f>IF(OR('2_DEBITOS'!I1916="Sim",'1_QUESITOS'!$D$6="Sim",'1_QUESITOS'!$D$7="Sim",'1_QUESITOS'!$D$9="Sim"),I1920,
SMALL(I1920:J1920,1))</f>
        <v>0</v>
      </c>
      <c r="L1920" s="7">
        <f>IF('2_DEBITOS'!$I$4="ERRO !!!",0,ROUNDDOWN(SUM(E1920:F1920)*K1920,2))</f>
        <v>0</v>
      </c>
      <c r="M1920" s="7">
        <f t="shared" si="116"/>
        <v>0</v>
      </c>
      <c r="N1920" s="7">
        <f t="shared" si="119"/>
        <v>0</v>
      </c>
      <c r="O1920" s="7">
        <f t="shared" si="117"/>
        <v>0</v>
      </c>
    </row>
    <row r="1921" spans="3:15" x14ac:dyDescent="0.35">
      <c r="C1921" s="18" t="str">
        <f t="shared" si="118"/>
        <v/>
      </c>
      <c r="D1921" s="13" t="str">
        <f>IF('2_DEBITOS'!D1917="","Não informado",'2_DEBITOS'!D1917)</f>
        <v>Não informado</v>
      </c>
      <c r="E1921" s="7">
        <f>IF('2_DEBITOS'!$I$4="ERRO !!!",0,SUM('2_DEBITOS'!E1917))</f>
        <v>0</v>
      </c>
      <c r="F1921" s="7">
        <f>IF('2_DEBITOS'!$I$4="ERRO !!!",0,SUM('2_DEBITOS'!F1917,'2_DEBITOS'!G1917))</f>
        <v>0</v>
      </c>
      <c r="G1921" s="8" t="str">
        <f>IF('1_QUESITOS'!$D$18="ERRO !!!","",
IF(E1921+F1921=0,"",
IF(OR('2_DEBITOS'!I1917="Sim",'1_QUESITOS'!$D$6="Sim",'1_QUESITOS'!$D$7="Sim",'1_QUESITOS'!$D$9="Sim"),"D",
IF('3_CAPAG'!$D$9="","",
'3_CAPAG'!$D$9))))</f>
        <v/>
      </c>
      <c r="H1921" s="8" t="str">
        <f>IF('1_QUESITOS'!$D$18="ERRO !!!","00.0",
IF(AND(OR(G1921="C",G1921="D"),'1_QUESITOS'!$D$13="Sim"),"10.1",
IF(AND(OR(G1921="A",G1921="B"),'1_QUESITOS'!$D$14="Sim"),"10.2",
IF(AND(OR(G1921="C",G1921="D"),'1_QUESITOS'!$D$13="Não",'1_QUESITOS'!$D$12="Inciso I"),"11.1",
IF(AND(OR(G1921="C",G1921="D"),'1_QUESITOS'!$D$13="Não",'1_QUESITOS'!$D$12="Inciso II"),"11.2",
"00.0")))))</f>
        <v>00.0</v>
      </c>
      <c r="I1921" s="87">
        <f>IF('1_QUESITOS'!$D$18="ERRO !!!",0,
IF(H1921="10.1",0.65,
IF(H1921="10.2",0,
IF(AND(H1921="11.1",'1_QUESITOS'!$D$8="Não",'1_QUESITOS'!$D$9="Não",'1_QUESITOS'!$D$10="Não",'1_QUESITOS'!$D$11="Não"),0.65,
IF(AND(H1921="11.1",OR('1_QUESITOS'!$D$8="Sim",'1_QUESITOS'!$D$9="Sim",'1_QUESITOS'!$D$10="Sim",'1_QUESITOS'!$D$11="Sim")),0.7,
IF(AND(H1921="11.2",'1_QUESITOS'!$D$8="Não",'1_QUESITOS'!$D$9="Não",'1_QUESITOS'!$D$10="Não",'1_QUESITOS'!$D$11="Não"),0.5,
IF(AND(H1921="11.2",OR('1_QUESITOS'!$D$8="Sim",'1_QUESITOS'!$D$9="Sim",'1_QUESITOS'!$D$10="Sim",'1_QUESITOS'!$D$11="Sim")),0.55,
0)))))))</f>
        <v>0</v>
      </c>
      <c r="J1921" s="87">
        <f>'3_CAPAG'!$D$8</f>
        <v>0</v>
      </c>
      <c r="K1921" s="87">
        <f>IF(OR('2_DEBITOS'!I1917="Sim",'1_QUESITOS'!$D$6="Sim",'1_QUESITOS'!$D$7="Sim",'1_QUESITOS'!$D$9="Sim"),I1921,
SMALL(I1921:J1921,1))</f>
        <v>0</v>
      </c>
      <c r="L1921" s="7">
        <f>IF('2_DEBITOS'!$I$4="ERRO !!!",0,ROUNDDOWN(SUM(E1921:F1921)*K1921,2))</f>
        <v>0</v>
      </c>
      <c r="M1921" s="7">
        <f t="shared" si="116"/>
        <v>0</v>
      </c>
      <c r="N1921" s="7">
        <f t="shared" si="119"/>
        <v>0</v>
      </c>
      <c r="O1921" s="7">
        <f t="shared" si="117"/>
        <v>0</v>
      </c>
    </row>
    <row r="1922" spans="3:15" x14ac:dyDescent="0.35">
      <c r="C1922" s="18" t="str">
        <f t="shared" si="118"/>
        <v/>
      </c>
      <c r="D1922" s="13" t="str">
        <f>IF('2_DEBITOS'!D1918="","Não informado",'2_DEBITOS'!D1918)</f>
        <v>Não informado</v>
      </c>
      <c r="E1922" s="7">
        <f>IF('2_DEBITOS'!$I$4="ERRO !!!",0,SUM('2_DEBITOS'!E1918))</f>
        <v>0</v>
      </c>
      <c r="F1922" s="7">
        <f>IF('2_DEBITOS'!$I$4="ERRO !!!",0,SUM('2_DEBITOS'!F1918,'2_DEBITOS'!G1918))</f>
        <v>0</v>
      </c>
      <c r="G1922" s="8" t="str">
        <f>IF('1_QUESITOS'!$D$18="ERRO !!!","",
IF(E1922+F1922=0,"",
IF(OR('2_DEBITOS'!I1918="Sim",'1_QUESITOS'!$D$6="Sim",'1_QUESITOS'!$D$7="Sim",'1_QUESITOS'!$D$9="Sim"),"D",
IF('3_CAPAG'!$D$9="","",
'3_CAPAG'!$D$9))))</f>
        <v/>
      </c>
      <c r="H1922" s="8" t="str">
        <f>IF('1_QUESITOS'!$D$18="ERRO !!!","00.0",
IF(AND(OR(G1922="C",G1922="D"),'1_QUESITOS'!$D$13="Sim"),"10.1",
IF(AND(OR(G1922="A",G1922="B"),'1_QUESITOS'!$D$14="Sim"),"10.2",
IF(AND(OR(G1922="C",G1922="D"),'1_QUESITOS'!$D$13="Não",'1_QUESITOS'!$D$12="Inciso I"),"11.1",
IF(AND(OR(G1922="C",G1922="D"),'1_QUESITOS'!$D$13="Não",'1_QUESITOS'!$D$12="Inciso II"),"11.2",
"00.0")))))</f>
        <v>00.0</v>
      </c>
      <c r="I1922" s="87">
        <f>IF('1_QUESITOS'!$D$18="ERRO !!!",0,
IF(H1922="10.1",0.65,
IF(H1922="10.2",0,
IF(AND(H1922="11.1",'1_QUESITOS'!$D$8="Não",'1_QUESITOS'!$D$9="Não",'1_QUESITOS'!$D$10="Não",'1_QUESITOS'!$D$11="Não"),0.65,
IF(AND(H1922="11.1",OR('1_QUESITOS'!$D$8="Sim",'1_QUESITOS'!$D$9="Sim",'1_QUESITOS'!$D$10="Sim",'1_QUESITOS'!$D$11="Sim")),0.7,
IF(AND(H1922="11.2",'1_QUESITOS'!$D$8="Não",'1_QUESITOS'!$D$9="Não",'1_QUESITOS'!$D$10="Não",'1_QUESITOS'!$D$11="Não"),0.5,
IF(AND(H1922="11.2",OR('1_QUESITOS'!$D$8="Sim",'1_QUESITOS'!$D$9="Sim",'1_QUESITOS'!$D$10="Sim",'1_QUESITOS'!$D$11="Sim")),0.55,
0)))))))</f>
        <v>0</v>
      </c>
      <c r="J1922" s="87">
        <f>'3_CAPAG'!$D$8</f>
        <v>0</v>
      </c>
      <c r="K1922" s="87">
        <f>IF(OR('2_DEBITOS'!I1918="Sim",'1_QUESITOS'!$D$6="Sim",'1_QUESITOS'!$D$7="Sim",'1_QUESITOS'!$D$9="Sim"),I1922,
SMALL(I1922:J1922,1))</f>
        <v>0</v>
      </c>
      <c r="L1922" s="7">
        <f>IF('2_DEBITOS'!$I$4="ERRO !!!",0,ROUNDDOWN(SUM(E1922:F1922)*K1922,2))</f>
        <v>0</v>
      </c>
      <c r="M1922" s="7">
        <f t="shared" si="116"/>
        <v>0</v>
      </c>
      <c r="N1922" s="7">
        <f t="shared" si="119"/>
        <v>0</v>
      </c>
      <c r="O1922" s="7">
        <f t="shared" si="117"/>
        <v>0</v>
      </c>
    </row>
    <row r="1923" spans="3:15" x14ac:dyDescent="0.35">
      <c r="C1923" s="18" t="str">
        <f t="shared" si="118"/>
        <v/>
      </c>
      <c r="D1923" s="13" t="str">
        <f>IF('2_DEBITOS'!D1919="","Não informado",'2_DEBITOS'!D1919)</f>
        <v>Não informado</v>
      </c>
      <c r="E1923" s="7">
        <f>IF('2_DEBITOS'!$I$4="ERRO !!!",0,SUM('2_DEBITOS'!E1919))</f>
        <v>0</v>
      </c>
      <c r="F1923" s="7">
        <f>IF('2_DEBITOS'!$I$4="ERRO !!!",0,SUM('2_DEBITOS'!F1919,'2_DEBITOS'!G1919))</f>
        <v>0</v>
      </c>
      <c r="G1923" s="8" t="str">
        <f>IF('1_QUESITOS'!$D$18="ERRO !!!","",
IF(E1923+F1923=0,"",
IF(OR('2_DEBITOS'!I1919="Sim",'1_QUESITOS'!$D$6="Sim",'1_QUESITOS'!$D$7="Sim",'1_QUESITOS'!$D$9="Sim"),"D",
IF('3_CAPAG'!$D$9="","",
'3_CAPAG'!$D$9))))</f>
        <v/>
      </c>
      <c r="H1923" s="8" t="str">
        <f>IF('1_QUESITOS'!$D$18="ERRO !!!","00.0",
IF(AND(OR(G1923="C",G1923="D"),'1_QUESITOS'!$D$13="Sim"),"10.1",
IF(AND(OR(G1923="A",G1923="B"),'1_QUESITOS'!$D$14="Sim"),"10.2",
IF(AND(OR(G1923="C",G1923="D"),'1_QUESITOS'!$D$13="Não",'1_QUESITOS'!$D$12="Inciso I"),"11.1",
IF(AND(OR(G1923="C",G1923="D"),'1_QUESITOS'!$D$13="Não",'1_QUESITOS'!$D$12="Inciso II"),"11.2",
"00.0")))))</f>
        <v>00.0</v>
      </c>
      <c r="I1923" s="87">
        <f>IF('1_QUESITOS'!$D$18="ERRO !!!",0,
IF(H1923="10.1",0.65,
IF(H1923="10.2",0,
IF(AND(H1923="11.1",'1_QUESITOS'!$D$8="Não",'1_QUESITOS'!$D$9="Não",'1_QUESITOS'!$D$10="Não",'1_QUESITOS'!$D$11="Não"),0.65,
IF(AND(H1923="11.1",OR('1_QUESITOS'!$D$8="Sim",'1_QUESITOS'!$D$9="Sim",'1_QUESITOS'!$D$10="Sim",'1_QUESITOS'!$D$11="Sim")),0.7,
IF(AND(H1923="11.2",'1_QUESITOS'!$D$8="Não",'1_QUESITOS'!$D$9="Não",'1_QUESITOS'!$D$10="Não",'1_QUESITOS'!$D$11="Não"),0.5,
IF(AND(H1923="11.2",OR('1_QUESITOS'!$D$8="Sim",'1_QUESITOS'!$D$9="Sim",'1_QUESITOS'!$D$10="Sim",'1_QUESITOS'!$D$11="Sim")),0.55,
0)))))))</f>
        <v>0</v>
      </c>
      <c r="J1923" s="87">
        <f>'3_CAPAG'!$D$8</f>
        <v>0</v>
      </c>
      <c r="K1923" s="87">
        <f>IF(OR('2_DEBITOS'!I1919="Sim",'1_QUESITOS'!$D$6="Sim",'1_QUESITOS'!$D$7="Sim",'1_QUESITOS'!$D$9="Sim"),I1923,
SMALL(I1923:J1923,1))</f>
        <v>0</v>
      </c>
      <c r="L1923" s="7">
        <f>IF('2_DEBITOS'!$I$4="ERRO !!!",0,ROUNDDOWN(SUM(E1923:F1923)*K1923,2))</f>
        <v>0</v>
      </c>
      <c r="M1923" s="7">
        <f t="shared" si="116"/>
        <v>0</v>
      </c>
      <c r="N1923" s="7">
        <f t="shared" si="119"/>
        <v>0</v>
      </c>
      <c r="O1923" s="7">
        <f t="shared" si="117"/>
        <v>0</v>
      </c>
    </row>
    <row r="1924" spans="3:15" x14ac:dyDescent="0.35">
      <c r="C1924" s="18" t="str">
        <f t="shared" si="118"/>
        <v/>
      </c>
      <c r="D1924" s="13" t="str">
        <f>IF('2_DEBITOS'!D1920="","Não informado",'2_DEBITOS'!D1920)</f>
        <v>Não informado</v>
      </c>
      <c r="E1924" s="7">
        <f>IF('2_DEBITOS'!$I$4="ERRO !!!",0,SUM('2_DEBITOS'!E1920))</f>
        <v>0</v>
      </c>
      <c r="F1924" s="7">
        <f>IF('2_DEBITOS'!$I$4="ERRO !!!",0,SUM('2_DEBITOS'!F1920,'2_DEBITOS'!G1920))</f>
        <v>0</v>
      </c>
      <c r="G1924" s="8" t="str">
        <f>IF('1_QUESITOS'!$D$18="ERRO !!!","",
IF(E1924+F1924=0,"",
IF(OR('2_DEBITOS'!I1920="Sim",'1_QUESITOS'!$D$6="Sim",'1_QUESITOS'!$D$7="Sim",'1_QUESITOS'!$D$9="Sim"),"D",
IF('3_CAPAG'!$D$9="","",
'3_CAPAG'!$D$9))))</f>
        <v/>
      </c>
      <c r="H1924" s="8" t="str">
        <f>IF('1_QUESITOS'!$D$18="ERRO !!!","00.0",
IF(AND(OR(G1924="C",G1924="D"),'1_QUESITOS'!$D$13="Sim"),"10.1",
IF(AND(OR(G1924="A",G1924="B"),'1_QUESITOS'!$D$14="Sim"),"10.2",
IF(AND(OR(G1924="C",G1924="D"),'1_QUESITOS'!$D$13="Não",'1_QUESITOS'!$D$12="Inciso I"),"11.1",
IF(AND(OR(G1924="C",G1924="D"),'1_QUESITOS'!$D$13="Não",'1_QUESITOS'!$D$12="Inciso II"),"11.2",
"00.0")))))</f>
        <v>00.0</v>
      </c>
      <c r="I1924" s="87">
        <f>IF('1_QUESITOS'!$D$18="ERRO !!!",0,
IF(H1924="10.1",0.65,
IF(H1924="10.2",0,
IF(AND(H1924="11.1",'1_QUESITOS'!$D$8="Não",'1_QUESITOS'!$D$9="Não",'1_QUESITOS'!$D$10="Não",'1_QUESITOS'!$D$11="Não"),0.65,
IF(AND(H1924="11.1",OR('1_QUESITOS'!$D$8="Sim",'1_QUESITOS'!$D$9="Sim",'1_QUESITOS'!$D$10="Sim",'1_QUESITOS'!$D$11="Sim")),0.7,
IF(AND(H1924="11.2",'1_QUESITOS'!$D$8="Não",'1_QUESITOS'!$D$9="Não",'1_QUESITOS'!$D$10="Não",'1_QUESITOS'!$D$11="Não"),0.5,
IF(AND(H1924="11.2",OR('1_QUESITOS'!$D$8="Sim",'1_QUESITOS'!$D$9="Sim",'1_QUESITOS'!$D$10="Sim",'1_QUESITOS'!$D$11="Sim")),0.55,
0)))))))</f>
        <v>0</v>
      </c>
      <c r="J1924" s="87">
        <f>'3_CAPAG'!$D$8</f>
        <v>0</v>
      </c>
      <c r="K1924" s="87">
        <f>IF(OR('2_DEBITOS'!I1920="Sim",'1_QUESITOS'!$D$6="Sim",'1_QUESITOS'!$D$7="Sim",'1_QUESITOS'!$D$9="Sim"),I1924,
SMALL(I1924:J1924,1))</f>
        <v>0</v>
      </c>
      <c r="L1924" s="7">
        <f>IF('2_DEBITOS'!$I$4="ERRO !!!",0,ROUNDDOWN(SUM(E1924:F1924)*K1924,2))</f>
        <v>0</v>
      </c>
      <c r="M1924" s="7">
        <f t="shared" si="116"/>
        <v>0</v>
      </c>
      <c r="N1924" s="7">
        <f t="shared" si="119"/>
        <v>0</v>
      </c>
      <c r="O1924" s="7">
        <f t="shared" si="117"/>
        <v>0</v>
      </c>
    </row>
    <row r="1925" spans="3:15" x14ac:dyDescent="0.35">
      <c r="C1925" s="18" t="str">
        <f t="shared" si="118"/>
        <v/>
      </c>
      <c r="D1925" s="13" t="str">
        <f>IF('2_DEBITOS'!D1921="","Não informado",'2_DEBITOS'!D1921)</f>
        <v>Não informado</v>
      </c>
      <c r="E1925" s="7">
        <f>IF('2_DEBITOS'!$I$4="ERRO !!!",0,SUM('2_DEBITOS'!E1921))</f>
        <v>0</v>
      </c>
      <c r="F1925" s="7">
        <f>IF('2_DEBITOS'!$I$4="ERRO !!!",0,SUM('2_DEBITOS'!F1921,'2_DEBITOS'!G1921))</f>
        <v>0</v>
      </c>
      <c r="G1925" s="8" t="str">
        <f>IF('1_QUESITOS'!$D$18="ERRO !!!","",
IF(E1925+F1925=0,"",
IF(OR('2_DEBITOS'!I1921="Sim",'1_QUESITOS'!$D$6="Sim",'1_QUESITOS'!$D$7="Sim",'1_QUESITOS'!$D$9="Sim"),"D",
IF('3_CAPAG'!$D$9="","",
'3_CAPAG'!$D$9))))</f>
        <v/>
      </c>
      <c r="H1925" s="8" t="str">
        <f>IF('1_QUESITOS'!$D$18="ERRO !!!","00.0",
IF(AND(OR(G1925="C",G1925="D"),'1_QUESITOS'!$D$13="Sim"),"10.1",
IF(AND(OR(G1925="A",G1925="B"),'1_QUESITOS'!$D$14="Sim"),"10.2",
IF(AND(OR(G1925="C",G1925="D"),'1_QUESITOS'!$D$13="Não",'1_QUESITOS'!$D$12="Inciso I"),"11.1",
IF(AND(OR(G1925="C",G1925="D"),'1_QUESITOS'!$D$13="Não",'1_QUESITOS'!$D$12="Inciso II"),"11.2",
"00.0")))))</f>
        <v>00.0</v>
      </c>
      <c r="I1925" s="87">
        <f>IF('1_QUESITOS'!$D$18="ERRO !!!",0,
IF(H1925="10.1",0.65,
IF(H1925="10.2",0,
IF(AND(H1925="11.1",'1_QUESITOS'!$D$8="Não",'1_QUESITOS'!$D$9="Não",'1_QUESITOS'!$D$10="Não",'1_QUESITOS'!$D$11="Não"),0.65,
IF(AND(H1925="11.1",OR('1_QUESITOS'!$D$8="Sim",'1_QUESITOS'!$D$9="Sim",'1_QUESITOS'!$D$10="Sim",'1_QUESITOS'!$D$11="Sim")),0.7,
IF(AND(H1925="11.2",'1_QUESITOS'!$D$8="Não",'1_QUESITOS'!$D$9="Não",'1_QUESITOS'!$D$10="Não",'1_QUESITOS'!$D$11="Não"),0.5,
IF(AND(H1925="11.2",OR('1_QUESITOS'!$D$8="Sim",'1_QUESITOS'!$D$9="Sim",'1_QUESITOS'!$D$10="Sim",'1_QUESITOS'!$D$11="Sim")),0.55,
0)))))))</f>
        <v>0</v>
      </c>
      <c r="J1925" s="87">
        <f>'3_CAPAG'!$D$8</f>
        <v>0</v>
      </c>
      <c r="K1925" s="87">
        <f>IF(OR('2_DEBITOS'!I1921="Sim",'1_QUESITOS'!$D$6="Sim",'1_QUESITOS'!$D$7="Sim",'1_QUESITOS'!$D$9="Sim"),I1925,
SMALL(I1925:J1925,1))</f>
        <v>0</v>
      </c>
      <c r="L1925" s="7">
        <f>IF('2_DEBITOS'!$I$4="ERRO !!!",0,ROUNDDOWN(SUM(E1925:F1925)*K1925,2))</f>
        <v>0</v>
      </c>
      <c r="M1925" s="7">
        <f t="shared" si="116"/>
        <v>0</v>
      </c>
      <c r="N1925" s="7">
        <f t="shared" si="119"/>
        <v>0</v>
      </c>
      <c r="O1925" s="7">
        <f t="shared" si="117"/>
        <v>0</v>
      </c>
    </row>
    <row r="1926" spans="3:15" x14ac:dyDescent="0.35">
      <c r="C1926" s="18" t="str">
        <f t="shared" si="118"/>
        <v/>
      </c>
      <c r="D1926" s="13" t="str">
        <f>IF('2_DEBITOS'!D1922="","Não informado",'2_DEBITOS'!D1922)</f>
        <v>Não informado</v>
      </c>
      <c r="E1926" s="7">
        <f>IF('2_DEBITOS'!$I$4="ERRO !!!",0,SUM('2_DEBITOS'!E1922))</f>
        <v>0</v>
      </c>
      <c r="F1926" s="7">
        <f>IF('2_DEBITOS'!$I$4="ERRO !!!",0,SUM('2_DEBITOS'!F1922,'2_DEBITOS'!G1922))</f>
        <v>0</v>
      </c>
      <c r="G1926" s="8" t="str">
        <f>IF('1_QUESITOS'!$D$18="ERRO !!!","",
IF(E1926+F1926=0,"",
IF(OR('2_DEBITOS'!I1922="Sim",'1_QUESITOS'!$D$6="Sim",'1_QUESITOS'!$D$7="Sim",'1_QUESITOS'!$D$9="Sim"),"D",
IF('3_CAPAG'!$D$9="","",
'3_CAPAG'!$D$9))))</f>
        <v/>
      </c>
      <c r="H1926" s="8" t="str">
        <f>IF('1_QUESITOS'!$D$18="ERRO !!!","00.0",
IF(AND(OR(G1926="C",G1926="D"),'1_QUESITOS'!$D$13="Sim"),"10.1",
IF(AND(OR(G1926="A",G1926="B"),'1_QUESITOS'!$D$14="Sim"),"10.2",
IF(AND(OR(G1926="C",G1926="D"),'1_QUESITOS'!$D$13="Não",'1_QUESITOS'!$D$12="Inciso I"),"11.1",
IF(AND(OR(G1926="C",G1926="D"),'1_QUESITOS'!$D$13="Não",'1_QUESITOS'!$D$12="Inciso II"),"11.2",
"00.0")))))</f>
        <v>00.0</v>
      </c>
      <c r="I1926" s="87">
        <f>IF('1_QUESITOS'!$D$18="ERRO !!!",0,
IF(H1926="10.1",0.65,
IF(H1926="10.2",0,
IF(AND(H1926="11.1",'1_QUESITOS'!$D$8="Não",'1_QUESITOS'!$D$9="Não",'1_QUESITOS'!$D$10="Não",'1_QUESITOS'!$D$11="Não"),0.65,
IF(AND(H1926="11.1",OR('1_QUESITOS'!$D$8="Sim",'1_QUESITOS'!$D$9="Sim",'1_QUESITOS'!$D$10="Sim",'1_QUESITOS'!$D$11="Sim")),0.7,
IF(AND(H1926="11.2",'1_QUESITOS'!$D$8="Não",'1_QUESITOS'!$D$9="Não",'1_QUESITOS'!$D$10="Não",'1_QUESITOS'!$D$11="Não"),0.5,
IF(AND(H1926="11.2",OR('1_QUESITOS'!$D$8="Sim",'1_QUESITOS'!$D$9="Sim",'1_QUESITOS'!$D$10="Sim",'1_QUESITOS'!$D$11="Sim")),0.55,
0)))))))</f>
        <v>0</v>
      </c>
      <c r="J1926" s="87">
        <f>'3_CAPAG'!$D$8</f>
        <v>0</v>
      </c>
      <c r="K1926" s="87">
        <f>IF(OR('2_DEBITOS'!I1922="Sim",'1_QUESITOS'!$D$6="Sim",'1_QUESITOS'!$D$7="Sim",'1_QUESITOS'!$D$9="Sim"),I1926,
SMALL(I1926:J1926,1))</f>
        <v>0</v>
      </c>
      <c r="L1926" s="7">
        <f>IF('2_DEBITOS'!$I$4="ERRO !!!",0,ROUNDDOWN(SUM(E1926:F1926)*K1926,2))</f>
        <v>0</v>
      </c>
      <c r="M1926" s="7">
        <f t="shared" si="116"/>
        <v>0</v>
      </c>
      <c r="N1926" s="7">
        <f t="shared" si="119"/>
        <v>0</v>
      </c>
      <c r="O1926" s="7">
        <f t="shared" si="117"/>
        <v>0</v>
      </c>
    </row>
    <row r="1927" spans="3:15" x14ac:dyDescent="0.35">
      <c r="C1927" s="18" t="str">
        <f t="shared" si="118"/>
        <v/>
      </c>
      <c r="D1927" s="13" t="str">
        <f>IF('2_DEBITOS'!D1923="","Não informado",'2_DEBITOS'!D1923)</f>
        <v>Não informado</v>
      </c>
      <c r="E1927" s="7">
        <f>IF('2_DEBITOS'!$I$4="ERRO !!!",0,SUM('2_DEBITOS'!E1923))</f>
        <v>0</v>
      </c>
      <c r="F1927" s="7">
        <f>IF('2_DEBITOS'!$I$4="ERRO !!!",0,SUM('2_DEBITOS'!F1923,'2_DEBITOS'!G1923))</f>
        <v>0</v>
      </c>
      <c r="G1927" s="8" t="str">
        <f>IF('1_QUESITOS'!$D$18="ERRO !!!","",
IF(E1927+F1927=0,"",
IF(OR('2_DEBITOS'!I1923="Sim",'1_QUESITOS'!$D$6="Sim",'1_QUESITOS'!$D$7="Sim",'1_QUESITOS'!$D$9="Sim"),"D",
IF('3_CAPAG'!$D$9="","",
'3_CAPAG'!$D$9))))</f>
        <v/>
      </c>
      <c r="H1927" s="8" t="str">
        <f>IF('1_QUESITOS'!$D$18="ERRO !!!","00.0",
IF(AND(OR(G1927="C",G1927="D"),'1_QUESITOS'!$D$13="Sim"),"10.1",
IF(AND(OR(G1927="A",G1927="B"),'1_QUESITOS'!$D$14="Sim"),"10.2",
IF(AND(OR(G1927="C",G1927="D"),'1_QUESITOS'!$D$13="Não",'1_QUESITOS'!$D$12="Inciso I"),"11.1",
IF(AND(OR(G1927="C",G1927="D"),'1_QUESITOS'!$D$13="Não",'1_QUESITOS'!$D$12="Inciso II"),"11.2",
"00.0")))))</f>
        <v>00.0</v>
      </c>
      <c r="I1927" s="87">
        <f>IF('1_QUESITOS'!$D$18="ERRO !!!",0,
IF(H1927="10.1",0.65,
IF(H1927="10.2",0,
IF(AND(H1927="11.1",'1_QUESITOS'!$D$8="Não",'1_QUESITOS'!$D$9="Não",'1_QUESITOS'!$D$10="Não",'1_QUESITOS'!$D$11="Não"),0.65,
IF(AND(H1927="11.1",OR('1_QUESITOS'!$D$8="Sim",'1_QUESITOS'!$D$9="Sim",'1_QUESITOS'!$D$10="Sim",'1_QUESITOS'!$D$11="Sim")),0.7,
IF(AND(H1927="11.2",'1_QUESITOS'!$D$8="Não",'1_QUESITOS'!$D$9="Não",'1_QUESITOS'!$D$10="Não",'1_QUESITOS'!$D$11="Não"),0.5,
IF(AND(H1927="11.2",OR('1_QUESITOS'!$D$8="Sim",'1_QUESITOS'!$D$9="Sim",'1_QUESITOS'!$D$10="Sim",'1_QUESITOS'!$D$11="Sim")),0.55,
0)))))))</f>
        <v>0</v>
      </c>
      <c r="J1927" s="87">
        <f>'3_CAPAG'!$D$8</f>
        <v>0</v>
      </c>
      <c r="K1927" s="87">
        <f>IF(OR('2_DEBITOS'!I1923="Sim",'1_QUESITOS'!$D$6="Sim",'1_QUESITOS'!$D$7="Sim",'1_QUESITOS'!$D$9="Sim"),I1927,
SMALL(I1927:J1927,1))</f>
        <v>0</v>
      </c>
      <c r="L1927" s="7">
        <f>IF('2_DEBITOS'!$I$4="ERRO !!!",0,ROUNDDOWN(SUM(E1927:F1927)*K1927,2))</f>
        <v>0</v>
      </c>
      <c r="M1927" s="7">
        <f t="shared" si="116"/>
        <v>0</v>
      </c>
      <c r="N1927" s="7">
        <f t="shared" si="119"/>
        <v>0</v>
      </c>
      <c r="O1927" s="7">
        <f t="shared" si="117"/>
        <v>0</v>
      </c>
    </row>
    <row r="1928" spans="3:15" x14ac:dyDescent="0.35">
      <c r="C1928" s="18" t="str">
        <f t="shared" si="118"/>
        <v/>
      </c>
      <c r="D1928" s="13" t="str">
        <f>IF('2_DEBITOS'!D1924="","Não informado",'2_DEBITOS'!D1924)</f>
        <v>Não informado</v>
      </c>
      <c r="E1928" s="7">
        <f>IF('2_DEBITOS'!$I$4="ERRO !!!",0,SUM('2_DEBITOS'!E1924))</f>
        <v>0</v>
      </c>
      <c r="F1928" s="7">
        <f>IF('2_DEBITOS'!$I$4="ERRO !!!",0,SUM('2_DEBITOS'!F1924,'2_DEBITOS'!G1924))</f>
        <v>0</v>
      </c>
      <c r="G1928" s="8" t="str">
        <f>IF('1_QUESITOS'!$D$18="ERRO !!!","",
IF(E1928+F1928=0,"",
IF(OR('2_DEBITOS'!I1924="Sim",'1_QUESITOS'!$D$6="Sim",'1_QUESITOS'!$D$7="Sim",'1_QUESITOS'!$D$9="Sim"),"D",
IF('3_CAPAG'!$D$9="","",
'3_CAPAG'!$D$9))))</f>
        <v/>
      </c>
      <c r="H1928" s="8" t="str">
        <f>IF('1_QUESITOS'!$D$18="ERRO !!!","00.0",
IF(AND(OR(G1928="C",G1928="D"),'1_QUESITOS'!$D$13="Sim"),"10.1",
IF(AND(OR(G1928="A",G1928="B"),'1_QUESITOS'!$D$14="Sim"),"10.2",
IF(AND(OR(G1928="C",G1928="D"),'1_QUESITOS'!$D$13="Não",'1_QUESITOS'!$D$12="Inciso I"),"11.1",
IF(AND(OR(G1928="C",G1928="D"),'1_QUESITOS'!$D$13="Não",'1_QUESITOS'!$D$12="Inciso II"),"11.2",
"00.0")))))</f>
        <v>00.0</v>
      </c>
      <c r="I1928" s="87">
        <f>IF('1_QUESITOS'!$D$18="ERRO !!!",0,
IF(H1928="10.1",0.65,
IF(H1928="10.2",0,
IF(AND(H1928="11.1",'1_QUESITOS'!$D$8="Não",'1_QUESITOS'!$D$9="Não",'1_QUESITOS'!$D$10="Não",'1_QUESITOS'!$D$11="Não"),0.65,
IF(AND(H1928="11.1",OR('1_QUESITOS'!$D$8="Sim",'1_QUESITOS'!$D$9="Sim",'1_QUESITOS'!$D$10="Sim",'1_QUESITOS'!$D$11="Sim")),0.7,
IF(AND(H1928="11.2",'1_QUESITOS'!$D$8="Não",'1_QUESITOS'!$D$9="Não",'1_QUESITOS'!$D$10="Não",'1_QUESITOS'!$D$11="Não"),0.5,
IF(AND(H1928="11.2",OR('1_QUESITOS'!$D$8="Sim",'1_QUESITOS'!$D$9="Sim",'1_QUESITOS'!$D$10="Sim",'1_QUESITOS'!$D$11="Sim")),0.55,
0)))))))</f>
        <v>0</v>
      </c>
      <c r="J1928" s="87">
        <f>'3_CAPAG'!$D$8</f>
        <v>0</v>
      </c>
      <c r="K1928" s="87">
        <f>IF(OR('2_DEBITOS'!I1924="Sim",'1_QUESITOS'!$D$6="Sim",'1_QUESITOS'!$D$7="Sim",'1_QUESITOS'!$D$9="Sim"),I1928,
SMALL(I1928:J1928,1))</f>
        <v>0</v>
      </c>
      <c r="L1928" s="7">
        <f>IF('2_DEBITOS'!$I$4="ERRO !!!",0,ROUNDDOWN(SUM(E1928:F1928)*K1928,2))</f>
        <v>0</v>
      </c>
      <c r="M1928" s="7">
        <f t="shared" si="116"/>
        <v>0</v>
      </c>
      <c r="N1928" s="7">
        <f t="shared" si="119"/>
        <v>0</v>
      </c>
      <c r="O1928" s="7">
        <f t="shared" si="117"/>
        <v>0</v>
      </c>
    </row>
    <row r="1929" spans="3:15" x14ac:dyDescent="0.35">
      <c r="C1929" s="18" t="str">
        <f t="shared" si="118"/>
        <v/>
      </c>
      <c r="D1929" s="13" t="str">
        <f>IF('2_DEBITOS'!D1925="","Não informado",'2_DEBITOS'!D1925)</f>
        <v>Não informado</v>
      </c>
      <c r="E1929" s="7">
        <f>IF('2_DEBITOS'!$I$4="ERRO !!!",0,SUM('2_DEBITOS'!E1925))</f>
        <v>0</v>
      </c>
      <c r="F1929" s="7">
        <f>IF('2_DEBITOS'!$I$4="ERRO !!!",0,SUM('2_DEBITOS'!F1925,'2_DEBITOS'!G1925))</f>
        <v>0</v>
      </c>
      <c r="G1929" s="8" t="str">
        <f>IF('1_QUESITOS'!$D$18="ERRO !!!","",
IF(E1929+F1929=0,"",
IF(OR('2_DEBITOS'!I1925="Sim",'1_QUESITOS'!$D$6="Sim",'1_QUESITOS'!$D$7="Sim",'1_QUESITOS'!$D$9="Sim"),"D",
IF('3_CAPAG'!$D$9="","",
'3_CAPAG'!$D$9))))</f>
        <v/>
      </c>
      <c r="H1929" s="8" t="str">
        <f>IF('1_QUESITOS'!$D$18="ERRO !!!","00.0",
IF(AND(OR(G1929="C",G1929="D"),'1_QUESITOS'!$D$13="Sim"),"10.1",
IF(AND(OR(G1929="A",G1929="B"),'1_QUESITOS'!$D$14="Sim"),"10.2",
IF(AND(OR(G1929="C",G1929="D"),'1_QUESITOS'!$D$13="Não",'1_QUESITOS'!$D$12="Inciso I"),"11.1",
IF(AND(OR(G1929="C",G1929="D"),'1_QUESITOS'!$D$13="Não",'1_QUESITOS'!$D$12="Inciso II"),"11.2",
"00.0")))))</f>
        <v>00.0</v>
      </c>
      <c r="I1929" s="87">
        <f>IF('1_QUESITOS'!$D$18="ERRO !!!",0,
IF(H1929="10.1",0.65,
IF(H1929="10.2",0,
IF(AND(H1929="11.1",'1_QUESITOS'!$D$8="Não",'1_QUESITOS'!$D$9="Não",'1_QUESITOS'!$D$10="Não",'1_QUESITOS'!$D$11="Não"),0.65,
IF(AND(H1929="11.1",OR('1_QUESITOS'!$D$8="Sim",'1_QUESITOS'!$D$9="Sim",'1_QUESITOS'!$D$10="Sim",'1_QUESITOS'!$D$11="Sim")),0.7,
IF(AND(H1929="11.2",'1_QUESITOS'!$D$8="Não",'1_QUESITOS'!$D$9="Não",'1_QUESITOS'!$D$10="Não",'1_QUESITOS'!$D$11="Não"),0.5,
IF(AND(H1929="11.2",OR('1_QUESITOS'!$D$8="Sim",'1_QUESITOS'!$D$9="Sim",'1_QUESITOS'!$D$10="Sim",'1_QUESITOS'!$D$11="Sim")),0.55,
0)))))))</f>
        <v>0</v>
      </c>
      <c r="J1929" s="87">
        <f>'3_CAPAG'!$D$8</f>
        <v>0</v>
      </c>
      <c r="K1929" s="87">
        <f>IF(OR('2_DEBITOS'!I1925="Sim",'1_QUESITOS'!$D$6="Sim",'1_QUESITOS'!$D$7="Sim",'1_QUESITOS'!$D$9="Sim"),I1929,
SMALL(I1929:J1929,1))</f>
        <v>0</v>
      </c>
      <c r="L1929" s="7">
        <f>IF('2_DEBITOS'!$I$4="ERRO !!!",0,ROUNDDOWN(SUM(E1929:F1929)*K1929,2))</f>
        <v>0</v>
      </c>
      <c r="M1929" s="7">
        <f t="shared" si="116"/>
        <v>0</v>
      </c>
      <c r="N1929" s="7">
        <f t="shared" si="119"/>
        <v>0</v>
      </c>
      <c r="O1929" s="7">
        <f t="shared" si="117"/>
        <v>0</v>
      </c>
    </row>
    <row r="1930" spans="3:15" x14ac:dyDescent="0.35">
      <c r="C1930" s="18" t="str">
        <f t="shared" si="118"/>
        <v/>
      </c>
      <c r="D1930" s="13" t="str">
        <f>IF('2_DEBITOS'!D1926="","Não informado",'2_DEBITOS'!D1926)</f>
        <v>Não informado</v>
      </c>
      <c r="E1930" s="7">
        <f>IF('2_DEBITOS'!$I$4="ERRO !!!",0,SUM('2_DEBITOS'!E1926))</f>
        <v>0</v>
      </c>
      <c r="F1930" s="7">
        <f>IF('2_DEBITOS'!$I$4="ERRO !!!",0,SUM('2_DEBITOS'!F1926,'2_DEBITOS'!G1926))</f>
        <v>0</v>
      </c>
      <c r="G1930" s="8" t="str">
        <f>IF('1_QUESITOS'!$D$18="ERRO !!!","",
IF(E1930+F1930=0,"",
IF(OR('2_DEBITOS'!I1926="Sim",'1_QUESITOS'!$D$6="Sim",'1_QUESITOS'!$D$7="Sim",'1_QUESITOS'!$D$9="Sim"),"D",
IF('3_CAPAG'!$D$9="","",
'3_CAPAG'!$D$9))))</f>
        <v/>
      </c>
      <c r="H1930" s="8" t="str">
        <f>IF('1_QUESITOS'!$D$18="ERRO !!!","00.0",
IF(AND(OR(G1930="C",G1930="D"),'1_QUESITOS'!$D$13="Sim"),"10.1",
IF(AND(OR(G1930="A",G1930="B"),'1_QUESITOS'!$D$14="Sim"),"10.2",
IF(AND(OR(G1930="C",G1930="D"),'1_QUESITOS'!$D$13="Não",'1_QUESITOS'!$D$12="Inciso I"),"11.1",
IF(AND(OR(G1930="C",G1930="D"),'1_QUESITOS'!$D$13="Não",'1_QUESITOS'!$D$12="Inciso II"),"11.2",
"00.0")))))</f>
        <v>00.0</v>
      </c>
      <c r="I1930" s="87">
        <f>IF('1_QUESITOS'!$D$18="ERRO !!!",0,
IF(H1930="10.1",0.65,
IF(H1930="10.2",0,
IF(AND(H1930="11.1",'1_QUESITOS'!$D$8="Não",'1_QUESITOS'!$D$9="Não",'1_QUESITOS'!$D$10="Não",'1_QUESITOS'!$D$11="Não"),0.65,
IF(AND(H1930="11.1",OR('1_QUESITOS'!$D$8="Sim",'1_QUESITOS'!$D$9="Sim",'1_QUESITOS'!$D$10="Sim",'1_QUESITOS'!$D$11="Sim")),0.7,
IF(AND(H1930="11.2",'1_QUESITOS'!$D$8="Não",'1_QUESITOS'!$D$9="Não",'1_QUESITOS'!$D$10="Não",'1_QUESITOS'!$D$11="Não"),0.5,
IF(AND(H1930="11.2",OR('1_QUESITOS'!$D$8="Sim",'1_QUESITOS'!$D$9="Sim",'1_QUESITOS'!$D$10="Sim",'1_QUESITOS'!$D$11="Sim")),0.55,
0)))))))</f>
        <v>0</v>
      </c>
      <c r="J1930" s="87">
        <f>'3_CAPAG'!$D$8</f>
        <v>0</v>
      </c>
      <c r="K1930" s="87">
        <f>IF(OR('2_DEBITOS'!I1926="Sim",'1_QUESITOS'!$D$6="Sim",'1_QUESITOS'!$D$7="Sim",'1_QUESITOS'!$D$9="Sim"),I1930,
SMALL(I1930:J1930,1))</f>
        <v>0</v>
      </c>
      <c r="L1930" s="7">
        <f>IF('2_DEBITOS'!$I$4="ERRO !!!",0,ROUNDDOWN(SUM(E1930:F1930)*K1930,2))</f>
        <v>0</v>
      </c>
      <c r="M1930" s="7">
        <f t="shared" si="116"/>
        <v>0</v>
      </c>
      <c r="N1930" s="7">
        <f t="shared" si="119"/>
        <v>0</v>
      </c>
      <c r="O1930" s="7">
        <f t="shared" si="117"/>
        <v>0</v>
      </c>
    </row>
    <row r="1931" spans="3:15" x14ac:dyDescent="0.35">
      <c r="C1931" s="18" t="str">
        <f t="shared" si="118"/>
        <v/>
      </c>
      <c r="D1931" s="13" t="str">
        <f>IF('2_DEBITOS'!D1927="","Não informado",'2_DEBITOS'!D1927)</f>
        <v>Não informado</v>
      </c>
      <c r="E1931" s="7">
        <f>IF('2_DEBITOS'!$I$4="ERRO !!!",0,SUM('2_DEBITOS'!E1927))</f>
        <v>0</v>
      </c>
      <c r="F1931" s="7">
        <f>IF('2_DEBITOS'!$I$4="ERRO !!!",0,SUM('2_DEBITOS'!F1927,'2_DEBITOS'!G1927))</f>
        <v>0</v>
      </c>
      <c r="G1931" s="8" t="str">
        <f>IF('1_QUESITOS'!$D$18="ERRO !!!","",
IF(E1931+F1931=0,"",
IF(OR('2_DEBITOS'!I1927="Sim",'1_QUESITOS'!$D$6="Sim",'1_QUESITOS'!$D$7="Sim",'1_QUESITOS'!$D$9="Sim"),"D",
IF('3_CAPAG'!$D$9="","",
'3_CAPAG'!$D$9))))</f>
        <v/>
      </c>
      <c r="H1931" s="8" t="str">
        <f>IF('1_QUESITOS'!$D$18="ERRO !!!","00.0",
IF(AND(OR(G1931="C",G1931="D"),'1_QUESITOS'!$D$13="Sim"),"10.1",
IF(AND(OR(G1931="A",G1931="B"),'1_QUESITOS'!$D$14="Sim"),"10.2",
IF(AND(OR(G1931="C",G1931="D"),'1_QUESITOS'!$D$13="Não",'1_QUESITOS'!$D$12="Inciso I"),"11.1",
IF(AND(OR(G1931="C",G1931="D"),'1_QUESITOS'!$D$13="Não",'1_QUESITOS'!$D$12="Inciso II"),"11.2",
"00.0")))))</f>
        <v>00.0</v>
      </c>
      <c r="I1931" s="87">
        <f>IF('1_QUESITOS'!$D$18="ERRO !!!",0,
IF(H1931="10.1",0.65,
IF(H1931="10.2",0,
IF(AND(H1931="11.1",'1_QUESITOS'!$D$8="Não",'1_QUESITOS'!$D$9="Não",'1_QUESITOS'!$D$10="Não",'1_QUESITOS'!$D$11="Não"),0.65,
IF(AND(H1931="11.1",OR('1_QUESITOS'!$D$8="Sim",'1_QUESITOS'!$D$9="Sim",'1_QUESITOS'!$D$10="Sim",'1_QUESITOS'!$D$11="Sim")),0.7,
IF(AND(H1931="11.2",'1_QUESITOS'!$D$8="Não",'1_QUESITOS'!$D$9="Não",'1_QUESITOS'!$D$10="Não",'1_QUESITOS'!$D$11="Não"),0.5,
IF(AND(H1931="11.2",OR('1_QUESITOS'!$D$8="Sim",'1_QUESITOS'!$D$9="Sim",'1_QUESITOS'!$D$10="Sim",'1_QUESITOS'!$D$11="Sim")),0.55,
0)))))))</f>
        <v>0</v>
      </c>
      <c r="J1931" s="87">
        <f>'3_CAPAG'!$D$8</f>
        <v>0</v>
      </c>
      <c r="K1931" s="87">
        <f>IF(OR('2_DEBITOS'!I1927="Sim",'1_QUESITOS'!$D$6="Sim",'1_QUESITOS'!$D$7="Sim",'1_QUESITOS'!$D$9="Sim"),I1931,
SMALL(I1931:J1931,1))</f>
        <v>0</v>
      </c>
      <c r="L1931" s="7">
        <f>IF('2_DEBITOS'!$I$4="ERRO !!!",0,ROUNDDOWN(SUM(E1931:F1931)*K1931,2))</f>
        <v>0</v>
      </c>
      <c r="M1931" s="7">
        <f t="shared" si="116"/>
        <v>0</v>
      </c>
      <c r="N1931" s="7">
        <f t="shared" si="119"/>
        <v>0</v>
      </c>
      <c r="O1931" s="7">
        <f t="shared" si="117"/>
        <v>0</v>
      </c>
    </row>
    <row r="1932" spans="3:15" x14ac:dyDescent="0.35">
      <c r="C1932" s="18" t="str">
        <f t="shared" si="118"/>
        <v/>
      </c>
      <c r="D1932" s="13" t="str">
        <f>IF('2_DEBITOS'!D1928="","Não informado",'2_DEBITOS'!D1928)</f>
        <v>Não informado</v>
      </c>
      <c r="E1932" s="7">
        <f>IF('2_DEBITOS'!$I$4="ERRO !!!",0,SUM('2_DEBITOS'!E1928))</f>
        <v>0</v>
      </c>
      <c r="F1932" s="7">
        <f>IF('2_DEBITOS'!$I$4="ERRO !!!",0,SUM('2_DEBITOS'!F1928,'2_DEBITOS'!G1928))</f>
        <v>0</v>
      </c>
      <c r="G1932" s="8" t="str">
        <f>IF('1_QUESITOS'!$D$18="ERRO !!!","",
IF(E1932+F1932=0,"",
IF(OR('2_DEBITOS'!I1928="Sim",'1_QUESITOS'!$D$6="Sim",'1_QUESITOS'!$D$7="Sim",'1_QUESITOS'!$D$9="Sim"),"D",
IF('3_CAPAG'!$D$9="","",
'3_CAPAG'!$D$9))))</f>
        <v/>
      </c>
      <c r="H1932" s="8" t="str">
        <f>IF('1_QUESITOS'!$D$18="ERRO !!!","00.0",
IF(AND(OR(G1932="C",G1932="D"),'1_QUESITOS'!$D$13="Sim"),"10.1",
IF(AND(OR(G1932="A",G1932="B"),'1_QUESITOS'!$D$14="Sim"),"10.2",
IF(AND(OR(G1932="C",G1932="D"),'1_QUESITOS'!$D$13="Não",'1_QUESITOS'!$D$12="Inciso I"),"11.1",
IF(AND(OR(G1932="C",G1932="D"),'1_QUESITOS'!$D$13="Não",'1_QUESITOS'!$D$12="Inciso II"),"11.2",
"00.0")))))</f>
        <v>00.0</v>
      </c>
      <c r="I1932" s="87">
        <f>IF('1_QUESITOS'!$D$18="ERRO !!!",0,
IF(H1932="10.1",0.65,
IF(H1932="10.2",0,
IF(AND(H1932="11.1",'1_QUESITOS'!$D$8="Não",'1_QUESITOS'!$D$9="Não",'1_QUESITOS'!$D$10="Não",'1_QUESITOS'!$D$11="Não"),0.65,
IF(AND(H1932="11.1",OR('1_QUESITOS'!$D$8="Sim",'1_QUESITOS'!$D$9="Sim",'1_QUESITOS'!$D$10="Sim",'1_QUESITOS'!$D$11="Sim")),0.7,
IF(AND(H1932="11.2",'1_QUESITOS'!$D$8="Não",'1_QUESITOS'!$D$9="Não",'1_QUESITOS'!$D$10="Não",'1_QUESITOS'!$D$11="Não"),0.5,
IF(AND(H1932="11.2",OR('1_QUESITOS'!$D$8="Sim",'1_QUESITOS'!$D$9="Sim",'1_QUESITOS'!$D$10="Sim",'1_QUESITOS'!$D$11="Sim")),0.55,
0)))))))</f>
        <v>0</v>
      </c>
      <c r="J1932" s="87">
        <f>'3_CAPAG'!$D$8</f>
        <v>0</v>
      </c>
      <c r="K1932" s="87">
        <f>IF(OR('2_DEBITOS'!I1928="Sim",'1_QUESITOS'!$D$6="Sim",'1_QUESITOS'!$D$7="Sim",'1_QUESITOS'!$D$9="Sim"),I1932,
SMALL(I1932:J1932,1))</f>
        <v>0</v>
      </c>
      <c r="L1932" s="7">
        <f>IF('2_DEBITOS'!$I$4="ERRO !!!",0,ROUNDDOWN(SUM(E1932:F1932)*K1932,2))</f>
        <v>0</v>
      </c>
      <c r="M1932" s="7">
        <f t="shared" si="116"/>
        <v>0</v>
      </c>
      <c r="N1932" s="7">
        <f t="shared" si="119"/>
        <v>0</v>
      </c>
      <c r="O1932" s="7">
        <f t="shared" si="117"/>
        <v>0</v>
      </c>
    </row>
    <row r="1933" spans="3:15" x14ac:dyDescent="0.35">
      <c r="C1933" s="18" t="str">
        <f t="shared" si="118"/>
        <v/>
      </c>
      <c r="D1933" s="13" t="str">
        <f>IF('2_DEBITOS'!D1929="","Não informado",'2_DEBITOS'!D1929)</f>
        <v>Não informado</v>
      </c>
      <c r="E1933" s="7">
        <f>IF('2_DEBITOS'!$I$4="ERRO !!!",0,SUM('2_DEBITOS'!E1929))</f>
        <v>0</v>
      </c>
      <c r="F1933" s="7">
        <f>IF('2_DEBITOS'!$I$4="ERRO !!!",0,SUM('2_DEBITOS'!F1929,'2_DEBITOS'!G1929))</f>
        <v>0</v>
      </c>
      <c r="G1933" s="8" t="str">
        <f>IF('1_QUESITOS'!$D$18="ERRO !!!","",
IF(E1933+F1933=0,"",
IF(OR('2_DEBITOS'!I1929="Sim",'1_QUESITOS'!$D$6="Sim",'1_QUESITOS'!$D$7="Sim",'1_QUESITOS'!$D$9="Sim"),"D",
IF('3_CAPAG'!$D$9="","",
'3_CAPAG'!$D$9))))</f>
        <v/>
      </c>
      <c r="H1933" s="8" t="str">
        <f>IF('1_QUESITOS'!$D$18="ERRO !!!","00.0",
IF(AND(OR(G1933="C",G1933="D"),'1_QUESITOS'!$D$13="Sim"),"10.1",
IF(AND(OR(G1933="A",G1933="B"),'1_QUESITOS'!$D$14="Sim"),"10.2",
IF(AND(OR(G1933="C",G1933="D"),'1_QUESITOS'!$D$13="Não",'1_QUESITOS'!$D$12="Inciso I"),"11.1",
IF(AND(OR(G1933="C",G1933="D"),'1_QUESITOS'!$D$13="Não",'1_QUESITOS'!$D$12="Inciso II"),"11.2",
"00.0")))))</f>
        <v>00.0</v>
      </c>
      <c r="I1933" s="87">
        <f>IF('1_QUESITOS'!$D$18="ERRO !!!",0,
IF(H1933="10.1",0.65,
IF(H1933="10.2",0,
IF(AND(H1933="11.1",'1_QUESITOS'!$D$8="Não",'1_QUESITOS'!$D$9="Não",'1_QUESITOS'!$D$10="Não",'1_QUESITOS'!$D$11="Não"),0.65,
IF(AND(H1933="11.1",OR('1_QUESITOS'!$D$8="Sim",'1_QUESITOS'!$D$9="Sim",'1_QUESITOS'!$D$10="Sim",'1_QUESITOS'!$D$11="Sim")),0.7,
IF(AND(H1933="11.2",'1_QUESITOS'!$D$8="Não",'1_QUESITOS'!$D$9="Não",'1_QUESITOS'!$D$10="Não",'1_QUESITOS'!$D$11="Não"),0.5,
IF(AND(H1933="11.2",OR('1_QUESITOS'!$D$8="Sim",'1_QUESITOS'!$D$9="Sim",'1_QUESITOS'!$D$10="Sim",'1_QUESITOS'!$D$11="Sim")),0.55,
0)))))))</f>
        <v>0</v>
      </c>
      <c r="J1933" s="87">
        <f>'3_CAPAG'!$D$8</f>
        <v>0</v>
      </c>
      <c r="K1933" s="87">
        <f>IF(OR('2_DEBITOS'!I1929="Sim",'1_QUESITOS'!$D$6="Sim",'1_QUESITOS'!$D$7="Sim",'1_QUESITOS'!$D$9="Sim"),I1933,
SMALL(I1933:J1933,1))</f>
        <v>0</v>
      </c>
      <c r="L1933" s="7">
        <f>IF('2_DEBITOS'!$I$4="ERRO !!!",0,ROUNDDOWN(SUM(E1933:F1933)*K1933,2))</f>
        <v>0</v>
      </c>
      <c r="M1933" s="7">
        <f t="shared" si="116"/>
        <v>0</v>
      </c>
      <c r="N1933" s="7">
        <f t="shared" si="119"/>
        <v>0</v>
      </c>
      <c r="O1933" s="7">
        <f t="shared" si="117"/>
        <v>0</v>
      </c>
    </row>
    <row r="1934" spans="3:15" x14ac:dyDescent="0.35">
      <c r="C1934" s="18" t="str">
        <f t="shared" si="118"/>
        <v/>
      </c>
      <c r="D1934" s="13" t="str">
        <f>IF('2_DEBITOS'!D1930="","Não informado",'2_DEBITOS'!D1930)</f>
        <v>Não informado</v>
      </c>
      <c r="E1934" s="7">
        <f>IF('2_DEBITOS'!$I$4="ERRO !!!",0,SUM('2_DEBITOS'!E1930))</f>
        <v>0</v>
      </c>
      <c r="F1934" s="7">
        <f>IF('2_DEBITOS'!$I$4="ERRO !!!",0,SUM('2_DEBITOS'!F1930,'2_DEBITOS'!G1930))</f>
        <v>0</v>
      </c>
      <c r="G1934" s="8" t="str">
        <f>IF('1_QUESITOS'!$D$18="ERRO !!!","",
IF(E1934+F1934=0,"",
IF(OR('2_DEBITOS'!I1930="Sim",'1_QUESITOS'!$D$6="Sim",'1_QUESITOS'!$D$7="Sim",'1_QUESITOS'!$D$9="Sim"),"D",
IF('3_CAPAG'!$D$9="","",
'3_CAPAG'!$D$9))))</f>
        <v/>
      </c>
      <c r="H1934" s="8" t="str">
        <f>IF('1_QUESITOS'!$D$18="ERRO !!!","00.0",
IF(AND(OR(G1934="C",G1934="D"),'1_QUESITOS'!$D$13="Sim"),"10.1",
IF(AND(OR(G1934="A",G1934="B"),'1_QUESITOS'!$D$14="Sim"),"10.2",
IF(AND(OR(G1934="C",G1934="D"),'1_QUESITOS'!$D$13="Não",'1_QUESITOS'!$D$12="Inciso I"),"11.1",
IF(AND(OR(G1934="C",G1934="D"),'1_QUESITOS'!$D$13="Não",'1_QUESITOS'!$D$12="Inciso II"),"11.2",
"00.0")))))</f>
        <v>00.0</v>
      </c>
      <c r="I1934" s="87">
        <f>IF('1_QUESITOS'!$D$18="ERRO !!!",0,
IF(H1934="10.1",0.65,
IF(H1934="10.2",0,
IF(AND(H1934="11.1",'1_QUESITOS'!$D$8="Não",'1_QUESITOS'!$D$9="Não",'1_QUESITOS'!$D$10="Não",'1_QUESITOS'!$D$11="Não"),0.65,
IF(AND(H1934="11.1",OR('1_QUESITOS'!$D$8="Sim",'1_QUESITOS'!$D$9="Sim",'1_QUESITOS'!$D$10="Sim",'1_QUESITOS'!$D$11="Sim")),0.7,
IF(AND(H1934="11.2",'1_QUESITOS'!$D$8="Não",'1_QUESITOS'!$D$9="Não",'1_QUESITOS'!$D$10="Não",'1_QUESITOS'!$D$11="Não"),0.5,
IF(AND(H1934="11.2",OR('1_QUESITOS'!$D$8="Sim",'1_QUESITOS'!$D$9="Sim",'1_QUESITOS'!$D$10="Sim",'1_QUESITOS'!$D$11="Sim")),0.55,
0)))))))</f>
        <v>0</v>
      </c>
      <c r="J1934" s="87">
        <f>'3_CAPAG'!$D$8</f>
        <v>0</v>
      </c>
      <c r="K1934" s="87">
        <f>IF(OR('2_DEBITOS'!I1930="Sim",'1_QUESITOS'!$D$6="Sim",'1_QUESITOS'!$D$7="Sim",'1_QUESITOS'!$D$9="Sim"),I1934,
SMALL(I1934:J1934,1))</f>
        <v>0</v>
      </c>
      <c r="L1934" s="7">
        <f>IF('2_DEBITOS'!$I$4="ERRO !!!",0,ROUNDDOWN(SUM(E1934:F1934)*K1934,2))</f>
        <v>0</v>
      </c>
      <c r="M1934" s="7">
        <f t="shared" ref="M1934:M1997" si="120">IF(OR(F1934="",F1934=0),0,IF(OR(H1934="10.1",H1934="11.1",H1934="11.2"),1*F1934,0))</f>
        <v>0</v>
      </c>
      <c r="N1934" s="7">
        <f t="shared" si="119"/>
        <v>0</v>
      </c>
      <c r="O1934" s="7">
        <f t="shared" ref="O1934:O1997" si="121">E1934+F1934-N1934</f>
        <v>0</v>
      </c>
    </row>
    <row r="1935" spans="3:15" x14ac:dyDescent="0.35">
      <c r="C1935" s="18" t="str">
        <f t="shared" ref="C1935:C1998" si="122">IF(D1935="Não informado","",IF(ISERROR(1+C1934),1,1+C1934))</f>
        <v/>
      </c>
      <c r="D1935" s="13" t="str">
        <f>IF('2_DEBITOS'!D1931="","Não informado",'2_DEBITOS'!D1931)</f>
        <v>Não informado</v>
      </c>
      <c r="E1935" s="7">
        <f>IF('2_DEBITOS'!$I$4="ERRO !!!",0,SUM('2_DEBITOS'!E1931))</f>
        <v>0</v>
      </c>
      <c r="F1935" s="7">
        <f>IF('2_DEBITOS'!$I$4="ERRO !!!",0,SUM('2_DEBITOS'!F1931,'2_DEBITOS'!G1931))</f>
        <v>0</v>
      </c>
      <c r="G1935" s="8" t="str">
        <f>IF('1_QUESITOS'!$D$18="ERRO !!!","",
IF(E1935+F1935=0,"",
IF(OR('2_DEBITOS'!I1931="Sim",'1_QUESITOS'!$D$6="Sim",'1_QUESITOS'!$D$7="Sim",'1_QUESITOS'!$D$9="Sim"),"D",
IF('3_CAPAG'!$D$9="","",
'3_CAPAG'!$D$9))))</f>
        <v/>
      </c>
      <c r="H1935" s="8" t="str">
        <f>IF('1_QUESITOS'!$D$18="ERRO !!!","00.0",
IF(AND(OR(G1935="C",G1935="D"),'1_QUESITOS'!$D$13="Sim"),"10.1",
IF(AND(OR(G1935="A",G1935="B"),'1_QUESITOS'!$D$14="Sim"),"10.2",
IF(AND(OR(G1935="C",G1935="D"),'1_QUESITOS'!$D$13="Não",'1_QUESITOS'!$D$12="Inciso I"),"11.1",
IF(AND(OR(G1935="C",G1935="D"),'1_QUESITOS'!$D$13="Não",'1_QUESITOS'!$D$12="Inciso II"),"11.2",
"00.0")))))</f>
        <v>00.0</v>
      </c>
      <c r="I1935" s="87">
        <f>IF('1_QUESITOS'!$D$18="ERRO !!!",0,
IF(H1935="10.1",0.65,
IF(H1935="10.2",0,
IF(AND(H1935="11.1",'1_QUESITOS'!$D$8="Não",'1_QUESITOS'!$D$9="Não",'1_QUESITOS'!$D$10="Não",'1_QUESITOS'!$D$11="Não"),0.65,
IF(AND(H1935="11.1",OR('1_QUESITOS'!$D$8="Sim",'1_QUESITOS'!$D$9="Sim",'1_QUESITOS'!$D$10="Sim",'1_QUESITOS'!$D$11="Sim")),0.7,
IF(AND(H1935="11.2",'1_QUESITOS'!$D$8="Não",'1_QUESITOS'!$D$9="Não",'1_QUESITOS'!$D$10="Não",'1_QUESITOS'!$D$11="Não"),0.5,
IF(AND(H1935="11.2",OR('1_QUESITOS'!$D$8="Sim",'1_QUESITOS'!$D$9="Sim",'1_QUESITOS'!$D$10="Sim",'1_QUESITOS'!$D$11="Sim")),0.55,
0)))))))</f>
        <v>0</v>
      </c>
      <c r="J1935" s="87">
        <f>'3_CAPAG'!$D$8</f>
        <v>0</v>
      </c>
      <c r="K1935" s="87">
        <f>IF(OR('2_DEBITOS'!I1931="Sim",'1_QUESITOS'!$D$6="Sim",'1_QUESITOS'!$D$7="Sim",'1_QUESITOS'!$D$9="Sim"),I1935,
SMALL(I1935:J1935,1))</f>
        <v>0</v>
      </c>
      <c r="L1935" s="7">
        <f>IF('2_DEBITOS'!$I$4="ERRO !!!",0,ROUNDDOWN(SUM(E1935:F1935)*K1935,2))</f>
        <v>0</v>
      </c>
      <c r="M1935" s="7">
        <f t="shared" si="120"/>
        <v>0</v>
      </c>
      <c r="N1935" s="7">
        <f t="shared" ref="N1935:N1998" si="123">SMALL(L1935:M1935,1)</f>
        <v>0</v>
      </c>
      <c r="O1935" s="7">
        <f t="shared" si="121"/>
        <v>0</v>
      </c>
    </row>
    <row r="1936" spans="3:15" x14ac:dyDescent="0.35">
      <c r="C1936" s="18" t="str">
        <f t="shared" si="122"/>
        <v/>
      </c>
      <c r="D1936" s="13" t="str">
        <f>IF('2_DEBITOS'!D1932="","Não informado",'2_DEBITOS'!D1932)</f>
        <v>Não informado</v>
      </c>
      <c r="E1936" s="7">
        <f>IF('2_DEBITOS'!$I$4="ERRO !!!",0,SUM('2_DEBITOS'!E1932))</f>
        <v>0</v>
      </c>
      <c r="F1936" s="7">
        <f>IF('2_DEBITOS'!$I$4="ERRO !!!",0,SUM('2_DEBITOS'!F1932,'2_DEBITOS'!G1932))</f>
        <v>0</v>
      </c>
      <c r="G1936" s="8" t="str">
        <f>IF('1_QUESITOS'!$D$18="ERRO !!!","",
IF(E1936+F1936=0,"",
IF(OR('2_DEBITOS'!I1932="Sim",'1_QUESITOS'!$D$6="Sim",'1_QUESITOS'!$D$7="Sim",'1_QUESITOS'!$D$9="Sim"),"D",
IF('3_CAPAG'!$D$9="","",
'3_CAPAG'!$D$9))))</f>
        <v/>
      </c>
      <c r="H1936" s="8" t="str">
        <f>IF('1_QUESITOS'!$D$18="ERRO !!!","00.0",
IF(AND(OR(G1936="C",G1936="D"),'1_QUESITOS'!$D$13="Sim"),"10.1",
IF(AND(OR(G1936="A",G1936="B"),'1_QUESITOS'!$D$14="Sim"),"10.2",
IF(AND(OR(G1936="C",G1936="D"),'1_QUESITOS'!$D$13="Não",'1_QUESITOS'!$D$12="Inciso I"),"11.1",
IF(AND(OR(G1936="C",G1936="D"),'1_QUESITOS'!$D$13="Não",'1_QUESITOS'!$D$12="Inciso II"),"11.2",
"00.0")))))</f>
        <v>00.0</v>
      </c>
      <c r="I1936" s="87">
        <f>IF('1_QUESITOS'!$D$18="ERRO !!!",0,
IF(H1936="10.1",0.65,
IF(H1936="10.2",0,
IF(AND(H1936="11.1",'1_QUESITOS'!$D$8="Não",'1_QUESITOS'!$D$9="Não",'1_QUESITOS'!$D$10="Não",'1_QUESITOS'!$D$11="Não"),0.65,
IF(AND(H1936="11.1",OR('1_QUESITOS'!$D$8="Sim",'1_QUESITOS'!$D$9="Sim",'1_QUESITOS'!$D$10="Sim",'1_QUESITOS'!$D$11="Sim")),0.7,
IF(AND(H1936="11.2",'1_QUESITOS'!$D$8="Não",'1_QUESITOS'!$D$9="Não",'1_QUESITOS'!$D$10="Não",'1_QUESITOS'!$D$11="Não"),0.5,
IF(AND(H1936="11.2",OR('1_QUESITOS'!$D$8="Sim",'1_QUESITOS'!$D$9="Sim",'1_QUESITOS'!$D$10="Sim",'1_QUESITOS'!$D$11="Sim")),0.55,
0)))))))</f>
        <v>0</v>
      </c>
      <c r="J1936" s="87">
        <f>'3_CAPAG'!$D$8</f>
        <v>0</v>
      </c>
      <c r="K1936" s="87">
        <f>IF(OR('2_DEBITOS'!I1932="Sim",'1_QUESITOS'!$D$6="Sim",'1_QUESITOS'!$D$7="Sim",'1_QUESITOS'!$D$9="Sim"),I1936,
SMALL(I1936:J1936,1))</f>
        <v>0</v>
      </c>
      <c r="L1936" s="7">
        <f>IF('2_DEBITOS'!$I$4="ERRO !!!",0,ROUNDDOWN(SUM(E1936:F1936)*K1936,2))</f>
        <v>0</v>
      </c>
      <c r="M1936" s="7">
        <f t="shared" si="120"/>
        <v>0</v>
      </c>
      <c r="N1936" s="7">
        <f t="shared" si="123"/>
        <v>0</v>
      </c>
      <c r="O1936" s="7">
        <f t="shared" si="121"/>
        <v>0</v>
      </c>
    </row>
    <row r="1937" spans="3:15" x14ac:dyDescent="0.35">
      <c r="C1937" s="18" t="str">
        <f t="shared" si="122"/>
        <v/>
      </c>
      <c r="D1937" s="13" t="str">
        <f>IF('2_DEBITOS'!D1933="","Não informado",'2_DEBITOS'!D1933)</f>
        <v>Não informado</v>
      </c>
      <c r="E1937" s="7">
        <f>IF('2_DEBITOS'!$I$4="ERRO !!!",0,SUM('2_DEBITOS'!E1933))</f>
        <v>0</v>
      </c>
      <c r="F1937" s="7">
        <f>IF('2_DEBITOS'!$I$4="ERRO !!!",0,SUM('2_DEBITOS'!F1933,'2_DEBITOS'!G1933))</f>
        <v>0</v>
      </c>
      <c r="G1937" s="8" t="str">
        <f>IF('1_QUESITOS'!$D$18="ERRO !!!","",
IF(E1937+F1937=0,"",
IF(OR('2_DEBITOS'!I1933="Sim",'1_QUESITOS'!$D$6="Sim",'1_QUESITOS'!$D$7="Sim",'1_QUESITOS'!$D$9="Sim"),"D",
IF('3_CAPAG'!$D$9="","",
'3_CAPAG'!$D$9))))</f>
        <v/>
      </c>
      <c r="H1937" s="8" t="str">
        <f>IF('1_QUESITOS'!$D$18="ERRO !!!","00.0",
IF(AND(OR(G1937="C",G1937="D"),'1_QUESITOS'!$D$13="Sim"),"10.1",
IF(AND(OR(G1937="A",G1937="B"),'1_QUESITOS'!$D$14="Sim"),"10.2",
IF(AND(OR(G1937="C",G1937="D"),'1_QUESITOS'!$D$13="Não",'1_QUESITOS'!$D$12="Inciso I"),"11.1",
IF(AND(OR(G1937="C",G1937="D"),'1_QUESITOS'!$D$13="Não",'1_QUESITOS'!$D$12="Inciso II"),"11.2",
"00.0")))))</f>
        <v>00.0</v>
      </c>
      <c r="I1937" s="87">
        <f>IF('1_QUESITOS'!$D$18="ERRO !!!",0,
IF(H1937="10.1",0.65,
IF(H1937="10.2",0,
IF(AND(H1937="11.1",'1_QUESITOS'!$D$8="Não",'1_QUESITOS'!$D$9="Não",'1_QUESITOS'!$D$10="Não",'1_QUESITOS'!$D$11="Não"),0.65,
IF(AND(H1937="11.1",OR('1_QUESITOS'!$D$8="Sim",'1_QUESITOS'!$D$9="Sim",'1_QUESITOS'!$D$10="Sim",'1_QUESITOS'!$D$11="Sim")),0.7,
IF(AND(H1937="11.2",'1_QUESITOS'!$D$8="Não",'1_QUESITOS'!$D$9="Não",'1_QUESITOS'!$D$10="Não",'1_QUESITOS'!$D$11="Não"),0.5,
IF(AND(H1937="11.2",OR('1_QUESITOS'!$D$8="Sim",'1_QUESITOS'!$D$9="Sim",'1_QUESITOS'!$D$10="Sim",'1_QUESITOS'!$D$11="Sim")),0.55,
0)))))))</f>
        <v>0</v>
      </c>
      <c r="J1937" s="87">
        <f>'3_CAPAG'!$D$8</f>
        <v>0</v>
      </c>
      <c r="K1937" s="87">
        <f>IF(OR('2_DEBITOS'!I1933="Sim",'1_QUESITOS'!$D$6="Sim",'1_QUESITOS'!$D$7="Sim",'1_QUESITOS'!$D$9="Sim"),I1937,
SMALL(I1937:J1937,1))</f>
        <v>0</v>
      </c>
      <c r="L1937" s="7">
        <f>IF('2_DEBITOS'!$I$4="ERRO !!!",0,ROUNDDOWN(SUM(E1937:F1937)*K1937,2))</f>
        <v>0</v>
      </c>
      <c r="M1937" s="7">
        <f t="shared" si="120"/>
        <v>0</v>
      </c>
      <c r="N1937" s="7">
        <f t="shared" si="123"/>
        <v>0</v>
      </c>
      <c r="O1937" s="7">
        <f t="shared" si="121"/>
        <v>0</v>
      </c>
    </row>
    <row r="1938" spans="3:15" x14ac:dyDescent="0.35">
      <c r="C1938" s="18" t="str">
        <f t="shared" si="122"/>
        <v/>
      </c>
      <c r="D1938" s="13" t="str">
        <f>IF('2_DEBITOS'!D1934="","Não informado",'2_DEBITOS'!D1934)</f>
        <v>Não informado</v>
      </c>
      <c r="E1938" s="7">
        <f>IF('2_DEBITOS'!$I$4="ERRO !!!",0,SUM('2_DEBITOS'!E1934))</f>
        <v>0</v>
      </c>
      <c r="F1938" s="7">
        <f>IF('2_DEBITOS'!$I$4="ERRO !!!",0,SUM('2_DEBITOS'!F1934,'2_DEBITOS'!G1934))</f>
        <v>0</v>
      </c>
      <c r="G1938" s="8" t="str">
        <f>IF('1_QUESITOS'!$D$18="ERRO !!!","",
IF(E1938+F1938=0,"",
IF(OR('2_DEBITOS'!I1934="Sim",'1_QUESITOS'!$D$6="Sim",'1_QUESITOS'!$D$7="Sim",'1_QUESITOS'!$D$9="Sim"),"D",
IF('3_CAPAG'!$D$9="","",
'3_CAPAG'!$D$9))))</f>
        <v/>
      </c>
      <c r="H1938" s="8" t="str">
        <f>IF('1_QUESITOS'!$D$18="ERRO !!!","00.0",
IF(AND(OR(G1938="C",G1938="D"),'1_QUESITOS'!$D$13="Sim"),"10.1",
IF(AND(OR(G1938="A",G1938="B"),'1_QUESITOS'!$D$14="Sim"),"10.2",
IF(AND(OR(G1938="C",G1938="D"),'1_QUESITOS'!$D$13="Não",'1_QUESITOS'!$D$12="Inciso I"),"11.1",
IF(AND(OR(G1938="C",G1938="D"),'1_QUESITOS'!$D$13="Não",'1_QUESITOS'!$D$12="Inciso II"),"11.2",
"00.0")))))</f>
        <v>00.0</v>
      </c>
      <c r="I1938" s="87">
        <f>IF('1_QUESITOS'!$D$18="ERRO !!!",0,
IF(H1938="10.1",0.65,
IF(H1938="10.2",0,
IF(AND(H1938="11.1",'1_QUESITOS'!$D$8="Não",'1_QUESITOS'!$D$9="Não",'1_QUESITOS'!$D$10="Não",'1_QUESITOS'!$D$11="Não"),0.65,
IF(AND(H1938="11.1",OR('1_QUESITOS'!$D$8="Sim",'1_QUESITOS'!$D$9="Sim",'1_QUESITOS'!$D$10="Sim",'1_QUESITOS'!$D$11="Sim")),0.7,
IF(AND(H1938="11.2",'1_QUESITOS'!$D$8="Não",'1_QUESITOS'!$D$9="Não",'1_QUESITOS'!$D$10="Não",'1_QUESITOS'!$D$11="Não"),0.5,
IF(AND(H1938="11.2",OR('1_QUESITOS'!$D$8="Sim",'1_QUESITOS'!$D$9="Sim",'1_QUESITOS'!$D$10="Sim",'1_QUESITOS'!$D$11="Sim")),0.55,
0)))))))</f>
        <v>0</v>
      </c>
      <c r="J1938" s="87">
        <f>'3_CAPAG'!$D$8</f>
        <v>0</v>
      </c>
      <c r="K1938" s="87">
        <f>IF(OR('2_DEBITOS'!I1934="Sim",'1_QUESITOS'!$D$6="Sim",'1_QUESITOS'!$D$7="Sim",'1_QUESITOS'!$D$9="Sim"),I1938,
SMALL(I1938:J1938,1))</f>
        <v>0</v>
      </c>
      <c r="L1938" s="7">
        <f>IF('2_DEBITOS'!$I$4="ERRO !!!",0,ROUNDDOWN(SUM(E1938:F1938)*K1938,2))</f>
        <v>0</v>
      </c>
      <c r="M1938" s="7">
        <f t="shared" si="120"/>
        <v>0</v>
      </c>
      <c r="N1938" s="7">
        <f t="shared" si="123"/>
        <v>0</v>
      </c>
      <c r="O1938" s="7">
        <f t="shared" si="121"/>
        <v>0</v>
      </c>
    </row>
    <row r="1939" spans="3:15" x14ac:dyDescent="0.35">
      <c r="C1939" s="18" t="str">
        <f t="shared" si="122"/>
        <v/>
      </c>
      <c r="D1939" s="13" t="str">
        <f>IF('2_DEBITOS'!D1935="","Não informado",'2_DEBITOS'!D1935)</f>
        <v>Não informado</v>
      </c>
      <c r="E1939" s="7">
        <f>IF('2_DEBITOS'!$I$4="ERRO !!!",0,SUM('2_DEBITOS'!E1935))</f>
        <v>0</v>
      </c>
      <c r="F1939" s="7">
        <f>IF('2_DEBITOS'!$I$4="ERRO !!!",0,SUM('2_DEBITOS'!F1935,'2_DEBITOS'!G1935))</f>
        <v>0</v>
      </c>
      <c r="G1939" s="8" t="str">
        <f>IF('1_QUESITOS'!$D$18="ERRO !!!","",
IF(E1939+F1939=0,"",
IF(OR('2_DEBITOS'!I1935="Sim",'1_QUESITOS'!$D$6="Sim",'1_QUESITOS'!$D$7="Sim",'1_QUESITOS'!$D$9="Sim"),"D",
IF('3_CAPAG'!$D$9="","",
'3_CAPAG'!$D$9))))</f>
        <v/>
      </c>
      <c r="H1939" s="8" t="str">
        <f>IF('1_QUESITOS'!$D$18="ERRO !!!","00.0",
IF(AND(OR(G1939="C",G1939="D"),'1_QUESITOS'!$D$13="Sim"),"10.1",
IF(AND(OR(G1939="A",G1939="B"),'1_QUESITOS'!$D$14="Sim"),"10.2",
IF(AND(OR(G1939="C",G1939="D"),'1_QUESITOS'!$D$13="Não",'1_QUESITOS'!$D$12="Inciso I"),"11.1",
IF(AND(OR(G1939="C",G1939="D"),'1_QUESITOS'!$D$13="Não",'1_QUESITOS'!$D$12="Inciso II"),"11.2",
"00.0")))))</f>
        <v>00.0</v>
      </c>
      <c r="I1939" s="87">
        <f>IF('1_QUESITOS'!$D$18="ERRO !!!",0,
IF(H1939="10.1",0.65,
IF(H1939="10.2",0,
IF(AND(H1939="11.1",'1_QUESITOS'!$D$8="Não",'1_QUESITOS'!$D$9="Não",'1_QUESITOS'!$D$10="Não",'1_QUESITOS'!$D$11="Não"),0.65,
IF(AND(H1939="11.1",OR('1_QUESITOS'!$D$8="Sim",'1_QUESITOS'!$D$9="Sim",'1_QUESITOS'!$D$10="Sim",'1_QUESITOS'!$D$11="Sim")),0.7,
IF(AND(H1939="11.2",'1_QUESITOS'!$D$8="Não",'1_QUESITOS'!$D$9="Não",'1_QUESITOS'!$D$10="Não",'1_QUESITOS'!$D$11="Não"),0.5,
IF(AND(H1939="11.2",OR('1_QUESITOS'!$D$8="Sim",'1_QUESITOS'!$D$9="Sim",'1_QUESITOS'!$D$10="Sim",'1_QUESITOS'!$D$11="Sim")),0.55,
0)))))))</f>
        <v>0</v>
      </c>
      <c r="J1939" s="87">
        <f>'3_CAPAG'!$D$8</f>
        <v>0</v>
      </c>
      <c r="K1939" s="87">
        <f>IF(OR('2_DEBITOS'!I1935="Sim",'1_QUESITOS'!$D$6="Sim",'1_QUESITOS'!$D$7="Sim",'1_QUESITOS'!$D$9="Sim"),I1939,
SMALL(I1939:J1939,1))</f>
        <v>0</v>
      </c>
      <c r="L1939" s="7">
        <f>IF('2_DEBITOS'!$I$4="ERRO !!!",0,ROUNDDOWN(SUM(E1939:F1939)*K1939,2))</f>
        <v>0</v>
      </c>
      <c r="M1939" s="7">
        <f t="shared" si="120"/>
        <v>0</v>
      </c>
      <c r="N1939" s="7">
        <f t="shared" si="123"/>
        <v>0</v>
      </c>
      <c r="O1939" s="7">
        <f t="shared" si="121"/>
        <v>0</v>
      </c>
    </row>
    <row r="1940" spans="3:15" x14ac:dyDescent="0.35">
      <c r="C1940" s="18" t="str">
        <f t="shared" si="122"/>
        <v/>
      </c>
      <c r="D1940" s="13" t="str">
        <f>IF('2_DEBITOS'!D1936="","Não informado",'2_DEBITOS'!D1936)</f>
        <v>Não informado</v>
      </c>
      <c r="E1940" s="7">
        <f>IF('2_DEBITOS'!$I$4="ERRO !!!",0,SUM('2_DEBITOS'!E1936))</f>
        <v>0</v>
      </c>
      <c r="F1940" s="7">
        <f>IF('2_DEBITOS'!$I$4="ERRO !!!",0,SUM('2_DEBITOS'!F1936,'2_DEBITOS'!G1936))</f>
        <v>0</v>
      </c>
      <c r="G1940" s="8" t="str">
        <f>IF('1_QUESITOS'!$D$18="ERRO !!!","",
IF(E1940+F1940=0,"",
IF(OR('2_DEBITOS'!I1936="Sim",'1_QUESITOS'!$D$6="Sim",'1_QUESITOS'!$D$7="Sim",'1_QUESITOS'!$D$9="Sim"),"D",
IF('3_CAPAG'!$D$9="","",
'3_CAPAG'!$D$9))))</f>
        <v/>
      </c>
      <c r="H1940" s="8" t="str">
        <f>IF('1_QUESITOS'!$D$18="ERRO !!!","00.0",
IF(AND(OR(G1940="C",G1940="D"),'1_QUESITOS'!$D$13="Sim"),"10.1",
IF(AND(OR(G1940="A",G1940="B"),'1_QUESITOS'!$D$14="Sim"),"10.2",
IF(AND(OR(G1940="C",G1940="D"),'1_QUESITOS'!$D$13="Não",'1_QUESITOS'!$D$12="Inciso I"),"11.1",
IF(AND(OR(G1940="C",G1940="D"),'1_QUESITOS'!$D$13="Não",'1_QUESITOS'!$D$12="Inciso II"),"11.2",
"00.0")))))</f>
        <v>00.0</v>
      </c>
      <c r="I1940" s="87">
        <f>IF('1_QUESITOS'!$D$18="ERRO !!!",0,
IF(H1940="10.1",0.65,
IF(H1940="10.2",0,
IF(AND(H1940="11.1",'1_QUESITOS'!$D$8="Não",'1_QUESITOS'!$D$9="Não",'1_QUESITOS'!$D$10="Não",'1_QUESITOS'!$D$11="Não"),0.65,
IF(AND(H1940="11.1",OR('1_QUESITOS'!$D$8="Sim",'1_QUESITOS'!$D$9="Sim",'1_QUESITOS'!$D$10="Sim",'1_QUESITOS'!$D$11="Sim")),0.7,
IF(AND(H1940="11.2",'1_QUESITOS'!$D$8="Não",'1_QUESITOS'!$D$9="Não",'1_QUESITOS'!$D$10="Não",'1_QUESITOS'!$D$11="Não"),0.5,
IF(AND(H1940="11.2",OR('1_QUESITOS'!$D$8="Sim",'1_QUESITOS'!$D$9="Sim",'1_QUESITOS'!$D$10="Sim",'1_QUESITOS'!$D$11="Sim")),0.55,
0)))))))</f>
        <v>0</v>
      </c>
      <c r="J1940" s="87">
        <f>'3_CAPAG'!$D$8</f>
        <v>0</v>
      </c>
      <c r="K1940" s="87">
        <f>IF(OR('2_DEBITOS'!I1936="Sim",'1_QUESITOS'!$D$6="Sim",'1_QUESITOS'!$D$7="Sim",'1_QUESITOS'!$D$9="Sim"),I1940,
SMALL(I1940:J1940,1))</f>
        <v>0</v>
      </c>
      <c r="L1940" s="7">
        <f>IF('2_DEBITOS'!$I$4="ERRO !!!",0,ROUNDDOWN(SUM(E1940:F1940)*K1940,2))</f>
        <v>0</v>
      </c>
      <c r="M1940" s="7">
        <f t="shared" si="120"/>
        <v>0</v>
      </c>
      <c r="N1940" s="7">
        <f t="shared" si="123"/>
        <v>0</v>
      </c>
      <c r="O1940" s="7">
        <f t="shared" si="121"/>
        <v>0</v>
      </c>
    </row>
    <row r="1941" spans="3:15" x14ac:dyDescent="0.35">
      <c r="C1941" s="18" t="str">
        <f t="shared" si="122"/>
        <v/>
      </c>
      <c r="D1941" s="13" t="str">
        <f>IF('2_DEBITOS'!D1937="","Não informado",'2_DEBITOS'!D1937)</f>
        <v>Não informado</v>
      </c>
      <c r="E1941" s="7">
        <f>IF('2_DEBITOS'!$I$4="ERRO !!!",0,SUM('2_DEBITOS'!E1937))</f>
        <v>0</v>
      </c>
      <c r="F1941" s="7">
        <f>IF('2_DEBITOS'!$I$4="ERRO !!!",0,SUM('2_DEBITOS'!F1937,'2_DEBITOS'!G1937))</f>
        <v>0</v>
      </c>
      <c r="G1941" s="8" t="str">
        <f>IF('1_QUESITOS'!$D$18="ERRO !!!","",
IF(E1941+F1941=0,"",
IF(OR('2_DEBITOS'!I1937="Sim",'1_QUESITOS'!$D$6="Sim",'1_QUESITOS'!$D$7="Sim",'1_QUESITOS'!$D$9="Sim"),"D",
IF('3_CAPAG'!$D$9="","",
'3_CAPAG'!$D$9))))</f>
        <v/>
      </c>
      <c r="H1941" s="8" t="str">
        <f>IF('1_QUESITOS'!$D$18="ERRO !!!","00.0",
IF(AND(OR(G1941="C",G1941="D"),'1_QUESITOS'!$D$13="Sim"),"10.1",
IF(AND(OR(G1941="A",G1941="B"),'1_QUESITOS'!$D$14="Sim"),"10.2",
IF(AND(OR(G1941="C",G1941="D"),'1_QUESITOS'!$D$13="Não",'1_QUESITOS'!$D$12="Inciso I"),"11.1",
IF(AND(OR(G1941="C",G1941="D"),'1_QUESITOS'!$D$13="Não",'1_QUESITOS'!$D$12="Inciso II"),"11.2",
"00.0")))))</f>
        <v>00.0</v>
      </c>
      <c r="I1941" s="87">
        <f>IF('1_QUESITOS'!$D$18="ERRO !!!",0,
IF(H1941="10.1",0.65,
IF(H1941="10.2",0,
IF(AND(H1941="11.1",'1_QUESITOS'!$D$8="Não",'1_QUESITOS'!$D$9="Não",'1_QUESITOS'!$D$10="Não",'1_QUESITOS'!$D$11="Não"),0.65,
IF(AND(H1941="11.1",OR('1_QUESITOS'!$D$8="Sim",'1_QUESITOS'!$D$9="Sim",'1_QUESITOS'!$D$10="Sim",'1_QUESITOS'!$D$11="Sim")),0.7,
IF(AND(H1941="11.2",'1_QUESITOS'!$D$8="Não",'1_QUESITOS'!$D$9="Não",'1_QUESITOS'!$D$10="Não",'1_QUESITOS'!$D$11="Não"),0.5,
IF(AND(H1941="11.2",OR('1_QUESITOS'!$D$8="Sim",'1_QUESITOS'!$D$9="Sim",'1_QUESITOS'!$D$10="Sim",'1_QUESITOS'!$D$11="Sim")),0.55,
0)))))))</f>
        <v>0</v>
      </c>
      <c r="J1941" s="87">
        <f>'3_CAPAG'!$D$8</f>
        <v>0</v>
      </c>
      <c r="K1941" s="87">
        <f>IF(OR('2_DEBITOS'!I1937="Sim",'1_QUESITOS'!$D$6="Sim",'1_QUESITOS'!$D$7="Sim",'1_QUESITOS'!$D$9="Sim"),I1941,
SMALL(I1941:J1941,1))</f>
        <v>0</v>
      </c>
      <c r="L1941" s="7">
        <f>IF('2_DEBITOS'!$I$4="ERRO !!!",0,ROUNDDOWN(SUM(E1941:F1941)*K1941,2))</f>
        <v>0</v>
      </c>
      <c r="M1941" s="7">
        <f t="shared" si="120"/>
        <v>0</v>
      </c>
      <c r="N1941" s="7">
        <f t="shared" si="123"/>
        <v>0</v>
      </c>
      <c r="O1941" s="7">
        <f t="shared" si="121"/>
        <v>0</v>
      </c>
    </row>
    <row r="1942" spans="3:15" x14ac:dyDescent="0.35">
      <c r="C1942" s="18" t="str">
        <f t="shared" si="122"/>
        <v/>
      </c>
      <c r="D1942" s="13" t="str">
        <f>IF('2_DEBITOS'!D1938="","Não informado",'2_DEBITOS'!D1938)</f>
        <v>Não informado</v>
      </c>
      <c r="E1942" s="7">
        <f>IF('2_DEBITOS'!$I$4="ERRO !!!",0,SUM('2_DEBITOS'!E1938))</f>
        <v>0</v>
      </c>
      <c r="F1942" s="7">
        <f>IF('2_DEBITOS'!$I$4="ERRO !!!",0,SUM('2_DEBITOS'!F1938,'2_DEBITOS'!G1938))</f>
        <v>0</v>
      </c>
      <c r="G1942" s="8" t="str">
        <f>IF('1_QUESITOS'!$D$18="ERRO !!!","",
IF(E1942+F1942=0,"",
IF(OR('2_DEBITOS'!I1938="Sim",'1_QUESITOS'!$D$6="Sim",'1_QUESITOS'!$D$7="Sim",'1_QUESITOS'!$D$9="Sim"),"D",
IF('3_CAPAG'!$D$9="","",
'3_CAPAG'!$D$9))))</f>
        <v/>
      </c>
      <c r="H1942" s="8" t="str">
        <f>IF('1_QUESITOS'!$D$18="ERRO !!!","00.0",
IF(AND(OR(G1942="C",G1942="D"),'1_QUESITOS'!$D$13="Sim"),"10.1",
IF(AND(OR(G1942="A",G1942="B"),'1_QUESITOS'!$D$14="Sim"),"10.2",
IF(AND(OR(G1942="C",G1942="D"),'1_QUESITOS'!$D$13="Não",'1_QUESITOS'!$D$12="Inciso I"),"11.1",
IF(AND(OR(G1942="C",G1942="D"),'1_QUESITOS'!$D$13="Não",'1_QUESITOS'!$D$12="Inciso II"),"11.2",
"00.0")))))</f>
        <v>00.0</v>
      </c>
      <c r="I1942" s="87">
        <f>IF('1_QUESITOS'!$D$18="ERRO !!!",0,
IF(H1942="10.1",0.65,
IF(H1942="10.2",0,
IF(AND(H1942="11.1",'1_QUESITOS'!$D$8="Não",'1_QUESITOS'!$D$9="Não",'1_QUESITOS'!$D$10="Não",'1_QUESITOS'!$D$11="Não"),0.65,
IF(AND(H1942="11.1",OR('1_QUESITOS'!$D$8="Sim",'1_QUESITOS'!$D$9="Sim",'1_QUESITOS'!$D$10="Sim",'1_QUESITOS'!$D$11="Sim")),0.7,
IF(AND(H1942="11.2",'1_QUESITOS'!$D$8="Não",'1_QUESITOS'!$D$9="Não",'1_QUESITOS'!$D$10="Não",'1_QUESITOS'!$D$11="Não"),0.5,
IF(AND(H1942="11.2",OR('1_QUESITOS'!$D$8="Sim",'1_QUESITOS'!$D$9="Sim",'1_QUESITOS'!$D$10="Sim",'1_QUESITOS'!$D$11="Sim")),0.55,
0)))))))</f>
        <v>0</v>
      </c>
      <c r="J1942" s="87">
        <f>'3_CAPAG'!$D$8</f>
        <v>0</v>
      </c>
      <c r="K1942" s="87">
        <f>IF(OR('2_DEBITOS'!I1938="Sim",'1_QUESITOS'!$D$6="Sim",'1_QUESITOS'!$D$7="Sim",'1_QUESITOS'!$D$9="Sim"),I1942,
SMALL(I1942:J1942,1))</f>
        <v>0</v>
      </c>
      <c r="L1942" s="7">
        <f>IF('2_DEBITOS'!$I$4="ERRO !!!",0,ROUNDDOWN(SUM(E1942:F1942)*K1942,2))</f>
        <v>0</v>
      </c>
      <c r="M1942" s="7">
        <f t="shared" si="120"/>
        <v>0</v>
      </c>
      <c r="N1942" s="7">
        <f t="shared" si="123"/>
        <v>0</v>
      </c>
      <c r="O1942" s="7">
        <f t="shared" si="121"/>
        <v>0</v>
      </c>
    </row>
    <row r="1943" spans="3:15" x14ac:dyDescent="0.35">
      <c r="C1943" s="18" t="str">
        <f t="shared" si="122"/>
        <v/>
      </c>
      <c r="D1943" s="13" t="str">
        <f>IF('2_DEBITOS'!D1939="","Não informado",'2_DEBITOS'!D1939)</f>
        <v>Não informado</v>
      </c>
      <c r="E1943" s="7">
        <f>IF('2_DEBITOS'!$I$4="ERRO !!!",0,SUM('2_DEBITOS'!E1939))</f>
        <v>0</v>
      </c>
      <c r="F1943" s="7">
        <f>IF('2_DEBITOS'!$I$4="ERRO !!!",0,SUM('2_DEBITOS'!F1939,'2_DEBITOS'!G1939))</f>
        <v>0</v>
      </c>
      <c r="G1943" s="8" t="str">
        <f>IF('1_QUESITOS'!$D$18="ERRO !!!","",
IF(E1943+F1943=0,"",
IF(OR('2_DEBITOS'!I1939="Sim",'1_QUESITOS'!$D$6="Sim",'1_QUESITOS'!$D$7="Sim",'1_QUESITOS'!$D$9="Sim"),"D",
IF('3_CAPAG'!$D$9="","",
'3_CAPAG'!$D$9))))</f>
        <v/>
      </c>
      <c r="H1943" s="8" t="str">
        <f>IF('1_QUESITOS'!$D$18="ERRO !!!","00.0",
IF(AND(OR(G1943="C",G1943="D"),'1_QUESITOS'!$D$13="Sim"),"10.1",
IF(AND(OR(G1943="A",G1943="B"),'1_QUESITOS'!$D$14="Sim"),"10.2",
IF(AND(OR(G1943="C",G1943="D"),'1_QUESITOS'!$D$13="Não",'1_QUESITOS'!$D$12="Inciso I"),"11.1",
IF(AND(OR(G1943="C",G1943="D"),'1_QUESITOS'!$D$13="Não",'1_QUESITOS'!$D$12="Inciso II"),"11.2",
"00.0")))))</f>
        <v>00.0</v>
      </c>
      <c r="I1943" s="87">
        <f>IF('1_QUESITOS'!$D$18="ERRO !!!",0,
IF(H1943="10.1",0.65,
IF(H1943="10.2",0,
IF(AND(H1943="11.1",'1_QUESITOS'!$D$8="Não",'1_QUESITOS'!$D$9="Não",'1_QUESITOS'!$D$10="Não",'1_QUESITOS'!$D$11="Não"),0.65,
IF(AND(H1943="11.1",OR('1_QUESITOS'!$D$8="Sim",'1_QUESITOS'!$D$9="Sim",'1_QUESITOS'!$D$10="Sim",'1_QUESITOS'!$D$11="Sim")),0.7,
IF(AND(H1943="11.2",'1_QUESITOS'!$D$8="Não",'1_QUESITOS'!$D$9="Não",'1_QUESITOS'!$D$10="Não",'1_QUESITOS'!$D$11="Não"),0.5,
IF(AND(H1943="11.2",OR('1_QUESITOS'!$D$8="Sim",'1_QUESITOS'!$D$9="Sim",'1_QUESITOS'!$D$10="Sim",'1_QUESITOS'!$D$11="Sim")),0.55,
0)))))))</f>
        <v>0</v>
      </c>
      <c r="J1943" s="87">
        <f>'3_CAPAG'!$D$8</f>
        <v>0</v>
      </c>
      <c r="K1943" s="87">
        <f>IF(OR('2_DEBITOS'!I1939="Sim",'1_QUESITOS'!$D$6="Sim",'1_QUESITOS'!$D$7="Sim",'1_QUESITOS'!$D$9="Sim"),I1943,
SMALL(I1943:J1943,1))</f>
        <v>0</v>
      </c>
      <c r="L1943" s="7">
        <f>IF('2_DEBITOS'!$I$4="ERRO !!!",0,ROUNDDOWN(SUM(E1943:F1943)*K1943,2))</f>
        <v>0</v>
      </c>
      <c r="M1943" s="7">
        <f t="shared" si="120"/>
        <v>0</v>
      </c>
      <c r="N1943" s="7">
        <f t="shared" si="123"/>
        <v>0</v>
      </c>
      <c r="O1943" s="7">
        <f t="shared" si="121"/>
        <v>0</v>
      </c>
    </row>
    <row r="1944" spans="3:15" x14ac:dyDescent="0.35">
      <c r="C1944" s="18" t="str">
        <f t="shared" si="122"/>
        <v/>
      </c>
      <c r="D1944" s="13" t="str">
        <f>IF('2_DEBITOS'!D1940="","Não informado",'2_DEBITOS'!D1940)</f>
        <v>Não informado</v>
      </c>
      <c r="E1944" s="7">
        <f>IF('2_DEBITOS'!$I$4="ERRO !!!",0,SUM('2_DEBITOS'!E1940))</f>
        <v>0</v>
      </c>
      <c r="F1944" s="7">
        <f>IF('2_DEBITOS'!$I$4="ERRO !!!",0,SUM('2_DEBITOS'!F1940,'2_DEBITOS'!G1940))</f>
        <v>0</v>
      </c>
      <c r="G1944" s="8" t="str">
        <f>IF('1_QUESITOS'!$D$18="ERRO !!!","",
IF(E1944+F1944=0,"",
IF(OR('2_DEBITOS'!I1940="Sim",'1_QUESITOS'!$D$6="Sim",'1_QUESITOS'!$D$7="Sim",'1_QUESITOS'!$D$9="Sim"),"D",
IF('3_CAPAG'!$D$9="","",
'3_CAPAG'!$D$9))))</f>
        <v/>
      </c>
      <c r="H1944" s="8" t="str">
        <f>IF('1_QUESITOS'!$D$18="ERRO !!!","00.0",
IF(AND(OR(G1944="C",G1944="D"),'1_QUESITOS'!$D$13="Sim"),"10.1",
IF(AND(OR(G1944="A",G1944="B"),'1_QUESITOS'!$D$14="Sim"),"10.2",
IF(AND(OR(G1944="C",G1944="D"),'1_QUESITOS'!$D$13="Não",'1_QUESITOS'!$D$12="Inciso I"),"11.1",
IF(AND(OR(G1944="C",G1944="D"),'1_QUESITOS'!$D$13="Não",'1_QUESITOS'!$D$12="Inciso II"),"11.2",
"00.0")))))</f>
        <v>00.0</v>
      </c>
      <c r="I1944" s="87">
        <f>IF('1_QUESITOS'!$D$18="ERRO !!!",0,
IF(H1944="10.1",0.65,
IF(H1944="10.2",0,
IF(AND(H1944="11.1",'1_QUESITOS'!$D$8="Não",'1_QUESITOS'!$D$9="Não",'1_QUESITOS'!$D$10="Não",'1_QUESITOS'!$D$11="Não"),0.65,
IF(AND(H1944="11.1",OR('1_QUESITOS'!$D$8="Sim",'1_QUESITOS'!$D$9="Sim",'1_QUESITOS'!$D$10="Sim",'1_QUESITOS'!$D$11="Sim")),0.7,
IF(AND(H1944="11.2",'1_QUESITOS'!$D$8="Não",'1_QUESITOS'!$D$9="Não",'1_QUESITOS'!$D$10="Não",'1_QUESITOS'!$D$11="Não"),0.5,
IF(AND(H1944="11.2",OR('1_QUESITOS'!$D$8="Sim",'1_QUESITOS'!$D$9="Sim",'1_QUESITOS'!$D$10="Sim",'1_QUESITOS'!$D$11="Sim")),0.55,
0)))))))</f>
        <v>0</v>
      </c>
      <c r="J1944" s="87">
        <f>'3_CAPAG'!$D$8</f>
        <v>0</v>
      </c>
      <c r="K1944" s="87">
        <f>IF(OR('2_DEBITOS'!I1940="Sim",'1_QUESITOS'!$D$6="Sim",'1_QUESITOS'!$D$7="Sim",'1_QUESITOS'!$D$9="Sim"),I1944,
SMALL(I1944:J1944,1))</f>
        <v>0</v>
      </c>
      <c r="L1944" s="7">
        <f>IF('2_DEBITOS'!$I$4="ERRO !!!",0,ROUNDDOWN(SUM(E1944:F1944)*K1944,2))</f>
        <v>0</v>
      </c>
      <c r="M1944" s="7">
        <f t="shared" si="120"/>
        <v>0</v>
      </c>
      <c r="N1944" s="7">
        <f t="shared" si="123"/>
        <v>0</v>
      </c>
      <c r="O1944" s="7">
        <f t="shared" si="121"/>
        <v>0</v>
      </c>
    </row>
    <row r="1945" spans="3:15" x14ac:dyDescent="0.35">
      <c r="C1945" s="18" t="str">
        <f t="shared" si="122"/>
        <v/>
      </c>
      <c r="D1945" s="13" t="str">
        <f>IF('2_DEBITOS'!D1941="","Não informado",'2_DEBITOS'!D1941)</f>
        <v>Não informado</v>
      </c>
      <c r="E1945" s="7">
        <f>IF('2_DEBITOS'!$I$4="ERRO !!!",0,SUM('2_DEBITOS'!E1941))</f>
        <v>0</v>
      </c>
      <c r="F1945" s="7">
        <f>IF('2_DEBITOS'!$I$4="ERRO !!!",0,SUM('2_DEBITOS'!F1941,'2_DEBITOS'!G1941))</f>
        <v>0</v>
      </c>
      <c r="G1945" s="8" t="str">
        <f>IF('1_QUESITOS'!$D$18="ERRO !!!","",
IF(E1945+F1945=0,"",
IF(OR('2_DEBITOS'!I1941="Sim",'1_QUESITOS'!$D$6="Sim",'1_QUESITOS'!$D$7="Sim",'1_QUESITOS'!$D$9="Sim"),"D",
IF('3_CAPAG'!$D$9="","",
'3_CAPAG'!$D$9))))</f>
        <v/>
      </c>
      <c r="H1945" s="8" t="str">
        <f>IF('1_QUESITOS'!$D$18="ERRO !!!","00.0",
IF(AND(OR(G1945="C",G1945="D"),'1_QUESITOS'!$D$13="Sim"),"10.1",
IF(AND(OR(G1945="A",G1945="B"),'1_QUESITOS'!$D$14="Sim"),"10.2",
IF(AND(OR(G1945="C",G1945="D"),'1_QUESITOS'!$D$13="Não",'1_QUESITOS'!$D$12="Inciso I"),"11.1",
IF(AND(OR(G1945="C",G1945="D"),'1_QUESITOS'!$D$13="Não",'1_QUESITOS'!$D$12="Inciso II"),"11.2",
"00.0")))))</f>
        <v>00.0</v>
      </c>
      <c r="I1945" s="87">
        <f>IF('1_QUESITOS'!$D$18="ERRO !!!",0,
IF(H1945="10.1",0.65,
IF(H1945="10.2",0,
IF(AND(H1945="11.1",'1_QUESITOS'!$D$8="Não",'1_QUESITOS'!$D$9="Não",'1_QUESITOS'!$D$10="Não",'1_QUESITOS'!$D$11="Não"),0.65,
IF(AND(H1945="11.1",OR('1_QUESITOS'!$D$8="Sim",'1_QUESITOS'!$D$9="Sim",'1_QUESITOS'!$D$10="Sim",'1_QUESITOS'!$D$11="Sim")),0.7,
IF(AND(H1945="11.2",'1_QUESITOS'!$D$8="Não",'1_QUESITOS'!$D$9="Não",'1_QUESITOS'!$D$10="Não",'1_QUESITOS'!$D$11="Não"),0.5,
IF(AND(H1945="11.2",OR('1_QUESITOS'!$D$8="Sim",'1_QUESITOS'!$D$9="Sim",'1_QUESITOS'!$D$10="Sim",'1_QUESITOS'!$D$11="Sim")),0.55,
0)))))))</f>
        <v>0</v>
      </c>
      <c r="J1945" s="87">
        <f>'3_CAPAG'!$D$8</f>
        <v>0</v>
      </c>
      <c r="K1945" s="87">
        <f>IF(OR('2_DEBITOS'!I1941="Sim",'1_QUESITOS'!$D$6="Sim",'1_QUESITOS'!$D$7="Sim",'1_QUESITOS'!$D$9="Sim"),I1945,
SMALL(I1945:J1945,1))</f>
        <v>0</v>
      </c>
      <c r="L1945" s="7">
        <f>IF('2_DEBITOS'!$I$4="ERRO !!!",0,ROUNDDOWN(SUM(E1945:F1945)*K1945,2))</f>
        <v>0</v>
      </c>
      <c r="M1945" s="7">
        <f t="shared" si="120"/>
        <v>0</v>
      </c>
      <c r="N1945" s="7">
        <f t="shared" si="123"/>
        <v>0</v>
      </c>
      <c r="O1945" s="7">
        <f t="shared" si="121"/>
        <v>0</v>
      </c>
    </row>
    <row r="1946" spans="3:15" x14ac:dyDescent="0.35">
      <c r="C1946" s="18" t="str">
        <f t="shared" si="122"/>
        <v/>
      </c>
      <c r="D1946" s="13" t="str">
        <f>IF('2_DEBITOS'!D1942="","Não informado",'2_DEBITOS'!D1942)</f>
        <v>Não informado</v>
      </c>
      <c r="E1946" s="7">
        <f>IF('2_DEBITOS'!$I$4="ERRO !!!",0,SUM('2_DEBITOS'!E1942))</f>
        <v>0</v>
      </c>
      <c r="F1946" s="7">
        <f>IF('2_DEBITOS'!$I$4="ERRO !!!",0,SUM('2_DEBITOS'!F1942,'2_DEBITOS'!G1942))</f>
        <v>0</v>
      </c>
      <c r="G1946" s="8" t="str">
        <f>IF('1_QUESITOS'!$D$18="ERRO !!!","",
IF(E1946+F1946=0,"",
IF(OR('2_DEBITOS'!I1942="Sim",'1_QUESITOS'!$D$6="Sim",'1_QUESITOS'!$D$7="Sim",'1_QUESITOS'!$D$9="Sim"),"D",
IF('3_CAPAG'!$D$9="","",
'3_CAPAG'!$D$9))))</f>
        <v/>
      </c>
      <c r="H1946" s="8" t="str">
        <f>IF('1_QUESITOS'!$D$18="ERRO !!!","00.0",
IF(AND(OR(G1946="C",G1946="D"),'1_QUESITOS'!$D$13="Sim"),"10.1",
IF(AND(OR(G1946="A",G1946="B"),'1_QUESITOS'!$D$14="Sim"),"10.2",
IF(AND(OR(G1946="C",G1946="D"),'1_QUESITOS'!$D$13="Não",'1_QUESITOS'!$D$12="Inciso I"),"11.1",
IF(AND(OR(G1946="C",G1946="D"),'1_QUESITOS'!$D$13="Não",'1_QUESITOS'!$D$12="Inciso II"),"11.2",
"00.0")))))</f>
        <v>00.0</v>
      </c>
      <c r="I1946" s="87">
        <f>IF('1_QUESITOS'!$D$18="ERRO !!!",0,
IF(H1946="10.1",0.65,
IF(H1946="10.2",0,
IF(AND(H1946="11.1",'1_QUESITOS'!$D$8="Não",'1_QUESITOS'!$D$9="Não",'1_QUESITOS'!$D$10="Não",'1_QUESITOS'!$D$11="Não"),0.65,
IF(AND(H1946="11.1",OR('1_QUESITOS'!$D$8="Sim",'1_QUESITOS'!$D$9="Sim",'1_QUESITOS'!$D$10="Sim",'1_QUESITOS'!$D$11="Sim")),0.7,
IF(AND(H1946="11.2",'1_QUESITOS'!$D$8="Não",'1_QUESITOS'!$D$9="Não",'1_QUESITOS'!$D$10="Não",'1_QUESITOS'!$D$11="Não"),0.5,
IF(AND(H1946="11.2",OR('1_QUESITOS'!$D$8="Sim",'1_QUESITOS'!$D$9="Sim",'1_QUESITOS'!$D$10="Sim",'1_QUESITOS'!$D$11="Sim")),0.55,
0)))))))</f>
        <v>0</v>
      </c>
      <c r="J1946" s="87">
        <f>'3_CAPAG'!$D$8</f>
        <v>0</v>
      </c>
      <c r="K1946" s="87">
        <f>IF(OR('2_DEBITOS'!I1942="Sim",'1_QUESITOS'!$D$6="Sim",'1_QUESITOS'!$D$7="Sim",'1_QUESITOS'!$D$9="Sim"),I1946,
SMALL(I1946:J1946,1))</f>
        <v>0</v>
      </c>
      <c r="L1946" s="7">
        <f>IF('2_DEBITOS'!$I$4="ERRO !!!",0,ROUNDDOWN(SUM(E1946:F1946)*K1946,2))</f>
        <v>0</v>
      </c>
      <c r="M1946" s="7">
        <f t="shared" si="120"/>
        <v>0</v>
      </c>
      <c r="N1946" s="7">
        <f t="shared" si="123"/>
        <v>0</v>
      </c>
      <c r="O1946" s="7">
        <f t="shared" si="121"/>
        <v>0</v>
      </c>
    </row>
    <row r="1947" spans="3:15" x14ac:dyDescent="0.35">
      <c r="C1947" s="18" t="str">
        <f t="shared" si="122"/>
        <v/>
      </c>
      <c r="D1947" s="13" t="str">
        <f>IF('2_DEBITOS'!D1943="","Não informado",'2_DEBITOS'!D1943)</f>
        <v>Não informado</v>
      </c>
      <c r="E1947" s="7">
        <f>IF('2_DEBITOS'!$I$4="ERRO !!!",0,SUM('2_DEBITOS'!E1943))</f>
        <v>0</v>
      </c>
      <c r="F1947" s="7">
        <f>IF('2_DEBITOS'!$I$4="ERRO !!!",0,SUM('2_DEBITOS'!F1943,'2_DEBITOS'!G1943))</f>
        <v>0</v>
      </c>
      <c r="G1947" s="8" t="str">
        <f>IF('1_QUESITOS'!$D$18="ERRO !!!","",
IF(E1947+F1947=0,"",
IF(OR('2_DEBITOS'!I1943="Sim",'1_QUESITOS'!$D$6="Sim",'1_QUESITOS'!$D$7="Sim",'1_QUESITOS'!$D$9="Sim"),"D",
IF('3_CAPAG'!$D$9="","",
'3_CAPAG'!$D$9))))</f>
        <v/>
      </c>
      <c r="H1947" s="8" t="str">
        <f>IF('1_QUESITOS'!$D$18="ERRO !!!","00.0",
IF(AND(OR(G1947="C",G1947="D"),'1_QUESITOS'!$D$13="Sim"),"10.1",
IF(AND(OR(G1947="A",G1947="B"),'1_QUESITOS'!$D$14="Sim"),"10.2",
IF(AND(OR(G1947="C",G1947="D"),'1_QUESITOS'!$D$13="Não",'1_QUESITOS'!$D$12="Inciso I"),"11.1",
IF(AND(OR(G1947="C",G1947="D"),'1_QUESITOS'!$D$13="Não",'1_QUESITOS'!$D$12="Inciso II"),"11.2",
"00.0")))))</f>
        <v>00.0</v>
      </c>
      <c r="I1947" s="87">
        <f>IF('1_QUESITOS'!$D$18="ERRO !!!",0,
IF(H1947="10.1",0.65,
IF(H1947="10.2",0,
IF(AND(H1947="11.1",'1_QUESITOS'!$D$8="Não",'1_QUESITOS'!$D$9="Não",'1_QUESITOS'!$D$10="Não",'1_QUESITOS'!$D$11="Não"),0.65,
IF(AND(H1947="11.1",OR('1_QUESITOS'!$D$8="Sim",'1_QUESITOS'!$D$9="Sim",'1_QUESITOS'!$D$10="Sim",'1_QUESITOS'!$D$11="Sim")),0.7,
IF(AND(H1947="11.2",'1_QUESITOS'!$D$8="Não",'1_QUESITOS'!$D$9="Não",'1_QUESITOS'!$D$10="Não",'1_QUESITOS'!$D$11="Não"),0.5,
IF(AND(H1947="11.2",OR('1_QUESITOS'!$D$8="Sim",'1_QUESITOS'!$D$9="Sim",'1_QUESITOS'!$D$10="Sim",'1_QUESITOS'!$D$11="Sim")),0.55,
0)))))))</f>
        <v>0</v>
      </c>
      <c r="J1947" s="87">
        <f>'3_CAPAG'!$D$8</f>
        <v>0</v>
      </c>
      <c r="K1947" s="87">
        <f>IF(OR('2_DEBITOS'!I1943="Sim",'1_QUESITOS'!$D$6="Sim",'1_QUESITOS'!$D$7="Sim",'1_QUESITOS'!$D$9="Sim"),I1947,
SMALL(I1947:J1947,1))</f>
        <v>0</v>
      </c>
      <c r="L1947" s="7">
        <f>IF('2_DEBITOS'!$I$4="ERRO !!!",0,ROUNDDOWN(SUM(E1947:F1947)*K1947,2))</f>
        <v>0</v>
      </c>
      <c r="M1947" s="7">
        <f t="shared" si="120"/>
        <v>0</v>
      </c>
      <c r="N1947" s="7">
        <f t="shared" si="123"/>
        <v>0</v>
      </c>
      <c r="O1947" s="7">
        <f t="shared" si="121"/>
        <v>0</v>
      </c>
    </row>
    <row r="1948" spans="3:15" x14ac:dyDescent="0.35">
      <c r="C1948" s="18" t="str">
        <f t="shared" si="122"/>
        <v/>
      </c>
      <c r="D1948" s="13" t="str">
        <f>IF('2_DEBITOS'!D1944="","Não informado",'2_DEBITOS'!D1944)</f>
        <v>Não informado</v>
      </c>
      <c r="E1948" s="7">
        <f>IF('2_DEBITOS'!$I$4="ERRO !!!",0,SUM('2_DEBITOS'!E1944))</f>
        <v>0</v>
      </c>
      <c r="F1948" s="7">
        <f>IF('2_DEBITOS'!$I$4="ERRO !!!",0,SUM('2_DEBITOS'!F1944,'2_DEBITOS'!G1944))</f>
        <v>0</v>
      </c>
      <c r="G1948" s="8" t="str">
        <f>IF('1_QUESITOS'!$D$18="ERRO !!!","",
IF(E1948+F1948=0,"",
IF(OR('2_DEBITOS'!I1944="Sim",'1_QUESITOS'!$D$6="Sim",'1_QUESITOS'!$D$7="Sim",'1_QUESITOS'!$D$9="Sim"),"D",
IF('3_CAPAG'!$D$9="","",
'3_CAPAG'!$D$9))))</f>
        <v/>
      </c>
      <c r="H1948" s="8" t="str">
        <f>IF('1_QUESITOS'!$D$18="ERRO !!!","00.0",
IF(AND(OR(G1948="C",G1948="D"),'1_QUESITOS'!$D$13="Sim"),"10.1",
IF(AND(OR(G1948="A",G1948="B"),'1_QUESITOS'!$D$14="Sim"),"10.2",
IF(AND(OR(G1948="C",G1948="D"),'1_QUESITOS'!$D$13="Não",'1_QUESITOS'!$D$12="Inciso I"),"11.1",
IF(AND(OR(G1948="C",G1948="D"),'1_QUESITOS'!$D$13="Não",'1_QUESITOS'!$D$12="Inciso II"),"11.2",
"00.0")))))</f>
        <v>00.0</v>
      </c>
      <c r="I1948" s="87">
        <f>IF('1_QUESITOS'!$D$18="ERRO !!!",0,
IF(H1948="10.1",0.65,
IF(H1948="10.2",0,
IF(AND(H1948="11.1",'1_QUESITOS'!$D$8="Não",'1_QUESITOS'!$D$9="Não",'1_QUESITOS'!$D$10="Não",'1_QUESITOS'!$D$11="Não"),0.65,
IF(AND(H1948="11.1",OR('1_QUESITOS'!$D$8="Sim",'1_QUESITOS'!$D$9="Sim",'1_QUESITOS'!$D$10="Sim",'1_QUESITOS'!$D$11="Sim")),0.7,
IF(AND(H1948="11.2",'1_QUESITOS'!$D$8="Não",'1_QUESITOS'!$D$9="Não",'1_QUESITOS'!$D$10="Não",'1_QUESITOS'!$D$11="Não"),0.5,
IF(AND(H1948="11.2",OR('1_QUESITOS'!$D$8="Sim",'1_QUESITOS'!$D$9="Sim",'1_QUESITOS'!$D$10="Sim",'1_QUESITOS'!$D$11="Sim")),0.55,
0)))))))</f>
        <v>0</v>
      </c>
      <c r="J1948" s="87">
        <f>'3_CAPAG'!$D$8</f>
        <v>0</v>
      </c>
      <c r="K1948" s="87">
        <f>IF(OR('2_DEBITOS'!I1944="Sim",'1_QUESITOS'!$D$6="Sim",'1_QUESITOS'!$D$7="Sim",'1_QUESITOS'!$D$9="Sim"),I1948,
SMALL(I1948:J1948,1))</f>
        <v>0</v>
      </c>
      <c r="L1948" s="7">
        <f>IF('2_DEBITOS'!$I$4="ERRO !!!",0,ROUNDDOWN(SUM(E1948:F1948)*K1948,2))</f>
        <v>0</v>
      </c>
      <c r="M1948" s="7">
        <f t="shared" si="120"/>
        <v>0</v>
      </c>
      <c r="N1948" s="7">
        <f t="shared" si="123"/>
        <v>0</v>
      </c>
      <c r="O1948" s="7">
        <f t="shared" si="121"/>
        <v>0</v>
      </c>
    </row>
    <row r="1949" spans="3:15" x14ac:dyDescent="0.35">
      <c r="C1949" s="18" t="str">
        <f t="shared" si="122"/>
        <v/>
      </c>
      <c r="D1949" s="13" t="str">
        <f>IF('2_DEBITOS'!D1945="","Não informado",'2_DEBITOS'!D1945)</f>
        <v>Não informado</v>
      </c>
      <c r="E1949" s="7">
        <f>IF('2_DEBITOS'!$I$4="ERRO !!!",0,SUM('2_DEBITOS'!E1945))</f>
        <v>0</v>
      </c>
      <c r="F1949" s="7">
        <f>IF('2_DEBITOS'!$I$4="ERRO !!!",0,SUM('2_DEBITOS'!F1945,'2_DEBITOS'!G1945))</f>
        <v>0</v>
      </c>
      <c r="G1949" s="8" t="str">
        <f>IF('1_QUESITOS'!$D$18="ERRO !!!","",
IF(E1949+F1949=0,"",
IF(OR('2_DEBITOS'!I1945="Sim",'1_QUESITOS'!$D$6="Sim",'1_QUESITOS'!$D$7="Sim",'1_QUESITOS'!$D$9="Sim"),"D",
IF('3_CAPAG'!$D$9="","",
'3_CAPAG'!$D$9))))</f>
        <v/>
      </c>
      <c r="H1949" s="8" t="str">
        <f>IF('1_QUESITOS'!$D$18="ERRO !!!","00.0",
IF(AND(OR(G1949="C",G1949="D"),'1_QUESITOS'!$D$13="Sim"),"10.1",
IF(AND(OR(G1949="A",G1949="B"),'1_QUESITOS'!$D$14="Sim"),"10.2",
IF(AND(OR(G1949="C",G1949="D"),'1_QUESITOS'!$D$13="Não",'1_QUESITOS'!$D$12="Inciso I"),"11.1",
IF(AND(OR(G1949="C",G1949="D"),'1_QUESITOS'!$D$13="Não",'1_QUESITOS'!$D$12="Inciso II"),"11.2",
"00.0")))))</f>
        <v>00.0</v>
      </c>
      <c r="I1949" s="87">
        <f>IF('1_QUESITOS'!$D$18="ERRO !!!",0,
IF(H1949="10.1",0.65,
IF(H1949="10.2",0,
IF(AND(H1949="11.1",'1_QUESITOS'!$D$8="Não",'1_QUESITOS'!$D$9="Não",'1_QUESITOS'!$D$10="Não",'1_QUESITOS'!$D$11="Não"),0.65,
IF(AND(H1949="11.1",OR('1_QUESITOS'!$D$8="Sim",'1_QUESITOS'!$D$9="Sim",'1_QUESITOS'!$D$10="Sim",'1_QUESITOS'!$D$11="Sim")),0.7,
IF(AND(H1949="11.2",'1_QUESITOS'!$D$8="Não",'1_QUESITOS'!$D$9="Não",'1_QUESITOS'!$D$10="Não",'1_QUESITOS'!$D$11="Não"),0.5,
IF(AND(H1949="11.2",OR('1_QUESITOS'!$D$8="Sim",'1_QUESITOS'!$D$9="Sim",'1_QUESITOS'!$D$10="Sim",'1_QUESITOS'!$D$11="Sim")),0.55,
0)))))))</f>
        <v>0</v>
      </c>
      <c r="J1949" s="87">
        <f>'3_CAPAG'!$D$8</f>
        <v>0</v>
      </c>
      <c r="K1949" s="87">
        <f>IF(OR('2_DEBITOS'!I1945="Sim",'1_QUESITOS'!$D$6="Sim",'1_QUESITOS'!$D$7="Sim",'1_QUESITOS'!$D$9="Sim"),I1949,
SMALL(I1949:J1949,1))</f>
        <v>0</v>
      </c>
      <c r="L1949" s="7">
        <f>IF('2_DEBITOS'!$I$4="ERRO !!!",0,ROUNDDOWN(SUM(E1949:F1949)*K1949,2))</f>
        <v>0</v>
      </c>
      <c r="M1949" s="7">
        <f t="shared" si="120"/>
        <v>0</v>
      </c>
      <c r="N1949" s="7">
        <f t="shared" si="123"/>
        <v>0</v>
      </c>
      <c r="O1949" s="7">
        <f t="shared" si="121"/>
        <v>0</v>
      </c>
    </row>
    <row r="1950" spans="3:15" x14ac:dyDescent="0.35">
      <c r="C1950" s="18" t="str">
        <f t="shared" si="122"/>
        <v/>
      </c>
      <c r="D1950" s="13" t="str">
        <f>IF('2_DEBITOS'!D1946="","Não informado",'2_DEBITOS'!D1946)</f>
        <v>Não informado</v>
      </c>
      <c r="E1950" s="7">
        <f>IF('2_DEBITOS'!$I$4="ERRO !!!",0,SUM('2_DEBITOS'!E1946))</f>
        <v>0</v>
      </c>
      <c r="F1950" s="7">
        <f>IF('2_DEBITOS'!$I$4="ERRO !!!",0,SUM('2_DEBITOS'!F1946,'2_DEBITOS'!G1946))</f>
        <v>0</v>
      </c>
      <c r="G1950" s="8" t="str">
        <f>IF('1_QUESITOS'!$D$18="ERRO !!!","",
IF(E1950+F1950=0,"",
IF(OR('2_DEBITOS'!I1946="Sim",'1_QUESITOS'!$D$6="Sim",'1_QUESITOS'!$D$7="Sim",'1_QUESITOS'!$D$9="Sim"),"D",
IF('3_CAPAG'!$D$9="","",
'3_CAPAG'!$D$9))))</f>
        <v/>
      </c>
      <c r="H1950" s="8" t="str">
        <f>IF('1_QUESITOS'!$D$18="ERRO !!!","00.0",
IF(AND(OR(G1950="C",G1950="D"),'1_QUESITOS'!$D$13="Sim"),"10.1",
IF(AND(OR(G1950="A",G1950="B"),'1_QUESITOS'!$D$14="Sim"),"10.2",
IF(AND(OR(G1950="C",G1950="D"),'1_QUESITOS'!$D$13="Não",'1_QUESITOS'!$D$12="Inciso I"),"11.1",
IF(AND(OR(G1950="C",G1950="D"),'1_QUESITOS'!$D$13="Não",'1_QUESITOS'!$D$12="Inciso II"),"11.2",
"00.0")))))</f>
        <v>00.0</v>
      </c>
      <c r="I1950" s="87">
        <f>IF('1_QUESITOS'!$D$18="ERRO !!!",0,
IF(H1950="10.1",0.65,
IF(H1950="10.2",0,
IF(AND(H1950="11.1",'1_QUESITOS'!$D$8="Não",'1_QUESITOS'!$D$9="Não",'1_QUESITOS'!$D$10="Não",'1_QUESITOS'!$D$11="Não"),0.65,
IF(AND(H1950="11.1",OR('1_QUESITOS'!$D$8="Sim",'1_QUESITOS'!$D$9="Sim",'1_QUESITOS'!$D$10="Sim",'1_QUESITOS'!$D$11="Sim")),0.7,
IF(AND(H1950="11.2",'1_QUESITOS'!$D$8="Não",'1_QUESITOS'!$D$9="Não",'1_QUESITOS'!$D$10="Não",'1_QUESITOS'!$D$11="Não"),0.5,
IF(AND(H1950="11.2",OR('1_QUESITOS'!$D$8="Sim",'1_QUESITOS'!$D$9="Sim",'1_QUESITOS'!$D$10="Sim",'1_QUESITOS'!$D$11="Sim")),0.55,
0)))))))</f>
        <v>0</v>
      </c>
      <c r="J1950" s="87">
        <f>'3_CAPAG'!$D$8</f>
        <v>0</v>
      </c>
      <c r="K1950" s="87">
        <f>IF(OR('2_DEBITOS'!I1946="Sim",'1_QUESITOS'!$D$6="Sim",'1_QUESITOS'!$D$7="Sim",'1_QUESITOS'!$D$9="Sim"),I1950,
SMALL(I1950:J1950,1))</f>
        <v>0</v>
      </c>
      <c r="L1950" s="7">
        <f>IF('2_DEBITOS'!$I$4="ERRO !!!",0,ROUNDDOWN(SUM(E1950:F1950)*K1950,2))</f>
        <v>0</v>
      </c>
      <c r="M1950" s="7">
        <f t="shared" si="120"/>
        <v>0</v>
      </c>
      <c r="N1950" s="7">
        <f t="shared" si="123"/>
        <v>0</v>
      </c>
      <c r="O1950" s="7">
        <f t="shared" si="121"/>
        <v>0</v>
      </c>
    </row>
    <row r="1951" spans="3:15" x14ac:dyDescent="0.35">
      <c r="C1951" s="18" t="str">
        <f t="shared" si="122"/>
        <v/>
      </c>
      <c r="D1951" s="13" t="str">
        <f>IF('2_DEBITOS'!D1947="","Não informado",'2_DEBITOS'!D1947)</f>
        <v>Não informado</v>
      </c>
      <c r="E1951" s="7">
        <f>IF('2_DEBITOS'!$I$4="ERRO !!!",0,SUM('2_DEBITOS'!E1947))</f>
        <v>0</v>
      </c>
      <c r="F1951" s="7">
        <f>IF('2_DEBITOS'!$I$4="ERRO !!!",0,SUM('2_DEBITOS'!F1947,'2_DEBITOS'!G1947))</f>
        <v>0</v>
      </c>
      <c r="G1951" s="8" t="str">
        <f>IF('1_QUESITOS'!$D$18="ERRO !!!","",
IF(E1951+F1951=0,"",
IF(OR('2_DEBITOS'!I1947="Sim",'1_QUESITOS'!$D$6="Sim",'1_QUESITOS'!$D$7="Sim",'1_QUESITOS'!$D$9="Sim"),"D",
IF('3_CAPAG'!$D$9="","",
'3_CAPAG'!$D$9))))</f>
        <v/>
      </c>
      <c r="H1951" s="8" t="str">
        <f>IF('1_QUESITOS'!$D$18="ERRO !!!","00.0",
IF(AND(OR(G1951="C",G1951="D"),'1_QUESITOS'!$D$13="Sim"),"10.1",
IF(AND(OR(G1951="A",G1951="B"),'1_QUESITOS'!$D$14="Sim"),"10.2",
IF(AND(OR(G1951="C",G1951="D"),'1_QUESITOS'!$D$13="Não",'1_QUESITOS'!$D$12="Inciso I"),"11.1",
IF(AND(OR(G1951="C",G1951="D"),'1_QUESITOS'!$D$13="Não",'1_QUESITOS'!$D$12="Inciso II"),"11.2",
"00.0")))))</f>
        <v>00.0</v>
      </c>
      <c r="I1951" s="87">
        <f>IF('1_QUESITOS'!$D$18="ERRO !!!",0,
IF(H1951="10.1",0.65,
IF(H1951="10.2",0,
IF(AND(H1951="11.1",'1_QUESITOS'!$D$8="Não",'1_QUESITOS'!$D$9="Não",'1_QUESITOS'!$D$10="Não",'1_QUESITOS'!$D$11="Não"),0.65,
IF(AND(H1951="11.1",OR('1_QUESITOS'!$D$8="Sim",'1_QUESITOS'!$D$9="Sim",'1_QUESITOS'!$D$10="Sim",'1_QUESITOS'!$D$11="Sim")),0.7,
IF(AND(H1951="11.2",'1_QUESITOS'!$D$8="Não",'1_QUESITOS'!$D$9="Não",'1_QUESITOS'!$D$10="Não",'1_QUESITOS'!$D$11="Não"),0.5,
IF(AND(H1951="11.2",OR('1_QUESITOS'!$D$8="Sim",'1_QUESITOS'!$D$9="Sim",'1_QUESITOS'!$D$10="Sim",'1_QUESITOS'!$D$11="Sim")),0.55,
0)))))))</f>
        <v>0</v>
      </c>
      <c r="J1951" s="87">
        <f>'3_CAPAG'!$D$8</f>
        <v>0</v>
      </c>
      <c r="K1951" s="87">
        <f>IF(OR('2_DEBITOS'!I1947="Sim",'1_QUESITOS'!$D$6="Sim",'1_QUESITOS'!$D$7="Sim",'1_QUESITOS'!$D$9="Sim"),I1951,
SMALL(I1951:J1951,1))</f>
        <v>0</v>
      </c>
      <c r="L1951" s="7">
        <f>IF('2_DEBITOS'!$I$4="ERRO !!!",0,ROUNDDOWN(SUM(E1951:F1951)*K1951,2))</f>
        <v>0</v>
      </c>
      <c r="M1951" s="7">
        <f t="shared" si="120"/>
        <v>0</v>
      </c>
      <c r="N1951" s="7">
        <f t="shared" si="123"/>
        <v>0</v>
      </c>
      <c r="O1951" s="7">
        <f t="shared" si="121"/>
        <v>0</v>
      </c>
    </row>
    <row r="1952" spans="3:15" x14ac:dyDescent="0.35">
      <c r="C1952" s="18" t="str">
        <f t="shared" si="122"/>
        <v/>
      </c>
      <c r="D1952" s="13" t="str">
        <f>IF('2_DEBITOS'!D1948="","Não informado",'2_DEBITOS'!D1948)</f>
        <v>Não informado</v>
      </c>
      <c r="E1952" s="7">
        <f>IF('2_DEBITOS'!$I$4="ERRO !!!",0,SUM('2_DEBITOS'!E1948))</f>
        <v>0</v>
      </c>
      <c r="F1952" s="7">
        <f>IF('2_DEBITOS'!$I$4="ERRO !!!",0,SUM('2_DEBITOS'!F1948,'2_DEBITOS'!G1948))</f>
        <v>0</v>
      </c>
      <c r="G1952" s="8" t="str">
        <f>IF('1_QUESITOS'!$D$18="ERRO !!!","",
IF(E1952+F1952=0,"",
IF(OR('2_DEBITOS'!I1948="Sim",'1_QUESITOS'!$D$6="Sim",'1_QUESITOS'!$D$7="Sim",'1_QUESITOS'!$D$9="Sim"),"D",
IF('3_CAPAG'!$D$9="","",
'3_CAPAG'!$D$9))))</f>
        <v/>
      </c>
      <c r="H1952" s="8" t="str">
        <f>IF('1_QUESITOS'!$D$18="ERRO !!!","00.0",
IF(AND(OR(G1952="C",G1952="D"),'1_QUESITOS'!$D$13="Sim"),"10.1",
IF(AND(OR(G1952="A",G1952="B"),'1_QUESITOS'!$D$14="Sim"),"10.2",
IF(AND(OR(G1952="C",G1952="D"),'1_QUESITOS'!$D$13="Não",'1_QUESITOS'!$D$12="Inciso I"),"11.1",
IF(AND(OR(G1952="C",G1952="D"),'1_QUESITOS'!$D$13="Não",'1_QUESITOS'!$D$12="Inciso II"),"11.2",
"00.0")))))</f>
        <v>00.0</v>
      </c>
      <c r="I1952" s="87">
        <f>IF('1_QUESITOS'!$D$18="ERRO !!!",0,
IF(H1952="10.1",0.65,
IF(H1952="10.2",0,
IF(AND(H1952="11.1",'1_QUESITOS'!$D$8="Não",'1_QUESITOS'!$D$9="Não",'1_QUESITOS'!$D$10="Não",'1_QUESITOS'!$D$11="Não"),0.65,
IF(AND(H1952="11.1",OR('1_QUESITOS'!$D$8="Sim",'1_QUESITOS'!$D$9="Sim",'1_QUESITOS'!$D$10="Sim",'1_QUESITOS'!$D$11="Sim")),0.7,
IF(AND(H1952="11.2",'1_QUESITOS'!$D$8="Não",'1_QUESITOS'!$D$9="Não",'1_QUESITOS'!$D$10="Não",'1_QUESITOS'!$D$11="Não"),0.5,
IF(AND(H1952="11.2",OR('1_QUESITOS'!$D$8="Sim",'1_QUESITOS'!$D$9="Sim",'1_QUESITOS'!$D$10="Sim",'1_QUESITOS'!$D$11="Sim")),0.55,
0)))))))</f>
        <v>0</v>
      </c>
      <c r="J1952" s="87">
        <f>'3_CAPAG'!$D$8</f>
        <v>0</v>
      </c>
      <c r="K1952" s="87">
        <f>IF(OR('2_DEBITOS'!I1948="Sim",'1_QUESITOS'!$D$6="Sim",'1_QUESITOS'!$D$7="Sim",'1_QUESITOS'!$D$9="Sim"),I1952,
SMALL(I1952:J1952,1))</f>
        <v>0</v>
      </c>
      <c r="L1952" s="7">
        <f>IF('2_DEBITOS'!$I$4="ERRO !!!",0,ROUNDDOWN(SUM(E1952:F1952)*K1952,2))</f>
        <v>0</v>
      </c>
      <c r="M1952" s="7">
        <f t="shared" si="120"/>
        <v>0</v>
      </c>
      <c r="N1952" s="7">
        <f t="shared" si="123"/>
        <v>0</v>
      </c>
      <c r="O1952" s="7">
        <f t="shared" si="121"/>
        <v>0</v>
      </c>
    </row>
    <row r="1953" spans="3:15" x14ac:dyDescent="0.35">
      <c r="C1953" s="18" t="str">
        <f t="shared" si="122"/>
        <v/>
      </c>
      <c r="D1953" s="13" t="str">
        <f>IF('2_DEBITOS'!D1949="","Não informado",'2_DEBITOS'!D1949)</f>
        <v>Não informado</v>
      </c>
      <c r="E1953" s="7">
        <f>IF('2_DEBITOS'!$I$4="ERRO !!!",0,SUM('2_DEBITOS'!E1949))</f>
        <v>0</v>
      </c>
      <c r="F1953" s="7">
        <f>IF('2_DEBITOS'!$I$4="ERRO !!!",0,SUM('2_DEBITOS'!F1949,'2_DEBITOS'!G1949))</f>
        <v>0</v>
      </c>
      <c r="G1953" s="8" t="str">
        <f>IF('1_QUESITOS'!$D$18="ERRO !!!","",
IF(E1953+F1953=0,"",
IF(OR('2_DEBITOS'!I1949="Sim",'1_QUESITOS'!$D$6="Sim",'1_QUESITOS'!$D$7="Sim",'1_QUESITOS'!$D$9="Sim"),"D",
IF('3_CAPAG'!$D$9="","",
'3_CAPAG'!$D$9))))</f>
        <v/>
      </c>
      <c r="H1953" s="8" t="str">
        <f>IF('1_QUESITOS'!$D$18="ERRO !!!","00.0",
IF(AND(OR(G1953="C",G1953="D"),'1_QUESITOS'!$D$13="Sim"),"10.1",
IF(AND(OR(G1953="A",G1953="B"),'1_QUESITOS'!$D$14="Sim"),"10.2",
IF(AND(OR(G1953="C",G1953="D"),'1_QUESITOS'!$D$13="Não",'1_QUESITOS'!$D$12="Inciso I"),"11.1",
IF(AND(OR(G1953="C",G1953="D"),'1_QUESITOS'!$D$13="Não",'1_QUESITOS'!$D$12="Inciso II"),"11.2",
"00.0")))))</f>
        <v>00.0</v>
      </c>
      <c r="I1953" s="87">
        <f>IF('1_QUESITOS'!$D$18="ERRO !!!",0,
IF(H1953="10.1",0.65,
IF(H1953="10.2",0,
IF(AND(H1953="11.1",'1_QUESITOS'!$D$8="Não",'1_QUESITOS'!$D$9="Não",'1_QUESITOS'!$D$10="Não",'1_QUESITOS'!$D$11="Não"),0.65,
IF(AND(H1953="11.1",OR('1_QUESITOS'!$D$8="Sim",'1_QUESITOS'!$D$9="Sim",'1_QUESITOS'!$D$10="Sim",'1_QUESITOS'!$D$11="Sim")),0.7,
IF(AND(H1953="11.2",'1_QUESITOS'!$D$8="Não",'1_QUESITOS'!$D$9="Não",'1_QUESITOS'!$D$10="Não",'1_QUESITOS'!$D$11="Não"),0.5,
IF(AND(H1953="11.2",OR('1_QUESITOS'!$D$8="Sim",'1_QUESITOS'!$D$9="Sim",'1_QUESITOS'!$D$10="Sim",'1_QUESITOS'!$D$11="Sim")),0.55,
0)))))))</f>
        <v>0</v>
      </c>
      <c r="J1953" s="87">
        <f>'3_CAPAG'!$D$8</f>
        <v>0</v>
      </c>
      <c r="K1953" s="87">
        <f>IF(OR('2_DEBITOS'!I1949="Sim",'1_QUESITOS'!$D$6="Sim",'1_QUESITOS'!$D$7="Sim",'1_QUESITOS'!$D$9="Sim"),I1953,
SMALL(I1953:J1953,1))</f>
        <v>0</v>
      </c>
      <c r="L1953" s="7">
        <f>IF('2_DEBITOS'!$I$4="ERRO !!!",0,ROUNDDOWN(SUM(E1953:F1953)*K1953,2))</f>
        <v>0</v>
      </c>
      <c r="M1953" s="7">
        <f t="shared" si="120"/>
        <v>0</v>
      </c>
      <c r="N1953" s="7">
        <f t="shared" si="123"/>
        <v>0</v>
      </c>
      <c r="O1953" s="7">
        <f t="shared" si="121"/>
        <v>0</v>
      </c>
    </row>
    <row r="1954" spans="3:15" x14ac:dyDescent="0.35">
      <c r="C1954" s="18" t="str">
        <f t="shared" si="122"/>
        <v/>
      </c>
      <c r="D1954" s="13" t="str">
        <f>IF('2_DEBITOS'!D1950="","Não informado",'2_DEBITOS'!D1950)</f>
        <v>Não informado</v>
      </c>
      <c r="E1954" s="7">
        <f>IF('2_DEBITOS'!$I$4="ERRO !!!",0,SUM('2_DEBITOS'!E1950))</f>
        <v>0</v>
      </c>
      <c r="F1954" s="7">
        <f>IF('2_DEBITOS'!$I$4="ERRO !!!",0,SUM('2_DEBITOS'!F1950,'2_DEBITOS'!G1950))</f>
        <v>0</v>
      </c>
      <c r="G1954" s="8" t="str">
        <f>IF('1_QUESITOS'!$D$18="ERRO !!!","",
IF(E1954+F1954=0,"",
IF(OR('2_DEBITOS'!I1950="Sim",'1_QUESITOS'!$D$6="Sim",'1_QUESITOS'!$D$7="Sim",'1_QUESITOS'!$D$9="Sim"),"D",
IF('3_CAPAG'!$D$9="","",
'3_CAPAG'!$D$9))))</f>
        <v/>
      </c>
      <c r="H1954" s="8" t="str">
        <f>IF('1_QUESITOS'!$D$18="ERRO !!!","00.0",
IF(AND(OR(G1954="C",G1954="D"),'1_QUESITOS'!$D$13="Sim"),"10.1",
IF(AND(OR(G1954="A",G1954="B"),'1_QUESITOS'!$D$14="Sim"),"10.2",
IF(AND(OR(G1954="C",G1954="D"),'1_QUESITOS'!$D$13="Não",'1_QUESITOS'!$D$12="Inciso I"),"11.1",
IF(AND(OR(G1954="C",G1954="D"),'1_QUESITOS'!$D$13="Não",'1_QUESITOS'!$D$12="Inciso II"),"11.2",
"00.0")))))</f>
        <v>00.0</v>
      </c>
      <c r="I1954" s="87">
        <f>IF('1_QUESITOS'!$D$18="ERRO !!!",0,
IF(H1954="10.1",0.65,
IF(H1954="10.2",0,
IF(AND(H1954="11.1",'1_QUESITOS'!$D$8="Não",'1_QUESITOS'!$D$9="Não",'1_QUESITOS'!$D$10="Não",'1_QUESITOS'!$D$11="Não"),0.65,
IF(AND(H1954="11.1",OR('1_QUESITOS'!$D$8="Sim",'1_QUESITOS'!$D$9="Sim",'1_QUESITOS'!$D$10="Sim",'1_QUESITOS'!$D$11="Sim")),0.7,
IF(AND(H1954="11.2",'1_QUESITOS'!$D$8="Não",'1_QUESITOS'!$D$9="Não",'1_QUESITOS'!$D$10="Não",'1_QUESITOS'!$D$11="Não"),0.5,
IF(AND(H1954="11.2",OR('1_QUESITOS'!$D$8="Sim",'1_QUESITOS'!$D$9="Sim",'1_QUESITOS'!$D$10="Sim",'1_QUESITOS'!$D$11="Sim")),0.55,
0)))))))</f>
        <v>0</v>
      </c>
      <c r="J1954" s="87">
        <f>'3_CAPAG'!$D$8</f>
        <v>0</v>
      </c>
      <c r="K1954" s="87">
        <f>IF(OR('2_DEBITOS'!I1950="Sim",'1_QUESITOS'!$D$6="Sim",'1_QUESITOS'!$D$7="Sim",'1_QUESITOS'!$D$9="Sim"),I1954,
SMALL(I1954:J1954,1))</f>
        <v>0</v>
      </c>
      <c r="L1954" s="7">
        <f>IF('2_DEBITOS'!$I$4="ERRO !!!",0,ROUNDDOWN(SUM(E1954:F1954)*K1954,2))</f>
        <v>0</v>
      </c>
      <c r="M1954" s="7">
        <f t="shared" si="120"/>
        <v>0</v>
      </c>
      <c r="N1954" s="7">
        <f t="shared" si="123"/>
        <v>0</v>
      </c>
      <c r="O1954" s="7">
        <f t="shared" si="121"/>
        <v>0</v>
      </c>
    </row>
    <row r="1955" spans="3:15" x14ac:dyDescent="0.35">
      <c r="C1955" s="18" t="str">
        <f t="shared" si="122"/>
        <v/>
      </c>
      <c r="D1955" s="13" t="str">
        <f>IF('2_DEBITOS'!D1951="","Não informado",'2_DEBITOS'!D1951)</f>
        <v>Não informado</v>
      </c>
      <c r="E1955" s="7">
        <f>IF('2_DEBITOS'!$I$4="ERRO !!!",0,SUM('2_DEBITOS'!E1951))</f>
        <v>0</v>
      </c>
      <c r="F1955" s="7">
        <f>IF('2_DEBITOS'!$I$4="ERRO !!!",0,SUM('2_DEBITOS'!F1951,'2_DEBITOS'!G1951))</f>
        <v>0</v>
      </c>
      <c r="G1955" s="8" t="str">
        <f>IF('1_QUESITOS'!$D$18="ERRO !!!","",
IF(E1955+F1955=0,"",
IF(OR('2_DEBITOS'!I1951="Sim",'1_QUESITOS'!$D$6="Sim",'1_QUESITOS'!$D$7="Sim",'1_QUESITOS'!$D$9="Sim"),"D",
IF('3_CAPAG'!$D$9="","",
'3_CAPAG'!$D$9))))</f>
        <v/>
      </c>
      <c r="H1955" s="8" t="str">
        <f>IF('1_QUESITOS'!$D$18="ERRO !!!","00.0",
IF(AND(OR(G1955="C",G1955="D"),'1_QUESITOS'!$D$13="Sim"),"10.1",
IF(AND(OR(G1955="A",G1955="B"),'1_QUESITOS'!$D$14="Sim"),"10.2",
IF(AND(OR(G1955="C",G1955="D"),'1_QUESITOS'!$D$13="Não",'1_QUESITOS'!$D$12="Inciso I"),"11.1",
IF(AND(OR(G1955="C",G1955="D"),'1_QUESITOS'!$D$13="Não",'1_QUESITOS'!$D$12="Inciso II"),"11.2",
"00.0")))))</f>
        <v>00.0</v>
      </c>
      <c r="I1955" s="87">
        <f>IF('1_QUESITOS'!$D$18="ERRO !!!",0,
IF(H1955="10.1",0.65,
IF(H1955="10.2",0,
IF(AND(H1955="11.1",'1_QUESITOS'!$D$8="Não",'1_QUESITOS'!$D$9="Não",'1_QUESITOS'!$D$10="Não",'1_QUESITOS'!$D$11="Não"),0.65,
IF(AND(H1955="11.1",OR('1_QUESITOS'!$D$8="Sim",'1_QUESITOS'!$D$9="Sim",'1_QUESITOS'!$D$10="Sim",'1_QUESITOS'!$D$11="Sim")),0.7,
IF(AND(H1955="11.2",'1_QUESITOS'!$D$8="Não",'1_QUESITOS'!$D$9="Não",'1_QUESITOS'!$D$10="Não",'1_QUESITOS'!$D$11="Não"),0.5,
IF(AND(H1955="11.2",OR('1_QUESITOS'!$D$8="Sim",'1_QUESITOS'!$D$9="Sim",'1_QUESITOS'!$D$10="Sim",'1_QUESITOS'!$D$11="Sim")),0.55,
0)))))))</f>
        <v>0</v>
      </c>
      <c r="J1955" s="87">
        <f>'3_CAPAG'!$D$8</f>
        <v>0</v>
      </c>
      <c r="K1955" s="87">
        <f>IF(OR('2_DEBITOS'!I1951="Sim",'1_QUESITOS'!$D$6="Sim",'1_QUESITOS'!$D$7="Sim",'1_QUESITOS'!$D$9="Sim"),I1955,
SMALL(I1955:J1955,1))</f>
        <v>0</v>
      </c>
      <c r="L1955" s="7">
        <f>IF('2_DEBITOS'!$I$4="ERRO !!!",0,ROUNDDOWN(SUM(E1955:F1955)*K1955,2))</f>
        <v>0</v>
      </c>
      <c r="M1955" s="7">
        <f t="shared" si="120"/>
        <v>0</v>
      </c>
      <c r="N1955" s="7">
        <f t="shared" si="123"/>
        <v>0</v>
      </c>
      <c r="O1955" s="7">
        <f t="shared" si="121"/>
        <v>0</v>
      </c>
    </row>
    <row r="1956" spans="3:15" x14ac:dyDescent="0.35">
      <c r="C1956" s="18" t="str">
        <f t="shared" si="122"/>
        <v/>
      </c>
      <c r="D1956" s="13" t="str">
        <f>IF('2_DEBITOS'!D1952="","Não informado",'2_DEBITOS'!D1952)</f>
        <v>Não informado</v>
      </c>
      <c r="E1956" s="7">
        <f>IF('2_DEBITOS'!$I$4="ERRO !!!",0,SUM('2_DEBITOS'!E1952))</f>
        <v>0</v>
      </c>
      <c r="F1956" s="7">
        <f>IF('2_DEBITOS'!$I$4="ERRO !!!",0,SUM('2_DEBITOS'!F1952,'2_DEBITOS'!G1952))</f>
        <v>0</v>
      </c>
      <c r="G1956" s="8" t="str">
        <f>IF('1_QUESITOS'!$D$18="ERRO !!!","",
IF(E1956+F1956=0,"",
IF(OR('2_DEBITOS'!I1952="Sim",'1_QUESITOS'!$D$6="Sim",'1_QUESITOS'!$D$7="Sim",'1_QUESITOS'!$D$9="Sim"),"D",
IF('3_CAPAG'!$D$9="","",
'3_CAPAG'!$D$9))))</f>
        <v/>
      </c>
      <c r="H1956" s="8" t="str">
        <f>IF('1_QUESITOS'!$D$18="ERRO !!!","00.0",
IF(AND(OR(G1956="C",G1956="D"),'1_QUESITOS'!$D$13="Sim"),"10.1",
IF(AND(OR(G1956="A",G1956="B"),'1_QUESITOS'!$D$14="Sim"),"10.2",
IF(AND(OR(G1956="C",G1956="D"),'1_QUESITOS'!$D$13="Não",'1_QUESITOS'!$D$12="Inciso I"),"11.1",
IF(AND(OR(G1956="C",G1956="D"),'1_QUESITOS'!$D$13="Não",'1_QUESITOS'!$D$12="Inciso II"),"11.2",
"00.0")))))</f>
        <v>00.0</v>
      </c>
      <c r="I1956" s="87">
        <f>IF('1_QUESITOS'!$D$18="ERRO !!!",0,
IF(H1956="10.1",0.65,
IF(H1956="10.2",0,
IF(AND(H1956="11.1",'1_QUESITOS'!$D$8="Não",'1_QUESITOS'!$D$9="Não",'1_QUESITOS'!$D$10="Não",'1_QUESITOS'!$D$11="Não"),0.65,
IF(AND(H1956="11.1",OR('1_QUESITOS'!$D$8="Sim",'1_QUESITOS'!$D$9="Sim",'1_QUESITOS'!$D$10="Sim",'1_QUESITOS'!$D$11="Sim")),0.7,
IF(AND(H1956="11.2",'1_QUESITOS'!$D$8="Não",'1_QUESITOS'!$D$9="Não",'1_QUESITOS'!$D$10="Não",'1_QUESITOS'!$D$11="Não"),0.5,
IF(AND(H1956="11.2",OR('1_QUESITOS'!$D$8="Sim",'1_QUESITOS'!$D$9="Sim",'1_QUESITOS'!$D$10="Sim",'1_QUESITOS'!$D$11="Sim")),0.55,
0)))))))</f>
        <v>0</v>
      </c>
      <c r="J1956" s="87">
        <f>'3_CAPAG'!$D$8</f>
        <v>0</v>
      </c>
      <c r="K1956" s="87">
        <f>IF(OR('2_DEBITOS'!I1952="Sim",'1_QUESITOS'!$D$6="Sim",'1_QUESITOS'!$D$7="Sim",'1_QUESITOS'!$D$9="Sim"),I1956,
SMALL(I1956:J1956,1))</f>
        <v>0</v>
      </c>
      <c r="L1956" s="7">
        <f>IF('2_DEBITOS'!$I$4="ERRO !!!",0,ROUNDDOWN(SUM(E1956:F1956)*K1956,2))</f>
        <v>0</v>
      </c>
      <c r="M1956" s="7">
        <f t="shared" si="120"/>
        <v>0</v>
      </c>
      <c r="N1956" s="7">
        <f t="shared" si="123"/>
        <v>0</v>
      </c>
      <c r="O1956" s="7">
        <f t="shared" si="121"/>
        <v>0</v>
      </c>
    </row>
    <row r="1957" spans="3:15" x14ac:dyDescent="0.35">
      <c r="C1957" s="18" t="str">
        <f t="shared" si="122"/>
        <v/>
      </c>
      <c r="D1957" s="13" t="str">
        <f>IF('2_DEBITOS'!D1953="","Não informado",'2_DEBITOS'!D1953)</f>
        <v>Não informado</v>
      </c>
      <c r="E1957" s="7">
        <f>IF('2_DEBITOS'!$I$4="ERRO !!!",0,SUM('2_DEBITOS'!E1953))</f>
        <v>0</v>
      </c>
      <c r="F1957" s="7">
        <f>IF('2_DEBITOS'!$I$4="ERRO !!!",0,SUM('2_DEBITOS'!F1953,'2_DEBITOS'!G1953))</f>
        <v>0</v>
      </c>
      <c r="G1957" s="8" t="str">
        <f>IF('1_QUESITOS'!$D$18="ERRO !!!","",
IF(E1957+F1957=0,"",
IF(OR('2_DEBITOS'!I1953="Sim",'1_QUESITOS'!$D$6="Sim",'1_QUESITOS'!$D$7="Sim",'1_QUESITOS'!$D$9="Sim"),"D",
IF('3_CAPAG'!$D$9="","",
'3_CAPAG'!$D$9))))</f>
        <v/>
      </c>
      <c r="H1957" s="8" t="str">
        <f>IF('1_QUESITOS'!$D$18="ERRO !!!","00.0",
IF(AND(OR(G1957="C",G1957="D"),'1_QUESITOS'!$D$13="Sim"),"10.1",
IF(AND(OR(G1957="A",G1957="B"),'1_QUESITOS'!$D$14="Sim"),"10.2",
IF(AND(OR(G1957="C",G1957="D"),'1_QUESITOS'!$D$13="Não",'1_QUESITOS'!$D$12="Inciso I"),"11.1",
IF(AND(OR(G1957="C",G1957="D"),'1_QUESITOS'!$D$13="Não",'1_QUESITOS'!$D$12="Inciso II"),"11.2",
"00.0")))))</f>
        <v>00.0</v>
      </c>
      <c r="I1957" s="87">
        <f>IF('1_QUESITOS'!$D$18="ERRO !!!",0,
IF(H1957="10.1",0.65,
IF(H1957="10.2",0,
IF(AND(H1957="11.1",'1_QUESITOS'!$D$8="Não",'1_QUESITOS'!$D$9="Não",'1_QUESITOS'!$D$10="Não",'1_QUESITOS'!$D$11="Não"),0.65,
IF(AND(H1957="11.1",OR('1_QUESITOS'!$D$8="Sim",'1_QUESITOS'!$D$9="Sim",'1_QUESITOS'!$D$10="Sim",'1_QUESITOS'!$D$11="Sim")),0.7,
IF(AND(H1957="11.2",'1_QUESITOS'!$D$8="Não",'1_QUESITOS'!$D$9="Não",'1_QUESITOS'!$D$10="Não",'1_QUESITOS'!$D$11="Não"),0.5,
IF(AND(H1957="11.2",OR('1_QUESITOS'!$D$8="Sim",'1_QUESITOS'!$D$9="Sim",'1_QUESITOS'!$D$10="Sim",'1_QUESITOS'!$D$11="Sim")),0.55,
0)))))))</f>
        <v>0</v>
      </c>
      <c r="J1957" s="87">
        <f>'3_CAPAG'!$D$8</f>
        <v>0</v>
      </c>
      <c r="K1957" s="87">
        <f>IF(OR('2_DEBITOS'!I1953="Sim",'1_QUESITOS'!$D$6="Sim",'1_QUESITOS'!$D$7="Sim",'1_QUESITOS'!$D$9="Sim"),I1957,
SMALL(I1957:J1957,1))</f>
        <v>0</v>
      </c>
      <c r="L1957" s="7">
        <f>IF('2_DEBITOS'!$I$4="ERRO !!!",0,ROUNDDOWN(SUM(E1957:F1957)*K1957,2))</f>
        <v>0</v>
      </c>
      <c r="M1957" s="7">
        <f t="shared" si="120"/>
        <v>0</v>
      </c>
      <c r="N1957" s="7">
        <f t="shared" si="123"/>
        <v>0</v>
      </c>
      <c r="O1957" s="7">
        <f t="shared" si="121"/>
        <v>0</v>
      </c>
    </row>
    <row r="1958" spans="3:15" x14ac:dyDescent="0.35">
      <c r="C1958" s="18" t="str">
        <f t="shared" si="122"/>
        <v/>
      </c>
      <c r="D1958" s="13" t="str">
        <f>IF('2_DEBITOS'!D1954="","Não informado",'2_DEBITOS'!D1954)</f>
        <v>Não informado</v>
      </c>
      <c r="E1958" s="7">
        <f>IF('2_DEBITOS'!$I$4="ERRO !!!",0,SUM('2_DEBITOS'!E1954))</f>
        <v>0</v>
      </c>
      <c r="F1958" s="7">
        <f>IF('2_DEBITOS'!$I$4="ERRO !!!",0,SUM('2_DEBITOS'!F1954,'2_DEBITOS'!G1954))</f>
        <v>0</v>
      </c>
      <c r="G1958" s="8" t="str">
        <f>IF('1_QUESITOS'!$D$18="ERRO !!!","",
IF(E1958+F1958=0,"",
IF(OR('2_DEBITOS'!I1954="Sim",'1_QUESITOS'!$D$6="Sim",'1_QUESITOS'!$D$7="Sim",'1_QUESITOS'!$D$9="Sim"),"D",
IF('3_CAPAG'!$D$9="","",
'3_CAPAG'!$D$9))))</f>
        <v/>
      </c>
      <c r="H1958" s="8" t="str">
        <f>IF('1_QUESITOS'!$D$18="ERRO !!!","00.0",
IF(AND(OR(G1958="C",G1958="D"),'1_QUESITOS'!$D$13="Sim"),"10.1",
IF(AND(OR(G1958="A",G1958="B"),'1_QUESITOS'!$D$14="Sim"),"10.2",
IF(AND(OR(G1958="C",G1958="D"),'1_QUESITOS'!$D$13="Não",'1_QUESITOS'!$D$12="Inciso I"),"11.1",
IF(AND(OR(G1958="C",G1958="D"),'1_QUESITOS'!$D$13="Não",'1_QUESITOS'!$D$12="Inciso II"),"11.2",
"00.0")))))</f>
        <v>00.0</v>
      </c>
      <c r="I1958" s="87">
        <f>IF('1_QUESITOS'!$D$18="ERRO !!!",0,
IF(H1958="10.1",0.65,
IF(H1958="10.2",0,
IF(AND(H1958="11.1",'1_QUESITOS'!$D$8="Não",'1_QUESITOS'!$D$9="Não",'1_QUESITOS'!$D$10="Não",'1_QUESITOS'!$D$11="Não"),0.65,
IF(AND(H1958="11.1",OR('1_QUESITOS'!$D$8="Sim",'1_QUESITOS'!$D$9="Sim",'1_QUESITOS'!$D$10="Sim",'1_QUESITOS'!$D$11="Sim")),0.7,
IF(AND(H1958="11.2",'1_QUESITOS'!$D$8="Não",'1_QUESITOS'!$D$9="Não",'1_QUESITOS'!$D$10="Não",'1_QUESITOS'!$D$11="Não"),0.5,
IF(AND(H1958="11.2",OR('1_QUESITOS'!$D$8="Sim",'1_QUESITOS'!$D$9="Sim",'1_QUESITOS'!$D$10="Sim",'1_QUESITOS'!$D$11="Sim")),0.55,
0)))))))</f>
        <v>0</v>
      </c>
      <c r="J1958" s="87">
        <f>'3_CAPAG'!$D$8</f>
        <v>0</v>
      </c>
      <c r="K1958" s="87">
        <f>IF(OR('2_DEBITOS'!I1954="Sim",'1_QUESITOS'!$D$6="Sim",'1_QUESITOS'!$D$7="Sim",'1_QUESITOS'!$D$9="Sim"),I1958,
SMALL(I1958:J1958,1))</f>
        <v>0</v>
      </c>
      <c r="L1958" s="7">
        <f>IF('2_DEBITOS'!$I$4="ERRO !!!",0,ROUNDDOWN(SUM(E1958:F1958)*K1958,2))</f>
        <v>0</v>
      </c>
      <c r="M1958" s="7">
        <f t="shared" si="120"/>
        <v>0</v>
      </c>
      <c r="N1958" s="7">
        <f t="shared" si="123"/>
        <v>0</v>
      </c>
      <c r="O1958" s="7">
        <f t="shared" si="121"/>
        <v>0</v>
      </c>
    </row>
    <row r="1959" spans="3:15" x14ac:dyDescent="0.35">
      <c r="C1959" s="18" t="str">
        <f t="shared" si="122"/>
        <v/>
      </c>
      <c r="D1959" s="13" t="str">
        <f>IF('2_DEBITOS'!D1955="","Não informado",'2_DEBITOS'!D1955)</f>
        <v>Não informado</v>
      </c>
      <c r="E1959" s="7">
        <f>IF('2_DEBITOS'!$I$4="ERRO !!!",0,SUM('2_DEBITOS'!E1955))</f>
        <v>0</v>
      </c>
      <c r="F1959" s="7">
        <f>IF('2_DEBITOS'!$I$4="ERRO !!!",0,SUM('2_DEBITOS'!F1955,'2_DEBITOS'!G1955))</f>
        <v>0</v>
      </c>
      <c r="G1959" s="8" t="str">
        <f>IF('1_QUESITOS'!$D$18="ERRO !!!","",
IF(E1959+F1959=0,"",
IF(OR('2_DEBITOS'!I1955="Sim",'1_QUESITOS'!$D$6="Sim",'1_QUESITOS'!$D$7="Sim",'1_QUESITOS'!$D$9="Sim"),"D",
IF('3_CAPAG'!$D$9="","",
'3_CAPAG'!$D$9))))</f>
        <v/>
      </c>
      <c r="H1959" s="8" t="str">
        <f>IF('1_QUESITOS'!$D$18="ERRO !!!","00.0",
IF(AND(OR(G1959="C",G1959="D"),'1_QUESITOS'!$D$13="Sim"),"10.1",
IF(AND(OR(G1959="A",G1959="B"),'1_QUESITOS'!$D$14="Sim"),"10.2",
IF(AND(OR(G1959="C",G1959="D"),'1_QUESITOS'!$D$13="Não",'1_QUESITOS'!$D$12="Inciso I"),"11.1",
IF(AND(OR(G1959="C",G1959="D"),'1_QUESITOS'!$D$13="Não",'1_QUESITOS'!$D$12="Inciso II"),"11.2",
"00.0")))))</f>
        <v>00.0</v>
      </c>
      <c r="I1959" s="87">
        <f>IF('1_QUESITOS'!$D$18="ERRO !!!",0,
IF(H1959="10.1",0.65,
IF(H1959="10.2",0,
IF(AND(H1959="11.1",'1_QUESITOS'!$D$8="Não",'1_QUESITOS'!$D$9="Não",'1_QUESITOS'!$D$10="Não",'1_QUESITOS'!$D$11="Não"),0.65,
IF(AND(H1959="11.1",OR('1_QUESITOS'!$D$8="Sim",'1_QUESITOS'!$D$9="Sim",'1_QUESITOS'!$D$10="Sim",'1_QUESITOS'!$D$11="Sim")),0.7,
IF(AND(H1959="11.2",'1_QUESITOS'!$D$8="Não",'1_QUESITOS'!$D$9="Não",'1_QUESITOS'!$D$10="Não",'1_QUESITOS'!$D$11="Não"),0.5,
IF(AND(H1959="11.2",OR('1_QUESITOS'!$D$8="Sim",'1_QUESITOS'!$D$9="Sim",'1_QUESITOS'!$D$10="Sim",'1_QUESITOS'!$D$11="Sim")),0.55,
0)))))))</f>
        <v>0</v>
      </c>
      <c r="J1959" s="87">
        <f>'3_CAPAG'!$D$8</f>
        <v>0</v>
      </c>
      <c r="K1959" s="87">
        <f>IF(OR('2_DEBITOS'!I1955="Sim",'1_QUESITOS'!$D$6="Sim",'1_QUESITOS'!$D$7="Sim",'1_QUESITOS'!$D$9="Sim"),I1959,
SMALL(I1959:J1959,1))</f>
        <v>0</v>
      </c>
      <c r="L1959" s="7">
        <f>IF('2_DEBITOS'!$I$4="ERRO !!!",0,ROUNDDOWN(SUM(E1959:F1959)*K1959,2))</f>
        <v>0</v>
      </c>
      <c r="M1959" s="7">
        <f t="shared" si="120"/>
        <v>0</v>
      </c>
      <c r="N1959" s="7">
        <f t="shared" si="123"/>
        <v>0</v>
      </c>
      <c r="O1959" s="7">
        <f t="shared" si="121"/>
        <v>0</v>
      </c>
    </row>
    <row r="1960" spans="3:15" x14ac:dyDescent="0.35">
      <c r="C1960" s="18" t="str">
        <f t="shared" si="122"/>
        <v/>
      </c>
      <c r="D1960" s="13" t="str">
        <f>IF('2_DEBITOS'!D1956="","Não informado",'2_DEBITOS'!D1956)</f>
        <v>Não informado</v>
      </c>
      <c r="E1960" s="7">
        <f>IF('2_DEBITOS'!$I$4="ERRO !!!",0,SUM('2_DEBITOS'!E1956))</f>
        <v>0</v>
      </c>
      <c r="F1960" s="7">
        <f>IF('2_DEBITOS'!$I$4="ERRO !!!",0,SUM('2_DEBITOS'!F1956,'2_DEBITOS'!G1956))</f>
        <v>0</v>
      </c>
      <c r="G1960" s="8" t="str">
        <f>IF('1_QUESITOS'!$D$18="ERRO !!!","",
IF(E1960+F1960=0,"",
IF(OR('2_DEBITOS'!I1956="Sim",'1_QUESITOS'!$D$6="Sim",'1_QUESITOS'!$D$7="Sim",'1_QUESITOS'!$D$9="Sim"),"D",
IF('3_CAPAG'!$D$9="","",
'3_CAPAG'!$D$9))))</f>
        <v/>
      </c>
      <c r="H1960" s="8" t="str">
        <f>IF('1_QUESITOS'!$D$18="ERRO !!!","00.0",
IF(AND(OR(G1960="C",G1960="D"),'1_QUESITOS'!$D$13="Sim"),"10.1",
IF(AND(OR(G1960="A",G1960="B"),'1_QUESITOS'!$D$14="Sim"),"10.2",
IF(AND(OR(G1960="C",G1960="D"),'1_QUESITOS'!$D$13="Não",'1_QUESITOS'!$D$12="Inciso I"),"11.1",
IF(AND(OR(G1960="C",G1960="D"),'1_QUESITOS'!$D$13="Não",'1_QUESITOS'!$D$12="Inciso II"),"11.2",
"00.0")))))</f>
        <v>00.0</v>
      </c>
      <c r="I1960" s="87">
        <f>IF('1_QUESITOS'!$D$18="ERRO !!!",0,
IF(H1960="10.1",0.65,
IF(H1960="10.2",0,
IF(AND(H1960="11.1",'1_QUESITOS'!$D$8="Não",'1_QUESITOS'!$D$9="Não",'1_QUESITOS'!$D$10="Não",'1_QUESITOS'!$D$11="Não"),0.65,
IF(AND(H1960="11.1",OR('1_QUESITOS'!$D$8="Sim",'1_QUESITOS'!$D$9="Sim",'1_QUESITOS'!$D$10="Sim",'1_QUESITOS'!$D$11="Sim")),0.7,
IF(AND(H1960="11.2",'1_QUESITOS'!$D$8="Não",'1_QUESITOS'!$D$9="Não",'1_QUESITOS'!$D$10="Não",'1_QUESITOS'!$D$11="Não"),0.5,
IF(AND(H1960="11.2",OR('1_QUESITOS'!$D$8="Sim",'1_QUESITOS'!$D$9="Sim",'1_QUESITOS'!$D$10="Sim",'1_QUESITOS'!$D$11="Sim")),0.55,
0)))))))</f>
        <v>0</v>
      </c>
      <c r="J1960" s="87">
        <f>'3_CAPAG'!$D$8</f>
        <v>0</v>
      </c>
      <c r="K1960" s="87">
        <f>IF(OR('2_DEBITOS'!I1956="Sim",'1_QUESITOS'!$D$6="Sim",'1_QUESITOS'!$D$7="Sim",'1_QUESITOS'!$D$9="Sim"),I1960,
SMALL(I1960:J1960,1))</f>
        <v>0</v>
      </c>
      <c r="L1960" s="7">
        <f>IF('2_DEBITOS'!$I$4="ERRO !!!",0,ROUNDDOWN(SUM(E1960:F1960)*K1960,2))</f>
        <v>0</v>
      </c>
      <c r="M1960" s="7">
        <f t="shared" si="120"/>
        <v>0</v>
      </c>
      <c r="N1960" s="7">
        <f t="shared" si="123"/>
        <v>0</v>
      </c>
      <c r="O1960" s="7">
        <f t="shared" si="121"/>
        <v>0</v>
      </c>
    </row>
    <row r="1961" spans="3:15" x14ac:dyDescent="0.35">
      <c r="C1961" s="18" t="str">
        <f t="shared" si="122"/>
        <v/>
      </c>
      <c r="D1961" s="13" t="str">
        <f>IF('2_DEBITOS'!D1957="","Não informado",'2_DEBITOS'!D1957)</f>
        <v>Não informado</v>
      </c>
      <c r="E1961" s="7">
        <f>IF('2_DEBITOS'!$I$4="ERRO !!!",0,SUM('2_DEBITOS'!E1957))</f>
        <v>0</v>
      </c>
      <c r="F1961" s="7">
        <f>IF('2_DEBITOS'!$I$4="ERRO !!!",0,SUM('2_DEBITOS'!F1957,'2_DEBITOS'!G1957))</f>
        <v>0</v>
      </c>
      <c r="G1961" s="8" t="str">
        <f>IF('1_QUESITOS'!$D$18="ERRO !!!","",
IF(E1961+F1961=0,"",
IF(OR('2_DEBITOS'!I1957="Sim",'1_QUESITOS'!$D$6="Sim",'1_QUESITOS'!$D$7="Sim",'1_QUESITOS'!$D$9="Sim"),"D",
IF('3_CAPAG'!$D$9="","",
'3_CAPAG'!$D$9))))</f>
        <v/>
      </c>
      <c r="H1961" s="8" t="str">
        <f>IF('1_QUESITOS'!$D$18="ERRO !!!","00.0",
IF(AND(OR(G1961="C",G1961="D"),'1_QUESITOS'!$D$13="Sim"),"10.1",
IF(AND(OR(G1961="A",G1961="B"),'1_QUESITOS'!$D$14="Sim"),"10.2",
IF(AND(OR(G1961="C",G1961="D"),'1_QUESITOS'!$D$13="Não",'1_QUESITOS'!$D$12="Inciso I"),"11.1",
IF(AND(OR(G1961="C",G1961="D"),'1_QUESITOS'!$D$13="Não",'1_QUESITOS'!$D$12="Inciso II"),"11.2",
"00.0")))))</f>
        <v>00.0</v>
      </c>
      <c r="I1961" s="87">
        <f>IF('1_QUESITOS'!$D$18="ERRO !!!",0,
IF(H1961="10.1",0.65,
IF(H1961="10.2",0,
IF(AND(H1961="11.1",'1_QUESITOS'!$D$8="Não",'1_QUESITOS'!$D$9="Não",'1_QUESITOS'!$D$10="Não",'1_QUESITOS'!$D$11="Não"),0.65,
IF(AND(H1961="11.1",OR('1_QUESITOS'!$D$8="Sim",'1_QUESITOS'!$D$9="Sim",'1_QUESITOS'!$D$10="Sim",'1_QUESITOS'!$D$11="Sim")),0.7,
IF(AND(H1961="11.2",'1_QUESITOS'!$D$8="Não",'1_QUESITOS'!$D$9="Não",'1_QUESITOS'!$D$10="Não",'1_QUESITOS'!$D$11="Não"),0.5,
IF(AND(H1961="11.2",OR('1_QUESITOS'!$D$8="Sim",'1_QUESITOS'!$D$9="Sim",'1_QUESITOS'!$D$10="Sim",'1_QUESITOS'!$D$11="Sim")),0.55,
0)))))))</f>
        <v>0</v>
      </c>
      <c r="J1961" s="87">
        <f>'3_CAPAG'!$D$8</f>
        <v>0</v>
      </c>
      <c r="K1961" s="87">
        <f>IF(OR('2_DEBITOS'!I1957="Sim",'1_QUESITOS'!$D$6="Sim",'1_QUESITOS'!$D$7="Sim",'1_QUESITOS'!$D$9="Sim"),I1961,
SMALL(I1961:J1961,1))</f>
        <v>0</v>
      </c>
      <c r="L1961" s="7">
        <f>IF('2_DEBITOS'!$I$4="ERRO !!!",0,ROUNDDOWN(SUM(E1961:F1961)*K1961,2))</f>
        <v>0</v>
      </c>
      <c r="M1961" s="7">
        <f t="shared" si="120"/>
        <v>0</v>
      </c>
      <c r="N1961" s="7">
        <f t="shared" si="123"/>
        <v>0</v>
      </c>
      <c r="O1961" s="7">
        <f t="shared" si="121"/>
        <v>0</v>
      </c>
    </row>
    <row r="1962" spans="3:15" x14ac:dyDescent="0.35">
      <c r="C1962" s="18" t="str">
        <f t="shared" si="122"/>
        <v/>
      </c>
      <c r="D1962" s="13" t="str">
        <f>IF('2_DEBITOS'!D1958="","Não informado",'2_DEBITOS'!D1958)</f>
        <v>Não informado</v>
      </c>
      <c r="E1962" s="7">
        <f>IF('2_DEBITOS'!$I$4="ERRO !!!",0,SUM('2_DEBITOS'!E1958))</f>
        <v>0</v>
      </c>
      <c r="F1962" s="7">
        <f>IF('2_DEBITOS'!$I$4="ERRO !!!",0,SUM('2_DEBITOS'!F1958,'2_DEBITOS'!G1958))</f>
        <v>0</v>
      </c>
      <c r="G1962" s="8" t="str">
        <f>IF('1_QUESITOS'!$D$18="ERRO !!!","",
IF(E1962+F1962=0,"",
IF(OR('2_DEBITOS'!I1958="Sim",'1_QUESITOS'!$D$6="Sim",'1_QUESITOS'!$D$7="Sim",'1_QUESITOS'!$D$9="Sim"),"D",
IF('3_CAPAG'!$D$9="","",
'3_CAPAG'!$D$9))))</f>
        <v/>
      </c>
      <c r="H1962" s="8" t="str">
        <f>IF('1_QUESITOS'!$D$18="ERRO !!!","00.0",
IF(AND(OR(G1962="C",G1962="D"),'1_QUESITOS'!$D$13="Sim"),"10.1",
IF(AND(OR(G1962="A",G1962="B"),'1_QUESITOS'!$D$14="Sim"),"10.2",
IF(AND(OR(G1962="C",G1962="D"),'1_QUESITOS'!$D$13="Não",'1_QUESITOS'!$D$12="Inciso I"),"11.1",
IF(AND(OR(G1962="C",G1962="D"),'1_QUESITOS'!$D$13="Não",'1_QUESITOS'!$D$12="Inciso II"),"11.2",
"00.0")))))</f>
        <v>00.0</v>
      </c>
      <c r="I1962" s="87">
        <f>IF('1_QUESITOS'!$D$18="ERRO !!!",0,
IF(H1962="10.1",0.65,
IF(H1962="10.2",0,
IF(AND(H1962="11.1",'1_QUESITOS'!$D$8="Não",'1_QUESITOS'!$D$9="Não",'1_QUESITOS'!$D$10="Não",'1_QUESITOS'!$D$11="Não"),0.65,
IF(AND(H1962="11.1",OR('1_QUESITOS'!$D$8="Sim",'1_QUESITOS'!$D$9="Sim",'1_QUESITOS'!$D$10="Sim",'1_QUESITOS'!$D$11="Sim")),0.7,
IF(AND(H1962="11.2",'1_QUESITOS'!$D$8="Não",'1_QUESITOS'!$D$9="Não",'1_QUESITOS'!$D$10="Não",'1_QUESITOS'!$D$11="Não"),0.5,
IF(AND(H1962="11.2",OR('1_QUESITOS'!$D$8="Sim",'1_QUESITOS'!$D$9="Sim",'1_QUESITOS'!$D$10="Sim",'1_QUESITOS'!$D$11="Sim")),0.55,
0)))))))</f>
        <v>0</v>
      </c>
      <c r="J1962" s="87">
        <f>'3_CAPAG'!$D$8</f>
        <v>0</v>
      </c>
      <c r="K1962" s="87">
        <f>IF(OR('2_DEBITOS'!I1958="Sim",'1_QUESITOS'!$D$6="Sim",'1_QUESITOS'!$D$7="Sim",'1_QUESITOS'!$D$9="Sim"),I1962,
SMALL(I1962:J1962,1))</f>
        <v>0</v>
      </c>
      <c r="L1962" s="7">
        <f>IF('2_DEBITOS'!$I$4="ERRO !!!",0,ROUNDDOWN(SUM(E1962:F1962)*K1962,2))</f>
        <v>0</v>
      </c>
      <c r="M1962" s="7">
        <f t="shared" si="120"/>
        <v>0</v>
      </c>
      <c r="N1962" s="7">
        <f t="shared" si="123"/>
        <v>0</v>
      </c>
      <c r="O1962" s="7">
        <f t="shared" si="121"/>
        <v>0</v>
      </c>
    </row>
    <row r="1963" spans="3:15" x14ac:dyDescent="0.35">
      <c r="C1963" s="18" t="str">
        <f t="shared" si="122"/>
        <v/>
      </c>
      <c r="D1963" s="13" t="str">
        <f>IF('2_DEBITOS'!D1959="","Não informado",'2_DEBITOS'!D1959)</f>
        <v>Não informado</v>
      </c>
      <c r="E1963" s="7">
        <f>IF('2_DEBITOS'!$I$4="ERRO !!!",0,SUM('2_DEBITOS'!E1959))</f>
        <v>0</v>
      </c>
      <c r="F1963" s="7">
        <f>IF('2_DEBITOS'!$I$4="ERRO !!!",0,SUM('2_DEBITOS'!F1959,'2_DEBITOS'!G1959))</f>
        <v>0</v>
      </c>
      <c r="G1963" s="8" t="str">
        <f>IF('1_QUESITOS'!$D$18="ERRO !!!","",
IF(E1963+F1963=0,"",
IF(OR('2_DEBITOS'!I1959="Sim",'1_QUESITOS'!$D$6="Sim",'1_QUESITOS'!$D$7="Sim",'1_QUESITOS'!$D$9="Sim"),"D",
IF('3_CAPAG'!$D$9="","",
'3_CAPAG'!$D$9))))</f>
        <v/>
      </c>
      <c r="H1963" s="8" t="str">
        <f>IF('1_QUESITOS'!$D$18="ERRO !!!","00.0",
IF(AND(OR(G1963="C",G1963="D"),'1_QUESITOS'!$D$13="Sim"),"10.1",
IF(AND(OR(G1963="A",G1963="B"),'1_QUESITOS'!$D$14="Sim"),"10.2",
IF(AND(OR(G1963="C",G1963="D"),'1_QUESITOS'!$D$13="Não",'1_QUESITOS'!$D$12="Inciso I"),"11.1",
IF(AND(OR(G1963="C",G1963="D"),'1_QUESITOS'!$D$13="Não",'1_QUESITOS'!$D$12="Inciso II"),"11.2",
"00.0")))))</f>
        <v>00.0</v>
      </c>
      <c r="I1963" s="87">
        <f>IF('1_QUESITOS'!$D$18="ERRO !!!",0,
IF(H1963="10.1",0.65,
IF(H1963="10.2",0,
IF(AND(H1963="11.1",'1_QUESITOS'!$D$8="Não",'1_QUESITOS'!$D$9="Não",'1_QUESITOS'!$D$10="Não",'1_QUESITOS'!$D$11="Não"),0.65,
IF(AND(H1963="11.1",OR('1_QUESITOS'!$D$8="Sim",'1_QUESITOS'!$D$9="Sim",'1_QUESITOS'!$D$10="Sim",'1_QUESITOS'!$D$11="Sim")),0.7,
IF(AND(H1963="11.2",'1_QUESITOS'!$D$8="Não",'1_QUESITOS'!$D$9="Não",'1_QUESITOS'!$D$10="Não",'1_QUESITOS'!$D$11="Não"),0.5,
IF(AND(H1963="11.2",OR('1_QUESITOS'!$D$8="Sim",'1_QUESITOS'!$D$9="Sim",'1_QUESITOS'!$D$10="Sim",'1_QUESITOS'!$D$11="Sim")),0.55,
0)))))))</f>
        <v>0</v>
      </c>
      <c r="J1963" s="87">
        <f>'3_CAPAG'!$D$8</f>
        <v>0</v>
      </c>
      <c r="K1963" s="87">
        <f>IF(OR('2_DEBITOS'!I1959="Sim",'1_QUESITOS'!$D$6="Sim",'1_QUESITOS'!$D$7="Sim",'1_QUESITOS'!$D$9="Sim"),I1963,
SMALL(I1963:J1963,1))</f>
        <v>0</v>
      </c>
      <c r="L1963" s="7">
        <f>IF('2_DEBITOS'!$I$4="ERRO !!!",0,ROUNDDOWN(SUM(E1963:F1963)*K1963,2))</f>
        <v>0</v>
      </c>
      <c r="M1963" s="7">
        <f t="shared" si="120"/>
        <v>0</v>
      </c>
      <c r="N1963" s="7">
        <f t="shared" si="123"/>
        <v>0</v>
      </c>
      <c r="O1963" s="7">
        <f t="shared" si="121"/>
        <v>0</v>
      </c>
    </row>
    <row r="1964" spans="3:15" x14ac:dyDescent="0.35">
      <c r="C1964" s="18" t="str">
        <f t="shared" si="122"/>
        <v/>
      </c>
      <c r="D1964" s="13" t="str">
        <f>IF('2_DEBITOS'!D1960="","Não informado",'2_DEBITOS'!D1960)</f>
        <v>Não informado</v>
      </c>
      <c r="E1964" s="7">
        <f>IF('2_DEBITOS'!$I$4="ERRO !!!",0,SUM('2_DEBITOS'!E1960))</f>
        <v>0</v>
      </c>
      <c r="F1964" s="7">
        <f>IF('2_DEBITOS'!$I$4="ERRO !!!",0,SUM('2_DEBITOS'!F1960,'2_DEBITOS'!G1960))</f>
        <v>0</v>
      </c>
      <c r="G1964" s="8" t="str">
        <f>IF('1_QUESITOS'!$D$18="ERRO !!!","",
IF(E1964+F1964=0,"",
IF(OR('2_DEBITOS'!I1960="Sim",'1_QUESITOS'!$D$6="Sim",'1_QUESITOS'!$D$7="Sim",'1_QUESITOS'!$D$9="Sim"),"D",
IF('3_CAPAG'!$D$9="","",
'3_CAPAG'!$D$9))))</f>
        <v/>
      </c>
      <c r="H1964" s="8" t="str">
        <f>IF('1_QUESITOS'!$D$18="ERRO !!!","00.0",
IF(AND(OR(G1964="C",G1964="D"),'1_QUESITOS'!$D$13="Sim"),"10.1",
IF(AND(OR(G1964="A",G1964="B"),'1_QUESITOS'!$D$14="Sim"),"10.2",
IF(AND(OR(G1964="C",G1964="D"),'1_QUESITOS'!$D$13="Não",'1_QUESITOS'!$D$12="Inciso I"),"11.1",
IF(AND(OR(G1964="C",G1964="D"),'1_QUESITOS'!$D$13="Não",'1_QUESITOS'!$D$12="Inciso II"),"11.2",
"00.0")))))</f>
        <v>00.0</v>
      </c>
      <c r="I1964" s="87">
        <f>IF('1_QUESITOS'!$D$18="ERRO !!!",0,
IF(H1964="10.1",0.65,
IF(H1964="10.2",0,
IF(AND(H1964="11.1",'1_QUESITOS'!$D$8="Não",'1_QUESITOS'!$D$9="Não",'1_QUESITOS'!$D$10="Não",'1_QUESITOS'!$D$11="Não"),0.65,
IF(AND(H1964="11.1",OR('1_QUESITOS'!$D$8="Sim",'1_QUESITOS'!$D$9="Sim",'1_QUESITOS'!$D$10="Sim",'1_QUESITOS'!$D$11="Sim")),0.7,
IF(AND(H1964="11.2",'1_QUESITOS'!$D$8="Não",'1_QUESITOS'!$D$9="Não",'1_QUESITOS'!$D$10="Não",'1_QUESITOS'!$D$11="Não"),0.5,
IF(AND(H1964="11.2",OR('1_QUESITOS'!$D$8="Sim",'1_QUESITOS'!$D$9="Sim",'1_QUESITOS'!$D$10="Sim",'1_QUESITOS'!$D$11="Sim")),0.55,
0)))))))</f>
        <v>0</v>
      </c>
      <c r="J1964" s="87">
        <f>'3_CAPAG'!$D$8</f>
        <v>0</v>
      </c>
      <c r="K1964" s="87">
        <f>IF(OR('2_DEBITOS'!I1960="Sim",'1_QUESITOS'!$D$6="Sim",'1_QUESITOS'!$D$7="Sim",'1_QUESITOS'!$D$9="Sim"),I1964,
SMALL(I1964:J1964,1))</f>
        <v>0</v>
      </c>
      <c r="L1964" s="7">
        <f>IF('2_DEBITOS'!$I$4="ERRO !!!",0,ROUNDDOWN(SUM(E1964:F1964)*K1964,2))</f>
        <v>0</v>
      </c>
      <c r="M1964" s="7">
        <f t="shared" si="120"/>
        <v>0</v>
      </c>
      <c r="N1964" s="7">
        <f t="shared" si="123"/>
        <v>0</v>
      </c>
      <c r="O1964" s="7">
        <f t="shared" si="121"/>
        <v>0</v>
      </c>
    </row>
    <row r="1965" spans="3:15" x14ac:dyDescent="0.35">
      <c r="C1965" s="18" t="str">
        <f t="shared" si="122"/>
        <v/>
      </c>
      <c r="D1965" s="13" t="str">
        <f>IF('2_DEBITOS'!D1961="","Não informado",'2_DEBITOS'!D1961)</f>
        <v>Não informado</v>
      </c>
      <c r="E1965" s="7">
        <f>IF('2_DEBITOS'!$I$4="ERRO !!!",0,SUM('2_DEBITOS'!E1961))</f>
        <v>0</v>
      </c>
      <c r="F1965" s="7">
        <f>IF('2_DEBITOS'!$I$4="ERRO !!!",0,SUM('2_DEBITOS'!F1961,'2_DEBITOS'!G1961))</f>
        <v>0</v>
      </c>
      <c r="G1965" s="8" t="str">
        <f>IF('1_QUESITOS'!$D$18="ERRO !!!","",
IF(E1965+F1965=0,"",
IF(OR('2_DEBITOS'!I1961="Sim",'1_QUESITOS'!$D$6="Sim",'1_QUESITOS'!$D$7="Sim",'1_QUESITOS'!$D$9="Sim"),"D",
IF('3_CAPAG'!$D$9="","",
'3_CAPAG'!$D$9))))</f>
        <v/>
      </c>
      <c r="H1965" s="8" t="str">
        <f>IF('1_QUESITOS'!$D$18="ERRO !!!","00.0",
IF(AND(OR(G1965="C",G1965="D"),'1_QUESITOS'!$D$13="Sim"),"10.1",
IF(AND(OR(G1965="A",G1965="B"),'1_QUESITOS'!$D$14="Sim"),"10.2",
IF(AND(OR(G1965="C",G1965="D"),'1_QUESITOS'!$D$13="Não",'1_QUESITOS'!$D$12="Inciso I"),"11.1",
IF(AND(OR(G1965="C",G1965="D"),'1_QUESITOS'!$D$13="Não",'1_QUESITOS'!$D$12="Inciso II"),"11.2",
"00.0")))))</f>
        <v>00.0</v>
      </c>
      <c r="I1965" s="87">
        <f>IF('1_QUESITOS'!$D$18="ERRO !!!",0,
IF(H1965="10.1",0.65,
IF(H1965="10.2",0,
IF(AND(H1965="11.1",'1_QUESITOS'!$D$8="Não",'1_QUESITOS'!$D$9="Não",'1_QUESITOS'!$D$10="Não",'1_QUESITOS'!$D$11="Não"),0.65,
IF(AND(H1965="11.1",OR('1_QUESITOS'!$D$8="Sim",'1_QUESITOS'!$D$9="Sim",'1_QUESITOS'!$D$10="Sim",'1_QUESITOS'!$D$11="Sim")),0.7,
IF(AND(H1965="11.2",'1_QUESITOS'!$D$8="Não",'1_QUESITOS'!$D$9="Não",'1_QUESITOS'!$D$10="Não",'1_QUESITOS'!$D$11="Não"),0.5,
IF(AND(H1965="11.2",OR('1_QUESITOS'!$D$8="Sim",'1_QUESITOS'!$D$9="Sim",'1_QUESITOS'!$D$10="Sim",'1_QUESITOS'!$D$11="Sim")),0.55,
0)))))))</f>
        <v>0</v>
      </c>
      <c r="J1965" s="87">
        <f>'3_CAPAG'!$D$8</f>
        <v>0</v>
      </c>
      <c r="K1965" s="87">
        <f>IF(OR('2_DEBITOS'!I1961="Sim",'1_QUESITOS'!$D$6="Sim",'1_QUESITOS'!$D$7="Sim",'1_QUESITOS'!$D$9="Sim"),I1965,
SMALL(I1965:J1965,1))</f>
        <v>0</v>
      </c>
      <c r="L1965" s="7">
        <f>IF('2_DEBITOS'!$I$4="ERRO !!!",0,ROUNDDOWN(SUM(E1965:F1965)*K1965,2))</f>
        <v>0</v>
      </c>
      <c r="M1965" s="7">
        <f t="shared" si="120"/>
        <v>0</v>
      </c>
      <c r="N1965" s="7">
        <f t="shared" si="123"/>
        <v>0</v>
      </c>
      <c r="O1965" s="7">
        <f t="shared" si="121"/>
        <v>0</v>
      </c>
    </row>
    <row r="1966" spans="3:15" x14ac:dyDescent="0.35">
      <c r="C1966" s="18" t="str">
        <f t="shared" si="122"/>
        <v/>
      </c>
      <c r="D1966" s="13" t="str">
        <f>IF('2_DEBITOS'!D1962="","Não informado",'2_DEBITOS'!D1962)</f>
        <v>Não informado</v>
      </c>
      <c r="E1966" s="7">
        <f>IF('2_DEBITOS'!$I$4="ERRO !!!",0,SUM('2_DEBITOS'!E1962))</f>
        <v>0</v>
      </c>
      <c r="F1966" s="7">
        <f>IF('2_DEBITOS'!$I$4="ERRO !!!",0,SUM('2_DEBITOS'!F1962,'2_DEBITOS'!G1962))</f>
        <v>0</v>
      </c>
      <c r="G1966" s="8" t="str">
        <f>IF('1_QUESITOS'!$D$18="ERRO !!!","",
IF(E1966+F1966=0,"",
IF(OR('2_DEBITOS'!I1962="Sim",'1_QUESITOS'!$D$6="Sim",'1_QUESITOS'!$D$7="Sim",'1_QUESITOS'!$D$9="Sim"),"D",
IF('3_CAPAG'!$D$9="","",
'3_CAPAG'!$D$9))))</f>
        <v/>
      </c>
      <c r="H1966" s="8" t="str">
        <f>IF('1_QUESITOS'!$D$18="ERRO !!!","00.0",
IF(AND(OR(G1966="C",G1966="D"),'1_QUESITOS'!$D$13="Sim"),"10.1",
IF(AND(OR(G1966="A",G1966="B"),'1_QUESITOS'!$D$14="Sim"),"10.2",
IF(AND(OR(G1966="C",G1966="D"),'1_QUESITOS'!$D$13="Não",'1_QUESITOS'!$D$12="Inciso I"),"11.1",
IF(AND(OR(G1966="C",G1966="D"),'1_QUESITOS'!$D$13="Não",'1_QUESITOS'!$D$12="Inciso II"),"11.2",
"00.0")))))</f>
        <v>00.0</v>
      </c>
      <c r="I1966" s="87">
        <f>IF('1_QUESITOS'!$D$18="ERRO !!!",0,
IF(H1966="10.1",0.65,
IF(H1966="10.2",0,
IF(AND(H1966="11.1",'1_QUESITOS'!$D$8="Não",'1_QUESITOS'!$D$9="Não",'1_QUESITOS'!$D$10="Não",'1_QUESITOS'!$D$11="Não"),0.65,
IF(AND(H1966="11.1",OR('1_QUESITOS'!$D$8="Sim",'1_QUESITOS'!$D$9="Sim",'1_QUESITOS'!$D$10="Sim",'1_QUESITOS'!$D$11="Sim")),0.7,
IF(AND(H1966="11.2",'1_QUESITOS'!$D$8="Não",'1_QUESITOS'!$D$9="Não",'1_QUESITOS'!$D$10="Não",'1_QUESITOS'!$D$11="Não"),0.5,
IF(AND(H1966="11.2",OR('1_QUESITOS'!$D$8="Sim",'1_QUESITOS'!$D$9="Sim",'1_QUESITOS'!$D$10="Sim",'1_QUESITOS'!$D$11="Sim")),0.55,
0)))))))</f>
        <v>0</v>
      </c>
      <c r="J1966" s="87">
        <f>'3_CAPAG'!$D$8</f>
        <v>0</v>
      </c>
      <c r="K1966" s="87">
        <f>IF(OR('2_DEBITOS'!I1962="Sim",'1_QUESITOS'!$D$6="Sim",'1_QUESITOS'!$D$7="Sim",'1_QUESITOS'!$D$9="Sim"),I1966,
SMALL(I1966:J1966,1))</f>
        <v>0</v>
      </c>
      <c r="L1966" s="7">
        <f>IF('2_DEBITOS'!$I$4="ERRO !!!",0,ROUNDDOWN(SUM(E1966:F1966)*K1966,2))</f>
        <v>0</v>
      </c>
      <c r="M1966" s="7">
        <f t="shared" si="120"/>
        <v>0</v>
      </c>
      <c r="N1966" s="7">
        <f t="shared" si="123"/>
        <v>0</v>
      </c>
      <c r="O1966" s="7">
        <f t="shared" si="121"/>
        <v>0</v>
      </c>
    </row>
    <row r="1967" spans="3:15" x14ac:dyDescent="0.35">
      <c r="C1967" s="18" t="str">
        <f t="shared" si="122"/>
        <v/>
      </c>
      <c r="D1967" s="13" t="str">
        <f>IF('2_DEBITOS'!D1963="","Não informado",'2_DEBITOS'!D1963)</f>
        <v>Não informado</v>
      </c>
      <c r="E1967" s="7">
        <f>IF('2_DEBITOS'!$I$4="ERRO !!!",0,SUM('2_DEBITOS'!E1963))</f>
        <v>0</v>
      </c>
      <c r="F1967" s="7">
        <f>IF('2_DEBITOS'!$I$4="ERRO !!!",0,SUM('2_DEBITOS'!F1963,'2_DEBITOS'!G1963))</f>
        <v>0</v>
      </c>
      <c r="G1967" s="8" t="str">
        <f>IF('1_QUESITOS'!$D$18="ERRO !!!","",
IF(E1967+F1967=0,"",
IF(OR('2_DEBITOS'!I1963="Sim",'1_QUESITOS'!$D$6="Sim",'1_QUESITOS'!$D$7="Sim",'1_QUESITOS'!$D$9="Sim"),"D",
IF('3_CAPAG'!$D$9="","",
'3_CAPAG'!$D$9))))</f>
        <v/>
      </c>
      <c r="H1967" s="8" t="str">
        <f>IF('1_QUESITOS'!$D$18="ERRO !!!","00.0",
IF(AND(OR(G1967="C",G1967="D"),'1_QUESITOS'!$D$13="Sim"),"10.1",
IF(AND(OR(G1967="A",G1967="B"),'1_QUESITOS'!$D$14="Sim"),"10.2",
IF(AND(OR(G1967="C",G1967="D"),'1_QUESITOS'!$D$13="Não",'1_QUESITOS'!$D$12="Inciso I"),"11.1",
IF(AND(OR(G1967="C",G1967="D"),'1_QUESITOS'!$D$13="Não",'1_QUESITOS'!$D$12="Inciso II"),"11.2",
"00.0")))))</f>
        <v>00.0</v>
      </c>
      <c r="I1967" s="87">
        <f>IF('1_QUESITOS'!$D$18="ERRO !!!",0,
IF(H1967="10.1",0.65,
IF(H1967="10.2",0,
IF(AND(H1967="11.1",'1_QUESITOS'!$D$8="Não",'1_QUESITOS'!$D$9="Não",'1_QUESITOS'!$D$10="Não",'1_QUESITOS'!$D$11="Não"),0.65,
IF(AND(H1967="11.1",OR('1_QUESITOS'!$D$8="Sim",'1_QUESITOS'!$D$9="Sim",'1_QUESITOS'!$D$10="Sim",'1_QUESITOS'!$D$11="Sim")),0.7,
IF(AND(H1967="11.2",'1_QUESITOS'!$D$8="Não",'1_QUESITOS'!$D$9="Não",'1_QUESITOS'!$D$10="Não",'1_QUESITOS'!$D$11="Não"),0.5,
IF(AND(H1967="11.2",OR('1_QUESITOS'!$D$8="Sim",'1_QUESITOS'!$D$9="Sim",'1_QUESITOS'!$D$10="Sim",'1_QUESITOS'!$D$11="Sim")),0.55,
0)))))))</f>
        <v>0</v>
      </c>
      <c r="J1967" s="87">
        <f>'3_CAPAG'!$D$8</f>
        <v>0</v>
      </c>
      <c r="K1967" s="87">
        <f>IF(OR('2_DEBITOS'!I1963="Sim",'1_QUESITOS'!$D$6="Sim",'1_QUESITOS'!$D$7="Sim",'1_QUESITOS'!$D$9="Sim"),I1967,
SMALL(I1967:J1967,1))</f>
        <v>0</v>
      </c>
      <c r="L1967" s="7">
        <f>IF('2_DEBITOS'!$I$4="ERRO !!!",0,ROUNDDOWN(SUM(E1967:F1967)*K1967,2))</f>
        <v>0</v>
      </c>
      <c r="M1967" s="7">
        <f t="shared" si="120"/>
        <v>0</v>
      </c>
      <c r="N1967" s="7">
        <f t="shared" si="123"/>
        <v>0</v>
      </c>
      <c r="O1967" s="7">
        <f t="shared" si="121"/>
        <v>0</v>
      </c>
    </row>
    <row r="1968" spans="3:15" x14ac:dyDescent="0.35">
      <c r="C1968" s="18" t="str">
        <f t="shared" si="122"/>
        <v/>
      </c>
      <c r="D1968" s="13" t="str">
        <f>IF('2_DEBITOS'!D1964="","Não informado",'2_DEBITOS'!D1964)</f>
        <v>Não informado</v>
      </c>
      <c r="E1968" s="7">
        <f>IF('2_DEBITOS'!$I$4="ERRO !!!",0,SUM('2_DEBITOS'!E1964))</f>
        <v>0</v>
      </c>
      <c r="F1968" s="7">
        <f>IF('2_DEBITOS'!$I$4="ERRO !!!",0,SUM('2_DEBITOS'!F1964,'2_DEBITOS'!G1964))</f>
        <v>0</v>
      </c>
      <c r="G1968" s="8" t="str">
        <f>IF('1_QUESITOS'!$D$18="ERRO !!!","",
IF(E1968+F1968=0,"",
IF(OR('2_DEBITOS'!I1964="Sim",'1_QUESITOS'!$D$6="Sim",'1_QUESITOS'!$D$7="Sim",'1_QUESITOS'!$D$9="Sim"),"D",
IF('3_CAPAG'!$D$9="","",
'3_CAPAG'!$D$9))))</f>
        <v/>
      </c>
      <c r="H1968" s="8" t="str">
        <f>IF('1_QUESITOS'!$D$18="ERRO !!!","00.0",
IF(AND(OR(G1968="C",G1968="D"),'1_QUESITOS'!$D$13="Sim"),"10.1",
IF(AND(OR(G1968="A",G1968="B"),'1_QUESITOS'!$D$14="Sim"),"10.2",
IF(AND(OR(G1968="C",G1968="D"),'1_QUESITOS'!$D$13="Não",'1_QUESITOS'!$D$12="Inciso I"),"11.1",
IF(AND(OR(G1968="C",G1968="D"),'1_QUESITOS'!$D$13="Não",'1_QUESITOS'!$D$12="Inciso II"),"11.2",
"00.0")))))</f>
        <v>00.0</v>
      </c>
      <c r="I1968" s="87">
        <f>IF('1_QUESITOS'!$D$18="ERRO !!!",0,
IF(H1968="10.1",0.65,
IF(H1968="10.2",0,
IF(AND(H1968="11.1",'1_QUESITOS'!$D$8="Não",'1_QUESITOS'!$D$9="Não",'1_QUESITOS'!$D$10="Não",'1_QUESITOS'!$D$11="Não"),0.65,
IF(AND(H1968="11.1",OR('1_QUESITOS'!$D$8="Sim",'1_QUESITOS'!$D$9="Sim",'1_QUESITOS'!$D$10="Sim",'1_QUESITOS'!$D$11="Sim")),0.7,
IF(AND(H1968="11.2",'1_QUESITOS'!$D$8="Não",'1_QUESITOS'!$D$9="Não",'1_QUESITOS'!$D$10="Não",'1_QUESITOS'!$D$11="Não"),0.5,
IF(AND(H1968="11.2",OR('1_QUESITOS'!$D$8="Sim",'1_QUESITOS'!$D$9="Sim",'1_QUESITOS'!$D$10="Sim",'1_QUESITOS'!$D$11="Sim")),0.55,
0)))))))</f>
        <v>0</v>
      </c>
      <c r="J1968" s="87">
        <f>'3_CAPAG'!$D$8</f>
        <v>0</v>
      </c>
      <c r="K1968" s="87">
        <f>IF(OR('2_DEBITOS'!I1964="Sim",'1_QUESITOS'!$D$6="Sim",'1_QUESITOS'!$D$7="Sim",'1_QUESITOS'!$D$9="Sim"),I1968,
SMALL(I1968:J1968,1))</f>
        <v>0</v>
      </c>
      <c r="L1968" s="7">
        <f>IF('2_DEBITOS'!$I$4="ERRO !!!",0,ROUNDDOWN(SUM(E1968:F1968)*K1968,2))</f>
        <v>0</v>
      </c>
      <c r="M1968" s="7">
        <f t="shared" si="120"/>
        <v>0</v>
      </c>
      <c r="N1968" s="7">
        <f t="shared" si="123"/>
        <v>0</v>
      </c>
      <c r="O1968" s="7">
        <f t="shared" si="121"/>
        <v>0</v>
      </c>
    </row>
    <row r="1969" spans="3:15" x14ac:dyDescent="0.35">
      <c r="C1969" s="18" t="str">
        <f t="shared" si="122"/>
        <v/>
      </c>
      <c r="D1969" s="13" t="str">
        <f>IF('2_DEBITOS'!D1965="","Não informado",'2_DEBITOS'!D1965)</f>
        <v>Não informado</v>
      </c>
      <c r="E1969" s="7">
        <f>IF('2_DEBITOS'!$I$4="ERRO !!!",0,SUM('2_DEBITOS'!E1965))</f>
        <v>0</v>
      </c>
      <c r="F1969" s="7">
        <f>IF('2_DEBITOS'!$I$4="ERRO !!!",0,SUM('2_DEBITOS'!F1965,'2_DEBITOS'!G1965))</f>
        <v>0</v>
      </c>
      <c r="G1969" s="8" t="str">
        <f>IF('1_QUESITOS'!$D$18="ERRO !!!","",
IF(E1969+F1969=0,"",
IF(OR('2_DEBITOS'!I1965="Sim",'1_QUESITOS'!$D$6="Sim",'1_QUESITOS'!$D$7="Sim",'1_QUESITOS'!$D$9="Sim"),"D",
IF('3_CAPAG'!$D$9="","",
'3_CAPAG'!$D$9))))</f>
        <v/>
      </c>
      <c r="H1969" s="8" t="str">
        <f>IF('1_QUESITOS'!$D$18="ERRO !!!","00.0",
IF(AND(OR(G1969="C",G1969="D"),'1_QUESITOS'!$D$13="Sim"),"10.1",
IF(AND(OR(G1969="A",G1969="B"),'1_QUESITOS'!$D$14="Sim"),"10.2",
IF(AND(OR(G1969="C",G1969="D"),'1_QUESITOS'!$D$13="Não",'1_QUESITOS'!$D$12="Inciso I"),"11.1",
IF(AND(OR(G1969="C",G1969="D"),'1_QUESITOS'!$D$13="Não",'1_QUESITOS'!$D$12="Inciso II"),"11.2",
"00.0")))))</f>
        <v>00.0</v>
      </c>
      <c r="I1969" s="87">
        <f>IF('1_QUESITOS'!$D$18="ERRO !!!",0,
IF(H1969="10.1",0.65,
IF(H1969="10.2",0,
IF(AND(H1969="11.1",'1_QUESITOS'!$D$8="Não",'1_QUESITOS'!$D$9="Não",'1_QUESITOS'!$D$10="Não",'1_QUESITOS'!$D$11="Não"),0.65,
IF(AND(H1969="11.1",OR('1_QUESITOS'!$D$8="Sim",'1_QUESITOS'!$D$9="Sim",'1_QUESITOS'!$D$10="Sim",'1_QUESITOS'!$D$11="Sim")),0.7,
IF(AND(H1969="11.2",'1_QUESITOS'!$D$8="Não",'1_QUESITOS'!$D$9="Não",'1_QUESITOS'!$D$10="Não",'1_QUESITOS'!$D$11="Não"),0.5,
IF(AND(H1969="11.2",OR('1_QUESITOS'!$D$8="Sim",'1_QUESITOS'!$D$9="Sim",'1_QUESITOS'!$D$10="Sim",'1_QUESITOS'!$D$11="Sim")),0.55,
0)))))))</f>
        <v>0</v>
      </c>
      <c r="J1969" s="87">
        <f>'3_CAPAG'!$D$8</f>
        <v>0</v>
      </c>
      <c r="K1969" s="87">
        <f>IF(OR('2_DEBITOS'!I1965="Sim",'1_QUESITOS'!$D$6="Sim",'1_QUESITOS'!$D$7="Sim",'1_QUESITOS'!$D$9="Sim"),I1969,
SMALL(I1969:J1969,1))</f>
        <v>0</v>
      </c>
      <c r="L1969" s="7">
        <f>IF('2_DEBITOS'!$I$4="ERRO !!!",0,ROUNDDOWN(SUM(E1969:F1969)*K1969,2))</f>
        <v>0</v>
      </c>
      <c r="M1969" s="7">
        <f t="shared" si="120"/>
        <v>0</v>
      </c>
      <c r="N1969" s="7">
        <f t="shared" si="123"/>
        <v>0</v>
      </c>
      <c r="O1969" s="7">
        <f t="shared" si="121"/>
        <v>0</v>
      </c>
    </row>
    <row r="1970" spans="3:15" x14ac:dyDescent="0.35">
      <c r="C1970" s="18" t="str">
        <f t="shared" si="122"/>
        <v/>
      </c>
      <c r="D1970" s="13" t="str">
        <f>IF('2_DEBITOS'!D1966="","Não informado",'2_DEBITOS'!D1966)</f>
        <v>Não informado</v>
      </c>
      <c r="E1970" s="7">
        <f>IF('2_DEBITOS'!$I$4="ERRO !!!",0,SUM('2_DEBITOS'!E1966))</f>
        <v>0</v>
      </c>
      <c r="F1970" s="7">
        <f>IF('2_DEBITOS'!$I$4="ERRO !!!",0,SUM('2_DEBITOS'!F1966,'2_DEBITOS'!G1966))</f>
        <v>0</v>
      </c>
      <c r="G1970" s="8" t="str">
        <f>IF('1_QUESITOS'!$D$18="ERRO !!!","",
IF(E1970+F1970=0,"",
IF(OR('2_DEBITOS'!I1966="Sim",'1_QUESITOS'!$D$6="Sim",'1_QUESITOS'!$D$7="Sim",'1_QUESITOS'!$D$9="Sim"),"D",
IF('3_CAPAG'!$D$9="","",
'3_CAPAG'!$D$9))))</f>
        <v/>
      </c>
      <c r="H1970" s="8" t="str">
        <f>IF('1_QUESITOS'!$D$18="ERRO !!!","00.0",
IF(AND(OR(G1970="C",G1970="D"),'1_QUESITOS'!$D$13="Sim"),"10.1",
IF(AND(OR(G1970="A",G1970="B"),'1_QUESITOS'!$D$14="Sim"),"10.2",
IF(AND(OR(G1970="C",G1970="D"),'1_QUESITOS'!$D$13="Não",'1_QUESITOS'!$D$12="Inciso I"),"11.1",
IF(AND(OR(G1970="C",G1970="D"),'1_QUESITOS'!$D$13="Não",'1_QUESITOS'!$D$12="Inciso II"),"11.2",
"00.0")))))</f>
        <v>00.0</v>
      </c>
      <c r="I1970" s="87">
        <f>IF('1_QUESITOS'!$D$18="ERRO !!!",0,
IF(H1970="10.1",0.65,
IF(H1970="10.2",0,
IF(AND(H1970="11.1",'1_QUESITOS'!$D$8="Não",'1_QUESITOS'!$D$9="Não",'1_QUESITOS'!$D$10="Não",'1_QUESITOS'!$D$11="Não"),0.65,
IF(AND(H1970="11.1",OR('1_QUESITOS'!$D$8="Sim",'1_QUESITOS'!$D$9="Sim",'1_QUESITOS'!$D$10="Sim",'1_QUESITOS'!$D$11="Sim")),0.7,
IF(AND(H1970="11.2",'1_QUESITOS'!$D$8="Não",'1_QUESITOS'!$D$9="Não",'1_QUESITOS'!$D$10="Não",'1_QUESITOS'!$D$11="Não"),0.5,
IF(AND(H1970="11.2",OR('1_QUESITOS'!$D$8="Sim",'1_QUESITOS'!$D$9="Sim",'1_QUESITOS'!$D$10="Sim",'1_QUESITOS'!$D$11="Sim")),0.55,
0)))))))</f>
        <v>0</v>
      </c>
      <c r="J1970" s="87">
        <f>'3_CAPAG'!$D$8</f>
        <v>0</v>
      </c>
      <c r="K1970" s="87">
        <f>IF(OR('2_DEBITOS'!I1966="Sim",'1_QUESITOS'!$D$6="Sim",'1_QUESITOS'!$D$7="Sim",'1_QUESITOS'!$D$9="Sim"),I1970,
SMALL(I1970:J1970,1))</f>
        <v>0</v>
      </c>
      <c r="L1970" s="7">
        <f>IF('2_DEBITOS'!$I$4="ERRO !!!",0,ROUNDDOWN(SUM(E1970:F1970)*K1970,2))</f>
        <v>0</v>
      </c>
      <c r="M1970" s="7">
        <f t="shared" si="120"/>
        <v>0</v>
      </c>
      <c r="N1970" s="7">
        <f t="shared" si="123"/>
        <v>0</v>
      </c>
      <c r="O1970" s="7">
        <f t="shared" si="121"/>
        <v>0</v>
      </c>
    </row>
    <row r="1971" spans="3:15" x14ac:dyDescent="0.35">
      <c r="C1971" s="18" t="str">
        <f t="shared" si="122"/>
        <v/>
      </c>
      <c r="D1971" s="13" t="str">
        <f>IF('2_DEBITOS'!D1967="","Não informado",'2_DEBITOS'!D1967)</f>
        <v>Não informado</v>
      </c>
      <c r="E1971" s="7">
        <f>IF('2_DEBITOS'!$I$4="ERRO !!!",0,SUM('2_DEBITOS'!E1967))</f>
        <v>0</v>
      </c>
      <c r="F1971" s="7">
        <f>IF('2_DEBITOS'!$I$4="ERRO !!!",0,SUM('2_DEBITOS'!F1967,'2_DEBITOS'!G1967))</f>
        <v>0</v>
      </c>
      <c r="G1971" s="8" t="str">
        <f>IF('1_QUESITOS'!$D$18="ERRO !!!","",
IF(E1971+F1971=0,"",
IF(OR('2_DEBITOS'!I1967="Sim",'1_QUESITOS'!$D$6="Sim",'1_QUESITOS'!$D$7="Sim",'1_QUESITOS'!$D$9="Sim"),"D",
IF('3_CAPAG'!$D$9="","",
'3_CAPAG'!$D$9))))</f>
        <v/>
      </c>
      <c r="H1971" s="8" t="str">
        <f>IF('1_QUESITOS'!$D$18="ERRO !!!","00.0",
IF(AND(OR(G1971="C",G1971="D"),'1_QUESITOS'!$D$13="Sim"),"10.1",
IF(AND(OR(G1971="A",G1971="B"),'1_QUESITOS'!$D$14="Sim"),"10.2",
IF(AND(OR(G1971="C",G1971="D"),'1_QUESITOS'!$D$13="Não",'1_QUESITOS'!$D$12="Inciso I"),"11.1",
IF(AND(OR(G1971="C",G1971="D"),'1_QUESITOS'!$D$13="Não",'1_QUESITOS'!$D$12="Inciso II"),"11.2",
"00.0")))))</f>
        <v>00.0</v>
      </c>
      <c r="I1971" s="87">
        <f>IF('1_QUESITOS'!$D$18="ERRO !!!",0,
IF(H1971="10.1",0.65,
IF(H1971="10.2",0,
IF(AND(H1971="11.1",'1_QUESITOS'!$D$8="Não",'1_QUESITOS'!$D$9="Não",'1_QUESITOS'!$D$10="Não",'1_QUESITOS'!$D$11="Não"),0.65,
IF(AND(H1971="11.1",OR('1_QUESITOS'!$D$8="Sim",'1_QUESITOS'!$D$9="Sim",'1_QUESITOS'!$D$10="Sim",'1_QUESITOS'!$D$11="Sim")),0.7,
IF(AND(H1971="11.2",'1_QUESITOS'!$D$8="Não",'1_QUESITOS'!$D$9="Não",'1_QUESITOS'!$D$10="Não",'1_QUESITOS'!$D$11="Não"),0.5,
IF(AND(H1971="11.2",OR('1_QUESITOS'!$D$8="Sim",'1_QUESITOS'!$D$9="Sim",'1_QUESITOS'!$D$10="Sim",'1_QUESITOS'!$D$11="Sim")),0.55,
0)))))))</f>
        <v>0</v>
      </c>
      <c r="J1971" s="87">
        <f>'3_CAPAG'!$D$8</f>
        <v>0</v>
      </c>
      <c r="K1971" s="87">
        <f>IF(OR('2_DEBITOS'!I1967="Sim",'1_QUESITOS'!$D$6="Sim",'1_QUESITOS'!$D$7="Sim",'1_QUESITOS'!$D$9="Sim"),I1971,
SMALL(I1971:J1971,1))</f>
        <v>0</v>
      </c>
      <c r="L1971" s="7">
        <f>IF('2_DEBITOS'!$I$4="ERRO !!!",0,ROUNDDOWN(SUM(E1971:F1971)*K1971,2))</f>
        <v>0</v>
      </c>
      <c r="M1971" s="7">
        <f t="shared" si="120"/>
        <v>0</v>
      </c>
      <c r="N1971" s="7">
        <f t="shared" si="123"/>
        <v>0</v>
      </c>
      <c r="O1971" s="7">
        <f t="shared" si="121"/>
        <v>0</v>
      </c>
    </row>
    <row r="1972" spans="3:15" x14ac:dyDescent="0.35">
      <c r="C1972" s="18" t="str">
        <f t="shared" si="122"/>
        <v/>
      </c>
      <c r="D1972" s="13" t="str">
        <f>IF('2_DEBITOS'!D1968="","Não informado",'2_DEBITOS'!D1968)</f>
        <v>Não informado</v>
      </c>
      <c r="E1972" s="7">
        <f>IF('2_DEBITOS'!$I$4="ERRO !!!",0,SUM('2_DEBITOS'!E1968))</f>
        <v>0</v>
      </c>
      <c r="F1972" s="7">
        <f>IF('2_DEBITOS'!$I$4="ERRO !!!",0,SUM('2_DEBITOS'!F1968,'2_DEBITOS'!G1968))</f>
        <v>0</v>
      </c>
      <c r="G1972" s="8" t="str">
        <f>IF('1_QUESITOS'!$D$18="ERRO !!!","",
IF(E1972+F1972=0,"",
IF(OR('2_DEBITOS'!I1968="Sim",'1_QUESITOS'!$D$6="Sim",'1_QUESITOS'!$D$7="Sim",'1_QUESITOS'!$D$9="Sim"),"D",
IF('3_CAPAG'!$D$9="","",
'3_CAPAG'!$D$9))))</f>
        <v/>
      </c>
      <c r="H1972" s="8" t="str">
        <f>IF('1_QUESITOS'!$D$18="ERRO !!!","00.0",
IF(AND(OR(G1972="C",G1972="D"),'1_QUESITOS'!$D$13="Sim"),"10.1",
IF(AND(OR(G1972="A",G1972="B"),'1_QUESITOS'!$D$14="Sim"),"10.2",
IF(AND(OR(G1972="C",G1972="D"),'1_QUESITOS'!$D$13="Não",'1_QUESITOS'!$D$12="Inciso I"),"11.1",
IF(AND(OR(G1972="C",G1972="D"),'1_QUESITOS'!$D$13="Não",'1_QUESITOS'!$D$12="Inciso II"),"11.2",
"00.0")))))</f>
        <v>00.0</v>
      </c>
      <c r="I1972" s="87">
        <f>IF('1_QUESITOS'!$D$18="ERRO !!!",0,
IF(H1972="10.1",0.65,
IF(H1972="10.2",0,
IF(AND(H1972="11.1",'1_QUESITOS'!$D$8="Não",'1_QUESITOS'!$D$9="Não",'1_QUESITOS'!$D$10="Não",'1_QUESITOS'!$D$11="Não"),0.65,
IF(AND(H1972="11.1",OR('1_QUESITOS'!$D$8="Sim",'1_QUESITOS'!$D$9="Sim",'1_QUESITOS'!$D$10="Sim",'1_QUESITOS'!$D$11="Sim")),0.7,
IF(AND(H1972="11.2",'1_QUESITOS'!$D$8="Não",'1_QUESITOS'!$D$9="Não",'1_QUESITOS'!$D$10="Não",'1_QUESITOS'!$D$11="Não"),0.5,
IF(AND(H1972="11.2",OR('1_QUESITOS'!$D$8="Sim",'1_QUESITOS'!$D$9="Sim",'1_QUESITOS'!$D$10="Sim",'1_QUESITOS'!$D$11="Sim")),0.55,
0)))))))</f>
        <v>0</v>
      </c>
      <c r="J1972" s="87">
        <f>'3_CAPAG'!$D$8</f>
        <v>0</v>
      </c>
      <c r="K1972" s="87">
        <f>IF(OR('2_DEBITOS'!I1968="Sim",'1_QUESITOS'!$D$6="Sim",'1_QUESITOS'!$D$7="Sim",'1_QUESITOS'!$D$9="Sim"),I1972,
SMALL(I1972:J1972,1))</f>
        <v>0</v>
      </c>
      <c r="L1972" s="7">
        <f>IF('2_DEBITOS'!$I$4="ERRO !!!",0,ROUNDDOWN(SUM(E1972:F1972)*K1972,2))</f>
        <v>0</v>
      </c>
      <c r="M1972" s="7">
        <f t="shared" si="120"/>
        <v>0</v>
      </c>
      <c r="N1972" s="7">
        <f t="shared" si="123"/>
        <v>0</v>
      </c>
      <c r="O1972" s="7">
        <f t="shared" si="121"/>
        <v>0</v>
      </c>
    </row>
    <row r="1973" spans="3:15" x14ac:dyDescent="0.35">
      <c r="C1973" s="18" t="str">
        <f t="shared" si="122"/>
        <v/>
      </c>
      <c r="D1973" s="13" t="str">
        <f>IF('2_DEBITOS'!D1969="","Não informado",'2_DEBITOS'!D1969)</f>
        <v>Não informado</v>
      </c>
      <c r="E1973" s="7">
        <f>IF('2_DEBITOS'!$I$4="ERRO !!!",0,SUM('2_DEBITOS'!E1969))</f>
        <v>0</v>
      </c>
      <c r="F1973" s="7">
        <f>IF('2_DEBITOS'!$I$4="ERRO !!!",0,SUM('2_DEBITOS'!F1969,'2_DEBITOS'!G1969))</f>
        <v>0</v>
      </c>
      <c r="G1973" s="8" t="str">
        <f>IF('1_QUESITOS'!$D$18="ERRO !!!","",
IF(E1973+F1973=0,"",
IF(OR('2_DEBITOS'!I1969="Sim",'1_QUESITOS'!$D$6="Sim",'1_QUESITOS'!$D$7="Sim",'1_QUESITOS'!$D$9="Sim"),"D",
IF('3_CAPAG'!$D$9="","",
'3_CAPAG'!$D$9))))</f>
        <v/>
      </c>
      <c r="H1973" s="8" t="str">
        <f>IF('1_QUESITOS'!$D$18="ERRO !!!","00.0",
IF(AND(OR(G1973="C",G1973="D"),'1_QUESITOS'!$D$13="Sim"),"10.1",
IF(AND(OR(G1973="A",G1973="B"),'1_QUESITOS'!$D$14="Sim"),"10.2",
IF(AND(OR(G1973="C",G1973="D"),'1_QUESITOS'!$D$13="Não",'1_QUESITOS'!$D$12="Inciso I"),"11.1",
IF(AND(OR(G1973="C",G1973="D"),'1_QUESITOS'!$D$13="Não",'1_QUESITOS'!$D$12="Inciso II"),"11.2",
"00.0")))))</f>
        <v>00.0</v>
      </c>
      <c r="I1973" s="87">
        <f>IF('1_QUESITOS'!$D$18="ERRO !!!",0,
IF(H1973="10.1",0.65,
IF(H1973="10.2",0,
IF(AND(H1973="11.1",'1_QUESITOS'!$D$8="Não",'1_QUESITOS'!$D$9="Não",'1_QUESITOS'!$D$10="Não",'1_QUESITOS'!$D$11="Não"),0.65,
IF(AND(H1973="11.1",OR('1_QUESITOS'!$D$8="Sim",'1_QUESITOS'!$D$9="Sim",'1_QUESITOS'!$D$10="Sim",'1_QUESITOS'!$D$11="Sim")),0.7,
IF(AND(H1973="11.2",'1_QUESITOS'!$D$8="Não",'1_QUESITOS'!$D$9="Não",'1_QUESITOS'!$D$10="Não",'1_QUESITOS'!$D$11="Não"),0.5,
IF(AND(H1973="11.2",OR('1_QUESITOS'!$D$8="Sim",'1_QUESITOS'!$D$9="Sim",'1_QUESITOS'!$D$10="Sim",'1_QUESITOS'!$D$11="Sim")),0.55,
0)))))))</f>
        <v>0</v>
      </c>
      <c r="J1973" s="87">
        <f>'3_CAPAG'!$D$8</f>
        <v>0</v>
      </c>
      <c r="K1973" s="87">
        <f>IF(OR('2_DEBITOS'!I1969="Sim",'1_QUESITOS'!$D$6="Sim",'1_QUESITOS'!$D$7="Sim",'1_QUESITOS'!$D$9="Sim"),I1973,
SMALL(I1973:J1973,1))</f>
        <v>0</v>
      </c>
      <c r="L1973" s="7">
        <f>IF('2_DEBITOS'!$I$4="ERRO !!!",0,ROUNDDOWN(SUM(E1973:F1973)*K1973,2))</f>
        <v>0</v>
      </c>
      <c r="M1973" s="7">
        <f t="shared" si="120"/>
        <v>0</v>
      </c>
      <c r="N1973" s="7">
        <f t="shared" si="123"/>
        <v>0</v>
      </c>
      <c r="O1973" s="7">
        <f t="shared" si="121"/>
        <v>0</v>
      </c>
    </row>
    <row r="1974" spans="3:15" x14ac:dyDescent="0.35">
      <c r="C1974" s="18" t="str">
        <f t="shared" si="122"/>
        <v/>
      </c>
      <c r="D1974" s="13" t="str">
        <f>IF('2_DEBITOS'!D1970="","Não informado",'2_DEBITOS'!D1970)</f>
        <v>Não informado</v>
      </c>
      <c r="E1974" s="7">
        <f>IF('2_DEBITOS'!$I$4="ERRO !!!",0,SUM('2_DEBITOS'!E1970))</f>
        <v>0</v>
      </c>
      <c r="F1974" s="7">
        <f>IF('2_DEBITOS'!$I$4="ERRO !!!",0,SUM('2_DEBITOS'!F1970,'2_DEBITOS'!G1970))</f>
        <v>0</v>
      </c>
      <c r="G1974" s="8" t="str">
        <f>IF('1_QUESITOS'!$D$18="ERRO !!!","",
IF(E1974+F1974=0,"",
IF(OR('2_DEBITOS'!I1970="Sim",'1_QUESITOS'!$D$6="Sim",'1_QUESITOS'!$D$7="Sim",'1_QUESITOS'!$D$9="Sim"),"D",
IF('3_CAPAG'!$D$9="","",
'3_CAPAG'!$D$9))))</f>
        <v/>
      </c>
      <c r="H1974" s="8" t="str">
        <f>IF('1_QUESITOS'!$D$18="ERRO !!!","00.0",
IF(AND(OR(G1974="C",G1974="D"),'1_QUESITOS'!$D$13="Sim"),"10.1",
IF(AND(OR(G1974="A",G1974="B"),'1_QUESITOS'!$D$14="Sim"),"10.2",
IF(AND(OR(G1974="C",G1974="D"),'1_QUESITOS'!$D$13="Não",'1_QUESITOS'!$D$12="Inciso I"),"11.1",
IF(AND(OR(G1974="C",G1974="D"),'1_QUESITOS'!$D$13="Não",'1_QUESITOS'!$D$12="Inciso II"),"11.2",
"00.0")))))</f>
        <v>00.0</v>
      </c>
      <c r="I1974" s="87">
        <f>IF('1_QUESITOS'!$D$18="ERRO !!!",0,
IF(H1974="10.1",0.65,
IF(H1974="10.2",0,
IF(AND(H1974="11.1",'1_QUESITOS'!$D$8="Não",'1_QUESITOS'!$D$9="Não",'1_QUESITOS'!$D$10="Não",'1_QUESITOS'!$D$11="Não"),0.65,
IF(AND(H1974="11.1",OR('1_QUESITOS'!$D$8="Sim",'1_QUESITOS'!$D$9="Sim",'1_QUESITOS'!$D$10="Sim",'1_QUESITOS'!$D$11="Sim")),0.7,
IF(AND(H1974="11.2",'1_QUESITOS'!$D$8="Não",'1_QUESITOS'!$D$9="Não",'1_QUESITOS'!$D$10="Não",'1_QUESITOS'!$D$11="Não"),0.5,
IF(AND(H1974="11.2",OR('1_QUESITOS'!$D$8="Sim",'1_QUESITOS'!$D$9="Sim",'1_QUESITOS'!$D$10="Sim",'1_QUESITOS'!$D$11="Sim")),0.55,
0)))))))</f>
        <v>0</v>
      </c>
      <c r="J1974" s="87">
        <f>'3_CAPAG'!$D$8</f>
        <v>0</v>
      </c>
      <c r="K1974" s="87">
        <f>IF(OR('2_DEBITOS'!I1970="Sim",'1_QUESITOS'!$D$6="Sim",'1_QUESITOS'!$D$7="Sim",'1_QUESITOS'!$D$9="Sim"),I1974,
SMALL(I1974:J1974,1))</f>
        <v>0</v>
      </c>
      <c r="L1974" s="7">
        <f>IF('2_DEBITOS'!$I$4="ERRO !!!",0,ROUNDDOWN(SUM(E1974:F1974)*K1974,2))</f>
        <v>0</v>
      </c>
      <c r="M1974" s="7">
        <f t="shared" si="120"/>
        <v>0</v>
      </c>
      <c r="N1974" s="7">
        <f t="shared" si="123"/>
        <v>0</v>
      </c>
      <c r="O1974" s="7">
        <f t="shared" si="121"/>
        <v>0</v>
      </c>
    </row>
    <row r="1975" spans="3:15" x14ac:dyDescent="0.35">
      <c r="C1975" s="18" t="str">
        <f t="shared" si="122"/>
        <v/>
      </c>
      <c r="D1975" s="13" t="str">
        <f>IF('2_DEBITOS'!D1971="","Não informado",'2_DEBITOS'!D1971)</f>
        <v>Não informado</v>
      </c>
      <c r="E1975" s="7">
        <f>IF('2_DEBITOS'!$I$4="ERRO !!!",0,SUM('2_DEBITOS'!E1971))</f>
        <v>0</v>
      </c>
      <c r="F1975" s="7">
        <f>IF('2_DEBITOS'!$I$4="ERRO !!!",0,SUM('2_DEBITOS'!F1971,'2_DEBITOS'!G1971))</f>
        <v>0</v>
      </c>
      <c r="G1975" s="8" t="str">
        <f>IF('1_QUESITOS'!$D$18="ERRO !!!","",
IF(E1975+F1975=0,"",
IF(OR('2_DEBITOS'!I1971="Sim",'1_QUESITOS'!$D$6="Sim",'1_QUESITOS'!$D$7="Sim",'1_QUESITOS'!$D$9="Sim"),"D",
IF('3_CAPAG'!$D$9="","",
'3_CAPAG'!$D$9))))</f>
        <v/>
      </c>
      <c r="H1975" s="8" t="str">
        <f>IF('1_QUESITOS'!$D$18="ERRO !!!","00.0",
IF(AND(OR(G1975="C",G1975="D"),'1_QUESITOS'!$D$13="Sim"),"10.1",
IF(AND(OR(G1975="A",G1975="B"),'1_QUESITOS'!$D$14="Sim"),"10.2",
IF(AND(OR(G1975="C",G1975="D"),'1_QUESITOS'!$D$13="Não",'1_QUESITOS'!$D$12="Inciso I"),"11.1",
IF(AND(OR(G1975="C",G1975="D"),'1_QUESITOS'!$D$13="Não",'1_QUESITOS'!$D$12="Inciso II"),"11.2",
"00.0")))))</f>
        <v>00.0</v>
      </c>
      <c r="I1975" s="87">
        <f>IF('1_QUESITOS'!$D$18="ERRO !!!",0,
IF(H1975="10.1",0.65,
IF(H1975="10.2",0,
IF(AND(H1975="11.1",'1_QUESITOS'!$D$8="Não",'1_QUESITOS'!$D$9="Não",'1_QUESITOS'!$D$10="Não",'1_QUESITOS'!$D$11="Não"),0.65,
IF(AND(H1975="11.1",OR('1_QUESITOS'!$D$8="Sim",'1_QUESITOS'!$D$9="Sim",'1_QUESITOS'!$D$10="Sim",'1_QUESITOS'!$D$11="Sim")),0.7,
IF(AND(H1975="11.2",'1_QUESITOS'!$D$8="Não",'1_QUESITOS'!$D$9="Não",'1_QUESITOS'!$D$10="Não",'1_QUESITOS'!$D$11="Não"),0.5,
IF(AND(H1975="11.2",OR('1_QUESITOS'!$D$8="Sim",'1_QUESITOS'!$D$9="Sim",'1_QUESITOS'!$D$10="Sim",'1_QUESITOS'!$D$11="Sim")),0.55,
0)))))))</f>
        <v>0</v>
      </c>
      <c r="J1975" s="87">
        <f>'3_CAPAG'!$D$8</f>
        <v>0</v>
      </c>
      <c r="K1975" s="87">
        <f>IF(OR('2_DEBITOS'!I1971="Sim",'1_QUESITOS'!$D$6="Sim",'1_QUESITOS'!$D$7="Sim",'1_QUESITOS'!$D$9="Sim"),I1975,
SMALL(I1975:J1975,1))</f>
        <v>0</v>
      </c>
      <c r="L1975" s="7">
        <f>IF('2_DEBITOS'!$I$4="ERRO !!!",0,ROUNDDOWN(SUM(E1975:F1975)*K1975,2))</f>
        <v>0</v>
      </c>
      <c r="M1975" s="7">
        <f t="shared" si="120"/>
        <v>0</v>
      </c>
      <c r="N1975" s="7">
        <f t="shared" si="123"/>
        <v>0</v>
      </c>
      <c r="O1975" s="7">
        <f t="shared" si="121"/>
        <v>0</v>
      </c>
    </row>
    <row r="1976" spans="3:15" x14ac:dyDescent="0.35">
      <c r="C1976" s="18" t="str">
        <f t="shared" si="122"/>
        <v/>
      </c>
      <c r="D1976" s="13" t="str">
        <f>IF('2_DEBITOS'!D1972="","Não informado",'2_DEBITOS'!D1972)</f>
        <v>Não informado</v>
      </c>
      <c r="E1976" s="7">
        <f>IF('2_DEBITOS'!$I$4="ERRO !!!",0,SUM('2_DEBITOS'!E1972))</f>
        <v>0</v>
      </c>
      <c r="F1976" s="7">
        <f>IF('2_DEBITOS'!$I$4="ERRO !!!",0,SUM('2_DEBITOS'!F1972,'2_DEBITOS'!G1972))</f>
        <v>0</v>
      </c>
      <c r="G1976" s="8" t="str">
        <f>IF('1_QUESITOS'!$D$18="ERRO !!!","",
IF(E1976+F1976=0,"",
IF(OR('2_DEBITOS'!I1972="Sim",'1_QUESITOS'!$D$6="Sim",'1_QUESITOS'!$D$7="Sim",'1_QUESITOS'!$D$9="Sim"),"D",
IF('3_CAPAG'!$D$9="","",
'3_CAPAG'!$D$9))))</f>
        <v/>
      </c>
      <c r="H1976" s="8" t="str">
        <f>IF('1_QUESITOS'!$D$18="ERRO !!!","00.0",
IF(AND(OR(G1976="C",G1976="D"),'1_QUESITOS'!$D$13="Sim"),"10.1",
IF(AND(OR(G1976="A",G1976="B"),'1_QUESITOS'!$D$14="Sim"),"10.2",
IF(AND(OR(G1976="C",G1976="D"),'1_QUESITOS'!$D$13="Não",'1_QUESITOS'!$D$12="Inciso I"),"11.1",
IF(AND(OR(G1976="C",G1976="D"),'1_QUESITOS'!$D$13="Não",'1_QUESITOS'!$D$12="Inciso II"),"11.2",
"00.0")))))</f>
        <v>00.0</v>
      </c>
      <c r="I1976" s="87">
        <f>IF('1_QUESITOS'!$D$18="ERRO !!!",0,
IF(H1976="10.1",0.65,
IF(H1976="10.2",0,
IF(AND(H1976="11.1",'1_QUESITOS'!$D$8="Não",'1_QUESITOS'!$D$9="Não",'1_QUESITOS'!$D$10="Não",'1_QUESITOS'!$D$11="Não"),0.65,
IF(AND(H1976="11.1",OR('1_QUESITOS'!$D$8="Sim",'1_QUESITOS'!$D$9="Sim",'1_QUESITOS'!$D$10="Sim",'1_QUESITOS'!$D$11="Sim")),0.7,
IF(AND(H1976="11.2",'1_QUESITOS'!$D$8="Não",'1_QUESITOS'!$D$9="Não",'1_QUESITOS'!$D$10="Não",'1_QUESITOS'!$D$11="Não"),0.5,
IF(AND(H1976="11.2",OR('1_QUESITOS'!$D$8="Sim",'1_QUESITOS'!$D$9="Sim",'1_QUESITOS'!$D$10="Sim",'1_QUESITOS'!$D$11="Sim")),0.55,
0)))))))</f>
        <v>0</v>
      </c>
      <c r="J1976" s="87">
        <f>'3_CAPAG'!$D$8</f>
        <v>0</v>
      </c>
      <c r="K1976" s="87">
        <f>IF(OR('2_DEBITOS'!I1972="Sim",'1_QUESITOS'!$D$6="Sim",'1_QUESITOS'!$D$7="Sim",'1_QUESITOS'!$D$9="Sim"),I1976,
SMALL(I1976:J1976,1))</f>
        <v>0</v>
      </c>
      <c r="L1976" s="7">
        <f>IF('2_DEBITOS'!$I$4="ERRO !!!",0,ROUNDDOWN(SUM(E1976:F1976)*K1976,2))</f>
        <v>0</v>
      </c>
      <c r="M1976" s="7">
        <f t="shared" si="120"/>
        <v>0</v>
      </c>
      <c r="N1976" s="7">
        <f t="shared" si="123"/>
        <v>0</v>
      </c>
      <c r="O1976" s="7">
        <f t="shared" si="121"/>
        <v>0</v>
      </c>
    </row>
    <row r="1977" spans="3:15" x14ac:dyDescent="0.35">
      <c r="C1977" s="18" t="str">
        <f t="shared" si="122"/>
        <v/>
      </c>
      <c r="D1977" s="13" t="str">
        <f>IF('2_DEBITOS'!D1973="","Não informado",'2_DEBITOS'!D1973)</f>
        <v>Não informado</v>
      </c>
      <c r="E1977" s="7">
        <f>IF('2_DEBITOS'!$I$4="ERRO !!!",0,SUM('2_DEBITOS'!E1973))</f>
        <v>0</v>
      </c>
      <c r="F1977" s="7">
        <f>IF('2_DEBITOS'!$I$4="ERRO !!!",0,SUM('2_DEBITOS'!F1973,'2_DEBITOS'!G1973))</f>
        <v>0</v>
      </c>
      <c r="G1977" s="8" t="str">
        <f>IF('1_QUESITOS'!$D$18="ERRO !!!","",
IF(E1977+F1977=0,"",
IF(OR('2_DEBITOS'!I1973="Sim",'1_QUESITOS'!$D$6="Sim",'1_QUESITOS'!$D$7="Sim",'1_QUESITOS'!$D$9="Sim"),"D",
IF('3_CAPAG'!$D$9="","",
'3_CAPAG'!$D$9))))</f>
        <v/>
      </c>
      <c r="H1977" s="8" t="str">
        <f>IF('1_QUESITOS'!$D$18="ERRO !!!","00.0",
IF(AND(OR(G1977="C",G1977="D"),'1_QUESITOS'!$D$13="Sim"),"10.1",
IF(AND(OR(G1977="A",G1977="B"),'1_QUESITOS'!$D$14="Sim"),"10.2",
IF(AND(OR(G1977="C",G1977="D"),'1_QUESITOS'!$D$13="Não",'1_QUESITOS'!$D$12="Inciso I"),"11.1",
IF(AND(OR(G1977="C",G1977="D"),'1_QUESITOS'!$D$13="Não",'1_QUESITOS'!$D$12="Inciso II"),"11.2",
"00.0")))))</f>
        <v>00.0</v>
      </c>
      <c r="I1977" s="87">
        <f>IF('1_QUESITOS'!$D$18="ERRO !!!",0,
IF(H1977="10.1",0.65,
IF(H1977="10.2",0,
IF(AND(H1977="11.1",'1_QUESITOS'!$D$8="Não",'1_QUESITOS'!$D$9="Não",'1_QUESITOS'!$D$10="Não",'1_QUESITOS'!$D$11="Não"),0.65,
IF(AND(H1977="11.1",OR('1_QUESITOS'!$D$8="Sim",'1_QUESITOS'!$D$9="Sim",'1_QUESITOS'!$D$10="Sim",'1_QUESITOS'!$D$11="Sim")),0.7,
IF(AND(H1977="11.2",'1_QUESITOS'!$D$8="Não",'1_QUESITOS'!$D$9="Não",'1_QUESITOS'!$D$10="Não",'1_QUESITOS'!$D$11="Não"),0.5,
IF(AND(H1977="11.2",OR('1_QUESITOS'!$D$8="Sim",'1_QUESITOS'!$D$9="Sim",'1_QUESITOS'!$D$10="Sim",'1_QUESITOS'!$D$11="Sim")),0.55,
0)))))))</f>
        <v>0</v>
      </c>
      <c r="J1977" s="87">
        <f>'3_CAPAG'!$D$8</f>
        <v>0</v>
      </c>
      <c r="K1977" s="87">
        <f>IF(OR('2_DEBITOS'!I1973="Sim",'1_QUESITOS'!$D$6="Sim",'1_QUESITOS'!$D$7="Sim",'1_QUESITOS'!$D$9="Sim"),I1977,
SMALL(I1977:J1977,1))</f>
        <v>0</v>
      </c>
      <c r="L1977" s="7">
        <f>IF('2_DEBITOS'!$I$4="ERRO !!!",0,ROUNDDOWN(SUM(E1977:F1977)*K1977,2))</f>
        <v>0</v>
      </c>
      <c r="M1977" s="7">
        <f t="shared" si="120"/>
        <v>0</v>
      </c>
      <c r="N1977" s="7">
        <f t="shared" si="123"/>
        <v>0</v>
      </c>
      <c r="O1977" s="7">
        <f t="shared" si="121"/>
        <v>0</v>
      </c>
    </row>
    <row r="1978" spans="3:15" x14ac:dyDescent="0.35">
      <c r="C1978" s="18" t="str">
        <f t="shared" si="122"/>
        <v/>
      </c>
      <c r="D1978" s="13" t="str">
        <f>IF('2_DEBITOS'!D1974="","Não informado",'2_DEBITOS'!D1974)</f>
        <v>Não informado</v>
      </c>
      <c r="E1978" s="7">
        <f>IF('2_DEBITOS'!$I$4="ERRO !!!",0,SUM('2_DEBITOS'!E1974))</f>
        <v>0</v>
      </c>
      <c r="F1978" s="7">
        <f>IF('2_DEBITOS'!$I$4="ERRO !!!",0,SUM('2_DEBITOS'!F1974,'2_DEBITOS'!G1974))</f>
        <v>0</v>
      </c>
      <c r="G1978" s="8" t="str">
        <f>IF('1_QUESITOS'!$D$18="ERRO !!!","",
IF(E1978+F1978=0,"",
IF(OR('2_DEBITOS'!I1974="Sim",'1_QUESITOS'!$D$6="Sim",'1_QUESITOS'!$D$7="Sim",'1_QUESITOS'!$D$9="Sim"),"D",
IF('3_CAPAG'!$D$9="","",
'3_CAPAG'!$D$9))))</f>
        <v/>
      </c>
      <c r="H1978" s="8" t="str">
        <f>IF('1_QUESITOS'!$D$18="ERRO !!!","00.0",
IF(AND(OR(G1978="C",G1978="D"),'1_QUESITOS'!$D$13="Sim"),"10.1",
IF(AND(OR(G1978="A",G1978="B"),'1_QUESITOS'!$D$14="Sim"),"10.2",
IF(AND(OR(G1978="C",G1978="D"),'1_QUESITOS'!$D$13="Não",'1_QUESITOS'!$D$12="Inciso I"),"11.1",
IF(AND(OR(G1978="C",G1978="D"),'1_QUESITOS'!$D$13="Não",'1_QUESITOS'!$D$12="Inciso II"),"11.2",
"00.0")))))</f>
        <v>00.0</v>
      </c>
      <c r="I1978" s="87">
        <f>IF('1_QUESITOS'!$D$18="ERRO !!!",0,
IF(H1978="10.1",0.65,
IF(H1978="10.2",0,
IF(AND(H1978="11.1",'1_QUESITOS'!$D$8="Não",'1_QUESITOS'!$D$9="Não",'1_QUESITOS'!$D$10="Não",'1_QUESITOS'!$D$11="Não"),0.65,
IF(AND(H1978="11.1",OR('1_QUESITOS'!$D$8="Sim",'1_QUESITOS'!$D$9="Sim",'1_QUESITOS'!$D$10="Sim",'1_QUESITOS'!$D$11="Sim")),0.7,
IF(AND(H1978="11.2",'1_QUESITOS'!$D$8="Não",'1_QUESITOS'!$D$9="Não",'1_QUESITOS'!$D$10="Não",'1_QUESITOS'!$D$11="Não"),0.5,
IF(AND(H1978="11.2",OR('1_QUESITOS'!$D$8="Sim",'1_QUESITOS'!$D$9="Sim",'1_QUESITOS'!$D$10="Sim",'1_QUESITOS'!$D$11="Sim")),0.55,
0)))))))</f>
        <v>0</v>
      </c>
      <c r="J1978" s="87">
        <f>'3_CAPAG'!$D$8</f>
        <v>0</v>
      </c>
      <c r="K1978" s="87">
        <f>IF(OR('2_DEBITOS'!I1974="Sim",'1_QUESITOS'!$D$6="Sim",'1_QUESITOS'!$D$7="Sim",'1_QUESITOS'!$D$9="Sim"),I1978,
SMALL(I1978:J1978,1))</f>
        <v>0</v>
      </c>
      <c r="L1978" s="7">
        <f>IF('2_DEBITOS'!$I$4="ERRO !!!",0,ROUNDDOWN(SUM(E1978:F1978)*K1978,2))</f>
        <v>0</v>
      </c>
      <c r="M1978" s="7">
        <f t="shared" si="120"/>
        <v>0</v>
      </c>
      <c r="N1978" s="7">
        <f t="shared" si="123"/>
        <v>0</v>
      </c>
      <c r="O1978" s="7">
        <f t="shared" si="121"/>
        <v>0</v>
      </c>
    </row>
    <row r="1979" spans="3:15" x14ac:dyDescent="0.35">
      <c r="C1979" s="18" t="str">
        <f t="shared" si="122"/>
        <v/>
      </c>
      <c r="D1979" s="13" t="str">
        <f>IF('2_DEBITOS'!D1975="","Não informado",'2_DEBITOS'!D1975)</f>
        <v>Não informado</v>
      </c>
      <c r="E1979" s="7">
        <f>IF('2_DEBITOS'!$I$4="ERRO !!!",0,SUM('2_DEBITOS'!E1975))</f>
        <v>0</v>
      </c>
      <c r="F1979" s="7">
        <f>IF('2_DEBITOS'!$I$4="ERRO !!!",0,SUM('2_DEBITOS'!F1975,'2_DEBITOS'!G1975))</f>
        <v>0</v>
      </c>
      <c r="G1979" s="8" t="str">
        <f>IF('1_QUESITOS'!$D$18="ERRO !!!","",
IF(E1979+F1979=0,"",
IF(OR('2_DEBITOS'!I1975="Sim",'1_QUESITOS'!$D$6="Sim",'1_QUESITOS'!$D$7="Sim",'1_QUESITOS'!$D$9="Sim"),"D",
IF('3_CAPAG'!$D$9="","",
'3_CAPAG'!$D$9))))</f>
        <v/>
      </c>
      <c r="H1979" s="8" t="str">
        <f>IF('1_QUESITOS'!$D$18="ERRO !!!","00.0",
IF(AND(OR(G1979="C",G1979="D"),'1_QUESITOS'!$D$13="Sim"),"10.1",
IF(AND(OR(G1979="A",G1979="B"),'1_QUESITOS'!$D$14="Sim"),"10.2",
IF(AND(OR(G1979="C",G1979="D"),'1_QUESITOS'!$D$13="Não",'1_QUESITOS'!$D$12="Inciso I"),"11.1",
IF(AND(OR(G1979="C",G1979="D"),'1_QUESITOS'!$D$13="Não",'1_QUESITOS'!$D$12="Inciso II"),"11.2",
"00.0")))))</f>
        <v>00.0</v>
      </c>
      <c r="I1979" s="87">
        <f>IF('1_QUESITOS'!$D$18="ERRO !!!",0,
IF(H1979="10.1",0.65,
IF(H1979="10.2",0,
IF(AND(H1979="11.1",'1_QUESITOS'!$D$8="Não",'1_QUESITOS'!$D$9="Não",'1_QUESITOS'!$D$10="Não",'1_QUESITOS'!$D$11="Não"),0.65,
IF(AND(H1979="11.1",OR('1_QUESITOS'!$D$8="Sim",'1_QUESITOS'!$D$9="Sim",'1_QUESITOS'!$D$10="Sim",'1_QUESITOS'!$D$11="Sim")),0.7,
IF(AND(H1979="11.2",'1_QUESITOS'!$D$8="Não",'1_QUESITOS'!$D$9="Não",'1_QUESITOS'!$D$10="Não",'1_QUESITOS'!$D$11="Não"),0.5,
IF(AND(H1979="11.2",OR('1_QUESITOS'!$D$8="Sim",'1_QUESITOS'!$D$9="Sim",'1_QUESITOS'!$D$10="Sim",'1_QUESITOS'!$D$11="Sim")),0.55,
0)))))))</f>
        <v>0</v>
      </c>
      <c r="J1979" s="87">
        <f>'3_CAPAG'!$D$8</f>
        <v>0</v>
      </c>
      <c r="K1979" s="87">
        <f>IF(OR('2_DEBITOS'!I1975="Sim",'1_QUESITOS'!$D$6="Sim",'1_QUESITOS'!$D$7="Sim",'1_QUESITOS'!$D$9="Sim"),I1979,
SMALL(I1979:J1979,1))</f>
        <v>0</v>
      </c>
      <c r="L1979" s="7">
        <f>IF('2_DEBITOS'!$I$4="ERRO !!!",0,ROUNDDOWN(SUM(E1979:F1979)*K1979,2))</f>
        <v>0</v>
      </c>
      <c r="M1979" s="7">
        <f t="shared" si="120"/>
        <v>0</v>
      </c>
      <c r="N1979" s="7">
        <f t="shared" si="123"/>
        <v>0</v>
      </c>
      <c r="O1979" s="7">
        <f t="shared" si="121"/>
        <v>0</v>
      </c>
    </row>
    <row r="1980" spans="3:15" x14ac:dyDescent="0.35">
      <c r="C1980" s="18" t="str">
        <f t="shared" si="122"/>
        <v/>
      </c>
      <c r="D1980" s="13" t="str">
        <f>IF('2_DEBITOS'!D1976="","Não informado",'2_DEBITOS'!D1976)</f>
        <v>Não informado</v>
      </c>
      <c r="E1980" s="7">
        <f>IF('2_DEBITOS'!$I$4="ERRO !!!",0,SUM('2_DEBITOS'!E1976))</f>
        <v>0</v>
      </c>
      <c r="F1980" s="7">
        <f>IF('2_DEBITOS'!$I$4="ERRO !!!",0,SUM('2_DEBITOS'!F1976,'2_DEBITOS'!G1976))</f>
        <v>0</v>
      </c>
      <c r="G1980" s="8" t="str">
        <f>IF('1_QUESITOS'!$D$18="ERRO !!!","",
IF(E1980+F1980=0,"",
IF(OR('2_DEBITOS'!I1976="Sim",'1_QUESITOS'!$D$6="Sim",'1_QUESITOS'!$D$7="Sim",'1_QUESITOS'!$D$9="Sim"),"D",
IF('3_CAPAG'!$D$9="","",
'3_CAPAG'!$D$9))))</f>
        <v/>
      </c>
      <c r="H1980" s="8" t="str">
        <f>IF('1_QUESITOS'!$D$18="ERRO !!!","00.0",
IF(AND(OR(G1980="C",G1980="D"),'1_QUESITOS'!$D$13="Sim"),"10.1",
IF(AND(OR(G1980="A",G1980="B"),'1_QUESITOS'!$D$14="Sim"),"10.2",
IF(AND(OR(G1980="C",G1980="D"),'1_QUESITOS'!$D$13="Não",'1_QUESITOS'!$D$12="Inciso I"),"11.1",
IF(AND(OR(G1980="C",G1980="D"),'1_QUESITOS'!$D$13="Não",'1_QUESITOS'!$D$12="Inciso II"),"11.2",
"00.0")))))</f>
        <v>00.0</v>
      </c>
      <c r="I1980" s="87">
        <f>IF('1_QUESITOS'!$D$18="ERRO !!!",0,
IF(H1980="10.1",0.65,
IF(H1980="10.2",0,
IF(AND(H1980="11.1",'1_QUESITOS'!$D$8="Não",'1_QUESITOS'!$D$9="Não",'1_QUESITOS'!$D$10="Não",'1_QUESITOS'!$D$11="Não"),0.65,
IF(AND(H1980="11.1",OR('1_QUESITOS'!$D$8="Sim",'1_QUESITOS'!$D$9="Sim",'1_QUESITOS'!$D$10="Sim",'1_QUESITOS'!$D$11="Sim")),0.7,
IF(AND(H1980="11.2",'1_QUESITOS'!$D$8="Não",'1_QUESITOS'!$D$9="Não",'1_QUESITOS'!$D$10="Não",'1_QUESITOS'!$D$11="Não"),0.5,
IF(AND(H1980="11.2",OR('1_QUESITOS'!$D$8="Sim",'1_QUESITOS'!$D$9="Sim",'1_QUESITOS'!$D$10="Sim",'1_QUESITOS'!$D$11="Sim")),0.55,
0)))))))</f>
        <v>0</v>
      </c>
      <c r="J1980" s="87">
        <f>'3_CAPAG'!$D$8</f>
        <v>0</v>
      </c>
      <c r="K1980" s="87">
        <f>IF(OR('2_DEBITOS'!I1976="Sim",'1_QUESITOS'!$D$6="Sim",'1_QUESITOS'!$D$7="Sim",'1_QUESITOS'!$D$9="Sim"),I1980,
SMALL(I1980:J1980,1))</f>
        <v>0</v>
      </c>
      <c r="L1980" s="7">
        <f>IF('2_DEBITOS'!$I$4="ERRO !!!",0,ROUNDDOWN(SUM(E1980:F1980)*K1980,2))</f>
        <v>0</v>
      </c>
      <c r="M1980" s="7">
        <f t="shared" si="120"/>
        <v>0</v>
      </c>
      <c r="N1980" s="7">
        <f t="shared" si="123"/>
        <v>0</v>
      </c>
      <c r="O1980" s="7">
        <f t="shared" si="121"/>
        <v>0</v>
      </c>
    </row>
    <row r="1981" spans="3:15" x14ac:dyDescent="0.35">
      <c r="C1981" s="18" t="str">
        <f t="shared" si="122"/>
        <v/>
      </c>
      <c r="D1981" s="13" t="str">
        <f>IF('2_DEBITOS'!D1977="","Não informado",'2_DEBITOS'!D1977)</f>
        <v>Não informado</v>
      </c>
      <c r="E1981" s="7">
        <f>IF('2_DEBITOS'!$I$4="ERRO !!!",0,SUM('2_DEBITOS'!E1977))</f>
        <v>0</v>
      </c>
      <c r="F1981" s="7">
        <f>IF('2_DEBITOS'!$I$4="ERRO !!!",0,SUM('2_DEBITOS'!F1977,'2_DEBITOS'!G1977))</f>
        <v>0</v>
      </c>
      <c r="G1981" s="8" t="str">
        <f>IF('1_QUESITOS'!$D$18="ERRO !!!","",
IF(E1981+F1981=0,"",
IF(OR('2_DEBITOS'!I1977="Sim",'1_QUESITOS'!$D$6="Sim",'1_QUESITOS'!$D$7="Sim",'1_QUESITOS'!$D$9="Sim"),"D",
IF('3_CAPAG'!$D$9="","",
'3_CAPAG'!$D$9))))</f>
        <v/>
      </c>
      <c r="H1981" s="8" t="str">
        <f>IF('1_QUESITOS'!$D$18="ERRO !!!","00.0",
IF(AND(OR(G1981="C",G1981="D"),'1_QUESITOS'!$D$13="Sim"),"10.1",
IF(AND(OR(G1981="A",G1981="B"),'1_QUESITOS'!$D$14="Sim"),"10.2",
IF(AND(OR(G1981="C",G1981="D"),'1_QUESITOS'!$D$13="Não",'1_QUESITOS'!$D$12="Inciso I"),"11.1",
IF(AND(OR(G1981="C",G1981="D"),'1_QUESITOS'!$D$13="Não",'1_QUESITOS'!$D$12="Inciso II"),"11.2",
"00.0")))))</f>
        <v>00.0</v>
      </c>
      <c r="I1981" s="87">
        <f>IF('1_QUESITOS'!$D$18="ERRO !!!",0,
IF(H1981="10.1",0.65,
IF(H1981="10.2",0,
IF(AND(H1981="11.1",'1_QUESITOS'!$D$8="Não",'1_QUESITOS'!$D$9="Não",'1_QUESITOS'!$D$10="Não",'1_QUESITOS'!$D$11="Não"),0.65,
IF(AND(H1981="11.1",OR('1_QUESITOS'!$D$8="Sim",'1_QUESITOS'!$D$9="Sim",'1_QUESITOS'!$D$10="Sim",'1_QUESITOS'!$D$11="Sim")),0.7,
IF(AND(H1981="11.2",'1_QUESITOS'!$D$8="Não",'1_QUESITOS'!$D$9="Não",'1_QUESITOS'!$D$10="Não",'1_QUESITOS'!$D$11="Não"),0.5,
IF(AND(H1981="11.2",OR('1_QUESITOS'!$D$8="Sim",'1_QUESITOS'!$D$9="Sim",'1_QUESITOS'!$D$10="Sim",'1_QUESITOS'!$D$11="Sim")),0.55,
0)))))))</f>
        <v>0</v>
      </c>
      <c r="J1981" s="87">
        <f>'3_CAPAG'!$D$8</f>
        <v>0</v>
      </c>
      <c r="K1981" s="87">
        <f>IF(OR('2_DEBITOS'!I1977="Sim",'1_QUESITOS'!$D$6="Sim",'1_QUESITOS'!$D$7="Sim",'1_QUESITOS'!$D$9="Sim"),I1981,
SMALL(I1981:J1981,1))</f>
        <v>0</v>
      </c>
      <c r="L1981" s="7">
        <f>IF('2_DEBITOS'!$I$4="ERRO !!!",0,ROUNDDOWN(SUM(E1981:F1981)*K1981,2))</f>
        <v>0</v>
      </c>
      <c r="M1981" s="7">
        <f t="shared" si="120"/>
        <v>0</v>
      </c>
      <c r="N1981" s="7">
        <f t="shared" si="123"/>
        <v>0</v>
      </c>
      <c r="O1981" s="7">
        <f t="shared" si="121"/>
        <v>0</v>
      </c>
    </row>
    <row r="1982" spans="3:15" x14ac:dyDescent="0.35">
      <c r="C1982" s="18" t="str">
        <f t="shared" si="122"/>
        <v/>
      </c>
      <c r="D1982" s="13" t="str">
        <f>IF('2_DEBITOS'!D1978="","Não informado",'2_DEBITOS'!D1978)</f>
        <v>Não informado</v>
      </c>
      <c r="E1982" s="7">
        <f>IF('2_DEBITOS'!$I$4="ERRO !!!",0,SUM('2_DEBITOS'!E1978))</f>
        <v>0</v>
      </c>
      <c r="F1982" s="7">
        <f>IF('2_DEBITOS'!$I$4="ERRO !!!",0,SUM('2_DEBITOS'!F1978,'2_DEBITOS'!G1978))</f>
        <v>0</v>
      </c>
      <c r="G1982" s="8" t="str">
        <f>IF('1_QUESITOS'!$D$18="ERRO !!!","",
IF(E1982+F1982=0,"",
IF(OR('2_DEBITOS'!I1978="Sim",'1_QUESITOS'!$D$6="Sim",'1_QUESITOS'!$D$7="Sim",'1_QUESITOS'!$D$9="Sim"),"D",
IF('3_CAPAG'!$D$9="","",
'3_CAPAG'!$D$9))))</f>
        <v/>
      </c>
      <c r="H1982" s="8" t="str">
        <f>IF('1_QUESITOS'!$D$18="ERRO !!!","00.0",
IF(AND(OR(G1982="C",G1982="D"),'1_QUESITOS'!$D$13="Sim"),"10.1",
IF(AND(OR(G1982="A",G1982="B"),'1_QUESITOS'!$D$14="Sim"),"10.2",
IF(AND(OR(G1982="C",G1982="D"),'1_QUESITOS'!$D$13="Não",'1_QUESITOS'!$D$12="Inciso I"),"11.1",
IF(AND(OR(G1982="C",G1982="D"),'1_QUESITOS'!$D$13="Não",'1_QUESITOS'!$D$12="Inciso II"),"11.2",
"00.0")))))</f>
        <v>00.0</v>
      </c>
      <c r="I1982" s="87">
        <f>IF('1_QUESITOS'!$D$18="ERRO !!!",0,
IF(H1982="10.1",0.65,
IF(H1982="10.2",0,
IF(AND(H1982="11.1",'1_QUESITOS'!$D$8="Não",'1_QUESITOS'!$D$9="Não",'1_QUESITOS'!$D$10="Não",'1_QUESITOS'!$D$11="Não"),0.65,
IF(AND(H1982="11.1",OR('1_QUESITOS'!$D$8="Sim",'1_QUESITOS'!$D$9="Sim",'1_QUESITOS'!$D$10="Sim",'1_QUESITOS'!$D$11="Sim")),0.7,
IF(AND(H1982="11.2",'1_QUESITOS'!$D$8="Não",'1_QUESITOS'!$D$9="Não",'1_QUESITOS'!$D$10="Não",'1_QUESITOS'!$D$11="Não"),0.5,
IF(AND(H1982="11.2",OR('1_QUESITOS'!$D$8="Sim",'1_QUESITOS'!$D$9="Sim",'1_QUESITOS'!$D$10="Sim",'1_QUESITOS'!$D$11="Sim")),0.55,
0)))))))</f>
        <v>0</v>
      </c>
      <c r="J1982" s="87">
        <f>'3_CAPAG'!$D$8</f>
        <v>0</v>
      </c>
      <c r="K1982" s="87">
        <f>IF(OR('2_DEBITOS'!I1978="Sim",'1_QUESITOS'!$D$6="Sim",'1_QUESITOS'!$D$7="Sim",'1_QUESITOS'!$D$9="Sim"),I1982,
SMALL(I1982:J1982,1))</f>
        <v>0</v>
      </c>
      <c r="L1982" s="7">
        <f>IF('2_DEBITOS'!$I$4="ERRO !!!",0,ROUNDDOWN(SUM(E1982:F1982)*K1982,2))</f>
        <v>0</v>
      </c>
      <c r="M1982" s="7">
        <f t="shared" si="120"/>
        <v>0</v>
      </c>
      <c r="N1982" s="7">
        <f t="shared" si="123"/>
        <v>0</v>
      </c>
      <c r="O1982" s="7">
        <f t="shared" si="121"/>
        <v>0</v>
      </c>
    </row>
    <row r="1983" spans="3:15" x14ac:dyDescent="0.35">
      <c r="C1983" s="18" t="str">
        <f t="shared" si="122"/>
        <v/>
      </c>
      <c r="D1983" s="13" t="str">
        <f>IF('2_DEBITOS'!D1979="","Não informado",'2_DEBITOS'!D1979)</f>
        <v>Não informado</v>
      </c>
      <c r="E1983" s="7">
        <f>IF('2_DEBITOS'!$I$4="ERRO !!!",0,SUM('2_DEBITOS'!E1979))</f>
        <v>0</v>
      </c>
      <c r="F1983" s="7">
        <f>IF('2_DEBITOS'!$I$4="ERRO !!!",0,SUM('2_DEBITOS'!F1979,'2_DEBITOS'!G1979))</f>
        <v>0</v>
      </c>
      <c r="G1983" s="8" t="str">
        <f>IF('1_QUESITOS'!$D$18="ERRO !!!","",
IF(E1983+F1983=0,"",
IF(OR('2_DEBITOS'!I1979="Sim",'1_QUESITOS'!$D$6="Sim",'1_QUESITOS'!$D$7="Sim",'1_QUESITOS'!$D$9="Sim"),"D",
IF('3_CAPAG'!$D$9="","",
'3_CAPAG'!$D$9))))</f>
        <v/>
      </c>
      <c r="H1983" s="8" t="str">
        <f>IF('1_QUESITOS'!$D$18="ERRO !!!","00.0",
IF(AND(OR(G1983="C",G1983="D"),'1_QUESITOS'!$D$13="Sim"),"10.1",
IF(AND(OR(G1983="A",G1983="B"),'1_QUESITOS'!$D$14="Sim"),"10.2",
IF(AND(OR(G1983="C",G1983="D"),'1_QUESITOS'!$D$13="Não",'1_QUESITOS'!$D$12="Inciso I"),"11.1",
IF(AND(OR(G1983="C",G1983="D"),'1_QUESITOS'!$D$13="Não",'1_QUESITOS'!$D$12="Inciso II"),"11.2",
"00.0")))))</f>
        <v>00.0</v>
      </c>
      <c r="I1983" s="87">
        <f>IF('1_QUESITOS'!$D$18="ERRO !!!",0,
IF(H1983="10.1",0.65,
IF(H1983="10.2",0,
IF(AND(H1983="11.1",'1_QUESITOS'!$D$8="Não",'1_QUESITOS'!$D$9="Não",'1_QUESITOS'!$D$10="Não",'1_QUESITOS'!$D$11="Não"),0.65,
IF(AND(H1983="11.1",OR('1_QUESITOS'!$D$8="Sim",'1_QUESITOS'!$D$9="Sim",'1_QUESITOS'!$D$10="Sim",'1_QUESITOS'!$D$11="Sim")),0.7,
IF(AND(H1983="11.2",'1_QUESITOS'!$D$8="Não",'1_QUESITOS'!$D$9="Não",'1_QUESITOS'!$D$10="Não",'1_QUESITOS'!$D$11="Não"),0.5,
IF(AND(H1983="11.2",OR('1_QUESITOS'!$D$8="Sim",'1_QUESITOS'!$D$9="Sim",'1_QUESITOS'!$D$10="Sim",'1_QUESITOS'!$D$11="Sim")),0.55,
0)))))))</f>
        <v>0</v>
      </c>
      <c r="J1983" s="87">
        <f>'3_CAPAG'!$D$8</f>
        <v>0</v>
      </c>
      <c r="K1983" s="87">
        <f>IF(OR('2_DEBITOS'!I1979="Sim",'1_QUESITOS'!$D$6="Sim",'1_QUESITOS'!$D$7="Sim",'1_QUESITOS'!$D$9="Sim"),I1983,
SMALL(I1983:J1983,1))</f>
        <v>0</v>
      </c>
      <c r="L1983" s="7">
        <f>IF('2_DEBITOS'!$I$4="ERRO !!!",0,ROUNDDOWN(SUM(E1983:F1983)*K1983,2))</f>
        <v>0</v>
      </c>
      <c r="M1983" s="7">
        <f t="shared" si="120"/>
        <v>0</v>
      </c>
      <c r="N1983" s="7">
        <f t="shared" si="123"/>
        <v>0</v>
      </c>
      <c r="O1983" s="7">
        <f t="shared" si="121"/>
        <v>0</v>
      </c>
    </row>
    <row r="1984" spans="3:15" x14ac:dyDescent="0.35">
      <c r="C1984" s="18" t="str">
        <f t="shared" si="122"/>
        <v/>
      </c>
      <c r="D1984" s="13" t="str">
        <f>IF('2_DEBITOS'!D1980="","Não informado",'2_DEBITOS'!D1980)</f>
        <v>Não informado</v>
      </c>
      <c r="E1984" s="7">
        <f>IF('2_DEBITOS'!$I$4="ERRO !!!",0,SUM('2_DEBITOS'!E1980))</f>
        <v>0</v>
      </c>
      <c r="F1984" s="7">
        <f>IF('2_DEBITOS'!$I$4="ERRO !!!",0,SUM('2_DEBITOS'!F1980,'2_DEBITOS'!G1980))</f>
        <v>0</v>
      </c>
      <c r="G1984" s="8" t="str">
        <f>IF('1_QUESITOS'!$D$18="ERRO !!!","",
IF(E1984+F1984=0,"",
IF(OR('2_DEBITOS'!I1980="Sim",'1_QUESITOS'!$D$6="Sim",'1_QUESITOS'!$D$7="Sim",'1_QUESITOS'!$D$9="Sim"),"D",
IF('3_CAPAG'!$D$9="","",
'3_CAPAG'!$D$9))))</f>
        <v/>
      </c>
      <c r="H1984" s="8" t="str">
        <f>IF('1_QUESITOS'!$D$18="ERRO !!!","00.0",
IF(AND(OR(G1984="C",G1984="D"),'1_QUESITOS'!$D$13="Sim"),"10.1",
IF(AND(OR(G1984="A",G1984="B"),'1_QUESITOS'!$D$14="Sim"),"10.2",
IF(AND(OR(G1984="C",G1984="D"),'1_QUESITOS'!$D$13="Não",'1_QUESITOS'!$D$12="Inciso I"),"11.1",
IF(AND(OR(G1984="C",G1984="D"),'1_QUESITOS'!$D$13="Não",'1_QUESITOS'!$D$12="Inciso II"),"11.2",
"00.0")))))</f>
        <v>00.0</v>
      </c>
      <c r="I1984" s="87">
        <f>IF('1_QUESITOS'!$D$18="ERRO !!!",0,
IF(H1984="10.1",0.65,
IF(H1984="10.2",0,
IF(AND(H1984="11.1",'1_QUESITOS'!$D$8="Não",'1_QUESITOS'!$D$9="Não",'1_QUESITOS'!$D$10="Não",'1_QUESITOS'!$D$11="Não"),0.65,
IF(AND(H1984="11.1",OR('1_QUESITOS'!$D$8="Sim",'1_QUESITOS'!$D$9="Sim",'1_QUESITOS'!$D$10="Sim",'1_QUESITOS'!$D$11="Sim")),0.7,
IF(AND(H1984="11.2",'1_QUESITOS'!$D$8="Não",'1_QUESITOS'!$D$9="Não",'1_QUESITOS'!$D$10="Não",'1_QUESITOS'!$D$11="Não"),0.5,
IF(AND(H1984="11.2",OR('1_QUESITOS'!$D$8="Sim",'1_QUESITOS'!$D$9="Sim",'1_QUESITOS'!$D$10="Sim",'1_QUESITOS'!$D$11="Sim")),0.55,
0)))))))</f>
        <v>0</v>
      </c>
      <c r="J1984" s="87">
        <f>'3_CAPAG'!$D$8</f>
        <v>0</v>
      </c>
      <c r="K1984" s="87">
        <f>IF(OR('2_DEBITOS'!I1980="Sim",'1_QUESITOS'!$D$6="Sim",'1_QUESITOS'!$D$7="Sim",'1_QUESITOS'!$D$9="Sim"),I1984,
SMALL(I1984:J1984,1))</f>
        <v>0</v>
      </c>
      <c r="L1984" s="7">
        <f>IF('2_DEBITOS'!$I$4="ERRO !!!",0,ROUNDDOWN(SUM(E1984:F1984)*K1984,2))</f>
        <v>0</v>
      </c>
      <c r="M1984" s="7">
        <f t="shared" si="120"/>
        <v>0</v>
      </c>
      <c r="N1984" s="7">
        <f t="shared" si="123"/>
        <v>0</v>
      </c>
      <c r="O1984" s="7">
        <f t="shared" si="121"/>
        <v>0</v>
      </c>
    </row>
    <row r="1985" spans="3:15" x14ac:dyDescent="0.35">
      <c r="C1985" s="18" t="str">
        <f t="shared" si="122"/>
        <v/>
      </c>
      <c r="D1985" s="13" t="str">
        <f>IF('2_DEBITOS'!D1981="","Não informado",'2_DEBITOS'!D1981)</f>
        <v>Não informado</v>
      </c>
      <c r="E1985" s="7">
        <f>IF('2_DEBITOS'!$I$4="ERRO !!!",0,SUM('2_DEBITOS'!E1981))</f>
        <v>0</v>
      </c>
      <c r="F1985" s="7">
        <f>IF('2_DEBITOS'!$I$4="ERRO !!!",0,SUM('2_DEBITOS'!F1981,'2_DEBITOS'!G1981))</f>
        <v>0</v>
      </c>
      <c r="G1985" s="8" t="str">
        <f>IF('1_QUESITOS'!$D$18="ERRO !!!","",
IF(E1985+F1985=0,"",
IF(OR('2_DEBITOS'!I1981="Sim",'1_QUESITOS'!$D$6="Sim",'1_QUESITOS'!$D$7="Sim",'1_QUESITOS'!$D$9="Sim"),"D",
IF('3_CAPAG'!$D$9="","",
'3_CAPAG'!$D$9))))</f>
        <v/>
      </c>
      <c r="H1985" s="8" t="str">
        <f>IF('1_QUESITOS'!$D$18="ERRO !!!","00.0",
IF(AND(OR(G1985="C",G1985="D"),'1_QUESITOS'!$D$13="Sim"),"10.1",
IF(AND(OR(G1985="A",G1985="B"),'1_QUESITOS'!$D$14="Sim"),"10.2",
IF(AND(OR(G1985="C",G1985="D"),'1_QUESITOS'!$D$13="Não",'1_QUESITOS'!$D$12="Inciso I"),"11.1",
IF(AND(OR(G1985="C",G1985="D"),'1_QUESITOS'!$D$13="Não",'1_QUESITOS'!$D$12="Inciso II"),"11.2",
"00.0")))))</f>
        <v>00.0</v>
      </c>
      <c r="I1985" s="87">
        <f>IF('1_QUESITOS'!$D$18="ERRO !!!",0,
IF(H1985="10.1",0.65,
IF(H1985="10.2",0,
IF(AND(H1985="11.1",'1_QUESITOS'!$D$8="Não",'1_QUESITOS'!$D$9="Não",'1_QUESITOS'!$D$10="Não",'1_QUESITOS'!$D$11="Não"),0.65,
IF(AND(H1985="11.1",OR('1_QUESITOS'!$D$8="Sim",'1_QUESITOS'!$D$9="Sim",'1_QUESITOS'!$D$10="Sim",'1_QUESITOS'!$D$11="Sim")),0.7,
IF(AND(H1985="11.2",'1_QUESITOS'!$D$8="Não",'1_QUESITOS'!$D$9="Não",'1_QUESITOS'!$D$10="Não",'1_QUESITOS'!$D$11="Não"),0.5,
IF(AND(H1985="11.2",OR('1_QUESITOS'!$D$8="Sim",'1_QUESITOS'!$D$9="Sim",'1_QUESITOS'!$D$10="Sim",'1_QUESITOS'!$D$11="Sim")),0.55,
0)))))))</f>
        <v>0</v>
      </c>
      <c r="J1985" s="87">
        <f>'3_CAPAG'!$D$8</f>
        <v>0</v>
      </c>
      <c r="K1985" s="87">
        <f>IF(OR('2_DEBITOS'!I1981="Sim",'1_QUESITOS'!$D$6="Sim",'1_QUESITOS'!$D$7="Sim",'1_QUESITOS'!$D$9="Sim"),I1985,
SMALL(I1985:J1985,1))</f>
        <v>0</v>
      </c>
      <c r="L1985" s="7">
        <f>IF('2_DEBITOS'!$I$4="ERRO !!!",0,ROUNDDOWN(SUM(E1985:F1985)*K1985,2))</f>
        <v>0</v>
      </c>
      <c r="M1985" s="7">
        <f t="shared" si="120"/>
        <v>0</v>
      </c>
      <c r="N1985" s="7">
        <f t="shared" si="123"/>
        <v>0</v>
      </c>
      <c r="O1985" s="7">
        <f t="shared" si="121"/>
        <v>0</v>
      </c>
    </row>
    <row r="1986" spans="3:15" x14ac:dyDescent="0.35">
      <c r="C1986" s="18" t="str">
        <f t="shared" si="122"/>
        <v/>
      </c>
      <c r="D1986" s="13" t="str">
        <f>IF('2_DEBITOS'!D1982="","Não informado",'2_DEBITOS'!D1982)</f>
        <v>Não informado</v>
      </c>
      <c r="E1986" s="7">
        <f>IF('2_DEBITOS'!$I$4="ERRO !!!",0,SUM('2_DEBITOS'!E1982))</f>
        <v>0</v>
      </c>
      <c r="F1986" s="7">
        <f>IF('2_DEBITOS'!$I$4="ERRO !!!",0,SUM('2_DEBITOS'!F1982,'2_DEBITOS'!G1982))</f>
        <v>0</v>
      </c>
      <c r="G1986" s="8" t="str">
        <f>IF('1_QUESITOS'!$D$18="ERRO !!!","",
IF(E1986+F1986=0,"",
IF(OR('2_DEBITOS'!I1982="Sim",'1_QUESITOS'!$D$6="Sim",'1_QUESITOS'!$D$7="Sim",'1_QUESITOS'!$D$9="Sim"),"D",
IF('3_CAPAG'!$D$9="","",
'3_CAPAG'!$D$9))))</f>
        <v/>
      </c>
      <c r="H1986" s="8" t="str">
        <f>IF('1_QUESITOS'!$D$18="ERRO !!!","00.0",
IF(AND(OR(G1986="C",G1986="D"),'1_QUESITOS'!$D$13="Sim"),"10.1",
IF(AND(OR(G1986="A",G1986="B"),'1_QUESITOS'!$D$14="Sim"),"10.2",
IF(AND(OR(G1986="C",G1986="D"),'1_QUESITOS'!$D$13="Não",'1_QUESITOS'!$D$12="Inciso I"),"11.1",
IF(AND(OR(G1986="C",G1986="D"),'1_QUESITOS'!$D$13="Não",'1_QUESITOS'!$D$12="Inciso II"),"11.2",
"00.0")))))</f>
        <v>00.0</v>
      </c>
      <c r="I1986" s="87">
        <f>IF('1_QUESITOS'!$D$18="ERRO !!!",0,
IF(H1986="10.1",0.65,
IF(H1986="10.2",0,
IF(AND(H1986="11.1",'1_QUESITOS'!$D$8="Não",'1_QUESITOS'!$D$9="Não",'1_QUESITOS'!$D$10="Não",'1_QUESITOS'!$D$11="Não"),0.65,
IF(AND(H1986="11.1",OR('1_QUESITOS'!$D$8="Sim",'1_QUESITOS'!$D$9="Sim",'1_QUESITOS'!$D$10="Sim",'1_QUESITOS'!$D$11="Sim")),0.7,
IF(AND(H1986="11.2",'1_QUESITOS'!$D$8="Não",'1_QUESITOS'!$D$9="Não",'1_QUESITOS'!$D$10="Não",'1_QUESITOS'!$D$11="Não"),0.5,
IF(AND(H1986="11.2",OR('1_QUESITOS'!$D$8="Sim",'1_QUESITOS'!$D$9="Sim",'1_QUESITOS'!$D$10="Sim",'1_QUESITOS'!$D$11="Sim")),0.55,
0)))))))</f>
        <v>0</v>
      </c>
      <c r="J1986" s="87">
        <f>'3_CAPAG'!$D$8</f>
        <v>0</v>
      </c>
      <c r="K1986" s="87">
        <f>IF(OR('2_DEBITOS'!I1982="Sim",'1_QUESITOS'!$D$6="Sim",'1_QUESITOS'!$D$7="Sim",'1_QUESITOS'!$D$9="Sim"),I1986,
SMALL(I1986:J1986,1))</f>
        <v>0</v>
      </c>
      <c r="L1986" s="7">
        <f>IF('2_DEBITOS'!$I$4="ERRO !!!",0,ROUNDDOWN(SUM(E1986:F1986)*K1986,2))</f>
        <v>0</v>
      </c>
      <c r="M1986" s="7">
        <f t="shared" si="120"/>
        <v>0</v>
      </c>
      <c r="N1986" s="7">
        <f t="shared" si="123"/>
        <v>0</v>
      </c>
      <c r="O1986" s="7">
        <f t="shared" si="121"/>
        <v>0</v>
      </c>
    </row>
    <row r="1987" spans="3:15" x14ac:dyDescent="0.35">
      <c r="C1987" s="18" t="str">
        <f t="shared" si="122"/>
        <v/>
      </c>
      <c r="D1987" s="13" t="str">
        <f>IF('2_DEBITOS'!D1983="","Não informado",'2_DEBITOS'!D1983)</f>
        <v>Não informado</v>
      </c>
      <c r="E1987" s="7">
        <f>IF('2_DEBITOS'!$I$4="ERRO !!!",0,SUM('2_DEBITOS'!E1983))</f>
        <v>0</v>
      </c>
      <c r="F1987" s="7">
        <f>IF('2_DEBITOS'!$I$4="ERRO !!!",0,SUM('2_DEBITOS'!F1983,'2_DEBITOS'!G1983))</f>
        <v>0</v>
      </c>
      <c r="G1987" s="8" t="str">
        <f>IF('1_QUESITOS'!$D$18="ERRO !!!","",
IF(E1987+F1987=0,"",
IF(OR('2_DEBITOS'!I1983="Sim",'1_QUESITOS'!$D$6="Sim",'1_QUESITOS'!$D$7="Sim",'1_QUESITOS'!$D$9="Sim"),"D",
IF('3_CAPAG'!$D$9="","",
'3_CAPAG'!$D$9))))</f>
        <v/>
      </c>
      <c r="H1987" s="8" t="str">
        <f>IF('1_QUESITOS'!$D$18="ERRO !!!","00.0",
IF(AND(OR(G1987="C",G1987="D"),'1_QUESITOS'!$D$13="Sim"),"10.1",
IF(AND(OR(G1987="A",G1987="B"),'1_QUESITOS'!$D$14="Sim"),"10.2",
IF(AND(OR(G1987="C",G1987="D"),'1_QUESITOS'!$D$13="Não",'1_QUESITOS'!$D$12="Inciso I"),"11.1",
IF(AND(OR(G1987="C",G1987="D"),'1_QUESITOS'!$D$13="Não",'1_QUESITOS'!$D$12="Inciso II"),"11.2",
"00.0")))))</f>
        <v>00.0</v>
      </c>
      <c r="I1987" s="87">
        <f>IF('1_QUESITOS'!$D$18="ERRO !!!",0,
IF(H1987="10.1",0.65,
IF(H1987="10.2",0,
IF(AND(H1987="11.1",'1_QUESITOS'!$D$8="Não",'1_QUESITOS'!$D$9="Não",'1_QUESITOS'!$D$10="Não",'1_QUESITOS'!$D$11="Não"),0.65,
IF(AND(H1987="11.1",OR('1_QUESITOS'!$D$8="Sim",'1_QUESITOS'!$D$9="Sim",'1_QUESITOS'!$D$10="Sim",'1_QUESITOS'!$D$11="Sim")),0.7,
IF(AND(H1987="11.2",'1_QUESITOS'!$D$8="Não",'1_QUESITOS'!$D$9="Não",'1_QUESITOS'!$D$10="Não",'1_QUESITOS'!$D$11="Não"),0.5,
IF(AND(H1987="11.2",OR('1_QUESITOS'!$D$8="Sim",'1_QUESITOS'!$D$9="Sim",'1_QUESITOS'!$D$10="Sim",'1_QUESITOS'!$D$11="Sim")),0.55,
0)))))))</f>
        <v>0</v>
      </c>
      <c r="J1987" s="87">
        <f>'3_CAPAG'!$D$8</f>
        <v>0</v>
      </c>
      <c r="K1987" s="87">
        <f>IF(OR('2_DEBITOS'!I1983="Sim",'1_QUESITOS'!$D$6="Sim",'1_QUESITOS'!$D$7="Sim",'1_QUESITOS'!$D$9="Sim"),I1987,
SMALL(I1987:J1987,1))</f>
        <v>0</v>
      </c>
      <c r="L1987" s="7">
        <f>IF('2_DEBITOS'!$I$4="ERRO !!!",0,ROUNDDOWN(SUM(E1987:F1987)*K1987,2))</f>
        <v>0</v>
      </c>
      <c r="M1987" s="7">
        <f t="shared" si="120"/>
        <v>0</v>
      </c>
      <c r="N1987" s="7">
        <f t="shared" si="123"/>
        <v>0</v>
      </c>
      <c r="O1987" s="7">
        <f t="shared" si="121"/>
        <v>0</v>
      </c>
    </row>
    <row r="1988" spans="3:15" x14ac:dyDescent="0.35">
      <c r="C1988" s="18" t="str">
        <f t="shared" si="122"/>
        <v/>
      </c>
      <c r="D1988" s="13" t="str">
        <f>IF('2_DEBITOS'!D1984="","Não informado",'2_DEBITOS'!D1984)</f>
        <v>Não informado</v>
      </c>
      <c r="E1988" s="7">
        <f>IF('2_DEBITOS'!$I$4="ERRO !!!",0,SUM('2_DEBITOS'!E1984))</f>
        <v>0</v>
      </c>
      <c r="F1988" s="7">
        <f>IF('2_DEBITOS'!$I$4="ERRO !!!",0,SUM('2_DEBITOS'!F1984,'2_DEBITOS'!G1984))</f>
        <v>0</v>
      </c>
      <c r="G1988" s="8" t="str">
        <f>IF('1_QUESITOS'!$D$18="ERRO !!!","",
IF(E1988+F1988=0,"",
IF(OR('2_DEBITOS'!I1984="Sim",'1_QUESITOS'!$D$6="Sim",'1_QUESITOS'!$D$7="Sim",'1_QUESITOS'!$D$9="Sim"),"D",
IF('3_CAPAG'!$D$9="","",
'3_CAPAG'!$D$9))))</f>
        <v/>
      </c>
      <c r="H1988" s="8" t="str">
        <f>IF('1_QUESITOS'!$D$18="ERRO !!!","00.0",
IF(AND(OR(G1988="C",G1988="D"),'1_QUESITOS'!$D$13="Sim"),"10.1",
IF(AND(OR(G1988="A",G1988="B"),'1_QUESITOS'!$D$14="Sim"),"10.2",
IF(AND(OR(G1988="C",G1988="D"),'1_QUESITOS'!$D$13="Não",'1_QUESITOS'!$D$12="Inciso I"),"11.1",
IF(AND(OR(G1988="C",G1988="D"),'1_QUESITOS'!$D$13="Não",'1_QUESITOS'!$D$12="Inciso II"),"11.2",
"00.0")))))</f>
        <v>00.0</v>
      </c>
      <c r="I1988" s="87">
        <f>IF('1_QUESITOS'!$D$18="ERRO !!!",0,
IF(H1988="10.1",0.65,
IF(H1988="10.2",0,
IF(AND(H1988="11.1",'1_QUESITOS'!$D$8="Não",'1_QUESITOS'!$D$9="Não",'1_QUESITOS'!$D$10="Não",'1_QUESITOS'!$D$11="Não"),0.65,
IF(AND(H1988="11.1",OR('1_QUESITOS'!$D$8="Sim",'1_QUESITOS'!$D$9="Sim",'1_QUESITOS'!$D$10="Sim",'1_QUESITOS'!$D$11="Sim")),0.7,
IF(AND(H1988="11.2",'1_QUESITOS'!$D$8="Não",'1_QUESITOS'!$D$9="Não",'1_QUESITOS'!$D$10="Não",'1_QUESITOS'!$D$11="Não"),0.5,
IF(AND(H1988="11.2",OR('1_QUESITOS'!$D$8="Sim",'1_QUESITOS'!$D$9="Sim",'1_QUESITOS'!$D$10="Sim",'1_QUESITOS'!$D$11="Sim")),0.55,
0)))))))</f>
        <v>0</v>
      </c>
      <c r="J1988" s="87">
        <f>'3_CAPAG'!$D$8</f>
        <v>0</v>
      </c>
      <c r="K1988" s="87">
        <f>IF(OR('2_DEBITOS'!I1984="Sim",'1_QUESITOS'!$D$6="Sim",'1_QUESITOS'!$D$7="Sim",'1_QUESITOS'!$D$9="Sim"),I1988,
SMALL(I1988:J1988,1))</f>
        <v>0</v>
      </c>
      <c r="L1988" s="7">
        <f>IF('2_DEBITOS'!$I$4="ERRO !!!",0,ROUNDDOWN(SUM(E1988:F1988)*K1988,2))</f>
        <v>0</v>
      </c>
      <c r="M1988" s="7">
        <f t="shared" si="120"/>
        <v>0</v>
      </c>
      <c r="N1988" s="7">
        <f t="shared" si="123"/>
        <v>0</v>
      </c>
      <c r="O1988" s="7">
        <f t="shared" si="121"/>
        <v>0</v>
      </c>
    </row>
    <row r="1989" spans="3:15" x14ac:dyDescent="0.35">
      <c r="C1989" s="18" t="str">
        <f t="shared" si="122"/>
        <v/>
      </c>
      <c r="D1989" s="13" t="str">
        <f>IF('2_DEBITOS'!D1985="","Não informado",'2_DEBITOS'!D1985)</f>
        <v>Não informado</v>
      </c>
      <c r="E1989" s="7">
        <f>IF('2_DEBITOS'!$I$4="ERRO !!!",0,SUM('2_DEBITOS'!E1985))</f>
        <v>0</v>
      </c>
      <c r="F1989" s="7">
        <f>IF('2_DEBITOS'!$I$4="ERRO !!!",0,SUM('2_DEBITOS'!F1985,'2_DEBITOS'!G1985))</f>
        <v>0</v>
      </c>
      <c r="G1989" s="8" t="str">
        <f>IF('1_QUESITOS'!$D$18="ERRO !!!","",
IF(E1989+F1989=0,"",
IF(OR('2_DEBITOS'!I1985="Sim",'1_QUESITOS'!$D$6="Sim",'1_QUESITOS'!$D$7="Sim",'1_QUESITOS'!$D$9="Sim"),"D",
IF('3_CAPAG'!$D$9="","",
'3_CAPAG'!$D$9))))</f>
        <v/>
      </c>
      <c r="H1989" s="8" t="str">
        <f>IF('1_QUESITOS'!$D$18="ERRO !!!","00.0",
IF(AND(OR(G1989="C",G1989="D"),'1_QUESITOS'!$D$13="Sim"),"10.1",
IF(AND(OR(G1989="A",G1989="B"),'1_QUESITOS'!$D$14="Sim"),"10.2",
IF(AND(OR(G1989="C",G1989="D"),'1_QUESITOS'!$D$13="Não",'1_QUESITOS'!$D$12="Inciso I"),"11.1",
IF(AND(OR(G1989="C",G1989="D"),'1_QUESITOS'!$D$13="Não",'1_QUESITOS'!$D$12="Inciso II"),"11.2",
"00.0")))))</f>
        <v>00.0</v>
      </c>
      <c r="I1989" s="87">
        <f>IF('1_QUESITOS'!$D$18="ERRO !!!",0,
IF(H1989="10.1",0.65,
IF(H1989="10.2",0,
IF(AND(H1989="11.1",'1_QUESITOS'!$D$8="Não",'1_QUESITOS'!$D$9="Não",'1_QUESITOS'!$D$10="Não",'1_QUESITOS'!$D$11="Não"),0.65,
IF(AND(H1989="11.1",OR('1_QUESITOS'!$D$8="Sim",'1_QUESITOS'!$D$9="Sim",'1_QUESITOS'!$D$10="Sim",'1_QUESITOS'!$D$11="Sim")),0.7,
IF(AND(H1989="11.2",'1_QUESITOS'!$D$8="Não",'1_QUESITOS'!$D$9="Não",'1_QUESITOS'!$D$10="Não",'1_QUESITOS'!$D$11="Não"),0.5,
IF(AND(H1989="11.2",OR('1_QUESITOS'!$D$8="Sim",'1_QUESITOS'!$D$9="Sim",'1_QUESITOS'!$D$10="Sim",'1_QUESITOS'!$D$11="Sim")),0.55,
0)))))))</f>
        <v>0</v>
      </c>
      <c r="J1989" s="87">
        <f>'3_CAPAG'!$D$8</f>
        <v>0</v>
      </c>
      <c r="K1989" s="87">
        <f>IF(OR('2_DEBITOS'!I1985="Sim",'1_QUESITOS'!$D$6="Sim",'1_QUESITOS'!$D$7="Sim",'1_QUESITOS'!$D$9="Sim"),I1989,
SMALL(I1989:J1989,1))</f>
        <v>0</v>
      </c>
      <c r="L1989" s="7">
        <f>IF('2_DEBITOS'!$I$4="ERRO !!!",0,ROUNDDOWN(SUM(E1989:F1989)*K1989,2))</f>
        <v>0</v>
      </c>
      <c r="M1989" s="7">
        <f t="shared" si="120"/>
        <v>0</v>
      </c>
      <c r="N1989" s="7">
        <f t="shared" si="123"/>
        <v>0</v>
      </c>
      <c r="O1989" s="7">
        <f t="shared" si="121"/>
        <v>0</v>
      </c>
    </row>
    <row r="1990" spans="3:15" x14ac:dyDescent="0.35">
      <c r="C1990" s="18" t="str">
        <f t="shared" si="122"/>
        <v/>
      </c>
      <c r="D1990" s="13" t="str">
        <f>IF('2_DEBITOS'!D1986="","Não informado",'2_DEBITOS'!D1986)</f>
        <v>Não informado</v>
      </c>
      <c r="E1990" s="7">
        <f>IF('2_DEBITOS'!$I$4="ERRO !!!",0,SUM('2_DEBITOS'!E1986))</f>
        <v>0</v>
      </c>
      <c r="F1990" s="7">
        <f>IF('2_DEBITOS'!$I$4="ERRO !!!",0,SUM('2_DEBITOS'!F1986,'2_DEBITOS'!G1986))</f>
        <v>0</v>
      </c>
      <c r="G1990" s="8" t="str">
        <f>IF('1_QUESITOS'!$D$18="ERRO !!!","",
IF(E1990+F1990=0,"",
IF(OR('2_DEBITOS'!I1986="Sim",'1_QUESITOS'!$D$6="Sim",'1_QUESITOS'!$D$7="Sim",'1_QUESITOS'!$D$9="Sim"),"D",
IF('3_CAPAG'!$D$9="","",
'3_CAPAG'!$D$9))))</f>
        <v/>
      </c>
      <c r="H1990" s="8" t="str">
        <f>IF('1_QUESITOS'!$D$18="ERRO !!!","00.0",
IF(AND(OR(G1990="C",G1990="D"),'1_QUESITOS'!$D$13="Sim"),"10.1",
IF(AND(OR(G1990="A",G1990="B"),'1_QUESITOS'!$D$14="Sim"),"10.2",
IF(AND(OR(G1990="C",G1990="D"),'1_QUESITOS'!$D$13="Não",'1_QUESITOS'!$D$12="Inciso I"),"11.1",
IF(AND(OR(G1990="C",G1990="D"),'1_QUESITOS'!$D$13="Não",'1_QUESITOS'!$D$12="Inciso II"),"11.2",
"00.0")))))</f>
        <v>00.0</v>
      </c>
      <c r="I1990" s="87">
        <f>IF('1_QUESITOS'!$D$18="ERRO !!!",0,
IF(H1990="10.1",0.65,
IF(H1990="10.2",0,
IF(AND(H1990="11.1",'1_QUESITOS'!$D$8="Não",'1_QUESITOS'!$D$9="Não",'1_QUESITOS'!$D$10="Não",'1_QUESITOS'!$D$11="Não"),0.65,
IF(AND(H1990="11.1",OR('1_QUESITOS'!$D$8="Sim",'1_QUESITOS'!$D$9="Sim",'1_QUESITOS'!$D$10="Sim",'1_QUESITOS'!$D$11="Sim")),0.7,
IF(AND(H1990="11.2",'1_QUESITOS'!$D$8="Não",'1_QUESITOS'!$D$9="Não",'1_QUESITOS'!$D$10="Não",'1_QUESITOS'!$D$11="Não"),0.5,
IF(AND(H1990="11.2",OR('1_QUESITOS'!$D$8="Sim",'1_QUESITOS'!$D$9="Sim",'1_QUESITOS'!$D$10="Sim",'1_QUESITOS'!$D$11="Sim")),0.55,
0)))))))</f>
        <v>0</v>
      </c>
      <c r="J1990" s="87">
        <f>'3_CAPAG'!$D$8</f>
        <v>0</v>
      </c>
      <c r="K1990" s="87">
        <f>IF(OR('2_DEBITOS'!I1986="Sim",'1_QUESITOS'!$D$6="Sim",'1_QUESITOS'!$D$7="Sim",'1_QUESITOS'!$D$9="Sim"),I1990,
SMALL(I1990:J1990,1))</f>
        <v>0</v>
      </c>
      <c r="L1990" s="7">
        <f>IF('2_DEBITOS'!$I$4="ERRO !!!",0,ROUNDDOWN(SUM(E1990:F1990)*K1990,2))</f>
        <v>0</v>
      </c>
      <c r="M1990" s="7">
        <f t="shared" si="120"/>
        <v>0</v>
      </c>
      <c r="N1990" s="7">
        <f t="shared" si="123"/>
        <v>0</v>
      </c>
      <c r="O1990" s="7">
        <f t="shared" si="121"/>
        <v>0</v>
      </c>
    </row>
    <row r="1991" spans="3:15" x14ac:dyDescent="0.35">
      <c r="C1991" s="18" t="str">
        <f t="shared" si="122"/>
        <v/>
      </c>
      <c r="D1991" s="13" t="str">
        <f>IF('2_DEBITOS'!D1987="","Não informado",'2_DEBITOS'!D1987)</f>
        <v>Não informado</v>
      </c>
      <c r="E1991" s="7">
        <f>IF('2_DEBITOS'!$I$4="ERRO !!!",0,SUM('2_DEBITOS'!E1987))</f>
        <v>0</v>
      </c>
      <c r="F1991" s="7">
        <f>IF('2_DEBITOS'!$I$4="ERRO !!!",0,SUM('2_DEBITOS'!F1987,'2_DEBITOS'!G1987))</f>
        <v>0</v>
      </c>
      <c r="G1991" s="8" t="str">
        <f>IF('1_QUESITOS'!$D$18="ERRO !!!","",
IF(E1991+F1991=0,"",
IF(OR('2_DEBITOS'!I1987="Sim",'1_QUESITOS'!$D$6="Sim",'1_QUESITOS'!$D$7="Sim",'1_QUESITOS'!$D$9="Sim"),"D",
IF('3_CAPAG'!$D$9="","",
'3_CAPAG'!$D$9))))</f>
        <v/>
      </c>
      <c r="H1991" s="8" t="str">
        <f>IF('1_QUESITOS'!$D$18="ERRO !!!","00.0",
IF(AND(OR(G1991="C",G1991="D"),'1_QUESITOS'!$D$13="Sim"),"10.1",
IF(AND(OR(G1991="A",G1991="B"),'1_QUESITOS'!$D$14="Sim"),"10.2",
IF(AND(OR(G1991="C",G1991="D"),'1_QUESITOS'!$D$13="Não",'1_QUESITOS'!$D$12="Inciso I"),"11.1",
IF(AND(OR(G1991="C",G1991="D"),'1_QUESITOS'!$D$13="Não",'1_QUESITOS'!$D$12="Inciso II"),"11.2",
"00.0")))))</f>
        <v>00.0</v>
      </c>
      <c r="I1991" s="87">
        <f>IF('1_QUESITOS'!$D$18="ERRO !!!",0,
IF(H1991="10.1",0.65,
IF(H1991="10.2",0,
IF(AND(H1991="11.1",'1_QUESITOS'!$D$8="Não",'1_QUESITOS'!$D$9="Não",'1_QUESITOS'!$D$10="Não",'1_QUESITOS'!$D$11="Não"),0.65,
IF(AND(H1991="11.1",OR('1_QUESITOS'!$D$8="Sim",'1_QUESITOS'!$D$9="Sim",'1_QUESITOS'!$D$10="Sim",'1_QUESITOS'!$D$11="Sim")),0.7,
IF(AND(H1991="11.2",'1_QUESITOS'!$D$8="Não",'1_QUESITOS'!$D$9="Não",'1_QUESITOS'!$D$10="Não",'1_QUESITOS'!$D$11="Não"),0.5,
IF(AND(H1991="11.2",OR('1_QUESITOS'!$D$8="Sim",'1_QUESITOS'!$D$9="Sim",'1_QUESITOS'!$D$10="Sim",'1_QUESITOS'!$D$11="Sim")),0.55,
0)))))))</f>
        <v>0</v>
      </c>
      <c r="J1991" s="87">
        <f>'3_CAPAG'!$D$8</f>
        <v>0</v>
      </c>
      <c r="K1991" s="87">
        <f>IF(OR('2_DEBITOS'!I1987="Sim",'1_QUESITOS'!$D$6="Sim",'1_QUESITOS'!$D$7="Sim",'1_QUESITOS'!$D$9="Sim"),I1991,
SMALL(I1991:J1991,1))</f>
        <v>0</v>
      </c>
      <c r="L1991" s="7">
        <f>IF('2_DEBITOS'!$I$4="ERRO !!!",0,ROUNDDOWN(SUM(E1991:F1991)*K1991,2))</f>
        <v>0</v>
      </c>
      <c r="M1991" s="7">
        <f t="shared" si="120"/>
        <v>0</v>
      </c>
      <c r="N1991" s="7">
        <f t="shared" si="123"/>
        <v>0</v>
      </c>
      <c r="O1991" s="7">
        <f t="shared" si="121"/>
        <v>0</v>
      </c>
    </row>
    <row r="1992" spans="3:15" x14ac:dyDescent="0.35">
      <c r="C1992" s="18" t="str">
        <f t="shared" si="122"/>
        <v/>
      </c>
      <c r="D1992" s="13" t="str">
        <f>IF('2_DEBITOS'!D1988="","Não informado",'2_DEBITOS'!D1988)</f>
        <v>Não informado</v>
      </c>
      <c r="E1992" s="7">
        <f>IF('2_DEBITOS'!$I$4="ERRO !!!",0,SUM('2_DEBITOS'!E1988))</f>
        <v>0</v>
      </c>
      <c r="F1992" s="7">
        <f>IF('2_DEBITOS'!$I$4="ERRO !!!",0,SUM('2_DEBITOS'!F1988,'2_DEBITOS'!G1988))</f>
        <v>0</v>
      </c>
      <c r="G1992" s="8" t="str">
        <f>IF('1_QUESITOS'!$D$18="ERRO !!!","",
IF(E1992+F1992=0,"",
IF(OR('2_DEBITOS'!I1988="Sim",'1_QUESITOS'!$D$6="Sim",'1_QUESITOS'!$D$7="Sim",'1_QUESITOS'!$D$9="Sim"),"D",
IF('3_CAPAG'!$D$9="","",
'3_CAPAG'!$D$9))))</f>
        <v/>
      </c>
      <c r="H1992" s="8" t="str">
        <f>IF('1_QUESITOS'!$D$18="ERRO !!!","00.0",
IF(AND(OR(G1992="C",G1992="D"),'1_QUESITOS'!$D$13="Sim"),"10.1",
IF(AND(OR(G1992="A",G1992="B"),'1_QUESITOS'!$D$14="Sim"),"10.2",
IF(AND(OR(G1992="C",G1992="D"),'1_QUESITOS'!$D$13="Não",'1_QUESITOS'!$D$12="Inciso I"),"11.1",
IF(AND(OR(G1992="C",G1992="D"),'1_QUESITOS'!$D$13="Não",'1_QUESITOS'!$D$12="Inciso II"),"11.2",
"00.0")))))</f>
        <v>00.0</v>
      </c>
      <c r="I1992" s="87">
        <f>IF('1_QUESITOS'!$D$18="ERRO !!!",0,
IF(H1992="10.1",0.65,
IF(H1992="10.2",0,
IF(AND(H1992="11.1",'1_QUESITOS'!$D$8="Não",'1_QUESITOS'!$D$9="Não",'1_QUESITOS'!$D$10="Não",'1_QUESITOS'!$D$11="Não"),0.65,
IF(AND(H1992="11.1",OR('1_QUESITOS'!$D$8="Sim",'1_QUESITOS'!$D$9="Sim",'1_QUESITOS'!$D$10="Sim",'1_QUESITOS'!$D$11="Sim")),0.7,
IF(AND(H1992="11.2",'1_QUESITOS'!$D$8="Não",'1_QUESITOS'!$D$9="Não",'1_QUESITOS'!$D$10="Não",'1_QUESITOS'!$D$11="Não"),0.5,
IF(AND(H1992="11.2",OR('1_QUESITOS'!$D$8="Sim",'1_QUESITOS'!$D$9="Sim",'1_QUESITOS'!$D$10="Sim",'1_QUESITOS'!$D$11="Sim")),0.55,
0)))))))</f>
        <v>0</v>
      </c>
      <c r="J1992" s="87">
        <f>'3_CAPAG'!$D$8</f>
        <v>0</v>
      </c>
      <c r="K1992" s="87">
        <f>IF(OR('2_DEBITOS'!I1988="Sim",'1_QUESITOS'!$D$6="Sim",'1_QUESITOS'!$D$7="Sim",'1_QUESITOS'!$D$9="Sim"),I1992,
SMALL(I1992:J1992,1))</f>
        <v>0</v>
      </c>
      <c r="L1992" s="7">
        <f>IF('2_DEBITOS'!$I$4="ERRO !!!",0,ROUNDDOWN(SUM(E1992:F1992)*K1992,2))</f>
        <v>0</v>
      </c>
      <c r="M1992" s="7">
        <f t="shared" si="120"/>
        <v>0</v>
      </c>
      <c r="N1992" s="7">
        <f t="shared" si="123"/>
        <v>0</v>
      </c>
      <c r="O1992" s="7">
        <f t="shared" si="121"/>
        <v>0</v>
      </c>
    </row>
    <row r="1993" spans="3:15" x14ac:dyDescent="0.35">
      <c r="C1993" s="18" t="str">
        <f t="shared" si="122"/>
        <v/>
      </c>
      <c r="D1993" s="13" t="str">
        <f>IF('2_DEBITOS'!D1989="","Não informado",'2_DEBITOS'!D1989)</f>
        <v>Não informado</v>
      </c>
      <c r="E1993" s="7">
        <f>IF('2_DEBITOS'!$I$4="ERRO !!!",0,SUM('2_DEBITOS'!E1989))</f>
        <v>0</v>
      </c>
      <c r="F1993" s="7">
        <f>IF('2_DEBITOS'!$I$4="ERRO !!!",0,SUM('2_DEBITOS'!F1989,'2_DEBITOS'!G1989))</f>
        <v>0</v>
      </c>
      <c r="G1993" s="8" t="str">
        <f>IF('1_QUESITOS'!$D$18="ERRO !!!","",
IF(E1993+F1993=0,"",
IF(OR('2_DEBITOS'!I1989="Sim",'1_QUESITOS'!$D$6="Sim",'1_QUESITOS'!$D$7="Sim",'1_QUESITOS'!$D$9="Sim"),"D",
IF('3_CAPAG'!$D$9="","",
'3_CAPAG'!$D$9))))</f>
        <v/>
      </c>
      <c r="H1993" s="8" t="str">
        <f>IF('1_QUESITOS'!$D$18="ERRO !!!","00.0",
IF(AND(OR(G1993="C",G1993="D"),'1_QUESITOS'!$D$13="Sim"),"10.1",
IF(AND(OR(G1993="A",G1993="B"),'1_QUESITOS'!$D$14="Sim"),"10.2",
IF(AND(OR(G1993="C",G1993="D"),'1_QUESITOS'!$D$13="Não",'1_QUESITOS'!$D$12="Inciso I"),"11.1",
IF(AND(OR(G1993="C",G1993="D"),'1_QUESITOS'!$D$13="Não",'1_QUESITOS'!$D$12="Inciso II"),"11.2",
"00.0")))))</f>
        <v>00.0</v>
      </c>
      <c r="I1993" s="87">
        <f>IF('1_QUESITOS'!$D$18="ERRO !!!",0,
IF(H1993="10.1",0.65,
IF(H1993="10.2",0,
IF(AND(H1993="11.1",'1_QUESITOS'!$D$8="Não",'1_QUESITOS'!$D$9="Não",'1_QUESITOS'!$D$10="Não",'1_QUESITOS'!$D$11="Não"),0.65,
IF(AND(H1993="11.1",OR('1_QUESITOS'!$D$8="Sim",'1_QUESITOS'!$D$9="Sim",'1_QUESITOS'!$D$10="Sim",'1_QUESITOS'!$D$11="Sim")),0.7,
IF(AND(H1993="11.2",'1_QUESITOS'!$D$8="Não",'1_QUESITOS'!$D$9="Não",'1_QUESITOS'!$D$10="Não",'1_QUESITOS'!$D$11="Não"),0.5,
IF(AND(H1993="11.2",OR('1_QUESITOS'!$D$8="Sim",'1_QUESITOS'!$D$9="Sim",'1_QUESITOS'!$D$10="Sim",'1_QUESITOS'!$D$11="Sim")),0.55,
0)))))))</f>
        <v>0</v>
      </c>
      <c r="J1993" s="87">
        <f>'3_CAPAG'!$D$8</f>
        <v>0</v>
      </c>
      <c r="K1993" s="87">
        <f>IF(OR('2_DEBITOS'!I1989="Sim",'1_QUESITOS'!$D$6="Sim",'1_QUESITOS'!$D$7="Sim",'1_QUESITOS'!$D$9="Sim"),I1993,
SMALL(I1993:J1993,1))</f>
        <v>0</v>
      </c>
      <c r="L1993" s="7">
        <f>IF('2_DEBITOS'!$I$4="ERRO !!!",0,ROUNDDOWN(SUM(E1993:F1993)*K1993,2))</f>
        <v>0</v>
      </c>
      <c r="M1993" s="7">
        <f t="shared" si="120"/>
        <v>0</v>
      </c>
      <c r="N1993" s="7">
        <f t="shared" si="123"/>
        <v>0</v>
      </c>
      <c r="O1993" s="7">
        <f t="shared" si="121"/>
        <v>0</v>
      </c>
    </row>
    <row r="1994" spans="3:15" x14ac:dyDescent="0.35">
      <c r="C1994" s="18" t="str">
        <f t="shared" si="122"/>
        <v/>
      </c>
      <c r="D1994" s="13" t="str">
        <f>IF('2_DEBITOS'!D1990="","Não informado",'2_DEBITOS'!D1990)</f>
        <v>Não informado</v>
      </c>
      <c r="E1994" s="7">
        <f>IF('2_DEBITOS'!$I$4="ERRO !!!",0,SUM('2_DEBITOS'!E1990))</f>
        <v>0</v>
      </c>
      <c r="F1994" s="7">
        <f>IF('2_DEBITOS'!$I$4="ERRO !!!",0,SUM('2_DEBITOS'!F1990,'2_DEBITOS'!G1990))</f>
        <v>0</v>
      </c>
      <c r="G1994" s="8" t="str">
        <f>IF('1_QUESITOS'!$D$18="ERRO !!!","",
IF(E1994+F1994=0,"",
IF(OR('2_DEBITOS'!I1990="Sim",'1_QUESITOS'!$D$6="Sim",'1_QUESITOS'!$D$7="Sim",'1_QUESITOS'!$D$9="Sim"),"D",
IF('3_CAPAG'!$D$9="","",
'3_CAPAG'!$D$9))))</f>
        <v/>
      </c>
      <c r="H1994" s="8" t="str">
        <f>IF('1_QUESITOS'!$D$18="ERRO !!!","00.0",
IF(AND(OR(G1994="C",G1994="D"),'1_QUESITOS'!$D$13="Sim"),"10.1",
IF(AND(OR(G1994="A",G1994="B"),'1_QUESITOS'!$D$14="Sim"),"10.2",
IF(AND(OR(G1994="C",G1994="D"),'1_QUESITOS'!$D$13="Não",'1_QUESITOS'!$D$12="Inciso I"),"11.1",
IF(AND(OR(G1994="C",G1994="D"),'1_QUESITOS'!$D$13="Não",'1_QUESITOS'!$D$12="Inciso II"),"11.2",
"00.0")))))</f>
        <v>00.0</v>
      </c>
      <c r="I1994" s="87">
        <f>IF('1_QUESITOS'!$D$18="ERRO !!!",0,
IF(H1994="10.1",0.65,
IF(H1994="10.2",0,
IF(AND(H1994="11.1",'1_QUESITOS'!$D$8="Não",'1_QUESITOS'!$D$9="Não",'1_QUESITOS'!$D$10="Não",'1_QUESITOS'!$D$11="Não"),0.65,
IF(AND(H1994="11.1",OR('1_QUESITOS'!$D$8="Sim",'1_QUESITOS'!$D$9="Sim",'1_QUESITOS'!$D$10="Sim",'1_QUESITOS'!$D$11="Sim")),0.7,
IF(AND(H1994="11.2",'1_QUESITOS'!$D$8="Não",'1_QUESITOS'!$D$9="Não",'1_QUESITOS'!$D$10="Não",'1_QUESITOS'!$D$11="Não"),0.5,
IF(AND(H1994="11.2",OR('1_QUESITOS'!$D$8="Sim",'1_QUESITOS'!$D$9="Sim",'1_QUESITOS'!$D$10="Sim",'1_QUESITOS'!$D$11="Sim")),0.55,
0)))))))</f>
        <v>0</v>
      </c>
      <c r="J1994" s="87">
        <f>'3_CAPAG'!$D$8</f>
        <v>0</v>
      </c>
      <c r="K1994" s="87">
        <f>IF(OR('2_DEBITOS'!I1990="Sim",'1_QUESITOS'!$D$6="Sim",'1_QUESITOS'!$D$7="Sim",'1_QUESITOS'!$D$9="Sim"),I1994,
SMALL(I1994:J1994,1))</f>
        <v>0</v>
      </c>
      <c r="L1994" s="7">
        <f>IF('2_DEBITOS'!$I$4="ERRO !!!",0,ROUNDDOWN(SUM(E1994:F1994)*K1994,2))</f>
        <v>0</v>
      </c>
      <c r="M1994" s="7">
        <f t="shared" si="120"/>
        <v>0</v>
      </c>
      <c r="N1994" s="7">
        <f t="shared" si="123"/>
        <v>0</v>
      </c>
      <c r="O1994" s="7">
        <f t="shared" si="121"/>
        <v>0</v>
      </c>
    </row>
    <row r="1995" spans="3:15" x14ac:dyDescent="0.35">
      <c r="C1995" s="18" t="str">
        <f t="shared" si="122"/>
        <v/>
      </c>
      <c r="D1995" s="13" t="str">
        <f>IF('2_DEBITOS'!D1991="","Não informado",'2_DEBITOS'!D1991)</f>
        <v>Não informado</v>
      </c>
      <c r="E1995" s="7">
        <f>IF('2_DEBITOS'!$I$4="ERRO !!!",0,SUM('2_DEBITOS'!E1991))</f>
        <v>0</v>
      </c>
      <c r="F1995" s="7">
        <f>IF('2_DEBITOS'!$I$4="ERRO !!!",0,SUM('2_DEBITOS'!F1991,'2_DEBITOS'!G1991))</f>
        <v>0</v>
      </c>
      <c r="G1995" s="8" t="str">
        <f>IF('1_QUESITOS'!$D$18="ERRO !!!","",
IF(E1995+F1995=0,"",
IF(OR('2_DEBITOS'!I1991="Sim",'1_QUESITOS'!$D$6="Sim",'1_QUESITOS'!$D$7="Sim",'1_QUESITOS'!$D$9="Sim"),"D",
IF('3_CAPAG'!$D$9="","",
'3_CAPAG'!$D$9))))</f>
        <v/>
      </c>
      <c r="H1995" s="8" t="str">
        <f>IF('1_QUESITOS'!$D$18="ERRO !!!","00.0",
IF(AND(OR(G1995="C",G1995="D"),'1_QUESITOS'!$D$13="Sim"),"10.1",
IF(AND(OR(G1995="A",G1995="B"),'1_QUESITOS'!$D$14="Sim"),"10.2",
IF(AND(OR(G1995="C",G1995="D"),'1_QUESITOS'!$D$13="Não",'1_QUESITOS'!$D$12="Inciso I"),"11.1",
IF(AND(OR(G1995="C",G1995="D"),'1_QUESITOS'!$D$13="Não",'1_QUESITOS'!$D$12="Inciso II"),"11.2",
"00.0")))))</f>
        <v>00.0</v>
      </c>
      <c r="I1995" s="87">
        <f>IF('1_QUESITOS'!$D$18="ERRO !!!",0,
IF(H1995="10.1",0.65,
IF(H1995="10.2",0,
IF(AND(H1995="11.1",'1_QUESITOS'!$D$8="Não",'1_QUESITOS'!$D$9="Não",'1_QUESITOS'!$D$10="Não",'1_QUESITOS'!$D$11="Não"),0.65,
IF(AND(H1995="11.1",OR('1_QUESITOS'!$D$8="Sim",'1_QUESITOS'!$D$9="Sim",'1_QUESITOS'!$D$10="Sim",'1_QUESITOS'!$D$11="Sim")),0.7,
IF(AND(H1995="11.2",'1_QUESITOS'!$D$8="Não",'1_QUESITOS'!$D$9="Não",'1_QUESITOS'!$D$10="Não",'1_QUESITOS'!$D$11="Não"),0.5,
IF(AND(H1995="11.2",OR('1_QUESITOS'!$D$8="Sim",'1_QUESITOS'!$D$9="Sim",'1_QUESITOS'!$D$10="Sim",'1_QUESITOS'!$D$11="Sim")),0.55,
0)))))))</f>
        <v>0</v>
      </c>
      <c r="J1995" s="87">
        <f>'3_CAPAG'!$D$8</f>
        <v>0</v>
      </c>
      <c r="K1995" s="87">
        <f>IF(OR('2_DEBITOS'!I1991="Sim",'1_QUESITOS'!$D$6="Sim",'1_QUESITOS'!$D$7="Sim",'1_QUESITOS'!$D$9="Sim"),I1995,
SMALL(I1995:J1995,1))</f>
        <v>0</v>
      </c>
      <c r="L1995" s="7">
        <f>IF('2_DEBITOS'!$I$4="ERRO !!!",0,ROUNDDOWN(SUM(E1995:F1995)*K1995,2))</f>
        <v>0</v>
      </c>
      <c r="M1995" s="7">
        <f t="shared" si="120"/>
        <v>0</v>
      </c>
      <c r="N1995" s="7">
        <f t="shared" si="123"/>
        <v>0</v>
      </c>
      <c r="O1995" s="7">
        <f t="shared" si="121"/>
        <v>0</v>
      </c>
    </row>
    <row r="1996" spans="3:15" x14ac:dyDescent="0.35">
      <c r="C1996" s="18" t="str">
        <f t="shared" si="122"/>
        <v/>
      </c>
      <c r="D1996" s="13" t="str">
        <f>IF('2_DEBITOS'!D1992="","Não informado",'2_DEBITOS'!D1992)</f>
        <v>Não informado</v>
      </c>
      <c r="E1996" s="7">
        <f>IF('2_DEBITOS'!$I$4="ERRO !!!",0,SUM('2_DEBITOS'!E1992))</f>
        <v>0</v>
      </c>
      <c r="F1996" s="7">
        <f>IF('2_DEBITOS'!$I$4="ERRO !!!",0,SUM('2_DEBITOS'!F1992,'2_DEBITOS'!G1992))</f>
        <v>0</v>
      </c>
      <c r="G1996" s="8" t="str">
        <f>IF('1_QUESITOS'!$D$18="ERRO !!!","",
IF(E1996+F1996=0,"",
IF(OR('2_DEBITOS'!I1992="Sim",'1_QUESITOS'!$D$6="Sim",'1_QUESITOS'!$D$7="Sim",'1_QUESITOS'!$D$9="Sim"),"D",
IF('3_CAPAG'!$D$9="","",
'3_CAPAG'!$D$9))))</f>
        <v/>
      </c>
      <c r="H1996" s="8" t="str">
        <f>IF('1_QUESITOS'!$D$18="ERRO !!!","00.0",
IF(AND(OR(G1996="C",G1996="D"),'1_QUESITOS'!$D$13="Sim"),"10.1",
IF(AND(OR(G1996="A",G1996="B"),'1_QUESITOS'!$D$14="Sim"),"10.2",
IF(AND(OR(G1996="C",G1996="D"),'1_QUESITOS'!$D$13="Não",'1_QUESITOS'!$D$12="Inciso I"),"11.1",
IF(AND(OR(G1996="C",G1996="D"),'1_QUESITOS'!$D$13="Não",'1_QUESITOS'!$D$12="Inciso II"),"11.2",
"00.0")))))</f>
        <v>00.0</v>
      </c>
      <c r="I1996" s="87">
        <f>IF('1_QUESITOS'!$D$18="ERRO !!!",0,
IF(H1996="10.1",0.65,
IF(H1996="10.2",0,
IF(AND(H1996="11.1",'1_QUESITOS'!$D$8="Não",'1_QUESITOS'!$D$9="Não",'1_QUESITOS'!$D$10="Não",'1_QUESITOS'!$D$11="Não"),0.65,
IF(AND(H1996="11.1",OR('1_QUESITOS'!$D$8="Sim",'1_QUESITOS'!$D$9="Sim",'1_QUESITOS'!$D$10="Sim",'1_QUESITOS'!$D$11="Sim")),0.7,
IF(AND(H1996="11.2",'1_QUESITOS'!$D$8="Não",'1_QUESITOS'!$D$9="Não",'1_QUESITOS'!$D$10="Não",'1_QUESITOS'!$D$11="Não"),0.5,
IF(AND(H1996="11.2",OR('1_QUESITOS'!$D$8="Sim",'1_QUESITOS'!$D$9="Sim",'1_QUESITOS'!$D$10="Sim",'1_QUESITOS'!$D$11="Sim")),0.55,
0)))))))</f>
        <v>0</v>
      </c>
      <c r="J1996" s="87">
        <f>'3_CAPAG'!$D$8</f>
        <v>0</v>
      </c>
      <c r="K1996" s="87">
        <f>IF(OR('2_DEBITOS'!I1992="Sim",'1_QUESITOS'!$D$6="Sim",'1_QUESITOS'!$D$7="Sim",'1_QUESITOS'!$D$9="Sim"),I1996,
SMALL(I1996:J1996,1))</f>
        <v>0</v>
      </c>
      <c r="L1996" s="7">
        <f>IF('2_DEBITOS'!$I$4="ERRO !!!",0,ROUNDDOWN(SUM(E1996:F1996)*K1996,2))</f>
        <v>0</v>
      </c>
      <c r="M1996" s="7">
        <f t="shared" si="120"/>
        <v>0</v>
      </c>
      <c r="N1996" s="7">
        <f t="shared" si="123"/>
        <v>0</v>
      </c>
      <c r="O1996" s="7">
        <f t="shared" si="121"/>
        <v>0</v>
      </c>
    </row>
    <row r="1997" spans="3:15" x14ac:dyDescent="0.35">
      <c r="C1997" s="18" t="str">
        <f t="shared" si="122"/>
        <v/>
      </c>
      <c r="D1997" s="13" t="str">
        <f>IF('2_DEBITOS'!D1993="","Não informado",'2_DEBITOS'!D1993)</f>
        <v>Não informado</v>
      </c>
      <c r="E1997" s="7">
        <f>IF('2_DEBITOS'!$I$4="ERRO !!!",0,SUM('2_DEBITOS'!E1993))</f>
        <v>0</v>
      </c>
      <c r="F1997" s="7">
        <f>IF('2_DEBITOS'!$I$4="ERRO !!!",0,SUM('2_DEBITOS'!F1993,'2_DEBITOS'!G1993))</f>
        <v>0</v>
      </c>
      <c r="G1997" s="8" t="str">
        <f>IF('1_QUESITOS'!$D$18="ERRO !!!","",
IF(E1997+F1997=0,"",
IF(OR('2_DEBITOS'!I1993="Sim",'1_QUESITOS'!$D$6="Sim",'1_QUESITOS'!$D$7="Sim",'1_QUESITOS'!$D$9="Sim"),"D",
IF('3_CAPAG'!$D$9="","",
'3_CAPAG'!$D$9))))</f>
        <v/>
      </c>
      <c r="H1997" s="8" t="str">
        <f>IF('1_QUESITOS'!$D$18="ERRO !!!","00.0",
IF(AND(OR(G1997="C",G1997="D"),'1_QUESITOS'!$D$13="Sim"),"10.1",
IF(AND(OR(G1997="A",G1997="B"),'1_QUESITOS'!$D$14="Sim"),"10.2",
IF(AND(OR(G1997="C",G1997="D"),'1_QUESITOS'!$D$13="Não",'1_QUESITOS'!$D$12="Inciso I"),"11.1",
IF(AND(OR(G1997="C",G1997="D"),'1_QUESITOS'!$D$13="Não",'1_QUESITOS'!$D$12="Inciso II"),"11.2",
"00.0")))))</f>
        <v>00.0</v>
      </c>
      <c r="I1997" s="87">
        <f>IF('1_QUESITOS'!$D$18="ERRO !!!",0,
IF(H1997="10.1",0.65,
IF(H1997="10.2",0,
IF(AND(H1997="11.1",'1_QUESITOS'!$D$8="Não",'1_QUESITOS'!$D$9="Não",'1_QUESITOS'!$D$10="Não",'1_QUESITOS'!$D$11="Não"),0.65,
IF(AND(H1997="11.1",OR('1_QUESITOS'!$D$8="Sim",'1_QUESITOS'!$D$9="Sim",'1_QUESITOS'!$D$10="Sim",'1_QUESITOS'!$D$11="Sim")),0.7,
IF(AND(H1997="11.2",'1_QUESITOS'!$D$8="Não",'1_QUESITOS'!$D$9="Não",'1_QUESITOS'!$D$10="Não",'1_QUESITOS'!$D$11="Não"),0.5,
IF(AND(H1997="11.2",OR('1_QUESITOS'!$D$8="Sim",'1_QUESITOS'!$D$9="Sim",'1_QUESITOS'!$D$10="Sim",'1_QUESITOS'!$D$11="Sim")),0.55,
0)))))))</f>
        <v>0</v>
      </c>
      <c r="J1997" s="87">
        <f>'3_CAPAG'!$D$8</f>
        <v>0</v>
      </c>
      <c r="K1997" s="87">
        <f>IF(OR('2_DEBITOS'!I1993="Sim",'1_QUESITOS'!$D$6="Sim",'1_QUESITOS'!$D$7="Sim",'1_QUESITOS'!$D$9="Sim"),I1997,
SMALL(I1997:J1997,1))</f>
        <v>0</v>
      </c>
      <c r="L1997" s="7">
        <f>IF('2_DEBITOS'!$I$4="ERRO !!!",0,ROUNDDOWN(SUM(E1997:F1997)*K1997,2))</f>
        <v>0</v>
      </c>
      <c r="M1997" s="7">
        <f t="shared" si="120"/>
        <v>0</v>
      </c>
      <c r="N1997" s="7">
        <f t="shared" si="123"/>
        <v>0</v>
      </c>
      <c r="O1997" s="7">
        <f t="shared" si="121"/>
        <v>0</v>
      </c>
    </row>
    <row r="1998" spans="3:15" x14ac:dyDescent="0.35">
      <c r="C1998" s="18" t="str">
        <f t="shared" si="122"/>
        <v/>
      </c>
      <c r="D1998" s="13" t="str">
        <f>IF('2_DEBITOS'!D1994="","Não informado",'2_DEBITOS'!D1994)</f>
        <v>Não informado</v>
      </c>
      <c r="E1998" s="7">
        <f>IF('2_DEBITOS'!$I$4="ERRO !!!",0,SUM('2_DEBITOS'!E1994))</f>
        <v>0</v>
      </c>
      <c r="F1998" s="7">
        <f>IF('2_DEBITOS'!$I$4="ERRO !!!",0,SUM('2_DEBITOS'!F1994,'2_DEBITOS'!G1994))</f>
        <v>0</v>
      </c>
      <c r="G1998" s="8" t="str">
        <f>IF('1_QUESITOS'!$D$18="ERRO !!!","",
IF(E1998+F1998=0,"",
IF(OR('2_DEBITOS'!I1994="Sim",'1_QUESITOS'!$D$6="Sim",'1_QUESITOS'!$D$7="Sim",'1_QUESITOS'!$D$9="Sim"),"D",
IF('3_CAPAG'!$D$9="","",
'3_CAPAG'!$D$9))))</f>
        <v/>
      </c>
      <c r="H1998" s="8" t="str">
        <f>IF('1_QUESITOS'!$D$18="ERRO !!!","00.0",
IF(AND(OR(G1998="C",G1998="D"),'1_QUESITOS'!$D$13="Sim"),"10.1",
IF(AND(OR(G1998="A",G1998="B"),'1_QUESITOS'!$D$14="Sim"),"10.2",
IF(AND(OR(G1998="C",G1998="D"),'1_QUESITOS'!$D$13="Não",'1_QUESITOS'!$D$12="Inciso I"),"11.1",
IF(AND(OR(G1998="C",G1998="D"),'1_QUESITOS'!$D$13="Não",'1_QUESITOS'!$D$12="Inciso II"),"11.2",
"00.0")))))</f>
        <v>00.0</v>
      </c>
      <c r="I1998" s="87">
        <f>IF('1_QUESITOS'!$D$18="ERRO !!!",0,
IF(H1998="10.1",0.65,
IF(H1998="10.2",0,
IF(AND(H1998="11.1",'1_QUESITOS'!$D$8="Não",'1_QUESITOS'!$D$9="Não",'1_QUESITOS'!$D$10="Não",'1_QUESITOS'!$D$11="Não"),0.65,
IF(AND(H1998="11.1",OR('1_QUESITOS'!$D$8="Sim",'1_QUESITOS'!$D$9="Sim",'1_QUESITOS'!$D$10="Sim",'1_QUESITOS'!$D$11="Sim")),0.7,
IF(AND(H1998="11.2",'1_QUESITOS'!$D$8="Não",'1_QUESITOS'!$D$9="Não",'1_QUESITOS'!$D$10="Não",'1_QUESITOS'!$D$11="Não"),0.5,
IF(AND(H1998="11.2",OR('1_QUESITOS'!$D$8="Sim",'1_QUESITOS'!$D$9="Sim",'1_QUESITOS'!$D$10="Sim",'1_QUESITOS'!$D$11="Sim")),0.55,
0)))))))</f>
        <v>0</v>
      </c>
      <c r="J1998" s="87">
        <f>'3_CAPAG'!$D$8</f>
        <v>0</v>
      </c>
      <c r="K1998" s="87">
        <f>IF(OR('2_DEBITOS'!I1994="Sim",'1_QUESITOS'!$D$6="Sim",'1_QUESITOS'!$D$7="Sim",'1_QUESITOS'!$D$9="Sim"),I1998,
SMALL(I1998:J1998,1))</f>
        <v>0</v>
      </c>
      <c r="L1998" s="7">
        <f>IF('2_DEBITOS'!$I$4="ERRO !!!",0,ROUNDDOWN(SUM(E1998:F1998)*K1998,2))</f>
        <v>0</v>
      </c>
      <c r="M1998" s="7">
        <f t="shared" ref="M1998:M2008" si="124">IF(OR(F1998="",F1998=0),0,IF(OR(H1998="10.1",H1998="11.1",H1998="11.2"),1*F1998,0))</f>
        <v>0</v>
      </c>
      <c r="N1998" s="7">
        <f t="shared" si="123"/>
        <v>0</v>
      </c>
      <c r="O1998" s="7">
        <f t="shared" ref="O1998:O2008" si="125">E1998+F1998-N1998</f>
        <v>0</v>
      </c>
    </row>
    <row r="1999" spans="3:15" x14ac:dyDescent="0.35">
      <c r="C1999" s="18" t="str">
        <f t="shared" ref="C1999:C2008" si="126">IF(D1999="Não informado","",IF(ISERROR(1+C1998),1,1+C1998))</f>
        <v/>
      </c>
      <c r="D1999" s="13" t="str">
        <f>IF('2_DEBITOS'!D1995="","Não informado",'2_DEBITOS'!D1995)</f>
        <v>Não informado</v>
      </c>
      <c r="E1999" s="7">
        <f>IF('2_DEBITOS'!$I$4="ERRO !!!",0,SUM('2_DEBITOS'!E1995))</f>
        <v>0</v>
      </c>
      <c r="F1999" s="7">
        <f>IF('2_DEBITOS'!$I$4="ERRO !!!",0,SUM('2_DEBITOS'!F1995,'2_DEBITOS'!G1995))</f>
        <v>0</v>
      </c>
      <c r="G1999" s="8" t="str">
        <f>IF('1_QUESITOS'!$D$18="ERRO !!!","",
IF(E1999+F1999=0,"",
IF(OR('2_DEBITOS'!I1995="Sim",'1_QUESITOS'!$D$6="Sim",'1_QUESITOS'!$D$7="Sim",'1_QUESITOS'!$D$9="Sim"),"D",
IF('3_CAPAG'!$D$9="","",
'3_CAPAG'!$D$9))))</f>
        <v/>
      </c>
      <c r="H1999" s="8" t="str">
        <f>IF('1_QUESITOS'!$D$18="ERRO !!!","00.0",
IF(AND(OR(G1999="C",G1999="D"),'1_QUESITOS'!$D$13="Sim"),"10.1",
IF(AND(OR(G1999="A",G1999="B"),'1_QUESITOS'!$D$14="Sim"),"10.2",
IF(AND(OR(G1999="C",G1999="D"),'1_QUESITOS'!$D$13="Não",'1_QUESITOS'!$D$12="Inciso I"),"11.1",
IF(AND(OR(G1999="C",G1999="D"),'1_QUESITOS'!$D$13="Não",'1_QUESITOS'!$D$12="Inciso II"),"11.2",
"00.0")))))</f>
        <v>00.0</v>
      </c>
      <c r="I1999" s="87">
        <f>IF('1_QUESITOS'!$D$18="ERRO !!!",0,
IF(H1999="10.1",0.65,
IF(H1999="10.2",0,
IF(AND(H1999="11.1",'1_QUESITOS'!$D$8="Não",'1_QUESITOS'!$D$9="Não",'1_QUESITOS'!$D$10="Não",'1_QUESITOS'!$D$11="Não"),0.65,
IF(AND(H1999="11.1",OR('1_QUESITOS'!$D$8="Sim",'1_QUESITOS'!$D$9="Sim",'1_QUESITOS'!$D$10="Sim",'1_QUESITOS'!$D$11="Sim")),0.7,
IF(AND(H1999="11.2",'1_QUESITOS'!$D$8="Não",'1_QUESITOS'!$D$9="Não",'1_QUESITOS'!$D$10="Não",'1_QUESITOS'!$D$11="Não"),0.5,
IF(AND(H1999="11.2",OR('1_QUESITOS'!$D$8="Sim",'1_QUESITOS'!$D$9="Sim",'1_QUESITOS'!$D$10="Sim",'1_QUESITOS'!$D$11="Sim")),0.55,
0)))))))</f>
        <v>0</v>
      </c>
      <c r="J1999" s="87">
        <f>'3_CAPAG'!$D$8</f>
        <v>0</v>
      </c>
      <c r="K1999" s="87">
        <f>IF(OR('2_DEBITOS'!I1995="Sim",'1_QUESITOS'!$D$6="Sim",'1_QUESITOS'!$D$7="Sim",'1_QUESITOS'!$D$9="Sim"),I1999,
SMALL(I1999:J1999,1))</f>
        <v>0</v>
      </c>
      <c r="L1999" s="7">
        <f>IF('2_DEBITOS'!$I$4="ERRO !!!",0,ROUNDDOWN(SUM(E1999:F1999)*K1999,2))</f>
        <v>0</v>
      </c>
      <c r="M1999" s="7">
        <f t="shared" si="124"/>
        <v>0</v>
      </c>
      <c r="N1999" s="7">
        <f t="shared" ref="N1999:N2008" si="127">SMALL(L1999:M1999,1)</f>
        <v>0</v>
      </c>
      <c r="O1999" s="7">
        <f t="shared" si="125"/>
        <v>0</v>
      </c>
    </row>
    <row r="2000" spans="3:15" x14ac:dyDescent="0.35">
      <c r="C2000" s="18" t="str">
        <f t="shared" si="126"/>
        <v/>
      </c>
      <c r="D2000" s="13" t="str">
        <f>IF('2_DEBITOS'!D1996="","Não informado",'2_DEBITOS'!D1996)</f>
        <v>Não informado</v>
      </c>
      <c r="E2000" s="7">
        <f>IF('2_DEBITOS'!$I$4="ERRO !!!",0,SUM('2_DEBITOS'!E1996))</f>
        <v>0</v>
      </c>
      <c r="F2000" s="7">
        <f>IF('2_DEBITOS'!$I$4="ERRO !!!",0,SUM('2_DEBITOS'!F1996,'2_DEBITOS'!G1996))</f>
        <v>0</v>
      </c>
      <c r="G2000" s="8" t="str">
        <f>IF('1_QUESITOS'!$D$18="ERRO !!!","",
IF(E2000+F2000=0,"",
IF(OR('2_DEBITOS'!I1996="Sim",'1_QUESITOS'!$D$6="Sim",'1_QUESITOS'!$D$7="Sim",'1_QUESITOS'!$D$9="Sim"),"D",
IF('3_CAPAG'!$D$9="","",
'3_CAPAG'!$D$9))))</f>
        <v/>
      </c>
      <c r="H2000" s="8" t="str">
        <f>IF('1_QUESITOS'!$D$18="ERRO !!!","00.0",
IF(AND(OR(G2000="C",G2000="D"),'1_QUESITOS'!$D$13="Sim"),"10.1",
IF(AND(OR(G2000="A",G2000="B"),'1_QUESITOS'!$D$14="Sim"),"10.2",
IF(AND(OR(G2000="C",G2000="D"),'1_QUESITOS'!$D$13="Não",'1_QUESITOS'!$D$12="Inciso I"),"11.1",
IF(AND(OR(G2000="C",G2000="D"),'1_QUESITOS'!$D$13="Não",'1_QUESITOS'!$D$12="Inciso II"),"11.2",
"00.0")))))</f>
        <v>00.0</v>
      </c>
      <c r="I2000" s="87">
        <f>IF('1_QUESITOS'!$D$18="ERRO !!!",0,
IF(H2000="10.1",0.65,
IF(H2000="10.2",0,
IF(AND(H2000="11.1",'1_QUESITOS'!$D$8="Não",'1_QUESITOS'!$D$9="Não",'1_QUESITOS'!$D$10="Não",'1_QUESITOS'!$D$11="Não"),0.65,
IF(AND(H2000="11.1",OR('1_QUESITOS'!$D$8="Sim",'1_QUESITOS'!$D$9="Sim",'1_QUESITOS'!$D$10="Sim",'1_QUESITOS'!$D$11="Sim")),0.7,
IF(AND(H2000="11.2",'1_QUESITOS'!$D$8="Não",'1_QUESITOS'!$D$9="Não",'1_QUESITOS'!$D$10="Não",'1_QUESITOS'!$D$11="Não"),0.5,
IF(AND(H2000="11.2",OR('1_QUESITOS'!$D$8="Sim",'1_QUESITOS'!$D$9="Sim",'1_QUESITOS'!$D$10="Sim",'1_QUESITOS'!$D$11="Sim")),0.55,
0)))))))</f>
        <v>0</v>
      </c>
      <c r="J2000" s="87">
        <f>'3_CAPAG'!$D$8</f>
        <v>0</v>
      </c>
      <c r="K2000" s="87">
        <f>IF(OR('2_DEBITOS'!I1996="Sim",'1_QUESITOS'!$D$6="Sim",'1_QUESITOS'!$D$7="Sim",'1_QUESITOS'!$D$9="Sim"),I2000,
SMALL(I2000:J2000,1))</f>
        <v>0</v>
      </c>
      <c r="L2000" s="7">
        <f>IF('2_DEBITOS'!$I$4="ERRO !!!",0,ROUNDDOWN(SUM(E2000:F2000)*K2000,2))</f>
        <v>0</v>
      </c>
      <c r="M2000" s="7">
        <f t="shared" si="124"/>
        <v>0</v>
      </c>
      <c r="N2000" s="7">
        <f t="shared" si="127"/>
        <v>0</v>
      </c>
      <c r="O2000" s="7">
        <f t="shared" si="125"/>
        <v>0</v>
      </c>
    </row>
    <row r="2001" spans="3:15" x14ac:dyDescent="0.35">
      <c r="C2001" s="18" t="str">
        <f t="shared" si="126"/>
        <v/>
      </c>
      <c r="D2001" s="13" t="str">
        <f>IF('2_DEBITOS'!D1997="","Não informado",'2_DEBITOS'!D1997)</f>
        <v>Não informado</v>
      </c>
      <c r="E2001" s="7">
        <f>IF('2_DEBITOS'!$I$4="ERRO !!!",0,SUM('2_DEBITOS'!E1997))</f>
        <v>0</v>
      </c>
      <c r="F2001" s="7">
        <f>IF('2_DEBITOS'!$I$4="ERRO !!!",0,SUM('2_DEBITOS'!F1997,'2_DEBITOS'!G1997))</f>
        <v>0</v>
      </c>
      <c r="G2001" s="8" t="str">
        <f>IF('1_QUESITOS'!$D$18="ERRO !!!","",
IF(E2001+F2001=0,"",
IF(OR('2_DEBITOS'!I1997="Sim",'1_QUESITOS'!$D$6="Sim",'1_QUESITOS'!$D$7="Sim",'1_QUESITOS'!$D$9="Sim"),"D",
IF('3_CAPAG'!$D$9="","",
'3_CAPAG'!$D$9))))</f>
        <v/>
      </c>
      <c r="H2001" s="8" t="str">
        <f>IF('1_QUESITOS'!$D$18="ERRO !!!","00.0",
IF(AND(OR(G2001="C",G2001="D"),'1_QUESITOS'!$D$13="Sim"),"10.1",
IF(AND(OR(G2001="A",G2001="B"),'1_QUESITOS'!$D$14="Sim"),"10.2",
IF(AND(OR(G2001="C",G2001="D"),'1_QUESITOS'!$D$13="Não",'1_QUESITOS'!$D$12="Inciso I"),"11.1",
IF(AND(OR(G2001="C",G2001="D"),'1_QUESITOS'!$D$13="Não",'1_QUESITOS'!$D$12="Inciso II"),"11.2",
"00.0")))))</f>
        <v>00.0</v>
      </c>
      <c r="I2001" s="87">
        <f>IF('1_QUESITOS'!$D$18="ERRO !!!",0,
IF(H2001="10.1",0.65,
IF(H2001="10.2",0,
IF(AND(H2001="11.1",'1_QUESITOS'!$D$8="Não",'1_QUESITOS'!$D$9="Não",'1_QUESITOS'!$D$10="Não",'1_QUESITOS'!$D$11="Não"),0.65,
IF(AND(H2001="11.1",OR('1_QUESITOS'!$D$8="Sim",'1_QUESITOS'!$D$9="Sim",'1_QUESITOS'!$D$10="Sim",'1_QUESITOS'!$D$11="Sim")),0.7,
IF(AND(H2001="11.2",'1_QUESITOS'!$D$8="Não",'1_QUESITOS'!$D$9="Não",'1_QUESITOS'!$D$10="Não",'1_QUESITOS'!$D$11="Não"),0.5,
IF(AND(H2001="11.2",OR('1_QUESITOS'!$D$8="Sim",'1_QUESITOS'!$D$9="Sim",'1_QUESITOS'!$D$10="Sim",'1_QUESITOS'!$D$11="Sim")),0.55,
0)))))))</f>
        <v>0</v>
      </c>
      <c r="J2001" s="87">
        <f>'3_CAPAG'!$D$8</f>
        <v>0</v>
      </c>
      <c r="K2001" s="87">
        <f>IF(OR('2_DEBITOS'!I1997="Sim",'1_QUESITOS'!$D$6="Sim",'1_QUESITOS'!$D$7="Sim",'1_QUESITOS'!$D$9="Sim"),I2001,
SMALL(I2001:J2001,1))</f>
        <v>0</v>
      </c>
      <c r="L2001" s="7">
        <f>IF('2_DEBITOS'!$I$4="ERRO !!!",0,ROUNDDOWN(SUM(E2001:F2001)*K2001,2))</f>
        <v>0</v>
      </c>
      <c r="M2001" s="7">
        <f t="shared" si="124"/>
        <v>0</v>
      </c>
      <c r="N2001" s="7">
        <f t="shared" si="127"/>
        <v>0</v>
      </c>
      <c r="O2001" s="7">
        <f t="shared" si="125"/>
        <v>0</v>
      </c>
    </row>
    <row r="2002" spans="3:15" x14ac:dyDescent="0.35">
      <c r="C2002" s="18" t="str">
        <f t="shared" si="126"/>
        <v/>
      </c>
      <c r="D2002" s="13" t="str">
        <f>IF('2_DEBITOS'!D1998="","Não informado",'2_DEBITOS'!D1998)</f>
        <v>Não informado</v>
      </c>
      <c r="E2002" s="7">
        <f>IF('2_DEBITOS'!$I$4="ERRO !!!",0,SUM('2_DEBITOS'!E1998))</f>
        <v>0</v>
      </c>
      <c r="F2002" s="7">
        <f>IF('2_DEBITOS'!$I$4="ERRO !!!",0,SUM('2_DEBITOS'!F1998,'2_DEBITOS'!G1998))</f>
        <v>0</v>
      </c>
      <c r="G2002" s="8" t="str">
        <f>IF('1_QUESITOS'!$D$18="ERRO !!!","",
IF(E2002+F2002=0,"",
IF(OR('2_DEBITOS'!I1998="Sim",'1_QUESITOS'!$D$6="Sim",'1_QUESITOS'!$D$7="Sim",'1_QUESITOS'!$D$9="Sim"),"D",
IF('3_CAPAG'!$D$9="","",
'3_CAPAG'!$D$9))))</f>
        <v/>
      </c>
      <c r="H2002" s="8" t="str">
        <f>IF('1_QUESITOS'!$D$18="ERRO !!!","00.0",
IF(AND(OR(G2002="C",G2002="D"),'1_QUESITOS'!$D$13="Sim"),"10.1",
IF(AND(OR(G2002="A",G2002="B"),'1_QUESITOS'!$D$14="Sim"),"10.2",
IF(AND(OR(G2002="C",G2002="D"),'1_QUESITOS'!$D$13="Não",'1_QUESITOS'!$D$12="Inciso I"),"11.1",
IF(AND(OR(G2002="C",G2002="D"),'1_QUESITOS'!$D$13="Não",'1_QUESITOS'!$D$12="Inciso II"),"11.2",
"00.0")))))</f>
        <v>00.0</v>
      </c>
      <c r="I2002" s="87">
        <f>IF('1_QUESITOS'!$D$18="ERRO !!!",0,
IF(H2002="10.1",0.65,
IF(H2002="10.2",0,
IF(AND(H2002="11.1",'1_QUESITOS'!$D$8="Não",'1_QUESITOS'!$D$9="Não",'1_QUESITOS'!$D$10="Não",'1_QUESITOS'!$D$11="Não"),0.65,
IF(AND(H2002="11.1",OR('1_QUESITOS'!$D$8="Sim",'1_QUESITOS'!$D$9="Sim",'1_QUESITOS'!$D$10="Sim",'1_QUESITOS'!$D$11="Sim")),0.7,
IF(AND(H2002="11.2",'1_QUESITOS'!$D$8="Não",'1_QUESITOS'!$D$9="Não",'1_QUESITOS'!$D$10="Não",'1_QUESITOS'!$D$11="Não"),0.5,
IF(AND(H2002="11.2",OR('1_QUESITOS'!$D$8="Sim",'1_QUESITOS'!$D$9="Sim",'1_QUESITOS'!$D$10="Sim",'1_QUESITOS'!$D$11="Sim")),0.55,
0)))))))</f>
        <v>0</v>
      </c>
      <c r="J2002" s="87">
        <f>'3_CAPAG'!$D$8</f>
        <v>0</v>
      </c>
      <c r="K2002" s="87">
        <f>IF(OR('2_DEBITOS'!I1998="Sim",'1_QUESITOS'!$D$6="Sim",'1_QUESITOS'!$D$7="Sim",'1_QUESITOS'!$D$9="Sim"),I2002,
SMALL(I2002:J2002,1))</f>
        <v>0</v>
      </c>
      <c r="L2002" s="7">
        <f>IF('2_DEBITOS'!$I$4="ERRO !!!",0,ROUNDDOWN(SUM(E2002:F2002)*K2002,2))</f>
        <v>0</v>
      </c>
      <c r="M2002" s="7">
        <f t="shared" si="124"/>
        <v>0</v>
      </c>
      <c r="N2002" s="7">
        <f t="shared" si="127"/>
        <v>0</v>
      </c>
      <c r="O2002" s="7">
        <f t="shared" si="125"/>
        <v>0</v>
      </c>
    </row>
    <row r="2003" spans="3:15" x14ac:dyDescent="0.35">
      <c r="C2003" s="18" t="str">
        <f t="shared" si="126"/>
        <v/>
      </c>
      <c r="D2003" s="13" t="str">
        <f>IF('2_DEBITOS'!D1999="","Não informado",'2_DEBITOS'!D1999)</f>
        <v>Não informado</v>
      </c>
      <c r="E2003" s="7">
        <f>IF('2_DEBITOS'!$I$4="ERRO !!!",0,SUM('2_DEBITOS'!E1999))</f>
        <v>0</v>
      </c>
      <c r="F2003" s="7">
        <f>IF('2_DEBITOS'!$I$4="ERRO !!!",0,SUM('2_DEBITOS'!F1999,'2_DEBITOS'!G1999))</f>
        <v>0</v>
      </c>
      <c r="G2003" s="8" t="str">
        <f>IF('1_QUESITOS'!$D$18="ERRO !!!","",
IF(E2003+F2003=0,"",
IF(OR('2_DEBITOS'!I1999="Sim",'1_QUESITOS'!$D$6="Sim",'1_QUESITOS'!$D$7="Sim",'1_QUESITOS'!$D$9="Sim"),"D",
IF('3_CAPAG'!$D$9="","",
'3_CAPAG'!$D$9))))</f>
        <v/>
      </c>
      <c r="H2003" s="8" t="str">
        <f>IF('1_QUESITOS'!$D$18="ERRO !!!","00.0",
IF(AND(OR(G2003="C",G2003="D"),'1_QUESITOS'!$D$13="Sim"),"10.1",
IF(AND(OR(G2003="A",G2003="B"),'1_QUESITOS'!$D$14="Sim"),"10.2",
IF(AND(OR(G2003="C",G2003="D"),'1_QUESITOS'!$D$13="Não",'1_QUESITOS'!$D$12="Inciso I"),"11.1",
IF(AND(OR(G2003="C",G2003="D"),'1_QUESITOS'!$D$13="Não",'1_QUESITOS'!$D$12="Inciso II"),"11.2",
"00.0")))))</f>
        <v>00.0</v>
      </c>
      <c r="I2003" s="87">
        <f>IF('1_QUESITOS'!$D$18="ERRO !!!",0,
IF(H2003="10.1",0.65,
IF(H2003="10.2",0,
IF(AND(H2003="11.1",'1_QUESITOS'!$D$8="Não",'1_QUESITOS'!$D$9="Não",'1_QUESITOS'!$D$10="Não",'1_QUESITOS'!$D$11="Não"),0.65,
IF(AND(H2003="11.1",OR('1_QUESITOS'!$D$8="Sim",'1_QUESITOS'!$D$9="Sim",'1_QUESITOS'!$D$10="Sim",'1_QUESITOS'!$D$11="Sim")),0.7,
IF(AND(H2003="11.2",'1_QUESITOS'!$D$8="Não",'1_QUESITOS'!$D$9="Não",'1_QUESITOS'!$D$10="Não",'1_QUESITOS'!$D$11="Não"),0.5,
IF(AND(H2003="11.2",OR('1_QUESITOS'!$D$8="Sim",'1_QUESITOS'!$D$9="Sim",'1_QUESITOS'!$D$10="Sim",'1_QUESITOS'!$D$11="Sim")),0.55,
0)))))))</f>
        <v>0</v>
      </c>
      <c r="J2003" s="87">
        <f>'3_CAPAG'!$D$8</f>
        <v>0</v>
      </c>
      <c r="K2003" s="87">
        <f>IF(OR('2_DEBITOS'!I1999="Sim",'1_QUESITOS'!$D$6="Sim",'1_QUESITOS'!$D$7="Sim",'1_QUESITOS'!$D$9="Sim"),I2003,
SMALL(I2003:J2003,1))</f>
        <v>0</v>
      </c>
      <c r="L2003" s="7">
        <f>IF('2_DEBITOS'!$I$4="ERRO !!!",0,ROUNDDOWN(SUM(E2003:F2003)*K2003,2))</f>
        <v>0</v>
      </c>
      <c r="M2003" s="7">
        <f t="shared" si="124"/>
        <v>0</v>
      </c>
      <c r="N2003" s="7">
        <f t="shared" si="127"/>
        <v>0</v>
      </c>
      <c r="O2003" s="7">
        <f t="shared" si="125"/>
        <v>0</v>
      </c>
    </row>
    <row r="2004" spans="3:15" x14ac:dyDescent="0.35">
      <c r="C2004" s="18" t="str">
        <f t="shared" si="126"/>
        <v/>
      </c>
      <c r="D2004" s="13" t="str">
        <f>IF('2_DEBITOS'!D2000="","Não informado",'2_DEBITOS'!D2000)</f>
        <v>Não informado</v>
      </c>
      <c r="E2004" s="7">
        <f>IF('2_DEBITOS'!$I$4="ERRO !!!",0,SUM('2_DEBITOS'!E2000))</f>
        <v>0</v>
      </c>
      <c r="F2004" s="7">
        <f>IF('2_DEBITOS'!$I$4="ERRO !!!",0,SUM('2_DEBITOS'!F2000,'2_DEBITOS'!G2000))</f>
        <v>0</v>
      </c>
      <c r="G2004" s="8" t="str">
        <f>IF('1_QUESITOS'!$D$18="ERRO !!!","",
IF(E2004+F2004=0,"",
IF(OR('2_DEBITOS'!I2000="Sim",'1_QUESITOS'!$D$6="Sim",'1_QUESITOS'!$D$7="Sim",'1_QUESITOS'!$D$9="Sim"),"D",
IF('3_CAPAG'!$D$9="","",
'3_CAPAG'!$D$9))))</f>
        <v/>
      </c>
      <c r="H2004" s="8" t="str">
        <f>IF('1_QUESITOS'!$D$18="ERRO !!!","00.0",
IF(AND(OR(G2004="C",G2004="D"),'1_QUESITOS'!$D$13="Sim"),"10.1",
IF(AND(OR(G2004="A",G2004="B"),'1_QUESITOS'!$D$14="Sim"),"10.2",
IF(AND(OR(G2004="C",G2004="D"),'1_QUESITOS'!$D$13="Não",'1_QUESITOS'!$D$12="Inciso I"),"11.1",
IF(AND(OR(G2004="C",G2004="D"),'1_QUESITOS'!$D$13="Não",'1_QUESITOS'!$D$12="Inciso II"),"11.2",
"00.0")))))</f>
        <v>00.0</v>
      </c>
      <c r="I2004" s="87">
        <f>IF('1_QUESITOS'!$D$18="ERRO !!!",0,
IF(H2004="10.1",0.65,
IF(H2004="10.2",0,
IF(AND(H2004="11.1",'1_QUESITOS'!$D$8="Não",'1_QUESITOS'!$D$9="Não",'1_QUESITOS'!$D$10="Não",'1_QUESITOS'!$D$11="Não"),0.65,
IF(AND(H2004="11.1",OR('1_QUESITOS'!$D$8="Sim",'1_QUESITOS'!$D$9="Sim",'1_QUESITOS'!$D$10="Sim",'1_QUESITOS'!$D$11="Sim")),0.7,
IF(AND(H2004="11.2",'1_QUESITOS'!$D$8="Não",'1_QUESITOS'!$D$9="Não",'1_QUESITOS'!$D$10="Não",'1_QUESITOS'!$D$11="Não"),0.5,
IF(AND(H2004="11.2",OR('1_QUESITOS'!$D$8="Sim",'1_QUESITOS'!$D$9="Sim",'1_QUESITOS'!$D$10="Sim",'1_QUESITOS'!$D$11="Sim")),0.55,
0)))))))</f>
        <v>0</v>
      </c>
      <c r="J2004" s="87">
        <f>'3_CAPAG'!$D$8</f>
        <v>0</v>
      </c>
      <c r="K2004" s="87">
        <f>IF(OR('2_DEBITOS'!I2000="Sim",'1_QUESITOS'!$D$6="Sim",'1_QUESITOS'!$D$7="Sim",'1_QUESITOS'!$D$9="Sim"),I2004,
SMALL(I2004:J2004,1))</f>
        <v>0</v>
      </c>
      <c r="L2004" s="7">
        <f>IF('2_DEBITOS'!$I$4="ERRO !!!",0,ROUNDDOWN(SUM(E2004:F2004)*K2004,2))</f>
        <v>0</v>
      </c>
      <c r="M2004" s="7">
        <f t="shared" si="124"/>
        <v>0</v>
      </c>
      <c r="N2004" s="7">
        <f t="shared" si="127"/>
        <v>0</v>
      </c>
      <c r="O2004" s="7">
        <f t="shared" si="125"/>
        <v>0</v>
      </c>
    </row>
    <row r="2005" spans="3:15" x14ac:dyDescent="0.35">
      <c r="C2005" s="18" t="str">
        <f t="shared" si="126"/>
        <v/>
      </c>
      <c r="D2005" s="13" t="str">
        <f>IF('2_DEBITOS'!D2001="","Não informado",'2_DEBITOS'!D2001)</f>
        <v>Não informado</v>
      </c>
      <c r="E2005" s="7">
        <f>IF('2_DEBITOS'!$I$4="ERRO !!!",0,SUM('2_DEBITOS'!E2001))</f>
        <v>0</v>
      </c>
      <c r="F2005" s="7">
        <f>IF('2_DEBITOS'!$I$4="ERRO !!!",0,SUM('2_DEBITOS'!F2001,'2_DEBITOS'!G2001))</f>
        <v>0</v>
      </c>
      <c r="G2005" s="8" t="str">
        <f>IF('1_QUESITOS'!$D$18="ERRO !!!","",
IF(E2005+F2005=0,"",
IF(OR('2_DEBITOS'!I2001="Sim",'1_QUESITOS'!$D$6="Sim",'1_QUESITOS'!$D$7="Sim",'1_QUESITOS'!$D$9="Sim"),"D",
IF('3_CAPAG'!$D$9="","",
'3_CAPAG'!$D$9))))</f>
        <v/>
      </c>
      <c r="H2005" s="8" t="str">
        <f>IF('1_QUESITOS'!$D$18="ERRO !!!","00.0",
IF(AND(OR(G2005="C",G2005="D"),'1_QUESITOS'!$D$13="Sim"),"10.1",
IF(AND(OR(G2005="A",G2005="B"),'1_QUESITOS'!$D$14="Sim"),"10.2",
IF(AND(OR(G2005="C",G2005="D"),'1_QUESITOS'!$D$13="Não",'1_QUESITOS'!$D$12="Inciso I"),"11.1",
IF(AND(OR(G2005="C",G2005="D"),'1_QUESITOS'!$D$13="Não",'1_QUESITOS'!$D$12="Inciso II"),"11.2",
"00.0")))))</f>
        <v>00.0</v>
      </c>
      <c r="I2005" s="87">
        <f>IF('1_QUESITOS'!$D$18="ERRO !!!",0,
IF(H2005="10.1",0.65,
IF(H2005="10.2",0,
IF(AND(H2005="11.1",'1_QUESITOS'!$D$8="Não",'1_QUESITOS'!$D$9="Não",'1_QUESITOS'!$D$10="Não",'1_QUESITOS'!$D$11="Não"),0.65,
IF(AND(H2005="11.1",OR('1_QUESITOS'!$D$8="Sim",'1_QUESITOS'!$D$9="Sim",'1_QUESITOS'!$D$10="Sim",'1_QUESITOS'!$D$11="Sim")),0.7,
IF(AND(H2005="11.2",'1_QUESITOS'!$D$8="Não",'1_QUESITOS'!$D$9="Não",'1_QUESITOS'!$D$10="Não",'1_QUESITOS'!$D$11="Não"),0.5,
IF(AND(H2005="11.2",OR('1_QUESITOS'!$D$8="Sim",'1_QUESITOS'!$D$9="Sim",'1_QUESITOS'!$D$10="Sim",'1_QUESITOS'!$D$11="Sim")),0.55,
0)))))))</f>
        <v>0</v>
      </c>
      <c r="J2005" s="87">
        <f>'3_CAPAG'!$D$8</f>
        <v>0</v>
      </c>
      <c r="K2005" s="87">
        <f>IF(OR('2_DEBITOS'!I2001="Sim",'1_QUESITOS'!$D$6="Sim",'1_QUESITOS'!$D$7="Sim",'1_QUESITOS'!$D$9="Sim"),I2005,
SMALL(I2005:J2005,1))</f>
        <v>0</v>
      </c>
      <c r="L2005" s="7">
        <f>IF('2_DEBITOS'!$I$4="ERRO !!!",0,ROUNDDOWN(SUM(E2005:F2005)*K2005,2))</f>
        <v>0</v>
      </c>
      <c r="M2005" s="7">
        <f t="shared" si="124"/>
        <v>0</v>
      </c>
      <c r="N2005" s="7">
        <f t="shared" si="127"/>
        <v>0</v>
      </c>
      <c r="O2005" s="7">
        <f t="shared" si="125"/>
        <v>0</v>
      </c>
    </row>
    <row r="2006" spans="3:15" x14ac:dyDescent="0.35">
      <c r="C2006" s="18" t="str">
        <f t="shared" si="126"/>
        <v/>
      </c>
      <c r="D2006" s="13" t="str">
        <f>IF('2_DEBITOS'!D2002="","Não informado",'2_DEBITOS'!D2002)</f>
        <v>Não informado</v>
      </c>
      <c r="E2006" s="7">
        <f>IF('2_DEBITOS'!$I$4="ERRO !!!",0,SUM('2_DEBITOS'!E2002))</f>
        <v>0</v>
      </c>
      <c r="F2006" s="7">
        <f>IF('2_DEBITOS'!$I$4="ERRO !!!",0,SUM('2_DEBITOS'!F2002,'2_DEBITOS'!G2002))</f>
        <v>0</v>
      </c>
      <c r="G2006" s="8" t="str">
        <f>IF('1_QUESITOS'!$D$18="ERRO !!!","",
IF(E2006+F2006=0,"",
IF(OR('2_DEBITOS'!I2002="Sim",'1_QUESITOS'!$D$6="Sim",'1_QUESITOS'!$D$7="Sim",'1_QUESITOS'!$D$9="Sim"),"D",
IF('3_CAPAG'!$D$9="","",
'3_CAPAG'!$D$9))))</f>
        <v/>
      </c>
      <c r="H2006" s="8" t="str">
        <f>IF('1_QUESITOS'!$D$18="ERRO !!!","00.0",
IF(AND(OR(G2006="C",G2006="D"),'1_QUESITOS'!$D$13="Sim"),"10.1",
IF(AND(OR(G2006="A",G2006="B"),'1_QUESITOS'!$D$14="Sim"),"10.2",
IF(AND(OR(G2006="C",G2006="D"),'1_QUESITOS'!$D$13="Não",'1_QUESITOS'!$D$12="Inciso I"),"11.1",
IF(AND(OR(G2006="C",G2006="D"),'1_QUESITOS'!$D$13="Não",'1_QUESITOS'!$D$12="Inciso II"),"11.2",
"00.0")))))</f>
        <v>00.0</v>
      </c>
      <c r="I2006" s="87">
        <f>IF('1_QUESITOS'!$D$18="ERRO !!!",0,
IF(H2006="10.1",0.65,
IF(H2006="10.2",0,
IF(AND(H2006="11.1",'1_QUESITOS'!$D$8="Não",'1_QUESITOS'!$D$9="Não",'1_QUESITOS'!$D$10="Não",'1_QUESITOS'!$D$11="Não"),0.65,
IF(AND(H2006="11.1",OR('1_QUESITOS'!$D$8="Sim",'1_QUESITOS'!$D$9="Sim",'1_QUESITOS'!$D$10="Sim",'1_QUESITOS'!$D$11="Sim")),0.7,
IF(AND(H2006="11.2",'1_QUESITOS'!$D$8="Não",'1_QUESITOS'!$D$9="Não",'1_QUESITOS'!$D$10="Não",'1_QUESITOS'!$D$11="Não"),0.5,
IF(AND(H2006="11.2",OR('1_QUESITOS'!$D$8="Sim",'1_QUESITOS'!$D$9="Sim",'1_QUESITOS'!$D$10="Sim",'1_QUESITOS'!$D$11="Sim")),0.55,
0)))))))</f>
        <v>0</v>
      </c>
      <c r="J2006" s="87">
        <f>'3_CAPAG'!$D$8</f>
        <v>0</v>
      </c>
      <c r="K2006" s="87">
        <f>IF(OR('2_DEBITOS'!I2002="Sim",'1_QUESITOS'!$D$6="Sim",'1_QUESITOS'!$D$7="Sim",'1_QUESITOS'!$D$9="Sim"),I2006,
SMALL(I2006:J2006,1))</f>
        <v>0</v>
      </c>
      <c r="L2006" s="7">
        <f>IF('2_DEBITOS'!$I$4="ERRO !!!",0,ROUNDDOWN(SUM(E2006:F2006)*K2006,2))</f>
        <v>0</v>
      </c>
      <c r="M2006" s="7">
        <f t="shared" si="124"/>
        <v>0</v>
      </c>
      <c r="N2006" s="7">
        <f t="shared" si="127"/>
        <v>0</v>
      </c>
      <c r="O2006" s="7">
        <f t="shared" si="125"/>
        <v>0</v>
      </c>
    </row>
    <row r="2007" spans="3:15" x14ac:dyDescent="0.35">
      <c r="C2007" s="18" t="str">
        <f t="shared" si="126"/>
        <v/>
      </c>
      <c r="D2007" s="13" t="str">
        <f>IF('2_DEBITOS'!D2003="","Não informado",'2_DEBITOS'!D2003)</f>
        <v>Não informado</v>
      </c>
      <c r="E2007" s="7">
        <f>IF('2_DEBITOS'!$I$4="ERRO !!!",0,SUM('2_DEBITOS'!E2003))</f>
        <v>0</v>
      </c>
      <c r="F2007" s="7">
        <f>IF('2_DEBITOS'!$I$4="ERRO !!!",0,SUM('2_DEBITOS'!F2003,'2_DEBITOS'!G2003))</f>
        <v>0</v>
      </c>
      <c r="G2007" s="8" t="str">
        <f>IF('1_QUESITOS'!$D$18="ERRO !!!","",
IF(E2007+F2007=0,"",
IF(OR('2_DEBITOS'!I2003="Sim",'1_QUESITOS'!$D$6="Sim",'1_QUESITOS'!$D$7="Sim",'1_QUESITOS'!$D$9="Sim"),"D",
IF('3_CAPAG'!$D$9="","",
'3_CAPAG'!$D$9))))</f>
        <v/>
      </c>
      <c r="H2007" s="8" t="str">
        <f>IF('1_QUESITOS'!$D$18="ERRO !!!","00.0",
IF(AND(OR(G2007="C",G2007="D"),'1_QUESITOS'!$D$13="Sim"),"10.1",
IF(AND(OR(G2007="A",G2007="B"),'1_QUESITOS'!$D$14="Sim"),"10.2",
IF(AND(OR(G2007="C",G2007="D"),'1_QUESITOS'!$D$13="Não",'1_QUESITOS'!$D$12="Inciso I"),"11.1",
IF(AND(OR(G2007="C",G2007="D"),'1_QUESITOS'!$D$13="Não",'1_QUESITOS'!$D$12="Inciso II"),"11.2",
"00.0")))))</f>
        <v>00.0</v>
      </c>
      <c r="I2007" s="87">
        <f>IF('1_QUESITOS'!$D$18="ERRO !!!",0,
IF(H2007="10.1",0.65,
IF(H2007="10.2",0,
IF(AND(H2007="11.1",'1_QUESITOS'!$D$8="Não",'1_QUESITOS'!$D$9="Não",'1_QUESITOS'!$D$10="Não",'1_QUESITOS'!$D$11="Não"),0.65,
IF(AND(H2007="11.1",OR('1_QUESITOS'!$D$8="Sim",'1_QUESITOS'!$D$9="Sim",'1_QUESITOS'!$D$10="Sim",'1_QUESITOS'!$D$11="Sim")),0.7,
IF(AND(H2007="11.2",'1_QUESITOS'!$D$8="Não",'1_QUESITOS'!$D$9="Não",'1_QUESITOS'!$D$10="Não",'1_QUESITOS'!$D$11="Não"),0.5,
IF(AND(H2007="11.2",OR('1_QUESITOS'!$D$8="Sim",'1_QUESITOS'!$D$9="Sim",'1_QUESITOS'!$D$10="Sim",'1_QUESITOS'!$D$11="Sim")),0.55,
0)))))))</f>
        <v>0</v>
      </c>
      <c r="J2007" s="87">
        <f>'3_CAPAG'!$D$8</f>
        <v>0</v>
      </c>
      <c r="K2007" s="87">
        <f>IF(OR('2_DEBITOS'!I2003="Sim",'1_QUESITOS'!$D$6="Sim",'1_QUESITOS'!$D$7="Sim",'1_QUESITOS'!$D$9="Sim"),I2007,
SMALL(I2007:J2007,1))</f>
        <v>0</v>
      </c>
      <c r="L2007" s="7">
        <f>IF('2_DEBITOS'!$I$4="ERRO !!!",0,ROUNDDOWN(SUM(E2007:F2007)*K2007,2))</f>
        <v>0</v>
      </c>
      <c r="M2007" s="7">
        <f t="shared" si="124"/>
        <v>0</v>
      </c>
      <c r="N2007" s="7">
        <f t="shared" si="127"/>
        <v>0</v>
      </c>
      <c r="O2007" s="7">
        <f t="shared" si="125"/>
        <v>0</v>
      </c>
    </row>
    <row r="2008" spans="3:15" x14ac:dyDescent="0.35">
      <c r="C2008" s="18" t="str">
        <f t="shared" si="126"/>
        <v/>
      </c>
      <c r="D2008" s="13" t="str">
        <f>IF('2_DEBITOS'!D2004="","Não informado",'2_DEBITOS'!D2004)</f>
        <v>Não informado</v>
      </c>
      <c r="E2008" s="7">
        <f>IF('2_DEBITOS'!$I$4="ERRO !!!",0,SUM('2_DEBITOS'!E2004))</f>
        <v>0</v>
      </c>
      <c r="F2008" s="7">
        <f>IF('2_DEBITOS'!$I$4="ERRO !!!",0,SUM('2_DEBITOS'!F2004,'2_DEBITOS'!G2004))</f>
        <v>0</v>
      </c>
      <c r="G2008" s="8" t="str">
        <f>IF('1_QUESITOS'!$D$18="ERRO !!!","",
IF(E2008+F2008=0,"",
IF(OR('2_DEBITOS'!I2004="Sim",'1_QUESITOS'!$D$6="Sim",'1_QUESITOS'!$D$7="Sim",'1_QUESITOS'!$D$9="Sim"),"D",
IF('3_CAPAG'!$D$9="","",
'3_CAPAG'!$D$9))))</f>
        <v/>
      </c>
      <c r="H2008" s="8" t="str">
        <f>IF('1_QUESITOS'!$D$18="ERRO !!!","00.0",
IF(AND(OR(G2008="C",G2008="D"),'1_QUESITOS'!$D$13="Sim"),"10.1",
IF(AND(OR(G2008="A",G2008="B"),'1_QUESITOS'!$D$14="Sim"),"10.2",
IF(AND(OR(G2008="C",G2008="D"),'1_QUESITOS'!$D$13="Não",'1_QUESITOS'!$D$12="Inciso I"),"11.1",
IF(AND(OR(G2008="C",G2008="D"),'1_QUESITOS'!$D$13="Não",'1_QUESITOS'!$D$12="Inciso II"),"11.2",
"00.0")))))</f>
        <v>00.0</v>
      </c>
      <c r="I2008" s="87">
        <f>IF('1_QUESITOS'!$D$18="ERRO !!!",0,
IF(H2008="10.1",0.65,
IF(H2008="10.2",0,
IF(AND(H2008="11.1",'1_QUESITOS'!$D$8="Não",'1_QUESITOS'!$D$9="Não",'1_QUESITOS'!$D$10="Não",'1_QUESITOS'!$D$11="Não"),0.65,
IF(AND(H2008="11.1",OR('1_QUESITOS'!$D$8="Sim",'1_QUESITOS'!$D$9="Sim",'1_QUESITOS'!$D$10="Sim",'1_QUESITOS'!$D$11="Sim")),0.7,
IF(AND(H2008="11.2",'1_QUESITOS'!$D$8="Não",'1_QUESITOS'!$D$9="Não",'1_QUESITOS'!$D$10="Não",'1_QUESITOS'!$D$11="Não"),0.5,
IF(AND(H2008="11.2",OR('1_QUESITOS'!$D$8="Sim",'1_QUESITOS'!$D$9="Sim",'1_QUESITOS'!$D$10="Sim",'1_QUESITOS'!$D$11="Sim")),0.55,
0)))))))</f>
        <v>0</v>
      </c>
      <c r="J2008" s="87">
        <f>'3_CAPAG'!$D$8</f>
        <v>0</v>
      </c>
      <c r="K2008" s="87">
        <f>IF(OR('2_DEBITOS'!I2004="Sim",'1_QUESITOS'!$D$6="Sim",'1_QUESITOS'!$D$7="Sim",'1_QUESITOS'!$D$9="Sim"),I2008,
SMALL(I2008:J2008,1))</f>
        <v>0</v>
      </c>
      <c r="L2008" s="7">
        <f>IF('2_DEBITOS'!$I$4="ERRO !!!",0,ROUNDDOWN(SUM(E2008:F2008)*K2008,2))</f>
        <v>0</v>
      </c>
      <c r="M2008" s="7">
        <f t="shared" si="124"/>
        <v>0</v>
      </c>
      <c r="N2008" s="7">
        <f t="shared" si="127"/>
        <v>0</v>
      </c>
      <c r="O2008" s="7">
        <f t="shared" si="125"/>
        <v>0</v>
      </c>
    </row>
  </sheetData>
  <sheetProtection algorithmName="SHA-512" hashValue="sYx2oOCJYhpgzRiEhFTVH4J40jCdc0PHj8kbxFQqBcB0LEXVBAEimYPbza+bxLbc5To1j+dHmwgGsGFVkSB2ag==" saltValue="Yf5uOGW7pfJ2Uvi7aBV4rQ==" spinCount="100000" sheet="1" objects="1" scenarios="1"/>
  <mergeCells count="8">
    <mergeCell ref="F7:L7"/>
    <mergeCell ref="F8:L8"/>
    <mergeCell ref="C12:O12"/>
    <mergeCell ref="D2:L2"/>
    <mergeCell ref="F3:L3"/>
    <mergeCell ref="F4:L4"/>
    <mergeCell ref="F5:L5"/>
    <mergeCell ref="F6:L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fitToHeight="150" orientation="landscape" r:id="rId1"/>
  <headerFooter>
    <oddFooter>&amp;L&amp;D - &amp;T&amp;C&amp;F - &amp;A&amp;R&amp;P/&amp;N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CA360-BC13-4493-B688-5ABA0C221612}">
  <sheetPr>
    <pageSetUpPr fitToPage="1"/>
  </sheetPr>
  <dimension ref="C1:L29"/>
  <sheetViews>
    <sheetView showGridLines="0" zoomScale="90" zoomScaleNormal="90" workbookViewId="0"/>
  </sheetViews>
  <sheetFormatPr defaultRowHeight="14.5" x14ac:dyDescent="0.35"/>
  <cols>
    <col min="1" max="2" width="1.7265625" customWidth="1"/>
    <col min="3" max="3" width="22.7265625" style="9" customWidth="1"/>
    <col min="4" max="14" width="22.7265625" customWidth="1"/>
  </cols>
  <sheetData>
    <row r="1" spans="3:12" ht="10" customHeight="1" thickBot="1" x14ac:dyDescent="0.4"/>
    <row r="2" spans="3:12" s="1" customFormat="1" ht="30" customHeight="1" thickTop="1" thickBot="1" x14ac:dyDescent="0.4">
      <c r="C2" s="123" t="s">
        <v>14</v>
      </c>
      <c r="D2" s="124"/>
      <c r="E2" s="124"/>
      <c r="F2" s="124"/>
      <c r="G2" s="124"/>
      <c r="H2" s="128"/>
      <c r="I2"/>
      <c r="J2"/>
      <c r="K2"/>
      <c r="L2"/>
    </row>
    <row r="3" spans="3:12" ht="20.149999999999999" customHeight="1" thickTop="1" thickBot="1" x14ac:dyDescent="0.4">
      <c r="C3" s="29" t="s">
        <v>12</v>
      </c>
      <c r="D3" s="29" t="s">
        <v>10</v>
      </c>
      <c r="E3" s="132" t="s">
        <v>11</v>
      </c>
      <c r="F3" s="133"/>
      <c r="G3" s="133"/>
      <c r="H3" s="134"/>
    </row>
    <row r="4" spans="3:12" ht="20.149999999999999" customHeight="1" thickTop="1" thickBot="1" x14ac:dyDescent="0.4">
      <c r="C4" s="30" t="s">
        <v>20</v>
      </c>
      <c r="D4" s="30" t="s">
        <v>15</v>
      </c>
      <c r="E4" s="117" t="s">
        <v>58</v>
      </c>
      <c r="F4" s="118"/>
      <c r="G4" s="118"/>
      <c r="H4" s="119"/>
    </row>
    <row r="5" spans="3:12" ht="20.149999999999999" customHeight="1" thickTop="1" thickBot="1" x14ac:dyDescent="0.4">
      <c r="C5" s="30" t="s">
        <v>21</v>
      </c>
      <c r="D5" s="30" t="s">
        <v>16</v>
      </c>
      <c r="E5" s="117" t="s">
        <v>55</v>
      </c>
      <c r="F5" s="118"/>
      <c r="G5" s="118"/>
      <c r="H5" s="119"/>
    </row>
    <row r="6" spans="3:12" ht="20.149999999999999" customHeight="1" thickTop="1" thickBot="1" x14ac:dyDescent="0.4">
      <c r="C6" s="30" t="s">
        <v>22</v>
      </c>
      <c r="D6" s="30" t="s">
        <v>17</v>
      </c>
      <c r="E6" s="117" t="s">
        <v>56</v>
      </c>
      <c r="F6" s="118"/>
      <c r="G6" s="118"/>
      <c r="H6" s="119"/>
    </row>
    <row r="7" spans="3:12" ht="20.149999999999999" customHeight="1" thickTop="1" thickBot="1" x14ac:dyDescent="0.4">
      <c r="C7" s="30" t="s">
        <v>23</v>
      </c>
      <c r="D7" s="30" t="s">
        <v>18</v>
      </c>
      <c r="E7" s="117" t="s">
        <v>57</v>
      </c>
      <c r="F7" s="118"/>
      <c r="G7" s="118"/>
      <c r="H7" s="119"/>
    </row>
    <row r="8" spans="3:12" ht="20.149999999999999" customHeight="1" thickTop="1" thickBot="1" x14ac:dyDescent="0.4">
      <c r="C8" s="30" t="s">
        <v>13</v>
      </c>
      <c r="D8" s="30" t="s">
        <v>19</v>
      </c>
      <c r="E8" s="117" t="s">
        <v>24</v>
      </c>
      <c r="F8" s="118"/>
      <c r="G8" s="118"/>
      <c r="H8" s="119"/>
    </row>
    <row r="9" spans="3:12" ht="10" customHeight="1" thickTop="1" x14ac:dyDescent="0.35"/>
    <row r="10" spans="3:12" ht="10" customHeight="1" thickBot="1" x14ac:dyDescent="0.4"/>
    <row r="11" spans="3:12" s="14" customFormat="1" ht="30" customHeight="1" thickTop="1" thickBot="1" x14ac:dyDescent="0.4">
      <c r="C11" s="129" t="s">
        <v>36</v>
      </c>
      <c r="D11" s="130"/>
      <c r="E11" s="130"/>
      <c r="F11" s="130"/>
      <c r="G11" s="130"/>
      <c r="H11" s="130"/>
      <c r="I11" s="130"/>
      <c r="J11" s="130"/>
      <c r="K11" s="131"/>
    </row>
    <row r="12" spans="3:12" ht="80.150000000000006" customHeight="1" thickTop="1" x14ac:dyDescent="0.35">
      <c r="C12" s="36" t="s">
        <v>10</v>
      </c>
      <c r="D12" s="33" t="s">
        <v>32</v>
      </c>
      <c r="E12" s="36" t="s">
        <v>27</v>
      </c>
      <c r="F12" s="33" t="s">
        <v>33</v>
      </c>
      <c r="G12" s="33" t="s">
        <v>54</v>
      </c>
      <c r="H12" s="37" t="s">
        <v>52</v>
      </c>
      <c r="I12" s="33" t="s">
        <v>53</v>
      </c>
      <c r="J12" s="33" t="s">
        <v>35</v>
      </c>
      <c r="K12" s="33" t="s">
        <v>34</v>
      </c>
    </row>
    <row r="13" spans="3:12" x14ac:dyDescent="0.35">
      <c r="C13" s="13" t="s">
        <v>15</v>
      </c>
      <c r="D13" s="7">
        <f>SUMIFS('4_CALCULOS'!$E$14:$E$2008,'4_CALCULOS'!$H$14:$H$2008,C13)+
SUMIFS('4_CALCULOS'!$F$14:$F$2008,'4_CALCULOS'!$H$14:$H$2008,C13)</f>
        <v>0</v>
      </c>
      <c r="E13" s="7">
        <f>SUMIFS('4_CALCULOS'!$O$14:$O$2008,'4_CALCULOS'!$H$14:$H$2008,C13)</f>
        <v>0</v>
      </c>
      <c r="F13" s="7">
        <f>ROUND(0.3*E13,2)</f>
        <v>0</v>
      </c>
      <c r="G13" s="7">
        <f>E13-F13</f>
        <v>0</v>
      </c>
      <c r="H13" s="32"/>
      <c r="I13" s="7">
        <f>IF($H$20="ERRO !!!",0,IF(OR(H13="",H13=0),0,SMALL(G13:H13,1)))</f>
        <v>0</v>
      </c>
      <c r="J13" s="7">
        <v>0</v>
      </c>
      <c r="K13" s="7">
        <f>IF($H$20="ERRO !!!",0,E13-I13-J13)</f>
        <v>0</v>
      </c>
    </row>
    <row r="14" spans="3:12" x14ac:dyDescent="0.35">
      <c r="C14" s="13" t="s">
        <v>16</v>
      </c>
      <c r="D14" s="7">
        <f>SUMIFS('4_CALCULOS'!$E$14:$E$2008,'4_CALCULOS'!$H$14:$H$2008,C14)+
SUMIFS('4_CALCULOS'!$F$14:$F$2008,'4_CALCULOS'!$H$14:$H$2008,C14)</f>
        <v>0</v>
      </c>
      <c r="E14" s="7">
        <f>SUMIFS('4_CALCULOS'!$O$14:$O$2008,'4_CALCULOS'!$H$14:$H$2008,C14)</f>
        <v>0</v>
      </c>
      <c r="F14" s="7">
        <f>ROUND(0.48*E14,2)</f>
        <v>0</v>
      </c>
      <c r="G14" s="7">
        <f t="shared" ref="G14" si="0">E14-F14</f>
        <v>0</v>
      </c>
      <c r="H14" s="32"/>
      <c r="I14" s="7">
        <f>IF($H$20="ERRO !!!",0,IF(OR(H14="",H14=0),0,SMALL(G14:H14,1)))</f>
        <v>0</v>
      </c>
      <c r="J14" s="7">
        <v>0</v>
      </c>
      <c r="K14" s="7">
        <f t="shared" ref="K14:K17" si="1">IF($H$20="ERRO !!!",0,E14-I14-J14)</f>
        <v>0</v>
      </c>
    </row>
    <row r="15" spans="3:12" x14ac:dyDescent="0.35">
      <c r="C15" s="13" t="s">
        <v>17</v>
      </c>
      <c r="D15" s="7">
        <f>SUMIFS('4_CALCULOS'!$E$14:$E$2008,'4_CALCULOS'!$H$14:$H$2008,C15)+
SUMIFS('4_CALCULOS'!$F$14:$F$2008,'4_CALCULOS'!$H$14:$H$2008,C15)</f>
        <v>0</v>
      </c>
      <c r="E15" s="7">
        <f>SUMIFS('4_CALCULOS'!$O$14:$O$2008,'4_CALCULOS'!$H$14:$H$2008,C15)</f>
        <v>0</v>
      </c>
      <c r="F15" s="7">
        <f>ROUND(0.04*D15,2)</f>
        <v>0</v>
      </c>
      <c r="G15" s="7">
        <v>0</v>
      </c>
      <c r="H15" s="7">
        <v>0</v>
      </c>
      <c r="I15" s="7">
        <v>0</v>
      </c>
      <c r="J15" s="7">
        <f>IF($H$20="ERRO !!!",0,F15)</f>
        <v>0</v>
      </c>
      <c r="K15" s="7">
        <f t="shared" si="1"/>
        <v>0</v>
      </c>
    </row>
    <row r="16" spans="3:12" x14ac:dyDescent="0.35">
      <c r="C16" s="13" t="s">
        <v>18</v>
      </c>
      <c r="D16" s="7">
        <f>SUMIFS('4_CALCULOS'!$E$14:$E$2008,'4_CALCULOS'!$H$14:$H$2008,C16)+
SUMIFS('4_CALCULOS'!$F$14:$F$2008,'4_CALCULOS'!$H$14:$H$2008,C16)</f>
        <v>0</v>
      </c>
      <c r="E16" s="7">
        <f>SUMIFS('4_CALCULOS'!$O$14:$O$2008,'4_CALCULOS'!$H$14:$H$2008,C16)</f>
        <v>0</v>
      </c>
      <c r="F16" s="7">
        <f>ROUND(0.04*D16,2)</f>
        <v>0</v>
      </c>
      <c r="G16" s="7">
        <v>0</v>
      </c>
      <c r="H16" s="7">
        <v>0</v>
      </c>
      <c r="I16" s="7">
        <v>0</v>
      </c>
      <c r="J16" s="7">
        <f>IF($H$20="ERRO !!!",0,F16)</f>
        <v>0</v>
      </c>
      <c r="K16" s="7">
        <f t="shared" si="1"/>
        <v>0</v>
      </c>
    </row>
    <row r="17" spans="3:11" x14ac:dyDescent="0.35">
      <c r="C17" s="13" t="s">
        <v>19</v>
      </c>
      <c r="D17" s="7">
        <f>SUMIFS('4_CALCULOS'!$E$14:$E$2008,'4_CALCULOS'!$H$14:$H$2008,C17)+
SUMIFS('4_CALCULOS'!$F$14:$F$2008,'4_CALCULOS'!$H$14:$H$2008,C17)</f>
        <v>0</v>
      </c>
      <c r="E17" s="7">
        <f>SUMIFS('4_CALCULOS'!$O$14:$O$2008,'4_CALCULOS'!$H$14:$H$2008,C17)</f>
        <v>0</v>
      </c>
      <c r="F17" s="7">
        <f>D17</f>
        <v>0</v>
      </c>
      <c r="G17" s="7">
        <v>0</v>
      </c>
      <c r="H17" s="7">
        <v>0</v>
      </c>
      <c r="I17" s="7">
        <v>0</v>
      </c>
      <c r="J17" s="7">
        <f t="shared" ref="J17" si="2">IF($H$20="ERRO !!!",0,F17)</f>
        <v>0</v>
      </c>
      <c r="K17" s="7">
        <f t="shared" si="1"/>
        <v>0</v>
      </c>
    </row>
    <row r="18" spans="3:11" x14ac:dyDescent="0.35">
      <c r="C18" s="36" t="s">
        <v>46</v>
      </c>
      <c r="D18" s="19">
        <f>SUM(D13:D17)</f>
        <v>0</v>
      </c>
      <c r="E18" s="19">
        <f>SUM(E13:E17)</f>
        <v>0</v>
      </c>
      <c r="I18" s="19">
        <f>SUM(I13:I17)</f>
        <v>0</v>
      </c>
      <c r="J18" s="19">
        <f t="shared" ref="J18:K18" si="3">SUM(J13:J17)</f>
        <v>0</v>
      </c>
      <c r="K18" s="19">
        <f t="shared" si="3"/>
        <v>0</v>
      </c>
    </row>
    <row r="19" spans="3:11" ht="15" customHeight="1" x14ac:dyDescent="0.35">
      <c r="H19" s="67" t="s">
        <v>70</v>
      </c>
    </row>
    <row r="20" spans="3:11" ht="15" customHeight="1" x14ac:dyDescent="0.35">
      <c r="H20" s="68" t="str">
        <f>IF(H29=0,"Tudo certo !!!", "ERRO !!!")</f>
        <v>Tudo certo !!!</v>
      </c>
    </row>
    <row r="26" spans="3:11" hidden="1" x14ac:dyDescent="0.35">
      <c r="H26" s="27" t="s">
        <v>70</v>
      </c>
      <c r="I26" t="s">
        <v>111</v>
      </c>
      <c r="J26" t="s">
        <v>112</v>
      </c>
    </row>
    <row r="27" spans="3:11" hidden="1" x14ac:dyDescent="0.35">
      <c r="H27" s="26">
        <f>IF(H13="",0,IF(ISNUMBER(H13),0,1))</f>
        <v>0</v>
      </c>
      <c r="I27" s="98">
        <f>IF(H13&lt;0,1,0)</f>
        <v>0</v>
      </c>
      <c r="J27" s="101">
        <f>IF($H$20="ERRO !!!",0,total_valor_desconto)</f>
        <v>0</v>
      </c>
    </row>
    <row r="28" spans="3:11" hidden="1" x14ac:dyDescent="0.35">
      <c r="H28" s="26">
        <f>IF(H14="",0,IF(ISNUMBER(H14),0,1))</f>
        <v>0</v>
      </c>
      <c r="I28" s="98">
        <f>IF(H14&lt;0,1,0)</f>
        <v>0</v>
      </c>
    </row>
    <row r="29" spans="3:11" hidden="1" x14ac:dyDescent="0.35">
      <c r="H29" s="26">
        <f>SUM(H27:H28)+SUM(I27:I28)</f>
        <v>0</v>
      </c>
    </row>
  </sheetData>
  <sheetProtection algorithmName="SHA-512" hashValue="OFpnvYSL9oeksjo6I70mjDzlAC4NmffXR+iPU1ROg/lKPOH4fFqogXmaKrcTbtobpDeCyDcxIuMNEsZBQquHnQ==" saltValue="01kypmoOENXLxapDAlHflA==" spinCount="100000" sheet="1" objects="1" scenarios="1"/>
  <mergeCells count="8">
    <mergeCell ref="C2:H2"/>
    <mergeCell ref="C11:K11"/>
    <mergeCell ref="E3:H3"/>
    <mergeCell ref="E4:H4"/>
    <mergeCell ref="E5:H5"/>
    <mergeCell ref="E6:H6"/>
    <mergeCell ref="E7:H7"/>
    <mergeCell ref="E8:H8"/>
  </mergeCells>
  <conditionalFormatting sqref="H20">
    <cfRule type="expression" dxfId="1" priority="1">
      <formula>$H$29&lt;&gt;0</formula>
    </cfRule>
    <cfRule type="expression" dxfId="0" priority="2">
      <formula>$H$29=0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r:id="rId1"/>
  <headerFooter>
    <oddFooter>&amp;L&amp;D - &amp;T&amp;C&amp;F - &amp;A&amp;R&amp;P/&amp;N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0ACD5-33A3-49D7-A7AC-7EE7D883D87A}">
  <sheetPr>
    <pageSetUpPr fitToPage="1"/>
  </sheetPr>
  <dimension ref="C1:W46"/>
  <sheetViews>
    <sheetView showGridLines="0" zoomScale="80" zoomScaleNormal="80" workbookViewId="0"/>
  </sheetViews>
  <sheetFormatPr defaultRowHeight="14.5" x14ac:dyDescent="0.35"/>
  <cols>
    <col min="1" max="2" width="1.7265625" customWidth="1"/>
    <col min="3" max="5" width="22.7265625" style="9" customWidth="1"/>
    <col min="6" max="6" width="23.7265625" customWidth="1"/>
    <col min="7" max="8" width="22.7265625" customWidth="1"/>
    <col min="9" max="9" width="22.7265625" hidden="1" customWidth="1"/>
    <col min="10" max="23" width="22.7265625" customWidth="1"/>
  </cols>
  <sheetData>
    <row r="1" spans="3:23" ht="10" customHeight="1" thickBot="1" x14ac:dyDescent="0.4"/>
    <row r="2" spans="3:23" s="1" customFormat="1" ht="30" customHeight="1" thickTop="1" thickBot="1" x14ac:dyDescent="0.4">
      <c r="C2" s="144" t="s">
        <v>14</v>
      </c>
      <c r="D2" s="145"/>
      <c r="E2" s="145"/>
      <c r="F2" s="145"/>
      <c r="G2" s="145"/>
      <c r="H2" s="145"/>
      <c r="I2" s="77"/>
      <c r="J2" s="138" t="s">
        <v>48</v>
      </c>
      <c r="K2" s="139"/>
      <c r="L2" s="140"/>
    </row>
    <row r="3" spans="3:23" ht="61.5" customHeight="1" thickTop="1" thickBot="1" x14ac:dyDescent="0.4">
      <c r="C3" s="29" t="s">
        <v>12</v>
      </c>
      <c r="D3" s="29" t="s">
        <v>10</v>
      </c>
      <c r="E3" s="146" t="s">
        <v>11</v>
      </c>
      <c r="F3" s="147"/>
      <c r="G3" s="147"/>
      <c r="H3" s="147"/>
      <c r="I3" s="69"/>
      <c r="J3" s="58" t="s">
        <v>51</v>
      </c>
      <c r="K3" s="58" t="s">
        <v>35</v>
      </c>
      <c r="L3" s="58" t="s">
        <v>34</v>
      </c>
    </row>
    <row r="4" spans="3:23" ht="20.149999999999999" customHeight="1" thickTop="1" thickBot="1" x14ac:dyDescent="0.4">
      <c r="C4" s="30" t="s">
        <v>20</v>
      </c>
      <c r="D4" s="30" t="s">
        <v>15</v>
      </c>
      <c r="E4" s="148" t="s">
        <v>58</v>
      </c>
      <c r="F4" s="149"/>
      <c r="G4" s="149"/>
      <c r="H4" s="150"/>
      <c r="I4" s="70"/>
      <c r="J4" s="21">
        <f>'5_CONSOLIDACAO'!I13</f>
        <v>0</v>
      </c>
      <c r="K4" s="7">
        <f>'5_CONSOLIDACAO'!J13</f>
        <v>0</v>
      </c>
      <c r="L4" s="7">
        <f>'5_CONSOLIDACAO'!K13</f>
        <v>0</v>
      </c>
    </row>
    <row r="5" spans="3:23" ht="20.149999999999999" customHeight="1" thickTop="1" thickBot="1" x14ac:dyDescent="0.4">
      <c r="C5" s="30" t="s">
        <v>21</v>
      </c>
      <c r="D5" s="30" t="s">
        <v>16</v>
      </c>
      <c r="E5" s="148" t="s">
        <v>55</v>
      </c>
      <c r="F5" s="149"/>
      <c r="G5" s="149"/>
      <c r="H5" s="150"/>
      <c r="I5" s="70"/>
      <c r="J5" s="21">
        <f>'5_CONSOLIDACAO'!I14</f>
        <v>0</v>
      </c>
      <c r="K5" s="7">
        <f>'5_CONSOLIDACAO'!J14</f>
        <v>0</v>
      </c>
      <c r="L5" s="7">
        <f>'5_CONSOLIDACAO'!K14</f>
        <v>0</v>
      </c>
    </row>
    <row r="6" spans="3:23" ht="20.149999999999999" customHeight="1" thickTop="1" thickBot="1" x14ac:dyDescent="0.4">
      <c r="C6" s="30" t="s">
        <v>22</v>
      </c>
      <c r="D6" s="30" t="s">
        <v>17</v>
      </c>
      <c r="E6" s="148" t="s">
        <v>56</v>
      </c>
      <c r="F6" s="149"/>
      <c r="G6" s="149"/>
      <c r="H6" s="150"/>
      <c r="I6" s="70"/>
      <c r="J6" s="21">
        <f>'5_CONSOLIDACAO'!I15</f>
        <v>0</v>
      </c>
      <c r="K6" s="7">
        <f>'5_CONSOLIDACAO'!J15</f>
        <v>0</v>
      </c>
      <c r="L6" s="7">
        <f>'5_CONSOLIDACAO'!K15</f>
        <v>0</v>
      </c>
    </row>
    <row r="7" spans="3:23" ht="20.149999999999999" customHeight="1" thickTop="1" thickBot="1" x14ac:dyDescent="0.4">
      <c r="C7" s="30" t="s">
        <v>23</v>
      </c>
      <c r="D7" s="30" t="s">
        <v>18</v>
      </c>
      <c r="E7" s="148" t="s">
        <v>57</v>
      </c>
      <c r="F7" s="149"/>
      <c r="G7" s="149"/>
      <c r="H7" s="150"/>
      <c r="I7" s="71"/>
      <c r="J7" s="21">
        <f>'5_CONSOLIDACAO'!I16</f>
        <v>0</v>
      </c>
      <c r="K7" s="7">
        <f>'5_CONSOLIDACAO'!J16</f>
        <v>0</v>
      </c>
      <c r="L7" s="7">
        <f>'5_CONSOLIDACAO'!K16</f>
        <v>0</v>
      </c>
      <c r="M7" s="79" t="s">
        <v>46</v>
      </c>
    </row>
    <row r="8" spans="3:23" ht="20.149999999999999" customHeight="1" thickTop="1" thickBot="1" x14ac:dyDescent="0.4">
      <c r="C8"/>
      <c r="D8"/>
      <c r="E8"/>
      <c r="H8" s="36" t="s">
        <v>46</v>
      </c>
      <c r="J8" s="59">
        <f>SUM(J4:J7)</f>
        <v>0</v>
      </c>
      <c r="K8" s="59">
        <f t="shared" ref="K8:L8" si="0">SUM(K4:K7)</f>
        <v>0</v>
      </c>
      <c r="L8" s="59">
        <f t="shared" si="0"/>
        <v>0</v>
      </c>
      <c r="M8" s="59">
        <f>SUM(J8:L8)</f>
        <v>0</v>
      </c>
    </row>
    <row r="9" spans="3:23" ht="20.149999999999999" customHeight="1" thickTop="1" thickBot="1" x14ac:dyDescent="0.4">
      <c r="C9" s="30" t="s">
        <v>13</v>
      </c>
      <c r="D9" s="30" t="s">
        <v>19</v>
      </c>
      <c r="E9" s="151" t="s">
        <v>24</v>
      </c>
      <c r="F9" s="152"/>
      <c r="G9" s="152"/>
      <c r="H9" s="153"/>
      <c r="I9" s="76"/>
      <c r="J9" s="21">
        <f>'5_CONSOLIDACAO'!I17</f>
        <v>0</v>
      </c>
      <c r="K9" s="7">
        <f>'5_CONSOLIDACAO'!J17</f>
        <v>0</v>
      </c>
      <c r="L9" s="7">
        <f>'5_CONSOLIDACAO'!K17</f>
        <v>0</v>
      </c>
      <c r="M9" s="7">
        <f>SUM(J9:L9)</f>
        <v>0</v>
      </c>
    </row>
    <row r="10" spans="3:23" ht="10" customHeight="1" thickTop="1" x14ac:dyDescent="0.35"/>
    <row r="11" spans="3:23" ht="5.15" customHeight="1" x14ac:dyDescent="0.35"/>
    <row r="12" spans="3:23" ht="10" customHeight="1" thickBot="1" x14ac:dyDescent="0.4"/>
    <row r="13" spans="3:23" s="14" customFormat="1" ht="30" customHeight="1" thickTop="1" thickBot="1" x14ac:dyDescent="0.4">
      <c r="C13" s="129" t="s">
        <v>49</v>
      </c>
      <c r="D13" s="130"/>
      <c r="E13" s="130"/>
      <c r="F13" s="131"/>
      <c r="G13" s="129" t="s">
        <v>50</v>
      </c>
      <c r="H13" s="130"/>
      <c r="I13" s="130"/>
      <c r="J13" s="154"/>
      <c r="K13" s="60" t="s">
        <v>95</v>
      </c>
      <c r="L13" s="135" t="s">
        <v>96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7"/>
    </row>
    <row r="14" spans="3:23" ht="65.150000000000006" customHeight="1" thickTop="1" x14ac:dyDescent="0.35">
      <c r="C14" s="33" t="s">
        <v>37</v>
      </c>
      <c r="D14" s="33" t="s">
        <v>83</v>
      </c>
      <c r="E14" s="33" t="s">
        <v>84</v>
      </c>
      <c r="F14" s="33" t="s">
        <v>105</v>
      </c>
      <c r="G14" s="33" t="s">
        <v>67</v>
      </c>
      <c r="H14" s="33" t="s">
        <v>85</v>
      </c>
      <c r="I14" s="33" t="s">
        <v>68</v>
      </c>
      <c r="J14" s="33" t="s">
        <v>100</v>
      </c>
      <c r="K14" s="61">
        <v>1</v>
      </c>
      <c r="L14" s="62">
        <v>2</v>
      </c>
      <c r="M14" s="62">
        <v>3</v>
      </c>
      <c r="N14" s="62">
        <v>4</v>
      </c>
      <c r="O14" s="62">
        <v>5</v>
      </c>
      <c r="P14" s="62">
        <v>6</v>
      </c>
      <c r="Q14" s="62">
        <v>7</v>
      </c>
      <c r="R14" s="62">
        <v>8</v>
      </c>
      <c r="S14" s="62">
        <v>9</v>
      </c>
      <c r="T14" s="62">
        <v>10</v>
      </c>
      <c r="U14" s="62">
        <v>11</v>
      </c>
      <c r="V14" s="62">
        <v>12</v>
      </c>
      <c r="W14" s="62" t="s">
        <v>1</v>
      </c>
    </row>
    <row r="15" spans="3:23" x14ac:dyDescent="0.35">
      <c r="C15" s="20" t="s">
        <v>38</v>
      </c>
      <c r="D15" s="7">
        <f>'5_CONSOLIDACAO'!$K$13</f>
        <v>0</v>
      </c>
      <c r="E15" s="7">
        <f>IF('1_QUESITOS'!$D$8="Sim",100,
IF('1_QUESITOS'!$D$10="Sim",300,
500))</f>
        <v>500</v>
      </c>
      <c r="F15" s="7">
        <f>D15</f>
        <v>0</v>
      </c>
      <c r="G15" s="17">
        <v>9</v>
      </c>
      <c r="H15" s="78"/>
      <c r="I15" s="18">
        <f>IF(F15=0,1,
IF(AND('1_QUESITOS'!$D$8="Sim",ROUNDDOWN(F15/100,0)=0),1,
IF('1_QUESITOS'!$D$8="Sim",ROUNDDOWN(F15/100,0),
IF(AND('1_QUESITOS'!$D$10="Sim",ROUNDDOWN(F15/300,0)=0),1,
IF('1_QUESITOS'!$D$10="Sim",ROUNDDOWN(F15/300,0),
IF(ROUNDDOWN(F15/500,0)=0,1,
ROUNDDOWN(F15/500,0)))))))</f>
        <v>1</v>
      </c>
      <c r="J15" s="18">
        <f>IF(SMALL(G15:I15,1)&lt;1,1,SMALL(G15:I15,1))</f>
        <v>1</v>
      </c>
      <c r="K15" s="7">
        <f t="shared" ref="K15:V15" si="1">IF(($J$15-K$14)&lt;0,0,
IF(($J$15-K$14)=0,$F$15-J41,
ROUND($F$15/$J$15,2)))</f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>SUM(K15:V15)</f>
        <v>0</v>
      </c>
    </row>
    <row r="16" spans="3:23" x14ac:dyDescent="0.35">
      <c r="C16" s="20" t="s">
        <v>39</v>
      </c>
      <c r="D16" s="7">
        <f>'5_CONSOLIDACAO'!$K$14</f>
        <v>0</v>
      </c>
      <c r="E16" s="7">
        <f>IF('1_QUESITOS'!$D$8="Sim",100,
IF('1_QUESITOS'!$D$10="Sim",300,
500))</f>
        <v>500</v>
      </c>
      <c r="F16" s="7">
        <f>D16</f>
        <v>0</v>
      </c>
      <c r="G16" s="17">
        <v>9</v>
      </c>
      <c r="H16" s="78"/>
      <c r="I16" s="18">
        <f>IF(F16=0,1,
IF(AND('1_QUESITOS'!$D$8="Sim",ROUNDDOWN(F16/100,0)=0),1,
IF('1_QUESITOS'!$D$8="Sim",ROUNDDOWN(F16/100,0),
IF(AND('1_QUESITOS'!$D$10="Sim",ROUNDDOWN(F16/300,0)=0),1,
IF('1_QUESITOS'!$D$10="Sim",ROUNDDOWN(F16/300,0),
IF(ROUNDDOWN(F16/500,0)=0,1,
ROUNDDOWN(F16/500,0)))))))</f>
        <v>1</v>
      </c>
      <c r="J16" s="18">
        <f t="shared" ref="J16:J20" si="2">IF(SMALL(G16:I16,1)&lt;1,1,SMALL(G16:I16,1))</f>
        <v>1</v>
      </c>
      <c r="K16" s="7">
        <f t="shared" ref="K16:V16" si="3">IF(($J$16-K$14)&lt;0,0,
IF(($J$16-K$14)=0,$F$16-J42,
ROUND($F$16/$J$16,2)))</f>
        <v>0</v>
      </c>
      <c r="L16" s="7">
        <f t="shared" si="3"/>
        <v>0</v>
      </c>
      <c r="M16" s="7">
        <f t="shared" si="3"/>
        <v>0</v>
      </c>
      <c r="N16" s="7">
        <f t="shared" si="3"/>
        <v>0</v>
      </c>
      <c r="O16" s="7">
        <f t="shared" si="3"/>
        <v>0</v>
      </c>
      <c r="P16" s="7">
        <f t="shared" si="3"/>
        <v>0</v>
      </c>
      <c r="Q16" s="7">
        <f t="shared" si="3"/>
        <v>0</v>
      </c>
      <c r="R16" s="7">
        <f t="shared" si="3"/>
        <v>0</v>
      </c>
      <c r="S16" s="7">
        <f t="shared" si="3"/>
        <v>0</v>
      </c>
      <c r="T16" s="7">
        <f t="shared" si="3"/>
        <v>0</v>
      </c>
      <c r="U16" s="7">
        <f t="shared" si="3"/>
        <v>0</v>
      </c>
      <c r="V16" s="7">
        <f t="shared" si="3"/>
        <v>0</v>
      </c>
      <c r="W16" s="7">
        <f t="shared" ref="W16:W20" si="4">SUM(K16:V16)</f>
        <v>0</v>
      </c>
    </row>
    <row r="17" spans="3:23" x14ac:dyDescent="0.35">
      <c r="C17" s="20" t="s">
        <v>42</v>
      </c>
      <c r="D17" s="7">
        <f>'5_CONSOLIDACAO'!$J$15</f>
        <v>0</v>
      </c>
      <c r="E17" s="7">
        <f>IF('1_QUESITOS'!$D$8="Sim",100,
IF('1_QUESITOS'!$D$10="Sim",300,
500))</f>
        <v>500</v>
      </c>
      <c r="F17" s="7">
        <f>IF(($D$17+$D$18)&lt;=$E$17,$D$17+$D$18,
IF(($D$17+$D$18)&lt;=($E$17+$E$18),$D$17+$D$18,
IF($D$17&lt;=$E$17,$E$17,
$D$17)))</f>
        <v>0</v>
      </c>
      <c r="G17" s="17">
        <v>4</v>
      </c>
      <c r="H17" s="78"/>
      <c r="I17" s="18">
        <f>IF(F17=0,1,
IF(AND('1_QUESITOS'!$D$8="Sim",ROUNDDOWN(F17/100,0)=0),1,
IF('1_QUESITOS'!$D$8="Sim",ROUNDDOWN(F17/100,0),
IF(AND('1_QUESITOS'!$D$10="Sim",ROUNDDOWN(F17/300,0)=0),1,
IF('1_QUESITOS'!$D$10="Sim",ROUNDDOWN(F17/300,0),
IF(ROUNDDOWN(F17/500,0)=0,1,
ROUNDDOWN(F17/500,0)))))))</f>
        <v>1</v>
      </c>
      <c r="J17" s="18">
        <f t="shared" si="2"/>
        <v>1</v>
      </c>
      <c r="K17" s="7">
        <f t="shared" ref="K17:V17" si="5">IF(($J$17-K$14)&lt;0,0,
IF(($J$17-K$14)=0,$F$17-J43,
ROUND($F$17/$J$17,2)))</f>
        <v>0</v>
      </c>
      <c r="L17" s="7">
        <f t="shared" si="5"/>
        <v>0</v>
      </c>
      <c r="M17" s="7">
        <f t="shared" si="5"/>
        <v>0</v>
      </c>
      <c r="N17" s="7">
        <f t="shared" si="5"/>
        <v>0</v>
      </c>
      <c r="O17" s="7">
        <f t="shared" si="5"/>
        <v>0</v>
      </c>
      <c r="P17" s="7">
        <f t="shared" si="5"/>
        <v>0</v>
      </c>
      <c r="Q17" s="7">
        <f t="shared" si="5"/>
        <v>0</v>
      </c>
      <c r="R17" s="7">
        <f t="shared" si="5"/>
        <v>0</v>
      </c>
      <c r="S17" s="7">
        <f t="shared" si="5"/>
        <v>0</v>
      </c>
      <c r="T17" s="7">
        <f t="shared" si="5"/>
        <v>0</v>
      </c>
      <c r="U17" s="7">
        <f t="shared" si="5"/>
        <v>0</v>
      </c>
      <c r="V17" s="7">
        <f t="shared" si="5"/>
        <v>0</v>
      </c>
      <c r="W17" s="7">
        <f t="shared" si="4"/>
        <v>0</v>
      </c>
    </row>
    <row r="18" spans="3:23" x14ac:dyDescent="0.35">
      <c r="C18" s="20" t="s">
        <v>41</v>
      </c>
      <c r="D18" s="7">
        <f>'5_CONSOLIDACAO'!$K$15</f>
        <v>0</v>
      </c>
      <c r="E18" s="7">
        <f>IF('1_QUESITOS'!$D$8="Sim",100,
IF('1_QUESITOS'!$D$10="Sim",300,
500))</f>
        <v>500</v>
      </c>
      <c r="F18" s="7">
        <f>IF(($D$17+$D$18)&lt;=$E$17,0,
IF(($D$17+$D$18)&lt;=($E$17+$E$18),0,
IF($D$17&lt;=$E$17,$D$17+$D$18-$E$17,
$D$18)))</f>
        <v>0</v>
      </c>
      <c r="G18" s="17">
        <v>2</v>
      </c>
      <c r="H18" s="78"/>
      <c r="I18" s="18">
        <f>IF(F18=0,1,
IF(AND('1_QUESITOS'!$D$8="Sim",ROUNDDOWN(F18/100,0)=0),1,
IF('1_QUESITOS'!$D$8="Sim",ROUNDDOWN(F18/100,0),
IF(AND('1_QUESITOS'!$D$10="Sim",ROUNDDOWN(F18/300,0)=0),1,
IF('1_QUESITOS'!$D$10="Sim",ROUNDDOWN(F18/300,0),
IF(ROUNDDOWN(F18/500,0)=0,1,
ROUNDDOWN(F18/500,0)))))))</f>
        <v>1</v>
      </c>
      <c r="J18" s="18">
        <f t="shared" si="2"/>
        <v>1</v>
      </c>
      <c r="K18" s="7">
        <f t="shared" ref="K18:V18" si="6">IF(OR(($J$18-K$14+$J$17)&lt;0,K$14&lt;=$J$17),0,
IF(($J$18-K$14+$J$17)=0,$F$18-J44,
ROUND($F$18/$J$18,2)))</f>
        <v>0</v>
      </c>
      <c r="L18" s="7">
        <f t="shared" si="6"/>
        <v>0</v>
      </c>
      <c r="M18" s="7">
        <f t="shared" si="6"/>
        <v>0</v>
      </c>
      <c r="N18" s="7">
        <f t="shared" si="6"/>
        <v>0</v>
      </c>
      <c r="O18" s="7">
        <f t="shared" si="6"/>
        <v>0</v>
      </c>
      <c r="P18" s="7">
        <f t="shared" si="6"/>
        <v>0</v>
      </c>
      <c r="Q18" s="7">
        <f t="shared" si="6"/>
        <v>0</v>
      </c>
      <c r="R18" s="7">
        <f t="shared" si="6"/>
        <v>0</v>
      </c>
      <c r="S18" s="7">
        <f t="shared" si="6"/>
        <v>0</v>
      </c>
      <c r="T18" s="7">
        <f t="shared" si="6"/>
        <v>0</v>
      </c>
      <c r="U18" s="7">
        <f t="shared" si="6"/>
        <v>0</v>
      </c>
      <c r="V18" s="7">
        <f t="shared" si="6"/>
        <v>0</v>
      </c>
      <c r="W18" s="7">
        <f t="shared" si="4"/>
        <v>0</v>
      </c>
    </row>
    <row r="19" spans="3:23" x14ac:dyDescent="0.35">
      <c r="C19" s="20" t="s">
        <v>44</v>
      </c>
      <c r="D19" s="7">
        <f>'5_CONSOLIDACAO'!$J$16</f>
        <v>0</v>
      </c>
      <c r="E19" s="7">
        <f>IF('1_QUESITOS'!$D$8="Sim",100,
IF('1_QUESITOS'!$D$10="Sim",300,
500))</f>
        <v>500</v>
      </c>
      <c r="F19" s="7">
        <f>IF(($D$19+$D$20)&lt;=$E$19,$D$19+$D$20,
IF(($D$19+$D$20)&lt;=($E$19+$E$20),$D$19+$D$20,
IF($D$19&lt;=$E$19,$E$19,
$D$19)))</f>
        <v>0</v>
      </c>
      <c r="G19" s="17">
        <v>4</v>
      </c>
      <c r="H19" s="78"/>
      <c r="I19" s="18">
        <f>IF(F19=0,1,
IF(AND('1_QUESITOS'!$D$8="Sim",ROUNDDOWN(F19/100,0)=0),1,
IF('1_QUESITOS'!$D$8="Sim",ROUNDDOWN(F19/100,0),
IF(AND('1_QUESITOS'!$D$10="Sim",ROUNDDOWN(F19/300,0)=0),1,
IF('1_QUESITOS'!$D$10="Sim",ROUNDDOWN(F19/300,0),
IF(ROUNDDOWN(F19/500,0)=0,1,
ROUNDDOWN(F19/500,0)))))))</f>
        <v>1</v>
      </c>
      <c r="J19" s="18">
        <f t="shared" si="2"/>
        <v>1</v>
      </c>
      <c r="K19" s="7">
        <f t="shared" ref="K19:V19" si="7">IF(($J$19-K$14)&lt;0,0,
IF(($J$19-K$14)=0,$F$19-J45,
ROUND($F$19/$J$19,2)))</f>
        <v>0</v>
      </c>
      <c r="L19" s="7">
        <f t="shared" si="7"/>
        <v>0</v>
      </c>
      <c r="M19" s="7">
        <f t="shared" si="7"/>
        <v>0</v>
      </c>
      <c r="N19" s="7">
        <f t="shared" si="7"/>
        <v>0</v>
      </c>
      <c r="O19" s="7">
        <f t="shared" si="7"/>
        <v>0</v>
      </c>
      <c r="P19" s="7">
        <f t="shared" si="7"/>
        <v>0</v>
      </c>
      <c r="Q19" s="7">
        <f t="shared" si="7"/>
        <v>0</v>
      </c>
      <c r="R19" s="7">
        <f t="shared" si="7"/>
        <v>0</v>
      </c>
      <c r="S19" s="7">
        <f t="shared" si="7"/>
        <v>0</v>
      </c>
      <c r="T19" s="7">
        <f t="shared" si="7"/>
        <v>0</v>
      </c>
      <c r="U19" s="7">
        <f t="shared" si="7"/>
        <v>0</v>
      </c>
      <c r="V19" s="7">
        <f t="shared" si="7"/>
        <v>0</v>
      </c>
      <c r="W19" s="7">
        <f t="shared" si="4"/>
        <v>0</v>
      </c>
    </row>
    <row r="20" spans="3:23" x14ac:dyDescent="0.35">
      <c r="C20" s="20" t="s">
        <v>43</v>
      </c>
      <c r="D20" s="7">
        <f>'5_CONSOLIDACAO'!$K$16</f>
        <v>0</v>
      </c>
      <c r="E20" s="7">
        <f>IF('1_QUESITOS'!$D$8="Sim",100,
IF('1_QUESITOS'!$D$10="Sim",300,
500))</f>
        <v>500</v>
      </c>
      <c r="F20" s="7">
        <f>IF(($D$19+$D$20)&lt;=$E$19,0,
IF(($D$19+$D$20)&lt;=($E$19+$E$20),0,
IF($D$19&lt;=$E$19,$D$19+$D$20-$E$19,
$D$20)))</f>
        <v>0</v>
      </c>
      <c r="G20" s="17">
        <v>8</v>
      </c>
      <c r="H20" s="78"/>
      <c r="I20" s="18">
        <f>IF(F20=0,1,
IF(AND('1_QUESITOS'!$D$8="Sim",ROUNDDOWN(F20/100,0)=0),1,
IF('1_QUESITOS'!$D$8="Sim",ROUNDDOWN(F20/100,0),
IF(AND('1_QUESITOS'!$D$10="Sim",ROUNDDOWN(F20/300,0)=0),1,
IF('1_QUESITOS'!$D$10="Sim",ROUNDDOWN(F20/300,0),
IF(ROUNDDOWN(F20/500,0)=0,1,
ROUNDDOWN(F20/500,0)))))))</f>
        <v>1</v>
      </c>
      <c r="J20" s="18">
        <f t="shared" si="2"/>
        <v>1</v>
      </c>
      <c r="K20" s="53">
        <f t="shared" ref="K20:V20" si="8">IF(OR(($J$20-K$14+$J$19)&lt;0,K$14&lt;=$J$19),0,
IF(($J$20-K$14+$J$19)=0,$F$20-J46,
ROUND($F$20/$J$20,2)))</f>
        <v>0</v>
      </c>
      <c r="L20" s="7">
        <f t="shared" si="8"/>
        <v>0</v>
      </c>
      <c r="M20" s="7">
        <f t="shared" si="8"/>
        <v>0</v>
      </c>
      <c r="N20" s="7">
        <f t="shared" si="8"/>
        <v>0</v>
      </c>
      <c r="O20" s="7">
        <f t="shared" si="8"/>
        <v>0</v>
      </c>
      <c r="P20" s="7">
        <f t="shared" si="8"/>
        <v>0</v>
      </c>
      <c r="Q20" s="7">
        <f t="shared" si="8"/>
        <v>0</v>
      </c>
      <c r="R20" s="7">
        <f t="shared" si="8"/>
        <v>0</v>
      </c>
      <c r="S20" s="7">
        <f t="shared" si="8"/>
        <v>0</v>
      </c>
      <c r="T20" s="7">
        <f t="shared" si="8"/>
        <v>0</v>
      </c>
      <c r="U20" s="7">
        <f t="shared" si="8"/>
        <v>0</v>
      </c>
      <c r="V20" s="7">
        <f t="shared" si="8"/>
        <v>0</v>
      </c>
      <c r="W20" s="7">
        <f t="shared" si="4"/>
        <v>0</v>
      </c>
    </row>
    <row r="21" spans="3:23" ht="20.149999999999999" customHeight="1" thickBot="1" x14ac:dyDescent="0.4">
      <c r="C21" s="34" t="s">
        <v>46</v>
      </c>
      <c r="D21" s="28">
        <f>SUM(D15:D20)</f>
        <v>0</v>
      </c>
      <c r="E21"/>
      <c r="F21" s="28">
        <f>SUM(F15:F20)</f>
        <v>0</v>
      </c>
      <c r="G21" s="1"/>
      <c r="H21" s="1"/>
      <c r="I21" s="1"/>
      <c r="J21" s="1"/>
      <c r="K21" s="54">
        <f t="shared" ref="K21:W21" si="9">SUM(K15:K20)</f>
        <v>0</v>
      </c>
      <c r="L21" s="63">
        <f t="shared" si="9"/>
        <v>0</v>
      </c>
      <c r="M21" s="59">
        <f t="shared" si="9"/>
        <v>0</v>
      </c>
      <c r="N21" s="59">
        <f t="shared" si="9"/>
        <v>0</v>
      </c>
      <c r="O21" s="59">
        <f t="shared" si="9"/>
        <v>0</v>
      </c>
      <c r="P21" s="59">
        <f t="shared" si="9"/>
        <v>0</v>
      </c>
      <c r="Q21" s="59">
        <f t="shared" si="9"/>
        <v>0</v>
      </c>
      <c r="R21" s="59">
        <f t="shared" si="9"/>
        <v>0</v>
      </c>
      <c r="S21" s="59">
        <f t="shared" si="9"/>
        <v>0</v>
      </c>
      <c r="T21" s="59">
        <f t="shared" si="9"/>
        <v>0</v>
      </c>
      <c r="U21" s="59">
        <f t="shared" si="9"/>
        <v>0</v>
      </c>
      <c r="V21" s="59">
        <f t="shared" si="9"/>
        <v>0</v>
      </c>
      <c r="W21" s="59">
        <f t="shared" si="9"/>
        <v>0</v>
      </c>
    </row>
    <row r="22" spans="3:23" ht="10" customHeight="1" thickTop="1" x14ac:dyDescent="0.35"/>
    <row r="23" spans="3:23" ht="10" customHeight="1" thickBot="1" x14ac:dyDescent="0.4"/>
    <row r="24" spans="3:23" ht="20.149999999999999" customHeight="1" thickTop="1" thickBot="1" x14ac:dyDescent="0.4">
      <c r="C24" s="35" t="str">
        <f>'0_LEIA-ME'!C17</f>
        <v>CPF/CNPJ</v>
      </c>
      <c r="D24" s="141" t="str">
        <f>IF('0_LEIA-ME'!D17="","","   "&amp;'0_LEIA-ME'!D17)</f>
        <v/>
      </c>
      <c r="E24" s="142"/>
      <c r="F24" s="142"/>
      <c r="G24" s="143"/>
    </row>
    <row r="25" spans="3:23" ht="20.149999999999999" customHeight="1" thickTop="1" thickBot="1" x14ac:dyDescent="0.4">
      <c r="C25" s="35" t="str">
        <f>'0_LEIA-ME'!C18</f>
        <v>Nome</v>
      </c>
      <c r="D25" s="141" t="str">
        <f>IF('0_LEIA-ME'!D18="","","   "&amp;'0_LEIA-ME'!D18)</f>
        <v/>
      </c>
      <c r="E25" s="142"/>
      <c r="F25" s="142"/>
      <c r="G25" s="143"/>
    </row>
    <row r="26" spans="3:23" ht="10" customHeight="1" thickTop="1" x14ac:dyDescent="0.35"/>
    <row r="27" spans="3:23" ht="10" customHeight="1" x14ac:dyDescent="0.35"/>
    <row r="28" spans="3:23" ht="24.5" hidden="1" thickTop="1" thickBot="1" x14ac:dyDescent="0.4">
      <c r="C28" s="129" t="s">
        <v>69</v>
      </c>
      <c r="D28" s="130"/>
      <c r="E28" s="130"/>
      <c r="F28" s="131"/>
    </row>
    <row r="29" spans="3:23" ht="20.149999999999999" hidden="1" customHeight="1" thickTop="1" x14ac:dyDescent="0.35">
      <c r="C29" s="33" t="s">
        <v>10</v>
      </c>
      <c r="D29" s="33"/>
      <c r="E29" s="33"/>
      <c r="F29" s="33" t="s">
        <v>40</v>
      </c>
    </row>
    <row r="30" spans="3:23" ht="20.149999999999999" hidden="1" customHeight="1" x14ac:dyDescent="0.35">
      <c r="C30" s="25" t="s">
        <v>19</v>
      </c>
      <c r="D30" s="25"/>
      <c r="E30" s="25"/>
      <c r="F30" s="28">
        <f>'5_CONSOLIDACAO'!K17</f>
        <v>0</v>
      </c>
    </row>
    <row r="36" spans="11:22" x14ac:dyDescent="0.35">
      <c r="K36" s="2"/>
      <c r="L36" s="2"/>
      <c r="M36" s="2"/>
    </row>
    <row r="40" spans="11:22" ht="34" hidden="1" thickTop="1" x14ac:dyDescent="0.35">
      <c r="K40" s="22">
        <v>1</v>
      </c>
      <c r="L40" s="23">
        <v>2</v>
      </c>
      <c r="M40" s="23">
        <v>3</v>
      </c>
      <c r="N40" s="23">
        <v>4</v>
      </c>
      <c r="O40" s="23">
        <v>5</v>
      </c>
      <c r="P40" s="23">
        <v>6</v>
      </c>
      <c r="Q40" s="23">
        <v>7</v>
      </c>
      <c r="R40" s="23">
        <v>8</v>
      </c>
      <c r="S40" s="23">
        <v>9</v>
      </c>
      <c r="T40" s="23">
        <v>10</v>
      </c>
      <c r="U40" s="23">
        <v>11</v>
      </c>
      <c r="V40" s="24">
        <v>12</v>
      </c>
    </row>
    <row r="41" spans="11:22" hidden="1" x14ac:dyDescent="0.35">
      <c r="K41" s="7">
        <f>SUM($K$15:K15)</f>
        <v>0</v>
      </c>
      <c r="L41" s="7">
        <f>SUM($K$15:L15)</f>
        <v>0</v>
      </c>
      <c r="M41" s="7">
        <f>SUM($K$15:M15)</f>
        <v>0</v>
      </c>
      <c r="N41" s="7">
        <f>SUM($K$15:N15)</f>
        <v>0</v>
      </c>
      <c r="O41" s="7">
        <f>SUM($K$15:O15)</f>
        <v>0</v>
      </c>
      <c r="P41" s="7">
        <f>SUM($K$15:P15)</f>
        <v>0</v>
      </c>
      <c r="Q41" s="7">
        <f>SUM($K$15:Q15)</f>
        <v>0</v>
      </c>
      <c r="R41" s="7">
        <f>SUM($K$15:R15)</f>
        <v>0</v>
      </c>
      <c r="S41" s="7">
        <f>SUM($K$15:S15)</f>
        <v>0</v>
      </c>
      <c r="T41" s="7">
        <f>SUM($K$15:T15)</f>
        <v>0</v>
      </c>
      <c r="U41" s="7">
        <f>SUM($K$15:U15)</f>
        <v>0</v>
      </c>
      <c r="V41" s="7">
        <f>SUM($K$15:V15)</f>
        <v>0</v>
      </c>
    </row>
    <row r="42" spans="11:22" hidden="1" x14ac:dyDescent="0.35">
      <c r="K42" s="7">
        <f>SUM($K$16:K16)</f>
        <v>0</v>
      </c>
      <c r="L42" s="7">
        <f>SUM($K$16:L16)</f>
        <v>0</v>
      </c>
      <c r="M42" s="7">
        <f>SUM($K$16:M16)</f>
        <v>0</v>
      </c>
      <c r="N42" s="7">
        <f>SUM($K$16:N16)</f>
        <v>0</v>
      </c>
      <c r="O42" s="7">
        <f>SUM($K$16:O16)</f>
        <v>0</v>
      </c>
      <c r="P42" s="7">
        <f>SUM($K$16:P16)</f>
        <v>0</v>
      </c>
      <c r="Q42" s="7">
        <f>SUM($K$16:Q16)</f>
        <v>0</v>
      </c>
      <c r="R42" s="7">
        <f>SUM($K$16:R16)</f>
        <v>0</v>
      </c>
      <c r="S42" s="7">
        <f>SUM($K$16:S16)</f>
        <v>0</v>
      </c>
      <c r="T42" s="7">
        <f>SUM($K$16:T16)</f>
        <v>0</v>
      </c>
      <c r="U42" s="7">
        <f>SUM($K$16:U16)</f>
        <v>0</v>
      </c>
      <c r="V42" s="7">
        <f>SUM($K$16:V16)</f>
        <v>0</v>
      </c>
    </row>
    <row r="43" spans="11:22" hidden="1" x14ac:dyDescent="0.35">
      <c r="K43" s="7">
        <f>SUM($K$17:K17)</f>
        <v>0</v>
      </c>
      <c r="L43" s="7">
        <f>SUM($K$17:L17)</f>
        <v>0</v>
      </c>
      <c r="M43" s="7">
        <f>SUM($K$17:M17)</f>
        <v>0</v>
      </c>
      <c r="N43" s="7">
        <f>SUM($K$17:N17)</f>
        <v>0</v>
      </c>
      <c r="O43" s="7">
        <f>SUM($K$17:O17)</f>
        <v>0</v>
      </c>
      <c r="P43" s="7">
        <f>SUM($K$17:P17)</f>
        <v>0</v>
      </c>
      <c r="Q43" s="7">
        <f>SUM($K$17:Q17)</f>
        <v>0</v>
      </c>
      <c r="R43" s="7">
        <f>SUM($K$17:R17)</f>
        <v>0</v>
      </c>
      <c r="S43" s="7">
        <f>SUM($K$17:S17)</f>
        <v>0</v>
      </c>
      <c r="T43" s="7">
        <f>SUM($K$17:T17)</f>
        <v>0</v>
      </c>
      <c r="U43" s="7">
        <f>SUM($K$17:U17)</f>
        <v>0</v>
      </c>
      <c r="V43" s="7">
        <f>SUM($K$17:V17)</f>
        <v>0</v>
      </c>
    </row>
    <row r="44" spans="11:22" hidden="1" x14ac:dyDescent="0.35">
      <c r="K44" s="7">
        <f>SUM($K$18:K18)</f>
        <v>0</v>
      </c>
      <c r="L44" s="7">
        <f>SUM($K$18:L18)</f>
        <v>0</v>
      </c>
      <c r="M44" s="7">
        <f>SUM($K$18:M18)</f>
        <v>0</v>
      </c>
      <c r="N44" s="7">
        <f>SUM($K$18:N18)</f>
        <v>0</v>
      </c>
      <c r="O44" s="7">
        <f>SUM($K$18:O18)</f>
        <v>0</v>
      </c>
      <c r="P44" s="7">
        <f>SUM($K$18:P18)</f>
        <v>0</v>
      </c>
      <c r="Q44" s="7">
        <f>SUM($K$18:Q18)</f>
        <v>0</v>
      </c>
      <c r="R44" s="7">
        <f>SUM($K$18:R18)</f>
        <v>0</v>
      </c>
      <c r="S44" s="7">
        <f>SUM($K$18:S18)</f>
        <v>0</v>
      </c>
      <c r="T44" s="7">
        <f>SUM($K$18:T18)</f>
        <v>0</v>
      </c>
      <c r="U44" s="7">
        <f>SUM($K$18:U18)</f>
        <v>0</v>
      </c>
      <c r="V44" s="7">
        <f>SUM($K$18:V18)</f>
        <v>0</v>
      </c>
    </row>
    <row r="45" spans="11:22" hidden="1" x14ac:dyDescent="0.35">
      <c r="K45" s="7">
        <f>SUM($K$19:K19)</f>
        <v>0</v>
      </c>
      <c r="L45" s="7">
        <f>SUM($K$19:L19)</f>
        <v>0</v>
      </c>
      <c r="M45" s="7">
        <f>SUM($K$19:M19)</f>
        <v>0</v>
      </c>
      <c r="N45" s="7">
        <f>SUM($K$19:N19)</f>
        <v>0</v>
      </c>
      <c r="O45" s="7">
        <f>SUM($K$19:O19)</f>
        <v>0</v>
      </c>
      <c r="P45" s="7">
        <f>SUM($K$19:P19)</f>
        <v>0</v>
      </c>
      <c r="Q45" s="7">
        <f>SUM($K$19:Q19)</f>
        <v>0</v>
      </c>
      <c r="R45" s="7">
        <f>SUM($K$19:R19)</f>
        <v>0</v>
      </c>
      <c r="S45" s="7">
        <f>SUM($K$19:S19)</f>
        <v>0</v>
      </c>
      <c r="T45" s="7">
        <f>SUM($K$19:T19)</f>
        <v>0</v>
      </c>
      <c r="U45" s="7">
        <f>SUM($K$19:U19)</f>
        <v>0</v>
      </c>
      <c r="V45" s="7">
        <f>SUM($K$19:V19)</f>
        <v>0</v>
      </c>
    </row>
    <row r="46" spans="11:22" hidden="1" x14ac:dyDescent="0.35">
      <c r="K46" s="7">
        <f>SUM($K$20:K20)</f>
        <v>0</v>
      </c>
      <c r="L46" s="7">
        <f>SUM($K$20:L20)</f>
        <v>0</v>
      </c>
      <c r="M46" s="7">
        <f>SUM($K$20:M20)</f>
        <v>0</v>
      </c>
      <c r="N46" s="7">
        <f>SUM($K$20:N20)</f>
        <v>0</v>
      </c>
      <c r="O46" s="7">
        <f>SUM($K$20:O20)</f>
        <v>0</v>
      </c>
      <c r="P46" s="7">
        <f>SUM($K$20:P20)</f>
        <v>0</v>
      </c>
      <c r="Q46" s="7">
        <f>SUM($K$20:Q20)</f>
        <v>0</v>
      </c>
      <c r="R46" s="7">
        <f>SUM($K$20:R20)</f>
        <v>0</v>
      </c>
      <c r="S46" s="7">
        <f>SUM($K$20:S20)</f>
        <v>0</v>
      </c>
      <c r="T46" s="7">
        <f>SUM($K$20:T20)</f>
        <v>0</v>
      </c>
      <c r="U46" s="7">
        <f>SUM($K$20:U20)</f>
        <v>0</v>
      </c>
      <c r="V46" s="7">
        <f>SUM($K$20:V20)</f>
        <v>0</v>
      </c>
    </row>
  </sheetData>
  <sheetProtection algorithmName="SHA-512" hashValue="a7RehWdZkdn4jM4vXuaKKuBEULJta2eotpf/xnrg7+S6Gncg/mjI6pE1AEoIgn5PxQSlXiWptBQ/EJ8Uu1R5xg==" saltValue="nqc4n/Cu+DYnrmyjb+fEEw==" spinCount="100000" sheet="1" objects="1" scenarios="1"/>
  <mergeCells count="14">
    <mergeCell ref="L13:W13"/>
    <mergeCell ref="J2:L2"/>
    <mergeCell ref="C28:F28"/>
    <mergeCell ref="D24:G24"/>
    <mergeCell ref="D25:G25"/>
    <mergeCell ref="C2:H2"/>
    <mergeCell ref="E3:H3"/>
    <mergeCell ref="E4:H4"/>
    <mergeCell ref="E5:H5"/>
    <mergeCell ref="E6:H6"/>
    <mergeCell ref="E7:H7"/>
    <mergeCell ref="E9:H9"/>
    <mergeCell ref="C13:F13"/>
    <mergeCell ref="G13:J13"/>
  </mergeCells>
  <dataValidations count="4">
    <dataValidation type="list" allowBlank="1" showInputMessage="1" showErrorMessage="1" sqref="H15:H16" xr:uid="{56796DF6-591D-4B61-B707-5F203DF0DB32}">
      <formula1>"1,2,3,4,5,6,7,8,9"</formula1>
    </dataValidation>
    <dataValidation type="list" allowBlank="1" showInputMessage="1" showErrorMessage="1" sqref="H17 H19" xr:uid="{FA56AE07-7EE8-43BA-A8CB-B2A1A2F3B110}">
      <formula1>"1,2,3,4"</formula1>
    </dataValidation>
    <dataValidation type="list" allowBlank="1" showInputMessage="1" showErrorMessage="1" sqref="H18" xr:uid="{01AAC277-9293-4120-8813-5443883F5713}">
      <formula1>"1,2"</formula1>
    </dataValidation>
    <dataValidation type="list" allowBlank="1" showInputMessage="1" showErrorMessage="1" sqref="H20" xr:uid="{A7A79C48-DD12-4769-B819-73BFD763BED4}">
      <formula1>"1,2,3,4,5,6,7,8"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fitToWidth="2" orientation="landscape" r:id="rId1"/>
  <headerFooter>
    <oddFooter>&amp;L&amp;D - &amp;T&amp;C&amp;F - &amp;A&amp;R&amp;P/&amp;N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8</vt:i4>
      </vt:variant>
    </vt:vector>
  </HeadingPairs>
  <TitlesOfParts>
    <vt:vector size="15" baseType="lpstr">
      <vt:lpstr>0_LEIA-ME</vt:lpstr>
      <vt:lpstr>1_QUESITOS</vt:lpstr>
      <vt:lpstr>2_DEBITOS</vt:lpstr>
      <vt:lpstr>3_CAPAG</vt:lpstr>
      <vt:lpstr>4_CALCULOS</vt:lpstr>
      <vt:lpstr>5_CONSOLIDACAO</vt:lpstr>
      <vt:lpstr>6_PARCELAS_e_RESUMO</vt:lpstr>
      <vt:lpstr>'0_LEIA-ME'!Area_de_impressao</vt:lpstr>
      <vt:lpstr>'1_QUESITOS'!Area_de_impressao</vt:lpstr>
      <vt:lpstr>'2_DEBITOS'!Area_de_impressao</vt:lpstr>
      <vt:lpstr>'3_CAPAG'!Area_de_impressao</vt:lpstr>
      <vt:lpstr>'4_CALCULOS'!Area_de_impressao</vt:lpstr>
      <vt:lpstr>'5_CONSOLIDACAO'!Area_de_impressao</vt:lpstr>
      <vt:lpstr>'6_PARCELAS_e_RESUMO'!Area_de_impressao</vt:lpstr>
      <vt:lpstr>total_valor_desconto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Faria Vital de Oliveira</dc:creator>
  <cp:lastModifiedBy>Sandra Maria Holanda Ponte Ribeiro</cp:lastModifiedBy>
  <cp:lastPrinted>2023-02-03T10:37:20Z</cp:lastPrinted>
  <dcterms:created xsi:type="dcterms:W3CDTF">2023-01-24T20:07:10Z</dcterms:created>
  <dcterms:modified xsi:type="dcterms:W3CDTF">2023-03-10T18:01:13Z</dcterms:modified>
</cp:coreProperties>
</file>