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1"/>
  </bookViews>
  <sheets>
    <sheet name="Dados_da_UNIDADE" sheetId="1" state="visible" r:id="rId2"/>
    <sheet name="Licitante" sheetId="2" state="visible" r:id="rId3"/>
    <sheet name="Técnico em secretariado" sheetId="3" state="visible" r:id="rId4"/>
    <sheet name="Mod_3_e_4" sheetId="4" state="visible" r:id="rId5"/>
    <sheet name="Ctrl_Lances" sheetId="5" state="visible" r:id="rId6"/>
    <sheet name="Proposta" sheetId="6" state="visible" r:id="rId7"/>
  </sheets>
  <definedNames>
    <definedName function="false" hidden="false" localSheetId="4" name="_xlnm.Print_Area" vbProcedure="false">Ctrl_Lances!$A$1:$H$6</definedName>
    <definedName function="false" hidden="false" localSheetId="0" name="_xlnm.Print_Area" vbProcedure="false">Dados_da_UNIDADE!$A$1:$J$16</definedName>
    <definedName function="false" hidden="false" localSheetId="1" name="_xlnm.Print_Area" vbProcedure="false">Licitante!$A$1:$L$65</definedName>
    <definedName function="false" hidden="false" localSheetId="3" name="_xlnm.Print_Area" vbProcedure="false">Mod_3_e_4!$A$1:$E$8</definedName>
    <definedName function="false" hidden="false" localSheetId="5" name="_xlnm.Print_Area" vbProcedure="false">Proposta!$A$1:$G$24</definedName>
    <definedName function="false" hidden="false" localSheetId="2" name="_xlnm.Print_Area" vbProcedure="false">'Técnico em secretariado'!$A$1:$D$119</definedName>
    <definedName function="false" hidden="false" localSheetId="0" name="_xlnm.Print_Area" vbProcedure="false">Dados_da_UNIDADE!$A$1:$J$16</definedName>
    <definedName function="false" hidden="false" localSheetId="0" name="_xlnm.Print_Area_0" vbProcedure="false">Dados_da_UNIDADE!$A$1:$J$16</definedName>
    <definedName function="false" hidden="false" localSheetId="1" name="_xlnm.Print_Area" vbProcedure="false">Licitante!$A$1:$L$65</definedName>
    <definedName function="false" hidden="false" localSheetId="1" name="_xlnm.Print_Area_0" vbProcedure="false">Licitante!$A$1:$L$65</definedName>
    <definedName function="false" hidden="false" localSheetId="2" name="_xlnm.Print_Area" vbProcedure="false">'Técnico em secretariado'!$A$1:$D$119</definedName>
    <definedName function="false" hidden="false" localSheetId="2" name="_xlnm.Print_Area_0" vbProcedure="false">'Técnico em secretariado'!$A$1:$D$119</definedName>
    <definedName function="false" hidden="false" localSheetId="3" name="_xlnm.Print_Area" vbProcedure="false">Mod_3_e_4!$A$1:$E$8</definedName>
    <definedName function="false" hidden="false" localSheetId="3" name="_xlnm.Print_Area_0" vbProcedure="false">Mod_3_e_4!$A$1:$E$8</definedName>
    <definedName function="false" hidden="false" localSheetId="4" name="_xlnm.Print_Area" vbProcedure="false">Ctrl_Lances!$A$1:$H$6</definedName>
    <definedName function="false" hidden="false" localSheetId="4" name="_xlnm.Print_Area_0" vbProcedure="false">Ctrl_Lances!$A$1:$H$6</definedName>
    <definedName function="false" hidden="false" localSheetId="5" name="_xlnm.Print_Area" vbProcedure="false">Proposta!$A$1:$G$24</definedName>
    <definedName function="false" hidden="false" localSheetId="5" name="_xlnm.Print_Area_0" vbProcedure="false">Proposta!$A$1:$G$24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<sst xmlns="http://schemas.openxmlformats.org/spreadsheetml/2006/main" count="359" uniqueCount="228">
  <si>
    <t xml:space="preserve">ANEXO V – Planilha de Custos e Formação de Preços</t>
  </si>
  <si>
    <t xml:space="preserve">Objeto</t>
  </si>
  <si>
    <t xml:space="preserve">Prestação de serviços terceirizados continuados de postos de apoio administrativo</t>
  </si>
  <si>
    <t xml:space="preserve">Número do Processo:</t>
  </si>
  <si>
    <t xml:space="preserve">xxxxxxxx</t>
  </si>
  <si>
    <t xml:space="preserve">Número da Licitação:</t>
  </si>
  <si>
    <t xml:space="preserve">Pregão Eletrônico DRF/RPO nº 01/2021</t>
  </si>
  <si>
    <t xml:space="preserve">Data do Pregão:</t>
  </si>
  <si>
    <t xml:space="preserve">Xx/01/2021</t>
  </si>
  <si>
    <t xml:space="preserve">Horário:</t>
  </si>
  <si>
    <t xml:space="preserve">Município da prestação de serviço</t>
  </si>
  <si>
    <t xml:space="preserve">preencher</t>
  </si>
  <si>
    <t xml:space="preserve">RECOMENDA-SE PREENCHER SOMENTE CÉLULAS DE FUNDO AMARELO</t>
  </si>
  <si>
    <t xml:space="preserve">Número de meses de execução contratual:</t>
  </si>
  <si>
    <t xml:space="preserve">Unidade de medida</t>
  </si>
  <si>
    <t xml:space="preserve">Posto de serviço</t>
  </si>
  <si>
    <t xml:space="preserve">Quantidade total a contratar (em função da unidade de medida):</t>
  </si>
  <si>
    <t xml:space="preserve">Tipo de postos</t>
  </si>
  <si>
    <t xml:space="preserve">Quantidade</t>
  </si>
  <si>
    <t xml:space="preserve">Técnico em Secretariado</t>
  </si>
  <si>
    <t xml:space="preserve">Salário Normativo da Categoria Profissional</t>
  </si>
  <si>
    <t xml:space="preserve">Sindicato da categoria profissional (vinculada a execução contratual)</t>
  </si>
  <si>
    <t xml:space="preserve">Data base da categoria</t>
  </si>
  <si>
    <t xml:space="preserve">Salario Mínimo Nacional</t>
  </si>
  <si>
    <t xml:space="preserve">CBO Técnico em Secretariado</t>
  </si>
  <si>
    <t xml:space="preserve">3515-05</t>
  </si>
  <si>
    <t xml:space="preserve">Modulo 1</t>
  </si>
  <si>
    <t xml:space="preserve">Salário Posto Apoio Adm</t>
  </si>
  <si>
    <t xml:space="preserve">Modulo 2</t>
  </si>
  <si>
    <t xml:space="preserve">Submódulo 2.2</t>
  </si>
  <si>
    <t xml:space="preserve">RAT</t>
  </si>
  <si>
    <t xml:space="preserve">FAP</t>
  </si>
  <si>
    <t xml:space="preserve">Submódulo 2.3</t>
  </si>
  <si>
    <t xml:space="preserve">VALE-TRANSPORTE</t>
  </si>
  <si>
    <t xml:space="preserve">dias</t>
  </si>
  <si>
    <t xml:space="preserve">Valor do VT</t>
  </si>
  <si>
    <t xml:space="preserve">Qtd VT/dia</t>
  </si>
  <si>
    <t xml:space="preserve">Custo Empregado</t>
  </si>
  <si>
    <t xml:space="preserve">Custo Empresa</t>
  </si>
  <si>
    <t xml:space="preserve">Cesta básica</t>
  </si>
  <si>
    <t xml:space="preserve">Participação empregado</t>
  </si>
  <si>
    <t xml:space="preserve">Ticket refeição</t>
  </si>
  <si>
    <t xml:space="preserve">Participação Empregado</t>
  </si>
  <si>
    <t xml:space="preserve">Assistência Odontológica</t>
  </si>
  <si>
    <t xml:space="preserve">Seguro de vida</t>
  </si>
  <si>
    <t xml:space="preserve">Módulo 3 - Provisão para Rescisão</t>
  </si>
  <si>
    <t xml:space="preserve">Percentual de ocorrência aviso prévio trabalhado</t>
  </si>
  <si>
    <t xml:space="preserve">Módulo 4 – Ausências legais</t>
  </si>
  <si>
    <t xml:space="preserve">SM 4.1</t>
  </si>
  <si>
    <t xml:space="preserve">Ausências Legais</t>
  </si>
  <si>
    <t xml:space="preserve">Número ausências por ano</t>
  </si>
  <si>
    <t xml:space="preserve">% de ocorrência</t>
  </si>
  <si>
    <t xml:space="preserve">%</t>
  </si>
  <si>
    <t xml:space="preserve">A</t>
  </si>
  <si>
    <t xml:space="preserve">Férias</t>
  </si>
  <si>
    <t xml:space="preserve">Conta Vinculada</t>
  </si>
  <si>
    <t xml:space="preserve">1/11 + 1/3 * 1/11 (arredondamento)</t>
  </si>
  <si>
    <t xml:space="preserve">B</t>
  </si>
  <si>
    <t xml:space="preserve">Nº. Ausências /360 *% ocorrência</t>
  </si>
  <si>
    <t xml:space="preserve">PREENCHER SOMENTE CÉLULAS DE FUNDO AMARELO</t>
  </si>
  <si>
    <t xml:space="preserve">C</t>
  </si>
  <si>
    <t xml:space="preserve">Licença-Paternidade</t>
  </si>
  <si>
    <t xml:space="preserve">D</t>
  </si>
  <si>
    <t xml:space="preserve">Ausência por acidente de trabalho</t>
  </si>
  <si>
    <t xml:space="preserve">E</t>
  </si>
  <si>
    <t xml:space="preserve">Afastamento Maternidade</t>
  </si>
  <si>
    <t xml:space="preserve">Nº. Ausências /360 *% ocorrência *12,10% (férias da substituta)</t>
  </si>
  <si>
    <t xml:space="preserve">F</t>
  </si>
  <si>
    <t xml:space="preserve">Auxilio Doença</t>
  </si>
  <si>
    <t xml:space="preserve">G</t>
  </si>
  <si>
    <t xml:space="preserve">Outros (especificar)</t>
  </si>
  <si>
    <t xml:space="preserve">Módulo 5</t>
  </si>
  <si>
    <t xml:space="preserve">UNIFORMES</t>
  </si>
  <si>
    <r>
      <rPr>
        <b val="true"/>
        <sz val="14"/>
        <color rgb="FF000000"/>
        <rFont val="Calibri"/>
        <family val="2"/>
        <charset val="1"/>
      </rPr>
      <t xml:space="preserve">Item </t>
    </r>
    <r>
      <rPr>
        <sz val="11"/>
        <color rgb="FF000000"/>
        <rFont val="Calibri"/>
        <family val="2"/>
        <charset val="1"/>
      </rPr>
      <t xml:space="preserve">(Item xTermo de Referência)</t>
    </r>
  </si>
  <si>
    <t xml:space="preserve">Custo unitário</t>
  </si>
  <si>
    <t xml:space="preserve">Vida útil (meses)</t>
  </si>
  <si>
    <t xml:space="preserve">Custo mensal</t>
  </si>
  <si>
    <t xml:space="preserve">Calça comprida ou saia</t>
  </si>
  <si>
    <t xml:space="preserve">Blusa/ Camisa branca</t>
  </si>
  <si>
    <t xml:space="preserve">Malha de Lã/Blazer</t>
  </si>
  <si>
    <t xml:space="preserve">Sapato</t>
  </si>
  <si>
    <t xml:space="preserve">Meia</t>
  </si>
  <si>
    <t xml:space="preserve">Crachá com presilha ou fita</t>
  </si>
  <si>
    <t xml:space="preserve">Cinto social</t>
  </si>
  <si>
    <t xml:space="preserve">Custo total mensal</t>
  </si>
  <si>
    <t xml:space="preserve">EQUIPAMENTOS E COMPLEMENTOS</t>
  </si>
  <si>
    <t xml:space="preserve">Item</t>
  </si>
  <si>
    <t xml:space="preserve">Custo total mensal </t>
  </si>
  <si>
    <t xml:space="preserve">Modulo 6</t>
  </si>
  <si>
    <t xml:space="preserve">Regime Tributário</t>
  </si>
  <si>
    <t xml:space="preserve">PRESUMIDO</t>
  </si>
  <si>
    <t xml:space="preserve">Selecione em A60 se adota regime tributário de lucro real ou lucro presumido</t>
  </si>
  <si>
    <t xml:space="preserve">Custos Indiretos / Despesas Administrativas</t>
  </si>
  <si>
    <t xml:space="preserve">Lucro</t>
  </si>
  <si>
    <t xml:space="preserve">Considere ISS e Vale transporte do local de prestação dos serviços</t>
  </si>
  <si>
    <t xml:space="preserve">Tributos</t>
  </si>
  <si>
    <t xml:space="preserve">PIS</t>
  </si>
  <si>
    <t xml:space="preserve">COFINS</t>
  </si>
  <si>
    <t xml:space="preserve">ISS</t>
  </si>
  <si>
    <t xml:space="preserve">PLANILHA DE CUSTOS E FORMAÇÃO DE PREÇOS</t>
  </si>
  <si>
    <t xml:space="preserve">MODELO DE FORMAÇÃO DE CUSTO MENSAL PARA UM EMPREGADO</t>
  </si>
  <si>
    <t xml:space="preserve">Objeto:</t>
  </si>
  <si>
    <t xml:space="preserve">Prestação de serviço terceirizados continuados de postos de controlador de acesso</t>
  </si>
  <si>
    <t xml:space="preserve">Número do processo</t>
  </si>
  <si>
    <t xml:space="preserve">Licitação</t>
  </si>
  <si>
    <t xml:space="preserve">CBO 5174</t>
  </si>
  <si>
    <t xml:space="preserve">Hora:</t>
  </si>
  <si>
    <t xml:space="preserve">Data de apresentação da proposta (dia/mês/ano):</t>
  </si>
  <si>
    <t xml:space="preserve">Município/UF(órgão licitante):</t>
  </si>
  <si>
    <t xml:space="preserve">Mês/Ano do Acordo, Convenção ou Dissídio Coletivo:</t>
  </si>
  <si>
    <t xml:space="preserve">IDENTIFICAÇÃO DO SERVIÇO</t>
  </si>
  <si>
    <t xml:space="preserve">Categoria Profissional</t>
  </si>
  <si>
    <t xml:space="preserve">Unidade de Medida</t>
  </si>
  <si>
    <t xml:space="preserve">Quantidade total a contratar (Em função da unidade de medida)</t>
  </si>
  <si>
    <t xml:space="preserve">Posto</t>
  </si>
  <si>
    <t xml:space="preserve">Total</t>
  </si>
  <si>
    <t xml:space="preserve">Módulo 1 - Composição da Remuneração</t>
  </si>
  <si>
    <t xml:space="preserve">Composição da Remuneração</t>
  </si>
  <si>
    <t xml:space="preserve">Salário-Base</t>
  </si>
  <si>
    <t xml:space="preserve">Adicional de Periculosidade</t>
  </si>
  <si>
    <t xml:space="preserve">Adicional de Insalubridade</t>
  </si>
  <si>
    <t xml:space="preserve">Adicional Noturno</t>
  </si>
  <si>
    <t xml:space="preserve">Adicional de Hora Noturna Reduzida</t>
  </si>
  <si>
    <t xml:space="preserve">Adicional de Hora Extra no Feriado Trabalhado</t>
  </si>
  <si>
    <t xml:space="preserve">Módulo 2 - Encargos e Benefícios anuais, mensais e diários</t>
  </si>
  <si>
    <t xml:space="preserve">Submódulo 2.1 - 13° (décimo terceiro) Salário,  e Adicional de Férias</t>
  </si>
  <si>
    <t xml:space="preserve">2.1</t>
  </si>
  <si>
    <t xml:space="preserve">13° (décimo terceiro) Salário, Férias e Adicional de Férias</t>
  </si>
  <si>
    <t xml:space="preserve">Percentual</t>
  </si>
  <si>
    <t xml:space="preserve">Base de Cálculo</t>
  </si>
  <si>
    <t xml:space="preserve">13° (décimo terceiro) Salário</t>
  </si>
  <si>
    <t xml:space="preserve">Férias e Adicional de Férias</t>
  </si>
  <si>
    <t xml:space="preserve">Submódulo 2.2 - Encargos Previdenciários (GPS), Fundo de Garantia por Tempo de Serviço (FGTS) e outras contribuições.</t>
  </si>
  <si>
    <t xml:space="preserve">Submódulo 2.1</t>
  </si>
  <si>
    <t xml:space="preserve">Base de Cálculo: Módulo 1 + Submódulo 2.1</t>
  </si>
  <si>
    <t xml:space="preserve">2.2</t>
  </si>
  <si>
    <t xml:space="preserve">GPS, FGTS e outras contribuições</t>
  </si>
  <si>
    <t xml:space="preserve">Percentual (%)</t>
  </si>
  <si>
    <t xml:space="preserve">VALOR</t>
  </si>
  <si>
    <t xml:space="preserve">INSS</t>
  </si>
  <si>
    <t xml:space="preserve">Salário Educação</t>
  </si>
  <si>
    <t xml:space="preserve">SAT</t>
  </si>
  <si>
    <t xml:space="preserve">SESC ou SESI</t>
  </si>
  <si>
    <t xml:space="preserve">SENAI - SENAC</t>
  </si>
  <si>
    <t xml:space="preserve">SEBRAE</t>
  </si>
  <si>
    <t xml:space="preserve">INCRA</t>
  </si>
  <si>
    <t xml:space="preserve">H</t>
  </si>
  <si>
    <t xml:space="preserve">FGTS</t>
  </si>
  <si>
    <t xml:space="preserve">Submódulo 2.3 - Benefícios Mensais e Diários.</t>
  </si>
  <si>
    <t xml:space="preserve">2.3</t>
  </si>
  <si>
    <t xml:space="preserve">Benefícios Mensais e Diários</t>
  </si>
  <si>
    <t xml:space="preserve">Transporte</t>
  </si>
  <si>
    <t xml:space="preserve">Auxílio-Refeição/Alimentação</t>
  </si>
  <si>
    <t xml:space="preserve">Assistência Médica</t>
  </si>
  <si>
    <t xml:space="preserve">Cesta Básica</t>
  </si>
  <si>
    <t xml:space="preserve">Quadro-Resumo do Módulo 2 - Encargos e Benefícios anuais, mensais e diários</t>
  </si>
  <si>
    <t xml:space="preserve">Encargos e Benefícios Anuais, Mensais e Diários</t>
  </si>
  <si>
    <t xml:space="preserve">13° (décimo terceiro) Salário,  e Adicional de Férias</t>
  </si>
  <si>
    <t xml:space="preserve">Provisão para Rescisão</t>
  </si>
  <si>
    <t xml:space="preserve">Aviso Prévio Indenizado</t>
  </si>
  <si>
    <t xml:space="preserve">Incidência do FGTS sobre o Aviso Prévio Indenizado</t>
  </si>
  <si>
    <t xml:space="preserve">Aviso Prévio Trabalhado</t>
  </si>
  <si>
    <t xml:space="preserve">Incidência dos encargos do submódulo 2.2 sobre o Aviso Prévio Trabalhado</t>
  </si>
  <si>
    <t xml:space="preserve">Multa FGTS - Conta Vinculada</t>
  </si>
  <si>
    <t xml:space="preserve">Módulo 4 - Custo de Reposição do Profissional Ausente</t>
  </si>
  <si>
    <t xml:space="preserve">Submódulo 4.1 - Ausências Legais</t>
  </si>
  <si>
    <t xml:space="preserve">4.1</t>
  </si>
  <si>
    <t xml:space="preserve">Incidência do SM 2.2 sobre SM 4.1</t>
  </si>
  <si>
    <t xml:space="preserve">Quadro-Resumo do Módulo 4 - Custo de Reposição do Profissional Ausente</t>
  </si>
  <si>
    <t xml:space="preserve">Custo de Reposição do Profissional Ausente</t>
  </si>
  <si>
    <t xml:space="preserve">Módulo 5 - Insumos Diversos</t>
  </si>
  <si>
    <t xml:space="preserve">Insumos Diversos</t>
  </si>
  <si>
    <t xml:space="preserve">Uniformes</t>
  </si>
  <si>
    <t xml:space="preserve">Equipamentos</t>
  </si>
  <si>
    <t xml:space="preserve">Custo direto: Somatório dos Módulos 1+2+3+4+5</t>
  </si>
  <si>
    <t xml:space="preserve">Módulo 6 - Custos Indiretos, Tributos e Lucro</t>
  </si>
  <si>
    <t xml:space="preserve">Custos Indiretos, Tributos e Lucro</t>
  </si>
  <si>
    <t xml:space="preserve">Custos Indiretos</t>
  </si>
  <si>
    <t xml:space="preserve">Tributos Federais</t>
  </si>
  <si>
    <t xml:space="preserve">Tributos totais</t>
  </si>
  <si>
    <t xml:space="preserve">Preço</t>
  </si>
  <si>
    <t xml:space="preserve"> QUADRO-RESUMO DO CUSTO POR EMPREGADO</t>
  </si>
  <si>
    <t xml:space="preserve">Mão de obra vinculada à execução contratual (valor por empregado)</t>
  </si>
  <si>
    <t xml:space="preserve">Valor (R$)</t>
  </si>
  <si>
    <t xml:space="preserve">Módulo 2 - Encargos e Benefícios Anuais, Mensais e Diários</t>
  </si>
  <si>
    <t xml:space="preserve">Subtotal (A + B +C+ D+E)</t>
  </si>
  <si>
    <t xml:space="preserve">Preço por Empregado</t>
  </si>
  <si>
    <t xml:space="preserve">PROVISÃO PARA RESCISÃO</t>
  </si>
  <si>
    <t xml:space="preserve">Descrição</t>
  </si>
  <si>
    <t xml:space="preserve">Dias de aviso prévio</t>
  </si>
  <si>
    <t xml:space="preserve">Multa do FGTS  sobre o Aviso Prévio Indenizado</t>
  </si>
  <si>
    <t xml:space="preserve">40% * 8% * % API</t>
  </si>
  <si>
    <t xml:space="preserve">7 /30 / vigência inicial contrato (12)</t>
  </si>
  <si>
    <t xml:space="preserve">36,8% * % APT</t>
  </si>
  <si>
    <t xml:space="preserve">Multa do FGTS sobre o Aviso Prévio Trabalhado</t>
  </si>
  <si>
    <t xml:space="preserve">40% * 8% * % APT</t>
  </si>
  <si>
    <t xml:space="preserve">POSTO</t>
  </si>
  <si>
    <t xml:space="preserve"> Preço Unitário Mensal</t>
  </si>
  <si>
    <t xml:space="preserve">Qtde. Postos</t>
  </si>
  <si>
    <t xml:space="preserve">Preço Total Mensal</t>
  </si>
  <si>
    <t xml:space="preserve">PREÇO UNITÁRIO 12 MESES</t>
  </si>
  <si>
    <t xml:space="preserve">Valor unitário para proposta e disputa de lances no pregão</t>
  </si>
  <si>
    <t xml:space="preserve">PREÇO GLOBAL 12 MESES (unit. 12 meses x qtde. postos)</t>
  </si>
  <si>
    <t xml:space="preserve">PROPOSTA FINAL</t>
  </si>
  <si>
    <t xml:space="preserve">Razão Social:</t>
  </si>
  <si>
    <t xml:space="preserve">CNPJ:</t>
  </si>
  <si>
    <t xml:space="preserve">Endereço:</t>
  </si>
  <si>
    <t xml:space="preserve">Telefone:</t>
  </si>
  <si>
    <t xml:space="preserve">(   )</t>
  </si>
  <si>
    <t xml:space="preserve">E-Mail:</t>
  </si>
  <si>
    <t xml:space="preserve">Contato</t>
  </si>
  <si>
    <t xml:space="preserve">GRUPO:</t>
  </si>
  <si>
    <t xml:space="preserve">Preencher</t>
  </si>
  <si>
    <t xml:space="preserve">ITEM</t>
  </si>
  <si>
    <t xml:space="preserve">QTDE</t>
  </si>
  <si>
    <t xml:space="preserve">Preço por posto (R$)</t>
  </si>
  <si>
    <t xml:space="preserve">Total Mensal (R$)</t>
  </si>
  <si>
    <t xml:space="preserve">Total 12 Meses (R$)</t>
  </si>
  <si>
    <t xml:space="preserve">nº XX</t>
  </si>
  <si>
    <t xml:space="preserve">Condições de fornecimento:</t>
  </si>
  <si>
    <t xml:space="preserve">1) O prazo de validade desta proposta comercial é de ___ (__________) dias, contados da data marcada para a abertura do Pregão (mínimo 60 dias).</t>
  </si>
  <si>
    <t xml:space="preserve">2) O prazo de prestação do serviço objeto deve obedecer ao estabelecido no Termo de Referência;</t>
  </si>
  <si>
    <t xml:space="preserve">3) Todos os custos estão incluídos no preço acima proposto, tais como: impostos, encargos trabalhistas, previdenciários, fiscais e comerciais, gastos com prêmios de seguro, transporte, fretes, carga e descarga e despesas de quaisquer natureza que se fizerem indispensáveis à perfeita execução do objeto deste Pregão.</t>
  </si>
  <si>
    <t xml:space="preserve">4) Para efeito de pagamento informamos os dados bancários: Banco __________, Agência ______________, Conta Corrente _____________________.</t>
  </si>
  <si>
    <t xml:space="preserve">5) Possuímos pleno conhecimento, concordamos e cumpriremos com todas as disposições contidas no Edital em referência, para o fornecimento do objeto desta licitação e estamos cientes das sanções e penalidades pelo não cumprimento.</t>
  </si>
  <si>
    <r>
      <rPr>
        <sz val="11"/>
        <color rgb="FF000000"/>
        <rFont val="Calibri"/>
        <family val="2"/>
        <charset val="1"/>
      </rPr>
      <t xml:space="preserve">__</t>
    </r>
    <r>
      <rPr>
        <u val="single"/>
        <sz val="10"/>
        <color rgb="FF000000"/>
        <rFont val="Times New Roman"/>
        <family val="1"/>
        <charset val="1"/>
      </rPr>
      <t xml:space="preserve">(Local)</t>
    </r>
    <r>
      <rPr>
        <sz val="11"/>
        <color rgb="FF000000"/>
        <rFont val="Calibri"/>
        <family val="2"/>
        <charset val="1"/>
      </rPr>
      <t xml:space="preserve">_______________, ___ de __________ de 2021</t>
    </r>
  </si>
  <si>
    <t xml:space="preserve">_____________________________________________</t>
  </si>
  <si>
    <t xml:space="preserve">Assinatura e carimbo (representante legal da empresa)</t>
  </si>
</sst>
</file>

<file path=xl/styles.xml><?xml version="1.0" encoding="utf-8"?>
<styleSheet xmlns="http://schemas.openxmlformats.org/spreadsheetml/2006/main">
  <numFmts count="17">
    <numFmt numFmtId="164" formatCode="&quot;VERDADEIRO&quot;;&quot;VERDADEIRO&quot;;&quot;FALSO&quot;"/>
    <numFmt numFmtId="165" formatCode="General"/>
    <numFmt numFmtId="166" formatCode="D/M/YYYY"/>
    <numFmt numFmtId="167" formatCode="HH:MM"/>
    <numFmt numFmtId="168" formatCode="0"/>
    <numFmt numFmtId="169" formatCode="&quot;R$ &quot;#,##0.00;[RED]&quot;-R$ &quot;#,##0.00"/>
    <numFmt numFmtId="170" formatCode="MM/YY"/>
    <numFmt numFmtId="171" formatCode="&quot; R$ &quot;#,##0.00\ ;&quot;-R$ &quot;#,##0.00\ ;&quot; R$ -&quot;#\ ;@\ "/>
    <numFmt numFmtId="172" formatCode="0%"/>
    <numFmt numFmtId="173" formatCode="0.0"/>
    <numFmt numFmtId="174" formatCode="#,##0.00\ ;\-#,##0.00\ ;\-#\ ;@\ "/>
    <numFmt numFmtId="175" formatCode="&quot;R$ &quot;#,##0.00"/>
    <numFmt numFmtId="176" formatCode="0.00%"/>
    <numFmt numFmtId="177" formatCode="0.000%"/>
    <numFmt numFmtId="178" formatCode="[$R$-416]\ #,##0.00;[RED]\-[$R$-416]\ #,##0.00"/>
    <numFmt numFmtId="179" formatCode="0.00000%"/>
    <numFmt numFmtId="180" formatCode="#,##0.00\ ;\(#,##0.00\);\-#\ ;@\ "/>
  </numFmts>
  <fonts count="35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4"/>
      <color rgb="FF000000"/>
      <name val="Century Gothic"/>
      <family val="2"/>
      <charset val="1"/>
    </font>
    <font>
      <b val="true"/>
      <sz val="14"/>
      <color rgb="FF000000"/>
      <name val="Calibri"/>
      <family val="2"/>
      <charset val="1"/>
    </font>
    <font>
      <b val="true"/>
      <sz val="12"/>
      <color rgb="FF000000"/>
      <name val="Calibri"/>
      <family val="2"/>
      <charset val="1"/>
    </font>
    <font>
      <sz val="12"/>
      <color rgb="FF000000"/>
      <name val="Calibri"/>
      <family val="2"/>
      <charset val="1"/>
    </font>
    <font>
      <b val="true"/>
      <sz val="14"/>
      <color rgb="FFFFFFFF"/>
      <name val="Arial Black"/>
      <family val="2"/>
      <charset val="1"/>
    </font>
    <font>
      <sz val="14"/>
      <color rgb="FF000000"/>
      <name val="Calibri"/>
      <family val="2"/>
      <charset val="1"/>
    </font>
    <font>
      <b val="true"/>
      <u val="single"/>
      <sz val="14"/>
      <color rgb="FF000000"/>
      <name val="Calibri"/>
      <family val="2"/>
      <charset val="1"/>
    </font>
    <font>
      <b val="true"/>
      <sz val="16"/>
      <color rgb="FFFFFFFF"/>
      <name val="Calibri"/>
      <family val="2"/>
      <charset val="1"/>
    </font>
    <font>
      <sz val="10"/>
      <color rgb="FF000000"/>
      <name val="Arial"/>
      <family val="2"/>
      <charset val="1"/>
    </font>
    <font>
      <sz val="12"/>
      <color rgb="FF000000"/>
      <name val="Century Gothic"/>
      <family val="2"/>
      <charset val="1"/>
    </font>
    <font>
      <b val="true"/>
      <sz val="16"/>
      <color rgb="FF000000"/>
      <name val="Calibri"/>
      <family val="2"/>
      <charset val="1"/>
    </font>
    <font>
      <b val="true"/>
      <sz val="14"/>
      <color rgb="FFFFFFFF"/>
      <name val="Calibri"/>
      <family val="2"/>
      <charset val="1"/>
    </font>
    <font>
      <b val="true"/>
      <sz val="14"/>
      <color rgb="FFFF0000"/>
      <name val="Century Gothic"/>
      <family val="2"/>
      <charset val="1"/>
    </font>
    <font>
      <b val="true"/>
      <sz val="16"/>
      <color rgb="FFFF0000"/>
      <name val="Arial Black"/>
      <family val="2"/>
      <charset val="1"/>
    </font>
    <font>
      <b val="true"/>
      <sz val="18"/>
      <color rgb="FFFFFFFF"/>
      <name val="Times New Roman"/>
      <family val="1"/>
      <charset val="1"/>
    </font>
    <font>
      <sz val="18"/>
      <color rgb="FFFFFFFF"/>
      <name val="Times New Roman"/>
      <family val="1"/>
      <charset val="1"/>
    </font>
    <font>
      <b val="true"/>
      <sz val="14"/>
      <color rgb="FFFFFFFF"/>
      <name val="Times New Roman"/>
      <family val="1"/>
      <charset val="1"/>
    </font>
    <font>
      <b val="true"/>
      <sz val="11"/>
      <color rgb="FFFFFFFF"/>
      <name val="Arial Black"/>
      <family val="2"/>
      <charset val="1"/>
    </font>
    <font>
      <b val="true"/>
      <sz val="12"/>
      <color rgb="FF000000"/>
      <name val="Arial"/>
      <family val="2"/>
      <charset val="1"/>
    </font>
    <font>
      <b val="true"/>
      <sz val="10"/>
      <color rgb="FF000000"/>
      <name val="Arial"/>
      <family val="2"/>
      <charset val="1"/>
    </font>
    <font>
      <b val="true"/>
      <sz val="11"/>
      <color rgb="FF000000"/>
      <name val="Arial"/>
      <family val="2"/>
      <charset val="1"/>
    </font>
    <font>
      <b val="true"/>
      <sz val="13"/>
      <color rgb="FFFFFFFF"/>
      <name val="Arial Black"/>
      <family val="2"/>
      <charset val="1"/>
    </font>
    <font>
      <b val="true"/>
      <sz val="13"/>
      <color rgb="FFFF0000"/>
      <name val="Arial Black"/>
      <family val="2"/>
      <charset val="1"/>
    </font>
    <font>
      <b val="true"/>
      <sz val="11"/>
      <color rgb="FFFF0000"/>
      <name val="Arial Black"/>
      <family val="2"/>
      <charset val="1"/>
    </font>
    <font>
      <b val="true"/>
      <sz val="10"/>
      <color rgb="FFFF0000"/>
      <name val="Arial"/>
      <family val="2"/>
      <charset val="1"/>
    </font>
    <font>
      <sz val="16"/>
      <color rgb="FF000000"/>
      <name val="Arial Black"/>
      <family val="2"/>
      <charset val="1"/>
    </font>
    <font>
      <sz val="12"/>
      <color rgb="FF000000"/>
      <name val="Times New Roman"/>
      <family val="1"/>
      <charset val="1"/>
    </font>
    <font>
      <b val="true"/>
      <sz val="12"/>
      <color rgb="FF000000"/>
      <name val="Times New Roman"/>
      <family val="1"/>
      <charset val="1"/>
    </font>
    <font>
      <b val="true"/>
      <u val="single"/>
      <sz val="11"/>
      <color rgb="FF000000"/>
      <name val="Calibri"/>
      <family val="2"/>
      <charset val="1"/>
    </font>
    <font>
      <u val="single"/>
      <sz val="10"/>
      <color rgb="FF000000"/>
      <name val="Times New Roman"/>
      <family val="1"/>
      <charset val="1"/>
    </font>
    <font>
      <b val="true"/>
      <sz val="11"/>
      <color rgb="FF000000"/>
      <name val="Calibri"/>
      <family val="2"/>
      <charset val="1"/>
    </font>
  </fonts>
  <fills count="16">
    <fill>
      <patternFill patternType="none"/>
    </fill>
    <fill>
      <patternFill patternType="gray125"/>
    </fill>
    <fill>
      <patternFill patternType="solid">
        <fgColor rgb="FFCCFFFF"/>
        <bgColor rgb="FFCCFFCC"/>
      </patternFill>
    </fill>
    <fill>
      <patternFill patternType="solid">
        <fgColor rgb="FFFFFF00"/>
        <bgColor rgb="FFFFFF00"/>
      </patternFill>
    </fill>
    <fill>
      <patternFill patternType="solid">
        <fgColor rgb="FF000000"/>
        <bgColor rgb="FF003300"/>
      </patternFill>
    </fill>
    <fill>
      <patternFill patternType="solid">
        <fgColor rgb="FFFFFFFF"/>
        <bgColor rgb="FFFFFFCC"/>
      </patternFill>
    </fill>
    <fill>
      <patternFill patternType="solid">
        <fgColor rgb="FF99FF99"/>
        <bgColor rgb="FFCCFFCC"/>
      </patternFill>
    </fill>
    <fill>
      <patternFill patternType="solid">
        <fgColor rgb="FFFFCCFF"/>
        <bgColor rgb="FFDDDDDD"/>
      </patternFill>
    </fill>
    <fill>
      <patternFill patternType="solid">
        <fgColor rgb="FF0000FF"/>
        <bgColor rgb="FF0000FF"/>
      </patternFill>
    </fill>
    <fill>
      <patternFill patternType="solid">
        <fgColor rgb="FF00B8FF"/>
        <bgColor rgb="FF00B0F0"/>
      </patternFill>
    </fill>
    <fill>
      <patternFill patternType="solid">
        <fgColor rgb="FF00B0F0"/>
        <bgColor rgb="FF00B8FF"/>
      </patternFill>
    </fill>
    <fill>
      <patternFill patternType="solid">
        <fgColor rgb="FFCCFF66"/>
        <bgColor rgb="FF99FF99"/>
      </patternFill>
    </fill>
    <fill>
      <patternFill patternType="solid">
        <fgColor rgb="FFCCFFCC"/>
        <bgColor rgb="FFCCFFFF"/>
      </patternFill>
    </fill>
    <fill>
      <patternFill patternType="solid">
        <fgColor rgb="FFFF0000"/>
        <bgColor rgb="FFFF3333"/>
      </patternFill>
    </fill>
    <fill>
      <patternFill patternType="solid">
        <fgColor rgb="FF99FFFF"/>
        <bgColor rgb="FFCCFFFF"/>
      </patternFill>
    </fill>
    <fill>
      <patternFill patternType="solid">
        <fgColor rgb="FFDDDDDD"/>
        <bgColor rgb="FFFFCCFF"/>
      </patternFill>
    </fill>
  </fills>
  <borders count="13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/>
      <top/>
      <bottom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/>
      <right/>
      <top style="thin"/>
      <bottom style="thin"/>
      <diagonal/>
    </border>
    <border diagonalUp="false" diagonalDown="false">
      <left style="thin"/>
      <right/>
      <top style="thin"/>
      <bottom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/>
      <right/>
      <top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thin"/>
      <right style="thin"/>
      <top style="thin"/>
      <bottom style="medium"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 style="thin"/>
      <right style="thin"/>
      <top style="medium"/>
      <bottom style="thin"/>
      <diagonal/>
    </border>
    <border diagonalUp="false" diagonalDown="false">
      <left/>
      <right style="thin"/>
      <top style="thin"/>
      <bottom style="thin"/>
      <diagonal/>
    </border>
  </borders>
  <cellStyleXfs count="21">
    <xf numFmtId="165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171" fontId="0" fillId="0" borderId="0" applyFont="true" applyBorder="false" applyAlignment="true" applyProtection="false">
      <alignment horizontal="general" vertical="bottom" textRotation="0" wrapText="false" indent="0" shrinkToFit="false"/>
    </xf>
    <xf numFmtId="42" fontId="1" fillId="0" borderId="0" applyFont="true" applyBorder="false" applyAlignment="false" applyProtection="false"/>
    <xf numFmtId="172" fontId="0" fillId="0" borderId="0" applyFont="true" applyBorder="false" applyAlignment="true" applyProtection="false">
      <alignment horizontal="general" vertical="bottom" textRotation="0" wrapText="false" indent="0" shrinkToFit="false"/>
    </xf>
    <xf numFmtId="180" fontId="12" fillId="0" borderId="0" applyFont="true" applyBorder="false" applyAlignment="true" applyProtection="false">
      <alignment horizontal="general" vertical="bottom" textRotation="0" wrapText="false" indent="0" shrinkToFit="false"/>
    </xf>
  </cellStyleXfs>
  <cellXfs count="194">
    <xf numFmtId="16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5" fontId="5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6" fillId="2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7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7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7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6" fillId="0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7" fontId="7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6" fillId="2" borderId="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5" fontId="7" fillId="3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8" fillId="4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6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6" fillId="2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6" fillId="2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5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8" fontId="7" fillId="3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5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5" fontId="7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9" fontId="0" fillId="3" borderId="1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7" fillId="3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7" fillId="2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0" fontId="7" fillId="3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1" fontId="7" fillId="3" borderId="1" xfId="17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4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5" fontId="5" fillId="2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5" fillId="0" borderId="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5" fillId="2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9" fillId="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5" fillId="5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2" fontId="5" fillId="3" borderId="1" xfId="19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3" fontId="5" fillId="3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10" fillId="2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9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0" fillId="0" borderId="0" xfId="0" applyFont="false" applyBorder="false" applyAlignment="true" applyProtection="false">
      <alignment horizontal="general" vertical="bottom" textRotation="0" wrapText="false" indent="0" shrinkToFit="false"/>
      <protection locked="true" hidden="false"/>
    </xf>
    <xf numFmtId="172" fontId="9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9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1" fontId="9" fillId="3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9" fillId="3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1" fontId="9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9" fillId="2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1" fontId="9" fillId="3" borderId="1" xfId="17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2" fontId="9" fillId="3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9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9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74" fontId="9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75" fontId="0" fillId="3" borderId="1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72" fontId="9" fillId="3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9" fillId="2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2" fontId="9" fillId="3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5" fillId="5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0" fillId="5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5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9" fillId="5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6" fontId="9" fillId="5" borderId="1" xfId="19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6" fontId="9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2" fontId="9" fillId="5" borderId="1" xfId="19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6" fontId="9" fillId="3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6" fontId="9" fillId="0" borderId="1" xfId="19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11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77" fontId="9" fillId="3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7" fontId="9" fillId="0" borderId="1" xfId="19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0" fillId="3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5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2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5" fontId="12" fillId="3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12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9" fillId="5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3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9" fillId="3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9" fontId="9" fillId="3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9" fontId="5" fillId="5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0" fillId="0" borderId="4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9" fillId="5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9" fontId="9" fillId="3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9" fillId="3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9" fontId="9" fillId="3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1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4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14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6" fontId="15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5" fontId="16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9" fillId="6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8" fontId="9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5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5" fontId="17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9" fontId="9" fillId="7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4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76" fontId="9" fillId="3" borderId="1" xfId="19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9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18" fillId="8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19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5" fontId="20" fillId="8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0" fillId="0" borderId="7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6" fillId="9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6" fillId="9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7" fillId="0" borderId="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5" fontId="6" fillId="0" borderId="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6" fontId="6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7" fillId="5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7" fillId="5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0" fontId="7" fillId="3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21" fillId="4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6" fillId="5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7" fillId="5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8" fontId="7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6" fillId="1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7" fillId="5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9" fontId="7" fillId="5" borderId="1" xfId="17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2" fontId="7" fillId="5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1" fontId="7" fillId="5" borderId="1" xfId="17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1" fontId="7" fillId="3" borderId="1" xfId="17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6" fontId="7" fillId="5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6" fontId="6" fillId="5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1" fontId="6" fillId="5" borderId="1" xfId="17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6" fillId="9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6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8" fontId="6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6" fontId="7" fillId="5" borderId="1" xfId="19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6" fillId="9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8" fontId="6" fillId="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6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76" fontId="6" fillId="0" borderId="1" xfId="19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6" fillId="5" borderId="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6" fontId="6" fillId="5" borderId="1" xfId="19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6" fillId="9" borderId="1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6" fillId="0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8" fontId="6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6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6" fillId="5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77" fontId="7" fillId="5" borderId="1" xfId="19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7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76" fontId="7" fillId="0" borderId="1" xfId="19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7" fillId="3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76" fontId="7" fillId="3" borderId="1" xfId="19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9" fontId="7" fillId="3" borderId="1" xfId="17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6" fillId="0" borderId="1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6" fontId="6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9" fontId="6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9" fontId="7" fillId="0" borderId="1" xfId="17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6" fontId="6" fillId="5" borderId="1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1" fontId="9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6" fillId="5" borderId="1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71" fontId="6" fillId="11" borderId="1" xfId="17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8" fontId="7" fillId="5" borderId="1" xfId="19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2" fontId="7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6" fontId="7" fillId="0" borderId="1" xfId="19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6" fontId="7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6" fontId="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76" fontId="9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true" applyProtection="false">
      <alignment horizontal="center" vertical="center" textRotation="0" wrapText="false" indent="0" shrinkToFit="false"/>
      <protection locked="true" hidden="false"/>
    </xf>
    <xf numFmtId="180" fontId="12" fillId="0" borderId="0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22" fillId="1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23" fillId="1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24" fillId="1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0" fillId="0" borderId="0" xfId="0" applyFont="false" applyBorder="false" applyAlignment="true" applyProtection="false">
      <alignment horizontal="center" vertical="center" textRotation="0" wrapText="true" indent="0" shrinkToFit="false"/>
      <protection locked="true" hidden="false"/>
    </xf>
    <xf numFmtId="165" fontId="24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8" fontId="22" fillId="11" borderId="1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8" fontId="22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8" fontId="22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24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78" fontId="24" fillId="0" borderId="0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23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78" fontId="24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5" fontId="25" fillId="13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8" fontId="26" fillId="5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5" fontId="27" fillId="0" borderId="2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28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5" fontId="25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78" fontId="25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75" fontId="27" fillId="0" borderId="0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22" fillId="14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29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30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5" fontId="3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5" fontId="30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5" fontId="30" fillId="0" borderId="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5" fontId="0" fillId="0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30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31" fillId="15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30" fillId="3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31" fillId="15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7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1" fontId="7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8" fontId="7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32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0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0" fillId="0" borderId="0" xfId="0" applyFont="false" applyBorder="false" applyAlignment="true" applyProtection="false">
      <alignment horizontal="left" vertical="center" textRotation="0" wrapText="true" indent="0" shrinkToFit="false"/>
      <protection locked="true" hidden="false"/>
    </xf>
    <xf numFmtId="165" fontId="0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5" fontId="34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</cellXfs>
  <cellStyles count="7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  <cellStyle name="Excel Built-in Explanatory Text" xfId="20" builtinId="53" customBuiltin="true"/>
  </cellStyles>
  <dxfs count="28">
    <dxf>
      <font>
        <color rgb="FFFFFFFF"/>
      </font>
      <fill>
        <patternFill>
          <bgColor rgb="FFFFFFFF"/>
        </patternFill>
      </fill>
    </dxf>
    <dxf>
      <font>
        <color rgb="FFFFFFFF"/>
      </font>
      <fill>
        <patternFill>
          <bgColor rgb="FFFFFFFF"/>
        </patternFill>
      </fill>
    </dxf>
    <dxf>
      <font>
        <b val="1"/>
        <color rgb="FFFF3333"/>
      </font>
      <numFmt numFmtId="164" formatCode="&quot;VERDADEIRO&quot;;&quot;VERDADEIRO&quot;;&quot;FALSO&quot;"/>
      <fill>
        <patternFill>
          <bgColor rgb="FFFFFFFF"/>
        </patternFill>
      </fill>
    </dxf>
    <dxf>
      <font>
        <color rgb="FF000000"/>
      </font>
      <fill>
        <patternFill>
          <bgColor rgb="FFFFFFFF"/>
        </patternFill>
      </fill>
    </dxf>
    <dxf>
      <font>
        <color rgb="FFFFFFFF"/>
      </font>
      <fill>
        <patternFill>
          <bgColor rgb="FFFFFFFF"/>
        </patternFill>
      </fill>
    </dxf>
    <dxf>
      <font>
        <color rgb="FFFFFFFF"/>
      </font>
      <fill>
        <patternFill>
          <bgColor rgb="FFFFFFFF"/>
        </patternFill>
      </fill>
    </dxf>
    <dxf>
      <font>
        <color rgb="FFFFFFFF"/>
      </font>
      <fill>
        <patternFill>
          <bgColor rgb="FFFFFFFF"/>
        </patternFill>
      </fill>
    </dxf>
    <dxf>
      <font>
        <color rgb="FFFFFFFF"/>
      </font>
      <fill>
        <patternFill>
          <bgColor rgb="FFFFFFFF"/>
        </patternFill>
      </fill>
    </dxf>
    <dxf>
      <font>
        <color rgb="FFFFFFFF"/>
      </font>
      <fill>
        <patternFill>
          <bgColor rgb="FFFFFFFF"/>
        </patternFill>
      </fill>
    </dxf>
    <dxf>
      <font>
        <color rgb="FFFFFFFF"/>
      </font>
      <fill>
        <patternFill>
          <bgColor rgb="FFFFFFFF"/>
        </patternFill>
      </fill>
    </dxf>
    <dxf>
      <font>
        <color rgb="FFFFFFFF"/>
      </font>
      <fill>
        <patternFill>
          <bgColor rgb="FFFFFFFF"/>
        </patternFill>
      </fill>
    </dxf>
    <dxf>
      <font>
        <color rgb="FFFFFFFF"/>
      </font>
      <fill>
        <patternFill>
          <bgColor rgb="FFFFFFFF"/>
        </patternFill>
      </fill>
    </dxf>
    <dxf>
      <font>
        <color rgb="FFFFFFFF"/>
      </font>
      <fill>
        <patternFill>
          <bgColor rgb="FFFFFFFF"/>
        </patternFill>
      </fill>
    </dxf>
    <dxf>
      <font>
        <color rgb="FFFFFFFF"/>
      </font>
      <fill>
        <patternFill>
          <bgColor rgb="FFFFFFFF"/>
        </patternFill>
      </fill>
    </dxf>
    <dxf>
      <font>
        <color rgb="FFFFFFFF"/>
      </font>
      <fill>
        <patternFill>
          <bgColor rgb="FFFFFFFF"/>
        </patternFill>
      </fill>
    </dxf>
    <dxf>
      <font>
        <color rgb="FFFFFFFF"/>
      </font>
      <fill>
        <patternFill>
          <bgColor rgb="FFFFFFFF"/>
        </patternFill>
      </fill>
    </dxf>
    <dxf>
      <font>
        <color rgb="FFFFFFFF"/>
      </font>
      <fill>
        <patternFill>
          <bgColor rgb="FFFFFFFF"/>
        </patternFill>
      </fill>
    </dxf>
    <dxf>
      <font>
        <color rgb="FFFFFFFF"/>
      </font>
      <fill>
        <patternFill>
          <bgColor rgb="FFFFFFFF"/>
        </patternFill>
      </fill>
    </dxf>
    <dxf>
      <font>
        <color rgb="FFFFFFFF"/>
      </font>
      <fill>
        <patternFill>
          <bgColor rgb="FFFFFFFF"/>
        </patternFill>
      </fill>
    </dxf>
    <dxf>
      <font>
        <color rgb="FFFFFFFF"/>
      </font>
      <fill>
        <patternFill>
          <bgColor rgb="FFFFFFFF"/>
        </patternFill>
      </fill>
    </dxf>
    <dxf>
      <font>
        <color rgb="FFFFFFFF"/>
      </font>
      <fill>
        <patternFill>
          <bgColor rgb="FFFFFFFF"/>
        </patternFill>
      </fill>
    </dxf>
    <dxf>
      <font>
        <color rgb="FFFFFFFF"/>
      </font>
      <fill>
        <patternFill>
          <bgColor rgb="FFFFFFFF"/>
        </patternFill>
      </fill>
    </dxf>
    <dxf>
      <font>
        <color rgb="FFFFFFFF"/>
      </font>
      <fill>
        <patternFill>
          <bgColor rgb="FFFFFFFF"/>
        </patternFill>
      </fill>
    </dxf>
    <dxf>
      <font>
        <color rgb="FFFFFFFF"/>
      </font>
      <fill>
        <patternFill>
          <bgColor rgb="FFFFFFFF"/>
        </patternFill>
      </fill>
    </dxf>
    <dxf>
      <font>
        <color rgb="FFFFFFFF"/>
      </font>
      <fill>
        <patternFill>
          <bgColor rgb="FFFFFFFF"/>
        </patternFill>
      </fill>
    </dxf>
    <dxf>
      <font>
        <color rgb="FFFFFFFF"/>
      </font>
      <fill>
        <patternFill>
          <bgColor rgb="FFFFFFFF"/>
        </patternFill>
      </fill>
    </dxf>
    <dxf>
      <font>
        <color rgb="FFFFFFFF"/>
      </font>
      <fill>
        <patternFill>
          <bgColor rgb="FFFFFFFF"/>
        </patternFill>
      </fill>
    </dxf>
    <dxf>
      <font>
        <color rgb="FFFFFFFF"/>
      </font>
      <fill>
        <patternFill>
          <bgColor rgb="FFFFFFFF"/>
        </patternFill>
      </fill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B8FF"/>
      <rgbColor rgb="FF99FFFF"/>
      <rgbColor rgb="FFCCFFCC"/>
      <rgbColor rgb="FFCCFF66"/>
      <rgbColor rgb="FF99FF99"/>
      <rgbColor rgb="FFFF99CC"/>
      <rgbColor rgb="FFCC99FF"/>
      <rgbColor rgb="FFFFCCFF"/>
      <rgbColor rgb="FF3366FF"/>
      <rgbColor rgb="FF00B0F0"/>
      <rgbColor rgb="FF99CC00"/>
      <rgbColor rgb="FFFFCC00"/>
      <rgbColor rgb="FFFF9900"/>
      <rgbColor rgb="FFFF3333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N16"/>
  <sheetViews>
    <sheetView showFormulas="false" showGridLines="false" showRowColHeaders="true" showZeros="true" rightToLeft="false" tabSelected="false" showOutlineSymbols="true" defaultGridColor="true" view="pageBreakPreview" topLeftCell="A4" colorId="64" zoomScale="100" zoomScaleNormal="100" zoomScalePageLayoutView="100" workbookViewId="0">
      <selection pane="topLeft" activeCell="G11" activeCellId="0" sqref="G11"/>
    </sheetView>
  </sheetViews>
  <sheetFormatPr defaultRowHeight="12.75" outlineLevelRow="0" outlineLevelCol="0"/>
  <cols>
    <col collapsed="false" customWidth="true" hidden="false" outlineLevel="0" max="2" min="1" style="1" width="16.57"/>
    <col collapsed="false" customWidth="true" hidden="false" outlineLevel="0" max="3" min="3" style="1" width="2.99"/>
    <col collapsed="false" customWidth="true" hidden="false" outlineLevel="0" max="4" min="4" style="1" width="6.28"/>
    <col collapsed="false" customWidth="true" hidden="false" outlineLevel="0" max="5" min="5" style="1" width="16.57"/>
    <col collapsed="false" customWidth="true" hidden="false" outlineLevel="0" max="6" min="6" style="1" width="4.86"/>
    <col collapsed="false" customWidth="false" hidden="false" outlineLevel="0" max="7" min="7" style="1" width="11.42"/>
    <col collapsed="false" customWidth="true" hidden="false" outlineLevel="0" max="8" min="8" style="1" width="9.71"/>
    <col collapsed="false" customWidth="true" hidden="true" outlineLevel="0" max="9" min="9" style="1" width="6.57"/>
    <col collapsed="false" customWidth="true" hidden="false" outlineLevel="0" max="10" min="10" style="1" width="5.14"/>
    <col collapsed="false" customWidth="true" hidden="false" outlineLevel="0" max="1020" min="11" style="1" width="16.57"/>
    <col collapsed="false" customWidth="true" hidden="false" outlineLevel="0" max="1023" min="1021" style="0" width="16.57"/>
    <col collapsed="false" customWidth="true" hidden="false" outlineLevel="0" max="1025" min="1024" style="0" width="9.13"/>
  </cols>
  <sheetData>
    <row r="1" customFormat="false" ht="28.15" hidden="false" customHeight="tru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customFormat="false" ht="42.6" hidden="false" customHeight="true" outlineLevel="0" collapsed="false">
      <c r="A2" s="3" t="s">
        <v>1</v>
      </c>
      <c r="B2" s="3"/>
      <c r="C2" s="3"/>
      <c r="D2" s="4" t="s">
        <v>2</v>
      </c>
      <c r="E2" s="4"/>
      <c r="F2" s="4"/>
      <c r="G2" s="4"/>
      <c r="H2" s="4"/>
      <c r="I2" s="4"/>
      <c r="J2" s="4"/>
    </row>
    <row r="3" customFormat="false" ht="42.6" hidden="false" customHeight="true" outlineLevel="0" collapsed="false">
      <c r="A3" s="3" t="s">
        <v>3</v>
      </c>
      <c r="B3" s="3"/>
      <c r="C3" s="3"/>
      <c r="D3" s="5" t="s">
        <v>4</v>
      </c>
      <c r="E3" s="5"/>
      <c r="F3" s="5"/>
      <c r="G3" s="5"/>
      <c r="H3" s="5"/>
      <c r="I3" s="5"/>
      <c r="J3" s="5"/>
    </row>
    <row r="4" customFormat="false" ht="42.6" hidden="false" customHeight="true" outlineLevel="0" collapsed="false">
      <c r="A4" s="3" t="s">
        <v>5</v>
      </c>
      <c r="B4" s="3"/>
      <c r="C4" s="3"/>
      <c r="D4" s="5" t="s">
        <v>6</v>
      </c>
      <c r="E4" s="5"/>
      <c r="F4" s="5"/>
      <c r="G4" s="5"/>
      <c r="H4" s="5"/>
      <c r="I4" s="5"/>
      <c r="J4" s="5"/>
    </row>
    <row r="5" customFormat="false" ht="42.6" hidden="false" customHeight="true" outlineLevel="0" collapsed="false">
      <c r="A5" s="3" t="s">
        <v>7</v>
      </c>
      <c r="B5" s="3"/>
      <c r="C5" s="3"/>
      <c r="D5" s="6" t="s">
        <v>8</v>
      </c>
      <c r="E5" s="6"/>
      <c r="F5" s="6"/>
      <c r="G5" s="7" t="s">
        <v>9</v>
      </c>
      <c r="H5" s="8" t="n">
        <v>0.416666666666667</v>
      </c>
      <c r="I5" s="8"/>
      <c r="J5" s="8"/>
    </row>
    <row r="6" customFormat="false" ht="42.6" hidden="false" customHeight="true" outlineLevel="0" collapsed="false">
      <c r="A6" s="9" t="s">
        <v>10</v>
      </c>
      <c r="B6" s="9"/>
      <c r="C6" s="9"/>
      <c r="D6" s="9"/>
      <c r="E6" s="10" t="s">
        <v>11</v>
      </c>
      <c r="F6" s="10"/>
      <c r="G6" s="10"/>
      <c r="H6" s="10"/>
      <c r="I6" s="10"/>
      <c r="J6" s="10"/>
      <c r="L6" s="11" t="s">
        <v>12</v>
      </c>
      <c r="M6" s="11"/>
      <c r="N6" s="11"/>
    </row>
    <row r="7" customFormat="false" ht="42.6" hidden="false" customHeight="true" outlineLevel="0" collapsed="false">
      <c r="A7" s="12" t="s">
        <v>13</v>
      </c>
      <c r="B7" s="12"/>
      <c r="C7" s="12"/>
      <c r="D7" s="12"/>
      <c r="E7" s="5" t="n">
        <v>12</v>
      </c>
      <c r="F7" s="5"/>
      <c r="G7" s="5"/>
      <c r="H7" s="5"/>
      <c r="I7" s="5"/>
      <c r="J7" s="5"/>
      <c r="L7" s="11"/>
      <c r="M7" s="11"/>
      <c r="N7" s="11"/>
    </row>
    <row r="8" customFormat="false" ht="42.6" hidden="false" customHeight="true" outlineLevel="0" collapsed="false">
      <c r="A8" s="13" t="s">
        <v>14</v>
      </c>
      <c r="B8" s="13"/>
      <c r="C8" s="13"/>
      <c r="D8" s="13"/>
      <c r="E8" s="5" t="s">
        <v>15</v>
      </c>
      <c r="F8" s="5"/>
      <c r="G8" s="5"/>
      <c r="H8" s="5"/>
      <c r="I8" s="5"/>
      <c r="J8" s="5"/>
    </row>
    <row r="9" customFormat="false" ht="42.6" hidden="false" customHeight="true" outlineLevel="0" collapsed="false">
      <c r="A9" s="13" t="s">
        <v>16</v>
      </c>
      <c r="B9" s="13"/>
      <c r="C9" s="13"/>
      <c r="D9" s="13"/>
      <c r="E9" s="13"/>
      <c r="F9" s="13"/>
      <c r="G9" s="13"/>
      <c r="H9" s="13"/>
      <c r="I9" s="13"/>
      <c r="J9" s="13"/>
    </row>
    <row r="10" customFormat="false" ht="42.6" hidden="false" customHeight="true" outlineLevel="0" collapsed="false">
      <c r="A10" s="13" t="s">
        <v>17</v>
      </c>
      <c r="B10" s="13"/>
      <c r="C10" s="13"/>
      <c r="D10" s="13"/>
      <c r="E10" s="13"/>
      <c r="F10" s="13"/>
      <c r="G10" s="14" t="s">
        <v>18</v>
      </c>
      <c r="H10" s="14"/>
      <c r="I10" s="14"/>
      <c r="J10" s="14"/>
      <c r="K10" s="15"/>
    </row>
    <row r="11" customFormat="false" ht="42.6" hidden="false" customHeight="true" outlineLevel="0" collapsed="false">
      <c r="A11" s="10" t="s">
        <v>19</v>
      </c>
      <c r="B11" s="10"/>
      <c r="C11" s="10"/>
      <c r="D11" s="10"/>
      <c r="E11" s="10"/>
      <c r="F11" s="10"/>
      <c r="G11" s="16"/>
      <c r="H11" s="16"/>
      <c r="I11" s="16"/>
      <c r="J11" s="16"/>
      <c r="K11" s="17"/>
    </row>
    <row r="12" customFormat="false" ht="31.5" hidden="false" customHeight="true" outlineLevel="0" collapsed="false">
      <c r="A12" s="18" t="s">
        <v>20</v>
      </c>
      <c r="B12" s="18"/>
      <c r="C12" s="18"/>
      <c r="D12" s="18"/>
      <c r="E12" s="19"/>
      <c r="F12" s="19"/>
      <c r="G12" s="19"/>
      <c r="H12" s="19"/>
      <c r="I12" s="19"/>
      <c r="J12" s="19"/>
      <c r="K12" s="20"/>
      <c r="L12" s="20"/>
    </row>
    <row r="13" customFormat="false" ht="42.6" hidden="false" customHeight="true" outlineLevel="0" collapsed="false">
      <c r="A13" s="18" t="s">
        <v>21</v>
      </c>
      <c r="B13" s="18"/>
      <c r="C13" s="18"/>
      <c r="D13" s="18"/>
      <c r="E13" s="21"/>
      <c r="F13" s="21"/>
      <c r="G13" s="21"/>
      <c r="H13" s="21"/>
      <c r="I13" s="21"/>
      <c r="J13" s="21"/>
    </row>
    <row r="14" customFormat="false" ht="42.6" hidden="false" customHeight="true" outlineLevel="0" collapsed="false">
      <c r="A14" s="22" t="s">
        <v>22</v>
      </c>
      <c r="B14" s="22"/>
      <c r="C14" s="22"/>
      <c r="D14" s="22"/>
      <c r="E14" s="23"/>
      <c r="F14" s="23"/>
      <c r="G14" s="23"/>
      <c r="H14" s="23"/>
      <c r="I14" s="23"/>
      <c r="J14" s="23"/>
    </row>
    <row r="15" customFormat="false" ht="42.6" hidden="false" customHeight="true" outlineLevel="0" collapsed="false">
      <c r="A15" s="22" t="s">
        <v>23</v>
      </c>
      <c r="B15" s="22"/>
      <c r="C15" s="22"/>
      <c r="D15" s="22"/>
      <c r="E15" s="24" t="n">
        <v>1045</v>
      </c>
      <c r="F15" s="24"/>
      <c r="G15" s="24"/>
      <c r="H15" s="24"/>
      <c r="I15" s="24"/>
      <c r="J15" s="24"/>
    </row>
    <row r="16" customFormat="false" ht="42.6" hidden="false" customHeight="true" outlineLevel="0" collapsed="false">
      <c r="A16" s="22" t="s">
        <v>24</v>
      </c>
      <c r="B16" s="22"/>
      <c r="C16" s="22"/>
      <c r="D16" s="22"/>
      <c r="E16" s="5" t="s">
        <v>25</v>
      </c>
      <c r="F16" s="5"/>
      <c r="G16" s="5"/>
      <c r="H16" s="5"/>
      <c r="I16" s="5"/>
      <c r="J16" s="5"/>
    </row>
  </sheetData>
  <mergeCells count="33">
    <mergeCell ref="A1:J1"/>
    <mergeCell ref="A2:C2"/>
    <mergeCell ref="D2:J2"/>
    <mergeCell ref="A3:C3"/>
    <mergeCell ref="D3:J3"/>
    <mergeCell ref="A4:C4"/>
    <mergeCell ref="D4:J4"/>
    <mergeCell ref="A5:C5"/>
    <mergeCell ref="D5:F5"/>
    <mergeCell ref="H5:J5"/>
    <mergeCell ref="A6:D6"/>
    <mergeCell ref="E6:J6"/>
    <mergeCell ref="L6:N7"/>
    <mergeCell ref="A7:D7"/>
    <mergeCell ref="E7:J7"/>
    <mergeCell ref="A8:D8"/>
    <mergeCell ref="E8:J8"/>
    <mergeCell ref="A9:J9"/>
    <mergeCell ref="A10:F10"/>
    <mergeCell ref="G10:J10"/>
    <mergeCell ref="A11:F11"/>
    <mergeCell ref="G11:J11"/>
    <mergeCell ref="A12:D12"/>
    <mergeCell ref="E12:J12"/>
    <mergeCell ref="K12:L12"/>
    <mergeCell ref="A13:D13"/>
    <mergeCell ref="E13:J13"/>
    <mergeCell ref="A14:D14"/>
    <mergeCell ref="E14:J14"/>
    <mergeCell ref="A15:D15"/>
    <mergeCell ref="E15:J15"/>
    <mergeCell ref="A16:D16"/>
    <mergeCell ref="E16:J16"/>
  </mergeCells>
  <conditionalFormatting sqref="G11">
    <cfRule type="expression" priority="2" aboveAverage="0" equalAverage="0" bottom="0" percent="0" rank="0" text="" dxfId="0">
      <formula>G$10=0</formula>
    </cfRule>
  </conditionalFormatting>
  <conditionalFormatting sqref="G10">
    <cfRule type="expression" priority="3" aboveAverage="0" equalAverage="0" bottom="0" percent="0" rank="0" text="" dxfId="1">
      <formula>G$10=0</formula>
    </cfRule>
  </conditionalFormatting>
  <printOptions headings="false" gridLines="false" gridLinesSet="true" horizontalCentered="true" verticalCentered="false"/>
  <pageMargins left="0.39375" right="0.39375" top="1.57361111111111" bottom="0.590277777777778" header="0.984027777777778" footer="0.511805555555555"/>
  <pageSetup paperSize="9" scale="100" firstPageNumber="0" fitToWidth="1" fitToHeight="0" pageOrder="overThenDown" orientation="portrait" blackAndWhite="false" draft="false" cellComments="none" useFirstPageNumber="false" horizontalDpi="300" verticalDpi="300" copies="1"/>
  <headerFooter differentFirst="false" differentOddEven="false">
    <oddHeader>&amp;C&amp;"Arial Black1,Regular"&amp;14&amp;A&amp;R&amp;Pde&amp;N</oddHeader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M65536"/>
  <sheetViews>
    <sheetView showFormulas="false" showGridLines="false" showRowColHeaders="true" showZeros="true" rightToLeft="false" tabSelected="true" showOutlineSymbols="true" defaultGridColor="true" view="pageBreakPreview" topLeftCell="A58" colorId="64" zoomScale="100" zoomScaleNormal="60" zoomScalePageLayoutView="100" workbookViewId="0">
      <selection pane="topLeft" activeCell="C13" activeCellId="0" sqref="C13"/>
    </sheetView>
  </sheetViews>
  <sheetFormatPr defaultRowHeight="12.75" outlineLevelRow="0" outlineLevelCol="0"/>
  <cols>
    <col collapsed="false" customWidth="true" hidden="false" outlineLevel="0" max="1" min="1" style="25" width="21.71"/>
    <col collapsed="false" customWidth="true" hidden="false" outlineLevel="0" max="2" min="2" style="25" width="21.86"/>
    <col collapsed="false" customWidth="true" hidden="false" outlineLevel="0" max="3" min="3" style="25" width="17.71"/>
    <col collapsed="false" customWidth="true" hidden="false" outlineLevel="0" max="4" min="4" style="25" width="21.71"/>
    <col collapsed="false" customWidth="true" hidden="false" outlineLevel="0" max="5" min="5" style="25" width="21.86"/>
    <col collapsed="false" customWidth="true" hidden="false" outlineLevel="0" max="6" min="6" style="25" width="13.43"/>
    <col collapsed="false" customWidth="true" hidden="false" outlineLevel="0" max="7" min="7" style="25" width="40.57"/>
    <col collapsed="false" customWidth="true" hidden="false" outlineLevel="0" max="8" min="8" style="25" width="16.29"/>
    <col collapsed="false" customWidth="true" hidden="false" outlineLevel="0" max="9" min="9" style="25" width="12.42"/>
    <col collapsed="false" customWidth="true" hidden="false" outlineLevel="0" max="10" min="10" style="25" width="9.59"/>
    <col collapsed="false" customWidth="true" hidden="false" outlineLevel="0" max="11" min="11" style="25" width="14.15"/>
    <col collapsed="false" customWidth="true" hidden="false" outlineLevel="0" max="12" min="12" style="25" width="15.57"/>
    <col collapsed="false" customWidth="true" hidden="false" outlineLevel="0" max="13" min="13" style="25" width="15"/>
    <col collapsed="false" customWidth="true" hidden="false" outlineLevel="0" max="14" min="14" style="25" width="15.87"/>
    <col collapsed="false" customWidth="true" hidden="false" outlineLevel="0" max="15" min="15" style="25" width="12.29"/>
    <col collapsed="false" customWidth="true" hidden="false" outlineLevel="0" max="1020" min="16" style="25" width="9.29"/>
    <col collapsed="false" customWidth="true" hidden="false" outlineLevel="0" max="1021" min="1021" style="25" width="9.13"/>
    <col collapsed="false" customWidth="true" hidden="false" outlineLevel="0" max="1023" min="1022" style="0" width="9.29"/>
    <col collapsed="false" customWidth="true" hidden="false" outlineLevel="0" max="1025" min="1024" style="0" width="9.13"/>
  </cols>
  <sheetData>
    <row r="1" customFormat="false" ht="47.45" hidden="false" customHeight="true" outlineLevel="0" collapsed="false">
      <c r="A1" s="26" t="s">
        <v>26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7"/>
    </row>
    <row r="2" customFormat="false" ht="47.45" hidden="false" customHeight="true" outlineLevel="0" collapsed="false">
      <c r="A2" s="28" t="s">
        <v>27</v>
      </c>
      <c r="B2" s="28"/>
      <c r="C2" s="28"/>
      <c r="D2" s="29" t="n">
        <f aca="false">Dados_da_UNIDADE!E12</f>
        <v>0</v>
      </c>
      <c r="E2" s="29"/>
      <c r="F2" s="29"/>
      <c r="G2" s="29"/>
      <c r="H2" s="29"/>
      <c r="I2" s="29"/>
    </row>
    <row r="3" customFormat="false" ht="47.45" hidden="false" customHeight="true" outlineLevel="0" collapsed="false"/>
    <row r="4" customFormat="false" ht="47.45" hidden="false" customHeight="true" outlineLevel="0" collapsed="false">
      <c r="A4" s="26" t="s">
        <v>28</v>
      </c>
      <c r="B4" s="26"/>
      <c r="C4" s="26"/>
      <c r="D4" s="26"/>
      <c r="E4" s="26"/>
      <c r="F4" s="26"/>
      <c r="G4" s="26"/>
      <c r="H4" s="26"/>
      <c r="I4" s="26"/>
      <c r="J4" s="26"/>
      <c r="K4" s="26"/>
      <c r="L4" s="26"/>
      <c r="M4" s="27"/>
    </row>
    <row r="5" customFormat="false" ht="47.45" hidden="false" customHeight="true" outlineLevel="0" collapsed="false">
      <c r="A5" s="28" t="s">
        <v>29</v>
      </c>
      <c r="B5" s="28"/>
      <c r="C5" s="28"/>
      <c r="D5" s="28"/>
      <c r="E5" s="28"/>
    </row>
    <row r="6" customFormat="false" ht="47.45" hidden="false" customHeight="true" outlineLevel="0" collapsed="false">
      <c r="A6" s="30" t="s">
        <v>30</v>
      </c>
      <c r="B6" s="31"/>
      <c r="C6" s="30" t="s">
        <v>31</v>
      </c>
      <c r="D6" s="30"/>
      <c r="E6" s="32"/>
    </row>
    <row r="7" customFormat="false" ht="47.45" hidden="false" customHeight="true" outlineLevel="0" collapsed="false"/>
    <row r="8" customFormat="false" ht="47.45" hidden="false" customHeight="true" outlineLevel="0" collapsed="false">
      <c r="A8" s="26" t="s">
        <v>32</v>
      </c>
      <c r="B8" s="26"/>
      <c r="C8" s="26"/>
      <c r="D8" s="26"/>
      <c r="E8" s="26"/>
      <c r="G8" s="11" t="s">
        <v>12</v>
      </c>
      <c r="H8" s="11"/>
      <c r="I8" s="11"/>
    </row>
    <row r="9" customFormat="false" ht="47.45" hidden="false" customHeight="true" outlineLevel="0" collapsed="false">
      <c r="A9" s="33" t="s">
        <v>33</v>
      </c>
      <c r="B9" s="33"/>
      <c r="C9" s="33"/>
      <c r="D9" s="33"/>
      <c r="E9" s="33"/>
      <c r="G9" s="11"/>
      <c r="H9" s="11"/>
      <c r="I9" s="11"/>
    </row>
    <row r="10" customFormat="false" ht="47.45" hidden="false" customHeight="true" outlineLevel="0" collapsed="false">
      <c r="A10" s="34" t="str">
        <f aca="false">Dados_da_UNIDADE!E6</f>
        <v>preencher</v>
      </c>
      <c r="B10" s="34"/>
      <c r="C10" s="34"/>
      <c r="D10" s="35" t="n">
        <v>21.726</v>
      </c>
      <c r="E10" s="35" t="s">
        <v>34</v>
      </c>
      <c r="H10" s="36"/>
      <c r="I10" s="36"/>
    </row>
    <row r="11" customFormat="false" ht="47.45" hidden="false" customHeight="true" outlineLevel="0" collapsed="false">
      <c r="A11" s="37" t="n">
        <v>0.06</v>
      </c>
      <c r="B11" s="35" t="s">
        <v>35</v>
      </c>
      <c r="C11" s="35" t="s">
        <v>36</v>
      </c>
      <c r="D11" s="38" t="s">
        <v>37</v>
      </c>
      <c r="E11" s="38" t="s">
        <v>38</v>
      </c>
      <c r="H11" s="36"/>
      <c r="I11" s="36"/>
    </row>
    <row r="12" customFormat="false" ht="47.45" hidden="false" customHeight="true" outlineLevel="0" collapsed="false">
      <c r="A12" s="35" t="n">
        <f aca="false">Dados_da_UNIDADE!E7</f>
        <v>12</v>
      </c>
      <c r="B12" s="39"/>
      <c r="C12" s="40" t="n">
        <v>2</v>
      </c>
      <c r="D12" s="41" t="n">
        <f aca="false">0.06*D2</f>
        <v>0</v>
      </c>
      <c r="E12" s="41" t="n">
        <f aca="false">(B12*C12*D10)-D12</f>
        <v>0</v>
      </c>
      <c r="H12" s="36"/>
      <c r="I12" s="36"/>
    </row>
    <row r="13" customFormat="false" ht="47.45" hidden="false" customHeight="true" outlineLevel="0" collapsed="false"/>
    <row r="14" customFormat="false" ht="47.45" hidden="false" customHeight="true" outlineLevel="0" collapsed="false"/>
    <row r="15" customFormat="false" ht="47.45" hidden="false" customHeight="true" outlineLevel="0" collapsed="false">
      <c r="A15" s="42" t="s">
        <v>39</v>
      </c>
      <c r="B15" s="42"/>
      <c r="C15" s="42"/>
      <c r="D15" s="42"/>
      <c r="E15" s="43"/>
      <c r="F15" s="42" t="s">
        <v>40</v>
      </c>
      <c r="G15" s="42"/>
      <c r="H15" s="44" t="n">
        <v>0</v>
      </c>
      <c r="I15" s="39" t="n">
        <f aca="false">E15*H15</f>
        <v>0</v>
      </c>
      <c r="J15" s="45" t="s">
        <v>38</v>
      </c>
      <c r="K15" s="45"/>
      <c r="L15" s="39" t="n">
        <f aca="false">E15-I15</f>
        <v>0</v>
      </c>
    </row>
    <row r="16" customFormat="false" ht="47.45" hidden="false" customHeight="true" outlineLevel="0" collapsed="false">
      <c r="A16" s="46"/>
      <c r="B16" s="47"/>
      <c r="C16" s="46"/>
    </row>
    <row r="17" customFormat="false" ht="47.45" hidden="false" customHeight="true" outlineLevel="0" collapsed="false">
      <c r="A17" s="42" t="s">
        <v>41</v>
      </c>
      <c r="B17" s="42"/>
      <c r="C17" s="42"/>
      <c r="D17" s="42"/>
      <c r="E17" s="48"/>
      <c r="F17" s="45" t="s">
        <v>42</v>
      </c>
      <c r="G17" s="45"/>
      <c r="H17" s="49" t="n">
        <v>0.2</v>
      </c>
      <c r="I17" s="39" t="n">
        <f aca="false">H17*E17</f>
        <v>0</v>
      </c>
      <c r="J17" s="45" t="s">
        <v>38</v>
      </c>
      <c r="K17" s="45"/>
      <c r="L17" s="39" t="n">
        <f aca="false">E17-I17</f>
        <v>0</v>
      </c>
    </row>
    <row r="18" customFormat="false" ht="47.45" hidden="false" customHeight="true" outlineLevel="0" collapsed="false"/>
    <row r="19" customFormat="false" ht="47.45" hidden="false" customHeight="true" outlineLevel="0" collapsed="false">
      <c r="A19" s="42" t="s">
        <v>43</v>
      </c>
      <c r="B19" s="42"/>
      <c r="C19" s="42"/>
      <c r="D19" s="42"/>
      <c r="E19" s="48"/>
      <c r="F19" s="45" t="s">
        <v>42</v>
      </c>
      <c r="G19" s="45"/>
      <c r="H19" s="49" t="n">
        <v>0</v>
      </c>
      <c r="I19" s="39" t="n">
        <f aca="false">H19*E19</f>
        <v>0</v>
      </c>
      <c r="J19" s="45" t="s">
        <v>38</v>
      </c>
      <c r="K19" s="45"/>
      <c r="L19" s="39" t="n">
        <f aca="false">E19-I19</f>
        <v>0</v>
      </c>
    </row>
    <row r="20" customFormat="false" ht="47.45" hidden="false" customHeight="true" outlineLevel="0" collapsed="false"/>
    <row r="21" customFormat="false" ht="47.45" hidden="false" customHeight="true" outlineLevel="0" collapsed="false">
      <c r="A21" s="42" t="s">
        <v>44</v>
      </c>
      <c r="B21" s="42"/>
      <c r="C21" s="42"/>
      <c r="D21" s="42"/>
      <c r="E21" s="48"/>
      <c r="F21" s="48"/>
      <c r="G21" s="48"/>
    </row>
    <row r="22" customFormat="false" ht="47.45" hidden="false" customHeight="true" outlineLevel="0" collapsed="false"/>
    <row r="23" customFormat="false" ht="47.45" hidden="false" customHeight="true" outlineLevel="0" collapsed="false">
      <c r="A23" s="26" t="s">
        <v>45</v>
      </c>
      <c r="B23" s="26"/>
      <c r="C23" s="26"/>
      <c r="D23" s="26"/>
      <c r="E23" s="26"/>
      <c r="F23" s="26"/>
      <c r="G23" s="26"/>
      <c r="H23" s="26"/>
      <c r="I23" s="26"/>
      <c r="J23" s="26"/>
      <c r="K23" s="26"/>
      <c r="L23" s="26"/>
      <c r="M23" s="27"/>
    </row>
    <row r="24" customFormat="false" ht="47.45" hidden="false" customHeight="true" outlineLevel="0" collapsed="false">
      <c r="A24" s="50" t="s">
        <v>46</v>
      </c>
      <c r="B24" s="50"/>
      <c r="C24" s="50"/>
      <c r="D24" s="50"/>
      <c r="E24" s="51"/>
    </row>
    <row r="25" customFormat="false" ht="47.45" hidden="false" customHeight="true" outlineLevel="0" collapsed="false"/>
    <row r="26" customFormat="false" ht="47.45" hidden="false" customHeight="true" outlineLevel="0" collapsed="false">
      <c r="A26" s="26" t="s">
        <v>47</v>
      </c>
      <c r="B26" s="26"/>
      <c r="C26" s="26"/>
      <c r="D26" s="26"/>
      <c r="E26" s="26"/>
      <c r="F26" s="26"/>
      <c r="G26" s="26"/>
      <c r="H26" s="26"/>
      <c r="I26" s="26"/>
      <c r="J26" s="26"/>
      <c r="K26" s="26"/>
      <c r="L26" s="26"/>
      <c r="M26" s="27"/>
    </row>
    <row r="27" customFormat="false" ht="47.45" hidden="false" customHeight="true" outlineLevel="0" collapsed="false"/>
    <row r="28" customFormat="false" ht="50.25" hidden="false" customHeight="true" outlineLevel="0" collapsed="false">
      <c r="A28" s="52" t="s">
        <v>48</v>
      </c>
      <c r="B28" s="52" t="s">
        <v>49</v>
      </c>
      <c r="C28" s="53"/>
      <c r="D28" s="53"/>
      <c r="E28" s="54" t="s">
        <v>50</v>
      </c>
      <c r="F28" s="54" t="s">
        <v>51</v>
      </c>
      <c r="G28" s="34" t="s">
        <v>52</v>
      </c>
    </row>
    <row r="29" customFormat="false" ht="47.45" hidden="false" customHeight="true" outlineLevel="0" collapsed="false">
      <c r="A29" s="55" t="s">
        <v>53</v>
      </c>
      <c r="B29" s="55" t="s">
        <v>54</v>
      </c>
      <c r="C29" s="56" t="s">
        <v>55</v>
      </c>
      <c r="D29" s="56" t="s">
        <v>56</v>
      </c>
      <c r="E29" s="56"/>
      <c r="F29" s="56"/>
      <c r="G29" s="57" t="n">
        <v>0.121</v>
      </c>
    </row>
    <row r="30" customFormat="false" ht="47.45" hidden="false" customHeight="true" outlineLevel="0" collapsed="false">
      <c r="A30" s="55" t="s">
        <v>57</v>
      </c>
      <c r="B30" s="55" t="s">
        <v>49</v>
      </c>
      <c r="C30" s="58" t="s">
        <v>58</v>
      </c>
      <c r="D30" s="58"/>
      <c r="E30" s="40" t="n">
        <v>2.96</v>
      </c>
      <c r="F30" s="59" t="n">
        <v>0.2</v>
      </c>
      <c r="G30" s="60" t="n">
        <f aca="false">E30/360*F30</f>
        <v>0.00164444444444444</v>
      </c>
      <c r="I30" s="61" t="s">
        <v>59</v>
      </c>
      <c r="J30" s="61"/>
      <c r="K30" s="61"/>
      <c r="L30" s="61"/>
      <c r="M30" s="61"/>
    </row>
    <row r="31" customFormat="false" ht="47.45" hidden="false" customHeight="true" outlineLevel="0" collapsed="false">
      <c r="A31" s="55" t="s">
        <v>60</v>
      </c>
      <c r="B31" s="55" t="s">
        <v>61</v>
      </c>
      <c r="C31" s="58" t="s">
        <v>58</v>
      </c>
      <c r="D31" s="58"/>
      <c r="E31" s="40" t="n">
        <v>5</v>
      </c>
      <c r="F31" s="62" t="n">
        <v>0.00875</v>
      </c>
      <c r="G31" s="63" t="n">
        <f aca="false">E31/360*F31/12</f>
        <v>1.01273148148148E-005</v>
      </c>
      <c r="I31" s="61"/>
      <c r="J31" s="61"/>
      <c r="K31" s="61"/>
      <c r="L31" s="61"/>
      <c r="M31" s="61"/>
    </row>
    <row r="32" customFormat="false" ht="56.25" hidden="false" customHeight="true" outlineLevel="0" collapsed="false">
      <c r="A32" s="55" t="s">
        <v>62</v>
      </c>
      <c r="B32" s="55" t="s">
        <v>63</v>
      </c>
      <c r="C32" s="58" t="s">
        <v>58</v>
      </c>
      <c r="D32" s="58"/>
      <c r="E32" s="40" t="n">
        <v>15</v>
      </c>
      <c r="F32" s="59" t="n">
        <v>0.0078</v>
      </c>
      <c r="G32" s="63" t="n">
        <f aca="false">E32/360*F32/12</f>
        <v>2.70833333333333E-005</v>
      </c>
      <c r="I32" s="61"/>
      <c r="J32" s="61"/>
      <c r="K32" s="61"/>
      <c r="L32" s="61"/>
      <c r="M32" s="61"/>
    </row>
    <row r="33" customFormat="false" ht="47.45" hidden="false" customHeight="true" outlineLevel="0" collapsed="false">
      <c r="A33" s="55" t="s">
        <v>64</v>
      </c>
      <c r="B33" s="55" t="s">
        <v>65</v>
      </c>
      <c r="C33" s="58" t="s">
        <v>66</v>
      </c>
      <c r="D33" s="58"/>
      <c r="E33" s="40" t="n">
        <v>120</v>
      </c>
      <c r="F33" s="59" t="n">
        <v>0.01</v>
      </c>
      <c r="G33" s="60" t="n">
        <f aca="false">E33/360*F33*0.121</f>
        <v>0.000403333333333333</v>
      </c>
    </row>
    <row r="34" customFormat="false" ht="47.45" hidden="false" customHeight="true" outlineLevel="0" collapsed="false">
      <c r="A34" s="38" t="s">
        <v>67</v>
      </c>
      <c r="B34" s="38" t="s">
        <v>68</v>
      </c>
      <c r="C34" s="58" t="s">
        <v>58</v>
      </c>
      <c r="D34" s="58"/>
      <c r="E34" s="40" t="n">
        <v>5.96</v>
      </c>
      <c r="F34" s="59" t="n">
        <v>0.2</v>
      </c>
      <c r="G34" s="60" t="n">
        <f aca="false">E34/360*F34</f>
        <v>0.00331111111111111</v>
      </c>
    </row>
    <row r="35" customFormat="false" ht="47.45" hidden="false" customHeight="true" outlineLevel="0" collapsed="false">
      <c r="A35" s="55" t="s">
        <v>69</v>
      </c>
      <c r="B35" s="55" t="s">
        <v>70</v>
      </c>
      <c r="C35" s="64"/>
      <c r="D35" s="64"/>
      <c r="E35" s="40"/>
      <c r="F35" s="40"/>
      <c r="G35" s="40"/>
    </row>
    <row r="36" customFormat="false" ht="47.45" hidden="false" customHeight="true" outlineLevel="0" collapsed="false"/>
    <row r="37" customFormat="false" ht="47.45" hidden="false" customHeight="true" outlineLevel="0" collapsed="false">
      <c r="A37" s="65" t="s">
        <v>71</v>
      </c>
      <c r="B37" s="65"/>
      <c r="C37" s="65"/>
      <c r="D37" s="65"/>
      <c r="E37" s="65"/>
    </row>
    <row r="38" customFormat="false" ht="47.45" hidden="false" customHeight="true" outlineLevel="0" collapsed="false">
      <c r="A38" s="65" t="s">
        <v>72</v>
      </c>
      <c r="B38" s="65"/>
      <c r="C38" s="65"/>
      <c r="D38" s="65"/>
      <c r="E38" s="65"/>
    </row>
    <row r="39" customFormat="false" ht="47.45" hidden="false" customHeight="true" outlineLevel="0" collapsed="false">
      <c r="A39" s="52" t="s">
        <v>73</v>
      </c>
      <c r="B39" s="52" t="s">
        <v>74</v>
      </c>
      <c r="C39" s="52" t="s">
        <v>75</v>
      </c>
      <c r="D39" s="52" t="s">
        <v>18</v>
      </c>
      <c r="E39" s="52" t="s">
        <v>76</v>
      </c>
    </row>
    <row r="40" customFormat="false" ht="47.45" hidden="false" customHeight="true" outlineLevel="0" collapsed="false">
      <c r="A40" s="52"/>
      <c r="B40" s="52"/>
      <c r="C40" s="52"/>
      <c r="D40" s="52"/>
      <c r="E40" s="52"/>
    </row>
    <row r="41" customFormat="false" ht="47.45" hidden="false" customHeight="true" outlineLevel="0" collapsed="false">
      <c r="A41" s="66" t="s">
        <v>77</v>
      </c>
      <c r="B41" s="67"/>
      <c r="C41" s="68" t="n">
        <v>6</v>
      </c>
      <c r="D41" s="68" t="n">
        <v>2</v>
      </c>
      <c r="E41" s="69" t="n">
        <f aca="false">ROUND(B41*D41/C41,2)</f>
        <v>0</v>
      </c>
      <c r="G41" s="11" t="s">
        <v>12</v>
      </c>
      <c r="H41" s="11"/>
      <c r="I41" s="11"/>
    </row>
    <row r="42" customFormat="false" ht="47.25" hidden="false" customHeight="true" outlineLevel="0" collapsed="false">
      <c r="A42" s="66" t="s">
        <v>78</v>
      </c>
      <c r="B42" s="67"/>
      <c r="C42" s="68" t="n">
        <v>6</v>
      </c>
      <c r="D42" s="68" t="n">
        <v>2</v>
      </c>
      <c r="E42" s="69" t="n">
        <f aca="false">ROUND(B42*D42/C42,2)</f>
        <v>0</v>
      </c>
      <c r="G42" s="11"/>
      <c r="H42" s="11"/>
      <c r="I42" s="11"/>
    </row>
    <row r="43" customFormat="false" ht="47.45" hidden="false" customHeight="true" outlineLevel="0" collapsed="false">
      <c r="A43" s="66" t="s">
        <v>79</v>
      </c>
      <c r="B43" s="67"/>
      <c r="C43" s="68" t="n">
        <v>6</v>
      </c>
      <c r="D43" s="68" t="n">
        <v>1</v>
      </c>
      <c r="E43" s="69" t="n">
        <f aca="false">ROUND(B43*D43/C43,2)</f>
        <v>0</v>
      </c>
    </row>
    <row r="44" customFormat="false" ht="48.2" hidden="false" customHeight="true" outlineLevel="0" collapsed="false">
      <c r="A44" s="66" t="s">
        <v>80</v>
      </c>
      <c r="B44" s="67"/>
      <c r="C44" s="68" t="n">
        <v>6</v>
      </c>
      <c r="D44" s="68" t="n">
        <v>2</v>
      </c>
      <c r="E44" s="69" t="n">
        <f aca="false">ROUND(B44*D44/C44,2)</f>
        <v>0</v>
      </c>
      <c r="G44" s="70"/>
      <c r="H44" s="70"/>
      <c r="I44" s="70"/>
    </row>
    <row r="45" customFormat="false" ht="47.45" hidden="false" customHeight="true" outlineLevel="0" collapsed="false">
      <c r="A45" s="66" t="s">
        <v>81</v>
      </c>
      <c r="B45" s="67"/>
      <c r="C45" s="68" t="n">
        <v>6</v>
      </c>
      <c r="D45" s="68" t="n">
        <v>2</v>
      </c>
      <c r="E45" s="69" t="n">
        <f aca="false">ROUND(B45*D45/C45,2)</f>
        <v>0</v>
      </c>
      <c r="G45" s="70"/>
      <c r="H45" s="70"/>
      <c r="I45" s="70"/>
    </row>
    <row r="46" customFormat="false" ht="47.45" hidden="false" customHeight="true" outlineLevel="0" collapsed="false">
      <c r="A46" s="66" t="s">
        <v>82</v>
      </c>
      <c r="B46" s="67"/>
      <c r="C46" s="68" t="n">
        <v>6</v>
      </c>
      <c r="D46" s="68" t="n">
        <v>1</v>
      </c>
      <c r="E46" s="69" t="n">
        <f aca="false">ROUND(B46*D46/C46,2)</f>
        <v>0</v>
      </c>
    </row>
    <row r="47" customFormat="false" ht="47.45" hidden="false" customHeight="true" outlineLevel="0" collapsed="false">
      <c r="A47" s="66" t="s">
        <v>83</v>
      </c>
      <c r="B47" s="67"/>
      <c r="C47" s="68" t="n">
        <v>6</v>
      </c>
      <c r="D47" s="68" t="n">
        <v>1</v>
      </c>
      <c r="E47" s="69" t="n">
        <f aca="false">ROUND(B47*D47/C47,2)</f>
        <v>0</v>
      </c>
    </row>
    <row r="48" customFormat="false" ht="47.45" hidden="false" customHeight="true" outlineLevel="0" collapsed="false">
      <c r="A48" s="71"/>
      <c r="B48" s="72"/>
      <c r="C48" s="71"/>
      <c r="D48" s="71"/>
      <c r="E48" s="72"/>
    </row>
    <row r="49" customFormat="false" ht="47.45" hidden="false" customHeight="true" outlineLevel="0" collapsed="false">
      <c r="A49" s="52" t="s">
        <v>84</v>
      </c>
      <c r="B49" s="52"/>
      <c r="C49" s="52"/>
      <c r="D49" s="52"/>
      <c r="E49" s="73" t="n">
        <f aca="false">SUM(E41:E48)</f>
        <v>0</v>
      </c>
    </row>
    <row r="50" customFormat="false" ht="47.45" hidden="false" customHeight="true" outlineLevel="0" collapsed="false">
      <c r="A50" s="74"/>
      <c r="B50" s="74"/>
      <c r="C50" s="74"/>
      <c r="D50" s="74"/>
      <c r="E50" s="74"/>
    </row>
    <row r="51" customFormat="false" ht="47.45" hidden="false" customHeight="true" outlineLevel="0" collapsed="false">
      <c r="A51" s="65" t="s">
        <v>85</v>
      </c>
      <c r="B51" s="65"/>
      <c r="C51" s="65"/>
      <c r="D51" s="65"/>
      <c r="E51" s="65"/>
    </row>
    <row r="52" customFormat="false" ht="47.45" hidden="false" customHeight="true" outlineLevel="0" collapsed="false">
      <c r="A52" s="52" t="s">
        <v>86</v>
      </c>
      <c r="B52" s="52" t="s">
        <v>74</v>
      </c>
      <c r="C52" s="52" t="s">
        <v>75</v>
      </c>
      <c r="D52" s="52" t="s">
        <v>18</v>
      </c>
      <c r="E52" s="52" t="s">
        <v>76</v>
      </c>
    </row>
    <row r="53" customFormat="false" ht="47.45" hidden="false" customHeight="true" outlineLevel="0" collapsed="false">
      <c r="A53" s="52"/>
      <c r="B53" s="52"/>
      <c r="C53" s="52"/>
      <c r="D53" s="52"/>
      <c r="E53" s="52"/>
    </row>
    <row r="54" customFormat="false" ht="47.45" hidden="false" customHeight="true" outlineLevel="0" collapsed="false">
      <c r="A54" s="75"/>
      <c r="B54" s="76"/>
      <c r="C54" s="77"/>
      <c r="D54" s="77"/>
      <c r="E54" s="78"/>
      <c r="G54" s="79"/>
    </row>
    <row r="55" customFormat="false" ht="47.45" hidden="false" customHeight="true" outlineLevel="0" collapsed="false">
      <c r="A55" s="75"/>
      <c r="B55" s="76"/>
      <c r="C55" s="77"/>
      <c r="D55" s="77"/>
      <c r="E55" s="78"/>
      <c r="G55" s="80"/>
    </row>
    <row r="56" customFormat="false" ht="47.45" hidden="false" customHeight="true" outlineLevel="0" collapsed="false">
      <c r="A56" s="52" t="s">
        <v>87</v>
      </c>
      <c r="B56" s="52"/>
      <c r="C56" s="52"/>
      <c r="D56" s="52"/>
      <c r="E56" s="73" t="n">
        <f aca="false">SUM(E54:E55)</f>
        <v>0</v>
      </c>
      <c r="G56" s="20"/>
    </row>
    <row r="57" customFormat="false" ht="47.45" hidden="false" customHeight="true" outlineLevel="0" collapsed="false">
      <c r="A57" s="74"/>
      <c r="B57" s="74"/>
      <c r="C57" s="74"/>
      <c r="D57" s="74"/>
      <c r="E57" s="74"/>
      <c r="G57" s="80"/>
    </row>
    <row r="58" customFormat="false" ht="48.2" hidden="false" customHeight="true" outlineLevel="0" collapsed="false">
      <c r="A58" s="33" t="s">
        <v>88</v>
      </c>
      <c r="B58" s="33"/>
      <c r="C58" s="33"/>
      <c r="D58" s="33"/>
      <c r="E58" s="33"/>
      <c r="G58" s="80"/>
    </row>
    <row r="59" customFormat="false" ht="47.45" hidden="false" customHeight="true" outlineLevel="0" collapsed="false">
      <c r="A59" s="81" t="s">
        <v>89</v>
      </c>
      <c r="B59" s="81"/>
      <c r="C59" s="81"/>
      <c r="D59" s="82"/>
      <c r="E59" s="82"/>
      <c r="G59" s="83"/>
    </row>
    <row r="60" customFormat="false" ht="47.25" hidden="false" customHeight="true" outlineLevel="0" collapsed="false">
      <c r="A60" s="84" t="s">
        <v>90</v>
      </c>
      <c r="B60" s="85" t="n">
        <v>3000000</v>
      </c>
      <c r="C60" s="85"/>
      <c r="D60" s="86"/>
      <c r="E60" s="82"/>
      <c r="G60" s="87" t="s">
        <v>91</v>
      </c>
      <c r="H60" s="87"/>
    </row>
    <row r="61" customFormat="false" ht="47.45" hidden="false" customHeight="true" outlineLevel="0" collapsed="false">
      <c r="A61" s="42" t="s">
        <v>92</v>
      </c>
      <c r="B61" s="42"/>
      <c r="C61" s="42"/>
      <c r="D61" s="88"/>
      <c r="E61" s="88"/>
      <c r="G61" s="87"/>
      <c r="H61" s="87"/>
    </row>
    <row r="62" customFormat="false" ht="47.45" hidden="false" customHeight="true" outlineLevel="0" collapsed="false">
      <c r="A62" s="42" t="s">
        <v>93</v>
      </c>
      <c r="B62" s="42"/>
      <c r="C62" s="42"/>
      <c r="D62" s="88"/>
      <c r="E62" s="88"/>
      <c r="G62" s="89" t="s">
        <v>94</v>
      </c>
      <c r="H62" s="89"/>
    </row>
    <row r="63" customFormat="false" ht="47.45" hidden="false" customHeight="true" outlineLevel="0" collapsed="false">
      <c r="A63" s="42" t="s">
        <v>95</v>
      </c>
      <c r="B63" s="42"/>
      <c r="C63" s="42" t="s">
        <v>96</v>
      </c>
      <c r="D63" s="57" t="n">
        <f aca="false">IF(A60="REAL",0.0165,IF(A60="Presumido",0.0065,E59))</f>
        <v>0.0065</v>
      </c>
      <c r="E63" s="57" t="n">
        <f aca="false">D63+D64</f>
        <v>0.0365</v>
      </c>
      <c r="G63" s="89"/>
      <c r="H63" s="89"/>
    </row>
    <row r="64" customFormat="false" ht="71.85" hidden="false" customHeight="true" outlineLevel="0" collapsed="false">
      <c r="A64" s="42"/>
      <c r="B64" s="42"/>
      <c r="C64" s="42" t="s">
        <v>97</v>
      </c>
      <c r="D64" s="60" t="n">
        <f aca="false">IF(A60="REAL",0.076,IF(A60="Presumido",0.03,E60))</f>
        <v>0.03</v>
      </c>
      <c r="E64" s="57"/>
      <c r="G64" s="89"/>
      <c r="H64" s="89"/>
    </row>
    <row r="65" customFormat="false" ht="47.45" hidden="false" customHeight="true" outlineLevel="0" collapsed="false">
      <c r="A65" s="35" t="str">
        <f aca="false">A10</f>
        <v>preencher</v>
      </c>
      <c r="B65" s="35"/>
      <c r="C65" s="35" t="s">
        <v>98</v>
      </c>
      <c r="D65" s="90" t="n">
        <v>0</v>
      </c>
      <c r="E65" s="57" t="n">
        <f aca="false">D65+$E$63</f>
        <v>0.0365</v>
      </c>
    </row>
    <row r="1048540" customFormat="false" ht="47.45" hidden="false" customHeight="true" outlineLevel="0" collapsed="false"/>
    <row r="1048541" customFormat="false" ht="47.45" hidden="false" customHeight="true" outlineLevel="0" collapsed="false"/>
    <row r="1048542" customFormat="false" ht="47.45" hidden="false" customHeight="true" outlineLevel="0" collapsed="false"/>
    <row r="1048575" customFormat="false" ht="47.45" hidden="false" customHeight="true" outlineLevel="0" collapsed="false"/>
    <row r="1048576" customFormat="false" ht="12.8" hidden="false" customHeight="true" outlineLevel="0" collapsed="false"/>
  </sheetData>
  <mergeCells count="63">
    <mergeCell ref="A1:L1"/>
    <mergeCell ref="A2:C2"/>
    <mergeCell ref="D2:I2"/>
    <mergeCell ref="A4:L4"/>
    <mergeCell ref="A5:E5"/>
    <mergeCell ref="C6:D6"/>
    <mergeCell ref="A8:E8"/>
    <mergeCell ref="G8:I9"/>
    <mergeCell ref="A9:E9"/>
    <mergeCell ref="A10:C10"/>
    <mergeCell ref="A15:D15"/>
    <mergeCell ref="F15:G15"/>
    <mergeCell ref="J15:K15"/>
    <mergeCell ref="A17:D17"/>
    <mergeCell ref="F17:G17"/>
    <mergeCell ref="J17:K17"/>
    <mergeCell ref="A19:D19"/>
    <mergeCell ref="F19:G19"/>
    <mergeCell ref="J19:K19"/>
    <mergeCell ref="A21:D21"/>
    <mergeCell ref="E21:G21"/>
    <mergeCell ref="A23:L23"/>
    <mergeCell ref="A24:D24"/>
    <mergeCell ref="A26:L26"/>
    <mergeCell ref="C28:D28"/>
    <mergeCell ref="D29:F29"/>
    <mergeCell ref="C30:D30"/>
    <mergeCell ref="C31:D31"/>
    <mergeCell ref="C32:D32"/>
    <mergeCell ref="C33:D33"/>
    <mergeCell ref="C34:D34"/>
    <mergeCell ref="C35:D35"/>
    <mergeCell ref="A37:E37"/>
    <mergeCell ref="A38:E38"/>
    <mergeCell ref="A39:A40"/>
    <mergeCell ref="B39:B40"/>
    <mergeCell ref="C39:C40"/>
    <mergeCell ref="D39:D40"/>
    <mergeCell ref="E39:E40"/>
    <mergeCell ref="G41:I42"/>
    <mergeCell ref="G44:I45"/>
    <mergeCell ref="A49:D49"/>
    <mergeCell ref="A50:E50"/>
    <mergeCell ref="A51:E51"/>
    <mergeCell ref="A52:A53"/>
    <mergeCell ref="B52:B53"/>
    <mergeCell ref="C52:C53"/>
    <mergeCell ref="D52:D53"/>
    <mergeCell ref="E52:E53"/>
    <mergeCell ref="A56:D56"/>
    <mergeCell ref="A57:E57"/>
    <mergeCell ref="A58:E58"/>
    <mergeCell ref="A59:C59"/>
    <mergeCell ref="B60:C60"/>
    <mergeCell ref="G60:H61"/>
    <mergeCell ref="A61:C61"/>
    <mergeCell ref="D61:E61"/>
    <mergeCell ref="A62:C62"/>
    <mergeCell ref="D62:E62"/>
    <mergeCell ref="G62:H64"/>
    <mergeCell ref="A63:B64"/>
    <mergeCell ref="E63:E64"/>
    <mergeCell ref="A65:B65"/>
  </mergeCells>
  <conditionalFormatting sqref="D60">
    <cfRule type="cellIs" priority="2" operator="equal" aboveAverage="0" equalAverage="0" bottom="0" percent="0" rank="0" text="" dxfId="0">
      <formula>"Incorreto"</formula>
    </cfRule>
  </conditionalFormatting>
  <conditionalFormatting sqref="A60">
    <cfRule type="cellIs" priority="3" operator="equal" aboveAverage="0" equalAverage="0" bottom="0" percent="0" rank="0" text="" dxfId="1">
      <formula>"SIMPLES"</formula>
    </cfRule>
  </conditionalFormatting>
  <dataValidations count="3">
    <dataValidation allowBlank="true" operator="between" showDropDown="false" showErrorMessage="true" showInputMessage="true" sqref="A60" type="list">
      <formula1>"REAL,PRESUMIDO,SIMPLES"</formula1>
      <formula2>0</formula2>
    </dataValidation>
    <dataValidation allowBlank="true" error="Atingiu o valor desejado." errorTitle="OK" operator="between" showDropDown="false" showErrorMessage="true" showInputMessage="true" sqref="B6 E6 B12:C12 E21 E24 E30:F34 B48:D48 B54:D55" type="none">
      <formula1>0</formula1>
      <formula2>0</formula2>
    </dataValidation>
    <dataValidation allowBlank="true" error="Exclusivamente para os regimes do lucro real e lucro presumido!" errorTitle="Atenção!!!" operator="between" showDropDown="false" showErrorMessage="true" showInputMessage="true" sqref="D65" type="none">
      <formula1>0</formula1>
      <formula2>0</formula2>
    </dataValidation>
  </dataValidations>
  <printOptions headings="false" gridLines="false" gridLinesSet="true" horizontalCentered="true" verticalCentered="false"/>
  <pageMargins left="0.39375" right="0.39375" top="1.57361111111111" bottom="0.590277777777778" header="0.984027777777778" footer="0.511805555555555"/>
  <pageSetup paperSize="9" scale="41" firstPageNumber="0" fitToWidth="1" fitToHeight="1" pageOrder="overThenDown" orientation="portrait" blackAndWhite="false" draft="false" cellComments="none" useFirstPageNumber="false" horizontalDpi="300" verticalDpi="300" copies="1"/>
  <headerFooter differentFirst="false" differentOddEven="false">
    <oddHeader>&amp;C&amp;"Arial Black1,Regular"&amp;14&amp;A&amp;R&amp;Pde&amp;N</oddHeader>
    <oddFooter/>
  </headerFooter>
  <rowBreaks count="1" manualBreakCount="1">
    <brk id="36" man="true" max="16383" min="0"/>
  </rowBreaks>
  <colBreaks count="1" manualBreakCount="1">
    <brk id="13" man="true" max="65535" min="0"/>
  </colBreaks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H65536"/>
  <sheetViews>
    <sheetView showFormulas="false" showGridLines="fals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D7" activeCellId="0" sqref="D7"/>
    </sheetView>
  </sheetViews>
  <sheetFormatPr defaultRowHeight="18" outlineLevelRow="0" outlineLevelCol="0"/>
  <cols>
    <col collapsed="false" customWidth="true" hidden="false" outlineLevel="0" max="1" min="1" style="91" width="15.15"/>
    <col collapsed="false" customWidth="true" hidden="false" outlineLevel="0" max="2" min="2" style="91" width="49.42"/>
    <col collapsed="false" customWidth="true" hidden="false" outlineLevel="0" max="3" min="3" style="91" width="14.69"/>
    <col collapsed="false" customWidth="true" hidden="false" outlineLevel="0" max="4" min="4" style="91" width="30.7"/>
    <col collapsed="false" customWidth="true" hidden="false" outlineLevel="0" max="5" min="5" style="91" width="9.42"/>
    <col collapsed="false" customWidth="true" hidden="false" outlineLevel="0" max="6" min="6" style="91" width="15.57"/>
    <col collapsed="false" customWidth="true" hidden="false" outlineLevel="0" max="1020" min="7" style="91" width="9.42"/>
    <col collapsed="false" customWidth="true" hidden="false" outlineLevel="0" max="1023" min="1021" style="0" width="9.42"/>
    <col collapsed="false" customWidth="true" hidden="false" outlineLevel="0" max="1025" min="1024" style="0" width="9.13"/>
  </cols>
  <sheetData>
    <row r="1" customFormat="false" ht="23.25" hidden="false" customHeight="false" outlineLevel="0" collapsed="false">
      <c r="A1" s="92" t="s">
        <v>99</v>
      </c>
      <c r="B1" s="92"/>
      <c r="C1" s="92"/>
      <c r="D1" s="92"/>
      <c r="E1" s="93"/>
      <c r="F1" s="93"/>
      <c r="G1" s="93"/>
      <c r="H1" s="93"/>
    </row>
    <row r="2" customFormat="false" ht="18.75" hidden="false" customHeight="false" outlineLevel="0" collapsed="false">
      <c r="A2" s="94" t="s">
        <v>100</v>
      </c>
      <c r="B2" s="94"/>
      <c r="C2" s="94"/>
      <c r="D2" s="94"/>
    </row>
    <row r="3" customFormat="false" ht="30.6" hidden="false" customHeight="true" outlineLevel="0" collapsed="false">
      <c r="A3" s="95"/>
      <c r="B3" s="95"/>
      <c r="C3" s="95"/>
      <c r="D3" s="95"/>
    </row>
    <row r="4" customFormat="false" ht="30.6" hidden="false" customHeight="true" outlineLevel="0" collapsed="false">
      <c r="A4" s="96" t="s">
        <v>101</v>
      </c>
      <c r="B4" s="97" t="s">
        <v>102</v>
      </c>
      <c r="C4" s="97"/>
      <c r="D4" s="97"/>
    </row>
    <row r="5" customFormat="false" ht="30.6" hidden="false" customHeight="true" outlineLevel="0" collapsed="false">
      <c r="A5" s="98" t="s">
        <v>103</v>
      </c>
      <c r="B5" s="98"/>
      <c r="C5" s="5" t="str">
        <f aca="false">Dados_da_UNIDADE!D3</f>
        <v>xxxxxxxx</v>
      </c>
      <c r="D5" s="5"/>
    </row>
    <row r="6" customFormat="false" ht="30.6" hidden="false" customHeight="true" outlineLevel="0" collapsed="false">
      <c r="A6" s="98" t="s">
        <v>104</v>
      </c>
      <c r="B6" s="98"/>
      <c r="C6" s="5" t="str">
        <f aca="false">Dados_da_UNIDADE!D4</f>
        <v>Pregão Eletrônico DRF/RPO nº 01/2021</v>
      </c>
      <c r="D6" s="5"/>
    </row>
    <row r="7" customFormat="false" ht="30.6" hidden="false" customHeight="true" outlineLevel="0" collapsed="false">
      <c r="A7" s="99" t="s">
        <v>105</v>
      </c>
      <c r="B7" s="100" t="str">
        <f aca="false">Dados_da_UNIDADE!E16</f>
        <v>3515-05</v>
      </c>
      <c r="C7" s="98" t="s">
        <v>106</v>
      </c>
      <c r="D7" s="98"/>
    </row>
    <row r="8" customFormat="false" ht="30.6" hidden="false" customHeight="true" outlineLevel="0" collapsed="false">
      <c r="A8" s="101" t="s">
        <v>53</v>
      </c>
      <c r="B8" s="101" t="s">
        <v>107</v>
      </c>
      <c r="C8" s="102" t="str">
        <f aca="false">Dados_da_UNIDADE!D5</f>
        <v>Xx/01/2021</v>
      </c>
      <c r="D8" s="102"/>
    </row>
    <row r="9" customFormat="false" ht="30.6" hidden="false" customHeight="true" outlineLevel="0" collapsed="false">
      <c r="A9" s="101" t="s">
        <v>57</v>
      </c>
      <c r="B9" s="101" t="s">
        <v>108</v>
      </c>
      <c r="C9" s="101" t="str">
        <f aca="false">Dados_da_UNIDADE!E6</f>
        <v>preencher</v>
      </c>
      <c r="D9" s="101"/>
    </row>
    <row r="10" customFormat="false" ht="30.6" hidden="false" customHeight="true" outlineLevel="0" collapsed="false">
      <c r="A10" s="101" t="s">
        <v>60</v>
      </c>
      <c r="B10" s="101" t="s">
        <v>109</v>
      </c>
      <c r="C10" s="103"/>
      <c r="D10" s="103"/>
      <c r="F10" s="104" t="s">
        <v>12</v>
      </c>
      <c r="G10" s="104"/>
      <c r="H10" s="104"/>
    </row>
    <row r="11" customFormat="false" ht="30.6" hidden="false" customHeight="true" outlineLevel="0" collapsed="false">
      <c r="A11" s="101" t="s">
        <v>62</v>
      </c>
      <c r="B11" s="101" t="s">
        <v>13</v>
      </c>
      <c r="C11" s="101" t="n">
        <f aca="false">Dados_da_UNIDADE!E7</f>
        <v>12</v>
      </c>
      <c r="D11" s="101"/>
      <c r="F11" s="104"/>
      <c r="G11" s="104"/>
      <c r="H11" s="104"/>
    </row>
    <row r="12" customFormat="false" ht="30.6" hidden="false" customHeight="true" outlineLevel="0" collapsed="false">
      <c r="A12" s="105"/>
      <c r="B12" s="105"/>
      <c r="C12" s="105"/>
      <c r="D12" s="105"/>
    </row>
    <row r="13" customFormat="false" ht="30.6" hidden="false" customHeight="true" outlineLevel="0" collapsed="false">
      <c r="A13" s="97" t="s">
        <v>110</v>
      </c>
      <c r="B13" s="97"/>
      <c r="C13" s="97"/>
      <c r="D13" s="97"/>
    </row>
    <row r="14" customFormat="false" ht="30.6" hidden="false" customHeight="true" outlineLevel="0" collapsed="false">
      <c r="A14" s="106" t="s">
        <v>111</v>
      </c>
      <c r="B14" s="106" t="s">
        <v>112</v>
      </c>
      <c r="C14" s="106" t="s">
        <v>113</v>
      </c>
      <c r="D14" s="106"/>
    </row>
    <row r="15" customFormat="false" ht="30.6" hidden="false" customHeight="true" outlineLevel="0" collapsed="false">
      <c r="A15" s="106"/>
      <c r="B15" s="106"/>
      <c r="C15" s="106"/>
      <c r="D15" s="106"/>
    </row>
    <row r="16" customFormat="false" ht="30.6" hidden="false" customHeight="true" outlineLevel="0" collapsed="false">
      <c r="A16" s="107" t="str">
        <f aca="false">Dados_da_UNIDADE!A11</f>
        <v>Técnico em Secretariado</v>
      </c>
      <c r="B16" s="5" t="s">
        <v>114</v>
      </c>
      <c r="C16" s="108" t="n">
        <f aca="false">Dados_da_UNIDADE!G11</f>
        <v>0</v>
      </c>
      <c r="D16" s="108"/>
    </row>
    <row r="17" customFormat="false" ht="30.6" hidden="false" customHeight="true" outlineLevel="0" collapsed="false">
      <c r="A17" s="5" t="s">
        <v>115</v>
      </c>
      <c r="B17" s="5"/>
      <c r="C17" s="5" t="n">
        <f aca="false">SUM(C16:C16)</f>
        <v>0</v>
      </c>
      <c r="D17" s="5"/>
    </row>
    <row r="18" customFormat="false" ht="30.6" hidden="false" customHeight="true" outlineLevel="0" collapsed="false">
      <c r="A18" s="74"/>
      <c r="B18" s="74"/>
      <c r="C18" s="74"/>
      <c r="D18" s="74"/>
    </row>
    <row r="19" customFormat="false" ht="30.6" hidden="false" customHeight="true" outlineLevel="0" collapsed="false">
      <c r="A19" s="109" t="s">
        <v>116</v>
      </c>
      <c r="B19" s="109"/>
      <c r="C19" s="109"/>
      <c r="D19" s="109"/>
    </row>
    <row r="20" customFormat="false" ht="30.6" hidden="false" customHeight="true" outlineLevel="0" collapsed="false">
      <c r="A20" s="106" t="n">
        <v>1</v>
      </c>
      <c r="B20" s="106" t="s">
        <v>117</v>
      </c>
      <c r="C20" s="106" t="s">
        <v>52</v>
      </c>
      <c r="D20" s="106" t="str">
        <f aca="false">Dados_da_UNIDADE!E6</f>
        <v>preencher</v>
      </c>
    </row>
    <row r="21" customFormat="false" ht="30.6" hidden="false" customHeight="true" outlineLevel="0" collapsed="false">
      <c r="A21" s="101" t="s">
        <v>53</v>
      </c>
      <c r="B21" s="110" t="s">
        <v>118</v>
      </c>
      <c r="C21" s="110"/>
      <c r="D21" s="111" t="n">
        <f aca="false">Licitante!D2</f>
        <v>0</v>
      </c>
    </row>
    <row r="22" customFormat="false" ht="30.6" hidden="false" customHeight="true" outlineLevel="0" collapsed="false">
      <c r="A22" s="101" t="s">
        <v>57</v>
      </c>
      <c r="B22" s="110" t="s">
        <v>119</v>
      </c>
      <c r="C22" s="112" t="n">
        <v>0</v>
      </c>
      <c r="D22" s="113" t="n">
        <f aca="false">ROUND(D21*C22,2)</f>
        <v>0</v>
      </c>
    </row>
    <row r="23" customFormat="false" ht="30.6" hidden="false" customHeight="true" outlineLevel="0" collapsed="false">
      <c r="A23" s="101" t="s">
        <v>60</v>
      </c>
      <c r="B23" s="110" t="s">
        <v>120</v>
      </c>
      <c r="C23" s="101"/>
      <c r="D23" s="113"/>
    </row>
    <row r="24" customFormat="false" ht="30.6" hidden="false" customHeight="true" outlineLevel="0" collapsed="false">
      <c r="A24" s="101" t="s">
        <v>62</v>
      </c>
      <c r="B24" s="110" t="s">
        <v>121</v>
      </c>
      <c r="C24" s="101"/>
      <c r="D24" s="113"/>
    </row>
    <row r="25" customFormat="false" ht="30.6" hidden="false" customHeight="true" outlineLevel="0" collapsed="false">
      <c r="A25" s="101" t="s">
        <v>64</v>
      </c>
      <c r="B25" s="110" t="s">
        <v>122</v>
      </c>
      <c r="C25" s="101"/>
      <c r="D25" s="113"/>
    </row>
    <row r="26" customFormat="false" ht="30.6" hidden="false" customHeight="true" outlineLevel="0" collapsed="false">
      <c r="A26" s="101" t="s">
        <v>67</v>
      </c>
      <c r="B26" s="110" t="s">
        <v>123</v>
      </c>
      <c r="C26" s="101"/>
      <c r="D26" s="113"/>
    </row>
    <row r="27" customFormat="false" ht="30.6" hidden="false" customHeight="true" outlineLevel="0" collapsed="false">
      <c r="A27" s="101" t="s">
        <v>69</v>
      </c>
      <c r="B27" s="110" t="s">
        <v>70</v>
      </c>
      <c r="C27" s="21"/>
      <c r="D27" s="114"/>
    </row>
    <row r="28" customFormat="false" ht="30.6" hidden="false" customHeight="true" outlineLevel="0" collapsed="false">
      <c r="A28" s="106" t="s">
        <v>115</v>
      </c>
      <c r="B28" s="106"/>
      <c r="C28" s="106"/>
      <c r="D28" s="113" t="n">
        <f aca="false">SUM(D21:D27)</f>
        <v>0</v>
      </c>
    </row>
    <row r="29" customFormat="false" ht="30.6" hidden="false" customHeight="true" outlineLevel="0" collapsed="false">
      <c r="A29" s="97" t="s">
        <v>124</v>
      </c>
      <c r="B29" s="97"/>
      <c r="C29" s="97"/>
      <c r="D29" s="97"/>
    </row>
    <row r="30" customFormat="false" ht="30.6" hidden="false" customHeight="true" outlineLevel="0" collapsed="false">
      <c r="A30" s="109" t="s">
        <v>125</v>
      </c>
      <c r="B30" s="109"/>
      <c r="C30" s="109"/>
      <c r="D30" s="109"/>
    </row>
    <row r="31" customFormat="false" ht="30.6" hidden="false" customHeight="true" outlineLevel="0" collapsed="false">
      <c r="A31" s="106" t="s">
        <v>126</v>
      </c>
      <c r="B31" s="106" t="s">
        <v>127</v>
      </c>
      <c r="C31" s="106" t="s">
        <v>128</v>
      </c>
      <c r="D31" s="106" t="s">
        <v>129</v>
      </c>
    </row>
    <row r="32" customFormat="false" ht="30.6" hidden="false" customHeight="true" outlineLevel="0" collapsed="false">
      <c r="A32" s="101" t="s">
        <v>53</v>
      </c>
      <c r="B32" s="110" t="s">
        <v>130</v>
      </c>
      <c r="C32" s="115" t="n">
        <v>0.0833</v>
      </c>
      <c r="D32" s="111" t="n">
        <f aca="false">C32*D28</f>
        <v>0</v>
      </c>
    </row>
    <row r="33" customFormat="false" ht="30.6" hidden="false" customHeight="true" outlineLevel="0" collapsed="false">
      <c r="A33" s="101" t="s">
        <v>57</v>
      </c>
      <c r="B33" s="110" t="s">
        <v>131</v>
      </c>
      <c r="C33" s="115" t="n">
        <v>0.0303</v>
      </c>
      <c r="D33" s="113" t="n">
        <f aca="false">D28*C33</f>
        <v>0</v>
      </c>
    </row>
    <row r="34" customFormat="false" ht="30.6" hidden="false" customHeight="true" outlineLevel="0" collapsed="false">
      <c r="A34" s="106" t="s">
        <v>115</v>
      </c>
      <c r="B34" s="106"/>
      <c r="C34" s="116" t="n">
        <f aca="false">C32+C33</f>
        <v>0.1136</v>
      </c>
      <c r="D34" s="117" t="n">
        <f aca="false">D32+D33</f>
        <v>0</v>
      </c>
    </row>
    <row r="35" customFormat="false" ht="30.6" hidden="false" customHeight="true" outlineLevel="0" collapsed="false">
      <c r="A35" s="118" t="s">
        <v>132</v>
      </c>
      <c r="B35" s="118"/>
      <c r="C35" s="118"/>
      <c r="D35" s="118"/>
    </row>
    <row r="36" customFormat="false" ht="30.6" hidden="false" customHeight="true" outlineLevel="0" collapsed="false">
      <c r="A36" s="119" t="s">
        <v>116</v>
      </c>
      <c r="B36" s="119"/>
      <c r="C36" s="119"/>
      <c r="D36" s="120" t="n">
        <f aca="false">D28</f>
        <v>0</v>
      </c>
    </row>
    <row r="37" customFormat="false" ht="30.6" hidden="false" customHeight="true" outlineLevel="0" collapsed="false">
      <c r="A37" s="119" t="s">
        <v>133</v>
      </c>
      <c r="B37" s="119"/>
      <c r="C37" s="119"/>
      <c r="D37" s="120" t="n">
        <f aca="false">D34</f>
        <v>0</v>
      </c>
    </row>
    <row r="38" customFormat="false" ht="30.6" hidden="false" customHeight="true" outlineLevel="0" collapsed="false">
      <c r="A38" s="119" t="s">
        <v>134</v>
      </c>
      <c r="B38" s="119"/>
      <c r="C38" s="119"/>
      <c r="D38" s="120" t="n">
        <f aca="false">D36+D37</f>
        <v>0</v>
      </c>
    </row>
    <row r="39" customFormat="false" ht="30.6" hidden="false" customHeight="true" outlineLevel="0" collapsed="false">
      <c r="A39" s="106" t="s">
        <v>135</v>
      </c>
      <c r="B39" s="106" t="s">
        <v>136</v>
      </c>
      <c r="C39" s="106" t="s">
        <v>137</v>
      </c>
      <c r="D39" s="106" t="s">
        <v>138</v>
      </c>
    </row>
    <row r="40" customFormat="false" ht="30.6" hidden="false" customHeight="true" outlineLevel="0" collapsed="false">
      <c r="A40" s="101" t="s">
        <v>53</v>
      </c>
      <c r="B40" s="110" t="s">
        <v>139</v>
      </c>
      <c r="C40" s="115" t="n">
        <v>0.2</v>
      </c>
      <c r="D40" s="111" t="n">
        <f aca="false">$D$38*C40</f>
        <v>0</v>
      </c>
    </row>
    <row r="41" customFormat="false" ht="30.6" hidden="false" customHeight="true" outlineLevel="0" collapsed="false">
      <c r="A41" s="101" t="s">
        <v>57</v>
      </c>
      <c r="B41" s="110" t="s">
        <v>140</v>
      </c>
      <c r="C41" s="115" t="n">
        <f aca="false">IF(Licitante!A61="simples",0,0.025)</f>
        <v>0.025</v>
      </c>
      <c r="D41" s="111" t="n">
        <f aca="false">$D$38*C41</f>
        <v>0</v>
      </c>
    </row>
    <row r="42" customFormat="false" ht="30.6" hidden="false" customHeight="true" outlineLevel="0" collapsed="false">
      <c r="A42" s="101" t="s">
        <v>60</v>
      </c>
      <c r="B42" s="110" t="s">
        <v>141</v>
      </c>
      <c r="C42" s="121" t="n">
        <f aca="false">Licitante!B6*Licitante!E6</f>
        <v>0</v>
      </c>
      <c r="D42" s="111" t="n">
        <f aca="false">$D$38*C42</f>
        <v>0</v>
      </c>
    </row>
    <row r="43" customFormat="false" ht="30.6" hidden="false" customHeight="true" outlineLevel="0" collapsed="false">
      <c r="A43" s="101" t="s">
        <v>62</v>
      </c>
      <c r="B43" s="110" t="s">
        <v>142</v>
      </c>
      <c r="C43" s="115" t="n">
        <f aca="false">IF(Licitante!A63="simples",0,0.015)</f>
        <v>0.015</v>
      </c>
      <c r="D43" s="111" t="n">
        <f aca="false">$D$38*C43</f>
        <v>0</v>
      </c>
    </row>
    <row r="44" customFormat="false" ht="30.6" hidden="false" customHeight="true" outlineLevel="0" collapsed="false">
      <c r="A44" s="101" t="s">
        <v>64</v>
      </c>
      <c r="B44" s="110" t="s">
        <v>143</v>
      </c>
      <c r="C44" s="115" t="n">
        <f aca="false">IF(Licitante!A64="simples",0,0.01)</f>
        <v>0.01</v>
      </c>
      <c r="D44" s="111" t="n">
        <f aca="false">$D$38*C44</f>
        <v>0</v>
      </c>
    </row>
    <row r="45" customFormat="false" ht="30.6" hidden="false" customHeight="true" outlineLevel="0" collapsed="false">
      <c r="A45" s="101" t="s">
        <v>67</v>
      </c>
      <c r="B45" s="110" t="s">
        <v>144</v>
      </c>
      <c r="C45" s="115" t="n">
        <f aca="false">IF(Licitante!A65="simples",0,0.006)</f>
        <v>0.006</v>
      </c>
      <c r="D45" s="111" t="n">
        <f aca="false">$D$38*C45</f>
        <v>0</v>
      </c>
    </row>
    <row r="46" customFormat="false" ht="30.6" hidden="false" customHeight="true" outlineLevel="0" collapsed="false">
      <c r="A46" s="101" t="s">
        <v>69</v>
      </c>
      <c r="B46" s="110" t="s">
        <v>145</v>
      </c>
      <c r="C46" s="115" t="n">
        <f aca="false">IF(Licitante!A66="simples",0,0.002)</f>
        <v>0.002</v>
      </c>
      <c r="D46" s="111" t="n">
        <f aca="false">$D$38*C46</f>
        <v>0</v>
      </c>
    </row>
    <row r="47" customFormat="false" ht="30.6" hidden="false" customHeight="true" outlineLevel="0" collapsed="false">
      <c r="A47" s="101" t="s">
        <v>146</v>
      </c>
      <c r="B47" s="110" t="s">
        <v>147</v>
      </c>
      <c r="C47" s="115" t="n">
        <v>0.08</v>
      </c>
      <c r="D47" s="111" t="n">
        <f aca="false">$D$38*C47</f>
        <v>0</v>
      </c>
    </row>
    <row r="48" customFormat="false" ht="30.6" hidden="false" customHeight="true" outlineLevel="0" collapsed="false">
      <c r="A48" s="106" t="s">
        <v>115</v>
      </c>
      <c r="B48" s="106"/>
      <c r="C48" s="116" t="n">
        <f aca="false">SUM(C40:C47)</f>
        <v>0.338</v>
      </c>
      <c r="D48" s="111" t="n">
        <f aca="false">$D$38*C48</f>
        <v>0</v>
      </c>
    </row>
    <row r="49" customFormat="false" ht="30.6" hidden="false" customHeight="true" outlineLevel="0" collapsed="false">
      <c r="A49" s="97" t="s">
        <v>148</v>
      </c>
      <c r="B49" s="97"/>
      <c r="C49" s="97"/>
      <c r="D49" s="97"/>
    </row>
    <row r="50" customFormat="false" ht="30.6" hidden="false" customHeight="true" outlineLevel="0" collapsed="false">
      <c r="A50" s="106" t="s">
        <v>149</v>
      </c>
      <c r="B50" s="106" t="s">
        <v>150</v>
      </c>
      <c r="C50" s="106"/>
      <c r="D50" s="106"/>
    </row>
    <row r="51" customFormat="false" ht="30.6" hidden="false" customHeight="true" outlineLevel="0" collapsed="false">
      <c r="A51" s="101" t="s">
        <v>53</v>
      </c>
      <c r="B51" s="110" t="s">
        <v>151</v>
      </c>
      <c r="C51" s="110"/>
      <c r="D51" s="111" t="n">
        <f aca="false">Licitante!E12</f>
        <v>0</v>
      </c>
    </row>
    <row r="52" customFormat="false" ht="30.6" hidden="false" customHeight="true" outlineLevel="0" collapsed="false">
      <c r="A52" s="101" t="s">
        <v>57</v>
      </c>
      <c r="B52" s="110" t="s">
        <v>152</v>
      </c>
      <c r="C52" s="110"/>
      <c r="D52" s="111" t="n">
        <f aca="false">Licitante!L17*21.726</f>
        <v>0</v>
      </c>
    </row>
    <row r="53" customFormat="false" ht="30.6" hidden="false" customHeight="true" outlineLevel="0" collapsed="false">
      <c r="A53" s="101" t="s">
        <v>60</v>
      </c>
      <c r="B53" s="110" t="s">
        <v>153</v>
      </c>
      <c r="C53" s="110"/>
      <c r="D53" s="111" t="n">
        <f aca="false">Licitante!L19</f>
        <v>0</v>
      </c>
    </row>
    <row r="54" customFormat="false" ht="30.6" hidden="false" customHeight="true" outlineLevel="0" collapsed="false">
      <c r="A54" s="101" t="s">
        <v>62</v>
      </c>
      <c r="B54" s="110" t="s">
        <v>154</v>
      </c>
      <c r="C54" s="110"/>
      <c r="D54" s="111" t="n">
        <f aca="false">Licitante!L15</f>
        <v>0</v>
      </c>
    </row>
    <row r="55" customFormat="false" ht="30.6" hidden="false" customHeight="true" outlineLevel="0" collapsed="false">
      <c r="A55" s="101" t="s">
        <v>64</v>
      </c>
      <c r="B55" s="110" t="s">
        <v>44</v>
      </c>
      <c r="C55" s="110"/>
      <c r="D55" s="111" t="n">
        <f aca="false">Licitante!E21</f>
        <v>0</v>
      </c>
    </row>
    <row r="56" customFormat="false" ht="30.6" hidden="false" customHeight="true" outlineLevel="0" collapsed="false">
      <c r="A56" s="101" t="s">
        <v>67</v>
      </c>
      <c r="B56" s="110" t="s">
        <v>70</v>
      </c>
      <c r="C56" s="110"/>
      <c r="D56" s="111"/>
    </row>
    <row r="57" customFormat="false" ht="30.6" hidden="false" customHeight="true" outlineLevel="0" collapsed="false">
      <c r="A57" s="106" t="s">
        <v>115</v>
      </c>
      <c r="B57" s="106"/>
      <c r="C57" s="106"/>
      <c r="D57" s="117" t="n">
        <f aca="false">SUM(D51:D56)</f>
        <v>0</v>
      </c>
    </row>
    <row r="58" customFormat="false" ht="30.6" hidden="false" customHeight="true" outlineLevel="0" collapsed="false">
      <c r="A58" s="97" t="s">
        <v>155</v>
      </c>
      <c r="B58" s="97"/>
      <c r="C58" s="97"/>
      <c r="D58" s="97"/>
    </row>
    <row r="59" customFormat="false" ht="30.6" hidden="false" customHeight="true" outlineLevel="0" collapsed="false">
      <c r="A59" s="106" t="n">
        <v>2</v>
      </c>
      <c r="B59" s="106" t="s">
        <v>156</v>
      </c>
      <c r="C59" s="106" t="s">
        <v>52</v>
      </c>
      <c r="D59" s="106" t="str">
        <f aca="false">Dados_da_UNIDADE!E6</f>
        <v>preencher</v>
      </c>
    </row>
    <row r="60" customFormat="false" ht="30.6" hidden="false" customHeight="true" outlineLevel="0" collapsed="false">
      <c r="A60" s="101" t="s">
        <v>126</v>
      </c>
      <c r="B60" s="101" t="s">
        <v>157</v>
      </c>
      <c r="C60" s="115" t="n">
        <f aca="false">C34</f>
        <v>0.1136</v>
      </c>
      <c r="D60" s="111" t="n">
        <f aca="false">D34</f>
        <v>0</v>
      </c>
    </row>
    <row r="61" customFormat="false" ht="30.6" hidden="false" customHeight="true" outlineLevel="0" collapsed="false">
      <c r="A61" s="101" t="s">
        <v>135</v>
      </c>
      <c r="B61" s="101" t="s">
        <v>136</v>
      </c>
      <c r="C61" s="115" t="n">
        <f aca="false">C48</f>
        <v>0.338</v>
      </c>
      <c r="D61" s="111" t="n">
        <f aca="false">D48</f>
        <v>0</v>
      </c>
    </row>
    <row r="62" customFormat="false" ht="30.6" hidden="false" customHeight="true" outlineLevel="0" collapsed="false">
      <c r="A62" s="101" t="s">
        <v>149</v>
      </c>
      <c r="B62" s="101" t="s">
        <v>150</v>
      </c>
      <c r="C62" s="101"/>
      <c r="D62" s="111" t="n">
        <f aca="false">D57</f>
        <v>0</v>
      </c>
    </row>
    <row r="63" customFormat="false" ht="30.6" hidden="false" customHeight="true" outlineLevel="0" collapsed="false">
      <c r="A63" s="106" t="s">
        <v>115</v>
      </c>
      <c r="B63" s="106"/>
      <c r="C63" s="116" t="n">
        <f aca="false">C60+C61</f>
        <v>0.4516</v>
      </c>
      <c r="D63" s="117" t="n">
        <f aca="false">SUM(D60:D62)</f>
        <v>0</v>
      </c>
    </row>
    <row r="64" customFormat="false" ht="30.6" hidden="false" customHeight="true" outlineLevel="0" collapsed="false">
      <c r="A64" s="122" t="s">
        <v>45</v>
      </c>
      <c r="B64" s="122"/>
      <c r="C64" s="122"/>
      <c r="D64" s="122"/>
    </row>
    <row r="65" customFormat="false" ht="30.6" hidden="false" customHeight="true" outlineLevel="0" collapsed="false">
      <c r="A65" s="119" t="s">
        <v>116</v>
      </c>
      <c r="B65" s="119"/>
      <c r="C65" s="119"/>
      <c r="D65" s="123" t="n">
        <f aca="false">D36</f>
        <v>0</v>
      </c>
    </row>
    <row r="66" customFormat="false" ht="30.6" hidden="false" customHeight="true" outlineLevel="0" collapsed="false">
      <c r="A66" s="119" t="s">
        <v>133</v>
      </c>
      <c r="B66" s="119"/>
      <c r="C66" s="119"/>
      <c r="D66" s="123" t="n">
        <f aca="false">D37</f>
        <v>0</v>
      </c>
    </row>
    <row r="67" customFormat="false" ht="30.6" hidden="false" customHeight="true" outlineLevel="0" collapsed="false">
      <c r="A67" s="119" t="s">
        <v>134</v>
      </c>
      <c r="B67" s="119"/>
      <c r="C67" s="119"/>
      <c r="D67" s="123" t="n">
        <f aca="false">D38</f>
        <v>0</v>
      </c>
    </row>
    <row r="68" customFormat="false" ht="30.6" hidden="false" customHeight="true" outlineLevel="0" collapsed="false">
      <c r="A68" s="106" t="n">
        <v>3</v>
      </c>
      <c r="B68" s="106" t="s">
        <v>158</v>
      </c>
      <c r="C68" s="106" t="s">
        <v>52</v>
      </c>
      <c r="D68" s="106" t="str">
        <f aca="false">Dados_da_UNIDADE!E6</f>
        <v>preencher</v>
      </c>
    </row>
    <row r="69" customFormat="false" ht="30.6" hidden="false" customHeight="true" outlineLevel="0" collapsed="false">
      <c r="A69" s="101" t="s">
        <v>53</v>
      </c>
      <c r="B69" s="110" t="s">
        <v>159</v>
      </c>
      <c r="C69" s="121" t="n">
        <f aca="false">Mod_3_e_4!E3</f>
        <v>0</v>
      </c>
      <c r="D69" s="111" t="n">
        <f aca="false">$D$67*C69</f>
        <v>0</v>
      </c>
    </row>
    <row r="70" customFormat="false" ht="30.6" hidden="false" customHeight="true" outlineLevel="0" collapsed="false">
      <c r="A70" s="101" t="s">
        <v>57</v>
      </c>
      <c r="B70" s="110" t="s">
        <v>160</v>
      </c>
      <c r="C70" s="121" t="n">
        <f aca="false">Mod_3_e_4!E4</f>
        <v>0</v>
      </c>
      <c r="D70" s="111" t="n">
        <f aca="false">$D$67*C70</f>
        <v>0</v>
      </c>
    </row>
    <row r="71" customFormat="false" ht="30.6" hidden="false" customHeight="true" outlineLevel="0" collapsed="false">
      <c r="A71" s="101" t="s">
        <v>60</v>
      </c>
      <c r="B71" s="110" t="s">
        <v>161</v>
      </c>
      <c r="C71" s="121" t="n">
        <f aca="false">Mod_3_e_4!E6</f>
        <v>0.0194444444444444</v>
      </c>
      <c r="D71" s="111" t="n">
        <f aca="false">$D$67*C71</f>
        <v>0</v>
      </c>
    </row>
    <row r="72" customFormat="false" ht="30.6" hidden="false" customHeight="true" outlineLevel="0" collapsed="false">
      <c r="A72" s="101" t="s">
        <v>62</v>
      </c>
      <c r="B72" s="110" t="s">
        <v>162</v>
      </c>
      <c r="C72" s="121" t="n">
        <f aca="false">Mod_3_e_4!E7</f>
        <v>0.00657222222222222</v>
      </c>
      <c r="D72" s="111" t="n">
        <f aca="false">$D$67*C72</f>
        <v>0</v>
      </c>
    </row>
    <row r="73" customFormat="false" ht="30.6" hidden="false" customHeight="true" outlineLevel="0" collapsed="false">
      <c r="A73" s="119" t="s">
        <v>64</v>
      </c>
      <c r="B73" s="124" t="s">
        <v>163</v>
      </c>
      <c r="C73" s="125" t="n">
        <v>0.04</v>
      </c>
      <c r="D73" s="111" t="n">
        <f aca="false">$D$67*C73</f>
        <v>0</v>
      </c>
    </row>
    <row r="74" customFormat="false" ht="30.6" hidden="false" customHeight="true" outlineLevel="0" collapsed="false">
      <c r="A74" s="126" t="s">
        <v>115</v>
      </c>
      <c r="B74" s="126"/>
      <c r="C74" s="127" t="n">
        <f aca="false">SUM(C69:C73)</f>
        <v>0.0660166666666667</v>
      </c>
      <c r="D74" s="117" t="n">
        <f aca="false">SUM(D69:D73)</f>
        <v>0</v>
      </c>
    </row>
    <row r="75" customFormat="false" ht="30.6" hidden="false" customHeight="true" outlineLevel="0" collapsed="false">
      <c r="A75" s="128" t="s">
        <v>164</v>
      </c>
      <c r="B75" s="128"/>
      <c r="C75" s="128"/>
      <c r="D75" s="128"/>
    </row>
    <row r="76" customFormat="false" ht="30.6" hidden="false" customHeight="true" outlineLevel="0" collapsed="false">
      <c r="A76" s="129" t="s">
        <v>26</v>
      </c>
      <c r="B76" s="129"/>
      <c r="C76" s="129"/>
      <c r="D76" s="130" t="n">
        <f aca="false">D28</f>
        <v>0</v>
      </c>
    </row>
    <row r="77" customFormat="false" ht="30.6" hidden="false" customHeight="true" outlineLevel="0" collapsed="false">
      <c r="A77" s="131" t="s">
        <v>133</v>
      </c>
      <c r="B77" s="131"/>
      <c r="C77" s="131"/>
      <c r="D77" s="130" t="n">
        <f aca="false">D34</f>
        <v>0</v>
      </c>
    </row>
    <row r="78" customFormat="false" ht="30.6" hidden="false" customHeight="true" outlineLevel="0" collapsed="false">
      <c r="A78" s="131" t="s">
        <v>134</v>
      </c>
      <c r="B78" s="131"/>
      <c r="C78" s="131"/>
      <c r="D78" s="130" t="n">
        <f aca="false">SUM(D76:D77)</f>
        <v>0</v>
      </c>
    </row>
    <row r="79" customFormat="false" ht="30.6" hidden="false" customHeight="true" outlineLevel="0" collapsed="false">
      <c r="A79" s="97" t="s">
        <v>165</v>
      </c>
      <c r="B79" s="97"/>
      <c r="C79" s="97"/>
      <c r="D79" s="97"/>
    </row>
    <row r="80" customFormat="false" ht="30.6" hidden="false" customHeight="true" outlineLevel="0" collapsed="false">
      <c r="A80" s="106" t="s">
        <v>166</v>
      </c>
      <c r="B80" s="132" t="s">
        <v>49</v>
      </c>
      <c r="C80" s="106" t="s">
        <v>52</v>
      </c>
      <c r="D80" s="106" t="str">
        <f aca="false">Dados_da_UNIDADE!E6</f>
        <v>preencher</v>
      </c>
    </row>
    <row r="81" customFormat="false" ht="30.6" hidden="false" customHeight="true" outlineLevel="0" collapsed="false">
      <c r="A81" s="101" t="s">
        <v>53</v>
      </c>
      <c r="B81" s="110" t="s">
        <v>54</v>
      </c>
      <c r="C81" s="121" t="n">
        <v>0.121</v>
      </c>
      <c r="D81" s="111" t="n">
        <f aca="false">$D$78*C81</f>
        <v>0</v>
      </c>
    </row>
    <row r="82" customFormat="false" ht="30.6" hidden="false" customHeight="true" outlineLevel="0" collapsed="false">
      <c r="A82" s="101" t="s">
        <v>57</v>
      </c>
      <c r="B82" s="110" t="s">
        <v>49</v>
      </c>
      <c r="C82" s="121" t="n">
        <f aca="false">Licitante!G30</f>
        <v>0.00164444444444444</v>
      </c>
      <c r="D82" s="111" t="n">
        <f aca="false">$D$78*C82</f>
        <v>0</v>
      </c>
    </row>
    <row r="83" customFormat="false" ht="30.6" hidden="false" customHeight="true" outlineLevel="0" collapsed="false">
      <c r="A83" s="101" t="s">
        <v>60</v>
      </c>
      <c r="B83" s="110" t="s">
        <v>61</v>
      </c>
      <c r="C83" s="133" t="n">
        <f aca="false">Licitante!G31</f>
        <v>1.01273148148148E-005</v>
      </c>
      <c r="D83" s="111" t="n">
        <f aca="false">$D$78*C83</f>
        <v>0</v>
      </c>
    </row>
    <row r="84" customFormat="false" ht="30.6" hidden="false" customHeight="true" outlineLevel="0" collapsed="false">
      <c r="A84" s="101" t="s">
        <v>62</v>
      </c>
      <c r="B84" s="110" t="s">
        <v>63</v>
      </c>
      <c r="C84" s="133" t="n">
        <f aca="false">Licitante!G32</f>
        <v>2.70833333333333E-005</v>
      </c>
      <c r="D84" s="111" t="n">
        <f aca="false">$D$78*C84</f>
        <v>0</v>
      </c>
    </row>
    <row r="85" customFormat="false" ht="30.6" hidden="false" customHeight="true" outlineLevel="0" collapsed="false">
      <c r="A85" s="101" t="s">
        <v>64</v>
      </c>
      <c r="B85" s="110" t="s">
        <v>65</v>
      </c>
      <c r="C85" s="121" t="n">
        <f aca="false">Licitante!G33</f>
        <v>0.000403333333333333</v>
      </c>
      <c r="D85" s="111" t="n">
        <f aca="false">$D$78*C85</f>
        <v>0</v>
      </c>
    </row>
    <row r="86" customFormat="false" ht="30.6" hidden="false" customHeight="true" outlineLevel="0" collapsed="false">
      <c r="A86" s="4" t="s">
        <v>67</v>
      </c>
      <c r="B86" s="134" t="s">
        <v>68</v>
      </c>
      <c r="C86" s="135" t="n">
        <f aca="false">Licitante!G34</f>
        <v>0.00331111111111111</v>
      </c>
      <c r="D86" s="111" t="n">
        <f aca="false">$D$78*C86</f>
        <v>0</v>
      </c>
    </row>
    <row r="87" customFormat="false" ht="30.6" hidden="false" customHeight="true" outlineLevel="0" collapsed="false">
      <c r="A87" s="4" t="s">
        <v>69</v>
      </c>
      <c r="B87" s="134" t="s">
        <v>167</v>
      </c>
      <c r="C87" s="135" t="n">
        <f aca="false">SUM(C81:C86)*C48</f>
        <v>0.0427218816435185</v>
      </c>
      <c r="D87" s="111" t="n">
        <f aca="false">$D$78*C87</f>
        <v>0</v>
      </c>
    </row>
    <row r="88" customFormat="false" ht="30.6" hidden="false" customHeight="true" outlineLevel="0" collapsed="false">
      <c r="A88" s="101" t="s">
        <v>146</v>
      </c>
      <c r="B88" s="136" t="s">
        <v>70</v>
      </c>
      <c r="C88" s="137"/>
      <c r="D88" s="138" t="n">
        <f aca="false">$D$78*C88</f>
        <v>0</v>
      </c>
    </row>
    <row r="89" customFormat="false" ht="30.6" hidden="false" customHeight="true" outlineLevel="0" collapsed="false">
      <c r="A89" s="106" t="s">
        <v>115</v>
      </c>
      <c r="B89" s="106"/>
      <c r="C89" s="127" t="n">
        <f aca="false">SUM(C81:C88)</f>
        <v>0.169117981180556</v>
      </c>
      <c r="D89" s="111" t="n">
        <f aca="false">$D$78*C89</f>
        <v>0</v>
      </c>
    </row>
    <row r="90" customFormat="false" ht="30.6" hidden="false" customHeight="true" outlineLevel="0" collapsed="false">
      <c r="A90" s="97" t="s">
        <v>168</v>
      </c>
      <c r="B90" s="97"/>
      <c r="C90" s="97"/>
      <c r="D90" s="97"/>
    </row>
    <row r="91" customFormat="false" ht="30.6" hidden="false" customHeight="true" outlineLevel="0" collapsed="false">
      <c r="A91" s="106" t="n">
        <v>4</v>
      </c>
      <c r="B91" s="106" t="s">
        <v>169</v>
      </c>
      <c r="C91" s="106" t="s">
        <v>52</v>
      </c>
      <c r="D91" s="106" t="str">
        <f aca="false">Dados_da_UNIDADE!E6</f>
        <v>preencher</v>
      </c>
    </row>
    <row r="92" customFormat="false" ht="30.6" hidden="false" customHeight="true" outlineLevel="0" collapsed="false">
      <c r="A92" s="101" t="s">
        <v>166</v>
      </c>
      <c r="B92" s="110" t="s">
        <v>49</v>
      </c>
      <c r="C92" s="115" t="n">
        <f aca="false">C89</f>
        <v>0.169117981180556</v>
      </c>
      <c r="D92" s="111" t="n">
        <f aca="false">D89</f>
        <v>0</v>
      </c>
    </row>
    <row r="93" customFormat="false" ht="30.6" hidden="false" customHeight="true" outlineLevel="0" collapsed="false">
      <c r="A93" s="106" t="s">
        <v>115</v>
      </c>
      <c r="B93" s="106"/>
      <c r="C93" s="116" t="n">
        <f aca="false">C92</f>
        <v>0.169117981180556</v>
      </c>
      <c r="D93" s="117" t="n">
        <f aca="false">SUM(D92:D92)</f>
        <v>0</v>
      </c>
    </row>
    <row r="94" customFormat="false" ht="30.6" hidden="false" customHeight="true" outlineLevel="0" collapsed="false">
      <c r="A94" s="97" t="s">
        <v>170</v>
      </c>
      <c r="B94" s="97"/>
      <c r="C94" s="97"/>
      <c r="D94" s="97"/>
    </row>
    <row r="95" customFormat="false" ht="30.6" hidden="false" customHeight="true" outlineLevel="0" collapsed="false">
      <c r="A95" s="106" t="n">
        <v>5</v>
      </c>
      <c r="B95" s="106" t="s">
        <v>171</v>
      </c>
      <c r="C95" s="106"/>
      <c r="D95" s="106" t="str">
        <f aca="false">Dados_da_UNIDADE!E6</f>
        <v>preencher</v>
      </c>
    </row>
    <row r="96" customFormat="false" ht="30.6" hidden="false" customHeight="true" outlineLevel="0" collapsed="false">
      <c r="A96" s="101" t="s">
        <v>53</v>
      </c>
      <c r="B96" s="110" t="s">
        <v>172</v>
      </c>
      <c r="C96" s="110"/>
      <c r="D96" s="111" t="n">
        <f aca="false">Licitante!E49</f>
        <v>0</v>
      </c>
    </row>
    <row r="97" customFormat="false" ht="30.6" hidden="false" customHeight="true" outlineLevel="0" collapsed="false">
      <c r="A97" s="101" t="s">
        <v>57</v>
      </c>
      <c r="B97" s="110" t="s">
        <v>173</v>
      </c>
      <c r="C97" s="110"/>
      <c r="D97" s="111" t="n">
        <f aca="false">Licitante!E56</f>
        <v>0</v>
      </c>
    </row>
    <row r="98" customFormat="false" ht="30.6" hidden="false" customHeight="true" outlineLevel="0" collapsed="false">
      <c r="A98" s="101" t="s">
        <v>60</v>
      </c>
      <c r="B98" s="136" t="s">
        <v>70</v>
      </c>
      <c r="C98" s="136"/>
      <c r="D98" s="138"/>
    </row>
    <row r="99" customFormat="false" ht="30.6" hidden="false" customHeight="true" outlineLevel="0" collapsed="false">
      <c r="A99" s="106" t="s">
        <v>115</v>
      </c>
      <c r="B99" s="106"/>
      <c r="C99" s="106"/>
      <c r="D99" s="117" t="n">
        <f aca="false">SUM(D96:D98)</f>
        <v>0</v>
      </c>
    </row>
    <row r="100" customFormat="false" ht="30.6" hidden="false" customHeight="true" outlineLevel="0" collapsed="false">
      <c r="A100" s="139" t="s">
        <v>174</v>
      </c>
      <c r="B100" s="139"/>
      <c r="C100" s="140" t="n">
        <f aca="false">C63+C74+C89</f>
        <v>0.686734647847222</v>
      </c>
      <c r="D100" s="117" t="n">
        <f aca="false">D99+D93+D74+D63+D28</f>
        <v>0</v>
      </c>
    </row>
    <row r="101" customFormat="false" ht="30.6" hidden="false" customHeight="true" outlineLevel="0" collapsed="false">
      <c r="A101" s="97" t="s">
        <v>175</v>
      </c>
      <c r="B101" s="97"/>
      <c r="C101" s="97"/>
      <c r="D101" s="97"/>
    </row>
    <row r="102" customFormat="false" ht="30.6" hidden="false" customHeight="true" outlineLevel="0" collapsed="false">
      <c r="A102" s="106" t="n">
        <v>6</v>
      </c>
      <c r="B102" s="132" t="s">
        <v>176</v>
      </c>
      <c r="C102" s="106" t="s">
        <v>137</v>
      </c>
      <c r="D102" s="106" t="str">
        <f aca="false">Dados_da_UNIDADE!E6</f>
        <v>preencher</v>
      </c>
    </row>
    <row r="103" customFormat="false" ht="30.6" hidden="false" customHeight="true" outlineLevel="0" collapsed="false">
      <c r="A103" s="101" t="s">
        <v>53</v>
      </c>
      <c r="B103" s="110" t="s">
        <v>177</v>
      </c>
      <c r="C103" s="141" t="n">
        <f aca="false">Licitante!D61</f>
        <v>0</v>
      </c>
      <c r="D103" s="111" t="n">
        <f aca="false">D100*C103</f>
        <v>0</v>
      </c>
    </row>
    <row r="104" customFormat="false" ht="30.6" hidden="false" customHeight="true" outlineLevel="0" collapsed="false">
      <c r="A104" s="101" t="s">
        <v>57</v>
      </c>
      <c r="B104" s="110" t="s">
        <v>93</v>
      </c>
      <c r="C104" s="141" t="n">
        <f aca="false">Licitante!D62</f>
        <v>0</v>
      </c>
      <c r="D104" s="111" t="n">
        <f aca="false">(D100+D103)*C104</f>
        <v>0</v>
      </c>
    </row>
    <row r="105" customFormat="false" ht="30.6" hidden="false" customHeight="true" outlineLevel="0" collapsed="false">
      <c r="A105" s="101" t="s">
        <v>60</v>
      </c>
      <c r="B105" s="110" t="s">
        <v>178</v>
      </c>
      <c r="C105" s="116" t="n">
        <f aca="false">Licitante!D63+Licitante!D64</f>
        <v>0.0365</v>
      </c>
      <c r="D105" s="142" t="n">
        <f aca="false">C105*D108</f>
        <v>0</v>
      </c>
    </row>
    <row r="106" customFormat="false" ht="30.6" hidden="false" customHeight="true" outlineLevel="0" collapsed="false">
      <c r="A106" s="107"/>
      <c r="B106" s="110"/>
      <c r="C106" s="116" t="s">
        <v>179</v>
      </c>
      <c r="D106" s="116"/>
    </row>
    <row r="107" customFormat="false" ht="30.6" hidden="false" customHeight="true" outlineLevel="0" collapsed="false">
      <c r="A107" s="101" t="s">
        <v>98</v>
      </c>
      <c r="B107" s="115" t="n">
        <f aca="false">Licitante!D65</f>
        <v>0</v>
      </c>
      <c r="C107" s="143" t="n">
        <f aca="false">B107+C105</f>
        <v>0.0365</v>
      </c>
      <c r="D107" s="111" t="n">
        <f aca="false">D108*C107</f>
        <v>0</v>
      </c>
      <c r="F107" s="144"/>
    </row>
    <row r="108" customFormat="false" ht="30.6" hidden="false" customHeight="true" outlineLevel="0" collapsed="false">
      <c r="A108" s="145" t="s">
        <v>180</v>
      </c>
      <c r="B108" s="145"/>
      <c r="C108" s="145"/>
      <c r="D108" s="117" t="n">
        <f aca="false">ROUND((D100+D103+D104)/(1-C107),2)</f>
        <v>0</v>
      </c>
    </row>
    <row r="109" customFormat="false" ht="30.6" hidden="false" customHeight="true" outlineLevel="0" collapsed="false">
      <c r="A109" s="105"/>
      <c r="B109" s="105"/>
      <c r="C109" s="105"/>
      <c r="D109" s="105"/>
    </row>
    <row r="110" customFormat="false" ht="30.6" hidden="false" customHeight="true" outlineLevel="0" collapsed="false">
      <c r="A110" s="97" t="s">
        <v>181</v>
      </c>
      <c r="B110" s="97"/>
      <c r="C110" s="97"/>
      <c r="D110" s="97"/>
    </row>
    <row r="111" customFormat="false" ht="30.6" hidden="false" customHeight="true" outlineLevel="0" collapsed="false">
      <c r="A111" s="101"/>
      <c r="B111" s="106" t="s">
        <v>182</v>
      </c>
      <c r="C111" s="106" t="s">
        <v>183</v>
      </c>
      <c r="D111" s="106" t="str">
        <f aca="false">Dados_da_UNIDADE!E6</f>
        <v>preencher</v>
      </c>
    </row>
    <row r="112" customFormat="false" ht="30.6" hidden="false" customHeight="true" outlineLevel="0" collapsed="false">
      <c r="A112" s="106" t="s">
        <v>53</v>
      </c>
      <c r="B112" s="101" t="s">
        <v>116</v>
      </c>
      <c r="C112" s="101"/>
      <c r="D112" s="111" t="n">
        <f aca="false">D28</f>
        <v>0</v>
      </c>
    </row>
    <row r="113" customFormat="false" ht="30.6" hidden="false" customHeight="true" outlineLevel="0" collapsed="false">
      <c r="A113" s="106" t="s">
        <v>57</v>
      </c>
      <c r="B113" s="101" t="s">
        <v>184</v>
      </c>
      <c r="C113" s="101"/>
      <c r="D113" s="111" t="n">
        <f aca="false">D63</f>
        <v>0</v>
      </c>
    </row>
    <row r="114" customFormat="false" ht="30.6" hidden="false" customHeight="true" outlineLevel="0" collapsed="false">
      <c r="A114" s="106" t="s">
        <v>60</v>
      </c>
      <c r="B114" s="101" t="s">
        <v>45</v>
      </c>
      <c r="C114" s="101"/>
      <c r="D114" s="111" t="n">
        <f aca="false">D74</f>
        <v>0</v>
      </c>
    </row>
    <row r="115" customFormat="false" ht="30.6" hidden="false" customHeight="true" outlineLevel="0" collapsed="false">
      <c r="A115" s="106" t="s">
        <v>62</v>
      </c>
      <c r="B115" s="101" t="s">
        <v>164</v>
      </c>
      <c r="C115" s="101"/>
      <c r="D115" s="111" t="n">
        <f aca="false">D93</f>
        <v>0</v>
      </c>
    </row>
    <row r="116" customFormat="false" ht="30.6" hidden="false" customHeight="true" outlineLevel="0" collapsed="false">
      <c r="A116" s="106" t="s">
        <v>64</v>
      </c>
      <c r="B116" s="101" t="s">
        <v>170</v>
      </c>
      <c r="C116" s="101"/>
      <c r="D116" s="111" t="n">
        <f aca="false">D99</f>
        <v>0</v>
      </c>
    </row>
    <row r="117" customFormat="false" ht="30.6" hidden="false" customHeight="true" outlineLevel="0" collapsed="false">
      <c r="A117" s="106" t="s">
        <v>185</v>
      </c>
      <c r="B117" s="106"/>
      <c r="C117" s="106"/>
      <c r="D117" s="111" t="n">
        <f aca="false">SUM(D112:D116)</f>
        <v>0</v>
      </c>
    </row>
    <row r="118" customFormat="false" ht="30.6" hidden="false" customHeight="true" outlineLevel="0" collapsed="false">
      <c r="A118" s="106" t="s">
        <v>67</v>
      </c>
      <c r="B118" s="101" t="s">
        <v>175</v>
      </c>
      <c r="C118" s="101"/>
      <c r="D118" s="111" t="n">
        <f aca="false">D103+D104+D107</f>
        <v>0</v>
      </c>
    </row>
    <row r="119" customFormat="false" ht="30.6" hidden="false" customHeight="true" outlineLevel="0" collapsed="false">
      <c r="A119" s="106" t="s">
        <v>186</v>
      </c>
      <c r="B119" s="106"/>
      <c r="C119" s="106"/>
      <c r="D119" s="146" t="n">
        <f aca="false">ROUND(SUM(D117:D118),2)</f>
        <v>0</v>
      </c>
    </row>
    <row r="1048567" customFormat="false" ht="12.75" hidden="false" customHeight="true" outlineLevel="0" collapsed="false"/>
    <row r="1048568" customFormat="false" ht="12.75" hidden="false" customHeight="true" outlineLevel="0" collapsed="false"/>
    <row r="1048569" customFormat="false" ht="12.75" hidden="false" customHeight="true" outlineLevel="0" collapsed="false"/>
    <row r="1048570" customFormat="false" ht="12.75" hidden="false" customHeight="true" outlineLevel="0" collapsed="false"/>
    <row r="1048571" customFormat="false" ht="12.75" hidden="false" customHeight="true" outlineLevel="0" collapsed="false"/>
    <row r="1048572" customFormat="false" ht="12.75" hidden="false" customHeight="true" outlineLevel="0" collapsed="false"/>
    <row r="1048573" customFormat="false" ht="12.75" hidden="false" customHeight="true" outlineLevel="0" collapsed="false"/>
    <row r="1048574" customFormat="false" ht="12.75" hidden="false" customHeight="true" outlineLevel="0" collapsed="false"/>
    <row r="1048575" customFormat="false" ht="12.75" hidden="false" customHeight="true" outlineLevel="0" collapsed="false"/>
    <row r="1048576" customFormat="false" ht="12.75" hidden="false" customHeight="true" outlineLevel="0" collapsed="false"/>
  </sheetData>
  <mergeCells count="76">
    <mergeCell ref="A1:D1"/>
    <mergeCell ref="A2:D2"/>
    <mergeCell ref="A3:D3"/>
    <mergeCell ref="B4:D4"/>
    <mergeCell ref="A5:B5"/>
    <mergeCell ref="C5:D5"/>
    <mergeCell ref="A6:B6"/>
    <mergeCell ref="C6:D6"/>
    <mergeCell ref="C8:D8"/>
    <mergeCell ref="C9:D9"/>
    <mergeCell ref="C10:D10"/>
    <mergeCell ref="F10:H11"/>
    <mergeCell ref="C11:D11"/>
    <mergeCell ref="A13:D13"/>
    <mergeCell ref="A14:A15"/>
    <mergeCell ref="B14:B15"/>
    <mergeCell ref="C14:D15"/>
    <mergeCell ref="C16:D16"/>
    <mergeCell ref="A17:B17"/>
    <mergeCell ref="C17:D17"/>
    <mergeCell ref="A18:D18"/>
    <mergeCell ref="A19:D19"/>
    <mergeCell ref="B21:C21"/>
    <mergeCell ref="A28:B28"/>
    <mergeCell ref="A29:D29"/>
    <mergeCell ref="A30:D30"/>
    <mergeCell ref="A34:B34"/>
    <mergeCell ref="A35:D35"/>
    <mergeCell ref="A36:C36"/>
    <mergeCell ref="A37:C37"/>
    <mergeCell ref="A38:C38"/>
    <mergeCell ref="A48:B48"/>
    <mergeCell ref="A49:D49"/>
    <mergeCell ref="B50:D50"/>
    <mergeCell ref="B51:C51"/>
    <mergeCell ref="B52:C52"/>
    <mergeCell ref="B53:C53"/>
    <mergeCell ref="B54:C54"/>
    <mergeCell ref="B55:C55"/>
    <mergeCell ref="B56:C56"/>
    <mergeCell ref="A57:C57"/>
    <mergeCell ref="A58:D58"/>
    <mergeCell ref="B62:C62"/>
    <mergeCell ref="A63:B63"/>
    <mergeCell ref="A64:D64"/>
    <mergeCell ref="A65:C65"/>
    <mergeCell ref="A66:C66"/>
    <mergeCell ref="A67:C67"/>
    <mergeCell ref="A74:B74"/>
    <mergeCell ref="A75:D75"/>
    <mergeCell ref="A76:C76"/>
    <mergeCell ref="A77:C77"/>
    <mergeCell ref="A78:C78"/>
    <mergeCell ref="A79:D79"/>
    <mergeCell ref="A89:B89"/>
    <mergeCell ref="A90:D90"/>
    <mergeCell ref="A93:B93"/>
    <mergeCell ref="A94:D94"/>
    <mergeCell ref="B95:C95"/>
    <mergeCell ref="B96:C96"/>
    <mergeCell ref="B97:C97"/>
    <mergeCell ref="B98:C98"/>
    <mergeCell ref="A99:C99"/>
    <mergeCell ref="A100:B100"/>
    <mergeCell ref="A101:D101"/>
    <mergeCell ref="C106:D106"/>
    <mergeCell ref="A108:C108"/>
    <mergeCell ref="A110:D110"/>
    <mergeCell ref="B112:C112"/>
    <mergeCell ref="B113:C113"/>
    <mergeCell ref="B114:C114"/>
    <mergeCell ref="B115:C115"/>
    <mergeCell ref="B116:C116"/>
    <mergeCell ref="A117:C117"/>
    <mergeCell ref="B118:C118"/>
    <mergeCell ref="A119:C119"/>
  </mergeCells>
  <conditionalFormatting sqref="D100">
    <cfRule type="expression" priority="2" aboveAverage="0" equalAverage="0" bottom="0" percent="0" rank="0" text="" dxfId="0">
      <formula>D$20=0</formula>
    </cfRule>
  </conditionalFormatting>
  <conditionalFormatting sqref="D102">
    <cfRule type="expression" priority="3" aboveAverage="0" equalAverage="0" bottom="0" percent="0" rank="0" text="" dxfId="1">
      <formula>D$20=0</formula>
    </cfRule>
  </conditionalFormatting>
  <conditionalFormatting sqref="D103:D105">
    <cfRule type="expression" priority="4" aboveAverage="0" equalAverage="0" bottom="0" percent="0" rank="0" text="" dxfId="0">
      <formula>D$20=0</formula>
    </cfRule>
  </conditionalFormatting>
  <conditionalFormatting sqref="D107">
    <cfRule type="expression" priority="5" aboveAverage="0" equalAverage="0" bottom="0" percent="0" rank="0" text="" dxfId="1">
      <formula>D$20=0</formula>
    </cfRule>
  </conditionalFormatting>
  <conditionalFormatting sqref="D108">
    <cfRule type="expression" priority="6" aboveAverage="0" equalAverage="0" bottom="0" percent="0" rank="0" text="" dxfId="2">
      <formula>D$20=0</formula>
    </cfRule>
  </conditionalFormatting>
  <conditionalFormatting sqref="D111">
    <cfRule type="expression" priority="7" aboveAverage="0" equalAverage="0" bottom="0" percent="0" rank="0" text="" dxfId="3">
      <formula>D$20=0</formula>
    </cfRule>
  </conditionalFormatting>
  <conditionalFormatting sqref="D112:D118">
    <cfRule type="expression" priority="8" aboveAverage="0" equalAverage="0" bottom="0" percent="0" rank="0" text="" dxfId="4">
      <formula>D$20=0</formula>
    </cfRule>
  </conditionalFormatting>
  <conditionalFormatting sqref="D119">
    <cfRule type="expression" priority="9" aboveAverage="0" equalAverage="0" bottom="0" percent="0" rank="0" text="" dxfId="5">
      <formula>D$20=0</formula>
    </cfRule>
  </conditionalFormatting>
  <conditionalFormatting sqref="D20:D23 D27:D28">
    <cfRule type="expression" priority="10" aboveAverage="0" equalAverage="0" bottom="0" percent="0" rank="0" text="" dxfId="6">
      <formula>D$20=0</formula>
    </cfRule>
  </conditionalFormatting>
  <conditionalFormatting sqref="D24:D26">
    <cfRule type="expression" priority="11" aboveAverage="0" equalAverage="0" bottom="0" percent="0" rank="0" text="" dxfId="7">
      <formula>D$20=0</formula>
    </cfRule>
  </conditionalFormatting>
  <conditionalFormatting sqref="D31:D34">
    <cfRule type="expression" priority="12" aboveAverage="0" equalAverage="0" bottom="0" percent="0" rank="0" text="" dxfId="8">
      <formula>D$20=0</formula>
    </cfRule>
  </conditionalFormatting>
  <conditionalFormatting sqref="D39:D40">
    <cfRule type="expression" priority="13" aboveAverage="0" equalAverage="0" bottom="0" percent="0" rank="0" text="" dxfId="9">
      <formula>D$20=0</formula>
    </cfRule>
  </conditionalFormatting>
  <conditionalFormatting sqref="D51:D56">
    <cfRule type="expression" priority="14" aboveAverage="0" equalAverage="0" bottom="0" percent="0" rank="0" text="" dxfId="10">
      <formula>D$20=0</formula>
    </cfRule>
  </conditionalFormatting>
  <conditionalFormatting sqref="D57">
    <cfRule type="expression" priority="15" aboveAverage="0" equalAverage="0" bottom="0" percent="0" rank="0" text="" dxfId="11">
      <formula>D$20=0</formula>
    </cfRule>
  </conditionalFormatting>
  <conditionalFormatting sqref="D59">
    <cfRule type="expression" priority="16" aboveAverage="0" equalAverage="0" bottom="0" percent="0" rank="0" text="" dxfId="12">
      <formula>D$20=0</formula>
    </cfRule>
  </conditionalFormatting>
  <conditionalFormatting sqref="D60:D61">
    <cfRule type="expression" priority="17" aboveAverage="0" equalAverage="0" bottom="0" percent="0" rank="0" text="" dxfId="13">
      <formula>D$20=0</formula>
    </cfRule>
  </conditionalFormatting>
  <conditionalFormatting sqref="D62">
    <cfRule type="expression" priority="18" aboveAverage="0" equalAverage="0" bottom="0" percent="0" rank="0" text="" dxfId="14">
      <formula>D$20=0</formula>
    </cfRule>
  </conditionalFormatting>
  <conditionalFormatting sqref="D63">
    <cfRule type="expression" priority="19" aboveAverage="0" equalAverage="0" bottom="0" percent="0" rank="0" text="" dxfId="15">
      <formula>D$20=0</formula>
    </cfRule>
  </conditionalFormatting>
  <conditionalFormatting sqref="D68">
    <cfRule type="expression" priority="20" aboveAverage="0" equalAverage="0" bottom="0" percent="0" rank="0" text="" dxfId="16">
      <formula>D$20=0</formula>
    </cfRule>
  </conditionalFormatting>
  <conditionalFormatting sqref="D69">
    <cfRule type="expression" priority="21" aboveAverage="0" equalAverage="0" bottom="0" percent="0" rank="0" text="" dxfId="17">
      <formula>D$20=0</formula>
    </cfRule>
  </conditionalFormatting>
  <conditionalFormatting sqref="D74">
    <cfRule type="expression" priority="22" aboveAverage="0" equalAverage="0" bottom="0" percent="0" rank="0" text="" dxfId="18">
      <formula>D$20=0</formula>
    </cfRule>
  </conditionalFormatting>
  <conditionalFormatting sqref="D80">
    <cfRule type="expression" priority="23" aboveAverage="0" equalAverage="0" bottom="0" percent="0" rank="0" text="" dxfId="19">
      <formula>D$20=0</formula>
    </cfRule>
  </conditionalFormatting>
  <conditionalFormatting sqref="D81">
    <cfRule type="expression" priority="24" aboveAverage="0" equalAverage="0" bottom="0" percent="0" rank="0" text="" dxfId="20">
      <formula>D$20=0</formula>
    </cfRule>
  </conditionalFormatting>
  <conditionalFormatting sqref="D91">
    <cfRule type="expression" priority="25" aboveAverage="0" equalAverage="0" bottom="0" percent="0" rank="0" text="" dxfId="21">
      <formula>D$20=0</formula>
    </cfRule>
  </conditionalFormatting>
  <conditionalFormatting sqref="D92">
    <cfRule type="expression" priority="26" aboveAverage="0" equalAverage="0" bottom="0" percent="0" rank="0" text="" dxfId="22">
      <formula>D$20=0</formula>
    </cfRule>
  </conditionalFormatting>
  <conditionalFormatting sqref="D93">
    <cfRule type="expression" priority="27" aboveAverage="0" equalAverage="0" bottom="0" percent="0" rank="0" text="" dxfId="23">
      <formula>D$20=0</formula>
    </cfRule>
  </conditionalFormatting>
  <conditionalFormatting sqref="D95">
    <cfRule type="expression" priority="28" aboveAverage="0" equalAverage="0" bottom="0" percent="0" rank="0" text="" dxfId="24">
      <formula>D$20=0</formula>
    </cfRule>
  </conditionalFormatting>
  <conditionalFormatting sqref="D96:D98">
    <cfRule type="expression" priority="29" aboveAverage="0" equalAverage="0" bottom="0" percent="0" rank="0" text="" dxfId="25">
      <formula>D$20=0</formula>
    </cfRule>
  </conditionalFormatting>
  <conditionalFormatting sqref="D99">
    <cfRule type="expression" priority="30" aboveAverage="0" equalAverage="0" bottom="0" percent="0" rank="0" text="" dxfId="1">
      <formula>D$20=0</formula>
    </cfRule>
  </conditionalFormatting>
  <printOptions headings="false" gridLines="false" gridLinesSet="true" horizontalCentered="true" verticalCentered="false"/>
  <pageMargins left="0.39375" right="0.39375" top="1.57361111111111" bottom="0.590277777777778" header="0.984027777777778" footer="0.511805555555555"/>
  <pageSetup paperSize="9" scale="88" firstPageNumber="0" fitToWidth="1" fitToHeight="1" pageOrder="overThenDown" orientation="portrait" blackAndWhite="false" draft="false" cellComments="none" useFirstPageNumber="false" horizontalDpi="300" verticalDpi="300" copies="1"/>
  <headerFooter differentFirst="false" differentOddEven="false">
    <oddHeader>&amp;C&amp;"Arial Black1,Regular"&amp;14&amp;A&amp;R&amp;Pde&amp;N</oddHeader>
    <oddFooter/>
  </headerFooter>
  <rowBreaks count="3" manualBreakCount="3">
    <brk id="28" man="true" max="16383" min="0"/>
    <brk id="57" man="true" max="16383" min="0"/>
    <brk id="89" man="true" max="16383" min="0"/>
  </rowBreaks>
</worksheet>
</file>

<file path=xl/worksheets/sheet4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G8"/>
  <sheetViews>
    <sheetView showFormulas="false" showGridLines="fals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A1" activeCellId="0" sqref="A1"/>
    </sheetView>
  </sheetViews>
  <sheetFormatPr defaultRowHeight="51" outlineLevelRow="0" outlineLevelCol="0"/>
  <cols>
    <col collapsed="false" customWidth="true" hidden="false" outlineLevel="0" max="1" min="1" style="91" width="8"/>
    <col collapsed="false" customWidth="true" hidden="false" outlineLevel="0" max="2" min="2" style="91" width="35.13"/>
    <col collapsed="false" customWidth="true" hidden="false" outlineLevel="0" max="3" min="3" style="91" width="19.3"/>
    <col collapsed="false" customWidth="true" hidden="false" outlineLevel="0" max="4" min="4" style="91" width="15.57"/>
    <col collapsed="false" customWidth="true" hidden="false" outlineLevel="0" max="1025" min="5" style="91" width="25.29"/>
  </cols>
  <sheetData>
    <row r="1" customFormat="false" ht="51" hidden="false" customHeight="true" outlineLevel="0" collapsed="false">
      <c r="A1" s="106" t="s">
        <v>187</v>
      </c>
      <c r="B1" s="106"/>
      <c r="C1" s="106"/>
      <c r="D1" s="106"/>
      <c r="E1" s="106"/>
      <c r="F1" s="105"/>
    </row>
    <row r="2" customFormat="false" ht="51" hidden="false" customHeight="true" outlineLevel="0" collapsed="false">
      <c r="A2" s="106" t="s">
        <v>86</v>
      </c>
      <c r="B2" s="106" t="s">
        <v>188</v>
      </c>
      <c r="C2" s="106" t="s">
        <v>189</v>
      </c>
      <c r="D2" s="119" t="s">
        <v>51</v>
      </c>
      <c r="E2" s="131" t="s">
        <v>52</v>
      </c>
      <c r="F2" s="105"/>
    </row>
    <row r="3" customFormat="false" ht="51" hidden="false" customHeight="true" outlineLevel="0" collapsed="false">
      <c r="A3" s="101" t="s">
        <v>53</v>
      </c>
      <c r="B3" s="110" t="s">
        <v>159</v>
      </c>
      <c r="C3" s="147" t="n">
        <v>30</v>
      </c>
      <c r="D3" s="148" t="n">
        <f aca="false">Licitante!E24</f>
        <v>0</v>
      </c>
      <c r="E3" s="149" t="n">
        <f aca="false">C3/360*D3</f>
        <v>0</v>
      </c>
      <c r="F3" s="105"/>
    </row>
    <row r="4" customFormat="false" ht="51" hidden="false" customHeight="true" outlineLevel="0" collapsed="false">
      <c r="A4" s="101" t="s">
        <v>57</v>
      </c>
      <c r="B4" s="110" t="s">
        <v>160</v>
      </c>
      <c r="C4" s="121" t="n">
        <v>0.01</v>
      </c>
      <c r="D4" s="121"/>
      <c r="E4" s="150" t="n">
        <f aca="false">0.08*E3</f>
        <v>0</v>
      </c>
      <c r="F4" s="105"/>
    </row>
    <row r="5" customFormat="false" ht="51" hidden="false" customHeight="true" outlineLevel="0" collapsed="false">
      <c r="A5" s="101" t="s">
        <v>60</v>
      </c>
      <c r="B5" s="110" t="s">
        <v>190</v>
      </c>
      <c r="C5" s="147" t="s">
        <v>191</v>
      </c>
      <c r="D5" s="147"/>
      <c r="E5" s="150" t="n">
        <f aca="false">0.4*0.08*E3</f>
        <v>0</v>
      </c>
      <c r="F5" s="105"/>
    </row>
    <row r="6" customFormat="false" ht="51" hidden="false" customHeight="true" outlineLevel="0" collapsed="false">
      <c r="A6" s="101" t="s">
        <v>62</v>
      </c>
      <c r="B6" s="110" t="s">
        <v>161</v>
      </c>
      <c r="C6" s="147" t="s">
        <v>192</v>
      </c>
      <c r="D6" s="147"/>
      <c r="E6" s="149" t="n">
        <f aca="false">7/30/12</f>
        <v>0.0194444444444444</v>
      </c>
      <c r="F6" s="105"/>
    </row>
    <row r="7" customFormat="false" ht="51" hidden="false" customHeight="true" outlineLevel="0" collapsed="false">
      <c r="A7" s="101" t="s">
        <v>64</v>
      </c>
      <c r="B7" s="110" t="s">
        <v>162</v>
      </c>
      <c r="C7" s="147" t="s">
        <v>193</v>
      </c>
      <c r="D7" s="147"/>
      <c r="E7" s="149" t="n">
        <f aca="false">'Técnico em secretariado'!C48*E6</f>
        <v>0.00657222222222222</v>
      </c>
      <c r="F7" s="151"/>
      <c r="G7" s="152"/>
    </row>
    <row r="8" customFormat="false" ht="51" hidden="false" customHeight="true" outlineLevel="0" collapsed="false">
      <c r="A8" s="101" t="s">
        <v>67</v>
      </c>
      <c r="B8" s="110" t="s">
        <v>194</v>
      </c>
      <c r="C8" s="147" t="s">
        <v>195</v>
      </c>
      <c r="D8" s="147"/>
      <c r="E8" s="150" t="n">
        <f aca="false">0.4*0.08*E6</f>
        <v>0.000622222222222222</v>
      </c>
      <c r="F8" s="105"/>
    </row>
  </sheetData>
  <mergeCells count="6">
    <mergeCell ref="A1:E1"/>
    <mergeCell ref="C4:D4"/>
    <mergeCell ref="C5:D5"/>
    <mergeCell ref="C6:D6"/>
    <mergeCell ref="C7:D7"/>
    <mergeCell ref="C8:D8"/>
  </mergeCells>
  <printOptions headings="false" gridLines="false" gridLinesSet="true" horizontalCentered="true" verticalCentered="false"/>
  <pageMargins left="0.39375" right="0.39375" top="1.57361111111111" bottom="0.590277777777778" header="0.984027777777778" footer="0.511805555555555"/>
  <pageSetup paperSize="9" scale="100" firstPageNumber="0" fitToWidth="1" fitToHeight="0" pageOrder="overThenDown" orientation="portrait" blackAndWhite="false" draft="false" cellComments="none" useFirstPageNumber="false" horizontalDpi="300" verticalDpi="300" copies="1"/>
  <headerFooter differentFirst="false" differentOddEven="false">
    <oddHeader>&amp;C&amp;"Arial Black1,Regular"&amp;14&amp;A&amp;R&amp;Pde&amp;N</oddHeader>
    <oddFooter/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IS7"/>
  <sheetViews>
    <sheetView showFormulas="false" showGridLines="fals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A4" activeCellId="0" sqref="A4"/>
    </sheetView>
  </sheetViews>
  <sheetFormatPr defaultRowHeight="12.75" outlineLevelRow="0" outlineLevelCol="0"/>
  <cols>
    <col collapsed="false" customWidth="true" hidden="false" outlineLevel="0" max="1" min="1" style="153" width="21.29"/>
    <col collapsed="false" customWidth="true" hidden="false" outlineLevel="0" max="2" min="2" style="153" width="17.41"/>
    <col collapsed="false" customWidth="true" hidden="false" outlineLevel="0" max="3" min="3" style="153" width="17.29"/>
    <col collapsed="false" customWidth="true" hidden="false" outlineLevel="0" max="4" min="4" style="154" width="14.69"/>
    <col collapsed="false" customWidth="true" hidden="false" outlineLevel="0" max="5" min="5" style="0" width="9.42"/>
    <col collapsed="false" customWidth="true" hidden="false" outlineLevel="0" max="6" min="6" style="0" width="7"/>
    <col collapsed="false" customWidth="true" hidden="false" outlineLevel="0" max="7" min="7" style="0" width="12.29"/>
    <col collapsed="false" customWidth="true" hidden="false" outlineLevel="0" max="1025" min="8" style="0" width="9.71"/>
  </cols>
  <sheetData>
    <row r="1" customFormat="false" ht="25.5" hidden="false" customHeight="true" outlineLevel="0" collapsed="false">
      <c r="A1" s="155" t="s">
        <v>196</v>
      </c>
      <c r="B1" s="156" t="s">
        <v>197</v>
      </c>
      <c r="C1" s="155" t="s">
        <v>198</v>
      </c>
      <c r="D1" s="157" t="s">
        <v>199</v>
      </c>
      <c r="E1" s="157"/>
      <c r="F1" s="157"/>
      <c r="G1" s="158"/>
      <c r="H1" s="158"/>
      <c r="I1" s="158"/>
      <c r="J1" s="158"/>
      <c r="K1" s="158"/>
      <c r="L1" s="158"/>
      <c r="M1" s="158"/>
      <c r="N1" s="158"/>
      <c r="O1" s="158"/>
      <c r="P1" s="158"/>
      <c r="Q1" s="158"/>
      <c r="R1" s="158"/>
      <c r="S1" s="158"/>
      <c r="T1" s="158"/>
      <c r="U1" s="158"/>
      <c r="V1" s="158"/>
      <c r="W1" s="158"/>
      <c r="X1" s="158"/>
      <c r="Y1" s="158"/>
      <c r="Z1" s="158"/>
      <c r="AA1" s="158"/>
      <c r="AB1" s="158"/>
      <c r="AC1" s="158"/>
      <c r="AD1" s="158"/>
      <c r="AE1" s="158"/>
      <c r="AF1" s="158"/>
      <c r="AG1" s="158"/>
      <c r="AH1" s="158"/>
      <c r="AI1" s="158"/>
      <c r="AJ1" s="158"/>
      <c r="AK1" s="158"/>
      <c r="AL1" s="158"/>
      <c r="AM1" s="158"/>
      <c r="AN1" s="158"/>
      <c r="AO1" s="158"/>
      <c r="AP1" s="158"/>
      <c r="AQ1" s="158"/>
      <c r="AR1" s="158"/>
      <c r="AS1" s="158"/>
      <c r="AT1" s="158"/>
      <c r="AU1" s="158"/>
      <c r="AV1" s="158"/>
      <c r="AW1" s="158"/>
      <c r="AX1" s="158"/>
      <c r="AY1" s="158"/>
      <c r="AZ1" s="158"/>
      <c r="BA1" s="158"/>
      <c r="BB1" s="158"/>
      <c r="BC1" s="158"/>
      <c r="BD1" s="158"/>
      <c r="BE1" s="158"/>
      <c r="BF1" s="158"/>
      <c r="BG1" s="158"/>
      <c r="BH1" s="158"/>
      <c r="BI1" s="158"/>
      <c r="BJ1" s="158"/>
      <c r="BK1" s="158"/>
      <c r="BL1" s="158"/>
      <c r="BM1" s="158"/>
      <c r="BN1" s="158"/>
      <c r="BO1" s="158"/>
      <c r="BP1" s="158"/>
      <c r="BQ1" s="158"/>
      <c r="BR1" s="158"/>
      <c r="BS1" s="158"/>
      <c r="BT1" s="158"/>
      <c r="BU1" s="158"/>
      <c r="BV1" s="158"/>
      <c r="BW1" s="158"/>
      <c r="BX1" s="158"/>
      <c r="BY1" s="158"/>
      <c r="BZ1" s="158"/>
      <c r="CA1" s="158"/>
      <c r="CB1" s="158"/>
      <c r="CC1" s="158"/>
      <c r="CD1" s="158"/>
      <c r="CE1" s="158"/>
      <c r="CF1" s="158"/>
      <c r="CG1" s="158"/>
      <c r="CH1" s="158"/>
      <c r="CI1" s="158"/>
      <c r="CJ1" s="158"/>
      <c r="CK1" s="158"/>
      <c r="CL1" s="158"/>
      <c r="CM1" s="158"/>
      <c r="CN1" s="158"/>
      <c r="CO1" s="158"/>
      <c r="CP1" s="158"/>
      <c r="CQ1" s="158"/>
      <c r="CR1" s="158"/>
      <c r="CS1" s="158"/>
      <c r="CT1" s="158"/>
      <c r="CU1" s="158"/>
      <c r="CV1" s="158"/>
      <c r="CW1" s="158"/>
      <c r="CX1" s="158"/>
      <c r="CY1" s="158"/>
      <c r="CZ1" s="158"/>
      <c r="DA1" s="158"/>
      <c r="DB1" s="158"/>
      <c r="DC1" s="158"/>
      <c r="DD1" s="158"/>
      <c r="DE1" s="158"/>
      <c r="DF1" s="158"/>
      <c r="DG1" s="158"/>
      <c r="DH1" s="158"/>
      <c r="DI1" s="158"/>
      <c r="DJ1" s="158"/>
      <c r="DK1" s="158"/>
      <c r="DL1" s="158"/>
      <c r="DM1" s="158"/>
      <c r="DN1" s="158"/>
      <c r="DO1" s="158"/>
      <c r="DP1" s="158"/>
      <c r="DQ1" s="158"/>
      <c r="DR1" s="158"/>
      <c r="DS1" s="158"/>
      <c r="DT1" s="158"/>
      <c r="DU1" s="158"/>
      <c r="DV1" s="158"/>
      <c r="DW1" s="158"/>
      <c r="DX1" s="158"/>
      <c r="DY1" s="158"/>
      <c r="DZ1" s="158"/>
      <c r="EA1" s="158"/>
      <c r="EB1" s="158"/>
      <c r="EC1" s="158"/>
      <c r="ED1" s="158"/>
      <c r="EE1" s="158"/>
      <c r="EF1" s="158"/>
      <c r="EG1" s="158"/>
      <c r="EH1" s="158"/>
      <c r="EI1" s="158"/>
      <c r="EJ1" s="158"/>
      <c r="EK1" s="158"/>
      <c r="EL1" s="158"/>
      <c r="EM1" s="158"/>
      <c r="EN1" s="158"/>
      <c r="EO1" s="158"/>
      <c r="EP1" s="158"/>
      <c r="EQ1" s="158"/>
      <c r="ER1" s="158"/>
      <c r="ES1" s="158"/>
      <c r="ET1" s="158"/>
      <c r="EU1" s="158"/>
      <c r="EV1" s="158"/>
      <c r="EW1" s="158"/>
      <c r="EX1" s="158"/>
      <c r="EY1" s="158"/>
      <c r="EZ1" s="158"/>
      <c r="FA1" s="158"/>
      <c r="FB1" s="158"/>
      <c r="FC1" s="158"/>
      <c r="FD1" s="158"/>
      <c r="FE1" s="158"/>
      <c r="FF1" s="158"/>
      <c r="FG1" s="158"/>
      <c r="FH1" s="158"/>
      <c r="FI1" s="158"/>
      <c r="FJ1" s="158"/>
      <c r="FK1" s="158"/>
      <c r="FL1" s="158"/>
      <c r="FM1" s="158"/>
      <c r="FN1" s="158"/>
      <c r="FO1" s="158"/>
      <c r="FP1" s="158"/>
      <c r="FQ1" s="158"/>
      <c r="FR1" s="158"/>
      <c r="FS1" s="158"/>
      <c r="FT1" s="158"/>
      <c r="FU1" s="158"/>
      <c r="FV1" s="158"/>
      <c r="FW1" s="158"/>
      <c r="FX1" s="158"/>
      <c r="FY1" s="158"/>
      <c r="FZ1" s="158"/>
      <c r="GA1" s="158"/>
      <c r="GB1" s="158"/>
      <c r="GC1" s="158"/>
      <c r="GD1" s="158"/>
      <c r="GE1" s="158"/>
      <c r="GF1" s="158"/>
      <c r="GG1" s="158"/>
      <c r="GH1" s="158"/>
      <c r="GI1" s="158"/>
      <c r="GJ1" s="158"/>
      <c r="GK1" s="158"/>
      <c r="GL1" s="158"/>
      <c r="GM1" s="158"/>
      <c r="GN1" s="158"/>
      <c r="GO1" s="158"/>
      <c r="GP1" s="158"/>
      <c r="GQ1" s="158"/>
      <c r="GR1" s="158"/>
      <c r="GS1" s="158"/>
      <c r="GT1" s="158"/>
      <c r="GU1" s="158"/>
      <c r="GV1" s="158"/>
      <c r="GW1" s="158"/>
      <c r="GX1" s="158"/>
      <c r="GY1" s="158"/>
      <c r="GZ1" s="158"/>
      <c r="HA1" s="158"/>
      <c r="HB1" s="158"/>
      <c r="HC1" s="158"/>
      <c r="HD1" s="158"/>
      <c r="HE1" s="158"/>
      <c r="HF1" s="158"/>
      <c r="HG1" s="158"/>
      <c r="HH1" s="158"/>
      <c r="HI1" s="158"/>
      <c r="HJ1" s="158"/>
      <c r="HK1" s="158"/>
      <c r="HL1" s="158"/>
      <c r="HM1" s="158"/>
      <c r="HN1" s="158"/>
      <c r="HO1" s="158"/>
      <c r="HP1" s="158"/>
      <c r="HQ1" s="158"/>
      <c r="HR1" s="158"/>
      <c r="HS1" s="158"/>
      <c r="HT1" s="158"/>
      <c r="HU1" s="158"/>
      <c r="HV1" s="158"/>
      <c r="HW1" s="158"/>
      <c r="HX1" s="158"/>
      <c r="HY1" s="158"/>
      <c r="HZ1" s="158"/>
      <c r="IA1" s="158"/>
      <c r="IB1" s="158"/>
      <c r="IC1" s="158"/>
      <c r="ID1" s="158"/>
      <c r="IE1" s="158"/>
      <c r="IF1" s="158"/>
      <c r="IG1" s="158"/>
      <c r="IH1" s="158"/>
      <c r="II1" s="158"/>
      <c r="IJ1" s="158"/>
      <c r="IK1" s="158"/>
      <c r="IL1" s="158"/>
      <c r="IM1" s="158"/>
      <c r="IN1" s="158"/>
      <c r="IO1" s="158"/>
      <c r="IP1" s="158"/>
      <c r="IQ1" s="158"/>
      <c r="IR1" s="158"/>
      <c r="IS1" s="158"/>
    </row>
    <row r="2" customFormat="false" ht="56.65" hidden="false" customHeight="true" outlineLevel="0" collapsed="false">
      <c r="A2" s="159" t="str">
        <f aca="false">Dados_da_UNIDADE!A11</f>
        <v>Técnico em Secretariado</v>
      </c>
      <c r="B2" s="160" t="n">
        <f aca="false">'Técnico em secretariado'!D119</f>
        <v>0</v>
      </c>
      <c r="C2" s="161" t="n">
        <f aca="false">Dados_da_UNIDADE!G11</f>
        <v>0</v>
      </c>
      <c r="D2" s="162" t="n">
        <f aca="false">B2*C2</f>
        <v>0</v>
      </c>
      <c r="E2" s="162"/>
      <c r="F2" s="162"/>
    </row>
    <row r="3" customFormat="false" ht="28.35" hidden="false" customHeight="true" outlineLevel="0" collapsed="false">
      <c r="A3" s="163"/>
      <c r="B3" s="164"/>
      <c r="C3" s="165"/>
      <c r="D3" s="166"/>
    </row>
    <row r="4" customFormat="false" ht="68.65" hidden="false" customHeight="true" outlineLevel="0" collapsed="false">
      <c r="A4" s="167" t="s">
        <v>200</v>
      </c>
      <c r="B4" s="167"/>
      <c r="C4" s="167"/>
      <c r="D4" s="168" t="n">
        <f aca="false">B2*12</f>
        <v>0</v>
      </c>
      <c r="E4" s="168"/>
      <c r="F4" s="168"/>
      <c r="G4" s="169" t="s">
        <v>201</v>
      </c>
      <c r="H4" s="169"/>
      <c r="I4" s="170"/>
    </row>
    <row r="5" customFormat="false" ht="28.35" hidden="false" customHeight="true" outlineLevel="0" collapsed="false">
      <c r="A5" s="171"/>
      <c r="B5" s="171"/>
      <c r="C5" s="171"/>
      <c r="D5" s="172"/>
      <c r="E5" s="172"/>
      <c r="F5" s="172"/>
      <c r="G5" s="173"/>
      <c r="H5" s="170"/>
      <c r="I5" s="170"/>
    </row>
    <row r="6" customFormat="false" ht="56.65" hidden="false" customHeight="true" outlineLevel="0" collapsed="false">
      <c r="A6" s="174" t="s">
        <v>202</v>
      </c>
      <c r="B6" s="174"/>
      <c r="C6" s="174"/>
      <c r="D6" s="162" t="n">
        <f aca="false">D4*C2</f>
        <v>0</v>
      </c>
      <c r="E6" s="162"/>
      <c r="F6" s="162"/>
      <c r="G6" s="170"/>
      <c r="H6" s="170"/>
      <c r="I6" s="170"/>
    </row>
    <row r="7" customFormat="false" ht="28.35" hidden="false" customHeight="true" outlineLevel="0" collapsed="false"/>
  </sheetData>
  <mergeCells count="7">
    <mergeCell ref="D1:F1"/>
    <mergeCell ref="D2:F2"/>
    <mergeCell ref="A4:C4"/>
    <mergeCell ref="D4:F4"/>
    <mergeCell ref="G4:H4"/>
    <mergeCell ref="A6:C6"/>
    <mergeCell ref="D6:F6"/>
  </mergeCells>
  <printOptions headings="false" gridLines="false" gridLinesSet="true" horizontalCentered="true" verticalCentered="false"/>
  <pageMargins left="0.39375" right="0.39375" top="1.57361111111111" bottom="0.590277777777778" header="0.984027777777778" footer="0.511805555555555"/>
  <pageSetup paperSize="9" scale="88" firstPageNumber="0" fitToWidth="1" fitToHeight="1" pageOrder="overThenDown" orientation="portrait" blackAndWhite="false" draft="false" cellComments="none" useFirstPageNumber="false" horizontalDpi="300" verticalDpi="300" copies="1"/>
  <headerFooter differentFirst="false" differentOddEven="false">
    <oddHeader>&amp;C&amp;"Arial Black1,Regular"&amp;14&amp;A&amp;R&amp;Pde&amp;N</oddHeader>
    <oddFooter/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G24"/>
  <sheetViews>
    <sheetView showFormulas="false" showGridLines="fals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D12" activeCellId="0" sqref="D12"/>
    </sheetView>
  </sheetViews>
  <sheetFormatPr defaultRowHeight="15" outlineLevelRow="0" outlineLevelCol="0"/>
  <cols>
    <col collapsed="false" customWidth="true" hidden="false" outlineLevel="0" max="1" min="1" style="0" width="15.87"/>
    <col collapsed="false" customWidth="true" hidden="false" outlineLevel="0" max="2" min="2" style="0" width="12.14"/>
    <col collapsed="false" customWidth="true" hidden="false" outlineLevel="0" max="3" min="3" style="0" width="16"/>
    <col collapsed="false" customWidth="true" hidden="false" outlineLevel="0" max="5" min="4" style="0" width="12.14"/>
    <col collapsed="false" customWidth="true" hidden="false" outlineLevel="0" max="6" min="6" style="0" width="15"/>
    <col collapsed="false" customWidth="true" hidden="false" outlineLevel="0" max="7" min="7" style="0" width="16.14"/>
    <col collapsed="false" customWidth="true" hidden="false" outlineLevel="0" max="8" min="8" style="0" width="9.13"/>
    <col collapsed="false" customWidth="true" hidden="false" outlineLevel="0" max="1025" min="9" style="0" width="8.67"/>
  </cols>
  <sheetData>
    <row r="1" customFormat="false" ht="24.75" hidden="false" customHeight="false" outlineLevel="0" collapsed="false">
      <c r="A1" s="175" t="s">
        <v>203</v>
      </c>
      <c r="B1" s="175"/>
      <c r="C1" s="175"/>
      <c r="D1" s="175"/>
      <c r="E1" s="175"/>
      <c r="F1" s="175"/>
      <c r="G1" s="175"/>
    </row>
    <row r="2" customFormat="false" ht="15.75" hidden="false" customHeight="false" outlineLevel="0" collapsed="false">
      <c r="A2" s="176"/>
      <c r="B2" s="176"/>
      <c r="C2" s="176"/>
      <c r="D2" s="176"/>
      <c r="E2" s="177"/>
      <c r="F2" s="178"/>
      <c r="G2" s="178"/>
    </row>
    <row r="3" customFormat="false" ht="15.75" hidden="false" customHeight="false" outlineLevel="0" collapsed="false">
      <c r="A3" s="179" t="s">
        <v>204</v>
      </c>
      <c r="B3" s="180"/>
      <c r="C3" s="180"/>
      <c r="D3" s="180"/>
      <c r="E3" s="180"/>
      <c r="F3" s="180"/>
      <c r="G3" s="180"/>
    </row>
    <row r="4" customFormat="false" ht="15.75" hidden="false" customHeight="false" outlineLevel="0" collapsed="false">
      <c r="A4" s="179" t="s">
        <v>205</v>
      </c>
      <c r="B4" s="180"/>
      <c r="C4" s="180"/>
      <c r="D4" s="180"/>
      <c r="E4" s="180"/>
      <c r="F4" s="180"/>
      <c r="G4" s="180"/>
    </row>
    <row r="5" customFormat="false" ht="15.75" hidden="false" customHeight="false" outlineLevel="0" collapsed="false">
      <c r="A5" s="179" t="s">
        <v>206</v>
      </c>
      <c r="B5" s="180"/>
      <c r="C5" s="180"/>
      <c r="D5" s="180"/>
      <c r="E5" s="180"/>
      <c r="F5" s="180"/>
      <c r="G5" s="180"/>
    </row>
    <row r="6" customFormat="false" ht="15.75" hidden="false" customHeight="false" outlineLevel="0" collapsed="false">
      <c r="A6" s="179" t="s">
        <v>207</v>
      </c>
      <c r="B6" s="179" t="s">
        <v>208</v>
      </c>
      <c r="C6" s="179"/>
      <c r="D6" s="181" t="s">
        <v>209</v>
      </c>
      <c r="E6" s="180"/>
      <c r="F6" s="180"/>
      <c r="G6" s="180"/>
    </row>
    <row r="7" customFormat="false" ht="15.75" hidden="false" customHeight="false" outlineLevel="0" collapsed="false">
      <c r="A7" s="179" t="s">
        <v>210</v>
      </c>
      <c r="B7" s="180"/>
      <c r="C7" s="180"/>
      <c r="D7" s="180"/>
      <c r="E7" s="180"/>
      <c r="F7" s="180"/>
      <c r="G7" s="180"/>
    </row>
    <row r="8" customFormat="false" ht="15" hidden="false" customHeight="false" outlineLevel="0" collapsed="false">
      <c r="A8" s="182" t="s">
        <v>211</v>
      </c>
      <c r="B8" s="182"/>
      <c r="C8" s="183" t="s">
        <v>212</v>
      </c>
      <c r="D8" s="183"/>
      <c r="E8" s="183"/>
      <c r="F8" s="183"/>
      <c r="G8" s="183"/>
    </row>
    <row r="9" customFormat="false" ht="31.5" hidden="false" customHeight="true" outlineLevel="0" collapsed="false">
      <c r="A9" s="182" t="s">
        <v>213</v>
      </c>
      <c r="B9" s="182" t="s">
        <v>214</v>
      </c>
      <c r="C9" s="184" t="s">
        <v>215</v>
      </c>
      <c r="D9" s="184" t="s">
        <v>216</v>
      </c>
      <c r="E9" s="184"/>
      <c r="F9" s="184" t="s">
        <v>217</v>
      </c>
      <c r="G9" s="184"/>
    </row>
    <row r="10" customFormat="false" ht="42.4" hidden="false" customHeight="true" outlineLevel="0" collapsed="false">
      <c r="A10" s="21" t="s">
        <v>218</v>
      </c>
      <c r="B10" s="185" t="n">
        <f aca="false">Dados_da_UNIDADE!G11</f>
        <v>0</v>
      </c>
      <c r="C10" s="186" t="n">
        <f aca="false">'Técnico em secretariado'!D119</f>
        <v>0</v>
      </c>
      <c r="D10" s="187" t="n">
        <f aca="false">B10*C10</f>
        <v>0</v>
      </c>
      <c r="E10" s="187"/>
      <c r="F10" s="187" t="n">
        <f aca="false">12*D10</f>
        <v>0</v>
      </c>
      <c r="G10" s="187"/>
    </row>
    <row r="11" customFormat="false" ht="19.4" hidden="false" customHeight="true" outlineLevel="0" collapsed="false">
      <c r="A11" s="167" t="s">
        <v>200</v>
      </c>
      <c r="B11" s="167"/>
      <c r="C11" s="167"/>
      <c r="D11" s="168" t="n">
        <f aca="false">Ctrl_Lances!D4</f>
        <v>0</v>
      </c>
      <c r="E11" s="168"/>
      <c r="F11" s="168"/>
    </row>
    <row r="12" customFormat="false" ht="15" hidden="false" customHeight="false" outlineLevel="0" collapsed="false">
      <c r="A12" s="188" t="s">
        <v>219</v>
      </c>
      <c r="B12" s="188"/>
    </row>
    <row r="14" customFormat="false" ht="50.1" hidden="false" customHeight="true" outlineLevel="0" collapsed="false">
      <c r="A14" s="189" t="s">
        <v>220</v>
      </c>
      <c r="B14" s="189"/>
      <c r="C14" s="189"/>
      <c r="D14" s="189"/>
      <c r="E14" s="189"/>
      <c r="F14" s="189"/>
      <c r="G14" s="189"/>
    </row>
    <row r="15" customFormat="false" ht="30" hidden="false" customHeight="true" outlineLevel="0" collapsed="false">
      <c r="A15" s="189" t="s">
        <v>221</v>
      </c>
      <c r="B15" s="189"/>
      <c r="C15" s="189"/>
      <c r="D15" s="189"/>
      <c r="E15" s="189"/>
      <c r="F15" s="189"/>
      <c r="G15" s="189"/>
    </row>
    <row r="16" customFormat="false" ht="60" hidden="false" customHeight="true" outlineLevel="0" collapsed="false">
      <c r="A16" s="189" t="s">
        <v>222</v>
      </c>
      <c r="B16" s="189"/>
      <c r="C16" s="189"/>
      <c r="D16" s="189"/>
      <c r="E16" s="189"/>
      <c r="F16" s="189"/>
      <c r="G16" s="189"/>
    </row>
    <row r="17" customFormat="false" ht="50.1" hidden="false" customHeight="true" outlineLevel="0" collapsed="false">
      <c r="A17" s="189" t="s">
        <v>223</v>
      </c>
      <c r="B17" s="189"/>
      <c r="C17" s="189"/>
      <c r="D17" s="189"/>
      <c r="E17" s="189"/>
      <c r="F17" s="189"/>
      <c r="G17" s="189"/>
    </row>
    <row r="18" customFormat="false" ht="60" hidden="false" customHeight="true" outlineLevel="0" collapsed="false">
      <c r="A18" s="189" t="s">
        <v>224</v>
      </c>
      <c r="B18" s="189"/>
      <c r="C18" s="189"/>
      <c r="D18" s="189"/>
      <c r="E18" s="189"/>
      <c r="F18" s="189"/>
      <c r="G18" s="189"/>
    </row>
    <row r="19" customFormat="false" ht="15" hidden="false" customHeight="false" outlineLevel="0" collapsed="false">
      <c r="A19" s="190"/>
    </row>
    <row r="20" customFormat="false" ht="15" hidden="false" customHeight="false" outlineLevel="0" collapsed="false">
      <c r="A20" s="191" t="s">
        <v>225</v>
      </c>
      <c r="B20" s="191"/>
      <c r="C20" s="191"/>
      <c r="D20" s="191"/>
      <c r="E20" s="191"/>
      <c r="F20" s="191"/>
      <c r="G20" s="191"/>
    </row>
    <row r="22" customFormat="false" ht="15" hidden="false" customHeight="false" outlineLevel="0" collapsed="false">
      <c r="A22" s="192"/>
    </row>
    <row r="23" customFormat="false" ht="15" hidden="false" customHeight="false" outlineLevel="0" collapsed="false">
      <c r="A23" s="191" t="s">
        <v>226</v>
      </c>
      <c r="B23" s="191"/>
      <c r="C23" s="191"/>
      <c r="D23" s="191"/>
      <c r="E23" s="191"/>
      <c r="F23" s="191"/>
      <c r="G23" s="191"/>
    </row>
    <row r="24" customFormat="false" ht="15" hidden="false" customHeight="false" outlineLevel="0" collapsed="false">
      <c r="A24" s="193" t="s">
        <v>227</v>
      </c>
      <c r="B24" s="193"/>
      <c r="C24" s="193"/>
      <c r="D24" s="193"/>
      <c r="E24" s="193"/>
      <c r="F24" s="193"/>
      <c r="G24" s="193"/>
    </row>
  </sheetData>
  <mergeCells count="24">
    <mergeCell ref="A1:G1"/>
    <mergeCell ref="B3:G3"/>
    <mergeCell ref="B4:G4"/>
    <mergeCell ref="B5:G5"/>
    <mergeCell ref="B6:C6"/>
    <mergeCell ref="E6:G6"/>
    <mergeCell ref="B7:G7"/>
    <mergeCell ref="A8:B8"/>
    <mergeCell ref="C8:G8"/>
    <mergeCell ref="D9:E9"/>
    <mergeCell ref="F9:G9"/>
    <mergeCell ref="D10:E10"/>
    <mergeCell ref="F10:G10"/>
    <mergeCell ref="A11:C11"/>
    <mergeCell ref="D11:F11"/>
    <mergeCell ref="A12:B12"/>
    <mergeCell ref="A14:G14"/>
    <mergeCell ref="A15:G15"/>
    <mergeCell ref="A16:G16"/>
    <mergeCell ref="A17:G17"/>
    <mergeCell ref="A18:G18"/>
    <mergeCell ref="A20:G20"/>
    <mergeCell ref="A23:G23"/>
    <mergeCell ref="A24:G24"/>
  </mergeCells>
  <printOptions headings="false" gridLines="false" gridLinesSet="true" horizontalCentered="true" verticalCentered="false"/>
  <pageMargins left="0.39375" right="0.39375" top="1.57361111111111" bottom="0.590277777777778" header="0.984027777777778" footer="0.511805555555555"/>
  <pageSetup paperSize="9" scale="97" firstPageNumber="0" fitToWidth="1" fitToHeight="1" pageOrder="overThenDown" orientation="portrait" blackAndWhite="false" draft="false" cellComments="none" useFirstPageNumber="false" horizontalDpi="300" verticalDpi="300" copies="1"/>
  <headerFooter differentFirst="false" differentOddEven="false">
    <oddHeader>&amp;C&amp;"Arial Black1,Regular"&amp;14&amp;A&amp;R&amp;Pde&amp;N</oddHeader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476</TotalTime>
  <Application>LibreOffice/5.2.6.2$Windows_x86 LibreOffice_project/a3100ed2409ebf1c212f5048fbe377c281438fdc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2018-10-03T19:06:03Z</dcterms:created>
  <dc:creator>Alesandra Cristina Angolini</dc:creator>
  <dc:description/>
  <dc:language>pt-BR</dc:language>
  <cp:lastModifiedBy/>
  <cp:lastPrinted>2020-12-21T18:57:26Z</cp:lastPrinted>
  <dcterms:modified xsi:type="dcterms:W3CDTF">2021-03-16T10:53:50Z</dcterms:modified>
  <cp:revision>29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