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ele.mcs\Downloads\DOCUMENTAÇÃO PREGÃO VIGILANTES\Documentos para publicação pregão 06.2024. Vigilância Patrimonial Armada\"/>
    </mc:Choice>
  </mc:AlternateContent>
  <xr:revisionPtr revIDLastSave="0" documentId="13_ncr:1_{966455CA-DB7C-4ADD-9424-64BB09AE99B9}" xr6:coauthVersionLast="36" xr6:coauthVersionMax="47" xr10:uidLastSave="{00000000-0000-0000-0000-000000000000}"/>
  <bookViews>
    <workbookView xWindow="0" yWindow="0" windowWidth="28800" windowHeight="12225" firstSheet="14" activeTab="19" xr2:uid="{2EC08779-B6DD-4791-A974-9849584C0339}"/>
  </bookViews>
  <sheets>
    <sheet name="Vig. DIURNO 12X36 Salvador-sede" sheetId="20" r:id="rId1"/>
    <sheet name="Vig.NOTURNO 12X36 Salvador-Sede" sheetId="12" r:id="rId2"/>
    <sheet name="Vig. DIURNO 12X36 Salvador" sheetId="19" r:id="rId3"/>
    <sheet name="Vig. NOTURNO 12X36 Salvador 02" sheetId="23" r:id="rId4"/>
    <sheet name="Vig. DIURNO 12X36 Porto Seguro" sheetId="18" r:id="rId5"/>
    <sheet name="Vig. NOTURNO 12X36 Porto Seguro" sheetId="24" r:id="rId6"/>
    <sheet name="Vig. DIURNO 12X36 Feira de Sant" sheetId="14" r:id="rId7"/>
    <sheet name="Vig. NOTURNO 12X36 Feira de San" sheetId="25" r:id="rId8"/>
    <sheet name="Vig. DIURNO 12X36 Juazeiro" sheetId="17" r:id="rId9"/>
    <sheet name="Vig. NOTURNO 12X36 Juazeiro" sheetId="26" r:id="rId10"/>
    <sheet name="Vig. DIURNO 12X36 Vitória da C." sheetId="16" r:id="rId11"/>
    <sheet name="Vig. NOTURNO 12X36 Vitória da C" sheetId="27" r:id="rId12"/>
    <sheet name="Vig. DIURNO 12X36 ilhéus" sheetId="15" r:id="rId13"/>
    <sheet name="Vig. NOTURNO 12X36 ilhéus" sheetId="28" r:id="rId14"/>
    <sheet name="Vig. DIURNO 12X36 Barreiras " sheetId="13" r:id="rId15"/>
    <sheet name="Vig. NOTURNO 12X36 Barreiras" sheetId="29" r:id="rId16"/>
    <sheet name="44 HORAS SEMANAIS - FISCAL" sheetId="4" r:id="rId17"/>
    <sheet name="Uniformes" sheetId="11" r:id="rId18"/>
    <sheet name="EPIs" sheetId="10" r:id="rId19"/>
    <sheet name="QUADRO GERAL" sheetId="30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30" l="1"/>
  <c r="L22" i="30"/>
  <c r="L21" i="30"/>
  <c r="M21" i="30" s="1"/>
  <c r="L20" i="30"/>
  <c r="M20" i="30" s="1"/>
  <c r="L19" i="30"/>
  <c r="M19" i="30" s="1"/>
  <c r="L18" i="30"/>
  <c r="M18" i="30" s="1"/>
  <c r="M17" i="30"/>
  <c r="L17" i="30"/>
  <c r="L14" i="30"/>
  <c r="M14" i="30" s="1"/>
  <c r="L13" i="30"/>
  <c r="M13" i="30" s="1"/>
  <c r="L12" i="30"/>
  <c r="M12" i="30" s="1"/>
  <c r="M11" i="30"/>
  <c r="L11" i="30"/>
  <c r="L10" i="30"/>
  <c r="M10" i="30" s="1"/>
  <c r="L9" i="30"/>
  <c r="M9" i="30" s="1"/>
  <c r="L8" i="30"/>
  <c r="M8" i="30" s="1"/>
  <c r="L7" i="30"/>
  <c r="M7" i="30" s="1"/>
  <c r="L4" i="30"/>
  <c r="M4" i="30" s="1"/>
  <c r="L3" i="30"/>
  <c r="M3" i="30" s="1"/>
  <c r="L2" i="30"/>
  <c r="L23" i="30" l="1"/>
  <c r="M2" i="30"/>
  <c r="M23" i="30" s="1"/>
  <c r="I115" i="29"/>
  <c r="I113" i="29"/>
  <c r="J103" i="29"/>
  <c r="J129" i="29" s="1"/>
  <c r="J94" i="29"/>
  <c r="I83" i="29"/>
  <c r="I82" i="29"/>
  <c r="I81" i="29"/>
  <c r="I80" i="29"/>
  <c r="I72" i="29"/>
  <c r="I69" i="29"/>
  <c r="I70" i="29" s="1"/>
  <c r="J57" i="29"/>
  <c r="I51" i="29"/>
  <c r="I39" i="29" s="1"/>
  <c r="I40" i="29"/>
  <c r="J33" i="29"/>
  <c r="I115" i="28"/>
  <c r="I113" i="28"/>
  <c r="J103" i="28"/>
  <c r="J129" i="28" s="1"/>
  <c r="J94" i="28"/>
  <c r="I83" i="28"/>
  <c r="I82" i="28"/>
  <c r="I81" i="28"/>
  <c r="I80" i="28"/>
  <c r="I72" i="28"/>
  <c r="I69" i="28"/>
  <c r="I70" i="28" s="1"/>
  <c r="J58" i="28"/>
  <c r="J64" i="28" s="1"/>
  <c r="I51" i="28"/>
  <c r="I39" i="28" s="1"/>
  <c r="I40" i="28"/>
  <c r="I115" i="27"/>
  <c r="I113" i="27"/>
  <c r="J103" i="27"/>
  <c r="J129" i="27" s="1"/>
  <c r="J94" i="27"/>
  <c r="I83" i="27"/>
  <c r="I82" i="27"/>
  <c r="I81" i="27"/>
  <c r="I80" i="27"/>
  <c r="I72" i="27"/>
  <c r="I69" i="27"/>
  <c r="I70" i="27" s="1"/>
  <c r="J58" i="27"/>
  <c r="J64" i="27" s="1"/>
  <c r="I51" i="27"/>
  <c r="I39" i="27" s="1"/>
  <c r="I40" i="27"/>
  <c r="I115" i="26"/>
  <c r="I113" i="26"/>
  <c r="J103" i="26"/>
  <c r="J129" i="26" s="1"/>
  <c r="J94" i="26"/>
  <c r="I83" i="26"/>
  <c r="I82" i="26"/>
  <c r="I81" i="26"/>
  <c r="I80" i="26"/>
  <c r="I72" i="26"/>
  <c r="I69" i="26"/>
  <c r="I70" i="26" s="1"/>
  <c r="J57" i="26"/>
  <c r="J58" i="26" s="1"/>
  <c r="J64" i="26" s="1"/>
  <c r="I51" i="26"/>
  <c r="I39" i="26" s="1"/>
  <c r="I40" i="26"/>
  <c r="I115" i="25"/>
  <c r="I113" i="25"/>
  <c r="J103" i="25"/>
  <c r="J129" i="25" s="1"/>
  <c r="J94" i="25"/>
  <c r="I83" i="25"/>
  <c r="I82" i="25"/>
  <c r="I81" i="25"/>
  <c r="I80" i="25"/>
  <c r="I72" i="25"/>
  <c r="I69" i="25"/>
  <c r="I51" i="25"/>
  <c r="I39" i="25" s="1"/>
  <c r="I40" i="25"/>
  <c r="J33" i="25"/>
  <c r="I115" i="24"/>
  <c r="I113" i="24"/>
  <c r="J103" i="24"/>
  <c r="J129" i="24" s="1"/>
  <c r="J94" i="24"/>
  <c r="I83" i="24"/>
  <c r="I82" i="24"/>
  <c r="I81" i="24"/>
  <c r="I80" i="24"/>
  <c r="I85" i="24" s="1"/>
  <c r="I72" i="24"/>
  <c r="I69" i="24"/>
  <c r="I70" i="24" s="1"/>
  <c r="J57" i="24"/>
  <c r="J58" i="24" s="1"/>
  <c r="J64" i="24" s="1"/>
  <c r="I51" i="24"/>
  <c r="I39" i="24" s="1"/>
  <c r="I40" i="24"/>
  <c r="I115" i="23"/>
  <c r="I113" i="23"/>
  <c r="J103" i="23"/>
  <c r="J129" i="23" s="1"/>
  <c r="J94" i="23"/>
  <c r="I83" i="23"/>
  <c r="I82" i="23"/>
  <c r="I81" i="23"/>
  <c r="I80" i="23"/>
  <c r="I85" i="23" s="1"/>
  <c r="I72" i="23"/>
  <c r="I69" i="23"/>
  <c r="J69" i="23" s="1"/>
  <c r="J57" i="23"/>
  <c r="J58" i="23" s="1"/>
  <c r="J64" i="23" s="1"/>
  <c r="I51" i="23"/>
  <c r="I39" i="23" s="1"/>
  <c r="J39" i="23" s="1"/>
  <c r="I40" i="23"/>
  <c r="J33" i="23"/>
  <c r="I115" i="20"/>
  <c r="I113" i="20"/>
  <c r="J103" i="20"/>
  <c r="J129" i="20" s="1"/>
  <c r="J94" i="20"/>
  <c r="I83" i="20"/>
  <c r="I82" i="20"/>
  <c r="I81" i="20"/>
  <c r="I80" i="20"/>
  <c r="I72" i="20"/>
  <c r="I69" i="20"/>
  <c r="I50" i="20"/>
  <c r="I38" i="20" s="1"/>
  <c r="I39" i="20"/>
  <c r="I115" i="19"/>
  <c r="I113" i="19"/>
  <c r="J103" i="19"/>
  <c r="J129" i="19" s="1"/>
  <c r="J94" i="19"/>
  <c r="I83" i="19"/>
  <c r="I82" i="19"/>
  <c r="I81" i="19"/>
  <c r="I80" i="19"/>
  <c r="I72" i="19"/>
  <c r="I69" i="19"/>
  <c r="I70" i="19" s="1"/>
  <c r="J56" i="19"/>
  <c r="I50" i="19"/>
  <c r="I38" i="19" s="1"/>
  <c r="I39" i="19"/>
  <c r="I115" i="18"/>
  <c r="I113" i="18"/>
  <c r="J103" i="18"/>
  <c r="J129" i="18" s="1"/>
  <c r="J94" i="18"/>
  <c r="I83" i="18"/>
  <c r="I82" i="18"/>
  <c r="I81" i="18"/>
  <c r="I80" i="18"/>
  <c r="I85" i="18" s="1"/>
  <c r="I72" i="18"/>
  <c r="I69" i="18"/>
  <c r="I70" i="18" s="1"/>
  <c r="I50" i="18"/>
  <c r="I38" i="18" s="1"/>
  <c r="I39" i="18"/>
  <c r="J58" i="18"/>
  <c r="J64" i="18" s="1"/>
  <c r="I115" i="17"/>
  <c r="I113" i="17"/>
  <c r="J103" i="17"/>
  <c r="J129" i="17" s="1"/>
  <c r="J94" i="17"/>
  <c r="I83" i="17"/>
  <c r="I82" i="17"/>
  <c r="I81" i="17"/>
  <c r="I80" i="17"/>
  <c r="I72" i="17"/>
  <c r="I69" i="17"/>
  <c r="I70" i="17" s="1"/>
  <c r="I50" i="17"/>
  <c r="I38" i="17" s="1"/>
  <c r="I39" i="17"/>
  <c r="I115" i="16"/>
  <c r="I113" i="16"/>
  <c r="J103" i="16"/>
  <c r="J129" i="16" s="1"/>
  <c r="J94" i="16"/>
  <c r="I83" i="16"/>
  <c r="I82" i="16"/>
  <c r="I81" i="16"/>
  <c r="I80" i="16"/>
  <c r="I72" i="16"/>
  <c r="I70" i="16"/>
  <c r="I69" i="16"/>
  <c r="J56" i="16"/>
  <c r="I50" i="16"/>
  <c r="I38" i="16" s="1"/>
  <c r="I39" i="16"/>
  <c r="J58" i="16"/>
  <c r="J64" i="16" s="1"/>
  <c r="I115" i="15"/>
  <c r="I113" i="15"/>
  <c r="J103" i="15"/>
  <c r="J129" i="15" s="1"/>
  <c r="J94" i="15"/>
  <c r="I83" i="15"/>
  <c r="I82" i="15"/>
  <c r="I81" i="15"/>
  <c r="I80" i="15"/>
  <c r="I72" i="15"/>
  <c r="I70" i="15"/>
  <c r="I69" i="15"/>
  <c r="I50" i="15"/>
  <c r="I38" i="15" s="1"/>
  <c r="I39" i="15"/>
  <c r="J58" i="15"/>
  <c r="J64" i="15" s="1"/>
  <c r="I115" i="14"/>
  <c r="I113" i="14"/>
  <c r="J103" i="14"/>
  <c r="J129" i="14" s="1"/>
  <c r="J94" i="14"/>
  <c r="I83" i="14"/>
  <c r="I82" i="14"/>
  <c r="I81" i="14"/>
  <c r="I80" i="14"/>
  <c r="I72" i="14"/>
  <c r="I69" i="14"/>
  <c r="J58" i="14"/>
  <c r="J64" i="14" s="1"/>
  <c r="I50" i="14"/>
  <c r="I38" i="14" s="1"/>
  <c r="I39" i="14"/>
  <c r="I85" i="27" l="1"/>
  <c r="I85" i="16"/>
  <c r="I85" i="14"/>
  <c r="I73" i="14"/>
  <c r="I85" i="29"/>
  <c r="I85" i="15"/>
  <c r="I85" i="19"/>
  <c r="I85" i="17"/>
  <c r="I85" i="20"/>
  <c r="I85" i="26"/>
  <c r="I85" i="25"/>
  <c r="J58" i="29"/>
  <c r="J64" i="29" s="1"/>
  <c r="J58" i="17"/>
  <c r="J64" i="17" s="1"/>
  <c r="J72" i="25"/>
  <c r="J58" i="25"/>
  <c r="J64" i="25" s="1"/>
  <c r="J39" i="25"/>
  <c r="J72" i="23"/>
  <c r="J125" i="29"/>
  <c r="J74" i="29"/>
  <c r="J84" i="29"/>
  <c r="J83" i="29"/>
  <c r="J81" i="29"/>
  <c r="J38" i="29"/>
  <c r="J71" i="29"/>
  <c r="J37" i="29"/>
  <c r="J79" i="29"/>
  <c r="J82" i="29"/>
  <c r="J69" i="29"/>
  <c r="J70" i="29"/>
  <c r="J72" i="29"/>
  <c r="J39" i="29"/>
  <c r="J80" i="29"/>
  <c r="I73" i="29"/>
  <c r="I75" i="29" s="1"/>
  <c r="J33" i="28"/>
  <c r="I85" i="28"/>
  <c r="I73" i="28"/>
  <c r="I75" i="28" s="1"/>
  <c r="J33" i="27"/>
  <c r="J72" i="27" s="1"/>
  <c r="I73" i="27"/>
  <c r="I75" i="27" s="1"/>
  <c r="J33" i="26"/>
  <c r="J72" i="26" s="1"/>
  <c r="I73" i="26"/>
  <c r="I75" i="26" s="1"/>
  <c r="J125" i="25"/>
  <c r="J74" i="25"/>
  <c r="J81" i="25"/>
  <c r="J38" i="25"/>
  <c r="J83" i="25"/>
  <c r="J37" i="25"/>
  <c r="J79" i="25"/>
  <c r="J84" i="25"/>
  <c r="J71" i="25"/>
  <c r="J82" i="25"/>
  <c r="J69" i="25"/>
  <c r="I70" i="25"/>
  <c r="J70" i="25" s="1"/>
  <c r="J80" i="25"/>
  <c r="I73" i="25"/>
  <c r="I75" i="24"/>
  <c r="J33" i="24"/>
  <c r="I73" i="24"/>
  <c r="J125" i="23"/>
  <c r="J74" i="23"/>
  <c r="J79" i="23"/>
  <c r="J37" i="23"/>
  <c r="J40" i="23" s="1"/>
  <c r="J62" i="23" s="1"/>
  <c r="J84" i="23"/>
  <c r="J83" i="23"/>
  <c r="J71" i="23"/>
  <c r="J82" i="23"/>
  <c r="J81" i="23"/>
  <c r="J38" i="23"/>
  <c r="I70" i="23"/>
  <c r="J70" i="23" s="1"/>
  <c r="J80" i="23"/>
  <c r="I73" i="23"/>
  <c r="J32" i="20"/>
  <c r="J58" i="20"/>
  <c r="J64" i="20" s="1"/>
  <c r="I70" i="20"/>
  <c r="I73" i="20"/>
  <c r="I75" i="20" s="1"/>
  <c r="J32" i="19"/>
  <c r="J58" i="19"/>
  <c r="J64" i="19" s="1"/>
  <c r="I73" i="19"/>
  <c r="I75" i="19" s="1"/>
  <c r="J32" i="18"/>
  <c r="I73" i="18"/>
  <c r="I75" i="18" s="1"/>
  <c r="J32" i="17"/>
  <c r="I73" i="17"/>
  <c r="I75" i="17" s="1"/>
  <c r="J32" i="16"/>
  <c r="J38" i="16" s="1"/>
  <c r="I73" i="16"/>
  <c r="I75" i="16" s="1"/>
  <c r="J32" i="15"/>
  <c r="I73" i="15"/>
  <c r="I75" i="15" s="1"/>
  <c r="J32" i="14"/>
  <c r="J83" i="14" s="1"/>
  <c r="I70" i="14"/>
  <c r="I75" i="14" s="1"/>
  <c r="I75" i="23" l="1"/>
  <c r="I75" i="25"/>
  <c r="J80" i="27"/>
  <c r="J70" i="26"/>
  <c r="J80" i="26"/>
  <c r="J48" i="23"/>
  <c r="J43" i="23"/>
  <c r="J85" i="29"/>
  <c r="J93" i="29" s="1"/>
  <c r="J95" i="29" s="1"/>
  <c r="J128" i="29" s="1"/>
  <c r="J40" i="29"/>
  <c r="J125" i="28"/>
  <c r="J74" i="28"/>
  <c r="J71" i="28"/>
  <c r="J81" i="28"/>
  <c r="J38" i="28"/>
  <c r="J84" i="28"/>
  <c r="J37" i="28"/>
  <c r="J40" i="28" s="1"/>
  <c r="J62" i="28" s="1"/>
  <c r="J79" i="28"/>
  <c r="J82" i="28"/>
  <c r="J69" i="28"/>
  <c r="J39" i="28"/>
  <c r="J83" i="28"/>
  <c r="J80" i="28"/>
  <c r="J72" i="28"/>
  <c r="J70" i="28"/>
  <c r="J81" i="27"/>
  <c r="J125" i="27"/>
  <c r="J74" i="27"/>
  <c r="J69" i="27"/>
  <c r="J84" i="27"/>
  <c r="J38" i="27"/>
  <c r="J82" i="27"/>
  <c r="J37" i="27"/>
  <c r="J79" i="27"/>
  <c r="J71" i="27"/>
  <c r="J39" i="27"/>
  <c r="J83" i="27"/>
  <c r="J70" i="27"/>
  <c r="J39" i="26"/>
  <c r="J125" i="26"/>
  <c r="J74" i="26"/>
  <c r="J81" i="26"/>
  <c r="J38" i="26"/>
  <c r="J37" i="26"/>
  <c r="J84" i="26"/>
  <c r="J79" i="26"/>
  <c r="J82" i="26"/>
  <c r="J71" i="26"/>
  <c r="J69" i="26"/>
  <c r="J83" i="26"/>
  <c r="J85" i="25"/>
  <c r="J93" i="25" s="1"/>
  <c r="J95" i="25" s="1"/>
  <c r="J128" i="25" s="1"/>
  <c r="J40" i="25"/>
  <c r="J125" i="24"/>
  <c r="J74" i="24"/>
  <c r="J81" i="24"/>
  <c r="J38" i="24"/>
  <c r="J79" i="24"/>
  <c r="J71" i="24"/>
  <c r="J82" i="24"/>
  <c r="J37" i="24"/>
  <c r="J84" i="24"/>
  <c r="J72" i="24"/>
  <c r="J70" i="24"/>
  <c r="J39" i="24"/>
  <c r="J69" i="24"/>
  <c r="J80" i="24"/>
  <c r="J83" i="24"/>
  <c r="J49" i="23"/>
  <c r="J44" i="23"/>
  <c r="J45" i="23"/>
  <c r="J85" i="23"/>
  <c r="J93" i="23" s="1"/>
  <c r="J95" i="23" s="1"/>
  <c r="J128" i="23" s="1"/>
  <c r="J47" i="23"/>
  <c r="J50" i="23"/>
  <c r="J46" i="23"/>
  <c r="J125" i="20"/>
  <c r="J84" i="20"/>
  <c r="J85" i="20" s="1"/>
  <c r="J93" i="20" s="1"/>
  <c r="J95" i="20" s="1"/>
  <c r="J128" i="20" s="1"/>
  <c r="J125" i="19"/>
  <c r="J74" i="19"/>
  <c r="J69" i="19"/>
  <c r="J84" i="19"/>
  <c r="J71" i="19"/>
  <c r="J82" i="19"/>
  <c r="J37" i="19"/>
  <c r="J36" i="19"/>
  <c r="J79" i="19"/>
  <c r="J80" i="19"/>
  <c r="J83" i="19"/>
  <c r="J38" i="19"/>
  <c r="J72" i="19"/>
  <c r="J70" i="19"/>
  <c r="J81" i="19"/>
  <c r="J125" i="18"/>
  <c r="J74" i="18"/>
  <c r="J81" i="18"/>
  <c r="J37" i="18"/>
  <c r="J36" i="18"/>
  <c r="J84" i="18"/>
  <c r="J79" i="18"/>
  <c r="J71" i="18"/>
  <c r="J82" i="18"/>
  <c r="J38" i="18"/>
  <c r="J80" i="18"/>
  <c r="J83" i="18"/>
  <c r="J72" i="18"/>
  <c r="J70" i="18"/>
  <c r="J69" i="18"/>
  <c r="J125" i="17"/>
  <c r="J74" i="17"/>
  <c r="J69" i="17"/>
  <c r="J37" i="17"/>
  <c r="J36" i="17"/>
  <c r="J79" i="17"/>
  <c r="J82" i="17"/>
  <c r="J84" i="17"/>
  <c r="J71" i="17"/>
  <c r="J72" i="17"/>
  <c r="J80" i="17"/>
  <c r="J38" i="17"/>
  <c r="J70" i="17"/>
  <c r="J81" i="17"/>
  <c r="J83" i="17"/>
  <c r="J70" i="16"/>
  <c r="J125" i="16"/>
  <c r="J74" i="16"/>
  <c r="J69" i="16"/>
  <c r="J79" i="16"/>
  <c r="J37" i="16"/>
  <c r="J84" i="16"/>
  <c r="J82" i="16"/>
  <c r="J36" i="16"/>
  <c r="J83" i="16"/>
  <c r="J71" i="16"/>
  <c r="J72" i="16"/>
  <c r="J80" i="16"/>
  <c r="J81" i="16"/>
  <c r="J125" i="15"/>
  <c r="J74" i="15"/>
  <c r="J81" i="15"/>
  <c r="J37" i="15"/>
  <c r="J82" i="15"/>
  <c r="J36" i="15"/>
  <c r="J84" i="15"/>
  <c r="J79" i="15"/>
  <c r="J71" i="15"/>
  <c r="J69" i="15"/>
  <c r="J80" i="15"/>
  <c r="J83" i="15"/>
  <c r="J38" i="15"/>
  <c r="J70" i="15"/>
  <c r="J72" i="15"/>
  <c r="J80" i="14"/>
  <c r="J69" i="14"/>
  <c r="J38" i="14"/>
  <c r="J72" i="14"/>
  <c r="J125" i="14"/>
  <c r="J84" i="14"/>
  <c r="J79" i="14"/>
  <c r="J71" i="14"/>
  <c r="J37" i="14"/>
  <c r="J36" i="14"/>
  <c r="J74" i="14"/>
  <c r="J82" i="14"/>
  <c r="J70" i="14"/>
  <c r="J81" i="14"/>
  <c r="J85" i="16" l="1"/>
  <c r="J93" i="16" s="1"/>
  <c r="J95" i="16" s="1"/>
  <c r="J128" i="16" s="1"/>
  <c r="J39" i="16"/>
  <c r="J39" i="19"/>
  <c r="J62" i="19" s="1"/>
  <c r="J39" i="14"/>
  <c r="J62" i="14" s="1"/>
  <c r="J43" i="28"/>
  <c r="J48" i="28"/>
  <c r="J50" i="28"/>
  <c r="J85" i="28"/>
  <c r="J93" i="28" s="1"/>
  <c r="J95" i="28" s="1"/>
  <c r="J128" i="28" s="1"/>
  <c r="J40" i="27"/>
  <c r="J62" i="27" s="1"/>
  <c r="J44" i="16"/>
  <c r="J40" i="24"/>
  <c r="J62" i="24" s="1"/>
  <c r="J51" i="23"/>
  <c r="J49" i="19"/>
  <c r="J47" i="19"/>
  <c r="J48" i="19"/>
  <c r="J62" i="29"/>
  <c r="J49" i="29"/>
  <c r="J46" i="29"/>
  <c r="J43" i="29"/>
  <c r="J45" i="29"/>
  <c r="J44" i="29"/>
  <c r="J47" i="29"/>
  <c r="J48" i="29"/>
  <c r="J50" i="29"/>
  <c r="J44" i="28"/>
  <c r="J47" i="28"/>
  <c r="J49" i="28"/>
  <c r="J46" i="28"/>
  <c r="J45" i="28"/>
  <c r="J85" i="27"/>
  <c r="J93" i="27" s="1"/>
  <c r="J95" i="27" s="1"/>
  <c r="J128" i="27" s="1"/>
  <c r="J85" i="26"/>
  <c r="J93" i="26" s="1"/>
  <c r="J95" i="26" s="1"/>
  <c r="J128" i="26" s="1"/>
  <c r="J40" i="26"/>
  <c r="J62" i="25"/>
  <c r="J49" i="25"/>
  <c r="J47" i="25"/>
  <c r="J50" i="25"/>
  <c r="J48" i="25"/>
  <c r="J46" i="25"/>
  <c r="J44" i="25"/>
  <c r="J43" i="25"/>
  <c r="J45" i="25"/>
  <c r="J85" i="24"/>
  <c r="J93" i="24" s="1"/>
  <c r="J95" i="24" s="1"/>
  <c r="J128" i="24" s="1"/>
  <c r="J73" i="23"/>
  <c r="J75" i="23" s="1"/>
  <c r="J127" i="23" s="1"/>
  <c r="J63" i="23"/>
  <c r="J65" i="23" s="1"/>
  <c r="J39" i="20"/>
  <c r="J85" i="19"/>
  <c r="J93" i="19" s="1"/>
  <c r="J95" i="19" s="1"/>
  <c r="J128" i="19" s="1"/>
  <c r="J42" i="19"/>
  <c r="J46" i="19"/>
  <c r="J45" i="19"/>
  <c r="J85" i="18"/>
  <c r="J93" i="18" s="1"/>
  <c r="J95" i="18" s="1"/>
  <c r="J128" i="18" s="1"/>
  <c r="J39" i="18"/>
  <c r="J85" i="17"/>
  <c r="J93" i="17" s="1"/>
  <c r="J95" i="17" s="1"/>
  <c r="J128" i="17" s="1"/>
  <c r="J39" i="17"/>
  <c r="J49" i="16"/>
  <c r="J48" i="16"/>
  <c r="J42" i="16"/>
  <c r="J43" i="16"/>
  <c r="J45" i="16"/>
  <c r="J85" i="15"/>
  <c r="J93" i="15" s="1"/>
  <c r="J95" i="15" s="1"/>
  <c r="J128" i="15" s="1"/>
  <c r="J39" i="15"/>
  <c r="J43" i="14"/>
  <c r="J44" i="14"/>
  <c r="J45" i="14"/>
  <c r="J49" i="14"/>
  <c r="J85" i="14"/>
  <c r="J93" i="14" s="1"/>
  <c r="J95" i="14" s="1"/>
  <c r="J128" i="14" s="1"/>
  <c r="J42" i="14"/>
  <c r="J45" i="27" l="1"/>
  <c r="J51" i="27" s="1"/>
  <c r="J48" i="27"/>
  <c r="J44" i="27"/>
  <c r="J43" i="27"/>
  <c r="J50" i="27"/>
  <c r="J47" i="27"/>
  <c r="J46" i="27"/>
  <c r="J49" i="27"/>
  <c r="J47" i="14"/>
  <c r="J48" i="14"/>
  <c r="J46" i="14"/>
  <c r="J50" i="14" s="1"/>
  <c r="J43" i="19"/>
  <c r="J44" i="19"/>
  <c r="J51" i="28"/>
  <c r="J73" i="28" s="1"/>
  <c r="J75" i="28" s="1"/>
  <c r="J127" i="28" s="1"/>
  <c r="J62" i="16"/>
  <c r="J46" i="16"/>
  <c r="J50" i="16" s="1"/>
  <c r="J47" i="16"/>
  <c r="J51" i="25"/>
  <c r="J73" i="25" s="1"/>
  <c r="J75" i="25" s="1"/>
  <c r="J127" i="25" s="1"/>
  <c r="J44" i="24"/>
  <c r="J45" i="24"/>
  <c r="J49" i="24"/>
  <c r="J43" i="24"/>
  <c r="J48" i="24"/>
  <c r="J50" i="24"/>
  <c r="J46" i="24"/>
  <c r="J47" i="24"/>
  <c r="J51" i="29"/>
  <c r="J62" i="26"/>
  <c r="J44" i="26"/>
  <c r="J43" i="26"/>
  <c r="J48" i="26"/>
  <c r="J50" i="26"/>
  <c r="J49" i="26"/>
  <c r="J47" i="26"/>
  <c r="J46" i="26"/>
  <c r="J45" i="26"/>
  <c r="J126" i="23"/>
  <c r="J130" i="23" s="1"/>
  <c r="J62" i="20"/>
  <c r="J50" i="19"/>
  <c r="J62" i="18"/>
  <c r="J48" i="18"/>
  <c r="J46" i="18"/>
  <c r="J43" i="18"/>
  <c r="J45" i="18"/>
  <c r="J42" i="18"/>
  <c r="J49" i="18"/>
  <c r="J44" i="18"/>
  <c r="J47" i="18"/>
  <c r="J62" i="17"/>
  <c r="J46" i="17"/>
  <c r="J49" i="17"/>
  <c r="J45" i="17"/>
  <c r="J47" i="17"/>
  <c r="J44" i="17"/>
  <c r="J48" i="17"/>
  <c r="J43" i="17"/>
  <c r="J42" i="17"/>
  <c r="J62" i="15"/>
  <c r="J44" i="15"/>
  <c r="J48" i="15"/>
  <c r="J47" i="15"/>
  <c r="J46" i="15"/>
  <c r="J45" i="15"/>
  <c r="J49" i="15"/>
  <c r="J43" i="15"/>
  <c r="J42" i="15"/>
  <c r="J63" i="28" l="1"/>
  <c r="J65" i="28" s="1"/>
  <c r="J126" i="28" s="1"/>
  <c r="J130" i="28" s="1"/>
  <c r="J63" i="25"/>
  <c r="J65" i="25" s="1"/>
  <c r="J51" i="24"/>
  <c r="J73" i="24" s="1"/>
  <c r="J75" i="24" s="1"/>
  <c r="J127" i="24" s="1"/>
  <c r="J73" i="29"/>
  <c r="J75" i="29" s="1"/>
  <c r="J127" i="29" s="1"/>
  <c r="J63" i="29"/>
  <c r="J65" i="29" s="1"/>
  <c r="J63" i="27"/>
  <c r="J65" i="27" s="1"/>
  <c r="J73" i="27"/>
  <c r="J75" i="27" s="1"/>
  <c r="J127" i="27" s="1"/>
  <c r="J51" i="26"/>
  <c r="J126" i="25"/>
  <c r="J130" i="25" s="1"/>
  <c r="J63" i="24"/>
  <c r="J65" i="24" s="1"/>
  <c r="J107" i="23"/>
  <c r="J50" i="20"/>
  <c r="J63" i="19"/>
  <c r="J65" i="19" s="1"/>
  <c r="J73" i="19"/>
  <c r="J75" i="19" s="1"/>
  <c r="J127" i="19" s="1"/>
  <c r="J50" i="18"/>
  <c r="J50" i="17"/>
  <c r="J63" i="16"/>
  <c r="J65" i="16" s="1"/>
  <c r="J73" i="16"/>
  <c r="J75" i="16" s="1"/>
  <c r="J127" i="16" s="1"/>
  <c r="J50" i="15"/>
  <c r="J63" i="14"/>
  <c r="J65" i="14" s="1"/>
  <c r="J73" i="14"/>
  <c r="J75" i="14" s="1"/>
  <c r="J127" i="14" s="1"/>
  <c r="J58" i="12"/>
  <c r="J126" i="29" l="1"/>
  <c r="J130" i="29" s="1"/>
  <c r="J107" i="28"/>
  <c r="J126" i="27"/>
  <c r="J130" i="27" s="1"/>
  <c r="J73" i="26"/>
  <c r="J75" i="26" s="1"/>
  <c r="J127" i="26" s="1"/>
  <c r="J63" i="26"/>
  <c r="J65" i="26" s="1"/>
  <c r="J107" i="25"/>
  <c r="J126" i="24"/>
  <c r="J130" i="24" s="1"/>
  <c r="J108" i="23"/>
  <c r="J112" i="23" s="1"/>
  <c r="J63" i="20"/>
  <c r="J65" i="20" s="1"/>
  <c r="J75" i="20"/>
  <c r="J127" i="20" s="1"/>
  <c r="J126" i="19"/>
  <c r="J130" i="19" s="1"/>
  <c r="J73" i="18"/>
  <c r="J75" i="18" s="1"/>
  <c r="J127" i="18" s="1"/>
  <c r="J63" i="18"/>
  <c r="J65" i="18" s="1"/>
  <c r="J63" i="17"/>
  <c r="J65" i="17" s="1"/>
  <c r="J73" i="17"/>
  <c r="J75" i="17" s="1"/>
  <c r="J127" i="17" s="1"/>
  <c r="J126" i="16"/>
  <c r="J130" i="16" s="1"/>
  <c r="J63" i="15"/>
  <c r="J65" i="15" s="1"/>
  <c r="J73" i="15"/>
  <c r="J75" i="15" s="1"/>
  <c r="J127" i="15" s="1"/>
  <c r="J126" i="14"/>
  <c r="J130" i="14" s="1"/>
  <c r="J110" i="23" l="1"/>
  <c r="J118" i="23"/>
  <c r="J120" i="23" s="1"/>
  <c r="J122" i="23" s="1"/>
  <c r="J111" i="23"/>
  <c r="J107" i="29"/>
  <c r="J108" i="28"/>
  <c r="J110" i="28" s="1"/>
  <c r="J112" i="28"/>
  <c r="J111" i="28"/>
  <c r="J107" i="27"/>
  <c r="J126" i="26"/>
  <c r="J130" i="26" s="1"/>
  <c r="J108" i="25"/>
  <c r="J112" i="25" s="1"/>
  <c r="J107" i="24"/>
  <c r="J126" i="20"/>
  <c r="J130" i="20" s="1"/>
  <c r="J107" i="19"/>
  <c r="J126" i="18"/>
  <c r="J130" i="18" s="1"/>
  <c r="J126" i="17"/>
  <c r="J130" i="17" s="1"/>
  <c r="J107" i="16"/>
  <c r="J126" i="15"/>
  <c r="J130" i="15" s="1"/>
  <c r="J107" i="14"/>
  <c r="J32" i="13"/>
  <c r="J58" i="13"/>
  <c r="J64" i="13" s="1"/>
  <c r="I115" i="13"/>
  <c r="I113" i="13"/>
  <c r="J94" i="13"/>
  <c r="I83" i="13"/>
  <c r="I82" i="13"/>
  <c r="I81" i="13"/>
  <c r="I80" i="13"/>
  <c r="I72" i="13"/>
  <c r="I69" i="13"/>
  <c r="I50" i="13"/>
  <c r="I38" i="13" s="1"/>
  <c r="I39" i="13"/>
  <c r="I115" i="12"/>
  <c r="I113" i="12"/>
  <c r="J94" i="12"/>
  <c r="I83" i="12"/>
  <c r="I82" i="12"/>
  <c r="I81" i="12"/>
  <c r="I80" i="12"/>
  <c r="I72" i="12"/>
  <c r="I69" i="12"/>
  <c r="J64" i="12"/>
  <c r="I51" i="12"/>
  <c r="I40" i="12"/>
  <c r="J111" i="25" l="1"/>
  <c r="J110" i="25"/>
  <c r="J113" i="25" s="1"/>
  <c r="J131" i="25" s="1"/>
  <c r="J132" i="25" s="1"/>
  <c r="J133" i="25" s="1"/>
  <c r="J118" i="25"/>
  <c r="J120" i="25" s="1"/>
  <c r="J122" i="25" s="1"/>
  <c r="J79" i="13"/>
  <c r="J38" i="13"/>
  <c r="J118" i="28"/>
  <c r="J120" i="28" s="1"/>
  <c r="J122" i="28" s="1"/>
  <c r="J113" i="28"/>
  <c r="J131" i="28" s="1"/>
  <c r="J132" i="28" s="1"/>
  <c r="J133" i="28" s="1"/>
  <c r="J113" i="23"/>
  <c r="J131" i="23" s="1"/>
  <c r="J132" i="23" s="1"/>
  <c r="J133" i="23" s="1"/>
  <c r="J108" i="29"/>
  <c r="J112" i="29" s="1"/>
  <c r="J108" i="27"/>
  <c r="J110" i="27" s="1"/>
  <c r="J107" i="26"/>
  <c r="J108" i="24"/>
  <c r="J112" i="24" s="1"/>
  <c r="J108" i="19"/>
  <c r="J110" i="19" s="1"/>
  <c r="J107" i="18"/>
  <c r="J107" i="17"/>
  <c r="J108" i="16"/>
  <c r="J112" i="16" s="1"/>
  <c r="J107" i="15"/>
  <c r="J108" i="14"/>
  <c r="J118" i="14" s="1"/>
  <c r="J120" i="14" s="1"/>
  <c r="J122" i="14" s="1"/>
  <c r="J110" i="14"/>
  <c r="J111" i="14"/>
  <c r="I73" i="12"/>
  <c r="I39" i="12"/>
  <c r="I70" i="12"/>
  <c r="J83" i="13"/>
  <c r="J82" i="13"/>
  <c r="J81" i="13"/>
  <c r="J69" i="13"/>
  <c r="J72" i="13"/>
  <c r="J80" i="13"/>
  <c r="J103" i="12"/>
  <c r="J129" i="12" s="1"/>
  <c r="I85" i="12"/>
  <c r="J33" i="12"/>
  <c r="J37" i="13"/>
  <c r="J36" i="13"/>
  <c r="J103" i="13"/>
  <c r="J129" i="13" s="1"/>
  <c r="I85" i="13"/>
  <c r="I73" i="13"/>
  <c r="J125" i="13"/>
  <c r="J84" i="13"/>
  <c r="I70" i="13"/>
  <c r="J70" i="13" s="1"/>
  <c r="J74" i="13"/>
  <c r="J71" i="13"/>
  <c r="J39" i="13" l="1"/>
  <c r="J111" i="29"/>
  <c r="J110" i="29"/>
  <c r="J113" i="29" s="1"/>
  <c r="J131" i="29" s="1"/>
  <c r="J132" i="29" s="1"/>
  <c r="J133" i="29" s="1"/>
  <c r="J118" i="29"/>
  <c r="J120" i="29" s="1"/>
  <c r="J122" i="29" s="1"/>
  <c r="J111" i="27"/>
  <c r="J118" i="27"/>
  <c r="J120" i="27" s="1"/>
  <c r="J122" i="27" s="1"/>
  <c r="J111" i="16"/>
  <c r="J112" i="14"/>
  <c r="J113" i="14" s="1"/>
  <c r="J131" i="14" s="1"/>
  <c r="J132" i="14" s="1"/>
  <c r="J133" i="14" s="1"/>
  <c r="J111" i="24"/>
  <c r="J118" i="24"/>
  <c r="J120" i="24" s="1"/>
  <c r="J122" i="24" s="1"/>
  <c r="J111" i="19"/>
  <c r="J112" i="27"/>
  <c r="J108" i="26"/>
  <c r="J110" i="26" s="1"/>
  <c r="J118" i="26"/>
  <c r="J120" i="26" s="1"/>
  <c r="J122" i="26" s="1"/>
  <c r="J112" i="26"/>
  <c r="J110" i="24"/>
  <c r="J118" i="19"/>
  <c r="J120" i="19" s="1"/>
  <c r="J122" i="19" s="1"/>
  <c r="J112" i="19"/>
  <c r="J108" i="18"/>
  <c r="J118" i="18" s="1"/>
  <c r="J120" i="18" s="1"/>
  <c r="J122" i="18" s="1"/>
  <c r="J111" i="18"/>
  <c r="J108" i="17"/>
  <c r="J112" i="17" s="1"/>
  <c r="J118" i="17"/>
  <c r="J120" i="17" s="1"/>
  <c r="J122" i="17" s="1"/>
  <c r="J118" i="16"/>
  <c r="J120" i="16" s="1"/>
  <c r="J122" i="16" s="1"/>
  <c r="J110" i="16"/>
  <c r="J108" i="15"/>
  <c r="J112" i="15" s="1"/>
  <c r="I75" i="12"/>
  <c r="J40" i="12"/>
  <c r="J125" i="12"/>
  <c r="J85" i="13"/>
  <c r="J93" i="13" s="1"/>
  <c r="J95" i="13" s="1"/>
  <c r="J128" i="13" s="1"/>
  <c r="I75" i="13"/>
  <c r="J113" i="27" l="1"/>
  <c r="J131" i="27" s="1"/>
  <c r="J132" i="27" s="1"/>
  <c r="J133" i="27" s="1"/>
  <c r="J113" i="24"/>
  <c r="J131" i="24" s="1"/>
  <c r="J132" i="24" s="1"/>
  <c r="J133" i="24" s="1"/>
  <c r="J113" i="19"/>
  <c r="J131" i="19" s="1"/>
  <c r="J132" i="19" s="1"/>
  <c r="J133" i="19" s="1"/>
  <c r="J111" i="15"/>
  <c r="J110" i="15"/>
  <c r="J118" i="15"/>
  <c r="J120" i="15" s="1"/>
  <c r="J122" i="15" s="1"/>
  <c r="J113" i="16"/>
  <c r="J131" i="16" s="1"/>
  <c r="J132" i="16" s="1"/>
  <c r="J133" i="16" s="1"/>
  <c r="J111" i="26"/>
  <c r="J113" i="26" s="1"/>
  <c r="J131" i="26" s="1"/>
  <c r="J132" i="26" s="1"/>
  <c r="J133" i="26" s="1"/>
  <c r="J111" i="17"/>
  <c r="J118" i="20"/>
  <c r="J120" i="20" s="1"/>
  <c r="J122" i="20" s="1"/>
  <c r="J112" i="18"/>
  <c r="J110" i="18"/>
  <c r="J110" i="17"/>
  <c r="J85" i="12"/>
  <c r="J93" i="12" s="1"/>
  <c r="J95" i="12" s="1"/>
  <c r="J128" i="12" s="1"/>
  <c r="J44" i="13"/>
  <c r="J43" i="13"/>
  <c r="J42" i="13"/>
  <c r="J48" i="13"/>
  <c r="J45" i="13"/>
  <c r="J49" i="13"/>
  <c r="J46" i="13"/>
  <c r="J47" i="13"/>
  <c r="J62" i="13"/>
  <c r="J113" i="15" l="1"/>
  <c r="J131" i="15" s="1"/>
  <c r="J132" i="15" s="1"/>
  <c r="J133" i="15" s="1"/>
  <c r="J113" i="17"/>
  <c r="J131" i="17" s="1"/>
  <c r="J132" i="17" s="1"/>
  <c r="J133" i="17" s="1"/>
  <c r="J113" i="18"/>
  <c r="J131" i="18" s="1"/>
  <c r="J132" i="18" s="1"/>
  <c r="J133" i="18" s="1"/>
  <c r="J113" i="20"/>
  <c r="J131" i="20" s="1"/>
  <c r="J132" i="20" s="1"/>
  <c r="J133" i="20" s="1"/>
  <c r="J62" i="12"/>
  <c r="J50" i="13"/>
  <c r="J63" i="13" l="1"/>
  <c r="J65" i="13" s="1"/>
  <c r="J126" i="13" s="1"/>
  <c r="J73" i="13"/>
  <c r="J75" i="13" s="1"/>
  <c r="J127" i="13" s="1"/>
  <c r="J51" i="12"/>
  <c r="J63" i="12" l="1"/>
  <c r="J65" i="12" s="1"/>
  <c r="J126" i="12" s="1"/>
  <c r="J75" i="12"/>
  <c r="J127" i="12" s="1"/>
  <c r="J130" i="13"/>
  <c r="J107" i="13" s="1"/>
  <c r="J108" i="13" s="1"/>
  <c r="J130" i="12" l="1"/>
  <c r="J112" i="13"/>
  <c r="J111" i="13"/>
  <c r="J118" i="13"/>
  <c r="J120" i="13" s="1"/>
  <c r="J122" i="13" s="1"/>
  <c r="J110" i="13"/>
  <c r="J113" i="13" l="1"/>
  <c r="J131" i="13" s="1"/>
  <c r="J132" i="13" s="1"/>
  <c r="J133" i="13" l="1"/>
  <c r="I81" i="4"/>
  <c r="I80" i="4"/>
  <c r="I79" i="4"/>
  <c r="I82" i="4"/>
  <c r="J118" i="12" l="1"/>
  <c r="J120" i="12" s="1"/>
  <c r="J122" i="12" s="1"/>
  <c r="N16" i="10"/>
  <c r="N17" i="10" s="1"/>
  <c r="N18" i="10" s="1"/>
  <c r="N12" i="11"/>
  <c r="N13" i="11" s="1"/>
  <c r="J113" i="12" l="1"/>
  <c r="J131" i="12" s="1"/>
  <c r="J132" i="12" s="1"/>
  <c r="J57" i="4"/>
  <c r="J63" i="4" s="1"/>
  <c r="I114" i="4"/>
  <c r="I112" i="4"/>
  <c r="J102" i="4"/>
  <c r="J128" i="4" s="1"/>
  <c r="J93" i="4"/>
  <c r="I84" i="4"/>
  <c r="I71" i="4"/>
  <c r="I68" i="4"/>
  <c r="I50" i="4"/>
  <c r="I38" i="4" s="1"/>
  <c r="I39" i="4"/>
  <c r="J32" i="4"/>
  <c r="J133" i="12" l="1"/>
  <c r="J38" i="4"/>
  <c r="J78" i="4"/>
  <c r="J80" i="4"/>
  <c r="J81" i="4"/>
  <c r="J79" i="4"/>
  <c r="J82" i="4"/>
  <c r="J73" i="4"/>
  <c r="J71" i="4"/>
  <c r="J70" i="4"/>
  <c r="J68" i="4"/>
  <c r="I72" i="4"/>
  <c r="J124" i="4"/>
  <c r="J83" i="4"/>
  <c r="J37" i="4"/>
  <c r="J36" i="4"/>
  <c r="I69" i="4"/>
  <c r="J69" i="4" s="1"/>
  <c r="J39" i="4" l="1"/>
  <c r="J48" i="4" s="1"/>
  <c r="J84" i="4"/>
  <c r="J92" i="4" s="1"/>
  <c r="J94" i="4" s="1"/>
  <c r="J127" i="4" s="1"/>
  <c r="I74" i="4"/>
  <c r="J44" i="4" l="1"/>
  <c r="J49" i="4"/>
  <c r="J45" i="4"/>
  <c r="J61" i="4"/>
  <c r="J42" i="4"/>
  <c r="J43" i="4"/>
  <c r="J46" i="4"/>
  <c r="J47" i="4"/>
  <c r="J50" i="4" l="1"/>
  <c r="J62" i="4" l="1"/>
  <c r="J64" i="4" s="1"/>
  <c r="J125" i="4" s="1"/>
  <c r="J72" i="4"/>
  <c r="J74" i="4" s="1"/>
  <c r="J126" i="4" s="1"/>
  <c r="J129" i="4" l="1"/>
  <c r="J106" i="4" l="1"/>
  <c r="J107" i="4" l="1"/>
  <c r="J117" i="4" s="1"/>
  <c r="J119" i="4" s="1"/>
  <c r="J121" i="4" s="1"/>
  <c r="J111" i="4" l="1"/>
  <c r="J110" i="4"/>
  <c r="J109" i="4"/>
  <c r="J112" i="4" l="1"/>
  <c r="J130" i="4" s="1"/>
  <c r="J131" i="4" s="1"/>
  <c r="J132" i="4" l="1"/>
</calcChain>
</file>

<file path=xl/sharedStrings.xml><?xml version="1.0" encoding="utf-8"?>
<sst xmlns="http://schemas.openxmlformats.org/spreadsheetml/2006/main" count="3648" uniqueCount="238">
  <si>
    <t>IN 05/2017/SEGES/MPDG - ANEXO VII-D</t>
  </si>
  <si>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</si>
  <si>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</si>
  <si>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</si>
  <si>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</si>
  <si>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</si>
  <si>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</si>
  <si>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</si>
  <si>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</si>
  <si>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</si>
  <si>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</si>
  <si>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</si>
  <si>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</si>
  <si>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</si>
  <si>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</si>
  <si>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</si>
  <si>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</si>
  <si>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</si>
  <si>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</si>
  <si>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</si>
  <si>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</si>
  <si>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</si>
  <si>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</si>
  <si>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</si>
  <si>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</si>
  <si>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</si>
  <si>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</si>
  <si>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Noturno</t>
  </si>
  <si>
    <t>E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</si>
  <si>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</si>
  <si>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</si>
  <si>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</si>
  <si>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 (Percentual obrigatório conforme Anexo XII - IN 5/17)</t>
  </si>
  <si>
    <t>Férias e Adicional de Férias  (Percentual obrigatório conforme Anexo XII - IN 5/17)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</si>
  <si>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</si>
  <si>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</si>
  <si>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</si>
  <si>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</si>
  <si>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</si>
  <si>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SAT: O licitante deverá ajustar para a realidade da sua empresa.</t>
  </si>
  <si>
    <t>SESC ou SESI</t>
  </si>
  <si>
    <t xml:space="preserve">SENAI - SENAC </t>
  </si>
  <si>
    <t>F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</si>
  <si>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</si>
  <si>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</si>
  <si>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</si>
  <si>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</si>
  <si>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</si>
  <si>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</si>
  <si>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</si>
  <si>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</si>
  <si>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</si>
  <si>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</si>
  <si>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</si>
  <si>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</si>
  <si>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</si>
  <si>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</si>
  <si>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</si>
  <si>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</si>
  <si>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</si>
  <si>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</si>
  <si>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</si>
  <si>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</si>
  <si>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</si>
  <si>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 xml:space="preserve">Aviso Prévio Trabalhado </t>
  </si>
  <si>
    <t>TOTAL DO MÓDULO 3</t>
  </si>
  <si>
    <t>MÓDULO 4 – CUSTO DE REPOSIÇÃO DO PROFISSIONAL AUSENTE</t>
  </si>
  <si>
    <t>Submódulo 4.1 - Substituto nas Ausências Legais</t>
  </si>
  <si>
    <t>Substituto na cobertura de Férias</t>
  </si>
  <si>
    <t xml:space="preserve">Substituto na cobertura de Ausências Legais </t>
  </si>
  <si>
    <t xml:space="preserve">Substituto na cobertura de Licença-Paternidade 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</si>
  <si>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</si>
  <si>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</si>
  <si>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</si>
  <si>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</si>
  <si>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</si>
  <si>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 xml:space="preserve"> 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</si>
  <si>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</si>
  <si>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</si>
  <si>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</si>
  <si>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</si>
  <si>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</si>
  <si>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</si>
  <si>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</si>
  <si>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</si>
  <si>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</si>
  <si>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</si>
  <si>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Insumo dos Uniformes </t>
  </si>
  <si>
    <t>Utensílios</t>
  </si>
  <si>
    <t>Outros (especificar)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</si>
  <si>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</si>
  <si>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</si>
  <si>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</si>
  <si>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</si>
  <si>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</si>
  <si>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</si>
  <si>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</si>
  <si>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 (Lucro Presumido)</t>
  </si>
  <si>
    <t>C.2</t>
  </si>
  <si>
    <t>COFINS (Lucro Presumido)</t>
  </si>
  <si>
    <t>C.3</t>
  </si>
  <si>
    <t>ISS (Alíquota máxima)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</si>
  <si>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</si>
  <si>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</si>
  <si>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</si>
  <si>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</si>
  <si>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</si>
  <si>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</si>
  <si>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</si>
  <si>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</si>
  <si>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</si>
  <si>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</si>
  <si>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</si>
  <si>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</si>
  <si>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PREÇO TOTAL ANUAL</t>
  </si>
  <si>
    <t xml:space="preserve">Hora Extra </t>
  </si>
  <si>
    <t>Outros</t>
  </si>
  <si>
    <t>PREGÃO N.º ____/2024</t>
  </si>
  <si>
    <t>Salvador/BA</t>
  </si>
  <si>
    <t>UNIFORMES</t>
  </si>
  <si>
    <t>Item</t>
  </si>
  <si>
    <t>Especificação</t>
  </si>
  <si>
    <t>Unidades</t>
  </si>
  <si>
    <t>Quantidade anual</t>
  </si>
  <si>
    <t>Preço total</t>
  </si>
  <si>
    <t>VALOR TOTAL EM 12 MESES</t>
  </si>
  <si>
    <t>VALOR TOTAL MENSAL</t>
  </si>
  <si>
    <t>Insumo de EPIs</t>
  </si>
  <si>
    <t>UASG: 200346</t>
  </si>
  <si>
    <t xml:space="preserve"> FGTS sobre Aviso Prévio Indenizado</t>
  </si>
  <si>
    <t>GPS, FGTS e outras contribuições sobre o Aviso Prévio Trabalhado</t>
  </si>
  <si>
    <t>Nº do Processo: 08258.000090/2023-23</t>
  </si>
  <si>
    <t>CCT/2024-2025</t>
  </si>
  <si>
    <t>Vigilância Armada</t>
  </si>
  <si>
    <t>5173-30</t>
  </si>
  <si>
    <t>Sindivigilantes-BA</t>
  </si>
  <si>
    <r>
      <t xml:space="preserve">Auxílio-Refeição </t>
    </r>
    <r>
      <rPr>
        <b/>
        <sz val="10"/>
        <color rgb="FFFF0000"/>
        <rFont val="Arial"/>
        <family val="2"/>
      </rPr>
      <t>(cláusula 22°, §1°, CCT/2024-2025)</t>
    </r>
  </si>
  <si>
    <r>
      <t>Transporte</t>
    </r>
    <r>
      <rPr>
        <b/>
        <sz val="10"/>
        <color rgb="FFFF0000"/>
        <rFont val="Arial"/>
        <family val="2"/>
      </rPr>
      <t xml:space="preserve"> (cláusula 23° CCT/2024-2025)</t>
    </r>
    <r>
      <rPr>
        <sz val="10"/>
        <rFont val="Arial"/>
        <family val="2"/>
      </rPr>
      <t xml:space="preserve">  </t>
    </r>
  </si>
  <si>
    <r>
      <t xml:space="preserve">Assistência Médica </t>
    </r>
    <r>
      <rPr>
        <b/>
        <sz val="10"/>
        <color rgb="FFFF0000"/>
        <rFont val="Arial"/>
        <family val="2"/>
      </rPr>
      <t>(cláusula 74°,§4° em conjunto com o §6° (2/3 de 233,73), CCT/2024-2025)</t>
    </r>
  </si>
  <si>
    <r>
      <t xml:space="preserve">Seguro de Vida </t>
    </r>
    <r>
      <rPr>
        <b/>
        <sz val="10"/>
        <color rgb="FFFF0000"/>
        <rFont val="Arial"/>
        <family val="2"/>
      </rPr>
      <t>(Cláusula 29°, CCT/2024-2025)</t>
    </r>
  </si>
  <si>
    <r>
      <t xml:space="preserve">Adicional Noturno </t>
    </r>
    <r>
      <rPr>
        <b/>
        <sz val="10"/>
        <color rgb="FFFF0000"/>
        <rFont val="Arial"/>
        <family val="2"/>
      </rPr>
      <t>(Salario+ 30% Peric.) / 220h x 20% valor hora noturna x 7h (22h às 5h) x 15 dias</t>
    </r>
  </si>
  <si>
    <r>
      <t xml:space="preserve">Adicional de Hora Noturna reduzida </t>
    </r>
    <r>
      <rPr>
        <b/>
        <sz val="10"/>
        <color rgb="FFFF0000"/>
        <rFont val="Arial"/>
        <family val="2"/>
      </rPr>
      <t>(Salario+ 30% Peric.) / 220h x 20% x 1h x 15 dias</t>
    </r>
  </si>
  <si>
    <r>
      <t xml:space="preserve">Transporte </t>
    </r>
    <r>
      <rPr>
        <b/>
        <sz val="10"/>
        <color rgb="FFFF0000"/>
        <rFont val="Arial"/>
        <family val="2"/>
      </rPr>
      <t>(cláusula 23° CCT/2024-2025)</t>
    </r>
    <r>
      <rPr>
        <sz val="10"/>
        <rFont val="Arial"/>
        <family val="2"/>
      </rPr>
      <t xml:space="preserve">  </t>
    </r>
  </si>
  <si>
    <t>Vigilante Armado</t>
  </si>
  <si>
    <r>
      <t>Transporte</t>
    </r>
    <r>
      <rPr>
        <b/>
        <sz val="10"/>
        <color rgb="FFFF0000"/>
        <rFont val="Arial"/>
        <family val="2"/>
      </rPr>
      <t xml:space="preserve"> (cláusula 23° CCT/2024-2025) </t>
    </r>
  </si>
  <si>
    <t>Boné com emblema da empresa</t>
  </si>
  <si>
    <t>Unidade de medida</t>
  </si>
  <si>
    <t>Calça comprida em RipStop</t>
  </si>
  <si>
    <t>Unidade</t>
  </si>
  <si>
    <t>Camisa de manga curta, com emblema da empresa</t>
  </si>
  <si>
    <t>Capa de Chuva</t>
  </si>
  <si>
    <t>Cinto com fivela</t>
  </si>
  <si>
    <t>Coturno</t>
  </si>
  <si>
    <t>Par</t>
  </si>
  <si>
    <t>Crachá</t>
  </si>
  <si>
    <t>Jaqueta de frio ou japona</t>
  </si>
  <si>
    <t>Par de Meia</t>
  </si>
  <si>
    <t>Revólver, calibre 38</t>
  </si>
  <si>
    <t>Munição não remanufaturada, calibre .38, blister com dez unidades</t>
  </si>
  <si>
    <t>Colete balístico, mínimo nível II-A (capa de colete)</t>
  </si>
  <si>
    <t>Colete balístico, mínimo nível II-A (painel balístico)</t>
  </si>
  <si>
    <t>Cassetete, tipo tonfa</t>
  </si>
  <si>
    <t>Par de algemas</t>
  </si>
  <si>
    <t>Cinto de guarnição</t>
  </si>
  <si>
    <t>Coldre</t>
  </si>
  <si>
    <t>Porta cassetete</t>
  </si>
  <si>
    <t>Porta algemas</t>
  </si>
  <si>
    <t>Lanterna tática, com facho de luz no mínimo de 60m</t>
  </si>
  <si>
    <t>Apito e cordão para apito</t>
  </si>
  <si>
    <t>Livro de Ocorrência, tamanho aproximado - A4</t>
  </si>
  <si>
    <t>PCT 10unid.</t>
  </si>
  <si>
    <t>VALOR TOTAL MENSAL POR VIGILANTE</t>
  </si>
  <si>
    <t>VALOR TOTAL EM 12 MESES POR VIGILANTE</t>
  </si>
  <si>
    <t>PREÇO TOTAL POR EMPREGADO MENSAL</t>
  </si>
  <si>
    <t>Incidência do submódulo 2.2 sobre o 13º Salário e Adicional de Férias</t>
  </si>
  <si>
    <r>
      <t xml:space="preserve">Multa do FGTS sobre o Aviso Prévio Indenizado </t>
    </r>
    <r>
      <rPr>
        <b/>
        <sz val="10"/>
        <color rgb="FFFF0000"/>
        <rFont val="Arial"/>
        <family val="2"/>
      </rPr>
      <t>(Anexo XII - IN05/2017)</t>
    </r>
  </si>
  <si>
    <r>
      <t xml:space="preserve">Multa do FGTS sobre o Aviso Prévio Trabalhado </t>
    </r>
    <r>
      <rPr>
        <b/>
        <sz val="10"/>
        <color rgb="FFFF0000"/>
        <rFont val="Arial"/>
        <family val="2"/>
      </rPr>
      <t>(Anexo XII - IN05/2017)</t>
    </r>
  </si>
  <si>
    <r>
      <t>Multa do FGTS sobre o Aviso Prévio Trabalhado</t>
    </r>
    <r>
      <rPr>
        <b/>
        <sz val="10"/>
        <color rgb="FFFF0000"/>
        <rFont val="Arial"/>
        <family val="2"/>
      </rPr>
      <t xml:space="preserve"> (Anexo XII - IN05/2017)</t>
    </r>
  </si>
  <si>
    <r>
      <t xml:space="preserve">Adicional Periculosidade </t>
    </r>
    <r>
      <rPr>
        <b/>
        <sz val="10"/>
        <color rgb="FFFF0000"/>
        <rFont val="Arial"/>
        <family val="2"/>
      </rPr>
      <t>( Cláusula quarta - CCT-2024/2025 - Tabela de remuneração)</t>
    </r>
  </si>
  <si>
    <r>
      <t xml:space="preserve">13 (Décimo-terceiro) salário </t>
    </r>
    <r>
      <rPr>
        <b/>
        <sz val="10"/>
        <color rgb="FFFF0000"/>
        <rFont val="Arial"/>
        <family val="2"/>
      </rPr>
      <t>(Percentual obrigatório conforme Anexo XII - IN 5/17)</t>
    </r>
  </si>
  <si>
    <r>
      <t xml:space="preserve">Férias e Adicional de Férias  </t>
    </r>
    <r>
      <rPr>
        <b/>
        <sz val="10"/>
        <color rgb="FFFF0000"/>
        <rFont val="Arial"/>
        <family val="2"/>
      </rPr>
      <t>(Percentual obrigatório conforme Anexo XII - IN 5/17)</t>
    </r>
  </si>
  <si>
    <t>Categoria profissional: Vigilante Diurno Salvador/Sede</t>
  </si>
  <si>
    <t>Categoria profissional: Vigilante Noturno - Salvador/Sede</t>
  </si>
  <si>
    <t>Categoria profissional: Vigilante Diurno - Salvador - Corredor da Vitória</t>
  </si>
  <si>
    <t>Categoria profissional: Vigilante Noturno - Salvador/Corredor da Vitória</t>
  </si>
  <si>
    <t>Categoria profissional: Vigilante Diurno Porto Seguro</t>
  </si>
  <si>
    <t>Categoria profissional: Vigilante Noturno - Porto Seguro</t>
  </si>
  <si>
    <t>Categoria profissional: Vigilante Diurno- Feira de Santana</t>
  </si>
  <si>
    <t>Categoria profissional: Vigilante Noturno - Feira de Santana</t>
  </si>
  <si>
    <t>Categoria profissional: Vigilante Diurno - Juazeiro</t>
  </si>
  <si>
    <t>Categoria profissional: Vigilante Noturno - Juazeiro</t>
  </si>
  <si>
    <t>Categoria profissional: Vigilante Diurno - Vitória da Conquista</t>
  </si>
  <si>
    <t>Categoria profissional: Vigilante Noturno - Vitória da Conquista</t>
  </si>
  <si>
    <t>Categoria profissional: Vigilante Diunrno - Ilhéus</t>
  </si>
  <si>
    <t>Categoria profissional: Vigilante Noturno - Ilhéus</t>
  </si>
  <si>
    <t>Categoria profissional: Vigilante Diurno - Barreiras</t>
  </si>
  <si>
    <t>Categoria profissional: Vigilante Noturno - Barreiras</t>
  </si>
  <si>
    <t>Funcionário</t>
  </si>
  <si>
    <t>Categoria profissional: Vigilante (Fiscal)</t>
  </si>
  <si>
    <r>
      <t xml:space="preserve">Adicional do Vigilante Fiscal </t>
    </r>
    <r>
      <rPr>
        <b/>
        <sz val="10"/>
        <color rgb="FFFF0000"/>
        <rFont val="Arial"/>
        <family val="2"/>
      </rPr>
      <t>( Cláusula quarta - CCT-2024/2025 - Tabela de remuneração)</t>
    </r>
  </si>
  <si>
    <t>Grupo</t>
  </si>
  <si>
    <t>Local de execução</t>
  </si>
  <si>
    <t>Endereço</t>
  </si>
  <si>
    <t>CATSER</t>
  </si>
  <si>
    <t>Escala</t>
  </si>
  <si>
    <t>Turno</t>
  </si>
  <si>
    <t>Dias da semana</t>
  </si>
  <si>
    <t>Qtde de postos</t>
  </si>
  <si>
    <t>N° de vigilantes</t>
  </si>
  <si>
    <t>Valor mensal por vigilante</t>
  </si>
  <si>
    <t>Valor mensal total</t>
  </si>
  <si>
    <t>Valor global total       (5 anos)</t>
  </si>
  <si>
    <t>Superintendência Regional de Polícia Federal na Bahia –</t>
  </si>
  <si>
    <t>Av. Eng. Oscar Pontes, 339 - Água de Meninos, Salvador - BA, 40460-001</t>
  </si>
  <si>
    <t>44h semanais</t>
  </si>
  <si>
    <t>Horário administrativo</t>
  </si>
  <si>
    <t>___</t>
  </si>
  <si>
    <t>12x36h</t>
  </si>
  <si>
    <t>Diurno/12h</t>
  </si>
  <si>
    <t>Todos os dias</t>
  </si>
  <si>
    <t>Noturno/12h</t>
  </si>
  <si>
    <t>Delegacia de Controle de Armas e Químicos, e Segurança Privada, e Delegacia de Polícia de Imigração – Corredor da Vitória</t>
  </si>
  <si>
    <t>Av. Sete de Setembro, 2365 - Vitória, Salvador -BA, 40080-001</t>
  </si>
  <si>
    <t>Delegacia de Polícia Federal em Porto Seguro – DPF/PSO/BA</t>
  </si>
  <si>
    <t>Estrada do Aeroporto, 917 Porto Seguro, BA,45810-000</t>
  </si>
  <si>
    <t>FEIRA DE SANTANA</t>
  </si>
  <si>
    <t>Avenida Maria Quitéria, 162 - Serraria Brasil, Feira de Santana - BA</t>
  </si>
  <si>
    <t>Delegacia Regional de Polícia Federal em Juazeiro – DPF/JZO/BA</t>
  </si>
  <si>
    <t>Rua Amazonas, 99 - Santo Antonio, Juazeiro- BA, 48903-240</t>
  </si>
  <si>
    <t>Delegacia Regional de Polícia Federal em Vitória da Conquista DPF/VDC/BA</t>
  </si>
  <si>
    <t>Avenida Guimarães Viana dos Santos, 426 Loteamento Caminho da Universidade - Candeias, Vitória da Conquista - BA, 45029-901</t>
  </si>
  <si>
    <t>Delegacia de Polícia Federal em Ilhéus – DPF/ILS/BA</t>
  </si>
  <si>
    <t>Av. Gov. Roberto Santos, nº 11 - Fundão, Ilhéus - BA, 45658-635</t>
  </si>
  <si>
    <t>Delegacia de Polícia Federal em Barreiras – DPF/BRA/BA</t>
  </si>
  <si>
    <t>Avenida Aylon Macedo, nº 2227, bairro Morada Nobre, Barreiras /BA</t>
  </si>
  <si>
    <t>TOTAL</t>
  </si>
  <si>
    <t>Administrativo</t>
  </si>
  <si>
    <t>Preço 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</si>
</sst>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&quot;R$ &quot;#,##0.00_);[Red]\(&quot;R$ &quot;#,##0.00\)"/>
    <numFmt numFmtId="165" formatCode="_-&quot;R$&quot;* #,##0.00_-;\-&quot;R$&quot;* #,##0.00_-;_-&quot;R$&quot;* &quot;-&quot;??_-;_-@_-"/>
    <numFmt numFmtId="166" formatCode="&quot;R$&quot;\ #,##0.00"/>
    <numFmt numFmtId="167" formatCode="0.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31"/>
      </patternFill>
    </fill>
    <fill>
      <patternFill patternType="solid">
        <fgColor rgb="FF00B050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9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165">
    <xf numFmtId="0" fontId="0" fillId="0" borderId="0" xfId="0"/>
    <xf numFmtId="0" fontId="3" fillId="0" borderId="0" xfId="2" applyFont="1" applyAlignment="1">
      <alignment horizontal="center"/>
    </xf>
    <xf numFmtId="0" fontId="2" fillId="0" borderId="2" xfId="2" applyBorder="1" applyAlignment="1">
      <alignment horizontal="center"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2" fillId="0" borderId="2" xfId="2" applyBorder="1" applyAlignment="1">
      <alignment vertical="center"/>
    </xf>
    <xf numFmtId="165" fontId="2" fillId="0" borderId="2" xfId="1" applyFont="1" applyBorder="1" applyAlignment="1">
      <alignment vertical="center"/>
    </xf>
    <xf numFmtId="10" fontId="2" fillId="0" borderId="2" xfId="3" applyNumberFormat="1" applyBorder="1" applyAlignment="1">
      <alignment horizontal="center" vertical="center"/>
    </xf>
    <xf numFmtId="165" fontId="3" fillId="0" borderId="2" xfId="1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2" fontId="3" fillId="0" borderId="0" xfId="2" applyNumberFormat="1" applyFont="1" applyAlignment="1">
      <alignment vertical="center"/>
    </xf>
    <xf numFmtId="0" fontId="3" fillId="3" borderId="2" xfId="2" applyFont="1" applyFill="1" applyBorder="1" applyAlignment="1">
      <alignment horizontal="center" vertical="center"/>
    </xf>
    <xf numFmtId="10" fontId="2" fillId="0" borderId="2" xfId="2" applyNumberFormat="1" applyBorder="1" applyAlignment="1">
      <alignment horizontal="center" vertical="center"/>
    </xf>
    <xf numFmtId="10" fontId="2" fillId="4" borderId="2" xfId="2" applyNumberFormat="1" applyFill="1" applyBorder="1" applyAlignment="1">
      <alignment horizontal="center" vertical="center"/>
    </xf>
    <xf numFmtId="10" fontId="3" fillId="0" borderId="2" xfId="2" applyNumberFormat="1" applyFont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10" fontId="2" fillId="6" borderId="2" xfId="2" applyNumberFormat="1" applyFill="1" applyBorder="1" applyAlignment="1">
      <alignment horizontal="center" vertical="center"/>
    </xf>
    <xf numFmtId="165" fontId="2" fillId="0" borderId="2" xfId="1" applyFont="1" applyBorder="1" applyAlignment="1">
      <alignment horizontal="right" vertical="center"/>
    </xf>
    <xf numFmtId="165" fontId="2" fillId="0" borderId="2" xfId="1" applyFont="1" applyFill="1" applyBorder="1" applyAlignment="1">
      <alignment vertical="center"/>
    </xf>
    <xf numFmtId="165" fontId="3" fillId="0" borderId="2" xfId="1" applyFont="1" applyFill="1" applyBorder="1" applyAlignment="1">
      <alignment vertical="center"/>
    </xf>
    <xf numFmtId="10" fontId="2" fillId="7" borderId="2" xfId="2" applyNumberFormat="1" applyFill="1" applyBorder="1" applyAlignment="1">
      <alignment horizontal="center" vertical="center"/>
    </xf>
    <xf numFmtId="165" fontId="2" fillId="7" borderId="2" xfId="1" applyFont="1" applyFill="1" applyBorder="1" applyAlignment="1">
      <alignment vertical="center"/>
    </xf>
    <xf numFmtId="0" fontId="3" fillId="5" borderId="2" xfId="2" applyFont="1" applyFill="1" applyBorder="1" applyAlignment="1">
      <alignment horizontal="center" vertical="center"/>
    </xf>
    <xf numFmtId="10" fontId="2" fillId="0" borderId="2" xfId="2" applyNumberFormat="1" applyBorder="1" applyAlignment="1">
      <alignment vertical="center"/>
    </xf>
    <xf numFmtId="165" fontId="2" fillId="0" borderId="2" xfId="1" applyFont="1" applyBorder="1" applyAlignment="1">
      <alignment horizontal="center" vertical="center"/>
    </xf>
    <xf numFmtId="10" fontId="2" fillId="0" borderId="2" xfId="3" applyNumberForma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10" fontId="4" fillId="0" borderId="6" xfId="3" applyNumberFormat="1" applyFont="1" applyBorder="1" applyAlignment="1">
      <alignment vertical="center"/>
    </xf>
    <xf numFmtId="2" fontId="4" fillId="0" borderId="9" xfId="2" applyNumberFormat="1" applyFont="1" applyBorder="1" applyAlignment="1">
      <alignment vertical="center"/>
    </xf>
    <xf numFmtId="0" fontId="4" fillId="0" borderId="10" xfId="2" applyFont="1" applyBorder="1" applyAlignment="1">
      <alignment horizontal="center" vertical="center"/>
    </xf>
    <xf numFmtId="10" fontId="4" fillId="0" borderId="0" xfId="3" applyNumberFormat="1" applyFont="1" applyBorder="1" applyAlignment="1">
      <alignment vertical="center"/>
    </xf>
    <xf numFmtId="2" fontId="4" fillId="0" borderId="11" xfId="2" applyNumberFormat="1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12" xfId="2" applyFont="1" applyBorder="1" applyAlignment="1">
      <alignment horizontal="center" vertical="center"/>
    </xf>
    <xf numFmtId="10" fontId="4" fillId="0" borderId="1" xfId="3" applyNumberFormat="1" applyFont="1" applyBorder="1" applyAlignment="1">
      <alignment vertical="center"/>
    </xf>
    <xf numFmtId="2" fontId="4" fillId="0" borderId="13" xfId="2" applyNumberFormat="1" applyFont="1" applyBorder="1" applyAlignment="1">
      <alignment vertical="center"/>
    </xf>
    <xf numFmtId="44" fontId="0" fillId="0" borderId="0" xfId="0" applyNumberFormat="1"/>
    <xf numFmtId="0" fontId="3" fillId="0" borderId="0" xfId="2" applyFont="1" applyAlignment="1">
      <alignment horizontal="left"/>
    </xf>
    <xf numFmtId="0" fontId="8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 shrinkToFit="1"/>
    </xf>
    <xf numFmtId="166" fontId="0" fillId="0" borderId="0" xfId="0" applyNumberFormat="1"/>
    <xf numFmtId="0" fontId="3" fillId="6" borderId="2" xfId="2" applyFont="1" applyFill="1" applyBorder="1" applyAlignment="1">
      <alignment horizontal="center" vertical="center"/>
    </xf>
    <xf numFmtId="165" fontId="3" fillId="6" borderId="2" xfId="1" applyFont="1" applyFill="1" applyBorder="1" applyAlignment="1">
      <alignment vertical="center"/>
    </xf>
    <xf numFmtId="165" fontId="6" fillId="6" borderId="2" xfId="2" applyNumberFormat="1" applyFont="1" applyFill="1" applyBorder="1" applyAlignment="1">
      <alignment vertical="center"/>
    </xf>
    <xf numFmtId="10" fontId="3" fillId="6" borderId="2" xfId="2" applyNumberFormat="1" applyFont="1" applyFill="1" applyBorder="1" applyAlignment="1">
      <alignment horizontal="center" vertical="center"/>
    </xf>
    <xf numFmtId="0" fontId="3" fillId="12" borderId="2" xfId="2" applyFont="1" applyFill="1" applyBorder="1" applyAlignment="1">
      <alignment horizontal="center" vertical="center"/>
    </xf>
    <xf numFmtId="10" fontId="2" fillId="12" borderId="2" xfId="2" applyNumberFormat="1" applyFill="1" applyBorder="1" applyAlignment="1">
      <alignment horizontal="center" vertical="center"/>
    </xf>
    <xf numFmtId="167" fontId="2" fillId="7" borderId="2" xfId="2" applyNumberFormat="1" applyFill="1" applyBorder="1" applyAlignment="1">
      <alignment horizontal="center" vertical="center"/>
    </xf>
    <xf numFmtId="0" fontId="2" fillId="0" borderId="14" xfId="2" applyBorder="1" applyAlignment="1">
      <alignment horizontal="left" vertical="center"/>
    </xf>
    <xf numFmtId="165" fontId="2" fillId="0" borderId="2" xfId="1" applyFont="1" applyBorder="1" applyAlignment="1">
      <alignment horizontal="left" vertical="center"/>
    </xf>
    <xf numFmtId="9" fontId="2" fillId="0" borderId="2" xfId="2" applyNumberFormat="1" applyBorder="1" applyAlignment="1">
      <alignment horizontal="center" vertical="center"/>
    </xf>
    <xf numFmtId="0" fontId="3" fillId="11" borderId="2" xfId="2" applyFont="1" applyFill="1" applyBorder="1" applyAlignment="1">
      <alignment horizontal="center" vertical="center"/>
    </xf>
    <xf numFmtId="165" fontId="3" fillId="11" borderId="2" xfId="1" applyFont="1" applyFill="1" applyBorder="1" applyAlignment="1">
      <alignment vertical="center"/>
    </xf>
    <xf numFmtId="165" fontId="6" fillId="11" borderId="2" xfId="2" applyNumberFormat="1" applyFont="1" applyFill="1" applyBorder="1" applyAlignment="1">
      <alignment vertical="center"/>
    </xf>
    <xf numFmtId="10" fontId="3" fillId="11" borderId="2" xfId="2" applyNumberFormat="1" applyFont="1" applyFill="1" applyBorder="1" applyAlignment="1">
      <alignment horizontal="center" vertical="center"/>
    </xf>
    <xf numFmtId="10" fontId="2" fillId="11" borderId="2" xfId="2" applyNumberFormat="1" applyFill="1" applyBorder="1" applyAlignment="1">
      <alignment horizontal="center" vertical="center"/>
    </xf>
    <xf numFmtId="0" fontId="3" fillId="9" borderId="2" xfId="2" applyFont="1" applyFill="1" applyBorder="1" applyAlignment="1">
      <alignment horizontal="center" vertical="center"/>
    </xf>
    <xf numFmtId="10" fontId="3" fillId="9" borderId="2" xfId="2" applyNumberFormat="1" applyFont="1" applyFill="1" applyBorder="1" applyAlignment="1">
      <alignment horizontal="center" vertical="center"/>
    </xf>
    <xf numFmtId="10" fontId="2" fillId="9" borderId="2" xfId="2" applyNumberFormat="1" applyFill="1" applyBorder="1" applyAlignment="1">
      <alignment horizontal="center" vertical="center"/>
    </xf>
    <xf numFmtId="165" fontId="3" fillId="9" borderId="2" xfId="1" applyFont="1" applyFill="1" applyBorder="1" applyAlignment="1">
      <alignment vertical="center"/>
    </xf>
    <xf numFmtId="165" fontId="6" fillId="9" borderId="2" xfId="2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0" fontId="7" fillId="15" borderId="2" xfId="0" applyFont="1" applyFill="1" applyBorder="1" applyAlignment="1">
      <alignment horizontal="center" vertical="center"/>
    </xf>
    <xf numFmtId="0" fontId="7" fillId="15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0" fillId="19" borderId="2" xfId="0" applyFill="1" applyBorder="1" applyAlignment="1">
      <alignment horizontal="center" vertical="center" wrapText="1"/>
    </xf>
    <xf numFmtId="166" fontId="0" fillId="4" borderId="16" xfId="0" applyNumberFormat="1" applyFill="1" applyBorder="1" applyAlignment="1">
      <alignment horizontal="center" vertical="center" wrapText="1"/>
    </xf>
    <xf numFmtId="166" fontId="17" fillId="17" borderId="16" xfId="0" applyNumberFormat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166" fontId="15" fillId="6" borderId="2" xfId="0" applyNumberFormat="1" applyFont="1" applyFill="1" applyBorder="1" applyAlignment="1">
      <alignment horizontal="center" vertical="center" wrapText="1"/>
    </xf>
    <xf numFmtId="166" fontId="15" fillId="17" borderId="2" xfId="0" applyNumberFormat="1" applyFont="1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 wrapText="1"/>
    </xf>
    <xf numFmtId="166" fontId="0" fillId="18" borderId="2" xfId="0" applyNumberFormat="1" applyFill="1" applyBorder="1" applyAlignment="1">
      <alignment horizontal="center" vertical="center" wrapText="1"/>
    </xf>
    <xf numFmtId="166" fontId="0" fillId="15" borderId="2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166" fontId="0" fillId="19" borderId="2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2" fillId="0" borderId="2" xfId="2" applyBorder="1" applyAlignment="1">
      <alignment horizontal="left" vertical="center"/>
    </xf>
    <xf numFmtId="0" fontId="3" fillId="11" borderId="2" xfId="2" applyFont="1" applyFill="1" applyBorder="1" applyAlignment="1">
      <alignment horizontal="center" vertical="center"/>
    </xf>
    <xf numFmtId="0" fontId="6" fillId="11" borderId="2" xfId="2" applyFont="1" applyFill="1" applyBorder="1" applyAlignment="1">
      <alignment horizontal="center" vertical="center"/>
    </xf>
    <xf numFmtId="0" fontId="2" fillId="0" borderId="0" xfId="2" applyAlignment="1">
      <alignment horizontal="left" vertical="center"/>
    </xf>
    <xf numFmtId="0" fontId="4" fillId="0" borderId="6" xfId="2" applyFont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2" fillId="0" borderId="2" xfId="2" applyBorder="1" applyAlignment="1">
      <alignment vertical="center"/>
    </xf>
    <xf numFmtId="0" fontId="2" fillId="5" borderId="0" xfId="2" applyFill="1" applyAlignment="1">
      <alignment horizontal="center" vertical="center"/>
    </xf>
    <xf numFmtId="0" fontId="3" fillId="13" borderId="2" xfId="2" applyFont="1" applyFill="1" applyBorder="1" applyAlignment="1">
      <alignment horizontal="center" vertical="center"/>
    </xf>
    <xf numFmtId="0" fontId="3" fillId="5" borderId="0" xfId="2" applyFont="1" applyFill="1" applyAlignment="1">
      <alignment horizontal="center" vertical="center"/>
    </xf>
    <xf numFmtId="0" fontId="2" fillId="7" borderId="2" xfId="2" applyFill="1" applyBorder="1" applyAlignment="1">
      <alignment horizontal="left" vertical="center"/>
    </xf>
    <xf numFmtId="0" fontId="2" fillId="0" borderId="2" xfId="2" applyBorder="1" applyAlignment="1">
      <alignment horizontal="left" vertical="center" wrapText="1"/>
    </xf>
    <xf numFmtId="0" fontId="2" fillId="12" borderId="2" xfId="2" applyFill="1" applyBorder="1" applyAlignment="1">
      <alignment horizontal="left" vertical="center"/>
    </xf>
    <xf numFmtId="0" fontId="2" fillId="12" borderId="2" xfId="2" applyFill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2" fillId="0" borderId="14" xfId="2" applyBorder="1" applyAlignment="1">
      <alignment horizontal="left" vertical="center"/>
    </xf>
    <xf numFmtId="0" fontId="2" fillId="0" borderId="7" xfId="2" applyBorder="1" applyAlignment="1">
      <alignment horizontal="left" vertical="center"/>
    </xf>
    <xf numFmtId="0" fontId="2" fillId="0" borderId="15" xfId="2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2" fillId="0" borderId="2" xfId="2" applyNumberFormat="1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0" xfId="2" applyAlignment="1">
      <alignment horizontal="center" vertical="center"/>
    </xf>
    <xf numFmtId="164" fontId="2" fillId="0" borderId="2" xfId="2" applyNumberFormat="1" applyBorder="1" applyAlignment="1">
      <alignment horizontal="center" vertical="center"/>
    </xf>
    <xf numFmtId="0" fontId="10" fillId="11" borderId="2" xfId="2" applyFont="1" applyFill="1" applyBorder="1" applyAlignment="1">
      <alignment horizontal="left" vertical="center"/>
    </xf>
    <xf numFmtId="0" fontId="3" fillId="11" borderId="2" xfId="2" applyFont="1" applyFill="1" applyBorder="1" applyAlignment="1">
      <alignment horizontal="left" vertical="center"/>
    </xf>
    <xf numFmtId="0" fontId="2" fillId="0" borderId="1" xfId="2" applyBorder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2" fillId="0" borderId="0" xfId="2" applyAlignment="1">
      <alignment horizontal="left"/>
    </xf>
    <xf numFmtId="0" fontId="3" fillId="0" borderId="0" xfId="2" applyFont="1" applyAlignment="1">
      <alignment horizontal="left"/>
    </xf>
    <xf numFmtId="0" fontId="2" fillId="0" borderId="2" xfId="2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/>
    </xf>
    <xf numFmtId="0" fontId="10" fillId="6" borderId="2" xfId="2" applyFont="1" applyFill="1" applyBorder="1" applyAlignment="1">
      <alignment horizontal="left" vertical="center"/>
    </xf>
    <xf numFmtId="0" fontId="3" fillId="6" borderId="2" xfId="2" applyFont="1" applyFill="1" applyBorder="1" applyAlignment="1">
      <alignment horizontal="left" vertical="center"/>
    </xf>
    <xf numFmtId="0" fontId="3" fillId="10" borderId="2" xfId="2" applyFont="1" applyFill="1" applyBorder="1" applyAlignment="1">
      <alignment horizontal="center" vertical="center"/>
    </xf>
    <xf numFmtId="0" fontId="2" fillId="0" borderId="14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15" xfId="2" applyBorder="1" applyAlignment="1">
      <alignment vertical="center"/>
    </xf>
    <xf numFmtId="0" fontId="6" fillId="6" borderId="2" xfId="2" applyFont="1" applyFill="1" applyBorder="1" applyAlignment="1">
      <alignment horizontal="center" vertical="center"/>
    </xf>
    <xf numFmtId="0" fontId="10" fillId="9" borderId="2" xfId="2" applyFont="1" applyFill="1" applyBorder="1" applyAlignment="1">
      <alignment horizontal="left" vertical="center"/>
    </xf>
    <xf numFmtId="0" fontId="3" fillId="9" borderId="2" xfId="2" applyFont="1" applyFill="1" applyBorder="1" applyAlignment="1">
      <alignment horizontal="left" vertical="center"/>
    </xf>
    <xf numFmtId="0" fontId="3" fillId="9" borderId="2" xfId="2" applyFont="1" applyFill="1" applyBorder="1" applyAlignment="1">
      <alignment horizontal="center" vertical="center"/>
    </xf>
    <xf numFmtId="0" fontId="3" fillId="14" borderId="2" xfId="2" applyFont="1" applyFill="1" applyBorder="1" applyAlignment="1">
      <alignment horizontal="center" vertical="center"/>
    </xf>
    <xf numFmtId="0" fontId="6" fillId="9" borderId="2" xfId="2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/>
    </xf>
    <xf numFmtId="166" fontId="12" fillId="8" borderId="2" xfId="0" applyNumberFormat="1" applyFont="1" applyFill="1" applyBorder="1" applyAlignment="1">
      <alignment horizontal="center" vertical="center"/>
    </xf>
    <xf numFmtId="166" fontId="12" fillId="8" borderId="2" xfId="0" applyNumberFormat="1" applyFont="1" applyFill="1" applyBorder="1" applyAlignment="1">
      <alignment horizontal="center"/>
    </xf>
    <xf numFmtId="0" fontId="12" fillId="8" borderId="2" xfId="0" applyFont="1" applyFill="1" applyBorder="1" applyAlignment="1">
      <alignment horizontal="center"/>
    </xf>
    <xf numFmtId="166" fontId="11" fillId="0" borderId="2" xfId="0" applyNumberFormat="1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166" fontId="11" fillId="0" borderId="14" xfId="0" applyNumberFormat="1" applyFont="1" applyBorder="1" applyAlignment="1">
      <alignment horizontal="center" vertical="center" wrapText="1" shrinkToFit="1"/>
    </xf>
    <xf numFmtId="166" fontId="11" fillId="0" borderId="15" xfId="0" applyNumberFormat="1" applyFont="1" applyBorder="1" applyAlignment="1">
      <alignment horizontal="center" vertical="center" wrapText="1" shrinkToFit="1"/>
    </xf>
    <xf numFmtId="0" fontId="7" fillId="15" borderId="2" xfId="0" applyFont="1" applyFill="1" applyBorder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 wrapText="1" shrinkToFit="1"/>
    </xf>
    <xf numFmtId="0" fontId="8" fillId="0" borderId="14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15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0" fontId="11" fillId="0" borderId="7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166" fontId="8" fillId="0" borderId="14" xfId="0" applyNumberFormat="1" applyFont="1" applyBorder="1" applyAlignment="1">
      <alignment horizontal="center" vertical="center" wrapText="1" shrinkToFit="1"/>
    </xf>
    <xf numFmtId="166" fontId="8" fillId="0" borderId="15" xfId="0" applyNumberFormat="1" applyFont="1" applyBorder="1" applyAlignment="1">
      <alignment horizontal="center" vertical="center" wrapText="1" shrinkToFit="1"/>
    </xf>
    <xf numFmtId="166" fontId="8" fillId="0" borderId="2" xfId="0" applyNumberFormat="1" applyFont="1" applyBorder="1" applyAlignment="1">
      <alignment horizontal="center" vertical="center" wrapText="1" shrinkToFit="1"/>
    </xf>
    <xf numFmtId="0" fontId="13" fillId="16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4" fillId="16" borderId="2" xfId="0" applyFont="1" applyFill="1" applyBorder="1" applyAlignment="1">
      <alignment horizontal="center" vertical="center"/>
    </xf>
    <xf numFmtId="166" fontId="14" fillId="16" borderId="2" xfId="0" applyNumberFormat="1" applyFont="1" applyFill="1" applyBorder="1" applyAlignment="1">
      <alignment horizontal="center"/>
    </xf>
    <xf numFmtId="0" fontId="14" fillId="16" borderId="2" xfId="0" applyFont="1" applyFill="1" applyBorder="1" applyAlignment="1">
      <alignment horizontal="center"/>
    </xf>
    <xf numFmtId="166" fontId="14" fillId="16" borderId="2" xfId="0" applyNumberFormat="1" applyFont="1" applyFill="1" applyBorder="1" applyAlignment="1">
      <alignment horizontal="center" vertical="center"/>
    </xf>
    <xf numFmtId="0" fontId="15" fillId="18" borderId="2" xfId="0" applyFont="1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166" fontId="0" fillId="15" borderId="2" xfId="0" applyNumberFormat="1" applyFill="1" applyBorder="1" applyAlignment="1">
      <alignment horizontal="center" vertical="center" wrapText="1"/>
    </xf>
    <xf numFmtId="0" fontId="16" fillId="6" borderId="17" xfId="0" applyFont="1" applyFill="1" applyBorder="1" applyAlignment="1">
      <alignment horizontal="center" vertical="center" wrapText="1"/>
    </xf>
    <xf numFmtId="0" fontId="16" fillId="6" borderId="18" xfId="0" applyFont="1" applyFill="1" applyBorder="1" applyAlignment="1">
      <alignment horizontal="center" vertical="center" wrapText="1"/>
    </xf>
    <xf numFmtId="0" fontId="16" fillId="6" borderId="19" xfId="0" applyFont="1" applyFill="1" applyBorder="1" applyAlignment="1">
      <alignment horizontal="center" vertical="center" wrapText="1"/>
    </xf>
    <xf numFmtId="166" fontId="15" fillId="20" borderId="2" xfId="0" applyNumberFormat="1" applyFont="1" applyFill="1" applyBorder="1" applyAlignment="1">
      <alignment horizontal="center" vertical="center" wrapText="1"/>
    </xf>
    <xf numFmtId="166" fontId="7" fillId="20" borderId="16" xfId="0" applyNumberFormat="1" applyFont="1" applyFill="1" applyBorder="1" applyAlignment="1">
      <alignment horizontal="center" vertical="center" wrapText="1"/>
    </xf>
  </cellXfs>
  <cellStyles count="7">
    <cellStyle name="Moeda" xfId="1" builtinId="4"/>
    <cellStyle name="Moeda 2" xfId="5" xr:uid="{B03326BD-D454-4FF0-9A54-50CAE4298F7D}"/>
    <cellStyle name="Normal" xfId="0" builtinId="0"/>
    <cellStyle name="Normal 2" xfId="2" xr:uid="{14785AF7-911A-4C3A-A0A2-B4589CFAAFE2}"/>
    <cellStyle name="Normal 2 2" xfId="4" xr:uid="{F3502F1B-48F7-4B77-A27F-040278B066D2}"/>
    <cellStyle name="Normal 2 3" xfId="6" xr:uid="{1041A09C-3BE8-43B0-AF95-70B284439971}"/>
    <cellStyle name="Porcentagem 2" xfId="3" xr:uid="{8FA9D963-5A95-45F3-962D-D6C7DCA8C2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605F9624-4AC2-454F-AF3A-49047DFB44F1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665CBFB-9415-454D-81A5-45008BCDEA7E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16C16D5E-5FE2-4D56-854A-269FA7698424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AC3E1D27-BD26-4D1F-8776-DC58D43F8F3F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F22CF34E-0BA5-4FCD-BD15-562CBC6D0351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21E97838-5993-411B-8A1F-7CE45B01074B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ECF909E-8576-4D52-AA45-9F589FDBF98B}"/>
            </a:ext>
          </a:extLst>
        </xdr:cNvPr>
        <xdr:cNvCxnSpPr/>
      </xdr:nvCxnSpPr>
      <xdr:spPr>
        <a:xfrm>
          <a:off x="11410156" y="834310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32175AEA-17B0-4818-BE9B-097F484F27A5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4BE46C4A-D96B-42D2-8537-98F0D2FE349F}"/>
            </a:ext>
          </a:extLst>
        </xdr:cNvPr>
        <xdr:cNvCxnSpPr/>
      </xdr:nvCxnSpPr>
      <xdr:spPr>
        <a:xfrm>
          <a:off x="11041856" y="9060656"/>
          <a:ext cx="41671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A88A5F5A-065B-4105-B308-5EDE2395457A}"/>
            </a:ext>
          </a:extLst>
        </xdr:cNvPr>
        <xdr:cNvCxnSpPr/>
      </xdr:nvCxnSpPr>
      <xdr:spPr>
        <a:xfrm>
          <a:off x="11410156" y="834310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9E69B1D1-5FAB-4416-88CF-054C29BB9915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B9ACC800-733E-4995-B984-0CE2F51F9EA4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677BBA5C-9E19-48FF-B74B-332B32739F9B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75B2E07C-18EF-439B-A026-05F2F8C4277C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974134E5-E0F9-4819-873A-276B4F3127D3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6AE5F60C-8F3A-400F-908E-983BF9CAC488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AF2BB09F-0351-4FB6-BD0D-588EC759E6DC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7AE05-F44D-4887-9E9E-E41B0EF767DC}">
  <sheetPr>
    <tabColor rgb="FF00B0F0"/>
    <pageSetUpPr fitToPage="1"/>
  </sheetPr>
  <dimension ref="B1:L133"/>
  <sheetViews>
    <sheetView showGridLines="0" topLeftCell="B1" zoomScale="115" zoomScaleNormal="115" workbookViewId="0">
      <selection activeCell="B56" sqref="A56:XFD5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09" t="s">
        <v>181</v>
      </c>
      <c r="C7" s="110"/>
      <c r="D7" s="110"/>
      <c r="E7" s="110"/>
      <c r="F7" s="110"/>
      <c r="G7" s="110"/>
      <c r="H7" s="110"/>
      <c r="I7" s="110"/>
      <c r="J7" s="110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82" t="s">
        <v>2</v>
      </c>
      <c r="C9" s="82"/>
      <c r="D9" s="82"/>
      <c r="E9" s="82"/>
      <c r="F9" s="82"/>
      <c r="G9" s="82"/>
      <c r="H9" s="82"/>
      <c r="I9" s="82"/>
      <c r="J9" s="82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2" t="s">
        <v>11</v>
      </c>
      <c r="C15" s="82"/>
      <c r="D15" s="82"/>
      <c r="E15" s="82"/>
      <c r="F15" s="82"/>
      <c r="G15" s="82"/>
      <c r="H15" s="82"/>
      <c r="I15" s="82"/>
      <c r="J15" s="82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3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2" t="s">
        <v>16</v>
      </c>
      <c r="C19" s="82"/>
      <c r="D19" s="82"/>
      <c r="E19" s="82"/>
      <c r="F19" s="82"/>
      <c r="G19" s="82"/>
      <c r="H19" s="82"/>
      <c r="I19" s="82"/>
      <c r="J19" s="82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92" t="s">
        <v>22</v>
      </c>
      <c r="C26" s="92"/>
      <c r="D26" s="92"/>
      <c r="E26" s="92"/>
      <c r="F26" s="92"/>
      <c r="G26" s="92"/>
      <c r="H26" s="92"/>
      <c r="I26" s="92"/>
      <c r="J26" s="92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27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89" t="s">
        <v>29</v>
      </c>
      <c r="C32" s="89"/>
      <c r="D32" s="89"/>
      <c r="E32" s="89"/>
      <c r="F32" s="89"/>
      <c r="G32" s="89"/>
      <c r="H32" s="89"/>
      <c r="I32" s="89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2" t="s">
        <v>30</v>
      </c>
      <c r="C34" s="92"/>
      <c r="D34" s="92"/>
      <c r="E34" s="92"/>
      <c r="F34" s="92"/>
      <c r="G34" s="92"/>
      <c r="H34" s="92"/>
      <c r="I34" s="92"/>
      <c r="J34" s="92"/>
    </row>
    <row r="35" spans="2:12" x14ac:dyDescent="0.25">
      <c r="B35" s="82" t="s">
        <v>31</v>
      </c>
      <c r="C35" s="82"/>
      <c r="D35" s="82"/>
      <c r="E35" s="82"/>
      <c r="F35" s="82"/>
      <c r="G35" s="82"/>
      <c r="H35" s="82"/>
      <c r="I35" s="53" t="s">
        <v>24</v>
      </c>
      <c r="J35" s="53" t="s">
        <v>25</v>
      </c>
    </row>
    <row r="36" spans="2:12" x14ac:dyDescent="0.25">
      <c r="B36" s="5" t="s">
        <v>3</v>
      </c>
      <c r="C36" s="81" t="s">
        <v>179</v>
      </c>
      <c r="D36" s="81"/>
      <c r="E36" s="81"/>
      <c r="F36" s="81"/>
      <c r="G36" s="81"/>
      <c r="H36" s="81"/>
      <c r="I36" s="13">
        <v>8.3333000000000004E-2</v>
      </c>
      <c r="J36" s="7"/>
    </row>
    <row r="37" spans="2:12" x14ac:dyDescent="0.25">
      <c r="B37" s="5" t="s">
        <v>5</v>
      </c>
      <c r="C37" s="81" t="s">
        <v>180</v>
      </c>
      <c r="D37" s="81"/>
      <c r="E37" s="81"/>
      <c r="F37" s="81"/>
      <c r="G37" s="81"/>
      <c r="H37" s="81"/>
      <c r="I37" s="14">
        <v>0.121</v>
      </c>
      <c r="J37" s="7"/>
    </row>
    <row r="38" spans="2:12" x14ac:dyDescent="0.25">
      <c r="B38" s="5" t="s">
        <v>7</v>
      </c>
      <c r="C38" s="99" t="s">
        <v>174</v>
      </c>
      <c r="D38" s="100"/>
      <c r="E38" s="100"/>
      <c r="F38" s="100"/>
      <c r="G38" s="100"/>
      <c r="H38" s="101"/>
      <c r="I38" s="14">
        <f>(I36+I37)*I50</f>
        <v>7.5194544000000002E-2</v>
      </c>
      <c r="J38" s="7"/>
    </row>
    <row r="39" spans="2:12" x14ac:dyDescent="0.25">
      <c r="B39" s="89" t="s">
        <v>34</v>
      </c>
      <c r="C39" s="89"/>
      <c r="D39" s="89"/>
      <c r="E39" s="89"/>
      <c r="F39" s="89"/>
      <c r="G39" s="89"/>
      <c r="H39" s="89"/>
      <c r="I39" s="15">
        <f>SUM(I36:I37)</f>
        <v>0.20433299999999999</v>
      </c>
      <c r="J39" s="9">
        <f>(J36+J37+J38)</f>
        <v>0</v>
      </c>
    </row>
    <row r="40" spans="2:12" x14ac:dyDescent="0.25">
      <c r="B40" s="93"/>
      <c r="C40" s="93"/>
      <c r="D40" s="93"/>
      <c r="E40" s="93"/>
      <c r="F40" s="93"/>
      <c r="G40" s="93"/>
      <c r="H40" s="93"/>
      <c r="I40" s="93"/>
      <c r="J40" s="93"/>
    </row>
    <row r="41" spans="2:12" x14ac:dyDescent="0.25">
      <c r="B41" s="82" t="s">
        <v>35</v>
      </c>
      <c r="C41" s="82"/>
      <c r="D41" s="82"/>
      <c r="E41" s="82"/>
      <c r="F41" s="82"/>
      <c r="G41" s="82"/>
      <c r="H41" s="82"/>
      <c r="I41" s="53" t="s">
        <v>24</v>
      </c>
      <c r="J41" s="53" t="s">
        <v>25</v>
      </c>
    </row>
    <row r="42" spans="2:12" x14ac:dyDescent="0.25">
      <c r="B42" s="5" t="s">
        <v>3</v>
      </c>
      <c r="C42" s="81" t="s">
        <v>36</v>
      </c>
      <c r="D42" s="81"/>
      <c r="E42" s="81"/>
      <c r="F42" s="81"/>
      <c r="G42" s="81"/>
      <c r="H42" s="81"/>
      <c r="I42" s="13">
        <v>0.2</v>
      </c>
      <c r="J42" s="7"/>
    </row>
    <row r="43" spans="2:12" x14ac:dyDescent="0.25">
      <c r="B43" s="5" t="s">
        <v>5</v>
      </c>
      <c r="C43" s="81" t="s">
        <v>37</v>
      </c>
      <c r="D43" s="81"/>
      <c r="E43" s="81"/>
      <c r="F43" s="81"/>
      <c r="G43" s="81"/>
      <c r="H43" s="81"/>
      <c r="I43" s="13">
        <v>2.5000000000000001E-2</v>
      </c>
      <c r="J43" s="7"/>
    </row>
    <row r="44" spans="2:12" ht="15" customHeight="1" x14ac:dyDescent="0.25">
      <c r="B44" s="5" t="s">
        <v>7</v>
      </c>
      <c r="C44" s="81" t="s">
        <v>38</v>
      </c>
      <c r="D44" s="81"/>
      <c r="E44" s="81"/>
      <c r="F44" s="81"/>
      <c r="G44" s="81"/>
      <c r="H44" s="81"/>
      <c r="I44" s="57">
        <v>0.03</v>
      </c>
      <c r="J44" s="7"/>
      <c r="L44" s="102" t="s">
        <v>39</v>
      </c>
    </row>
    <row r="45" spans="2:12" x14ac:dyDescent="0.25">
      <c r="B45" s="5" t="s">
        <v>9</v>
      </c>
      <c r="C45" s="81" t="s">
        <v>40</v>
      </c>
      <c r="D45" s="81"/>
      <c r="E45" s="81"/>
      <c r="F45" s="81"/>
      <c r="G45" s="81"/>
      <c r="H45" s="81"/>
      <c r="I45" s="13">
        <v>1.4999999999999999E-2</v>
      </c>
      <c r="J45" s="7"/>
      <c r="L45" s="103"/>
    </row>
    <row r="46" spans="2:12" x14ac:dyDescent="0.25">
      <c r="B46" s="5" t="s">
        <v>28</v>
      </c>
      <c r="C46" s="81" t="s">
        <v>41</v>
      </c>
      <c r="D46" s="81"/>
      <c r="E46" s="81"/>
      <c r="F46" s="81"/>
      <c r="G46" s="81"/>
      <c r="H46" s="81"/>
      <c r="I46" s="13">
        <v>0.01</v>
      </c>
      <c r="J46" s="7"/>
      <c r="L46" s="103"/>
    </row>
    <row r="47" spans="2:12" x14ac:dyDescent="0.25">
      <c r="B47" s="5" t="s">
        <v>42</v>
      </c>
      <c r="C47" s="81" t="s">
        <v>43</v>
      </c>
      <c r="D47" s="81"/>
      <c r="E47" s="81"/>
      <c r="F47" s="81"/>
      <c r="G47" s="81"/>
      <c r="H47" s="81"/>
      <c r="I47" s="13">
        <v>6.0000000000000001E-3</v>
      </c>
      <c r="J47" s="7"/>
      <c r="L47" s="103"/>
    </row>
    <row r="48" spans="2:12" x14ac:dyDescent="0.25">
      <c r="B48" s="5" t="s">
        <v>44</v>
      </c>
      <c r="C48" s="81" t="s">
        <v>45</v>
      </c>
      <c r="D48" s="81"/>
      <c r="E48" s="81"/>
      <c r="F48" s="81"/>
      <c r="G48" s="81"/>
      <c r="H48" s="81"/>
      <c r="I48" s="13">
        <v>2E-3</v>
      </c>
      <c r="J48" s="7"/>
      <c r="L48" s="104"/>
    </row>
    <row r="49" spans="2:10" x14ac:dyDescent="0.25">
      <c r="B49" s="5" t="s">
        <v>46</v>
      </c>
      <c r="C49" s="81" t="s">
        <v>47</v>
      </c>
      <c r="D49" s="81"/>
      <c r="E49" s="81"/>
      <c r="F49" s="81"/>
      <c r="G49" s="81"/>
      <c r="H49" s="81"/>
      <c r="I49" s="13">
        <v>0.08</v>
      </c>
      <c r="J49" s="7"/>
    </row>
    <row r="50" spans="2:10" x14ac:dyDescent="0.25">
      <c r="B50" s="89" t="s">
        <v>48</v>
      </c>
      <c r="C50" s="89"/>
      <c r="D50" s="89"/>
      <c r="E50" s="89"/>
      <c r="F50" s="89"/>
      <c r="G50" s="89"/>
      <c r="H50" s="89"/>
      <c r="I50" s="15">
        <f>SUM(I42:I49)</f>
        <v>0.36800000000000005</v>
      </c>
      <c r="J50" s="9">
        <f>SUM(J42:J49)</f>
        <v>0</v>
      </c>
    </row>
    <row r="51" spans="2:10" x14ac:dyDescent="0.25">
      <c r="B51" s="93"/>
      <c r="C51" s="93"/>
      <c r="D51" s="93"/>
      <c r="E51" s="93"/>
      <c r="F51" s="93"/>
      <c r="G51" s="93"/>
      <c r="H51" s="93"/>
      <c r="I51" s="93"/>
      <c r="J51" s="93"/>
    </row>
    <row r="52" spans="2:10" x14ac:dyDescent="0.25">
      <c r="B52" s="82" t="s">
        <v>49</v>
      </c>
      <c r="C52" s="82"/>
      <c r="D52" s="82"/>
      <c r="E52" s="82"/>
      <c r="F52" s="82"/>
      <c r="G52" s="82"/>
      <c r="H52" s="82"/>
      <c r="I52" s="56"/>
      <c r="J52" s="53" t="s">
        <v>25</v>
      </c>
    </row>
    <row r="53" spans="2:10" x14ac:dyDescent="0.25">
      <c r="B53" s="5" t="s">
        <v>3</v>
      </c>
      <c r="C53" s="90" t="s">
        <v>137</v>
      </c>
      <c r="D53" s="90"/>
      <c r="E53" s="90"/>
      <c r="F53" s="90"/>
      <c r="G53" s="90"/>
      <c r="H53" s="90"/>
      <c r="I53" s="52"/>
      <c r="J53" s="18"/>
    </row>
    <row r="54" spans="2:10" x14ac:dyDescent="0.25">
      <c r="B54" s="5" t="s">
        <v>5</v>
      </c>
      <c r="C54" s="90" t="s">
        <v>136</v>
      </c>
      <c r="D54" s="90"/>
      <c r="E54" s="90"/>
      <c r="F54" s="90"/>
      <c r="G54" s="90"/>
      <c r="H54" s="90"/>
      <c r="I54" s="52"/>
      <c r="J54" s="18"/>
    </row>
    <row r="55" spans="2:10" x14ac:dyDescent="0.25">
      <c r="B55" s="5" t="s">
        <v>7</v>
      </c>
      <c r="C55" s="99" t="s">
        <v>138</v>
      </c>
      <c r="D55" s="100"/>
      <c r="E55" s="100"/>
      <c r="F55" s="100"/>
      <c r="G55" s="100"/>
      <c r="H55" s="101"/>
      <c r="I55" s="2"/>
      <c r="J55" s="51"/>
    </row>
    <row r="56" spans="2:10" x14ac:dyDescent="0.25">
      <c r="B56" s="5" t="s">
        <v>28</v>
      </c>
      <c r="C56" s="50" t="s">
        <v>139</v>
      </c>
      <c r="D56" s="100"/>
      <c r="E56" s="100"/>
      <c r="F56" s="100"/>
      <c r="G56" s="100"/>
      <c r="H56" s="101"/>
      <c r="I56" s="2"/>
      <c r="J56" s="18"/>
    </row>
    <row r="57" spans="2:10" x14ac:dyDescent="0.25">
      <c r="B57" s="5" t="s">
        <v>42</v>
      </c>
      <c r="C57" s="81" t="s">
        <v>116</v>
      </c>
      <c r="D57" s="81"/>
      <c r="E57" s="81"/>
      <c r="F57" s="81"/>
      <c r="G57" s="81"/>
      <c r="H57" s="81"/>
      <c r="I57" s="2"/>
      <c r="J57" s="18">
        <v>0</v>
      </c>
    </row>
    <row r="58" spans="2:10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SUM(J53:J57)</f>
        <v>0</v>
      </c>
    </row>
    <row r="59" spans="2:10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0" x14ac:dyDescent="0.25">
      <c r="B60" s="82" t="s">
        <v>52</v>
      </c>
      <c r="C60" s="82"/>
      <c r="D60" s="82"/>
      <c r="E60" s="82"/>
      <c r="F60" s="82"/>
      <c r="G60" s="82"/>
      <c r="H60" s="82"/>
      <c r="I60" s="82"/>
      <c r="J60" s="82"/>
    </row>
    <row r="61" spans="2:10" x14ac:dyDescent="0.25">
      <c r="B61" s="82" t="s">
        <v>53</v>
      </c>
      <c r="C61" s="82"/>
      <c r="D61" s="82"/>
      <c r="E61" s="82"/>
      <c r="F61" s="82"/>
      <c r="G61" s="82"/>
      <c r="H61" s="82"/>
      <c r="I61" s="82"/>
      <c r="J61" s="53" t="s">
        <v>25</v>
      </c>
    </row>
    <row r="62" spans="2:10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J39</f>
        <v>0</v>
      </c>
    </row>
    <row r="63" spans="2:10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J50</f>
        <v>0</v>
      </c>
    </row>
    <row r="64" spans="2:10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92" t="s">
        <v>61</v>
      </c>
      <c r="C67" s="92"/>
      <c r="D67" s="92"/>
      <c r="E67" s="92"/>
      <c r="F67" s="92"/>
      <c r="G67" s="92"/>
      <c r="H67" s="92"/>
      <c r="I67" s="92"/>
      <c r="J67" s="92"/>
    </row>
    <row r="68" spans="2:10" x14ac:dyDescent="0.25">
      <c r="B68" s="12">
        <v>3</v>
      </c>
      <c r="C68" s="82" t="s">
        <v>62</v>
      </c>
      <c r="D68" s="82"/>
      <c r="E68" s="82"/>
      <c r="F68" s="82"/>
      <c r="G68" s="82"/>
      <c r="H68" s="82"/>
      <c r="I68" s="53" t="s">
        <v>24</v>
      </c>
      <c r="J68" s="5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/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I49*I69</f>
        <v>3.3333333333333332E-4</v>
      </c>
      <c r="J70" s="19"/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/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/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I50*I72</f>
        <v>7.1555555555555565E-3</v>
      </c>
      <c r="J73" s="19"/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/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92" t="s">
        <v>66</v>
      </c>
      <c r="C77" s="92"/>
      <c r="D77" s="92"/>
      <c r="E77" s="92"/>
      <c r="F77" s="92"/>
      <c r="G77" s="92"/>
      <c r="H77" s="92"/>
      <c r="I77" s="92"/>
      <c r="J77" s="92"/>
    </row>
    <row r="78" spans="2:10" x14ac:dyDescent="0.25">
      <c r="B78" s="82" t="s">
        <v>67</v>
      </c>
      <c r="C78" s="82"/>
      <c r="D78" s="82"/>
      <c r="E78" s="82"/>
      <c r="F78" s="82"/>
      <c r="G78" s="82"/>
      <c r="H78" s="82"/>
      <c r="I78" s="53" t="s">
        <v>24</v>
      </c>
      <c r="J78" s="5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/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/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/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/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/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TRUNC(($J$32)*I84,2)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82" t="s">
        <v>75</v>
      </c>
      <c r="C87" s="82"/>
      <c r="D87" s="82"/>
      <c r="E87" s="82"/>
      <c r="F87" s="82"/>
      <c r="G87" s="82"/>
      <c r="H87" s="82"/>
      <c r="I87" s="53" t="s">
        <v>24</v>
      </c>
      <c r="J87" s="5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82" t="s">
        <v>78</v>
      </c>
      <c r="C91" s="82"/>
      <c r="D91" s="82"/>
      <c r="E91" s="82"/>
      <c r="F91" s="82"/>
      <c r="G91" s="82"/>
      <c r="H91" s="82"/>
      <c r="I91" s="82"/>
      <c r="J91" s="82"/>
    </row>
    <row r="92" spans="2:10" x14ac:dyDescent="0.25">
      <c r="B92" s="82" t="s">
        <v>79</v>
      </c>
      <c r="C92" s="82"/>
      <c r="D92" s="82"/>
      <c r="E92" s="82"/>
      <c r="F92" s="82"/>
      <c r="G92" s="82"/>
      <c r="H92" s="82"/>
      <c r="I92" s="82"/>
      <c r="J92" s="5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92" t="s">
        <v>85</v>
      </c>
      <c r="C97" s="92"/>
      <c r="D97" s="92"/>
      <c r="E97" s="92"/>
      <c r="F97" s="92"/>
      <c r="G97" s="92"/>
      <c r="H97" s="92"/>
      <c r="I97" s="92"/>
      <c r="J97" s="92"/>
    </row>
    <row r="98" spans="2:10" x14ac:dyDescent="0.25">
      <c r="B98" s="53">
        <v>5</v>
      </c>
      <c r="C98" s="82" t="s">
        <v>86</v>
      </c>
      <c r="D98" s="82"/>
      <c r="E98" s="82"/>
      <c r="F98" s="82"/>
      <c r="G98" s="82"/>
      <c r="H98" s="82"/>
      <c r="I98" s="53"/>
      <c r="J98" s="5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92" t="s">
        <v>91</v>
      </c>
      <c r="C105" s="92"/>
      <c r="D105" s="92"/>
      <c r="E105" s="92"/>
      <c r="F105" s="92"/>
      <c r="G105" s="92"/>
      <c r="H105" s="92"/>
      <c r="I105" s="92"/>
      <c r="J105" s="92"/>
    </row>
    <row r="106" spans="2:10" x14ac:dyDescent="0.25">
      <c r="B106" s="53">
        <v>6</v>
      </c>
      <c r="C106" s="82" t="s">
        <v>92</v>
      </c>
      <c r="D106" s="82"/>
      <c r="E106" s="82"/>
      <c r="F106" s="82"/>
      <c r="G106" s="82"/>
      <c r="H106" s="82"/>
      <c r="I106" s="53" t="s">
        <v>24</v>
      </c>
      <c r="J106" s="5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/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/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/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/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/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ht="15.95" customHeight="1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82" t="s">
        <v>110</v>
      </c>
      <c r="C123" s="82"/>
      <c r="D123" s="82"/>
      <c r="E123" s="82"/>
      <c r="F123" s="82"/>
      <c r="G123" s="82"/>
      <c r="H123" s="82"/>
      <c r="I123" s="82"/>
      <c r="J123" s="82"/>
    </row>
    <row r="124" spans="2:10" x14ac:dyDescent="0.25">
      <c r="B124" s="82" t="s">
        <v>111</v>
      </c>
      <c r="C124" s="82"/>
      <c r="D124" s="82"/>
      <c r="E124" s="82"/>
      <c r="F124" s="82"/>
      <c r="G124" s="82"/>
      <c r="H124" s="82"/>
      <c r="I124" s="82"/>
      <c r="J124" s="5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J32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82" t="s">
        <v>112</v>
      </c>
      <c r="D130" s="82"/>
      <c r="E130" s="82"/>
      <c r="F130" s="82"/>
      <c r="G130" s="82"/>
      <c r="H130" s="82"/>
      <c r="I130" s="82"/>
      <c r="J130" s="5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83" t="s">
        <v>173</v>
      </c>
      <c r="C132" s="83"/>
      <c r="D132" s="83"/>
      <c r="E132" s="83"/>
      <c r="F132" s="83"/>
      <c r="G132" s="83"/>
      <c r="H132" s="83"/>
      <c r="I132" s="83"/>
      <c r="J132" s="55">
        <f>TRUNC(J130+J131,2)</f>
        <v>0</v>
      </c>
      <c r="L132" s="38"/>
    </row>
    <row r="133" spans="2:12" ht="18" x14ac:dyDescent="0.25">
      <c r="B133" s="83" t="s">
        <v>114</v>
      </c>
      <c r="C133" s="83"/>
      <c r="D133" s="83"/>
      <c r="E133" s="83"/>
      <c r="F133" s="83"/>
      <c r="G133" s="83"/>
      <c r="H133" s="83"/>
      <c r="I133" s="83"/>
      <c r="J133" s="55">
        <f>J132*12</f>
        <v>0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3BBD-A197-416C-ABC2-CDFC9155A8C5}">
  <sheetPr>
    <tabColor rgb="FFFFFF00"/>
    <pageSetUpPr fitToPage="1"/>
  </sheetPr>
  <dimension ref="B1:L133"/>
  <sheetViews>
    <sheetView showGridLines="0" zoomScale="115" zoomScaleNormal="115" workbookViewId="0">
      <selection activeCell="A57" sqref="A57:XFD5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17" t="s">
        <v>190</v>
      </c>
      <c r="C7" s="118"/>
      <c r="D7" s="118"/>
      <c r="E7" s="118"/>
      <c r="F7" s="118"/>
      <c r="G7" s="118"/>
      <c r="H7" s="118"/>
      <c r="I7" s="118"/>
      <c r="J7" s="118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6" t="s">
        <v>2</v>
      </c>
      <c r="C9" s="116"/>
      <c r="D9" s="116"/>
      <c r="E9" s="116"/>
      <c r="F9" s="116"/>
      <c r="G9" s="116"/>
      <c r="H9" s="116"/>
      <c r="I9" s="116"/>
      <c r="J9" s="116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16" t="s">
        <v>11</v>
      </c>
      <c r="C15" s="116"/>
      <c r="D15" s="116"/>
      <c r="E15" s="116"/>
      <c r="F15" s="116"/>
      <c r="G15" s="116"/>
      <c r="H15" s="116"/>
      <c r="I15" s="116"/>
      <c r="J15" s="116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16" t="s">
        <v>16</v>
      </c>
      <c r="C19" s="116"/>
      <c r="D19" s="116"/>
      <c r="E19" s="116"/>
      <c r="F19" s="116"/>
      <c r="G19" s="116"/>
      <c r="H19" s="116"/>
      <c r="I19" s="116"/>
      <c r="J19" s="116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119" t="s">
        <v>22</v>
      </c>
      <c r="C26" s="119"/>
      <c r="D26" s="119"/>
      <c r="E26" s="119"/>
      <c r="F26" s="119"/>
      <c r="G26" s="119"/>
      <c r="H26" s="119"/>
      <c r="I26" s="119"/>
      <c r="J26" s="119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140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5" t="s">
        <v>28</v>
      </c>
      <c r="C32" s="81" t="s">
        <v>141</v>
      </c>
      <c r="D32" s="81"/>
      <c r="E32" s="81"/>
      <c r="F32" s="81"/>
      <c r="G32" s="81"/>
      <c r="H32" s="81"/>
      <c r="I32" s="8"/>
      <c r="J32" s="7"/>
    </row>
    <row r="33" spans="2:12" x14ac:dyDescent="0.25">
      <c r="B33" s="89" t="s">
        <v>29</v>
      </c>
      <c r="C33" s="89"/>
      <c r="D33" s="89"/>
      <c r="E33" s="89"/>
      <c r="F33" s="89"/>
      <c r="G33" s="89"/>
      <c r="H33" s="89"/>
      <c r="I33" s="89"/>
      <c r="J33" s="9">
        <f>SUM(J28:J32)</f>
        <v>0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19" t="s">
        <v>30</v>
      </c>
      <c r="C35" s="119"/>
      <c r="D35" s="119"/>
      <c r="E35" s="119"/>
      <c r="F35" s="119"/>
      <c r="G35" s="119"/>
      <c r="H35" s="119"/>
      <c r="I35" s="119"/>
      <c r="J35" s="119"/>
    </row>
    <row r="36" spans="2:12" x14ac:dyDescent="0.25">
      <c r="B36" s="116" t="s">
        <v>31</v>
      </c>
      <c r="C36" s="116"/>
      <c r="D36" s="116"/>
      <c r="E36" s="116"/>
      <c r="F36" s="116"/>
      <c r="G36" s="116"/>
      <c r="H36" s="116"/>
      <c r="I36" s="43" t="s">
        <v>24</v>
      </c>
      <c r="J36" s="43" t="s">
        <v>25</v>
      </c>
    </row>
    <row r="37" spans="2:12" x14ac:dyDescent="0.25">
      <c r="B37" s="5" t="s">
        <v>3</v>
      </c>
      <c r="C37" s="81" t="s">
        <v>179</v>
      </c>
      <c r="D37" s="81"/>
      <c r="E37" s="81"/>
      <c r="F37" s="81"/>
      <c r="G37" s="81"/>
      <c r="H37" s="81"/>
      <c r="I37" s="13">
        <v>8.3333000000000004E-2</v>
      </c>
      <c r="J37" s="7">
        <f>TRUNC($J$33*I37,2)</f>
        <v>0</v>
      </c>
    </row>
    <row r="38" spans="2:12" x14ac:dyDescent="0.25">
      <c r="B38" s="5" t="s">
        <v>5</v>
      </c>
      <c r="C38" s="81" t="s">
        <v>180</v>
      </c>
      <c r="D38" s="81"/>
      <c r="E38" s="81"/>
      <c r="F38" s="81"/>
      <c r="G38" s="81"/>
      <c r="H38" s="81"/>
      <c r="I38" s="14">
        <v>0.121</v>
      </c>
      <c r="J38" s="7">
        <f>TRUNC($J$33*I38,2)</f>
        <v>0</v>
      </c>
    </row>
    <row r="39" spans="2:12" x14ac:dyDescent="0.25">
      <c r="B39" s="5" t="s">
        <v>7</v>
      </c>
      <c r="C39" s="99" t="s">
        <v>174</v>
      </c>
      <c r="D39" s="100"/>
      <c r="E39" s="100"/>
      <c r="F39" s="100"/>
      <c r="G39" s="100"/>
      <c r="H39" s="101"/>
      <c r="I39" s="14">
        <f>(I37+I38)*I51</f>
        <v>7.5194544000000002E-2</v>
      </c>
      <c r="J39" s="7">
        <f>I39*J33</f>
        <v>0</v>
      </c>
    </row>
    <row r="40" spans="2:12" x14ac:dyDescent="0.25">
      <c r="B40" s="89" t="s">
        <v>34</v>
      </c>
      <c r="C40" s="89"/>
      <c r="D40" s="89"/>
      <c r="E40" s="89"/>
      <c r="F40" s="89"/>
      <c r="G40" s="89"/>
      <c r="H40" s="89"/>
      <c r="I40" s="15">
        <f>SUM(I37:I38)</f>
        <v>0.20433299999999999</v>
      </c>
      <c r="J40" s="9">
        <f>(J37+J38+J39)</f>
        <v>0</v>
      </c>
    </row>
    <row r="41" spans="2:12" x14ac:dyDescent="0.25">
      <c r="B41" s="93"/>
      <c r="C41" s="93"/>
      <c r="D41" s="93"/>
      <c r="E41" s="93"/>
      <c r="F41" s="93"/>
      <c r="G41" s="93"/>
      <c r="H41" s="93"/>
      <c r="I41" s="93"/>
      <c r="J41" s="93"/>
    </row>
    <row r="42" spans="2:12" x14ac:dyDescent="0.25">
      <c r="B42" s="116" t="s">
        <v>35</v>
      </c>
      <c r="C42" s="116"/>
      <c r="D42" s="116"/>
      <c r="E42" s="116"/>
      <c r="F42" s="116"/>
      <c r="G42" s="116"/>
      <c r="H42" s="116"/>
      <c r="I42" s="43" t="s">
        <v>24</v>
      </c>
      <c r="J42" s="43" t="s">
        <v>25</v>
      </c>
    </row>
    <row r="43" spans="2:12" x14ac:dyDescent="0.25">
      <c r="B43" s="5" t="s">
        <v>3</v>
      </c>
      <c r="C43" s="81" t="s">
        <v>36</v>
      </c>
      <c r="D43" s="81"/>
      <c r="E43" s="81"/>
      <c r="F43" s="81"/>
      <c r="G43" s="81"/>
      <c r="H43" s="81"/>
      <c r="I43" s="13">
        <v>0.2</v>
      </c>
      <c r="J43" s="7">
        <f>TRUNC(($J$33+$J$40)*$I$43,2)</f>
        <v>0</v>
      </c>
    </row>
    <row r="44" spans="2:12" x14ac:dyDescent="0.25">
      <c r="B44" s="5" t="s">
        <v>5</v>
      </c>
      <c r="C44" s="81" t="s">
        <v>37</v>
      </c>
      <c r="D44" s="81"/>
      <c r="E44" s="81"/>
      <c r="F44" s="81"/>
      <c r="G44" s="81"/>
      <c r="H44" s="81"/>
      <c r="I44" s="13">
        <v>2.5000000000000001E-2</v>
      </c>
      <c r="J44" s="7">
        <f>TRUNC(($J$33+$J$40)*$I$44,2)</f>
        <v>0</v>
      </c>
    </row>
    <row r="45" spans="2:12" ht="15" customHeight="1" x14ac:dyDescent="0.25">
      <c r="B45" s="5" t="s">
        <v>7</v>
      </c>
      <c r="C45" s="81" t="s">
        <v>38</v>
      </c>
      <c r="D45" s="81"/>
      <c r="E45" s="81"/>
      <c r="F45" s="81"/>
      <c r="G45" s="81"/>
      <c r="H45" s="81"/>
      <c r="I45" s="17">
        <v>0.03</v>
      </c>
      <c r="J45" s="7">
        <f>TRUNC(($J$33+$J$40)*$I$45,2)</f>
        <v>0</v>
      </c>
      <c r="L45" s="102" t="s">
        <v>39</v>
      </c>
    </row>
    <row r="46" spans="2:12" x14ac:dyDescent="0.25">
      <c r="B46" s="5" t="s">
        <v>9</v>
      </c>
      <c r="C46" s="81" t="s">
        <v>40</v>
      </c>
      <c r="D46" s="81"/>
      <c r="E46" s="81"/>
      <c r="F46" s="81"/>
      <c r="G46" s="81"/>
      <c r="H46" s="81"/>
      <c r="I46" s="13">
        <v>1.4999999999999999E-2</v>
      </c>
      <c r="J46" s="7">
        <f>TRUNC(($J$33+$J$40)*$I$46,2)</f>
        <v>0</v>
      </c>
      <c r="L46" s="103"/>
    </row>
    <row r="47" spans="2:12" x14ac:dyDescent="0.25">
      <c r="B47" s="5" t="s">
        <v>28</v>
      </c>
      <c r="C47" s="81" t="s">
        <v>41</v>
      </c>
      <c r="D47" s="81"/>
      <c r="E47" s="81"/>
      <c r="F47" s="81"/>
      <c r="G47" s="81"/>
      <c r="H47" s="81"/>
      <c r="I47" s="13">
        <v>0.01</v>
      </c>
      <c r="J47" s="7">
        <f>TRUNC(($J$33+$J$40)*$I$47,2)</f>
        <v>0</v>
      </c>
      <c r="L47" s="103"/>
    </row>
    <row r="48" spans="2:12" x14ac:dyDescent="0.25">
      <c r="B48" s="5" t="s">
        <v>42</v>
      </c>
      <c r="C48" s="81" t="s">
        <v>43</v>
      </c>
      <c r="D48" s="81"/>
      <c r="E48" s="81"/>
      <c r="F48" s="81"/>
      <c r="G48" s="81"/>
      <c r="H48" s="81"/>
      <c r="I48" s="13">
        <v>6.0000000000000001E-3</v>
      </c>
      <c r="J48" s="7">
        <f>TRUNC(($J$33+$J$40)*$I$48,2)</f>
        <v>0</v>
      </c>
      <c r="L48" s="103"/>
    </row>
    <row r="49" spans="2:12" x14ac:dyDescent="0.25">
      <c r="B49" s="5" t="s">
        <v>44</v>
      </c>
      <c r="C49" s="81" t="s">
        <v>45</v>
      </c>
      <c r="D49" s="81"/>
      <c r="E49" s="81"/>
      <c r="F49" s="81"/>
      <c r="G49" s="81"/>
      <c r="H49" s="81"/>
      <c r="I49" s="13">
        <v>2E-3</v>
      </c>
      <c r="J49" s="7">
        <f>TRUNC(($J$33+$J$40)*$I$49,2)</f>
        <v>0</v>
      </c>
      <c r="L49" s="104"/>
    </row>
    <row r="50" spans="2:12" x14ac:dyDescent="0.25">
      <c r="B50" s="5" t="s">
        <v>46</v>
      </c>
      <c r="C50" s="81" t="s">
        <v>47</v>
      </c>
      <c r="D50" s="81"/>
      <c r="E50" s="81"/>
      <c r="F50" s="81"/>
      <c r="G50" s="81"/>
      <c r="H50" s="81"/>
      <c r="I50" s="13">
        <v>0.08</v>
      </c>
      <c r="J50" s="7">
        <f>TRUNC(($J$33+$J$40)*$I$50,2)</f>
        <v>0</v>
      </c>
    </row>
    <row r="51" spans="2:12" x14ac:dyDescent="0.25">
      <c r="B51" s="89" t="s">
        <v>48</v>
      </c>
      <c r="C51" s="89"/>
      <c r="D51" s="89"/>
      <c r="E51" s="89"/>
      <c r="F51" s="89"/>
      <c r="G51" s="89"/>
      <c r="H51" s="89"/>
      <c r="I51" s="15">
        <f>SUM(I43:I50)</f>
        <v>0.36800000000000005</v>
      </c>
      <c r="J51" s="9">
        <f>SUM(J43:J50)</f>
        <v>0</v>
      </c>
    </row>
    <row r="52" spans="2:12" x14ac:dyDescent="0.25">
      <c r="B52" s="93"/>
      <c r="C52" s="93"/>
      <c r="D52" s="93"/>
      <c r="E52" s="93"/>
      <c r="F52" s="93"/>
      <c r="G52" s="93"/>
      <c r="H52" s="93"/>
      <c r="I52" s="93"/>
      <c r="J52" s="93"/>
    </row>
    <row r="53" spans="2:12" x14ac:dyDescent="0.25">
      <c r="B53" s="116" t="s">
        <v>49</v>
      </c>
      <c r="C53" s="116"/>
      <c r="D53" s="116"/>
      <c r="E53" s="116"/>
      <c r="F53" s="116"/>
      <c r="G53" s="116"/>
      <c r="H53" s="116"/>
      <c r="I53" s="46"/>
      <c r="J53" s="43" t="s">
        <v>25</v>
      </c>
    </row>
    <row r="54" spans="2:12" x14ac:dyDescent="0.25">
      <c r="B54" s="5" t="s">
        <v>3</v>
      </c>
      <c r="C54" s="90" t="s">
        <v>142</v>
      </c>
      <c r="D54" s="90"/>
      <c r="E54" s="90"/>
      <c r="F54" s="90"/>
      <c r="G54" s="90"/>
      <c r="H54" s="90"/>
      <c r="I54" s="2" t="s">
        <v>50</v>
      </c>
      <c r="J54" s="18"/>
    </row>
    <row r="55" spans="2:12" x14ac:dyDescent="0.25">
      <c r="B55" s="5" t="s">
        <v>5</v>
      </c>
      <c r="C55" s="90" t="s">
        <v>136</v>
      </c>
      <c r="D55" s="90"/>
      <c r="E55" s="90"/>
      <c r="F55" s="90"/>
      <c r="G55" s="90"/>
      <c r="H55" s="90"/>
      <c r="I55" s="2" t="s">
        <v>50</v>
      </c>
      <c r="J55" s="18"/>
    </row>
    <row r="56" spans="2:12" x14ac:dyDescent="0.25">
      <c r="B56" s="5" t="s">
        <v>7</v>
      </c>
      <c r="C56" s="99" t="s">
        <v>138</v>
      </c>
      <c r="D56" s="100"/>
      <c r="E56" s="100"/>
      <c r="F56" s="100"/>
      <c r="G56" s="100"/>
      <c r="H56" s="101"/>
      <c r="I56" s="2"/>
      <c r="J56" s="51"/>
    </row>
    <row r="57" spans="2:12" x14ac:dyDescent="0.25">
      <c r="B57" s="5" t="s">
        <v>28</v>
      </c>
      <c r="C57" s="120" t="s">
        <v>139</v>
      </c>
      <c r="D57" s="121"/>
      <c r="E57" s="121"/>
      <c r="F57" s="121"/>
      <c r="G57" s="121"/>
      <c r="H57" s="122"/>
      <c r="I57" s="2"/>
      <c r="J57" s="18">
        <f>(52*J28*0.0095%)+(26*J28*0.0095%)</f>
        <v>0</v>
      </c>
    </row>
    <row r="58" spans="2:12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SUM(J54:J57)</f>
        <v>0</v>
      </c>
    </row>
    <row r="59" spans="2:12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2" x14ac:dyDescent="0.25">
      <c r="B60" s="116" t="s">
        <v>52</v>
      </c>
      <c r="C60" s="116"/>
      <c r="D60" s="116"/>
      <c r="E60" s="116"/>
      <c r="F60" s="116"/>
      <c r="G60" s="116"/>
      <c r="H60" s="116"/>
      <c r="I60" s="116"/>
      <c r="J60" s="116"/>
    </row>
    <row r="61" spans="2:12" x14ac:dyDescent="0.25">
      <c r="B61" s="116" t="s">
        <v>53</v>
      </c>
      <c r="C61" s="116"/>
      <c r="D61" s="116"/>
      <c r="E61" s="116"/>
      <c r="F61" s="116"/>
      <c r="G61" s="116"/>
      <c r="H61" s="116"/>
      <c r="I61" s="116"/>
      <c r="J61" s="43" t="s">
        <v>25</v>
      </c>
    </row>
    <row r="62" spans="2:12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J40</f>
        <v>0</v>
      </c>
    </row>
    <row r="63" spans="2:12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J51</f>
        <v>0</v>
      </c>
    </row>
    <row r="64" spans="2:12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119" t="s">
        <v>61</v>
      </c>
      <c r="C67" s="119"/>
      <c r="D67" s="119"/>
      <c r="E67" s="119"/>
      <c r="F67" s="119"/>
      <c r="G67" s="119"/>
      <c r="H67" s="119"/>
      <c r="I67" s="119"/>
      <c r="J67" s="119"/>
    </row>
    <row r="68" spans="2:10" x14ac:dyDescent="0.25">
      <c r="B68" s="12">
        <v>3</v>
      </c>
      <c r="C68" s="116" t="s">
        <v>62</v>
      </c>
      <c r="D68" s="116"/>
      <c r="E68" s="116"/>
      <c r="F68" s="116"/>
      <c r="G68" s="116"/>
      <c r="H68" s="116"/>
      <c r="I68" s="43" t="s">
        <v>24</v>
      </c>
      <c r="J68" s="4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I69*J33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I50*I69</f>
        <v>3.3333333333333332E-4</v>
      </c>
      <c r="J70" s="19">
        <f>I70*J33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I71*J33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I72*J33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I51*I72</f>
        <v>7.1555555555555565E-3</v>
      </c>
      <c r="J73" s="19">
        <f>J51*I72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I74*J33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119" t="s">
        <v>66</v>
      </c>
      <c r="C77" s="119"/>
      <c r="D77" s="119"/>
      <c r="E77" s="119"/>
      <c r="F77" s="119"/>
      <c r="G77" s="119"/>
      <c r="H77" s="119"/>
      <c r="I77" s="119"/>
      <c r="J77" s="119"/>
    </row>
    <row r="78" spans="2:10" x14ac:dyDescent="0.25">
      <c r="B78" s="116" t="s">
        <v>67</v>
      </c>
      <c r="C78" s="116"/>
      <c r="D78" s="116"/>
      <c r="E78" s="116"/>
      <c r="F78" s="116"/>
      <c r="G78" s="116"/>
      <c r="H78" s="116"/>
      <c r="I78" s="43" t="s">
        <v>24</v>
      </c>
      <c r="J78" s="4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I79*J33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I80*J33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I81*J33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I82*J33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I83*J33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TRUNC(($J$33)*I84,2)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116" t="s">
        <v>75</v>
      </c>
      <c r="C87" s="116"/>
      <c r="D87" s="116"/>
      <c r="E87" s="116"/>
      <c r="F87" s="116"/>
      <c r="G87" s="116"/>
      <c r="H87" s="116"/>
      <c r="I87" s="43" t="s">
        <v>24</v>
      </c>
      <c r="J87" s="4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116" t="s">
        <v>78</v>
      </c>
      <c r="C91" s="116"/>
      <c r="D91" s="116"/>
      <c r="E91" s="116"/>
      <c r="F91" s="116"/>
      <c r="G91" s="116"/>
      <c r="H91" s="116"/>
      <c r="I91" s="116"/>
      <c r="J91" s="116"/>
    </row>
    <row r="92" spans="2:10" x14ac:dyDescent="0.25">
      <c r="B92" s="116" t="s">
        <v>79</v>
      </c>
      <c r="C92" s="116"/>
      <c r="D92" s="116"/>
      <c r="E92" s="116"/>
      <c r="F92" s="116"/>
      <c r="G92" s="116"/>
      <c r="H92" s="116"/>
      <c r="I92" s="116"/>
      <c r="J92" s="4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119" t="s">
        <v>85</v>
      </c>
      <c r="C97" s="119"/>
      <c r="D97" s="119"/>
      <c r="E97" s="119"/>
      <c r="F97" s="119"/>
      <c r="G97" s="119"/>
      <c r="H97" s="119"/>
      <c r="I97" s="119"/>
      <c r="J97" s="119"/>
    </row>
    <row r="98" spans="2:10" x14ac:dyDescent="0.25">
      <c r="B98" s="43">
        <v>5</v>
      </c>
      <c r="C98" s="116" t="s">
        <v>86</v>
      </c>
      <c r="D98" s="116"/>
      <c r="E98" s="116"/>
      <c r="F98" s="116"/>
      <c r="G98" s="116"/>
      <c r="H98" s="116"/>
      <c r="I98" s="43"/>
      <c r="J98" s="4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119" t="s">
        <v>91</v>
      </c>
      <c r="C105" s="119"/>
      <c r="D105" s="119"/>
      <c r="E105" s="119"/>
      <c r="F105" s="119"/>
      <c r="G105" s="119"/>
      <c r="H105" s="119"/>
      <c r="I105" s="119"/>
      <c r="J105" s="119"/>
    </row>
    <row r="106" spans="2:10" x14ac:dyDescent="0.25">
      <c r="B106" s="43">
        <v>6</v>
      </c>
      <c r="C106" s="116" t="s">
        <v>92</v>
      </c>
      <c r="D106" s="116"/>
      <c r="E106" s="116"/>
      <c r="F106" s="116"/>
      <c r="G106" s="116"/>
      <c r="H106" s="116"/>
      <c r="I106" s="43" t="s">
        <v>24</v>
      </c>
      <c r="J106" s="4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J33+J65+J75+J95+J103+J107+J108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116" t="s">
        <v>110</v>
      </c>
      <c r="C123" s="116"/>
      <c r="D123" s="116"/>
      <c r="E123" s="116"/>
      <c r="F123" s="116"/>
      <c r="G123" s="116"/>
      <c r="H123" s="116"/>
      <c r="I123" s="116"/>
      <c r="J123" s="116"/>
    </row>
    <row r="124" spans="2:10" x14ac:dyDescent="0.25">
      <c r="B124" s="116" t="s">
        <v>111</v>
      </c>
      <c r="C124" s="116"/>
      <c r="D124" s="116"/>
      <c r="E124" s="116"/>
      <c r="F124" s="116"/>
      <c r="G124" s="116"/>
      <c r="H124" s="116"/>
      <c r="I124" s="116"/>
      <c r="J124" s="4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J33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116" t="s">
        <v>112</v>
      </c>
      <c r="D130" s="116"/>
      <c r="E130" s="116"/>
      <c r="F130" s="116"/>
      <c r="G130" s="116"/>
      <c r="H130" s="116"/>
      <c r="I130" s="116"/>
      <c r="J130" s="4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123" t="s">
        <v>113</v>
      </c>
      <c r="C132" s="123"/>
      <c r="D132" s="123"/>
      <c r="E132" s="123"/>
      <c r="F132" s="123"/>
      <c r="G132" s="123"/>
      <c r="H132" s="123"/>
      <c r="I132" s="123"/>
      <c r="J132" s="45">
        <f>TRUNC(J130+J131,2)</f>
        <v>0</v>
      </c>
      <c r="L132" s="38"/>
    </row>
    <row r="133" spans="2:12" ht="18" x14ac:dyDescent="0.25">
      <c r="B133" s="123" t="s">
        <v>114</v>
      </c>
      <c r="C133" s="123"/>
      <c r="D133" s="123"/>
      <c r="E133" s="123"/>
      <c r="F133" s="123"/>
      <c r="G133" s="123"/>
      <c r="H133" s="123"/>
      <c r="I133" s="123"/>
      <c r="J133" s="45">
        <f>J132*12</f>
        <v>0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296FB-D9BF-49E9-A565-D952D5BFFFF1}">
  <sheetPr>
    <tabColor rgb="FF00B0F0"/>
    <pageSetUpPr fitToPage="1"/>
  </sheetPr>
  <dimension ref="B1:L133"/>
  <sheetViews>
    <sheetView showGridLines="0" topLeftCell="B1" zoomScale="115" zoomScaleNormal="115" workbookViewId="0">
      <selection activeCell="B56" sqref="A56:XFD5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09" t="s">
        <v>191</v>
      </c>
      <c r="C7" s="110"/>
      <c r="D7" s="110"/>
      <c r="E7" s="110"/>
      <c r="F7" s="110"/>
      <c r="G7" s="110"/>
      <c r="H7" s="110"/>
      <c r="I7" s="110"/>
      <c r="J7" s="110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82" t="s">
        <v>2</v>
      </c>
      <c r="C9" s="82"/>
      <c r="D9" s="82"/>
      <c r="E9" s="82"/>
      <c r="F9" s="82"/>
      <c r="G9" s="82"/>
      <c r="H9" s="82"/>
      <c r="I9" s="82"/>
      <c r="J9" s="82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2" t="s">
        <v>11</v>
      </c>
      <c r="C15" s="82"/>
      <c r="D15" s="82"/>
      <c r="E15" s="82"/>
      <c r="F15" s="82"/>
      <c r="G15" s="82"/>
      <c r="H15" s="82"/>
      <c r="I15" s="82"/>
      <c r="J15" s="82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2" t="s">
        <v>16</v>
      </c>
      <c r="C19" s="82"/>
      <c r="D19" s="82"/>
      <c r="E19" s="82"/>
      <c r="F19" s="82"/>
      <c r="G19" s="82"/>
      <c r="H19" s="82"/>
      <c r="I19" s="82"/>
      <c r="J19" s="82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92" t="s">
        <v>22</v>
      </c>
      <c r="C26" s="92"/>
      <c r="D26" s="92"/>
      <c r="E26" s="92"/>
      <c r="F26" s="92"/>
      <c r="G26" s="92"/>
      <c r="H26" s="92"/>
      <c r="I26" s="92"/>
      <c r="J26" s="92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27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89" t="s">
        <v>29</v>
      </c>
      <c r="C32" s="89"/>
      <c r="D32" s="89"/>
      <c r="E32" s="89"/>
      <c r="F32" s="89"/>
      <c r="G32" s="89"/>
      <c r="H32" s="89"/>
      <c r="I32" s="89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2" t="s">
        <v>30</v>
      </c>
      <c r="C34" s="92"/>
      <c r="D34" s="92"/>
      <c r="E34" s="92"/>
      <c r="F34" s="92"/>
      <c r="G34" s="92"/>
      <c r="H34" s="92"/>
      <c r="I34" s="92"/>
      <c r="J34" s="92"/>
    </row>
    <row r="35" spans="2:12" x14ac:dyDescent="0.25">
      <c r="B35" s="82" t="s">
        <v>31</v>
      </c>
      <c r="C35" s="82"/>
      <c r="D35" s="82"/>
      <c r="E35" s="82"/>
      <c r="F35" s="82"/>
      <c r="G35" s="82"/>
      <c r="H35" s="82"/>
      <c r="I35" s="53" t="s">
        <v>24</v>
      </c>
      <c r="J35" s="53" t="s">
        <v>25</v>
      </c>
    </row>
    <row r="36" spans="2:12" x14ac:dyDescent="0.25">
      <c r="B36" s="5" t="s">
        <v>3</v>
      </c>
      <c r="C36" s="81" t="s">
        <v>179</v>
      </c>
      <c r="D36" s="81"/>
      <c r="E36" s="81"/>
      <c r="F36" s="81"/>
      <c r="G36" s="81"/>
      <c r="H36" s="81"/>
      <c r="I36" s="13">
        <v>8.3333000000000004E-2</v>
      </c>
      <c r="J36" s="7">
        <f>J32*I36</f>
        <v>0</v>
      </c>
    </row>
    <row r="37" spans="2:12" x14ac:dyDescent="0.25">
      <c r="B37" s="5" t="s">
        <v>5</v>
      </c>
      <c r="C37" s="81" t="s">
        <v>180</v>
      </c>
      <c r="D37" s="81"/>
      <c r="E37" s="81"/>
      <c r="F37" s="81"/>
      <c r="G37" s="81"/>
      <c r="H37" s="81"/>
      <c r="I37" s="14">
        <v>0.121</v>
      </c>
      <c r="J37" s="7">
        <f>J32*I37</f>
        <v>0</v>
      </c>
    </row>
    <row r="38" spans="2:12" x14ac:dyDescent="0.25">
      <c r="B38" s="5" t="s">
        <v>7</v>
      </c>
      <c r="C38" s="99" t="s">
        <v>174</v>
      </c>
      <c r="D38" s="100"/>
      <c r="E38" s="100"/>
      <c r="F38" s="100"/>
      <c r="G38" s="100"/>
      <c r="H38" s="101"/>
      <c r="I38" s="14">
        <f>(I36+I37)*I50</f>
        <v>7.5194544000000002E-2</v>
      </c>
      <c r="J38" s="7">
        <f>I38*J32</f>
        <v>0</v>
      </c>
    </row>
    <row r="39" spans="2:12" x14ac:dyDescent="0.25">
      <c r="B39" s="89" t="s">
        <v>34</v>
      </c>
      <c r="C39" s="89"/>
      <c r="D39" s="89"/>
      <c r="E39" s="89"/>
      <c r="F39" s="89"/>
      <c r="G39" s="89"/>
      <c r="H39" s="89"/>
      <c r="I39" s="15">
        <f>SUM(I36:I37)</f>
        <v>0.20433299999999999</v>
      </c>
      <c r="J39" s="9">
        <f>(J36+J37+J38)</f>
        <v>0</v>
      </c>
    </row>
    <row r="40" spans="2:12" x14ac:dyDescent="0.25">
      <c r="B40" s="93"/>
      <c r="C40" s="93"/>
      <c r="D40" s="93"/>
      <c r="E40" s="93"/>
      <c r="F40" s="93"/>
      <c r="G40" s="93"/>
      <c r="H40" s="93"/>
      <c r="I40" s="93"/>
      <c r="J40" s="93"/>
    </row>
    <row r="41" spans="2:12" x14ac:dyDescent="0.25">
      <c r="B41" s="82" t="s">
        <v>35</v>
      </c>
      <c r="C41" s="82"/>
      <c r="D41" s="82"/>
      <c r="E41" s="82"/>
      <c r="F41" s="82"/>
      <c r="G41" s="82"/>
      <c r="H41" s="82"/>
      <c r="I41" s="53" t="s">
        <v>24</v>
      </c>
      <c r="J41" s="53" t="s">
        <v>25</v>
      </c>
    </row>
    <row r="42" spans="2:12" x14ac:dyDescent="0.25">
      <c r="B42" s="5" t="s">
        <v>3</v>
      </c>
      <c r="C42" s="81" t="s">
        <v>36</v>
      </c>
      <c r="D42" s="81"/>
      <c r="E42" s="81"/>
      <c r="F42" s="81"/>
      <c r="G42" s="81"/>
      <c r="H42" s="81"/>
      <c r="I42" s="13">
        <v>0.2</v>
      </c>
      <c r="J42" s="7">
        <f>(J32+J39)*I42</f>
        <v>0</v>
      </c>
    </row>
    <row r="43" spans="2:12" x14ac:dyDescent="0.25">
      <c r="B43" s="5" t="s">
        <v>5</v>
      </c>
      <c r="C43" s="81" t="s">
        <v>37</v>
      </c>
      <c r="D43" s="81"/>
      <c r="E43" s="81"/>
      <c r="F43" s="81"/>
      <c r="G43" s="81"/>
      <c r="H43" s="81"/>
      <c r="I43" s="13">
        <v>2.5000000000000001E-2</v>
      </c>
      <c r="J43" s="7">
        <f>(J32+J39)*I43</f>
        <v>0</v>
      </c>
    </row>
    <row r="44" spans="2:12" ht="15" customHeight="1" x14ac:dyDescent="0.25">
      <c r="B44" s="5" t="s">
        <v>7</v>
      </c>
      <c r="C44" s="81" t="s">
        <v>38</v>
      </c>
      <c r="D44" s="81"/>
      <c r="E44" s="81"/>
      <c r="F44" s="81"/>
      <c r="G44" s="81"/>
      <c r="H44" s="81"/>
      <c r="I44" s="57">
        <v>0.03</v>
      </c>
      <c r="J44" s="7">
        <f>(J32+J39)*I44</f>
        <v>0</v>
      </c>
      <c r="L44" s="102" t="s">
        <v>39</v>
      </c>
    </row>
    <row r="45" spans="2:12" x14ac:dyDescent="0.25">
      <c r="B45" s="5" t="s">
        <v>9</v>
      </c>
      <c r="C45" s="81" t="s">
        <v>40</v>
      </c>
      <c r="D45" s="81"/>
      <c r="E45" s="81"/>
      <c r="F45" s="81"/>
      <c r="G45" s="81"/>
      <c r="H45" s="81"/>
      <c r="I45" s="13">
        <v>1.4999999999999999E-2</v>
      </c>
      <c r="J45" s="7">
        <f>(J32+J39)*I45</f>
        <v>0</v>
      </c>
      <c r="L45" s="103"/>
    </row>
    <row r="46" spans="2:12" x14ac:dyDescent="0.25">
      <c r="B46" s="5" t="s">
        <v>28</v>
      </c>
      <c r="C46" s="81" t="s">
        <v>41</v>
      </c>
      <c r="D46" s="81"/>
      <c r="E46" s="81"/>
      <c r="F46" s="81"/>
      <c r="G46" s="81"/>
      <c r="H46" s="81"/>
      <c r="I46" s="13">
        <v>0.01</v>
      </c>
      <c r="J46" s="7">
        <f>(J32+J39)*I46</f>
        <v>0</v>
      </c>
      <c r="L46" s="103"/>
    </row>
    <row r="47" spans="2:12" x14ac:dyDescent="0.25">
      <c r="B47" s="5" t="s">
        <v>42</v>
      </c>
      <c r="C47" s="81" t="s">
        <v>43</v>
      </c>
      <c r="D47" s="81"/>
      <c r="E47" s="81"/>
      <c r="F47" s="81"/>
      <c r="G47" s="81"/>
      <c r="H47" s="81"/>
      <c r="I47" s="13">
        <v>6.0000000000000001E-3</v>
      </c>
      <c r="J47" s="7">
        <f>(J32+J39)*I47</f>
        <v>0</v>
      </c>
      <c r="L47" s="103"/>
    </row>
    <row r="48" spans="2:12" x14ac:dyDescent="0.25">
      <c r="B48" s="5" t="s">
        <v>44</v>
      </c>
      <c r="C48" s="81" t="s">
        <v>45</v>
      </c>
      <c r="D48" s="81"/>
      <c r="E48" s="81"/>
      <c r="F48" s="81"/>
      <c r="G48" s="81"/>
      <c r="H48" s="81"/>
      <c r="I48" s="13">
        <v>2E-3</v>
      </c>
      <c r="J48" s="7">
        <f>(J32+J39)*I48</f>
        <v>0</v>
      </c>
      <c r="L48" s="104"/>
    </row>
    <row r="49" spans="2:10" x14ac:dyDescent="0.25">
      <c r="B49" s="5" t="s">
        <v>46</v>
      </c>
      <c r="C49" s="81" t="s">
        <v>47</v>
      </c>
      <c r="D49" s="81"/>
      <c r="E49" s="81"/>
      <c r="F49" s="81"/>
      <c r="G49" s="81"/>
      <c r="H49" s="81"/>
      <c r="I49" s="13">
        <v>0.08</v>
      </c>
      <c r="J49" s="7">
        <f>(J32+J39)*I49</f>
        <v>0</v>
      </c>
    </row>
    <row r="50" spans="2:10" x14ac:dyDescent="0.25">
      <c r="B50" s="89" t="s">
        <v>48</v>
      </c>
      <c r="C50" s="89"/>
      <c r="D50" s="89"/>
      <c r="E50" s="89"/>
      <c r="F50" s="89"/>
      <c r="G50" s="89"/>
      <c r="H50" s="89"/>
      <c r="I50" s="15">
        <f>SUM(I42:I49)</f>
        <v>0.36800000000000005</v>
      </c>
      <c r="J50" s="9">
        <f>SUM(J42:J49)</f>
        <v>0</v>
      </c>
    </row>
    <row r="51" spans="2:10" x14ac:dyDescent="0.25">
      <c r="B51" s="93"/>
      <c r="C51" s="93"/>
      <c r="D51" s="93"/>
      <c r="E51" s="93"/>
      <c r="F51" s="93"/>
      <c r="G51" s="93"/>
      <c r="H51" s="93"/>
      <c r="I51" s="93"/>
      <c r="J51" s="93"/>
    </row>
    <row r="52" spans="2:10" x14ac:dyDescent="0.25">
      <c r="B52" s="82" t="s">
        <v>49</v>
      </c>
      <c r="C52" s="82"/>
      <c r="D52" s="82"/>
      <c r="E52" s="82"/>
      <c r="F52" s="82"/>
      <c r="G52" s="82"/>
      <c r="H52" s="82"/>
      <c r="I52" s="56"/>
      <c r="J52" s="53" t="s">
        <v>25</v>
      </c>
    </row>
    <row r="53" spans="2:10" x14ac:dyDescent="0.25">
      <c r="B53" s="5" t="s">
        <v>3</v>
      </c>
      <c r="C53" s="90" t="s">
        <v>137</v>
      </c>
      <c r="D53" s="90"/>
      <c r="E53" s="90"/>
      <c r="F53" s="90"/>
      <c r="G53" s="90"/>
      <c r="H53" s="90"/>
      <c r="I53" s="52"/>
      <c r="J53" s="18"/>
    </row>
    <row r="54" spans="2:10" x14ac:dyDescent="0.25">
      <c r="B54" s="5" t="s">
        <v>5</v>
      </c>
      <c r="C54" s="90" t="s">
        <v>136</v>
      </c>
      <c r="D54" s="90"/>
      <c r="E54" s="90"/>
      <c r="F54" s="90"/>
      <c r="G54" s="90"/>
      <c r="H54" s="90"/>
      <c r="I54" s="52"/>
      <c r="J54" s="18"/>
    </row>
    <row r="55" spans="2:10" x14ac:dyDescent="0.25">
      <c r="B55" s="5" t="s">
        <v>7</v>
      </c>
      <c r="C55" s="99" t="s">
        <v>138</v>
      </c>
      <c r="D55" s="100"/>
      <c r="E55" s="100"/>
      <c r="F55" s="100"/>
      <c r="G55" s="100"/>
      <c r="H55" s="101"/>
      <c r="I55" s="2"/>
      <c r="J55" s="51"/>
    </row>
    <row r="56" spans="2:10" x14ac:dyDescent="0.25">
      <c r="B56" s="5" t="s">
        <v>28</v>
      </c>
      <c r="C56" s="50" t="s">
        <v>139</v>
      </c>
      <c r="D56" s="100"/>
      <c r="E56" s="100"/>
      <c r="F56" s="100"/>
      <c r="G56" s="100"/>
      <c r="H56" s="101"/>
      <c r="I56" s="2"/>
      <c r="J56" s="18">
        <f>(52*J28*0.0095%)+(26*J28*0.0095%)</f>
        <v>0</v>
      </c>
    </row>
    <row r="57" spans="2:10" x14ac:dyDescent="0.25">
      <c r="B57" s="5" t="s">
        <v>42</v>
      </c>
      <c r="C57" s="81" t="s">
        <v>116</v>
      </c>
      <c r="D57" s="81"/>
      <c r="E57" s="81"/>
      <c r="F57" s="81"/>
      <c r="G57" s="81"/>
      <c r="H57" s="81"/>
      <c r="I57" s="2"/>
      <c r="J57" s="18">
        <v>0</v>
      </c>
    </row>
    <row r="58" spans="2:10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SUM(J53:J57)</f>
        <v>0</v>
      </c>
    </row>
    <row r="59" spans="2:10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0" x14ac:dyDescent="0.25">
      <c r="B60" s="82" t="s">
        <v>52</v>
      </c>
      <c r="C60" s="82"/>
      <c r="D60" s="82"/>
      <c r="E60" s="82"/>
      <c r="F60" s="82"/>
      <c r="G60" s="82"/>
      <c r="H60" s="82"/>
      <c r="I60" s="82"/>
      <c r="J60" s="82"/>
    </row>
    <row r="61" spans="2:10" x14ac:dyDescent="0.25">
      <c r="B61" s="82" t="s">
        <v>53</v>
      </c>
      <c r="C61" s="82"/>
      <c r="D61" s="82"/>
      <c r="E61" s="82"/>
      <c r="F61" s="82"/>
      <c r="G61" s="82"/>
      <c r="H61" s="82"/>
      <c r="I61" s="82"/>
      <c r="J61" s="53" t="s">
        <v>25</v>
      </c>
    </row>
    <row r="62" spans="2:10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J39</f>
        <v>0</v>
      </c>
    </row>
    <row r="63" spans="2:10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J50</f>
        <v>0</v>
      </c>
    </row>
    <row r="64" spans="2:10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92" t="s">
        <v>61</v>
      </c>
      <c r="C67" s="92"/>
      <c r="D67" s="92"/>
      <c r="E67" s="92"/>
      <c r="F67" s="92"/>
      <c r="G67" s="92"/>
      <c r="H67" s="92"/>
      <c r="I67" s="92"/>
      <c r="J67" s="92"/>
    </row>
    <row r="68" spans="2:10" x14ac:dyDescent="0.25">
      <c r="B68" s="12">
        <v>3</v>
      </c>
      <c r="C68" s="82" t="s">
        <v>62</v>
      </c>
      <c r="D68" s="82"/>
      <c r="E68" s="82"/>
      <c r="F68" s="82"/>
      <c r="G68" s="82"/>
      <c r="H68" s="82"/>
      <c r="I68" s="53" t="s">
        <v>24</v>
      </c>
      <c r="J68" s="5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I71*J32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I72*J32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I50*I72</f>
        <v>7.1555555555555565E-3</v>
      </c>
      <c r="J73" s="19">
        <f>I72*J50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I74*J32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92" t="s">
        <v>66</v>
      </c>
      <c r="C77" s="92"/>
      <c r="D77" s="92"/>
      <c r="E77" s="92"/>
      <c r="F77" s="92"/>
      <c r="G77" s="92"/>
      <c r="H77" s="92"/>
      <c r="I77" s="92"/>
      <c r="J77" s="92"/>
    </row>
    <row r="78" spans="2:10" x14ac:dyDescent="0.25">
      <c r="B78" s="82" t="s">
        <v>67</v>
      </c>
      <c r="C78" s="82"/>
      <c r="D78" s="82"/>
      <c r="E78" s="82"/>
      <c r="F78" s="82"/>
      <c r="G78" s="82"/>
      <c r="H78" s="82"/>
      <c r="I78" s="53" t="s">
        <v>24</v>
      </c>
      <c r="J78" s="5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I79*J32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TRUNC(($J$32)*I84,2)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82" t="s">
        <v>75</v>
      </c>
      <c r="C87" s="82"/>
      <c r="D87" s="82"/>
      <c r="E87" s="82"/>
      <c r="F87" s="82"/>
      <c r="G87" s="82"/>
      <c r="H87" s="82"/>
      <c r="I87" s="53" t="s">
        <v>24</v>
      </c>
      <c r="J87" s="5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82" t="s">
        <v>78</v>
      </c>
      <c r="C91" s="82"/>
      <c r="D91" s="82"/>
      <c r="E91" s="82"/>
      <c r="F91" s="82"/>
      <c r="G91" s="82"/>
      <c r="H91" s="82"/>
      <c r="I91" s="82"/>
      <c r="J91" s="82"/>
    </row>
    <row r="92" spans="2:10" x14ac:dyDescent="0.25">
      <c r="B92" s="82" t="s">
        <v>79</v>
      </c>
      <c r="C92" s="82"/>
      <c r="D92" s="82"/>
      <c r="E92" s="82"/>
      <c r="F92" s="82"/>
      <c r="G92" s="82"/>
      <c r="H92" s="82"/>
      <c r="I92" s="82"/>
      <c r="J92" s="5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92" t="s">
        <v>85</v>
      </c>
      <c r="C97" s="92"/>
      <c r="D97" s="92"/>
      <c r="E97" s="92"/>
      <c r="F97" s="92"/>
      <c r="G97" s="92"/>
      <c r="H97" s="92"/>
      <c r="I97" s="92"/>
      <c r="J97" s="92"/>
    </row>
    <row r="98" spans="2:10" x14ac:dyDescent="0.25">
      <c r="B98" s="53">
        <v>5</v>
      </c>
      <c r="C98" s="82" t="s">
        <v>86</v>
      </c>
      <c r="D98" s="82"/>
      <c r="E98" s="82"/>
      <c r="F98" s="82"/>
      <c r="G98" s="82"/>
      <c r="H98" s="82"/>
      <c r="I98" s="53"/>
      <c r="J98" s="5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92" t="s">
        <v>91</v>
      </c>
      <c r="C105" s="92"/>
      <c r="D105" s="92"/>
      <c r="E105" s="92"/>
      <c r="F105" s="92"/>
      <c r="G105" s="92"/>
      <c r="H105" s="92"/>
      <c r="I105" s="92"/>
      <c r="J105" s="92"/>
    </row>
    <row r="106" spans="2:10" x14ac:dyDescent="0.25">
      <c r="B106" s="53">
        <v>6</v>
      </c>
      <c r="C106" s="82" t="s">
        <v>92</v>
      </c>
      <c r="D106" s="82"/>
      <c r="E106" s="82"/>
      <c r="F106" s="82"/>
      <c r="G106" s="82"/>
      <c r="H106" s="82"/>
      <c r="I106" s="53" t="s">
        <v>24</v>
      </c>
      <c r="J106" s="5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ht="15.95" customHeight="1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82" t="s">
        <v>110</v>
      </c>
      <c r="C123" s="82"/>
      <c r="D123" s="82"/>
      <c r="E123" s="82"/>
      <c r="F123" s="82"/>
      <c r="G123" s="82"/>
      <c r="H123" s="82"/>
      <c r="I123" s="82"/>
      <c r="J123" s="82"/>
    </row>
    <row r="124" spans="2:10" x14ac:dyDescent="0.25">
      <c r="B124" s="82" t="s">
        <v>111</v>
      </c>
      <c r="C124" s="82"/>
      <c r="D124" s="82"/>
      <c r="E124" s="82"/>
      <c r="F124" s="82"/>
      <c r="G124" s="82"/>
      <c r="H124" s="82"/>
      <c r="I124" s="82"/>
      <c r="J124" s="5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J32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82" t="s">
        <v>112</v>
      </c>
      <c r="D130" s="82"/>
      <c r="E130" s="82"/>
      <c r="F130" s="82"/>
      <c r="G130" s="82"/>
      <c r="H130" s="82"/>
      <c r="I130" s="82"/>
      <c r="J130" s="5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83" t="s">
        <v>173</v>
      </c>
      <c r="C132" s="83"/>
      <c r="D132" s="83"/>
      <c r="E132" s="83"/>
      <c r="F132" s="83"/>
      <c r="G132" s="83"/>
      <c r="H132" s="83"/>
      <c r="I132" s="83"/>
      <c r="J132" s="55">
        <f>TRUNC(J130+J131,2)</f>
        <v>0</v>
      </c>
      <c r="L132" s="38"/>
    </row>
    <row r="133" spans="2:12" ht="18" x14ac:dyDescent="0.25">
      <c r="B133" s="83" t="s">
        <v>114</v>
      </c>
      <c r="C133" s="83"/>
      <c r="D133" s="83"/>
      <c r="E133" s="83"/>
      <c r="F133" s="83"/>
      <c r="G133" s="83"/>
      <c r="H133" s="83"/>
      <c r="I133" s="83"/>
      <c r="J133" s="55">
        <f>J132*12</f>
        <v>0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52ACD-D10F-486F-87A2-28C532E46121}">
  <sheetPr>
    <tabColor rgb="FFFFFF00"/>
    <pageSetUpPr fitToPage="1"/>
  </sheetPr>
  <dimension ref="B1:L133"/>
  <sheetViews>
    <sheetView showGridLines="0" zoomScale="115" zoomScaleNormal="115" workbookViewId="0">
      <selection activeCell="A57" sqref="A57:XFD5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17" t="s">
        <v>192</v>
      </c>
      <c r="C7" s="118"/>
      <c r="D7" s="118"/>
      <c r="E7" s="118"/>
      <c r="F7" s="118"/>
      <c r="G7" s="118"/>
      <c r="H7" s="118"/>
      <c r="I7" s="118"/>
      <c r="J7" s="118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6" t="s">
        <v>2</v>
      </c>
      <c r="C9" s="116"/>
      <c r="D9" s="116"/>
      <c r="E9" s="116"/>
      <c r="F9" s="116"/>
      <c r="G9" s="116"/>
      <c r="H9" s="116"/>
      <c r="I9" s="116"/>
      <c r="J9" s="116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16" t="s">
        <v>11</v>
      </c>
      <c r="C15" s="116"/>
      <c r="D15" s="116"/>
      <c r="E15" s="116"/>
      <c r="F15" s="116"/>
      <c r="G15" s="116"/>
      <c r="H15" s="116"/>
      <c r="I15" s="116"/>
      <c r="J15" s="116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16" t="s">
        <v>16</v>
      </c>
      <c r="C19" s="116"/>
      <c r="D19" s="116"/>
      <c r="E19" s="116"/>
      <c r="F19" s="116"/>
      <c r="G19" s="116"/>
      <c r="H19" s="116"/>
      <c r="I19" s="116"/>
      <c r="J19" s="116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119" t="s">
        <v>22</v>
      </c>
      <c r="C26" s="119"/>
      <c r="D26" s="119"/>
      <c r="E26" s="119"/>
      <c r="F26" s="119"/>
      <c r="G26" s="119"/>
      <c r="H26" s="119"/>
      <c r="I26" s="119"/>
      <c r="J26" s="119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140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5" t="s">
        <v>28</v>
      </c>
      <c r="C32" s="81" t="s">
        <v>141</v>
      </c>
      <c r="D32" s="81"/>
      <c r="E32" s="81"/>
      <c r="F32" s="81"/>
      <c r="G32" s="81"/>
      <c r="H32" s="81"/>
      <c r="I32" s="8"/>
      <c r="J32" s="7"/>
    </row>
    <row r="33" spans="2:12" x14ac:dyDescent="0.25">
      <c r="B33" s="89" t="s">
        <v>29</v>
      </c>
      <c r="C33" s="89"/>
      <c r="D33" s="89"/>
      <c r="E33" s="89"/>
      <c r="F33" s="89"/>
      <c r="G33" s="89"/>
      <c r="H33" s="89"/>
      <c r="I33" s="89"/>
      <c r="J33" s="9">
        <f>SUM(J28:J32)</f>
        <v>0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19" t="s">
        <v>30</v>
      </c>
      <c r="C35" s="119"/>
      <c r="D35" s="119"/>
      <c r="E35" s="119"/>
      <c r="F35" s="119"/>
      <c r="G35" s="119"/>
      <c r="H35" s="119"/>
      <c r="I35" s="119"/>
      <c r="J35" s="119"/>
    </row>
    <row r="36" spans="2:12" x14ac:dyDescent="0.25">
      <c r="B36" s="116" t="s">
        <v>31</v>
      </c>
      <c r="C36" s="116"/>
      <c r="D36" s="116"/>
      <c r="E36" s="116"/>
      <c r="F36" s="116"/>
      <c r="G36" s="116"/>
      <c r="H36" s="116"/>
      <c r="I36" s="43" t="s">
        <v>24</v>
      </c>
      <c r="J36" s="43" t="s">
        <v>25</v>
      </c>
    </row>
    <row r="37" spans="2:12" x14ac:dyDescent="0.25">
      <c r="B37" s="5" t="s">
        <v>3</v>
      </c>
      <c r="C37" s="81" t="s">
        <v>179</v>
      </c>
      <c r="D37" s="81"/>
      <c r="E37" s="81"/>
      <c r="F37" s="81"/>
      <c r="G37" s="81"/>
      <c r="H37" s="81"/>
      <c r="I37" s="13">
        <v>8.3333000000000004E-2</v>
      </c>
      <c r="J37" s="7">
        <f>TRUNC($J$33*I37,2)</f>
        <v>0</v>
      </c>
    </row>
    <row r="38" spans="2:12" x14ac:dyDescent="0.25">
      <c r="B38" s="5" t="s">
        <v>5</v>
      </c>
      <c r="C38" s="81" t="s">
        <v>180</v>
      </c>
      <c r="D38" s="81"/>
      <c r="E38" s="81"/>
      <c r="F38" s="81"/>
      <c r="G38" s="81"/>
      <c r="H38" s="81"/>
      <c r="I38" s="14">
        <v>0.121</v>
      </c>
      <c r="J38" s="7">
        <f>TRUNC($J$33*I38,2)</f>
        <v>0</v>
      </c>
    </row>
    <row r="39" spans="2:12" x14ac:dyDescent="0.25">
      <c r="B39" s="5" t="s">
        <v>7</v>
      </c>
      <c r="C39" s="99" t="s">
        <v>174</v>
      </c>
      <c r="D39" s="100"/>
      <c r="E39" s="100"/>
      <c r="F39" s="100"/>
      <c r="G39" s="100"/>
      <c r="H39" s="101"/>
      <c r="I39" s="14">
        <f>(I37+I38)*I51</f>
        <v>7.5194544000000002E-2</v>
      </c>
      <c r="J39" s="7">
        <f>I39*J33</f>
        <v>0</v>
      </c>
    </row>
    <row r="40" spans="2:12" x14ac:dyDescent="0.25">
      <c r="B40" s="89" t="s">
        <v>34</v>
      </c>
      <c r="C40" s="89"/>
      <c r="D40" s="89"/>
      <c r="E40" s="89"/>
      <c r="F40" s="89"/>
      <c r="G40" s="89"/>
      <c r="H40" s="89"/>
      <c r="I40" s="15">
        <f>SUM(I37:I38)</f>
        <v>0.20433299999999999</v>
      </c>
      <c r="J40" s="9">
        <f>(J37+J38+J39)</f>
        <v>0</v>
      </c>
    </row>
    <row r="41" spans="2:12" x14ac:dyDescent="0.25">
      <c r="B41" s="93"/>
      <c r="C41" s="93"/>
      <c r="D41" s="93"/>
      <c r="E41" s="93"/>
      <c r="F41" s="93"/>
      <c r="G41" s="93"/>
      <c r="H41" s="93"/>
      <c r="I41" s="93"/>
      <c r="J41" s="93"/>
    </row>
    <row r="42" spans="2:12" x14ac:dyDescent="0.25">
      <c r="B42" s="116" t="s">
        <v>35</v>
      </c>
      <c r="C42" s="116"/>
      <c r="D42" s="116"/>
      <c r="E42" s="116"/>
      <c r="F42" s="116"/>
      <c r="G42" s="116"/>
      <c r="H42" s="116"/>
      <c r="I42" s="43" t="s">
        <v>24</v>
      </c>
      <c r="J42" s="43" t="s">
        <v>25</v>
      </c>
    </row>
    <row r="43" spans="2:12" x14ac:dyDescent="0.25">
      <c r="B43" s="5" t="s">
        <v>3</v>
      </c>
      <c r="C43" s="81" t="s">
        <v>36</v>
      </c>
      <c r="D43" s="81"/>
      <c r="E43" s="81"/>
      <c r="F43" s="81"/>
      <c r="G43" s="81"/>
      <c r="H43" s="81"/>
      <c r="I43" s="13">
        <v>0.2</v>
      </c>
      <c r="J43" s="7">
        <f>TRUNC(($J$33+$J$40)*$I$43,2)</f>
        <v>0</v>
      </c>
    </row>
    <row r="44" spans="2:12" x14ac:dyDescent="0.25">
      <c r="B44" s="5" t="s">
        <v>5</v>
      </c>
      <c r="C44" s="81" t="s">
        <v>37</v>
      </c>
      <c r="D44" s="81"/>
      <c r="E44" s="81"/>
      <c r="F44" s="81"/>
      <c r="G44" s="81"/>
      <c r="H44" s="81"/>
      <c r="I44" s="13">
        <v>2.5000000000000001E-2</v>
      </c>
      <c r="J44" s="7">
        <f>TRUNC(($J$33+$J$40)*$I$44,2)</f>
        <v>0</v>
      </c>
    </row>
    <row r="45" spans="2:12" ht="15" customHeight="1" x14ac:dyDescent="0.25">
      <c r="B45" s="5" t="s">
        <v>7</v>
      </c>
      <c r="C45" s="81" t="s">
        <v>38</v>
      </c>
      <c r="D45" s="81"/>
      <c r="E45" s="81"/>
      <c r="F45" s="81"/>
      <c r="G45" s="81"/>
      <c r="H45" s="81"/>
      <c r="I45" s="17">
        <v>0.03</v>
      </c>
      <c r="J45" s="7">
        <f>TRUNC(($J$33+$J$40)*$I$45,2)</f>
        <v>0</v>
      </c>
      <c r="L45" s="102" t="s">
        <v>39</v>
      </c>
    </row>
    <row r="46" spans="2:12" x14ac:dyDescent="0.25">
      <c r="B46" s="5" t="s">
        <v>9</v>
      </c>
      <c r="C46" s="81" t="s">
        <v>40</v>
      </c>
      <c r="D46" s="81"/>
      <c r="E46" s="81"/>
      <c r="F46" s="81"/>
      <c r="G46" s="81"/>
      <c r="H46" s="81"/>
      <c r="I46" s="13">
        <v>1.4999999999999999E-2</v>
      </c>
      <c r="J46" s="7">
        <f>TRUNC(($J$33+$J$40)*$I$46,2)</f>
        <v>0</v>
      </c>
      <c r="L46" s="103"/>
    </row>
    <row r="47" spans="2:12" x14ac:dyDescent="0.25">
      <c r="B47" s="5" t="s">
        <v>28</v>
      </c>
      <c r="C47" s="81" t="s">
        <v>41</v>
      </c>
      <c r="D47" s="81"/>
      <c r="E47" s="81"/>
      <c r="F47" s="81"/>
      <c r="G47" s="81"/>
      <c r="H47" s="81"/>
      <c r="I47" s="13">
        <v>0.01</v>
      </c>
      <c r="J47" s="7">
        <f>TRUNC(($J$33+$J$40)*$I$47,2)</f>
        <v>0</v>
      </c>
      <c r="L47" s="103"/>
    </row>
    <row r="48" spans="2:12" x14ac:dyDescent="0.25">
      <c r="B48" s="5" t="s">
        <v>42</v>
      </c>
      <c r="C48" s="81" t="s">
        <v>43</v>
      </c>
      <c r="D48" s="81"/>
      <c r="E48" s="81"/>
      <c r="F48" s="81"/>
      <c r="G48" s="81"/>
      <c r="H48" s="81"/>
      <c r="I48" s="13">
        <v>6.0000000000000001E-3</v>
      </c>
      <c r="J48" s="7">
        <f>TRUNC(($J$33+$J$40)*$I$48,2)</f>
        <v>0</v>
      </c>
      <c r="L48" s="103"/>
    </row>
    <row r="49" spans="2:12" x14ac:dyDescent="0.25">
      <c r="B49" s="5" t="s">
        <v>44</v>
      </c>
      <c r="C49" s="81" t="s">
        <v>45</v>
      </c>
      <c r="D49" s="81"/>
      <c r="E49" s="81"/>
      <c r="F49" s="81"/>
      <c r="G49" s="81"/>
      <c r="H49" s="81"/>
      <c r="I49" s="13">
        <v>2E-3</v>
      </c>
      <c r="J49" s="7">
        <f>TRUNC(($J$33+$J$40)*$I$49,2)</f>
        <v>0</v>
      </c>
      <c r="L49" s="104"/>
    </row>
    <row r="50" spans="2:12" x14ac:dyDescent="0.25">
      <c r="B50" s="5" t="s">
        <v>46</v>
      </c>
      <c r="C50" s="81" t="s">
        <v>47</v>
      </c>
      <c r="D50" s="81"/>
      <c r="E50" s="81"/>
      <c r="F50" s="81"/>
      <c r="G50" s="81"/>
      <c r="H50" s="81"/>
      <c r="I50" s="13">
        <v>0.08</v>
      </c>
      <c r="J50" s="7">
        <f>TRUNC(($J$33+$J$40)*$I$50,2)</f>
        <v>0</v>
      </c>
    </row>
    <row r="51" spans="2:12" x14ac:dyDescent="0.25">
      <c r="B51" s="89" t="s">
        <v>48</v>
      </c>
      <c r="C51" s="89"/>
      <c r="D51" s="89"/>
      <c r="E51" s="89"/>
      <c r="F51" s="89"/>
      <c r="G51" s="89"/>
      <c r="H51" s="89"/>
      <c r="I51" s="15">
        <f>SUM(I43:I50)</f>
        <v>0.36800000000000005</v>
      </c>
      <c r="J51" s="9">
        <f>SUM(J43:J50)</f>
        <v>0</v>
      </c>
    </row>
    <row r="52" spans="2:12" x14ac:dyDescent="0.25">
      <c r="B52" s="93"/>
      <c r="C52" s="93"/>
      <c r="D52" s="93"/>
      <c r="E52" s="93"/>
      <c r="F52" s="93"/>
      <c r="G52" s="93"/>
      <c r="H52" s="93"/>
      <c r="I52" s="93"/>
      <c r="J52" s="93"/>
    </row>
    <row r="53" spans="2:12" x14ac:dyDescent="0.25">
      <c r="B53" s="116" t="s">
        <v>49</v>
      </c>
      <c r="C53" s="116"/>
      <c r="D53" s="116"/>
      <c r="E53" s="116"/>
      <c r="F53" s="116"/>
      <c r="G53" s="116"/>
      <c r="H53" s="116"/>
      <c r="I53" s="46"/>
      <c r="J53" s="43" t="s">
        <v>25</v>
      </c>
    </row>
    <row r="54" spans="2:12" x14ac:dyDescent="0.25">
      <c r="B54" s="5" t="s">
        <v>3</v>
      </c>
      <c r="C54" s="90" t="s">
        <v>142</v>
      </c>
      <c r="D54" s="90"/>
      <c r="E54" s="90"/>
      <c r="F54" s="90"/>
      <c r="G54" s="90"/>
      <c r="H54" s="90"/>
      <c r="I54" s="2" t="s">
        <v>50</v>
      </c>
      <c r="J54" s="18"/>
    </row>
    <row r="55" spans="2:12" x14ac:dyDescent="0.25">
      <c r="B55" s="5" t="s">
        <v>5</v>
      </c>
      <c r="C55" s="90" t="s">
        <v>136</v>
      </c>
      <c r="D55" s="90"/>
      <c r="E55" s="90"/>
      <c r="F55" s="90"/>
      <c r="G55" s="90"/>
      <c r="H55" s="90"/>
      <c r="I55" s="2" t="s">
        <v>50</v>
      </c>
      <c r="J55" s="18"/>
    </row>
    <row r="56" spans="2:12" x14ac:dyDescent="0.25">
      <c r="B56" s="5" t="s">
        <v>7</v>
      </c>
      <c r="C56" s="99" t="s">
        <v>138</v>
      </c>
      <c r="D56" s="100"/>
      <c r="E56" s="100"/>
      <c r="F56" s="100"/>
      <c r="G56" s="100"/>
      <c r="H56" s="101"/>
      <c r="I56" s="2"/>
      <c r="J56" s="51"/>
    </row>
    <row r="57" spans="2:12" x14ac:dyDescent="0.25">
      <c r="B57" s="5" t="s">
        <v>28</v>
      </c>
      <c r="C57" s="120" t="s">
        <v>139</v>
      </c>
      <c r="D57" s="121"/>
      <c r="E57" s="121"/>
      <c r="F57" s="121"/>
      <c r="G57" s="121"/>
      <c r="H57" s="122"/>
      <c r="I57" s="2"/>
      <c r="J57" s="18"/>
    </row>
    <row r="58" spans="2:12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SUM(J54:J57)</f>
        <v>0</v>
      </c>
    </row>
    <row r="59" spans="2:12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2" x14ac:dyDescent="0.25">
      <c r="B60" s="116" t="s">
        <v>52</v>
      </c>
      <c r="C60" s="116"/>
      <c r="D60" s="116"/>
      <c r="E60" s="116"/>
      <c r="F60" s="116"/>
      <c r="G60" s="116"/>
      <c r="H60" s="116"/>
      <c r="I60" s="116"/>
      <c r="J60" s="116"/>
    </row>
    <row r="61" spans="2:12" x14ac:dyDescent="0.25">
      <c r="B61" s="116" t="s">
        <v>53</v>
      </c>
      <c r="C61" s="116"/>
      <c r="D61" s="116"/>
      <c r="E61" s="116"/>
      <c r="F61" s="116"/>
      <c r="G61" s="116"/>
      <c r="H61" s="116"/>
      <c r="I61" s="116"/>
      <c r="J61" s="43" t="s">
        <v>25</v>
      </c>
    </row>
    <row r="62" spans="2:12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J40</f>
        <v>0</v>
      </c>
    </row>
    <row r="63" spans="2:12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J51</f>
        <v>0</v>
      </c>
    </row>
    <row r="64" spans="2:12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119" t="s">
        <v>61</v>
      </c>
      <c r="C67" s="119"/>
      <c r="D67" s="119"/>
      <c r="E67" s="119"/>
      <c r="F67" s="119"/>
      <c r="G67" s="119"/>
      <c r="H67" s="119"/>
      <c r="I67" s="119"/>
      <c r="J67" s="119"/>
    </row>
    <row r="68" spans="2:10" x14ac:dyDescent="0.25">
      <c r="B68" s="12">
        <v>3</v>
      </c>
      <c r="C68" s="116" t="s">
        <v>62</v>
      </c>
      <c r="D68" s="116"/>
      <c r="E68" s="116"/>
      <c r="F68" s="116"/>
      <c r="G68" s="116"/>
      <c r="H68" s="116"/>
      <c r="I68" s="43" t="s">
        <v>24</v>
      </c>
      <c r="J68" s="4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I69*J33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I50*I69</f>
        <v>3.3333333333333332E-4</v>
      </c>
      <c r="J70" s="19">
        <f>I70*J33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I71*J33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I72*J33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I51*I72</f>
        <v>7.1555555555555565E-3</v>
      </c>
      <c r="J73" s="19">
        <f>J51*I72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I74*J33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119" t="s">
        <v>66</v>
      </c>
      <c r="C77" s="119"/>
      <c r="D77" s="119"/>
      <c r="E77" s="119"/>
      <c r="F77" s="119"/>
      <c r="G77" s="119"/>
      <c r="H77" s="119"/>
      <c r="I77" s="119"/>
      <c r="J77" s="119"/>
    </row>
    <row r="78" spans="2:10" x14ac:dyDescent="0.25">
      <c r="B78" s="116" t="s">
        <v>67</v>
      </c>
      <c r="C78" s="116"/>
      <c r="D78" s="116"/>
      <c r="E78" s="116"/>
      <c r="F78" s="116"/>
      <c r="G78" s="116"/>
      <c r="H78" s="116"/>
      <c r="I78" s="43" t="s">
        <v>24</v>
      </c>
      <c r="J78" s="4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I79*J33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I80*J33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I81*J33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I82*J33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I83*J33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TRUNC(($J$33)*I84,2)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116" t="s">
        <v>75</v>
      </c>
      <c r="C87" s="116"/>
      <c r="D87" s="116"/>
      <c r="E87" s="116"/>
      <c r="F87" s="116"/>
      <c r="G87" s="116"/>
      <c r="H87" s="116"/>
      <c r="I87" s="43" t="s">
        <v>24</v>
      </c>
      <c r="J87" s="4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116" t="s">
        <v>78</v>
      </c>
      <c r="C91" s="116"/>
      <c r="D91" s="116"/>
      <c r="E91" s="116"/>
      <c r="F91" s="116"/>
      <c r="G91" s="116"/>
      <c r="H91" s="116"/>
      <c r="I91" s="116"/>
      <c r="J91" s="116"/>
    </row>
    <row r="92" spans="2:10" x14ac:dyDescent="0.25">
      <c r="B92" s="116" t="s">
        <v>79</v>
      </c>
      <c r="C92" s="116"/>
      <c r="D92" s="116"/>
      <c r="E92" s="116"/>
      <c r="F92" s="116"/>
      <c r="G92" s="116"/>
      <c r="H92" s="116"/>
      <c r="I92" s="116"/>
      <c r="J92" s="4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119" t="s">
        <v>85</v>
      </c>
      <c r="C97" s="119"/>
      <c r="D97" s="119"/>
      <c r="E97" s="119"/>
      <c r="F97" s="119"/>
      <c r="G97" s="119"/>
      <c r="H97" s="119"/>
      <c r="I97" s="119"/>
      <c r="J97" s="119"/>
    </row>
    <row r="98" spans="2:10" x14ac:dyDescent="0.25">
      <c r="B98" s="43">
        <v>5</v>
      </c>
      <c r="C98" s="116" t="s">
        <v>86</v>
      </c>
      <c r="D98" s="116"/>
      <c r="E98" s="116"/>
      <c r="F98" s="116"/>
      <c r="G98" s="116"/>
      <c r="H98" s="116"/>
      <c r="I98" s="43"/>
      <c r="J98" s="4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/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119" t="s">
        <v>91</v>
      </c>
      <c r="C105" s="119"/>
      <c r="D105" s="119"/>
      <c r="E105" s="119"/>
      <c r="F105" s="119"/>
      <c r="G105" s="119"/>
      <c r="H105" s="119"/>
      <c r="I105" s="119"/>
      <c r="J105" s="119"/>
    </row>
    <row r="106" spans="2:10" x14ac:dyDescent="0.25">
      <c r="B106" s="43">
        <v>6</v>
      </c>
      <c r="C106" s="116" t="s">
        <v>92</v>
      </c>
      <c r="D106" s="116"/>
      <c r="E106" s="116"/>
      <c r="F106" s="116"/>
      <c r="G106" s="116"/>
      <c r="H106" s="116"/>
      <c r="I106" s="43" t="s">
        <v>24</v>
      </c>
      <c r="J106" s="4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J33+J65+J75+J95+J103+J107+J108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116" t="s">
        <v>110</v>
      </c>
      <c r="C123" s="116"/>
      <c r="D123" s="116"/>
      <c r="E123" s="116"/>
      <c r="F123" s="116"/>
      <c r="G123" s="116"/>
      <c r="H123" s="116"/>
      <c r="I123" s="116"/>
      <c r="J123" s="116"/>
    </row>
    <row r="124" spans="2:10" x14ac:dyDescent="0.25">
      <c r="B124" s="116" t="s">
        <v>111</v>
      </c>
      <c r="C124" s="116"/>
      <c r="D124" s="116"/>
      <c r="E124" s="116"/>
      <c r="F124" s="116"/>
      <c r="G124" s="116"/>
      <c r="H124" s="116"/>
      <c r="I124" s="116"/>
      <c r="J124" s="4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J33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116" t="s">
        <v>112</v>
      </c>
      <c r="D130" s="116"/>
      <c r="E130" s="116"/>
      <c r="F130" s="116"/>
      <c r="G130" s="116"/>
      <c r="H130" s="116"/>
      <c r="I130" s="116"/>
      <c r="J130" s="4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123" t="s">
        <v>113</v>
      </c>
      <c r="C132" s="123"/>
      <c r="D132" s="123"/>
      <c r="E132" s="123"/>
      <c r="F132" s="123"/>
      <c r="G132" s="123"/>
      <c r="H132" s="123"/>
      <c r="I132" s="123"/>
      <c r="J132" s="45">
        <f>TRUNC(J130+J131,2)</f>
        <v>0</v>
      </c>
      <c r="L132" s="38"/>
    </row>
    <row r="133" spans="2:12" ht="18" x14ac:dyDescent="0.25">
      <c r="B133" s="123" t="s">
        <v>114</v>
      </c>
      <c r="C133" s="123"/>
      <c r="D133" s="123"/>
      <c r="E133" s="123"/>
      <c r="F133" s="123"/>
      <c r="G133" s="123"/>
      <c r="H133" s="123"/>
      <c r="I133" s="123"/>
      <c r="J133" s="45">
        <f>J132*12</f>
        <v>0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01126-66ED-4604-802E-4E85ADDB6F80}">
  <sheetPr>
    <tabColor rgb="FF00B0F0"/>
    <pageSetUpPr fitToPage="1"/>
  </sheetPr>
  <dimension ref="B1:L133"/>
  <sheetViews>
    <sheetView showGridLines="0" topLeftCell="B1" zoomScale="115" zoomScaleNormal="115" workbookViewId="0">
      <selection activeCell="B56" sqref="A56:XFD5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09" t="s">
        <v>193</v>
      </c>
      <c r="C7" s="110"/>
      <c r="D7" s="110"/>
      <c r="E7" s="110"/>
      <c r="F7" s="110"/>
      <c r="G7" s="110"/>
      <c r="H7" s="110"/>
      <c r="I7" s="110"/>
      <c r="J7" s="110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82" t="s">
        <v>2</v>
      </c>
      <c r="C9" s="82"/>
      <c r="D9" s="82"/>
      <c r="E9" s="82"/>
      <c r="F9" s="82"/>
      <c r="G9" s="82"/>
      <c r="H9" s="82"/>
      <c r="I9" s="82"/>
      <c r="J9" s="82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2" t="s">
        <v>11</v>
      </c>
      <c r="C15" s="82"/>
      <c r="D15" s="82"/>
      <c r="E15" s="82"/>
      <c r="F15" s="82"/>
      <c r="G15" s="82"/>
      <c r="H15" s="82"/>
      <c r="I15" s="82"/>
      <c r="J15" s="82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2" t="s">
        <v>16</v>
      </c>
      <c r="C19" s="82"/>
      <c r="D19" s="82"/>
      <c r="E19" s="82"/>
      <c r="F19" s="82"/>
      <c r="G19" s="82"/>
      <c r="H19" s="82"/>
      <c r="I19" s="82"/>
      <c r="J19" s="82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92" t="s">
        <v>22</v>
      </c>
      <c r="C26" s="92"/>
      <c r="D26" s="92"/>
      <c r="E26" s="92"/>
      <c r="F26" s="92"/>
      <c r="G26" s="92"/>
      <c r="H26" s="92"/>
      <c r="I26" s="92"/>
      <c r="J26" s="92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27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89" t="s">
        <v>29</v>
      </c>
      <c r="C32" s="89"/>
      <c r="D32" s="89"/>
      <c r="E32" s="89"/>
      <c r="F32" s="89"/>
      <c r="G32" s="89"/>
      <c r="H32" s="89"/>
      <c r="I32" s="89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2" t="s">
        <v>30</v>
      </c>
      <c r="C34" s="92"/>
      <c r="D34" s="92"/>
      <c r="E34" s="92"/>
      <c r="F34" s="92"/>
      <c r="G34" s="92"/>
      <c r="H34" s="92"/>
      <c r="I34" s="92"/>
      <c r="J34" s="92"/>
    </row>
    <row r="35" spans="2:12" x14ac:dyDescent="0.25">
      <c r="B35" s="82" t="s">
        <v>31</v>
      </c>
      <c r="C35" s="82"/>
      <c r="D35" s="82"/>
      <c r="E35" s="82"/>
      <c r="F35" s="82"/>
      <c r="G35" s="82"/>
      <c r="H35" s="82"/>
      <c r="I35" s="53" t="s">
        <v>24</v>
      </c>
      <c r="J35" s="53" t="s">
        <v>25</v>
      </c>
    </row>
    <row r="36" spans="2:12" x14ac:dyDescent="0.25">
      <c r="B36" s="5" t="s">
        <v>3</v>
      </c>
      <c r="C36" s="81" t="s">
        <v>179</v>
      </c>
      <c r="D36" s="81"/>
      <c r="E36" s="81"/>
      <c r="F36" s="81"/>
      <c r="G36" s="81"/>
      <c r="H36" s="81"/>
      <c r="I36" s="13">
        <v>8.3333000000000004E-2</v>
      </c>
      <c r="J36" s="7">
        <f>J32*I36</f>
        <v>0</v>
      </c>
    </row>
    <row r="37" spans="2:12" x14ac:dyDescent="0.25">
      <c r="B37" s="5" t="s">
        <v>5</v>
      </c>
      <c r="C37" s="81" t="s">
        <v>180</v>
      </c>
      <c r="D37" s="81"/>
      <c r="E37" s="81"/>
      <c r="F37" s="81"/>
      <c r="G37" s="81"/>
      <c r="H37" s="81"/>
      <c r="I37" s="14">
        <v>0.121</v>
      </c>
      <c r="J37" s="7">
        <f>J32*I37</f>
        <v>0</v>
      </c>
    </row>
    <row r="38" spans="2:12" x14ac:dyDescent="0.25">
      <c r="B38" s="5" t="s">
        <v>7</v>
      </c>
      <c r="C38" s="99" t="s">
        <v>174</v>
      </c>
      <c r="D38" s="100"/>
      <c r="E38" s="100"/>
      <c r="F38" s="100"/>
      <c r="G38" s="100"/>
      <c r="H38" s="101"/>
      <c r="I38" s="14">
        <f>(I36+I37)*I50</f>
        <v>7.5194544000000002E-2</v>
      </c>
      <c r="J38" s="7">
        <f>I38*J32</f>
        <v>0</v>
      </c>
    </row>
    <row r="39" spans="2:12" x14ac:dyDescent="0.25">
      <c r="B39" s="89" t="s">
        <v>34</v>
      </c>
      <c r="C39" s="89"/>
      <c r="D39" s="89"/>
      <c r="E39" s="89"/>
      <c r="F39" s="89"/>
      <c r="G39" s="89"/>
      <c r="H39" s="89"/>
      <c r="I39" s="15">
        <f>SUM(I36:I37)</f>
        <v>0.20433299999999999</v>
      </c>
      <c r="J39" s="9">
        <f>(J36+J37+J38)</f>
        <v>0</v>
      </c>
    </row>
    <row r="40" spans="2:12" x14ac:dyDescent="0.25">
      <c r="B40" s="93"/>
      <c r="C40" s="93"/>
      <c r="D40" s="93"/>
      <c r="E40" s="93"/>
      <c r="F40" s="93"/>
      <c r="G40" s="93"/>
      <c r="H40" s="93"/>
      <c r="I40" s="93"/>
      <c r="J40" s="93"/>
    </row>
    <row r="41" spans="2:12" x14ac:dyDescent="0.25">
      <c r="B41" s="82" t="s">
        <v>35</v>
      </c>
      <c r="C41" s="82"/>
      <c r="D41" s="82"/>
      <c r="E41" s="82"/>
      <c r="F41" s="82"/>
      <c r="G41" s="82"/>
      <c r="H41" s="82"/>
      <c r="I41" s="53" t="s">
        <v>24</v>
      </c>
      <c r="J41" s="53" t="s">
        <v>25</v>
      </c>
    </row>
    <row r="42" spans="2:12" x14ac:dyDescent="0.25">
      <c r="B42" s="5" t="s">
        <v>3</v>
      </c>
      <c r="C42" s="81" t="s">
        <v>36</v>
      </c>
      <c r="D42" s="81"/>
      <c r="E42" s="81"/>
      <c r="F42" s="81"/>
      <c r="G42" s="81"/>
      <c r="H42" s="81"/>
      <c r="I42" s="13">
        <v>0.2</v>
      </c>
      <c r="J42" s="7">
        <f>(J32+J39)*I42</f>
        <v>0</v>
      </c>
    </row>
    <row r="43" spans="2:12" x14ac:dyDescent="0.25">
      <c r="B43" s="5" t="s">
        <v>5</v>
      </c>
      <c r="C43" s="81" t="s">
        <v>37</v>
      </c>
      <c r="D43" s="81"/>
      <c r="E43" s="81"/>
      <c r="F43" s="81"/>
      <c r="G43" s="81"/>
      <c r="H43" s="81"/>
      <c r="I43" s="13">
        <v>2.5000000000000001E-2</v>
      </c>
      <c r="J43" s="7">
        <f>(J32+J39)*I43</f>
        <v>0</v>
      </c>
    </row>
    <row r="44" spans="2:12" ht="15" customHeight="1" x14ac:dyDescent="0.25">
      <c r="B44" s="5" t="s">
        <v>7</v>
      </c>
      <c r="C44" s="81" t="s">
        <v>38</v>
      </c>
      <c r="D44" s="81"/>
      <c r="E44" s="81"/>
      <c r="F44" s="81"/>
      <c r="G44" s="81"/>
      <c r="H44" s="81"/>
      <c r="I44" s="57">
        <v>0.03</v>
      </c>
      <c r="J44" s="7">
        <f>(J32+J39)*I44</f>
        <v>0</v>
      </c>
      <c r="L44" s="102" t="s">
        <v>39</v>
      </c>
    </row>
    <row r="45" spans="2:12" x14ac:dyDescent="0.25">
      <c r="B45" s="5" t="s">
        <v>9</v>
      </c>
      <c r="C45" s="81" t="s">
        <v>40</v>
      </c>
      <c r="D45" s="81"/>
      <c r="E45" s="81"/>
      <c r="F45" s="81"/>
      <c r="G45" s="81"/>
      <c r="H45" s="81"/>
      <c r="I45" s="13">
        <v>1.4999999999999999E-2</v>
      </c>
      <c r="J45" s="7">
        <f>(J32+J39)*I45</f>
        <v>0</v>
      </c>
      <c r="L45" s="103"/>
    </row>
    <row r="46" spans="2:12" x14ac:dyDescent="0.25">
      <c r="B46" s="5" t="s">
        <v>28</v>
      </c>
      <c r="C46" s="81" t="s">
        <v>41</v>
      </c>
      <c r="D46" s="81"/>
      <c r="E46" s="81"/>
      <c r="F46" s="81"/>
      <c r="G46" s="81"/>
      <c r="H46" s="81"/>
      <c r="I46" s="13">
        <v>0.01</v>
      </c>
      <c r="J46" s="7">
        <f>(J32+J39)*I46</f>
        <v>0</v>
      </c>
      <c r="L46" s="103"/>
    </row>
    <row r="47" spans="2:12" x14ac:dyDescent="0.25">
      <c r="B47" s="5" t="s">
        <v>42</v>
      </c>
      <c r="C47" s="81" t="s">
        <v>43</v>
      </c>
      <c r="D47" s="81"/>
      <c r="E47" s="81"/>
      <c r="F47" s="81"/>
      <c r="G47" s="81"/>
      <c r="H47" s="81"/>
      <c r="I47" s="13">
        <v>6.0000000000000001E-3</v>
      </c>
      <c r="J47" s="7">
        <f>(J32+J39)*I47</f>
        <v>0</v>
      </c>
      <c r="L47" s="103"/>
    </row>
    <row r="48" spans="2:12" x14ac:dyDescent="0.25">
      <c r="B48" s="5" t="s">
        <v>44</v>
      </c>
      <c r="C48" s="81" t="s">
        <v>45</v>
      </c>
      <c r="D48" s="81"/>
      <c r="E48" s="81"/>
      <c r="F48" s="81"/>
      <c r="G48" s="81"/>
      <c r="H48" s="81"/>
      <c r="I48" s="13">
        <v>2E-3</v>
      </c>
      <c r="J48" s="7">
        <f>(J32+J39)*I48</f>
        <v>0</v>
      </c>
      <c r="L48" s="104"/>
    </row>
    <row r="49" spans="2:10" x14ac:dyDescent="0.25">
      <c r="B49" s="5" t="s">
        <v>46</v>
      </c>
      <c r="C49" s="81" t="s">
        <v>47</v>
      </c>
      <c r="D49" s="81"/>
      <c r="E49" s="81"/>
      <c r="F49" s="81"/>
      <c r="G49" s="81"/>
      <c r="H49" s="81"/>
      <c r="I49" s="13">
        <v>0.08</v>
      </c>
      <c r="J49" s="7">
        <f>(J32+J39)*I49</f>
        <v>0</v>
      </c>
    </row>
    <row r="50" spans="2:10" x14ac:dyDescent="0.25">
      <c r="B50" s="89" t="s">
        <v>48</v>
      </c>
      <c r="C50" s="89"/>
      <c r="D50" s="89"/>
      <c r="E50" s="89"/>
      <c r="F50" s="89"/>
      <c r="G50" s="89"/>
      <c r="H50" s="89"/>
      <c r="I50" s="15">
        <f>SUM(I42:I49)</f>
        <v>0.36800000000000005</v>
      </c>
      <c r="J50" s="9">
        <f>SUM(J42:J49)</f>
        <v>0</v>
      </c>
    </row>
    <row r="51" spans="2:10" x14ac:dyDescent="0.25">
      <c r="B51" s="93"/>
      <c r="C51" s="93"/>
      <c r="D51" s="93"/>
      <c r="E51" s="93"/>
      <c r="F51" s="93"/>
      <c r="G51" s="93"/>
      <c r="H51" s="93"/>
      <c r="I51" s="93"/>
      <c r="J51" s="93"/>
    </row>
    <row r="52" spans="2:10" x14ac:dyDescent="0.25">
      <c r="B52" s="82" t="s">
        <v>49</v>
      </c>
      <c r="C52" s="82"/>
      <c r="D52" s="82"/>
      <c r="E52" s="82"/>
      <c r="F52" s="82"/>
      <c r="G52" s="82"/>
      <c r="H52" s="82"/>
      <c r="I52" s="56"/>
      <c r="J52" s="53" t="s">
        <v>25</v>
      </c>
    </row>
    <row r="53" spans="2:10" x14ac:dyDescent="0.25">
      <c r="B53" s="5" t="s">
        <v>3</v>
      </c>
      <c r="C53" s="90" t="s">
        <v>137</v>
      </c>
      <c r="D53" s="90"/>
      <c r="E53" s="90"/>
      <c r="F53" s="90"/>
      <c r="G53" s="90"/>
      <c r="H53" s="90"/>
      <c r="I53" s="52"/>
      <c r="J53" s="18"/>
    </row>
    <row r="54" spans="2:10" x14ac:dyDescent="0.25">
      <c r="B54" s="5" t="s">
        <v>5</v>
      </c>
      <c r="C54" s="90" t="s">
        <v>136</v>
      </c>
      <c r="D54" s="90"/>
      <c r="E54" s="90"/>
      <c r="F54" s="90"/>
      <c r="G54" s="90"/>
      <c r="H54" s="90"/>
      <c r="I54" s="52"/>
      <c r="J54" s="18"/>
    </row>
    <row r="55" spans="2:10" x14ac:dyDescent="0.25">
      <c r="B55" s="5" t="s">
        <v>7</v>
      </c>
      <c r="C55" s="99" t="s">
        <v>138</v>
      </c>
      <c r="D55" s="100"/>
      <c r="E55" s="100"/>
      <c r="F55" s="100"/>
      <c r="G55" s="100"/>
      <c r="H55" s="101"/>
      <c r="I55" s="2"/>
      <c r="J55" s="51"/>
    </row>
    <row r="56" spans="2:10" x14ac:dyDescent="0.25">
      <c r="B56" s="5" t="s">
        <v>28</v>
      </c>
      <c r="C56" s="50" t="s">
        <v>139</v>
      </c>
      <c r="D56" s="100"/>
      <c r="E56" s="100"/>
      <c r="F56" s="100"/>
      <c r="G56" s="100"/>
      <c r="H56" s="101"/>
      <c r="I56" s="2"/>
      <c r="J56" s="18"/>
    </row>
    <row r="57" spans="2:10" x14ac:dyDescent="0.25">
      <c r="B57" s="5" t="s">
        <v>42</v>
      </c>
      <c r="C57" s="81" t="s">
        <v>116</v>
      </c>
      <c r="D57" s="81"/>
      <c r="E57" s="81"/>
      <c r="F57" s="81"/>
      <c r="G57" s="81"/>
      <c r="H57" s="81"/>
      <c r="I57" s="2"/>
      <c r="J57" s="18"/>
    </row>
    <row r="58" spans="2:10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SUM(J53:J57)</f>
        <v>0</v>
      </c>
    </row>
    <row r="59" spans="2:10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0" x14ac:dyDescent="0.25">
      <c r="B60" s="82" t="s">
        <v>52</v>
      </c>
      <c r="C60" s="82"/>
      <c r="D60" s="82"/>
      <c r="E60" s="82"/>
      <c r="F60" s="82"/>
      <c r="G60" s="82"/>
      <c r="H60" s="82"/>
      <c r="I60" s="82"/>
      <c r="J60" s="82"/>
    </row>
    <row r="61" spans="2:10" x14ac:dyDescent="0.25">
      <c r="B61" s="82" t="s">
        <v>53</v>
      </c>
      <c r="C61" s="82"/>
      <c r="D61" s="82"/>
      <c r="E61" s="82"/>
      <c r="F61" s="82"/>
      <c r="G61" s="82"/>
      <c r="H61" s="82"/>
      <c r="I61" s="82"/>
      <c r="J61" s="53" t="s">
        <v>25</v>
      </c>
    </row>
    <row r="62" spans="2:10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J39</f>
        <v>0</v>
      </c>
    </row>
    <row r="63" spans="2:10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J50</f>
        <v>0</v>
      </c>
    </row>
    <row r="64" spans="2:10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92" t="s">
        <v>61</v>
      </c>
      <c r="C67" s="92"/>
      <c r="D67" s="92"/>
      <c r="E67" s="92"/>
      <c r="F67" s="92"/>
      <c r="G67" s="92"/>
      <c r="H67" s="92"/>
      <c r="I67" s="92"/>
      <c r="J67" s="92"/>
    </row>
    <row r="68" spans="2:10" x14ac:dyDescent="0.25">
      <c r="B68" s="12">
        <v>3</v>
      </c>
      <c r="C68" s="82" t="s">
        <v>62</v>
      </c>
      <c r="D68" s="82"/>
      <c r="E68" s="82"/>
      <c r="F68" s="82"/>
      <c r="G68" s="82"/>
      <c r="H68" s="82"/>
      <c r="I68" s="53" t="s">
        <v>24</v>
      </c>
      <c r="J68" s="5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I71*J32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I72*J32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I50*I72</f>
        <v>7.1555555555555565E-3</v>
      </c>
      <c r="J73" s="19">
        <f>I72*J50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I74*J32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92" t="s">
        <v>66</v>
      </c>
      <c r="C77" s="92"/>
      <c r="D77" s="92"/>
      <c r="E77" s="92"/>
      <c r="F77" s="92"/>
      <c r="G77" s="92"/>
      <c r="H77" s="92"/>
      <c r="I77" s="92"/>
      <c r="J77" s="92"/>
    </row>
    <row r="78" spans="2:10" x14ac:dyDescent="0.25">
      <c r="B78" s="82" t="s">
        <v>67</v>
      </c>
      <c r="C78" s="82"/>
      <c r="D78" s="82"/>
      <c r="E78" s="82"/>
      <c r="F78" s="82"/>
      <c r="G78" s="82"/>
      <c r="H78" s="82"/>
      <c r="I78" s="53" t="s">
        <v>24</v>
      </c>
      <c r="J78" s="5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I79*J32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TRUNC(($J$32)*I84,2)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82" t="s">
        <v>75</v>
      </c>
      <c r="C87" s="82"/>
      <c r="D87" s="82"/>
      <c r="E87" s="82"/>
      <c r="F87" s="82"/>
      <c r="G87" s="82"/>
      <c r="H87" s="82"/>
      <c r="I87" s="53" t="s">
        <v>24</v>
      </c>
      <c r="J87" s="5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82" t="s">
        <v>78</v>
      </c>
      <c r="C91" s="82"/>
      <c r="D91" s="82"/>
      <c r="E91" s="82"/>
      <c r="F91" s="82"/>
      <c r="G91" s="82"/>
      <c r="H91" s="82"/>
      <c r="I91" s="82"/>
      <c r="J91" s="82"/>
    </row>
    <row r="92" spans="2:10" x14ac:dyDescent="0.25">
      <c r="B92" s="82" t="s">
        <v>79</v>
      </c>
      <c r="C92" s="82"/>
      <c r="D92" s="82"/>
      <c r="E92" s="82"/>
      <c r="F92" s="82"/>
      <c r="G92" s="82"/>
      <c r="H92" s="82"/>
      <c r="I92" s="82"/>
      <c r="J92" s="5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92" t="s">
        <v>85</v>
      </c>
      <c r="C97" s="92"/>
      <c r="D97" s="92"/>
      <c r="E97" s="92"/>
      <c r="F97" s="92"/>
      <c r="G97" s="92"/>
      <c r="H97" s="92"/>
      <c r="I97" s="92"/>
      <c r="J97" s="92"/>
    </row>
    <row r="98" spans="2:10" x14ac:dyDescent="0.25">
      <c r="B98" s="53">
        <v>5</v>
      </c>
      <c r="C98" s="82" t="s">
        <v>86</v>
      </c>
      <c r="D98" s="82"/>
      <c r="E98" s="82"/>
      <c r="F98" s="82"/>
      <c r="G98" s="82"/>
      <c r="H98" s="82"/>
      <c r="I98" s="53"/>
      <c r="J98" s="5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/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92" t="s">
        <v>91</v>
      </c>
      <c r="C105" s="92"/>
      <c r="D105" s="92"/>
      <c r="E105" s="92"/>
      <c r="F105" s="92"/>
      <c r="G105" s="92"/>
      <c r="H105" s="92"/>
      <c r="I105" s="92"/>
      <c r="J105" s="92"/>
    </row>
    <row r="106" spans="2:10" x14ac:dyDescent="0.25">
      <c r="B106" s="53">
        <v>6</v>
      </c>
      <c r="C106" s="82" t="s">
        <v>92</v>
      </c>
      <c r="D106" s="82"/>
      <c r="E106" s="82"/>
      <c r="F106" s="82"/>
      <c r="G106" s="82"/>
      <c r="H106" s="82"/>
      <c r="I106" s="53" t="s">
        <v>24</v>
      </c>
      <c r="J106" s="5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ht="15.95" customHeight="1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82" t="s">
        <v>110</v>
      </c>
      <c r="C123" s="82"/>
      <c r="D123" s="82"/>
      <c r="E123" s="82"/>
      <c r="F123" s="82"/>
      <c r="G123" s="82"/>
      <c r="H123" s="82"/>
      <c r="I123" s="82"/>
      <c r="J123" s="82"/>
    </row>
    <row r="124" spans="2:10" x14ac:dyDescent="0.25">
      <c r="B124" s="82" t="s">
        <v>111</v>
      </c>
      <c r="C124" s="82"/>
      <c r="D124" s="82"/>
      <c r="E124" s="82"/>
      <c r="F124" s="82"/>
      <c r="G124" s="82"/>
      <c r="H124" s="82"/>
      <c r="I124" s="82"/>
      <c r="J124" s="5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J32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82" t="s">
        <v>112</v>
      </c>
      <c r="D130" s="82"/>
      <c r="E130" s="82"/>
      <c r="F130" s="82"/>
      <c r="G130" s="82"/>
      <c r="H130" s="82"/>
      <c r="I130" s="82"/>
      <c r="J130" s="5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83" t="s">
        <v>173</v>
      </c>
      <c r="C132" s="83"/>
      <c r="D132" s="83"/>
      <c r="E132" s="83"/>
      <c r="F132" s="83"/>
      <c r="G132" s="83"/>
      <c r="H132" s="83"/>
      <c r="I132" s="83"/>
      <c r="J132" s="55">
        <f>TRUNC(J130+J131,2)</f>
        <v>0</v>
      </c>
      <c r="L132" s="38"/>
    </row>
    <row r="133" spans="2:12" ht="18" x14ac:dyDescent="0.25">
      <c r="B133" s="83" t="s">
        <v>114</v>
      </c>
      <c r="C133" s="83"/>
      <c r="D133" s="83"/>
      <c r="E133" s="83"/>
      <c r="F133" s="83"/>
      <c r="G133" s="83"/>
      <c r="H133" s="83"/>
      <c r="I133" s="83"/>
      <c r="J133" s="55">
        <f>J132*12</f>
        <v>0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9DC7-026F-44DF-A8CF-4DF61E291A13}">
  <sheetPr>
    <tabColor rgb="FFFFFF00"/>
    <pageSetUpPr fitToPage="1"/>
  </sheetPr>
  <dimension ref="B1:L133"/>
  <sheetViews>
    <sheetView showGridLines="0" zoomScale="115" zoomScaleNormal="115" workbookViewId="0">
      <selection activeCell="A57" sqref="A57:XFD5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17" t="s">
        <v>194</v>
      </c>
      <c r="C7" s="118"/>
      <c r="D7" s="118"/>
      <c r="E7" s="118"/>
      <c r="F7" s="118"/>
      <c r="G7" s="118"/>
      <c r="H7" s="118"/>
      <c r="I7" s="118"/>
      <c r="J7" s="118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6" t="s">
        <v>2</v>
      </c>
      <c r="C9" s="116"/>
      <c r="D9" s="116"/>
      <c r="E9" s="116"/>
      <c r="F9" s="116"/>
      <c r="G9" s="116"/>
      <c r="H9" s="116"/>
      <c r="I9" s="116"/>
      <c r="J9" s="116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16" t="s">
        <v>11</v>
      </c>
      <c r="C15" s="116"/>
      <c r="D15" s="116"/>
      <c r="E15" s="116"/>
      <c r="F15" s="116"/>
      <c r="G15" s="116"/>
      <c r="H15" s="116"/>
      <c r="I15" s="116"/>
      <c r="J15" s="116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16" t="s">
        <v>16</v>
      </c>
      <c r="C19" s="116"/>
      <c r="D19" s="116"/>
      <c r="E19" s="116"/>
      <c r="F19" s="116"/>
      <c r="G19" s="116"/>
      <c r="H19" s="116"/>
      <c r="I19" s="116"/>
      <c r="J19" s="116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119" t="s">
        <v>22</v>
      </c>
      <c r="C26" s="119"/>
      <c r="D26" s="119"/>
      <c r="E26" s="119"/>
      <c r="F26" s="119"/>
      <c r="G26" s="119"/>
      <c r="H26" s="119"/>
      <c r="I26" s="119"/>
      <c r="J26" s="119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140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5" t="s">
        <v>28</v>
      </c>
      <c r="C32" s="81" t="s">
        <v>141</v>
      </c>
      <c r="D32" s="81"/>
      <c r="E32" s="81"/>
      <c r="F32" s="81"/>
      <c r="G32" s="81"/>
      <c r="H32" s="81"/>
      <c r="I32" s="8"/>
      <c r="J32" s="7"/>
    </row>
    <row r="33" spans="2:12" x14ac:dyDescent="0.25">
      <c r="B33" s="89" t="s">
        <v>29</v>
      </c>
      <c r="C33" s="89"/>
      <c r="D33" s="89"/>
      <c r="E33" s="89"/>
      <c r="F33" s="89"/>
      <c r="G33" s="89"/>
      <c r="H33" s="89"/>
      <c r="I33" s="89"/>
      <c r="J33" s="9">
        <f>SUM(J28:J32)</f>
        <v>0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19" t="s">
        <v>30</v>
      </c>
      <c r="C35" s="119"/>
      <c r="D35" s="119"/>
      <c r="E35" s="119"/>
      <c r="F35" s="119"/>
      <c r="G35" s="119"/>
      <c r="H35" s="119"/>
      <c r="I35" s="119"/>
      <c r="J35" s="119"/>
    </row>
    <row r="36" spans="2:12" x14ac:dyDescent="0.25">
      <c r="B36" s="116" t="s">
        <v>31</v>
      </c>
      <c r="C36" s="116"/>
      <c r="D36" s="116"/>
      <c r="E36" s="116"/>
      <c r="F36" s="116"/>
      <c r="G36" s="116"/>
      <c r="H36" s="116"/>
      <c r="I36" s="43" t="s">
        <v>24</v>
      </c>
      <c r="J36" s="43" t="s">
        <v>25</v>
      </c>
    </row>
    <row r="37" spans="2:12" x14ac:dyDescent="0.25">
      <c r="B37" s="5" t="s">
        <v>3</v>
      </c>
      <c r="C37" s="81" t="s">
        <v>179</v>
      </c>
      <c r="D37" s="81"/>
      <c r="E37" s="81"/>
      <c r="F37" s="81"/>
      <c r="G37" s="81"/>
      <c r="H37" s="81"/>
      <c r="I37" s="13">
        <v>8.3333000000000004E-2</v>
      </c>
      <c r="J37" s="7">
        <f>TRUNC($J$33*I37,2)</f>
        <v>0</v>
      </c>
    </row>
    <row r="38" spans="2:12" x14ac:dyDescent="0.25">
      <c r="B38" s="5" t="s">
        <v>5</v>
      </c>
      <c r="C38" s="81" t="s">
        <v>180</v>
      </c>
      <c r="D38" s="81"/>
      <c r="E38" s="81"/>
      <c r="F38" s="81"/>
      <c r="G38" s="81"/>
      <c r="H38" s="81"/>
      <c r="I38" s="14">
        <v>0.121</v>
      </c>
      <c r="J38" s="7">
        <f>TRUNC($J$33*I38,2)</f>
        <v>0</v>
      </c>
    </row>
    <row r="39" spans="2:12" x14ac:dyDescent="0.25">
      <c r="B39" s="5" t="s">
        <v>7</v>
      </c>
      <c r="C39" s="99" t="s">
        <v>174</v>
      </c>
      <c r="D39" s="100"/>
      <c r="E39" s="100"/>
      <c r="F39" s="100"/>
      <c r="G39" s="100"/>
      <c r="H39" s="101"/>
      <c r="I39" s="14">
        <f>(I37+I38)*I51</f>
        <v>7.5194544000000002E-2</v>
      </c>
      <c r="J39" s="7">
        <f>I39*J33</f>
        <v>0</v>
      </c>
    </row>
    <row r="40" spans="2:12" x14ac:dyDescent="0.25">
      <c r="B40" s="89" t="s">
        <v>34</v>
      </c>
      <c r="C40" s="89"/>
      <c r="D40" s="89"/>
      <c r="E40" s="89"/>
      <c r="F40" s="89"/>
      <c r="G40" s="89"/>
      <c r="H40" s="89"/>
      <c r="I40" s="15">
        <f>SUM(I37:I38)</f>
        <v>0.20433299999999999</v>
      </c>
      <c r="J40" s="9">
        <f>(J37+J38+J39)</f>
        <v>0</v>
      </c>
    </row>
    <row r="41" spans="2:12" x14ac:dyDescent="0.25">
      <c r="B41" s="93"/>
      <c r="C41" s="93"/>
      <c r="D41" s="93"/>
      <c r="E41" s="93"/>
      <c r="F41" s="93"/>
      <c r="G41" s="93"/>
      <c r="H41" s="93"/>
      <c r="I41" s="93"/>
      <c r="J41" s="93"/>
    </row>
    <row r="42" spans="2:12" x14ac:dyDescent="0.25">
      <c r="B42" s="116" t="s">
        <v>35</v>
      </c>
      <c r="C42" s="116"/>
      <c r="D42" s="116"/>
      <c r="E42" s="116"/>
      <c r="F42" s="116"/>
      <c r="G42" s="116"/>
      <c r="H42" s="116"/>
      <c r="I42" s="43" t="s">
        <v>24</v>
      </c>
      <c r="J42" s="43" t="s">
        <v>25</v>
      </c>
    </row>
    <row r="43" spans="2:12" x14ac:dyDescent="0.25">
      <c r="B43" s="5" t="s">
        <v>3</v>
      </c>
      <c r="C43" s="81" t="s">
        <v>36</v>
      </c>
      <c r="D43" s="81"/>
      <c r="E43" s="81"/>
      <c r="F43" s="81"/>
      <c r="G43" s="81"/>
      <c r="H43" s="81"/>
      <c r="I43" s="13">
        <v>0.2</v>
      </c>
      <c r="J43" s="7">
        <f>TRUNC(($J$33+$J$40)*$I$43,2)</f>
        <v>0</v>
      </c>
    </row>
    <row r="44" spans="2:12" x14ac:dyDescent="0.25">
      <c r="B44" s="5" t="s">
        <v>5</v>
      </c>
      <c r="C44" s="81" t="s">
        <v>37</v>
      </c>
      <c r="D44" s="81"/>
      <c r="E44" s="81"/>
      <c r="F44" s="81"/>
      <c r="G44" s="81"/>
      <c r="H44" s="81"/>
      <c r="I44" s="13">
        <v>2.5000000000000001E-2</v>
      </c>
      <c r="J44" s="7">
        <f>TRUNC(($J$33+$J$40)*$I$44,2)</f>
        <v>0</v>
      </c>
    </row>
    <row r="45" spans="2:12" ht="15" customHeight="1" x14ac:dyDescent="0.25">
      <c r="B45" s="5" t="s">
        <v>7</v>
      </c>
      <c r="C45" s="81" t="s">
        <v>38</v>
      </c>
      <c r="D45" s="81"/>
      <c r="E45" s="81"/>
      <c r="F45" s="81"/>
      <c r="G45" s="81"/>
      <c r="H45" s="81"/>
      <c r="I45" s="17">
        <v>0.03</v>
      </c>
      <c r="J45" s="7">
        <f>TRUNC(($J$33+$J$40)*$I$45,2)</f>
        <v>0</v>
      </c>
      <c r="L45" s="102" t="s">
        <v>39</v>
      </c>
    </row>
    <row r="46" spans="2:12" x14ac:dyDescent="0.25">
      <c r="B46" s="5" t="s">
        <v>9</v>
      </c>
      <c r="C46" s="81" t="s">
        <v>40</v>
      </c>
      <c r="D46" s="81"/>
      <c r="E46" s="81"/>
      <c r="F46" s="81"/>
      <c r="G46" s="81"/>
      <c r="H46" s="81"/>
      <c r="I46" s="13">
        <v>1.4999999999999999E-2</v>
      </c>
      <c r="J46" s="7">
        <f>TRUNC(($J$33+$J$40)*$I$46,2)</f>
        <v>0</v>
      </c>
      <c r="L46" s="103"/>
    </row>
    <row r="47" spans="2:12" x14ac:dyDescent="0.25">
      <c r="B47" s="5" t="s">
        <v>28</v>
      </c>
      <c r="C47" s="81" t="s">
        <v>41</v>
      </c>
      <c r="D47" s="81"/>
      <c r="E47" s="81"/>
      <c r="F47" s="81"/>
      <c r="G47" s="81"/>
      <c r="H47" s="81"/>
      <c r="I47" s="13">
        <v>0.01</v>
      </c>
      <c r="J47" s="7">
        <f>TRUNC(($J$33+$J$40)*$I$47,2)</f>
        <v>0</v>
      </c>
      <c r="L47" s="103"/>
    </row>
    <row r="48" spans="2:12" x14ac:dyDescent="0.25">
      <c r="B48" s="5" t="s">
        <v>42</v>
      </c>
      <c r="C48" s="81" t="s">
        <v>43</v>
      </c>
      <c r="D48" s="81"/>
      <c r="E48" s="81"/>
      <c r="F48" s="81"/>
      <c r="G48" s="81"/>
      <c r="H48" s="81"/>
      <c r="I48" s="13">
        <v>6.0000000000000001E-3</v>
      </c>
      <c r="J48" s="7">
        <f>TRUNC(($J$33+$J$40)*$I$48,2)</f>
        <v>0</v>
      </c>
      <c r="L48" s="103"/>
    </row>
    <row r="49" spans="2:12" x14ac:dyDescent="0.25">
      <c r="B49" s="5" t="s">
        <v>44</v>
      </c>
      <c r="C49" s="81" t="s">
        <v>45</v>
      </c>
      <c r="D49" s="81"/>
      <c r="E49" s="81"/>
      <c r="F49" s="81"/>
      <c r="G49" s="81"/>
      <c r="H49" s="81"/>
      <c r="I49" s="13">
        <v>2E-3</v>
      </c>
      <c r="J49" s="7">
        <f>TRUNC(($J$33+$J$40)*$I$49,2)</f>
        <v>0</v>
      </c>
      <c r="L49" s="104"/>
    </row>
    <row r="50" spans="2:12" x14ac:dyDescent="0.25">
      <c r="B50" s="5" t="s">
        <v>46</v>
      </c>
      <c r="C50" s="81" t="s">
        <v>47</v>
      </c>
      <c r="D50" s="81"/>
      <c r="E50" s="81"/>
      <c r="F50" s="81"/>
      <c r="G50" s="81"/>
      <c r="H50" s="81"/>
      <c r="I50" s="13">
        <v>0.08</v>
      </c>
      <c r="J50" s="7">
        <f>TRUNC(($J$33+$J$40)*$I$50,2)</f>
        <v>0</v>
      </c>
    </row>
    <row r="51" spans="2:12" x14ac:dyDescent="0.25">
      <c r="B51" s="89" t="s">
        <v>48</v>
      </c>
      <c r="C51" s="89"/>
      <c r="D51" s="89"/>
      <c r="E51" s="89"/>
      <c r="F51" s="89"/>
      <c r="G51" s="89"/>
      <c r="H51" s="89"/>
      <c r="I51" s="15">
        <f>SUM(I43:I50)</f>
        <v>0.36800000000000005</v>
      </c>
      <c r="J51" s="9">
        <f>SUM(J43:J50)</f>
        <v>0</v>
      </c>
    </row>
    <row r="52" spans="2:12" x14ac:dyDescent="0.25">
      <c r="B52" s="93"/>
      <c r="C52" s="93"/>
      <c r="D52" s="93"/>
      <c r="E52" s="93"/>
      <c r="F52" s="93"/>
      <c r="G52" s="93"/>
      <c r="H52" s="93"/>
      <c r="I52" s="93"/>
      <c r="J52" s="93"/>
    </row>
    <row r="53" spans="2:12" x14ac:dyDescent="0.25">
      <c r="B53" s="116" t="s">
        <v>49</v>
      </c>
      <c r="C53" s="116"/>
      <c r="D53" s="116"/>
      <c r="E53" s="116"/>
      <c r="F53" s="116"/>
      <c r="G53" s="116"/>
      <c r="H53" s="116"/>
      <c r="I53" s="46"/>
      <c r="J53" s="43" t="s">
        <v>25</v>
      </c>
    </row>
    <row r="54" spans="2:12" x14ac:dyDescent="0.25">
      <c r="B54" s="5" t="s">
        <v>3</v>
      </c>
      <c r="C54" s="90" t="s">
        <v>142</v>
      </c>
      <c r="D54" s="90"/>
      <c r="E54" s="90"/>
      <c r="F54" s="90"/>
      <c r="G54" s="90"/>
      <c r="H54" s="90"/>
      <c r="I54" s="2" t="s">
        <v>50</v>
      </c>
      <c r="J54" s="18"/>
    </row>
    <row r="55" spans="2:12" x14ac:dyDescent="0.25">
      <c r="B55" s="5" t="s">
        <v>5</v>
      </c>
      <c r="C55" s="90" t="s">
        <v>136</v>
      </c>
      <c r="D55" s="90"/>
      <c r="E55" s="90"/>
      <c r="F55" s="90"/>
      <c r="G55" s="90"/>
      <c r="H55" s="90"/>
      <c r="I55" s="2" t="s">
        <v>50</v>
      </c>
      <c r="J55" s="18"/>
    </row>
    <row r="56" spans="2:12" x14ac:dyDescent="0.25">
      <c r="B56" s="5" t="s">
        <v>7</v>
      </c>
      <c r="C56" s="99" t="s">
        <v>138</v>
      </c>
      <c r="D56" s="100"/>
      <c r="E56" s="100"/>
      <c r="F56" s="100"/>
      <c r="G56" s="100"/>
      <c r="H56" s="101"/>
      <c r="I56" s="2"/>
      <c r="J56" s="51"/>
    </row>
    <row r="57" spans="2:12" x14ac:dyDescent="0.25">
      <c r="B57" s="5" t="s">
        <v>28</v>
      </c>
      <c r="C57" s="120" t="s">
        <v>139</v>
      </c>
      <c r="D57" s="121"/>
      <c r="E57" s="121"/>
      <c r="F57" s="121"/>
      <c r="G57" s="121"/>
      <c r="H57" s="122"/>
      <c r="I57" s="2"/>
      <c r="J57" s="18"/>
    </row>
    <row r="58" spans="2:12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SUM(J54:J57)</f>
        <v>0</v>
      </c>
    </row>
    <row r="59" spans="2:12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2" x14ac:dyDescent="0.25">
      <c r="B60" s="116" t="s">
        <v>52</v>
      </c>
      <c r="C60" s="116"/>
      <c r="D60" s="116"/>
      <c r="E60" s="116"/>
      <c r="F60" s="116"/>
      <c r="G60" s="116"/>
      <c r="H60" s="116"/>
      <c r="I60" s="116"/>
      <c r="J60" s="116"/>
    </row>
    <row r="61" spans="2:12" x14ac:dyDescent="0.25">
      <c r="B61" s="116" t="s">
        <v>53</v>
      </c>
      <c r="C61" s="116"/>
      <c r="D61" s="116"/>
      <c r="E61" s="116"/>
      <c r="F61" s="116"/>
      <c r="G61" s="116"/>
      <c r="H61" s="116"/>
      <c r="I61" s="116"/>
      <c r="J61" s="43" t="s">
        <v>25</v>
      </c>
    </row>
    <row r="62" spans="2:12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J40</f>
        <v>0</v>
      </c>
    </row>
    <row r="63" spans="2:12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J51</f>
        <v>0</v>
      </c>
    </row>
    <row r="64" spans="2:12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119" t="s">
        <v>61</v>
      </c>
      <c r="C67" s="119"/>
      <c r="D67" s="119"/>
      <c r="E67" s="119"/>
      <c r="F67" s="119"/>
      <c r="G67" s="119"/>
      <c r="H67" s="119"/>
      <c r="I67" s="119"/>
      <c r="J67" s="119"/>
    </row>
    <row r="68" spans="2:10" x14ac:dyDescent="0.25">
      <c r="B68" s="12">
        <v>3</v>
      </c>
      <c r="C68" s="116" t="s">
        <v>62</v>
      </c>
      <c r="D68" s="116"/>
      <c r="E68" s="116"/>
      <c r="F68" s="116"/>
      <c r="G68" s="116"/>
      <c r="H68" s="116"/>
      <c r="I68" s="43" t="s">
        <v>24</v>
      </c>
      <c r="J68" s="4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I69*J33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I50*I69</f>
        <v>3.3333333333333332E-4</v>
      </c>
      <c r="J70" s="19">
        <f>I70*J33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I71*J33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I72*J33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I51*I72</f>
        <v>7.1555555555555565E-3</v>
      </c>
      <c r="J73" s="19">
        <f>J51*I72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I74*J33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119" t="s">
        <v>66</v>
      </c>
      <c r="C77" s="119"/>
      <c r="D77" s="119"/>
      <c r="E77" s="119"/>
      <c r="F77" s="119"/>
      <c r="G77" s="119"/>
      <c r="H77" s="119"/>
      <c r="I77" s="119"/>
      <c r="J77" s="119"/>
    </row>
    <row r="78" spans="2:10" x14ac:dyDescent="0.25">
      <c r="B78" s="116" t="s">
        <v>67</v>
      </c>
      <c r="C78" s="116"/>
      <c r="D78" s="116"/>
      <c r="E78" s="116"/>
      <c r="F78" s="116"/>
      <c r="G78" s="116"/>
      <c r="H78" s="116"/>
      <c r="I78" s="43" t="s">
        <v>24</v>
      </c>
      <c r="J78" s="4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I79*J33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I80*J33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I81*J33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I82*J33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I83*J33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TRUNC(($J$33)*I84,2)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116" t="s">
        <v>75</v>
      </c>
      <c r="C87" s="116"/>
      <c r="D87" s="116"/>
      <c r="E87" s="116"/>
      <c r="F87" s="116"/>
      <c r="G87" s="116"/>
      <c r="H87" s="116"/>
      <c r="I87" s="43" t="s">
        <v>24</v>
      </c>
      <c r="J87" s="4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116" t="s">
        <v>78</v>
      </c>
      <c r="C91" s="116"/>
      <c r="D91" s="116"/>
      <c r="E91" s="116"/>
      <c r="F91" s="116"/>
      <c r="G91" s="116"/>
      <c r="H91" s="116"/>
      <c r="I91" s="116"/>
      <c r="J91" s="116"/>
    </row>
    <row r="92" spans="2:10" x14ac:dyDescent="0.25">
      <c r="B92" s="116" t="s">
        <v>79</v>
      </c>
      <c r="C92" s="116"/>
      <c r="D92" s="116"/>
      <c r="E92" s="116"/>
      <c r="F92" s="116"/>
      <c r="G92" s="116"/>
      <c r="H92" s="116"/>
      <c r="I92" s="116"/>
      <c r="J92" s="4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119" t="s">
        <v>85</v>
      </c>
      <c r="C97" s="119"/>
      <c r="D97" s="119"/>
      <c r="E97" s="119"/>
      <c r="F97" s="119"/>
      <c r="G97" s="119"/>
      <c r="H97" s="119"/>
      <c r="I97" s="119"/>
      <c r="J97" s="119"/>
    </row>
    <row r="98" spans="2:10" x14ac:dyDescent="0.25">
      <c r="B98" s="43">
        <v>5</v>
      </c>
      <c r="C98" s="116" t="s">
        <v>86</v>
      </c>
      <c r="D98" s="116"/>
      <c r="E98" s="116"/>
      <c r="F98" s="116"/>
      <c r="G98" s="116"/>
      <c r="H98" s="116"/>
      <c r="I98" s="43"/>
      <c r="J98" s="4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119" t="s">
        <v>91</v>
      </c>
      <c r="C105" s="119"/>
      <c r="D105" s="119"/>
      <c r="E105" s="119"/>
      <c r="F105" s="119"/>
      <c r="G105" s="119"/>
      <c r="H105" s="119"/>
      <c r="I105" s="119"/>
      <c r="J105" s="119"/>
    </row>
    <row r="106" spans="2:10" x14ac:dyDescent="0.25">
      <c r="B106" s="43">
        <v>6</v>
      </c>
      <c r="C106" s="116" t="s">
        <v>92</v>
      </c>
      <c r="D106" s="116"/>
      <c r="E106" s="116"/>
      <c r="F106" s="116"/>
      <c r="G106" s="116"/>
      <c r="H106" s="116"/>
      <c r="I106" s="43" t="s">
        <v>24</v>
      </c>
      <c r="J106" s="4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J33+J65+J75+J95+J103+J107+J108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116" t="s">
        <v>110</v>
      </c>
      <c r="C123" s="116"/>
      <c r="D123" s="116"/>
      <c r="E123" s="116"/>
      <c r="F123" s="116"/>
      <c r="G123" s="116"/>
      <c r="H123" s="116"/>
      <c r="I123" s="116"/>
      <c r="J123" s="116"/>
    </row>
    <row r="124" spans="2:10" x14ac:dyDescent="0.25">
      <c r="B124" s="116" t="s">
        <v>111</v>
      </c>
      <c r="C124" s="116"/>
      <c r="D124" s="116"/>
      <c r="E124" s="116"/>
      <c r="F124" s="116"/>
      <c r="G124" s="116"/>
      <c r="H124" s="116"/>
      <c r="I124" s="116"/>
      <c r="J124" s="4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J33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116" t="s">
        <v>112</v>
      </c>
      <c r="D130" s="116"/>
      <c r="E130" s="116"/>
      <c r="F130" s="116"/>
      <c r="G130" s="116"/>
      <c r="H130" s="116"/>
      <c r="I130" s="116"/>
      <c r="J130" s="4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123" t="s">
        <v>113</v>
      </c>
      <c r="C132" s="123"/>
      <c r="D132" s="123"/>
      <c r="E132" s="123"/>
      <c r="F132" s="123"/>
      <c r="G132" s="123"/>
      <c r="H132" s="123"/>
      <c r="I132" s="123"/>
      <c r="J132" s="45">
        <f>TRUNC(J130+J131,2)</f>
        <v>0</v>
      </c>
      <c r="L132" s="38"/>
    </row>
    <row r="133" spans="2:12" ht="18" x14ac:dyDescent="0.25">
      <c r="B133" s="123" t="s">
        <v>114</v>
      </c>
      <c r="C133" s="123"/>
      <c r="D133" s="123"/>
      <c r="E133" s="123"/>
      <c r="F133" s="123"/>
      <c r="G133" s="123"/>
      <c r="H133" s="123"/>
      <c r="I133" s="123"/>
      <c r="J133" s="45">
        <f>J132*12</f>
        <v>0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A2F9C-36CB-4A8D-ACB8-3463DCECD8DA}">
  <sheetPr>
    <tabColor rgb="FF00B0F0"/>
    <pageSetUpPr fitToPage="1"/>
  </sheetPr>
  <dimension ref="B1:L133"/>
  <sheetViews>
    <sheetView showGridLines="0" topLeftCell="B1" zoomScale="115" zoomScaleNormal="115" workbookViewId="0">
      <selection activeCell="B56" sqref="A56:XFD5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09" t="s">
        <v>195</v>
      </c>
      <c r="C7" s="110"/>
      <c r="D7" s="110"/>
      <c r="E7" s="110"/>
      <c r="F7" s="110"/>
      <c r="G7" s="110"/>
      <c r="H7" s="110"/>
      <c r="I7" s="110"/>
      <c r="J7" s="110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82" t="s">
        <v>2</v>
      </c>
      <c r="C9" s="82"/>
      <c r="D9" s="82"/>
      <c r="E9" s="82"/>
      <c r="F9" s="82"/>
      <c r="G9" s="82"/>
      <c r="H9" s="82"/>
      <c r="I9" s="82"/>
      <c r="J9" s="82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2" t="s">
        <v>11</v>
      </c>
      <c r="C15" s="82"/>
      <c r="D15" s="82"/>
      <c r="E15" s="82"/>
      <c r="F15" s="82"/>
      <c r="G15" s="82"/>
      <c r="H15" s="82"/>
      <c r="I15" s="82"/>
      <c r="J15" s="82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2" t="s">
        <v>16</v>
      </c>
      <c r="C19" s="82"/>
      <c r="D19" s="82"/>
      <c r="E19" s="82"/>
      <c r="F19" s="82"/>
      <c r="G19" s="82"/>
      <c r="H19" s="82"/>
      <c r="I19" s="82"/>
      <c r="J19" s="82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92" t="s">
        <v>22</v>
      </c>
      <c r="C26" s="92"/>
      <c r="D26" s="92"/>
      <c r="E26" s="92"/>
      <c r="F26" s="92"/>
      <c r="G26" s="92"/>
      <c r="H26" s="92"/>
      <c r="I26" s="92"/>
      <c r="J26" s="92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27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89" t="s">
        <v>29</v>
      </c>
      <c r="C32" s="89"/>
      <c r="D32" s="89"/>
      <c r="E32" s="89"/>
      <c r="F32" s="89"/>
      <c r="G32" s="89"/>
      <c r="H32" s="89"/>
      <c r="I32" s="89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2" t="s">
        <v>30</v>
      </c>
      <c r="C34" s="92"/>
      <c r="D34" s="92"/>
      <c r="E34" s="92"/>
      <c r="F34" s="92"/>
      <c r="G34" s="92"/>
      <c r="H34" s="92"/>
      <c r="I34" s="92"/>
      <c r="J34" s="92"/>
    </row>
    <row r="35" spans="2:12" x14ac:dyDescent="0.25">
      <c r="B35" s="82" t="s">
        <v>31</v>
      </c>
      <c r="C35" s="82"/>
      <c r="D35" s="82"/>
      <c r="E35" s="82"/>
      <c r="F35" s="82"/>
      <c r="G35" s="82"/>
      <c r="H35" s="82"/>
      <c r="I35" s="53" t="s">
        <v>24</v>
      </c>
      <c r="J35" s="53" t="s">
        <v>25</v>
      </c>
    </row>
    <row r="36" spans="2:12" x14ac:dyDescent="0.25">
      <c r="B36" s="5" t="s">
        <v>3</v>
      </c>
      <c r="C36" s="81" t="s">
        <v>179</v>
      </c>
      <c r="D36" s="81"/>
      <c r="E36" s="81"/>
      <c r="F36" s="81"/>
      <c r="G36" s="81"/>
      <c r="H36" s="81"/>
      <c r="I36" s="13">
        <v>8.3333000000000004E-2</v>
      </c>
      <c r="J36" s="7">
        <f>J32*I36</f>
        <v>0</v>
      </c>
    </row>
    <row r="37" spans="2:12" x14ac:dyDescent="0.25">
      <c r="B37" s="5" t="s">
        <v>5</v>
      </c>
      <c r="C37" s="81" t="s">
        <v>180</v>
      </c>
      <c r="D37" s="81"/>
      <c r="E37" s="81"/>
      <c r="F37" s="81"/>
      <c r="G37" s="81"/>
      <c r="H37" s="81"/>
      <c r="I37" s="14">
        <v>0.121</v>
      </c>
      <c r="J37" s="7">
        <f>J32*I37</f>
        <v>0</v>
      </c>
    </row>
    <row r="38" spans="2:12" x14ac:dyDescent="0.25">
      <c r="B38" s="5" t="s">
        <v>7</v>
      </c>
      <c r="C38" s="99" t="s">
        <v>174</v>
      </c>
      <c r="D38" s="100"/>
      <c r="E38" s="100"/>
      <c r="F38" s="100"/>
      <c r="G38" s="100"/>
      <c r="H38" s="101"/>
      <c r="I38" s="14">
        <f>(I36+I37)*I50</f>
        <v>7.5194544000000002E-2</v>
      </c>
      <c r="J38" s="7">
        <f>I38*J32</f>
        <v>0</v>
      </c>
    </row>
    <row r="39" spans="2:12" x14ac:dyDescent="0.25">
      <c r="B39" s="89" t="s">
        <v>34</v>
      </c>
      <c r="C39" s="89"/>
      <c r="D39" s="89"/>
      <c r="E39" s="89"/>
      <c r="F39" s="89"/>
      <c r="G39" s="89"/>
      <c r="H39" s="89"/>
      <c r="I39" s="15">
        <f>SUM(I36:I37)</f>
        <v>0.20433299999999999</v>
      </c>
      <c r="J39" s="9">
        <f>(J36+J37+J38)</f>
        <v>0</v>
      </c>
    </row>
    <row r="40" spans="2:12" x14ac:dyDescent="0.25">
      <c r="B40" s="93"/>
      <c r="C40" s="93"/>
      <c r="D40" s="93"/>
      <c r="E40" s="93"/>
      <c r="F40" s="93"/>
      <c r="G40" s="93"/>
      <c r="H40" s="93"/>
      <c r="I40" s="93"/>
      <c r="J40" s="93"/>
    </row>
    <row r="41" spans="2:12" x14ac:dyDescent="0.25">
      <c r="B41" s="82" t="s">
        <v>35</v>
      </c>
      <c r="C41" s="82"/>
      <c r="D41" s="82"/>
      <c r="E41" s="82"/>
      <c r="F41" s="82"/>
      <c r="G41" s="82"/>
      <c r="H41" s="82"/>
      <c r="I41" s="53" t="s">
        <v>24</v>
      </c>
      <c r="J41" s="53" t="s">
        <v>25</v>
      </c>
    </row>
    <row r="42" spans="2:12" x14ac:dyDescent="0.25">
      <c r="B42" s="5" t="s">
        <v>3</v>
      </c>
      <c r="C42" s="81" t="s">
        <v>36</v>
      </c>
      <c r="D42" s="81"/>
      <c r="E42" s="81"/>
      <c r="F42" s="81"/>
      <c r="G42" s="81"/>
      <c r="H42" s="81"/>
      <c r="I42" s="13">
        <v>0.2</v>
      </c>
      <c r="J42" s="7">
        <f>(J32+J39)*I42</f>
        <v>0</v>
      </c>
    </row>
    <row r="43" spans="2:12" x14ac:dyDescent="0.25">
      <c r="B43" s="5" t="s">
        <v>5</v>
      </c>
      <c r="C43" s="81" t="s">
        <v>37</v>
      </c>
      <c r="D43" s="81"/>
      <c r="E43" s="81"/>
      <c r="F43" s="81"/>
      <c r="G43" s="81"/>
      <c r="H43" s="81"/>
      <c r="I43" s="13">
        <v>2.5000000000000001E-2</v>
      </c>
      <c r="J43" s="7">
        <f>(J32+J39)*I43</f>
        <v>0</v>
      </c>
    </row>
    <row r="44" spans="2:12" ht="15" customHeight="1" x14ac:dyDescent="0.25">
      <c r="B44" s="5" t="s">
        <v>7</v>
      </c>
      <c r="C44" s="81" t="s">
        <v>38</v>
      </c>
      <c r="D44" s="81"/>
      <c r="E44" s="81"/>
      <c r="F44" s="81"/>
      <c r="G44" s="81"/>
      <c r="H44" s="81"/>
      <c r="I44" s="57">
        <v>0.03</v>
      </c>
      <c r="J44" s="7">
        <f>(J32+J39)*I44</f>
        <v>0</v>
      </c>
      <c r="L44" s="102" t="s">
        <v>39</v>
      </c>
    </row>
    <row r="45" spans="2:12" x14ac:dyDescent="0.25">
      <c r="B45" s="5" t="s">
        <v>9</v>
      </c>
      <c r="C45" s="81" t="s">
        <v>40</v>
      </c>
      <c r="D45" s="81"/>
      <c r="E45" s="81"/>
      <c r="F45" s="81"/>
      <c r="G45" s="81"/>
      <c r="H45" s="81"/>
      <c r="I45" s="13">
        <v>1.4999999999999999E-2</v>
      </c>
      <c r="J45" s="7">
        <f>(J32+J39)*I45</f>
        <v>0</v>
      </c>
      <c r="L45" s="103"/>
    </row>
    <row r="46" spans="2:12" x14ac:dyDescent="0.25">
      <c r="B46" s="5" t="s">
        <v>28</v>
      </c>
      <c r="C46" s="81" t="s">
        <v>41</v>
      </c>
      <c r="D46" s="81"/>
      <c r="E46" s="81"/>
      <c r="F46" s="81"/>
      <c r="G46" s="81"/>
      <c r="H46" s="81"/>
      <c r="I46" s="13">
        <v>0.01</v>
      </c>
      <c r="J46" s="7">
        <f>(J32+J39)*I46</f>
        <v>0</v>
      </c>
      <c r="L46" s="103"/>
    </row>
    <row r="47" spans="2:12" x14ac:dyDescent="0.25">
      <c r="B47" s="5" t="s">
        <v>42</v>
      </c>
      <c r="C47" s="81" t="s">
        <v>43</v>
      </c>
      <c r="D47" s="81"/>
      <c r="E47" s="81"/>
      <c r="F47" s="81"/>
      <c r="G47" s="81"/>
      <c r="H47" s="81"/>
      <c r="I47" s="13">
        <v>6.0000000000000001E-3</v>
      </c>
      <c r="J47" s="7">
        <f>(J32+J39)*I47</f>
        <v>0</v>
      </c>
      <c r="L47" s="103"/>
    </row>
    <row r="48" spans="2:12" x14ac:dyDescent="0.25">
      <c r="B48" s="5" t="s">
        <v>44</v>
      </c>
      <c r="C48" s="81" t="s">
        <v>45</v>
      </c>
      <c r="D48" s="81"/>
      <c r="E48" s="81"/>
      <c r="F48" s="81"/>
      <c r="G48" s="81"/>
      <c r="H48" s="81"/>
      <c r="I48" s="13">
        <v>2E-3</v>
      </c>
      <c r="J48" s="7">
        <f>(J32+J39)*I48</f>
        <v>0</v>
      </c>
      <c r="L48" s="104"/>
    </row>
    <row r="49" spans="2:10" x14ac:dyDescent="0.25">
      <c r="B49" s="5" t="s">
        <v>46</v>
      </c>
      <c r="C49" s="81" t="s">
        <v>47</v>
      </c>
      <c r="D49" s="81"/>
      <c r="E49" s="81"/>
      <c r="F49" s="81"/>
      <c r="G49" s="81"/>
      <c r="H49" s="81"/>
      <c r="I49" s="13">
        <v>0.08</v>
      </c>
      <c r="J49" s="7">
        <f>(J32+J39)*I49</f>
        <v>0</v>
      </c>
    </row>
    <row r="50" spans="2:10" x14ac:dyDescent="0.25">
      <c r="B50" s="89" t="s">
        <v>48</v>
      </c>
      <c r="C50" s="89"/>
      <c r="D50" s="89"/>
      <c r="E50" s="89"/>
      <c r="F50" s="89"/>
      <c r="G50" s="89"/>
      <c r="H50" s="89"/>
      <c r="I50" s="15">
        <f>SUM(I42:I49)</f>
        <v>0.36800000000000005</v>
      </c>
      <c r="J50" s="9">
        <f>SUM(J42:J49)</f>
        <v>0</v>
      </c>
    </row>
    <row r="51" spans="2:10" x14ac:dyDescent="0.25">
      <c r="B51" s="93"/>
      <c r="C51" s="93"/>
      <c r="D51" s="93"/>
      <c r="E51" s="93"/>
      <c r="F51" s="93"/>
      <c r="G51" s="93"/>
      <c r="H51" s="93"/>
      <c r="I51" s="93"/>
      <c r="J51" s="93"/>
    </row>
    <row r="52" spans="2:10" x14ac:dyDescent="0.25">
      <c r="B52" s="82" t="s">
        <v>49</v>
      </c>
      <c r="C52" s="82"/>
      <c r="D52" s="82"/>
      <c r="E52" s="82"/>
      <c r="F52" s="82"/>
      <c r="G52" s="82"/>
      <c r="H52" s="82"/>
      <c r="I52" s="56"/>
      <c r="J52" s="53" t="s">
        <v>25</v>
      </c>
    </row>
    <row r="53" spans="2:10" x14ac:dyDescent="0.25">
      <c r="B53" s="5" t="s">
        <v>3</v>
      </c>
      <c r="C53" s="90" t="s">
        <v>137</v>
      </c>
      <c r="D53" s="90"/>
      <c r="E53" s="90"/>
      <c r="F53" s="90"/>
      <c r="G53" s="90"/>
      <c r="H53" s="90"/>
      <c r="I53" s="52"/>
      <c r="J53" s="18"/>
    </row>
    <row r="54" spans="2:10" x14ac:dyDescent="0.25">
      <c r="B54" s="5" t="s">
        <v>5</v>
      </c>
      <c r="C54" s="90" t="s">
        <v>136</v>
      </c>
      <c r="D54" s="90"/>
      <c r="E54" s="90"/>
      <c r="F54" s="90"/>
      <c r="G54" s="90"/>
      <c r="H54" s="90"/>
      <c r="I54" s="52"/>
      <c r="J54" s="18"/>
    </row>
    <row r="55" spans="2:10" x14ac:dyDescent="0.25">
      <c r="B55" s="5" t="s">
        <v>7</v>
      </c>
      <c r="C55" s="99" t="s">
        <v>138</v>
      </c>
      <c r="D55" s="100"/>
      <c r="E55" s="100"/>
      <c r="F55" s="100"/>
      <c r="G55" s="100"/>
      <c r="H55" s="101"/>
      <c r="I55" s="2"/>
      <c r="J55" s="51"/>
    </row>
    <row r="56" spans="2:10" x14ac:dyDescent="0.25">
      <c r="B56" s="5" t="s">
        <v>28</v>
      </c>
      <c r="C56" s="50" t="s">
        <v>139</v>
      </c>
      <c r="D56" s="100"/>
      <c r="E56" s="100"/>
      <c r="F56" s="100"/>
      <c r="G56" s="100"/>
      <c r="H56" s="101"/>
      <c r="I56" s="2"/>
      <c r="J56" s="18"/>
    </row>
    <row r="57" spans="2:10" x14ac:dyDescent="0.25">
      <c r="B57" s="5" t="s">
        <v>42</v>
      </c>
      <c r="C57" s="81" t="s">
        <v>116</v>
      </c>
      <c r="D57" s="81"/>
      <c r="E57" s="81"/>
      <c r="F57" s="81"/>
      <c r="G57" s="81"/>
      <c r="H57" s="81"/>
      <c r="I57" s="2"/>
      <c r="J57" s="18"/>
    </row>
    <row r="58" spans="2:10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SUM(J53:J57)</f>
        <v>0</v>
      </c>
    </row>
    <row r="59" spans="2:10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0" x14ac:dyDescent="0.25">
      <c r="B60" s="82" t="s">
        <v>52</v>
      </c>
      <c r="C60" s="82"/>
      <c r="D60" s="82"/>
      <c r="E60" s="82"/>
      <c r="F60" s="82"/>
      <c r="G60" s="82"/>
      <c r="H60" s="82"/>
      <c r="I60" s="82"/>
      <c r="J60" s="82"/>
    </row>
    <row r="61" spans="2:10" x14ac:dyDescent="0.25">
      <c r="B61" s="82" t="s">
        <v>53</v>
      </c>
      <c r="C61" s="82"/>
      <c r="D61" s="82"/>
      <c r="E61" s="82"/>
      <c r="F61" s="82"/>
      <c r="G61" s="82"/>
      <c r="H61" s="82"/>
      <c r="I61" s="82"/>
      <c r="J61" s="53" t="s">
        <v>25</v>
      </c>
    </row>
    <row r="62" spans="2:10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J39</f>
        <v>0</v>
      </c>
    </row>
    <row r="63" spans="2:10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J50</f>
        <v>0</v>
      </c>
    </row>
    <row r="64" spans="2:10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92" t="s">
        <v>61</v>
      </c>
      <c r="C67" s="92"/>
      <c r="D67" s="92"/>
      <c r="E67" s="92"/>
      <c r="F67" s="92"/>
      <c r="G67" s="92"/>
      <c r="H67" s="92"/>
      <c r="I67" s="92"/>
      <c r="J67" s="92"/>
    </row>
    <row r="68" spans="2:10" x14ac:dyDescent="0.25">
      <c r="B68" s="12">
        <v>3</v>
      </c>
      <c r="C68" s="82" t="s">
        <v>62</v>
      </c>
      <c r="D68" s="82"/>
      <c r="E68" s="82"/>
      <c r="F68" s="82"/>
      <c r="G68" s="82"/>
      <c r="H68" s="82"/>
      <c r="I68" s="53" t="s">
        <v>24</v>
      </c>
      <c r="J68" s="5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I71*J32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I72*J32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I50*I72</f>
        <v>7.1555555555555565E-3</v>
      </c>
      <c r="J73" s="19">
        <f>I72*J50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I74*J32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92" t="s">
        <v>66</v>
      </c>
      <c r="C77" s="92"/>
      <c r="D77" s="92"/>
      <c r="E77" s="92"/>
      <c r="F77" s="92"/>
      <c r="G77" s="92"/>
      <c r="H77" s="92"/>
      <c r="I77" s="92"/>
      <c r="J77" s="92"/>
    </row>
    <row r="78" spans="2:10" x14ac:dyDescent="0.25">
      <c r="B78" s="82" t="s">
        <v>67</v>
      </c>
      <c r="C78" s="82"/>
      <c r="D78" s="82"/>
      <c r="E78" s="82"/>
      <c r="F78" s="82"/>
      <c r="G78" s="82"/>
      <c r="H78" s="82"/>
      <c r="I78" s="53" t="s">
        <v>24</v>
      </c>
      <c r="J78" s="5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I79*J32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TRUNC(($J$32)*I84,2)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82" t="s">
        <v>75</v>
      </c>
      <c r="C87" s="82"/>
      <c r="D87" s="82"/>
      <c r="E87" s="82"/>
      <c r="F87" s="82"/>
      <c r="G87" s="82"/>
      <c r="H87" s="82"/>
      <c r="I87" s="53" t="s">
        <v>24</v>
      </c>
      <c r="J87" s="5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82" t="s">
        <v>78</v>
      </c>
      <c r="C91" s="82"/>
      <c r="D91" s="82"/>
      <c r="E91" s="82"/>
      <c r="F91" s="82"/>
      <c r="G91" s="82"/>
      <c r="H91" s="82"/>
      <c r="I91" s="82"/>
      <c r="J91" s="82"/>
    </row>
    <row r="92" spans="2:10" x14ac:dyDescent="0.25">
      <c r="B92" s="82" t="s">
        <v>79</v>
      </c>
      <c r="C92" s="82"/>
      <c r="D92" s="82"/>
      <c r="E92" s="82"/>
      <c r="F92" s="82"/>
      <c r="G92" s="82"/>
      <c r="H92" s="82"/>
      <c r="I92" s="82"/>
      <c r="J92" s="5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92" t="s">
        <v>85</v>
      </c>
      <c r="C97" s="92"/>
      <c r="D97" s="92"/>
      <c r="E97" s="92"/>
      <c r="F97" s="92"/>
      <c r="G97" s="92"/>
      <c r="H97" s="92"/>
      <c r="I97" s="92"/>
      <c r="J97" s="92"/>
    </row>
    <row r="98" spans="2:10" x14ac:dyDescent="0.25">
      <c r="B98" s="53">
        <v>5</v>
      </c>
      <c r="C98" s="82" t="s">
        <v>86</v>
      </c>
      <c r="D98" s="82"/>
      <c r="E98" s="82"/>
      <c r="F98" s="82"/>
      <c r="G98" s="82"/>
      <c r="H98" s="82"/>
      <c r="I98" s="53"/>
      <c r="J98" s="5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/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92" t="s">
        <v>91</v>
      </c>
      <c r="C105" s="92"/>
      <c r="D105" s="92"/>
      <c r="E105" s="92"/>
      <c r="F105" s="92"/>
      <c r="G105" s="92"/>
      <c r="H105" s="92"/>
      <c r="I105" s="92"/>
      <c r="J105" s="92"/>
    </row>
    <row r="106" spans="2:10" x14ac:dyDescent="0.25">
      <c r="B106" s="53">
        <v>6</v>
      </c>
      <c r="C106" s="82" t="s">
        <v>92</v>
      </c>
      <c r="D106" s="82"/>
      <c r="E106" s="82"/>
      <c r="F106" s="82"/>
      <c r="G106" s="82"/>
      <c r="H106" s="82"/>
      <c r="I106" s="53" t="s">
        <v>24</v>
      </c>
      <c r="J106" s="5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ht="15.95" customHeight="1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82" t="s">
        <v>110</v>
      </c>
      <c r="C123" s="82"/>
      <c r="D123" s="82"/>
      <c r="E123" s="82"/>
      <c r="F123" s="82"/>
      <c r="G123" s="82"/>
      <c r="H123" s="82"/>
      <c r="I123" s="82"/>
      <c r="J123" s="82"/>
    </row>
    <row r="124" spans="2:10" x14ac:dyDescent="0.25">
      <c r="B124" s="82" t="s">
        <v>111</v>
      </c>
      <c r="C124" s="82"/>
      <c r="D124" s="82"/>
      <c r="E124" s="82"/>
      <c r="F124" s="82"/>
      <c r="G124" s="82"/>
      <c r="H124" s="82"/>
      <c r="I124" s="82"/>
      <c r="J124" s="5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J32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82" t="s">
        <v>112</v>
      </c>
      <c r="D130" s="82"/>
      <c r="E130" s="82"/>
      <c r="F130" s="82"/>
      <c r="G130" s="82"/>
      <c r="H130" s="82"/>
      <c r="I130" s="82"/>
      <c r="J130" s="5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83" t="s">
        <v>173</v>
      </c>
      <c r="C132" s="83"/>
      <c r="D132" s="83"/>
      <c r="E132" s="83"/>
      <c r="F132" s="83"/>
      <c r="G132" s="83"/>
      <c r="H132" s="83"/>
      <c r="I132" s="83"/>
      <c r="J132" s="55">
        <f>TRUNC(J130+J131,2)</f>
        <v>0</v>
      </c>
      <c r="L132" s="38"/>
    </row>
    <row r="133" spans="2:12" ht="18" x14ac:dyDescent="0.25">
      <c r="B133" s="83" t="s">
        <v>114</v>
      </c>
      <c r="C133" s="83"/>
      <c r="D133" s="83"/>
      <c r="E133" s="83"/>
      <c r="F133" s="83"/>
      <c r="G133" s="83"/>
      <c r="H133" s="83"/>
      <c r="I133" s="83"/>
      <c r="J133" s="55">
        <f>J132*12</f>
        <v>0</v>
      </c>
    </row>
  </sheetData>
  <mergeCells count="141">
    <mergeCell ref="B132:I132"/>
    <mergeCell ref="B133:I133"/>
    <mergeCell ref="C55:H55"/>
    <mergeCell ref="C126:I126"/>
    <mergeCell ref="C127:I127"/>
    <mergeCell ref="C128:I128"/>
    <mergeCell ref="C129:I129"/>
    <mergeCell ref="C130:I130"/>
    <mergeCell ref="C131:I131"/>
    <mergeCell ref="C118:H118"/>
    <mergeCell ref="C120:H120"/>
    <mergeCell ref="C122:H122"/>
    <mergeCell ref="B123:J123"/>
    <mergeCell ref="B124:I124"/>
    <mergeCell ref="C125:I125"/>
    <mergeCell ref="C111:H111"/>
    <mergeCell ref="C112:H112"/>
    <mergeCell ref="B113:H113"/>
    <mergeCell ref="C114:J114"/>
    <mergeCell ref="C115:H115"/>
    <mergeCell ref="C116:H116"/>
    <mergeCell ref="B105:J105"/>
    <mergeCell ref="C106:H106"/>
    <mergeCell ref="C107:H107"/>
    <mergeCell ref="C108:H108"/>
    <mergeCell ref="C109:H109"/>
    <mergeCell ref="C110:H110"/>
    <mergeCell ref="C99:H99"/>
    <mergeCell ref="C100:H100"/>
    <mergeCell ref="C101:H101"/>
    <mergeCell ref="C102:H102"/>
    <mergeCell ref="B103:H103"/>
    <mergeCell ref="B104:J104"/>
    <mergeCell ref="C93:I93"/>
    <mergeCell ref="C94:I94"/>
    <mergeCell ref="B95:I95"/>
    <mergeCell ref="B96:J96"/>
    <mergeCell ref="B97:J97"/>
    <mergeCell ref="C98:H98"/>
    <mergeCell ref="B87:H87"/>
    <mergeCell ref="C88:H88"/>
    <mergeCell ref="B89:H89"/>
    <mergeCell ref="B90:J90"/>
    <mergeCell ref="B91:J91"/>
    <mergeCell ref="B92:I92"/>
    <mergeCell ref="C81:H81"/>
    <mergeCell ref="C82:H82"/>
    <mergeCell ref="C83:H83"/>
    <mergeCell ref="C84:H84"/>
    <mergeCell ref="B85:H85"/>
    <mergeCell ref="B86:J86"/>
    <mergeCell ref="B75:H75"/>
    <mergeCell ref="B76:J76"/>
    <mergeCell ref="B77:J77"/>
    <mergeCell ref="B78:H78"/>
    <mergeCell ref="C79:H79"/>
    <mergeCell ref="C80:H80"/>
    <mergeCell ref="C69:H69"/>
    <mergeCell ref="C70:H70"/>
    <mergeCell ref="C71:H71"/>
    <mergeCell ref="C72:H72"/>
    <mergeCell ref="C73:H73"/>
    <mergeCell ref="C74:H74"/>
    <mergeCell ref="C63:I63"/>
    <mergeCell ref="C64:I64"/>
    <mergeCell ref="B65:I65"/>
    <mergeCell ref="B66:J66"/>
    <mergeCell ref="B67:J67"/>
    <mergeCell ref="C68:H68"/>
    <mergeCell ref="C57:H57"/>
    <mergeCell ref="B58:I58"/>
    <mergeCell ref="B59:J59"/>
    <mergeCell ref="B60:J60"/>
    <mergeCell ref="B61:I61"/>
    <mergeCell ref="C62:I62"/>
    <mergeCell ref="C49:H49"/>
    <mergeCell ref="B50:H50"/>
    <mergeCell ref="B51:J51"/>
    <mergeCell ref="B52:H52"/>
    <mergeCell ref="C53:H53"/>
    <mergeCell ref="C54:H54"/>
    <mergeCell ref="D56:H56"/>
    <mergeCell ref="B40:J40"/>
    <mergeCell ref="B41:H41"/>
    <mergeCell ref="C42:H42"/>
    <mergeCell ref="C43:H43"/>
    <mergeCell ref="C44:H44"/>
    <mergeCell ref="L44:L48"/>
    <mergeCell ref="C45:H45"/>
    <mergeCell ref="C46:H46"/>
    <mergeCell ref="C47:H47"/>
    <mergeCell ref="C48:H48"/>
    <mergeCell ref="B32:I32"/>
    <mergeCell ref="B34:J34"/>
    <mergeCell ref="B35:H35"/>
    <mergeCell ref="C36:H36"/>
    <mergeCell ref="C37:H37"/>
    <mergeCell ref="B39:H39"/>
    <mergeCell ref="C29:H29"/>
    <mergeCell ref="C30:H30"/>
    <mergeCell ref="C31:H31"/>
    <mergeCell ref="C38:H38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C726B-3B7C-432C-9D48-8F07332592CF}">
  <sheetPr>
    <tabColor rgb="FFFFFF00"/>
    <pageSetUpPr fitToPage="1"/>
  </sheetPr>
  <dimension ref="B1:L133"/>
  <sheetViews>
    <sheetView showGridLines="0" zoomScale="115" zoomScaleNormal="115" workbookViewId="0">
      <selection activeCell="A57" sqref="A57:XFD5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17" t="s">
        <v>196</v>
      </c>
      <c r="C7" s="118"/>
      <c r="D7" s="118"/>
      <c r="E7" s="118"/>
      <c r="F7" s="118"/>
      <c r="G7" s="118"/>
      <c r="H7" s="118"/>
      <c r="I7" s="118"/>
      <c r="J7" s="118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6" t="s">
        <v>2</v>
      </c>
      <c r="C9" s="116"/>
      <c r="D9" s="116"/>
      <c r="E9" s="116"/>
      <c r="F9" s="116"/>
      <c r="G9" s="116"/>
      <c r="H9" s="116"/>
      <c r="I9" s="116"/>
      <c r="J9" s="116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16" t="s">
        <v>11</v>
      </c>
      <c r="C15" s="116"/>
      <c r="D15" s="116"/>
      <c r="E15" s="116"/>
      <c r="F15" s="116"/>
      <c r="G15" s="116"/>
      <c r="H15" s="116"/>
      <c r="I15" s="116"/>
      <c r="J15" s="116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16" t="s">
        <v>16</v>
      </c>
      <c r="C19" s="116"/>
      <c r="D19" s="116"/>
      <c r="E19" s="116"/>
      <c r="F19" s="116"/>
      <c r="G19" s="116"/>
      <c r="H19" s="116"/>
      <c r="I19" s="116"/>
      <c r="J19" s="116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119" t="s">
        <v>22</v>
      </c>
      <c r="C26" s="119"/>
      <c r="D26" s="119"/>
      <c r="E26" s="119"/>
      <c r="F26" s="119"/>
      <c r="G26" s="119"/>
      <c r="H26" s="119"/>
      <c r="I26" s="119"/>
      <c r="J26" s="119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140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5" t="s">
        <v>28</v>
      </c>
      <c r="C32" s="81" t="s">
        <v>141</v>
      </c>
      <c r="D32" s="81"/>
      <c r="E32" s="81"/>
      <c r="F32" s="81"/>
      <c r="G32" s="81"/>
      <c r="H32" s="81"/>
      <c r="I32" s="8"/>
      <c r="J32" s="7"/>
    </row>
    <row r="33" spans="2:12" x14ac:dyDescent="0.25">
      <c r="B33" s="89" t="s">
        <v>29</v>
      </c>
      <c r="C33" s="89"/>
      <c r="D33" s="89"/>
      <c r="E33" s="89"/>
      <c r="F33" s="89"/>
      <c r="G33" s="89"/>
      <c r="H33" s="89"/>
      <c r="I33" s="89"/>
      <c r="J33" s="9">
        <f>SUM(J28:J32)</f>
        <v>0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19" t="s">
        <v>30</v>
      </c>
      <c r="C35" s="119"/>
      <c r="D35" s="119"/>
      <c r="E35" s="119"/>
      <c r="F35" s="119"/>
      <c r="G35" s="119"/>
      <c r="H35" s="119"/>
      <c r="I35" s="119"/>
      <c r="J35" s="119"/>
    </row>
    <row r="36" spans="2:12" x14ac:dyDescent="0.25">
      <c r="B36" s="116" t="s">
        <v>31</v>
      </c>
      <c r="C36" s="116"/>
      <c r="D36" s="116"/>
      <c r="E36" s="116"/>
      <c r="F36" s="116"/>
      <c r="G36" s="116"/>
      <c r="H36" s="116"/>
      <c r="I36" s="43" t="s">
        <v>24</v>
      </c>
      <c r="J36" s="43" t="s">
        <v>25</v>
      </c>
    </row>
    <row r="37" spans="2:12" x14ac:dyDescent="0.25">
      <c r="B37" s="5" t="s">
        <v>3</v>
      </c>
      <c r="C37" s="81" t="s">
        <v>179</v>
      </c>
      <c r="D37" s="81"/>
      <c r="E37" s="81"/>
      <c r="F37" s="81"/>
      <c r="G37" s="81"/>
      <c r="H37" s="81"/>
      <c r="I37" s="13">
        <v>8.3333000000000004E-2</v>
      </c>
      <c r="J37" s="7">
        <f>TRUNC($J$33*I37,2)</f>
        <v>0</v>
      </c>
    </row>
    <row r="38" spans="2:12" x14ac:dyDescent="0.25">
      <c r="B38" s="5" t="s">
        <v>5</v>
      </c>
      <c r="C38" s="81" t="s">
        <v>180</v>
      </c>
      <c r="D38" s="81"/>
      <c r="E38" s="81"/>
      <c r="F38" s="81"/>
      <c r="G38" s="81"/>
      <c r="H38" s="81"/>
      <c r="I38" s="14">
        <v>0.121</v>
      </c>
      <c r="J38" s="7">
        <f>TRUNC($J$33*I38,2)</f>
        <v>0</v>
      </c>
    </row>
    <row r="39" spans="2:12" x14ac:dyDescent="0.25">
      <c r="B39" s="5" t="s">
        <v>7</v>
      </c>
      <c r="C39" s="99" t="s">
        <v>174</v>
      </c>
      <c r="D39" s="100"/>
      <c r="E39" s="100"/>
      <c r="F39" s="100"/>
      <c r="G39" s="100"/>
      <c r="H39" s="101"/>
      <c r="I39" s="14">
        <f>(I37+I38)*I51</f>
        <v>7.5194544000000002E-2</v>
      </c>
      <c r="J39" s="7">
        <f>I39*J33</f>
        <v>0</v>
      </c>
    </row>
    <row r="40" spans="2:12" x14ac:dyDescent="0.25">
      <c r="B40" s="89" t="s">
        <v>34</v>
      </c>
      <c r="C40" s="89"/>
      <c r="D40" s="89"/>
      <c r="E40" s="89"/>
      <c r="F40" s="89"/>
      <c r="G40" s="89"/>
      <c r="H40" s="89"/>
      <c r="I40" s="15">
        <f>SUM(I37:I38)</f>
        <v>0.20433299999999999</v>
      </c>
      <c r="J40" s="9">
        <f>(J37+J38+J39)</f>
        <v>0</v>
      </c>
    </row>
    <row r="41" spans="2:12" x14ac:dyDescent="0.25">
      <c r="B41" s="93"/>
      <c r="C41" s="93"/>
      <c r="D41" s="93"/>
      <c r="E41" s="93"/>
      <c r="F41" s="93"/>
      <c r="G41" s="93"/>
      <c r="H41" s="93"/>
      <c r="I41" s="93"/>
      <c r="J41" s="93"/>
    </row>
    <row r="42" spans="2:12" x14ac:dyDescent="0.25">
      <c r="B42" s="116" t="s">
        <v>35</v>
      </c>
      <c r="C42" s="116"/>
      <c r="D42" s="116"/>
      <c r="E42" s="116"/>
      <c r="F42" s="116"/>
      <c r="G42" s="116"/>
      <c r="H42" s="116"/>
      <c r="I42" s="43" t="s">
        <v>24</v>
      </c>
      <c r="J42" s="43" t="s">
        <v>25</v>
      </c>
    </row>
    <row r="43" spans="2:12" x14ac:dyDescent="0.25">
      <c r="B43" s="5" t="s">
        <v>3</v>
      </c>
      <c r="C43" s="81" t="s">
        <v>36</v>
      </c>
      <c r="D43" s="81"/>
      <c r="E43" s="81"/>
      <c r="F43" s="81"/>
      <c r="G43" s="81"/>
      <c r="H43" s="81"/>
      <c r="I43" s="13">
        <v>0.2</v>
      </c>
      <c r="J43" s="7">
        <f>TRUNC(($J$33+$J$40)*$I$43,2)</f>
        <v>0</v>
      </c>
    </row>
    <row r="44" spans="2:12" x14ac:dyDescent="0.25">
      <c r="B44" s="5" t="s">
        <v>5</v>
      </c>
      <c r="C44" s="81" t="s">
        <v>37</v>
      </c>
      <c r="D44" s="81"/>
      <c r="E44" s="81"/>
      <c r="F44" s="81"/>
      <c r="G44" s="81"/>
      <c r="H44" s="81"/>
      <c r="I44" s="13">
        <v>2.5000000000000001E-2</v>
      </c>
      <c r="J44" s="7">
        <f>TRUNC(($J$33+$J$40)*$I$44,2)</f>
        <v>0</v>
      </c>
    </row>
    <row r="45" spans="2:12" ht="15" customHeight="1" x14ac:dyDescent="0.25">
      <c r="B45" s="5" t="s">
        <v>7</v>
      </c>
      <c r="C45" s="81" t="s">
        <v>38</v>
      </c>
      <c r="D45" s="81"/>
      <c r="E45" s="81"/>
      <c r="F45" s="81"/>
      <c r="G45" s="81"/>
      <c r="H45" s="81"/>
      <c r="I45" s="17">
        <v>0.03</v>
      </c>
      <c r="J45" s="7">
        <f>TRUNC(($J$33+$J$40)*$I$45,2)</f>
        <v>0</v>
      </c>
      <c r="L45" s="102" t="s">
        <v>39</v>
      </c>
    </row>
    <row r="46" spans="2:12" x14ac:dyDescent="0.25">
      <c r="B46" s="5" t="s">
        <v>9</v>
      </c>
      <c r="C46" s="81" t="s">
        <v>40</v>
      </c>
      <c r="D46" s="81"/>
      <c r="E46" s="81"/>
      <c r="F46" s="81"/>
      <c r="G46" s="81"/>
      <c r="H46" s="81"/>
      <c r="I46" s="13">
        <v>1.4999999999999999E-2</v>
      </c>
      <c r="J46" s="7">
        <f>TRUNC(($J$33+$J$40)*$I$46,2)</f>
        <v>0</v>
      </c>
      <c r="L46" s="103"/>
    </row>
    <row r="47" spans="2:12" x14ac:dyDescent="0.25">
      <c r="B47" s="5" t="s">
        <v>28</v>
      </c>
      <c r="C47" s="81" t="s">
        <v>41</v>
      </c>
      <c r="D47" s="81"/>
      <c r="E47" s="81"/>
      <c r="F47" s="81"/>
      <c r="G47" s="81"/>
      <c r="H47" s="81"/>
      <c r="I47" s="13">
        <v>0.01</v>
      </c>
      <c r="J47" s="7">
        <f>TRUNC(($J$33+$J$40)*$I$47,2)</f>
        <v>0</v>
      </c>
      <c r="L47" s="103"/>
    </row>
    <row r="48" spans="2:12" x14ac:dyDescent="0.25">
      <c r="B48" s="5" t="s">
        <v>42</v>
      </c>
      <c r="C48" s="81" t="s">
        <v>43</v>
      </c>
      <c r="D48" s="81"/>
      <c r="E48" s="81"/>
      <c r="F48" s="81"/>
      <c r="G48" s="81"/>
      <c r="H48" s="81"/>
      <c r="I48" s="13">
        <v>6.0000000000000001E-3</v>
      </c>
      <c r="J48" s="7">
        <f>TRUNC(($J$33+$J$40)*$I$48,2)</f>
        <v>0</v>
      </c>
      <c r="L48" s="103"/>
    </row>
    <row r="49" spans="2:12" x14ac:dyDescent="0.25">
      <c r="B49" s="5" t="s">
        <v>44</v>
      </c>
      <c r="C49" s="81" t="s">
        <v>45</v>
      </c>
      <c r="D49" s="81"/>
      <c r="E49" s="81"/>
      <c r="F49" s="81"/>
      <c r="G49" s="81"/>
      <c r="H49" s="81"/>
      <c r="I49" s="13">
        <v>2E-3</v>
      </c>
      <c r="J49" s="7">
        <f>TRUNC(($J$33+$J$40)*$I$49,2)</f>
        <v>0</v>
      </c>
      <c r="L49" s="104"/>
    </row>
    <row r="50" spans="2:12" x14ac:dyDescent="0.25">
      <c r="B50" s="5" t="s">
        <v>46</v>
      </c>
      <c r="C50" s="81" t="s">
        <v>47</v>
      </c>
      <c r="D50" s="81"/>
      <c r="E50" s="81"/>
      <c r="F50" s="81"/>
      <c r="G50" s="81"/>
      <c r="H50" s="81"/>
      <c r="I50" s="13">
        <v>0.08</v>
      </c>
      <c r="J50" s="7">
        <f>TRUNC(($J$33+$J$40)*$I$50,2)</f>
        <v>0</v>
      </c>
    </row>
    <row r="51" spans="2:12" x14ac:dyDescent="0.25">
      <c r="B51" s="89" t="s">
        <v>48</v>
      </c>
      <c r="C51" s="89"/>
      <c r="D51" s="89"/>
      <c r="E51" s="89"/>
      <c r="F51" s="89"/>
      <c r="G51" s="89"/>
      <c r="H51" s="89"/>
      <c r="I51" s="15">
        <f>SUM(I43:I50)</f>
        <v>0.36800000000000005</v>
      </c>
      <c r="J51" s="9">
        <f>SUM(J43:J50)</f>
        <v>0</v>
      </c>
    </row>
    <row r="52" spans="2:12" x14ac:dyDescent="0.25">
      <c r="B52" s="93"/>
      <c r="C52" s="93"/>
      <c r="D52" s="93"/>
      <c r="E52" s="93"/>
      <c r="F52" s="93"/>
      <c r="G52" s="93"/>
      <c r="H52" s="93"/>
      <c r="I52" s="93"/>
      <c r="J52" s="93"/>
    </row>
    <row r="53" spans="2:12" x14ac:dyDescent="0.25">
      <c r="B53" s="116" t="s">
        <v>49</v>
      </c>
      <c r="C53" s="116"/>
      <c r="D53" s="116"/>
      <c r="E53" s="116"/>
      <c r="F53" s="116"/>
      <c r="G53" s="116"/>
      <c r="H53" s="116"/>
      <c r="I53" s="46"/>
      <c r="J53" s="43" t="s">
        <v>25</v>
      </c>
    </row>
    <row r="54" spans="2:12" x14ac:dyDescent="0.25">
      <c r="B54" s="5" t="s">
        <v>3</v>
      </c>
      <c r="C54" s="90" t="s">
        <v>142</v>
      </c>
      <c r="D54" s="90"/>
      <c r="E54" s="90"/>
      <c r="F54" s="90"/>
      <c r="G54" s="90"/>
      <c r="H54" s="90"/>
      <c r="I54" s="2" t="s">
        <v>50</v>
      </c>
      <c r="J54" s="18"/>
    </row>
    <row r="55" spans="2:12" x14ac:dyDescent="0.25">
      <c r="B55" s="5" t="s">
        <v>5</v>
      </c>
      <c r="C55" s="90" t="s">
        <v>136</v>
      </c>
      <c r="D55" s="90"/>
      <c r="E55" s="90"/>
      <c r="F55" s="90"/>
      <c r="G55" s="90"/>
      <c r="H55" s="90"/>
      <c r="I55" s="2" t="s">
        <v>50</v>
      </c>
      <c r="J55" s="18"/>
    </row>
    <row r="56" spans="2:12" x14ac:dyDescent="0.25">
      <c r="B56" s="5" t="s">
        <v>7</v>
      </c>
      <c r="C56" s="99" t="s">
        <v>138</v>
      </c>
      <c r="D56" s="100"/>
      <c r="E56" s="100"/>
      <c r="F56" s="100"/>
      <c r="G56" s="100"/>
      <c r="H56" s="101"/>
      <c r="I56" s="2"/>
      <c r="J56" s="51"/>
    </row>
    <row r="57" spans="2:12" x14ac:dyDescent="0.25">
      <c r="B57" s="5" t="s">
        <v>28</v>
      </c>
      <c r="C57" s="120" t="s">
        <v>139</v>
      </c>
      <c r="D57" s="121"/>
      <c r="E57" s="121"/>
      <c r="F57" s="121"/>
      <c r="G57" s="121"/>
      <c r="H57" s="122"/>
      <c r="I57" s="2"/>
      <c r="J57" s="18">
        <f>(52*J28*0.0095%)+(26*J28*0.0095%)</f>
        <v>0</v>
      </c>
    </row>
    <row r="58" spans="2:12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SUM(J54:J57)</f>
        <v>0</v>
      </c>
    </row>
    <row r="59" spans="2:12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2" x14ac:dyDescent="0.25">
      <c r="B60" s="116" t="s">
        <v>52</v>
      </c>
      <c r="C60" s="116"/>
      <c r="D60" s="116"/>
      <c r="E60" s="116"/>
      <c r="F60" s="116"/>
      <c r="G60" s="116"/>
      <c r="H60" s="116"/>
      <c r="I60" s="116"/>
      <c r="J60" s="116"/>
    </row>
    <row r="61" spans="2:12" x14ac:dyDescent="0.25">
      <c r="B61" s="116" t="s">
        <v>53</v>
      </c>
      <c r="C61" s="116"/>
      <c r="D61" s="116"/>
      <c r="E61" s="116"/>
      <c r="F61" s="116"/>
      <c r="G61" s="116"/>
      <c r="H61" s="116"/>
      <c r="I61" s="116"/>
      <c r="J61" s="43" t="s">
        <v>25</v>
      </c>
    </row>
    <row r="62" spans="2:12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J40</f>
        <v>0</v>
      </c>
    </row>
    <row r="63" spans="2:12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J51</f>
        <v>0</v>
      </c>
    </row>
    <row r="64" spans="2:12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119" t="s">
        <v>61</v>
      </c>
      <c r="C67" s="119"/>
      <c r="D67" s="119"/>
      <c r="E67" s="119"/>
      <c r="F67" s="119"/>
      <c r="G67" s="119"/>
      <c r="H67" s="119"/>
      <c r="I67" s="119"/>
      <c r="J67" s="119"/>
    </row>
    <row r="68" spans="2:10" x14ac:dyDescent="0.25">
      <c r="B68" s="12">
        <v>3</v>
      </c>
      <c r="C68" s="116" t="s">
        <v>62</v>
      </c>
      <c r="D68" s="116"/>
      <c r="E68" s="116"/>
      <c r="F68" s="116"/>
      <c r="G68" s="116"/>
      <c r="H68" s="116"/>
      <c r="I68" s="43" t="s">
        <v>24</v>
      </c>
      <c r="J68" s="4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I69*J33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I50*I69</f>
        <v>3.3333333333333332E-4</v>
      </c>
      <c r="J70" s="19">
        <f>I70*J33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I71*J33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I72*J33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I51*I72</f>
        <v>7.1555555555555565E-3</v>
      </c>
      <c r="J73" s="19">
        <f>J51*I72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I74*J33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119" t="s">
        <v>66</v>
      </c>
      <c r="C77" s="119"/>
      <c r="D77" s="119"/>
      <c r="E77" s="119"/>
      <c r="F77" s="119"/>
      <c r="G77" s="119"/>
      <c r="H77" s="119"/>
      <c r="I77" s="119"/>
      <c r="J77" s="119"/>
    </row>
    <row r="78" spans="2:10" x14ac:dyDescent="0.25">
      <c r="B78" s="116" t="s">
        <v>67</v>
      </c>
      <c r="C78" s="116"/>
      <c r="D78" s="116"/>
      <c r="E78" s="116"/>
      <c r="F78" s="116"/>
      <c r="G78" s="116"/>
      <c r="H78" s="116"/>
      <c r="I78" s="43" t="s">
        <v>24</v>
      </c>
      <c r="J78" s="4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I79*J33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I80*J33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I81*J33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I82*J33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I83*J33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TRUNC(($J$33)*I84,2)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116" t="s">
        <v>75</v>
      </c>
      <c r="C87" s="116"/>
      <c r="D87" s="116"/>
      <c r="E87" s="116"/>
      <c r="F87" s="116"/>
      <c r="G87" s="116"/>
      <c r="H87" s="116"/>
      <c r="I87" s="43" t="s">
        <v>24</v>
      </c>
      <c r="J87" s="4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116" t="s">
        <v>78</v>
      </c>
      <c r="C91" s="116"/>
      <c r="D91" s="116"/>
      <c r="E91" s="116"/>
      <c r="F91" s="116"/>
      <c r="G91" s="116"/>
      <c r="H91" s="116"/>
      <c r="I91" s="116"/>
      <c r="J91" s="116"/>
    </row>
    <row r="92" spans="2:10" x14ac:dyDescent="0.25">
      <c r="B92" s="116" t="s">
        <v>79</v>
      </c>
      <c r="C92" s="116"/>
      <c r="D92" s="116"/>
      <c r="E92" s="116"/>
      <c r="F92" s="116"/>
      <c r="G92" s="116"/>
      <c r="H92" s="116"/>
      <c r="I92" s="116"/>
      <c r="J92" s="4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119" t="s">
        <v>85</v>
      </c>
      <c r="C97" s="119"/>
      <c r="D97" s="119"/>
      <c r="E97" s="119"/>
      <c r="F97" s="119"/>
      <c r="G97" s="119"/>
      <c r="H97" s="119"/>
      <c r="I97" s="119"/>
      <c r="J97" s="119"/>
    </row>
    <row r="98" spans="2:10" x14ac:dyDescent="0.25">
      <c r="B98" s="43">
        <v>5</v>
      </c>
      <c r="C98" s="116" t="s">
        <v>86</v>
      </c>
      <c r="D98" s="116"/>
      <c r="E98" s="116"/>
      <c r="F98" s="116"/>
      <c r="G98" s="116"/>
      <c r="H98" s="116"/>
      <c r="I98" s="43"/>
      <c r="J98" s="4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/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119" t="s">
        <v>91</v>
      </c>
      <c r="C105" s="119"/>
      <c r="D105" s="119"/>
      <c r="E105" s="119"/>
      <c r="F105" s="119"/>
      <c r="G105" s="119"/>
      <c r="H105" s="119"/>
      <c r="I105" s="119"/>
      <c r="J105" s="119"/>
    </row>
    <row r="106" spans="2:10" x14ac:dyDescent="0.25">
      <c r="B106" s="43">
        <v>6</v>
      </c>
      <c r="C106" s="116" t="s">
        <v>92</v>
      </c>
      <c r="D106" s="116"/>
      <c r="E106" s="116"/>
      <c r="F106" s="116"/>
      <c r="G106" s="116"/>
      <c r="H106" s="116"/>
      <c r="I106" s="43" t="s">
        <v>24</v>
      </c>
      <c r="J106" s="4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J33+J65+J75+J95+J103+J107+J108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116" t="s">
        <v>110</v>
      </c>
      <c r="C123" s="116"/>
      <c r="D123" s="116"/>
      <c r="E123" s="116"/>
      <c r="F123" s="116"/>
      <c r="G123" s="116"/>
      <c r="H123" s="116"/>
      <c r="I123" s="116"/>
      <c r="J123" s="116"/>
    </row>
    <row r="124" spans="2:10" x14ac:dyDescent="0.25">
      <c r="B124" s="116" t="s">
        <v>111</v>
      </c>
      <c r="C124" s="116"/>
      <c r="D124" s="116"/>
      <c r="E124" s="116"/>
      <c r="F124" s="116"/>
      <c r="G124" s="116"/>
      <c r="H124" s="116"/>
      <c r="I124" s="116"/>
      <c r="J124" s="4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J33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116" t="s">
        <v>112</v>
      </c>
      <c r="D130" s="116"/>
      <c r="E130" s="116"/>
      <c r="F130" s="116"/>
      <c r="G130" s="116"/>
      <c r="H130" s="116"/>
      <c r="I130" s="116"/>
      <c r="J130" s="4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123" t="s">
        <v>113</v>
      </c>
      <c r="C132" s="123"/>
      <c r="D132" s="123"/>
      <c r="E132" s="123"/>
      <c r="F132" s="123"/>
      <c r="G132" s="123"/>
      <c r="H132" s="123"/>
      <c r="I132" s="123"/>
      <c r="J132" s="45">
        <f>TRUNC(J130+J131,2)</f>
        <v>0</v>
      </c>
      <c r="L132" s="38"/>
    </row>
    <row r="133" spans="2:12" ht="18" x14ac:dyDescent="0.25">
      <c r="B133" s="123" t="s">
        <v>114</v>
      </c>
      <c r="C133" s="123"/>
      <c r="D133" s="123"/>
      <c r="E133" s="123"/>
      <c r="F133" s="123"/>
      <c r="G133" s="123"/>
      <c r="H133" s="123"/>
      <c r="I133" s="123"/>
      <c r="J133" s="45">
        <f>J132*12</f>
        <v>0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314A-2662-4122-9935-2948F8E9AEB8}">
  <sheetPr>
    <tabColor rgb="FF00B050"/>
    <pageSetUpPr fitToPage="1"/>
  </sheetPr>
  <dimension ref="B1:L132"/>
  <sheetViews>
    <sheetView showGridLines="0" topLeftCell="A46" zoomScale="115" zoomScaleNormal="115" workbookViewId="0">
      <selection activeCell="A56" sqref="A5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24" t="s">
        <v>198</v>
      </c>
      <c r="C7" s="125"/>
      <c r="D7" s="125"/>
      <c r="E7" s="125"/>
      <c r="F7" s="125"/>
      <c r="G7" s="125"/>
      <c r="H7" s="125"/>
      <c r="I7" s="125"/>
      <c r="J7" s="125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26" t="s">
        <v>2</v>
      </c>
      <c r="C9" s="126"/>
      <c r="D9" s="126"/>
      <c r="E9" s="126"/>
      <c r="F9" s="126"/>
      <c r="G9" s="126"/>
      <c r="H9" s="126"/>
      <c r="I9" s="126"/>
      <c r="J9" s="126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6" t="s">
        <v>11</v>
      </c>
      <c r="C15" s="126"/>
      <c r="D15" s="126"/>
      <c r="E15" s="126"/>
      <c r="F15" s="126"/>
      <c r="G15" s="126"/>
      <c r="H15" s="126"/>
      <c r="I15" s="126"/>
      <c r="J15" s="126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143</v>
      </c>
      <c r="C17" s="106"/>
      <c r="D17" s="106" t="s">
        <v>197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6" t="s">
        <v>16</v>
      </c>
      <c r="C19" s="126"/>
      <c r="D19" s="126"/>
      <c r="E19" s="126"/>
      <c r="F19" s="126"/>
      <c r="G19" s="126"/>
      <c r="H19" s="126"/>
      <c r="I19" s="126"/>
      <c r="J19" s="126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127" t="s">
        <v>22</v>
      </c>
      <c r="C26" s="127"/>
      <c r="D26" s="127"/>
      <c r="E26" s="127"/>
      <c r="F26" s="127"/>
      <c r="G26" s="127"/>
      <c r="H26" s="127"/>
      <c r="I26" s="127"/>
      <c r="J26" s="127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199</v>
      </c>
      <c r="D29" s="81"/>
      <c r="E29" s="81"/>
      <c r="F29" s="81"/>
      <c r="G29" s="81"/>
      <c r="H29" s="81"/>
      <c r="I29" s="8">
        <v>0.35</v>
      </c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27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89" t="s">
        <v>29</v>
      </c>
      <c r="C32" s="89"/>
      <c r="D32" s="89"/>
      <c r="E32" s="89"/>
      <c r="F32" s="89"/>
      <c r="G32" s="89"/>
      <c r="H32" s="89"/>
      <c r="I32" s="89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27" t="s">
        <v>30</v>
      </c>
      <c r="C34" s="127"/>
      <c r="D34" s="127"/>
      <c r="E34" s="127"/>
      <c r="F34" s="127"/>
      <c r="G34" s="127"/>
      <c r="H34" s="127"/>
      <c r="I34" s="127"/>
      <c r="J34" s="127"/>
    </row>
    <row r="35" spans="2:12" x14ac:dyDescent="0.25">
      <c r="B35" s="126" t="s">
        <v>31</v>
      </c>
      <c r="C35" s="126"/>
      <c r="D35" s="126"/>
      <c r="E35" s="126"/>
      <c r="F35" s="126"/>
      <c r="G35" s="126"/>
      <c r="H35" s="126"/>
      <c r="I35" s="58" t="s">
        <v>24</v>
      </c>
      <c r="J35" s="58" t="s">
        <v>25</v>
      </c>
    </row>
    <row r="36" spans="2:12" x14ac:dyDescent="0.25">
      <c r="B36" s="5" t="s">
        <v>3</v>
      </c>
      <c r="C36" s="81" t="s">
        <v>32</v>
      </c>
      <c r="D36" s="81"/>
      <c r="E36" s="81"/>
      <c r="F36" s="81"/>
      <c r="G36" s="81"/>
      <c r="H36" s="81"/>
      <c r="I36" s="13">
        <v>8.3333000000000004E-2</v>
      </c>
      <c r="J36" s="7">
        <f>TRUNC($J$32*I36,2)</f>
        <v>0</v>
      </c>
    </row>
    <row r="37" spans="2:12" x14ac:dyDescent="0.25">
      <c r="B37" s="5" t="s">
        <v>5</v>
      </c>
      <c r="C37" s="81" t="s">
        <v>33</v>
      </c>
      <c r="D37" s="81"/>
      <c r="E37" s="81"/>
      <c r="F37" s="81"/>
      <c r="G37" s="81"/>
      <c r="H37" s="81"/>
      <c r="I37" s="14">
        <v>0.121</v>
      </c>
      <c r="J37" s="7">
        <f>TRUNC($J$32*I37,2)</f>
        <v>0</v>
      </c>
    </row>
    <row r="38" spans="2:12" x14ac:dyDescent="0.25">
      <c r="B38" s="5" t="s">
        <v>7</v>
      </c>
      <c r="C38" s="99" t="s">
        <v>174</v>
      </c>
      <c r="D38" s="100"/>
      <c r="E38" s="100"/>
      <c r="F38" s="100"/>
      <c r="G38" s="100"/>
      <c r="H38" s="101"/>
      <c r="I38" s="14">
        <f>(I36+I37)*I50</f>
        <v>7.5194544000000002E-2</v>
      </c>
      <c r="J38" s="7">
        <f>I38*J32</f>
        <v>0</v>
      </c>
    </row>
    <row r="39" spans="2:12" x14ac:dyDescent="0.25">
      <c r="B39" s="89" t="s">
        <v>34</v>
      </c>
      <c r="C39" s="89"/>
      <c r="D39" s="89"/>
      <c r="E39" s="89"/>
      <c r="F39" s="89"/>
      <c r="G39" s="89"/>
      <c r="H39" s="89"/>
      <c r="I39" s="15">
        <f>SUM(I36:I37)</f>
        <v>0.20433299999999999</v>
      </c>
      <c r="J39" s="9">
        <f>J38+J37+J36</f>
        <v>0</v>
      </c>
    </row>
    <row r="40" spans="2:12" x14ac:dyDescent="0.25">
      <c r="B40" s="93"/>
      <c r="C40" s="93"/>
      <c r="D40" s="93"/>
      <c r="E40" s="93"/>
      <c r="F40" s="93"/>
      <c r="G40" s="93"/>
      <c r="H40" s="93"/>
      <c r="I40" s="93"/>
      <c r="J40" s="93"/>
    </row>
    <row r="41" spans="2:12" x14ac:dyDescent="0.25">
      <c r="B41" s="126" t="s">
        <v>35</v>
      </c>
      <c r="C41" s="126"/>
      <c r="D41" s="126"/>
      <c r="E41" s="126"/>
      <c r="F41" s="126"/>
      <c r="G41" s="126"/>
      <c r="H41" s="126"/>
      <c r="I41" s="58" t="s">
        <v>24</v>
      </c>
      <c r="J41" s="58" t="s">
        <v>25</v>
      </c>
    </row>
    <row r="42" spans="2:12" x14ac:dyDescent="0.25">
      <c r="B42" s="5" t="s">
        <v>3</v>
      </c>
      <c r="C42" s="81" t="s">
        <v>36</v>
      </c>
      <c r="D42" s="81"/>
      <c r="E42" s="81"/>
      <c r="F42" s="81"/>
      <c r="G42" s="81"/>
      <c r="H42" s="81"/>
      <c r="I42" s="13">
        <v>0.2</v>
      </c>
      <c r="J42" s="7">
        <f>TRUNC(($J$32+$J$39)*$I$42,2)</f>
        <v>0</v>
      </c>
    </row>
    <row r="43" spans="2:12" x14ac:dyDescent="0.25">
      <c r="B43" s="5" t="s">
        <v>5</v>
      </c>
      <c r="C43" s="81" t="s">
        <v>37</v>
      </c>
      <c r="D43" s="81"/>
      <c r="E43" s="81"/>
      <c r="F43" s="81"/>
      <c r="G43" s="81"/>
      <c r="H43" s="81"/>
      <c r="I43" s="13">
        <v>2.5000000000000001E-2</v>
      </c>
      <c r="J43" s="7">
        <f>TRUNC(($J$32+$J$39)*$I$43,2)</f>
        <v>0</v>
      </c>
    </row>
    <row r="44" spans="2:12" ht="15" customHeight="1" x14ac:dyDescent="0.25">
      <c r="B44" s="5" t="s">
        <v>7</v>
      </c>
      <c r="C44" s="81" t="s">
        <v>38</v>
      </c>
      <c r="D44" s="81"/>
      <c r="E44" s="81"/>
      <c r="F44" s="81"/>
      <c r="G44" s="81"/>
      <c r="H44" s="81"/>
      <c r="I44" s="60">
        <v>0.03</v>
      </c>
      <c r="J44" s="7">
        <f>TRUNC(($J$32+$J$39)*$I$44,2)</f>
        <v>0</v>
      </c>
      <c r="L44" s="102" t="s">
        <v>39</v>
      </c>
    </row>
    <row r="45" spans="2:12" x14ac:dyDescent="0.25">
      <c r="B45" s="5" t="s">
        <v>9</v>
      </c>
      <c r="C45" s="81" t="s">
        <v>40</v>
      </c>
      <c r="D45" s="81"/>
      <c r="E45" s="81"/>
      <c r="F45" s="81"/>
      <c r="G45" s="81"/>
      <c r="H45" s="81"/>
      <c r="I45" s="13">
        <v>1.4999999999999999E-2</v>
      </c>
      <c r="J45" s="7">
        <f>TRUNC(($J$32+$J$39)*$I$45,2)</f>
        <v>0</v>
      </c>
      <c r="L45" s="103"/>
    </row>
    <row r="46" spans="2:12" x14ac:dyDescent="0.25">
      <c r="B46" s="5" t="s">
        <v>28</v>
      </c>
      <c r="C46" s="81" t="s">
        <v>41</v>
      </c>
      <c r="D46" s="81"/>
      <c r="E46" s="81"/>
      <c r="F46" s="81"/>
      <c r="G46" s="81"/>
      <c r="H46" s="81"/>
      <c r="I46" s="13">
        <v>0.01</v>
      </c>
      <c r="J46" s="7">
        <f>TRUNC(($J$32+$J$39)*$I$46,2)</f>
        <v>0</v>
      </c>
      <c r="L46" s="103"/>
    </row>
    <row r="47" spans="2:12" x14ac:dyDescent="0.25">
      <c r="B47" s="5" t="s">
        <v>42</v>
      </c>
      <c r="C47" s="81" t="s">
        <v>43</v>
      </c>
      <c r="D47" s="81"/>
      <c r="E47" s="81"/>
      <c r="F47" s="81"/>
      <c r="G47" s="81"/>
      <c r="H47" s="81"/>
      <c r="I47" s="13">
        <v>6.0000000000000001E-3</v>
      </c>
      <c r="J47" s="7">
        <f>TRUNC(($J$32+$J$39)*$I$47,2)</f>
        <v>0</v>
      </c>
      <c r="L47" s="103"/>
    </row>
    <row r="48" spans="2:12" x14ac:dyDescent="0.25">
      <c r="B48" s="5" t="s">
        <v>44</v>
      </c>
      <c r="C48" s="81" t="s">
        <v>45</v>
      </c>
      <c r="D48" s="81"/>
      <c r="E48" s="81"/>
      <c r="F48" s="81"/>
      <c r="G48" s="81"/>
      <c r="H48" s="81"/>
      <c r="I48" s="13">
        <v>2E-3</v>
      </c>
      <c r="J48" s="7">
        <f>TRUNC(($J$32+$J$39)*$I$48,2)</f>
        <v>0</v>
      </c>
      <c r="L48" s="104"/>
    </row>
    <row r="49" spans="2:10" x14ac:dyDescent="0.25">
      <c r="B49" s="5" t="s">
        <v>46</v>
      </c>
      <c r="C49" s="81" t="s">
        <v>47</v>
      </c>
      <c r="D49" s="81"/>
      <c r="E49" s="81"/>
      <c r="F49" s="81"/>
      <c r="G49" s="81"/>
      <c r="H49" s="81"/>
      <c r="I49" s="13">
        <v>0.08</v>
      </c>
      <c r="J49" s="7">
        <f>TRUNC(($J$32+$J$39)*$I$49,2)</f>
        <v>0</v>
      </c>
    </row>
    <row r="50" spans="2:10" x14ac:dyDescent="0.25">
      <c r="B50" s="89" t="s">
        <v>48</v>
      </c>
      <c r="C50" s="89"/>
      <c r="D50" s="89"/>
      <c r="E50" s="89"/>
      <c r="F50" s="89"/>
      <c r="G50" s="89"/>
      <c r="H50" s="89"/>
      <c r="I50" s="15">
        <f>SUM(I42:I49)</f>
        <v>0.36800000000000005</v>
      </c>
      <c r="J50" s="9">
        <f>SUM(J42:J49)</f>
        <v>0</v>
      </c>
    </row>
    <row r="51" spans="2:10" x14ac:dyDescent="0.25">
      <c r="B51" s="93"/>
      <c r="C51" s="93"/>
      <c r="D51" s="93"/>
      <c r="E51" s="93"/>
      <c r="F51" s="93"/>
      <c r="G51" s="93"/>
      <c r="H51" s="93"/>
      <c r="I51" s="93"/>
      <c r="J51" s="93"/>
    </row>
    <row r="52" spans="2:10" x14ac:dyDescent="0.25">
      <c r="B52" s="126" t="s">
        <v>49</v>
      </c>
      <c r="C52" s="126"/>
      <c r="D52" s="126"/>
      <c r="E52" s="126"/>
      <c r="F52" s="126"/>
      <c r="G52" s="126"/>
      <c r="H52" s="126"/>
      <c r="I52" s="59"/>
      <c r="J52" s="58" t="s">
        <v>25</v>
      </c>
    </row>
    <row r="53" spans="2:10" x14ac:dyDescent="0.25">
      <c r="B53" s="5" t="s">
        <v>3</v>
      </c>
      <c r="C53" s="90" t="s">
        <v>144</v>
      </c>
      <c r="D53" s="90"/>
      <c r="E53" s="90"/>
      <c r="F53" s="90"/>
      <c r="G53" s="90"/>
      <c r="H53" s="90"/>
      <c r="I53" s="2" t="s">
        <v>50</v>
      </c>
      <c r="J53" s="18"/>
    </row>
    <row r="54" spans="2:10" x14ac:dyDescent="0.25">
      <c r="B54" s="5" t="s">
        <v>5</v>
      </c>
      <c r="C54" s="90" t="s">
        <v>136</v>
      </c>
      <c r="D54" s="90"/>
      <c r="E54" s="90"/>
      <c r="F54" s="90"/>
      <c r="G54" s="90"/>
      <c r="H54" s="90"/>
      <c r="I54" s="2" t="s">
        <v>50</v>
      </c>
      <c r="J54" s="18"/>
    </row>
    <row r="55" spans="2:10" x14ac:dyDescent="0.25">
      <c r="B55" s="5" t="s">
        <v>7</v>
      </c>
      <c r="C55" s="99" t="s">
        <v>138</v>
      </c>
      <c r="D55" s="100"/>
      <c r="E55" s="100"/>
      <c r="F55" s="100"/>
      <c r="G55" s="100"/>
      <c r="H55" s="101"/>
      <c r="I55" s="2"/>
      <c r="J55" s="51"/>
    </row>
    <row r="56" spans="2:10" x14ac:dyDescent="0.25">
      <c r="B56" s="5" t="s">
        <v>28</v>
      </c>
      <c r="C56" s="90" t="s">
        <v>139</v>
      </c>
      <c r="D56" s="90"/>
      <c r="E56" s="90"/>
      <c r="F56" s="90"/>
      <c r="G56" s="90"/>
      <c r="H56" s="90"/>
      <c r="I56" s="2">
        <v>0</v>
      </c>
      <c r="J56" s="18"/>
    </row>
    <row r="57" spans="2:10" x14ac:dyDescent="0.25">
      <c r="B57" s="89" t="s">
        <v>51</v>
      </c>
      <c r="C57" s="89"/>
      <c r="D57" s="89"/>
      <c r="E57" s="89"/>
      <c r="F57" s="89"/>
      <c r="G57" s="89"/>
      <c r="H57" s="89"/>
      <c r="I57" s="89"/>
      <c r="J57" s="9">
        <f>SUM(J53:J56)</f>
        <v>0</v>
      </c>
    </row>
    <row r="58" spans="2:10" x14ac:dyDescent="0.25">
      <c r="B58" s="93"/>
      <c r="C58" s="93"/>
      <c r="D58" s="93"/>
      <c r="E58" s="93"/>
      <c r="F58" s="93"/>
      <c r="G58" s="93"/>
      <c r="H58" s="93"/>
      <c r="I58" s="93"/>
      <c r="J58" s="93"/>
    </row>
    <row r="59" spans="2:10" x14ac:dyDescent="0.25">
      <c r="B59" s="126" t="s">
        <v>52</v>
      </c>
      <c r="C59" s="126"/>
      <c r="D59" s="126"/>
      <c r="E59" s="126"/>
      <c r="F59" s="126"/>
      <c r="G59" s="126"/>
      <c r="H59" s="126"/>
      <c r="I59" s="126"/>
      <c r="J59" s="126"/>
    </row>
    <row r="60" spans="2:10" x14ac:dyDescent="0.25">
      <c r="B60" s="126" t="s">
        <v>53</v>
      </c>
      <c r="C60" s="126"/>
      <c r="D60" s="126"/>
      <c r="E60" s="126"/>
      <c r="F60" s="126"/>
      <c r="G60" s="126"/>
      <c r="H60" s="126"/>
      <c r="I60" s="126"/>
      <c r="J60" s="58" t="s">
        <v>25</v>
      </c>
    </row>
    <row r="61" spans="2:10" x14ac:dyDescent="0.25">
      <c r="B61" s="5" t="s">
        <v>54</v>
      </c>
      <c r="C61" s="81" t="s">
        <v>55</v>
      </c>
      <c r="D61" s="81"/>
      <c r="E61" s="81"/>
      <c r="F61" s="81"/>
      <c r="G61" s="81"/>
      <c r="H61" s="81"/>
      <c r="I61" s="81"/>
      <c r="J61" s="7">
        <f>J39</f>
        <v>0</v>
      </c>
    </row>
    <row r="62" spans="2:10" x14ac:dyDescent="0.25">
      <c r="B62" s="5" t="s">
        <v>56</v>
      </c>
      <c r="C62" s="81" t="s">
        <v>57</v>
      </c>
      <c r="D62" s="81"/>
      <c r="E62" s="81"/>
      <c r="F62" s="81"/>
      <c r="G62" s="81"/>
      <c r="H62" s="81"/>
      <c r="I62" s="81"/>
      <c r="J62" s="19">
        <f>J50</f>
        <v>0</v>
      </c>
    </row>
    <row r="63" spans="2:10" x14ac:dyDescent="0.25">
      <c r="B63" s="5" t="s">
        <v>58</v>
      </c>
      <c r="C63" s="81" t="s">
        <v>59</v>
      </c>
      <c r="D63" s="81"/>
      <c r="E63" s="81"/>
      <c r="F63" s="81"/>
      <c r="G63" s="81"/>
      <c r="H63" s="81"/>
      <c r="I63" s="81"/>
      <c r="J63" s="19">
        <f>J57</f>
        <v>0</v>
      </c>
    </row>
    <row r="64" spans="2:10" x14ac:dyDescent="0.25">
      <c r="B64" s="89" t="s">
        <v>60</v>
      </c>
      <c r="C64" s="89"/>
      <c r="D64" s="89"/>
      <c r="E64" s="89"/>
      <c r="F64" s="89"/>
      <c r="G64" s="89"/>
      <c r="H64" s="89"/>
      <c r="I64" s="89"/>
      <c r="J64" s="20">
        <f>SUM(J61:J63)</f>
        <v>0</v>
      </c>
    </row>
    <row r="65" spans="2:10" x14ac:dyDescent="0.25">
      <c r="B65" s="93"/>
      <c r="C65" s="93"/>
      <c r="D65" s="93"/>
      <c r="E65" s="93"/>
      <c r="F65" s="93"/>
      <c r="G65" s="93"/>
      <c r="H65" s="93"/>
      <c r="I65" s="93"/>
      <c r="J65" s="93"/>
    </row>
    <row r="66" spans="2:10" x14ac:dyDescent="0.25">
      <c r="B66" s="127" t="s">
        <v>61</v>
      </c>
      <c r="C66" s="127"/>
      <c r="D66" s="127"/>
      <c r="E66" s="127"/>
      <c r="F66" s="127"/>
      <c r="G66" s="127"/>
      <c r="H66" s="127"/>
      <c r="I66" s="127"/>
      <c r="J66" s="127"/>
    </row>
    <row r="67" spans="2:10" x14ac:dyDescent="0.25">
      <c r="B67" s="12">
        <v>3</v>
      </c>
      <c r="C67" s="126" t="s">
        <v>62</v>
      </c>
      <c r="D67" s="126"/>
      <c r="E67" s="126"/>
      <c r="F67" s="126"/>
      <c r="G67" s="126"/>
      <c r="H67" s="126"/>
      <c r="I67" s="58" t="s">
        <v>24</v>
      </c>
      <c r="J67" s="58" t="s">
        <v>25</v>
      </c>
    </row>
    <row r="68" spans="2:10" x14ac:dyDescent="0.25">
      <c r="B68" s="5" t="s">
        <v>3</v>
      </c>
      <c r="C68" s="81" t="s">
        <v>63</v>
      </c>
      <c r="D68" s="81"/>
      <c r="E68" s="81"/>
      <c r="F68" s="81"/>
      <c r="G68" s="81"/>
      <c r="H68" s="81"/>
      <c r="I68" s="13">
        <f>(1/12)*5%</f>
        <v>4.1666666666666666E-3</v>
      </c>
      <c r="J68" s="19">
        <f>I68*J32</f>
        <v>0</v>
      </c>
    </row>
    <row r="69" spans="2:10" x14ac:dyDescent="0.25">
      <c r="B69" s="5" t="s">
        <v>5</v>
      </c>
      <c r="C69" s="81" t="s">
        <v>129</v>
      </c>
      <c r="D69" s="81"/>
      <c r="E69" s="81"/>
      <c r="F69" s="81"/>
      <c r="G69" s="81"/>
      <c r="H69" s="81"/>
      <c r="I69" s="13">
        <f>I49*I68</f>
        <v>3.3333333333333332E-4</v>
      </c>
      <c r="J69" s="19">
        <f>I69*J32</f>
        <v>0</v>
      </c>
    </row>
    <row r="70" spans="2:10" x14ac:dyDescent="0.25">
      <c r="B70" s="5" t="s">
        <v>7</v>
      </c>
      <c r="C70" s="99" t="s">
        <v>175</v>
      </c>
      <c r="D70" s="100"/>
      <c r="E70" s="100"/>
      <c r="F70" s="100"/>
      <c r="G70" s="100"/>
      <c r="H70" s="101"/>
      <c r="I70" s="13">
        <v>2.5000000000000001E-2</v>
      </c>
      <c r="J70" s="19">
        <f>I70*J32</f>
        <v>0</v>
      </c>
    </row>
    <row r="71" spans="2:10" x14ac:dyDescent="0.25">
      <c r="B71" s="47" t="s">
        <v>9</v>
      </c>
      <c r="C71" s="96" t="s">
        <v>64</v>
      </c>
      <c r="D71" s="96"/>
      <c r="E71" s="96"/>
      <c r="F71" s="96"/>
      <c r="G71" s="96"/>
      <c r="H71" s="96"/>
      <c r="I71" s="48">
        <f>((7/30)/12)</f>
        <v>1.9444444444444445E-2</v>
      </c>
      <c r="J71" s="19">
        <f>I71*J32</f>
        <v>0</v>
      </c>
    </row>
    <row r="72" spans="2:10" x14ac:dyDescent="0.25">
      <c r="B72" s="47" t="s">
        <v>28</v>
      </c>
      <c r="C72" s="96" t="s">
        <v>130</v>
      </c>
      <c r="D72" s="96"/>
      <c r="E72" s="96"/>
      <c r="F72" s="96"/>
      <c r="G72" s="96"/>
      <c r="H72" s="96"/>
      <c r="I72" s="48">
        <f>I50*I71</f>
        <v>7.1555555555555565E-3</v>
      </c>
      <c r="J72" s="19">
        <f>I71*J50</f>
        <v>0</v>
      </c>
    </row>
    <row r="73" spans="2:10" ht="25.5" customHeight="1" x14ac:dyDescent="0.25">
      <c r="B73" s="47" t="s">
        <v>42</v>
      </c>
      <c r="C73" s="97" t="s">
        <v>177</v>
      </c>
      <c r="D73" s="97"/>
      <c r="E73" s="97"/>
      <c r="F73" s="97"/>
      <c r="G73" s="97"/>
      <c r="H73" s="97"/>
      <c r="I73" s="48">
        <v>2.5000000000000001E-2</v>
      </c>
      <c r="J73" s="19">
        <f>I73*J32</f>
        <v>0</v>
      </c>
    </row>
    <row r="74" spans="2:10" x14ac:dyDescent="0.25">
      <c r="B74" s="89" t="s">
        <v>65</v>
      </c>
      <c r="C74" s="89"/>
      <c r="D74" s="89"/>
      <c r="E74" s="89"/>
      <c r="F74" s="89"/>
      <c r="G74" s="89"/>
      <c r="H74" s="89"/>
      <c r="I74" s="15">
        <f>SUM(I68:I73)</f>
        <v>8.1100000000000005E-2</v>
      </c>
      <c r="J74" s="9">
        <f>SUM(J68:J73)</f>
        <v>0</v>
      </c>
    </row>
    <row r="75" spans="2:10" x14ac:dyDescent="0.25">
      <c r="B75" s="98"/>
      <c r="C75" s="98"/>
      <c r="D75" s="98"/>
      <c r="E75" s="98"/>
      <c r="F75" s="98"/>
      <c r="G75" s="98"/>
      <c r="H75" s="98"/>
      <c r="I75" s="98"/>
      <c r="J75" s="98"/>
    </row>
    <row r="76" spans="2:10" x14ac:dyDescent="0.25">
      <c r="B76" s="127" t="s">
        <v>66</v>
      </c>
      <c r="C76" s="127"/>
      <c r="D76" s="127"/>
      <c r="E76" s="127"/>
      <c r="F76" s="127"/>
      <c r="G76" s="127"/>
      <c r="H76" s="127"/>
      <c r="I76" s="127"/>
      <c r="J76" s="127"/>
    </row>
    <row r="77" spans="2:10" x14ac:dyDescent="0.25">
      <c r="B77" s="126" t="s">
        <v>67</v>
      </c>
      <c r="C77" s="126"/>
      <c r="D77" s="126"/>
      <c r="E77" s="126"/>
      <c r="F77" s="126"/>
      <c r="G77" s="126"/>
      <c r="H77" s="126"/>
      <c r="I77" s="58" t="s">
        <v>24</v>
      </c>
      <c r="J77" s="58" t="s">
        <v>25</v>
      </c>
    </row>
    <row r="78" spans="2:10" x14ac:dyDescent="0.25">
      <c r="B78" s="5" t="s">
        <v>3</v>
      </c>
      <c r="C78" s="94" t="s">
        <v>68</v>
      </c>
      <c r="D78" s="94"/>
      <c r="E78" s="94"/>
      <c r="F78" s="94"/>
      <c r="G78" s="94"/>
      <c r="H78" s="94"/>
      <c r="I78" s="49">
        <v>9.0749999999999997E-2</v>
      </c>
      <c r="J78" s="22">
        <f>I78*J32</f>
        <v>0</v>
      </c>
    </row>
    <row r="79" spans="2:10" x14ac:dyDescent="0.25">
      <c r="B79" s="5" t="s">
        <v>5</v>
      </c>
      <c r="C79" s="94" t="s">
        <v>69</v>
      </c>
      <c r="D79" s="94"/>
      <c r="E79" s="94"/>
      <c r="F79" s="94"/>
      <c r="G79" s="94"/>
      <c r="H79" s="94"/>
      <c r="I79" s="21">
        <f>((1/30)/12)</f>
        <v>2.7777777777777779E-3</v>
      </c>
      <c r="J79" s="22">
        <f>I79*J32</f>
        <v>0</v>
      </c>
    </row>
    <row r="80" spans="2:10" x14ac:dyDescent="0.25">
      <c r="B80" s="5" t="s">
        <v>7</v>
      </c>
      <c r="C80" s="94" t="s">
        <v>70</v>
      </c>
      <c r="D80" s="94"/>
      <c r="E80" s="94"/>
      <c r="F80" s="94"/>
      <c r="G80" s="94"/>
      <c r="H80" s="94"/>
      <c r="I80" s="21">
        <f>(((5/30)/12)*1.5%)</f>
        <v>2.0833333333333332E-4</v>
      </c>
      <c r="J80" s="22">
        <f>I80*J32</f>
        <v>0</v>
      </c>
    </row>
    <row r="81" spans="2:10" x14ac:dyDescent="0.25">
      <c r="B81" s="5" t="s">
        <v>9</v>
      </c>
      <c r="C81" s="94" t="s">
        <v>71</v>
      </c>
      <c r="D81" s="94"/>
      <c r="E81" s="94"/>
      <c r="F81" s="94"/>
      <c r="G81" s="94"/>
      <c r="H81" s="94"/>
      <c r="I81" s="21">
        <f>(((15/30)/12)*8%)</f>
        <v>3.3333333333333331E-3</v>
      </c>
      <c r="J81" s="22">
        <f>I81*J32</f>
        <v>0</v>
      </c>
    </row>
    <row r="82" spans="2:10" x14ac:dyDescent="0.25">
      <c r="B82" s="5" t="s">
        <v>28</v>
      </c>
      <c r="C82" s="94" t="s">
        <v>72</v>
      </c>
      <c r="D82" s="94"/>
      <c r="E82" s="94"/>
      <c r="F82" s="94"/>
      <c r="G82" s="94"/>
      <c r="H82" s="94"/>
      <c r="I82" s="21">
        <f>2%/30</f>
        <v>6.6666666666666664E-4</v>
      </c>
      <c r="J82" s="22">
        <f>I82*J32</f>
        <v>0</v>
      </c>
    </row>
    <row r="83" spans="2:10" x14ac:dyDescent="0.25">
      <c r="B83" s="5" t="s">
        <v>42</v>
      </c>
      <c r="C83" s="94" t="s">
        <v>73</v>
      </c>
      <c r="D83" s="94"/>
      <c r="E83" s="94"/>
      <c r="F83" s="94"/>
      <c r="G83" s="94"/>
      <c r="H83" s="94"/>
      <c r="I83" s="21">
        <v>0</v>
      </c>
      <c r="J83" s="22">
        <f t="shared" ref="J83" si="0">TRUNC(($J$32)*I83,2)</f>
        <v>0</v>
      </c>
    </row>
    <row r="84" spans="2:10" x14ac:dyDescent="0.25">
      <c r="B84" s="89" t="s">
        <v>74</v>
      </c>
      <c r="C84" s="89"/>
      <c r="D84" s="89"/>
      <c r="E84" s="89"/>
      <c r="F84" s="89"/>
      <c r="G84" s="89"/>
      <c r="H84" s="89"/>
      <c r="I84" s="15">
        <f>SUM(I78:I83)</f>
        <v>9.7736111111111107E-2</v>
      </c>
      <c r="J84" s="9">
        <f>SUM(J78:J83)</f>
        <v>0</v>
      </c>
    </row>
    <row r="85" spans="2:10" x14ac:dyDescent="0.25">
      <c r="B85" s="93"/>
      <c r="C85" s="93"/>
      <c r="D85" s="93"/>
      <c r="E85" s="93"/>
      <c r="F85" s="93"/>
      <c r="G85" s="93"/>
      <c r="H85" s="93"/>
      <c r="I85" s="93"/>
      <c r="J85" s="93"/>
    </row>
    <row r="86" spans="2:10" x14ac:dyDescent="0.25">
      <c r="B86" s="126" t="s">
        <v>75</v>
      </c>
      <c r="C86" s="126"/>
      <c r="D86" s="126"/>
      <c r="E86" s="126"/>
      <c r="F86" s="126"/>
      <c r="G86" s="126"/>
      <c r="H86" s="126"/>
      <c r="I86" s="58" t="s">
        <v>24</v>
      </c>
      <c r="J86" s="58" t="s">
        <v>25</v>
      </c>
    </row>
    <row r="87" spans="2:10" x14ac:dyDescent="0.25">
      <c r="B87" s="5" t="s">
        <v>3</v>
      </c>
      <c r="C87" s="95" t="s">
        <v>76</v>
      </c>
      <c r="D87" s="81"/>
      <c r="E87" s="81"/>
      <c r="F87" s="81"/>
      <c r="G87" s="81"/>
      <c r="H87" s="81"/>
      <c r="I87" s="13">
        <v>0</v>
      </c>
      <c r="J87" s="7">
        <v>0</v>
      </c>
    </row>
    <row r="88" spans="2:10" x14ac:dyDescent="0.25">
      <c r="B88" s="89" t="s">
        <v>77</v>
      </c>
      <c r="C88" s="89"/>
      <c r="D88" s="89"/>
      <c r="E88" s="89"/>
      <c r="F88" s="89"/>
      <c r="G88" s="89"/>
      <c r="H88" s="89"/>
      <c r="I88" s="15">
        <v>0</v>
      </c>
      <c r="J88" s="9">
        <v>0</v>
      </c>
    </row>
    <row r="89" spans="2:10" x14ac:dyDescent="0.25">
      <c r="B89" s="93"/>
      <c r="C89" s="93"/>
      <c r="D89" s="93"/>
      <c r="E89" s="93"/>
      <c r="F89" s="93"/>
      <c r="G89" s="93"/>
      <c r="H89" s="93"/>
      <c r="I89" s="93"/>
      <c r="J89" s="93"/>
    </row>
    <row r="90" spans="2:10" x14ac:dyDescent="0.25">
      <c r="B90" s="126" t="s">
        <v>78</v>
      </c>
      <c r="C90" s="126"/>
      <c r="D90" s="126"/>
      <c r="E90" s="126"/>
      <c r="F90" s="126"/>
      <c r="G90" s="126"/>
      <c r="H90" s="126"/>
      <c r="I90" s="126"/>
      <c r="J90" s="126"/>
    </row>
    <row r="91" spans="2:10" x14ac:dyDescent="0.25">
      <c r="B91" s="126" t="s">
        <v>79</v>
      </c>
      <c r="C91" s="126"/>
      <c r="D91" s="126"/>
      <c r="E91" s="126"/>
      <c r="F91" s="126"/>
      <c r="G91" s="126"/>
      <c r="H91" s="126"/>
      <c r="I91" s="126"/>
      <c r="J91" s="58" t="s">
        <v>25</v>
      </c>
    </row>
    <row r="92" spans="2:10" x14ac:dyDescent="0.25">
      <c r="B92" s="5" t="s">
        <v>80</v>
      </c>
      <c r="C92" s="81" t="s">
        <v>81</v>
      </c>
      <c r="D92" s="81"/>
      <c r="E92" s="81"/>
      <c r="F92" s="81"/>
      <c r="G92" s="81"/>
      <c r="H92" s="81"/>
      <c r="I92" s="81"/>
      <c r="J92" s="7">
        <f>J84</f>
        <v>0</v>
      </c>
    </row>
    <row r="93" spans="2:10" x14ac:dyDescent="0.25">
      <c r="B93" s="5" t="s">
        <v>82</v>
      </c>
      <c r="C93" s="81" t="s">
        <v>83</v>
      </c>
      <c r="D93" s="81"/>
      <c r="E93" s="81"/>
      <c r="F93" s="81"/>
      <c r="G93" s="81"/>
      <c r="H93" s="81"/>
      <c r="I93" s="81"/>
      <c r="J93" s="19">
        <f>J88</f>
        <v>0</v>
      </c>
    </row>
    <row r="94" spans="2:10" x14ac:dyDescent="0.25">
      <c r="B94" s="89" t="s">
        <v>84</v>
      </c>
      <c r="C94" s="89"/>
      <c r="D94" s="89"/>
      <c r="E94" s="89"/>
      <c r="F94" s="89"/>
      <c r="G94" s="89"/>
      <c r="H94" s="89"/>
      <c r="I94" s="89"/>
      <c r="J94" s="20">
        <f>SUM(J92:J93)</f>
        <v>0</v>
      </c>
    </row>
    <row r="95" spans="2:10" x14ac:dyDescent="0.25">
      <c r="B95" s="93"/>
      <c r="C95" s="93"/>
      <c r="D95" s="93"/>
      <c r="E95" s="93"/>
      <c r="F95" s="93"/>
      <c r="G95" s="93"/>
      <c r="H95" s="93"/>
      <c r="I95" s="93"/>
      <c r="J95" s="93"/>
    </row>
    <row r="96" spans="2:10" x14ac:dyDescent="0.25">
      <c r="B96" s="127" t="s">
        <v>85</v>
      </c>
      <c r="C96" s="127"/>
      <c r="D96" s="127"/>
      <c r="E96" s="127"/>
      <c r="F96" s="127"/>
      <c r="G96" s="127"/>
      <c r="H96" s="127"/>
      <c r="I96" s="127"/>
      <c r="J96" s="127"/>
    </row>
    <row r="97" spans="2:10" x14ac:dyDescent="0.25">
      <c r="B97" s="58">
        <v>5</v>
      </c>
      <c r="C97" s="126" t="s">
        <v>86</v>
      </c>
      <c r="D97" s="126"/>
      <c r="E97" s="126"/>
      <c r="F97" s="126"/>
      <c r="G97" s="126"/>
      <c r="H97" s="126"/>
      <c r="I97" s="58"/>
      <c r="J97" s="58" t="s">
        <v>25</v>
      </c>
    </row>
    <row r="98" spans="2:10" x14ac:dyDescent="0.25">
      <c r="B98" s="5" t="s">
        <v>3</v>
      </c>
      <c r="C98" s="90" t="s">
        <v>87</v>
      </c>
      <c r="D98" s="90"/>
      <c r="E98" s="90"/>
      <c r="F98" s="90"/>
      <c r="G98" s="90"/>
      <c r="H98" s="90"/>
      <c r="I98" s="13"/>
      <c r="J98" s="7"/>
    </row>
    <row r="99" spans="2:10" x14ac:dyDescent="0.25">
      <c r="B99" s="5" t="s">
        <v>5</v>
      </c>
      <c r="C99" s="90" t="s">
        <v>127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23" t="s">
        <v>7</v>
      </c>
      <c r="C100" s="90" t="s">
        <v>88</v>
      </c>
      <c r="D100" s="90"/>
      <c r="E100" s="90"/>
      <c r="F100" s="90"/>
      <c r="G100" s="90"/>
      <c r="H100" s="90"/>
      <c r="I100" s="2" t="s">
        <v>50</v>
      </c>
      <c r="J100" s="7">
        <v>0</v>
      </c>
    </row>
    <row r="101" spans="2:10" x14ac:dyDescent="0.25">
      <c r="B101" s="23" t="s">
        <v>9</v>
      </c>
      <c r="C101" s="90" t="s">
        <v>89</v>
      </c>
      <c r="D101" s="90"/>
      <c r="E101" s="90"/>
      <c r="F101" s="90"/>
      <c r="G101" s="90"/>
      <c r="H101" s="90"/>
      <c r="I101" s="2" t="s">
        <v>50</v>
      </c>
      <c r="J101" s="7">
        <v>0</v>
      </c>
    </row>
    <row r="102" spans="2:10" x14ac:dyDescent="0.25">
      <c r="B102" s="89" t="s">
        <v>90</v>
      </c>
      <c r="C102" s="89"/>
      <c r="D102" s="89"/>
      <c r="E102" s="89"/>
      <c r="F102" s="89"/>
      <c r="G102" s="89"/>
      <c r="H102" s="89"/>
      <c r="I102" s="15" t="s">
        <v>50</v>
      </c>
      <c r="J102" s="9">
        <f>SUM(J98:J101)</f>
        <v>0</v>
      </c>
    </row>
    <row r="103" spans="2:10" x14ac:dyDescent="0.25">
      <c r="B103" s="91"/>
      <c r="C103" s="91"/>
      <c r="D103" s="91"/>
      <c r="E103" s="91"/>
      <c r="F103" s="91"/>
      <c r="G103" s="91"/>
      <c r="H103" s="91"/>
      <c r="I103" s="91"/>
      <c r="J103" s="91"/>
    </row>
    <row r="104" spans="2:10" x14ac:dyDescent="0.25">
      <c r="B104" s="127" t="s">
        <v>91</v>
      </c>
      <c r="C104" s="127"/>
      <c r="D104" s="127"/>
      <c r="E104" s="127"/>
      <c r="F104" s="127"/>
      <c r="G104" s="127"/>
      <c r="H104" s="127"/>
      <c r="I104" s="127"/>
      <c r="J104" s="127"/>
    </row>
    <row r="105" spans="2:10" x14ac:dyDescent="0.25">
      <c r="B105" s="58">
        <v>6</v>
      </c>
      <c r="C105" s="126" t="s">
        <v>92</v>
      </c>
      <c r="D105" s="126"/>
      <c r="E105" s="126"/>
      <c r="F105" s="126"/>
      <c r="G105" s="126"/>
      <c r="H105" s="126"/>
      <c r="I105" s="58" t="s">
        <v>24</v>
      </c>
      <c r="J105" s="58" t="s">
        <v>25</v>
      </c>
    </row>
    <row r="106" spans="2:10" x14ac:dyDescent="0.25">
      <c r="B106" s="5" t="s">
        <v>3</v>
      </c>
      <c r="C106" s="81" t="s">
        <v>93</v>
      </c>
      <c r="D106" s="81"/>
      <c r="E106" s="81"/>
      <c r="F106" s="81"/>
      <c r="G106" s="81"/>
      <c r="H106" s="81"/>
      <c r="I106" s="24">
        <v>0.05</v>
      </c>
      <c r="J106" s="7">
        <f>I106*J129</f>
        <v>0</v>
      </c>
    </row>
    <row r="107" spans="2:10" x14ac:dyDescent="0.25">
      <c r="B107" s="5" t="s">
        <v>5</v>
      </c>
      <c r="C107" s="81" t="s">
        <v>94</v>
      </c>
      <c r="D107" s="81"/>
      <c r="E107" s="81"/>
      <c r="F107" s="81"/>
      <c r="G107" s="81"/>
      <c r="H107" s="81"/>
      <c r="I107" s="24">
        <v>0.1</v>
      </c>
      <c r="J107" s="7">
        <f>(J106+J129)*I107</f>
        <v>0</v>
      </c>
    </row>
    <row r="108" spans="2:10" x14ac:dyDescent="0.25">
      <c r="B108" s="5" t="s">
        <v>7</v>
      </c>
      <c r="C108" s="88" t="s">
        <v>95</v>
      </c>
      <c r="D108" s="88"/>
      <c r="E108" s="88"/>
      <c r="F108" s="88"/>
      <c r="G108" s="88"/>
      <c r="H108" s="88"/>
      <c r="I108" s="8"/>
      <c r="J108" s="25"/>
    </row>
    <row r="109" spans="2:10" x14ac:dyDescent="0.25">
      <c r="B109" s="5" t="s">
        <v>96</v>
      </c>
      <c r="C109" s="81" t="s">
        <v>97</v>
      </c>
      <c r="D109" s="81"/>
      <c r="E109" s="81"/>
      <c r="F109" s="81"/>
      <c r="G109" s="81"/>
      <c r="H109" s="81"/>
      <c r="I109" s="26">
        <v>6.4999999999999997E-3</v>
      </c>
      <c r="J109" s="19">
        <f>TRUNC(I109*((J129+J106+J107)/(1-I114)),2)</f>
        <v>0</v>
      </c>
    </row>
    <row r="110" spans="2:10" x14ac:dyDescent="0.25">
      <c r="B110" s="5" t="s">
        <v>98</v>
      </c>
      <c r="C110" s="81" t="s">
        <v>99</v>
      </c>
      <c r="D110" s="81"/>
      <c r="E110" s="81"/>
      <c r="F110" s="81"/>
      <c r="G110" s="81"/>
      <c r="H110" s="81"/>
      <c r="I110" s="26">
        <v>0.03</v>
      </c>
      <c r="J110" s="19">
        <f>TRUNC(I110*(J129+J106+J107)/(1-I114),2)</f>
        <v>0</v>
      </c>
    </row>
    <row r="111" spans="2:10" x14ac:dyDescent="0.25">
      <c r="B111" s="5" t="s">
        <v>100</v>
      </c>
      <c r="C111" s="81" t="s">
        <v>101</v>
      </c>
      <c r="D111" s="81"/>
      <c r="E111" s="81"/>
      <c r="F111" s="81"/>
      <c r="G111" s="81"/>
      <c r="H111" s="81"/>
      <c r="I111" s="26">
        <v>0.05</v>
      </c>
      <c r="J111" s="19">
        <f>TRUNC(I111*(J129+J106+J107)/(1-I114),2)</f>
        <v>0</v>
      </c>
    </row>
    <row r="112" spans="2:10" x14ac:dyDescent="0.25">
      <c r="B112" s="89" t="s">
        <v>102</v>
      </c>
      <c r="C112" s="89"/>
      <c r="D112" s="89"/>
      <c r="E112" s="89"/>
      <c r="F112" s="89"/>
      <c r="G112" s="89"/>
      <c r="H112" s="89"/>
      <c r="I112" s="26">
        <f>SUM(I106:I111)</f>
        <v>0.23650000000000004</v>
      </c>
      <c r="J112" s="20">
        <f>SUM(J106:J111)</f>
        <v>0</v>
      </c>
    </row>
    <row r="113" spans="2:10" x14ac:dyDescent="0.25">
      <c r="B113" s="3"/>
      <c r="C113" s="84"/>
      <c r="D113" s="84"/>
      <c r="E113" s="84"/>
      <c r="F113" s="84"/>
      <c r="G113" s="84"/>
      <c r="H113" s="84"/>
      <c r="I113" s="84"/>
      <c r="J113" s="84"/>
    </row>
    <row r="114" spans="2:10" hidden="1" x14ac:dyDescent="0.25">
      <c r="B114" s="27" t="s">
        <v>103</v>
      </c>
      <c r="C114" s="85" t="s">
        <v>104</v>
      </c>
      <c r="D114" s="85"/>
      <c r="E114" s="85"/>
      <c r="F114" s="85"/>
      <c r="G114" s="85"/>
      <c r="H114" s="85"/>
      <c r="I114" s="28">
        <f>I109+I110+I111</f>
        <v>8.6499999999999994E-2</v>
      </c>
      <c r="J114" s="29"/>
    </row>
    <row r="115" spans="2:10" hidden="1" x14ac:dyDescent="0.25">
      <c r="B115" s="30"/>
      <c r="C115" s="86">
        <v>100</v>
      </c>
      <c r="D115" s="86"/>
      <c r="E115" s="86"/>
      <c r="F115" s="86"/>
      <c r="G115" s="86"/>
      <c r="H115" s="86"/>
      <c r="I115" s="31"/>
      <c r="J115" s="32"/>
    </row>
    <row r="116" spans="2:10" hidden="1" x14ac:dyDescent="0.25">
      <c r="B116" s="33"/>
      <c r="C116" s="34"/>
      <c r="D116" s="34"/>
      <c r="E116" s="34"/>
      <c r="F116" s="34"/>
      <c r="G116" s="34"/>
      <c r="H116" s="34"/>
      <c r="I116" s="31"/>
      <c r="J116" s="32"/>
    </row>
    <row r="117" spans="2:10" hidden="1" x14ac:dyDescent="0.25">
      <c r="B117" s="30" t="s">
        <v>105</v>
      </c>
      <c r="C117" s="86" t="s">
        <v>106</v>
      </c>
      <c r="D117" s="86"/>
      <c r="E117" s="86"/>
      <c r="F117" s="86"/>
      <c r="G117" s="86"/>
      <c r="H117" s="86"/>
      <c r="I117" s="31"/>
      <c r="J117" s="32">
        <f>J32+J64+J74+J94+J102+J106+J107</f>
        <v>0</v>
      </c>
    </row>
    <row r="118" spans="2:10" hidden="1" x14ac:dyDescent="0.25">
      <c r="B118" s="30"/>
      <c r="C118" s="34"/>
      <c r="D118" s="34"/>
      <c r="E118" s="34"/>
      <c r="F118" s="34"/>
      <c r="G118" s="34"/>
      <c r="H118" s="34"/>
      <c r="I118" s="31"/>
      <c r="J118" s="32"/>
    </row>
    <row r="119" spans="2:10" hidden="1" x14ac:dyDescent="0.25">
      <c r="B119" s="30" t="s">
        <v>107</v>
      </c>
      <c r="C119" s="86" t="s">
        <v>108</v>
      </c>
      <c r="D119" s="86"/>
      <c r="E119" s="86"/>
      <c r="F119" s="86"/>
      <c r="G119" s="86"/>
      <c r="H119" s="86"/>
      <c r="I119" s="31"/>
      <c r="J119" s="32">
        <f>TRUNC(J117/(1-I114),2)</f>
        <v>0</v>
      </c>
    </row>
    <row r="120" spans="2:10" hidden="1" x14ac:dyDescent="0.25">
      <c r="B120" s="30"/>
      <c r="C120" s="34"/>
      <c r="D120" s="34"/>
      <c r="E120" s="34"/>
      <c r="F120" s="34"/>
      <c r="G120" s="34"/>
      <c r="H120" s="34"/>
      <c r="I120" s="31"/>
      <c r="J120" s="32"/>
    </row>
    <row r="121" spans="2:10" hidden="1" x14ac:dyDescent="0.25">
      <c r="B121" s="35"/>
      <c r="C121" s="87" t="s">
        <v>109</v>
      </c>
      <c r="D121" s="87"/>
      <c r="E121" s="87"/>
      <c r="F121" s="87"/>
      <c r="G121" s="87"/>
      <c r="H121" s="87"/>
      <c r="I121" s="36"/>
      <c r="J121" s="37">
        <f>J119-J117</f>
        <v>0</v>
      </c>
    </row>
    <row r="122" spans="2:10" x14ac:dyDescent="0.25">
      <c r="B122" s="126" t="s">
        <v>110</v>
      </c>
      <c r="C122" s="126"/>
      <c r="D122" s="126"/>
      <c r="E122" s="126"/>
      <c r="F122" s="126"/>
      <c r="G122" s="126"/>
      <c r="H122" s="126"/>
      <c r="I122" s="126"/>
      <c r="J122" s="126"/>
    </row>
    <row r="123" spans="2:10" x14ac:dyDescent="0.25">
      <c r="B123" s="126" t="s">
        <v>111</v>
      </c>
      <c r="C123" s="126"/>
      <c r="D123" s="126"/>
      <c r="E123" s="126"/>
      <c r="F123" s="126"/>
      <c r="G123" s="126"/>
      <c r="H123" s="126"/>
      <c r="I123" s="126"/>
      <c r="J123" s="58" t="s">
        <v>25</v>
      </c>
    </row>
    <row r="124" spans="2:10" x14ac:dyDescent="0.25">
      <c r="B124" s="2" t="s">
        <v>3</v>
      </c>
      <c r="C124" s="81" t="s">
        <v>22</v>
      </c>
      <c r="D124" s="81"/>
      <c r="E124" s="81"/>
      <c r="F124" s="81"/>
      <c r="G124" s="81"/>
      <c r="H124" s="81"/>
      <c r="I124" s="81"/>
      <c r="J124" s="7">
        <f>J32</f>
        <v>0</v>
      </c>
    </row>
    <row r="125" spans="2:10" x14ac:dyDescent="0.25">
      <c r="B125" s="2" t="s">
        <v>5</v>
      </c>
      <c r="C125" s="81" t="s">
        <v>30</v>
      </c>
      <c r="D125" s="81"/>
      <c r="E125" s="81"/>
      <c r="F125" s="81"/>
      <c r="G125" s="81"/>
      <c r="H125" s="81"/>
      <c r="I125" s="81"/>
      <c r="J125" s="19">
        <f>J64</f>
        <v>0</v>
      </c>
    </row>
    <row r="126" spans="2:10" x14ac:dyDescent="0.25">
      <c r="B126" s="2" t="s">
        <v>7</v>
      </c>
      <c r="C126" s="81" t="s">
        <v>61</v>
      </c>
      <c r="D126" s="81"/>
      <c r="E126" s="81"/>
      <c r="F126" s="81"/>
      <c r="G126" s="81"/>
      <c r="H126" s="81"/>
      <c r="I126" s="81"/>
      <c r="J126" s="19">
        <f>J74</f>
        <v>0</v>
      </c>
    </row>
    <row r="127" spans="2:10" x14ac:dyDescent="0.25">
      <c r="B127" s="2" t="s">
        <v>9</v>
      </c>
      <c r="C127" s="81" t="s">
        <v>66</v>
      </c>
      <c r="D127" s="81"/>
      <c r="E127" s="81"/>
      <c r="F127" s="81"/>
      <c r="G127" s="81"/>
      <c r="H127" s="81"/>
      <c r="I127" s="81"/>
      <c r="J127" s="19">
        <f>J94</f>
        <v>0</v>
      </c>
    </row>
    <row r="128" spans="2:10" x14ac:dyDescent="0.25">
      <c r="B128" s="2" t="s">
        <v>28</v>
      </c>
      <c r="C128" s="81" t="s">
        <v>85</v>
      </c>
      <c r="D128" s="81"/>
      <c r="E128" s="81"/>
      <c r="F128" s="81"/>
      <c r="G128" s="81"/>
      <c r="H128" s="81"/>
      <c r="I128" s="81"/>
      <c r="J128" s="19">
        <f>J102</f>
        <v>0</v>
      </c>
    </row>
    <row r="129" spans="2:12" x14ac:dyDescent="0.25">
      <c r="B129" s="58"/>
      <c r="C129" s="126" t="s">
        <v>112</v>
      </c>
      <c r="D129" s="126"/>
      <c r="E129" s="126"/>
      <c r="F129" s="126"/>
      <c r="G129" s="126"/>
      <c r="H129" s="126"/>
      <c r="I129" s="126"/>
      <c r="J129" s="61">
        <f>SUM(J124:J128)</f>
        <v>0</v>
      </c>
      <c r="L129" s="38"/>
    </row>
    <row r="130" spans="2:12" x14ac:dyDescent="0.25">
      <c r="B130" s="2" t="s">
        <v>42</v>
      </c>
      <c r="C130" s="81" t="s">
        <v>91</v>
      </c>
      <c r="D130" s="81"/>
      <c r="E130" s="81"/>
      <c r="F130" s="81"/>
      <c r="G130" s="81"/>
      <c r="H130" s="81"/>
      <c r="I130" s="81"/>
      <c r="J130" s="7">
        <f>J112</f>
        <v>0</v>
      </c>
      <c r="L130" s="38"/>
    </row>
    <row r="131" spans="2:12" ht="18" x14ac:dyDescent="0.25">
      <c r="B131" s="128" t="s">
        <v>113</v>
      </c>
      <c r="C131" s="128"/>
      <c r="D131" s="128"/>
      <c r="E131" s="128"/>
      <c r="F131" s="128"/>
      <c r="G131" s="128"/>
      <c r="H131" s="128"/>
      <c r="I131" s="128"/>
      <c r="J131" s="62">
        <f>TRUNC(J129+J130,2)</f>
        <v>0</v>
      </c>
      <c r="L131" s="38"/>
    </row>
    <row r="132" spans="2:12" ht="18" x14ac:dyDescent="0.25">
      <c r="B132" s="128" t="s">
        <v>114</v>
      </c>
      <c r="C132" s="128"/>
      <c r="D132" s="128"/>
      <c r="E132" s="128"/>
      <c r="F132" s="128"/>
      <c r="G132" s="128"/>
      <c r="H132" s="128"/>
      <c r="I132" s="128"/>
      <c r="J132" s="62">
        <f>J131*12</f>
        <v>0</v>
      </c>
    </row>
  </sheetData>
  <mergeCells count="140">
    <mergeCell ref="B131:I131"/>
    <mergeCell ref="B132:I132"/>
    <mergeCell ref="C126:I126"/>
    <mergeCell ref="C127:I127"/>
    <mergeCell ref="C128:I128"/>
    <mergeCell ref="C129:I129"/>
    <mergeCell ref="C130:I130"/>
    <mergeCell ref="C119:H119"/>
    <mergeCell ref="C121:H121"/>
    <mergeCell ref="B122:J122"/>
    <mergeCell ref="B123:I123"/>
    <mergeCell ref="C124:I124"/>
    <mergeCell ref="C125:I125"/>
    <mergeCell ref="C111:H111"/>
    <mergeCell ref="B112:H112"/>
    <mergeCell ref="C113:J113"/>
    <mergeCell ref="C114:H114"/>
    <mergeCell ref="C115:H115"/>
    <mergeCell ref="C117:H117"/>
    <mergeCell ref="C105:H105"/>
    <mergeCell ref="C106:H106"/>
    <mergeCell ref="C107:H107"/>
    <mergeCell ref="C108:H108"/>
    <mergeCell ref="C109:H109"/>
    <mergeCell ref="C110:H110"/>
    <mergeCell ref="C99:H99"/>
    <mergeCell ref="C100:H100"/>
    <mergeCell ref="C101:H101"/>
    <mergeCell ref="B102:H102"/>
    <mergeCell ref="B103:J103"/>
    <mergeCell ref="B104:J104"/>
    <mergeCell ref="C93:I93"/>
    <mergeCell ref="B94:I94"/>
    <mergeCell ref="B95:J95"/>
    <mergeCell ref="B96:J96"/>
    <mergeCell ref="C97:H97"/>
    <mergeCell ref="C98:H98"/>
    <mergeCell ref="C87:H87"/>
    <mergeCell ref="B88:H88"/>
    <mergeCell ref="B89:J89"/>
    <mergeCell ref="B90:J90"/>
    <mergeCell ref="B91:I91"/>
    <mergeCell ref="C92:I92"/>
    <mergeCell ref="C81:H81"/>
    <mergeCell ref="C82:H82"/>
    <mergeCell ref="C83:H83"/>
    <mergeCell ref="B84:H84"/>
    <mergeCell ref="B85:J85"/>
    <mergeCell ref="B86:H86"/>
    <mergeCell ref="B75:J75"/>
    <mergeCell ref="B76:J76"/>
    <mergeCell ref="B77:H77"/>
    <mergeCell ref="C78:H78"/>
    <mergeCell ref="C79:H79"/>
    <mergeCell ref="C80:H80"/>
    <mergeCell ref="C68:H68"/>
    <mergeCell ref="C69:H69"/>
    <mergeCell ref="C71:H71"/>
    <mergeCell ref="C72:H72"/>
    <mergeCell ref="C73:H73"/>
    <mergeCell ref="B74:H74"/>
    <mergeCell ref="C70:H70"/>
    <mergeCell ref="C62:I62"/>
    <mergeCell ref="C63:I63"/>
    <mergeCell ref="B64:I64"/>
    <mergeCell ref="B65:J65"/>
    <mergeCell ref="B66:J66"/>
    <mergeCell ref="C67:H67"/>
    <mergeCell ref="C56:H56"/>
    <mergeCell ref="B57:I57"/>
    <mergeCell ref="B58:J58"/>
    <mergeCell ref="B59:J59"/>
    <mergeCell ref="B60:I60"/>
    <mergeCell ref="C61:I61"/>
    <mergeCell ref="C49:H49"/>
    <mergeCell ref="B50:H50"/>
    <mergeCell ref="B51:J51"/>
    <mergeCell ref="B52:H52"/>
    <mergeCell ref="C53:H53"/>
    <mergeCell ref="C54:H54"/>
    <mergeCell ref="C44:H44"/>
    <mergeCell ref="L44:L48"/>
    <mergeCell ref="C45:H45"/>
    <mergeCell ref="C46:H46"/>
    <mergeCell ref="C47:H47"/>
    <mergeCell ref="C48:H48"/>
    <mergeCell ref="C37:H37"/>
    <mergeCell ref="B39:H39"/>
    <mergeCell ref="B40:J40"/>
    <mergeCell ref="B41:H41"/>
    <mergeCell ref="C42:H42"/>
    <mergeCell ref="C43:H43"/>
    <mergeCell ref="B32:I32"/>
    <mergeCell ref="B34:J34"/>
    <mergeCell ref="B35:H35"/>
    <mergeCell ref="C36:H36"/>
    <mergeCell ref="C38:H38"/>
    <mergeCell ref="C29:H29"/>
    <mergeCell ref="C30:H30"/>
    <mergeCell ref="C31:H31"/>
    <mergeCell ref="C24:H24"/>
    <mergeCell ref="I24:J24"/>
    <mergeCell ref="B25:J25"/>
    <mergeCell ref="B26:J26"/>
    <mergeCell ref="C27:H27"/>
    <mergeCell ref="C28:H28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55:H55"/>
    <mergeCell ref="B1:J1"/>
    <mergeCell ref="B2:J2"/>
    <mergeCell ref="B3:J3"/>
    <mergeCell ref="B4:J4"/>
    <mergeCell ref="B6:J6"/>
    <mergeCell ref="B7:J7"/>
    <mergeCell ref="C12:H12"/>
    <mergeCell ref="I12:J12"/>
    <mergeCell ref="C13:H13"/>
    <mergeCell ref="I13:J13"/>
    <mergeCell ref="B5:C5"/>
    <mergeCell ref="B15:J15"/>
    <mergeCell ref="B16:C16"/>
    <mergeCell ref="D16:E16"/>
    <mergeCell ref="F16:J16"/>
    <mergeCell ref="B8:J8"/>
    <mergeCell ref="B9:J9"/>
    <mergeCell ref="C10:H10"/>
    <mergeCell ref="I10:J10"/>
    <mergeCell ref="C11:H11"/>
    <mergeCell ref="I11:J11"/>
    <mergeCell ref="C21:H21"/>
    <mergeCell ref="I21:J21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E7144-0B65-4E8C-92AA-659E87FC5394}">
  <sheetPr>
    <tabColor rgb="FFFF0000"/>
  </sheetPr>
  <dimension ref="A1:Q13"/>
  <sheetViews>
    <sheetView workbookViewId="0">
      <selection activeCell="U7" sqref="U7"/>
    </sheetView>
  </sheetViews>
  <sheetFormatPr defaultRowHeight="15" x14ac:dyDescent="0.25"/>
  <cols>
    <col min="8" max="8" width="18.140625" customWidth="1"/>
    <col min="11" max="11" width="11.140625" customWidth="1"/>
    <col min="13" max="13" width="16.42578125" customWidth="1"/>
    <col min="15" max="15" width="17.140625" customWidth="1"/>
  </cols>
  <sheetData>
    <row r="1" spans="1:17" ht="41.1" customHeight="1" x14ac:dyDescent="0.25">
      <c r="A1" s="138" t="s">
        <v>119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7" s="40" customFormat="1" ht="35.1" customHeight="1" x14ac:dyDescent="0.25">
      <c r="A2" s="65" t="s">
        <v>120</v>
      </c>
      <c r="B2" s="137" t="s">
        <v>121</v>
      </c>
      <c r="C2" s="137"/>
      <c r="D2" s="137"/>
      <c r="E2" s="137"/>
      <c r="F2" s="137"/>
      <c r="G2" s="137"/>
      <c r="H2" s="66" t="s">
        <v>146</v>
      </c>
      <c r="I2" s="137" t="s">
        <v>123</v>
      </c>
      <c r="J2" s="137"/>
      <c r="K2" s="137"/>
      <c r="L2" s="137" t="s">
        <v>237</v>
      </c>
      <c r="M2" s="137"/>
      <c r="N2" s="137" t="s">
        <v>124</v>
      </c>
      <c r="O2" s="137"/>
    </row>
    <row r="3" spans="1:17" ht="42.6" customHeight="1" x14ac:dyDescent="0.25">
      <c r="A3" s="41">
        <v>1</v>
      </c>
      <c r="B3" s="134" t="s">
        <v>145</v>
      </c>
      <c r="C3" s="134"/>
      <c r="D3" s="134"/>
      <c r="E3" s="134"/>
      <c r="F3" s="134"/>
      <c r="G3" s="134"/>
      <c r="H3" s="64" t="s">
        <v>148</v>
      </c>
      <c r="I3" s="139">
        <v>2</v>
      </c>
      <c r="J3" s="139"/>
      <c r="K3" s="139"/>
      <c r="L3" s="133"/>
      <c r="M3" s="133"/>
      <c r="N3" s="133"/>
      <c r="O3" s="133"/>
    </row>
    <row r="4" spans="1:17" ht="39.6" customHeight="1" x14ac:dyDescent="0.25">
      <c r="A4" s="41">
        <v>2</v>
      </c>
      <c r="B4" s="134" t="s">
        <v>147</v>
      </c>
      <c r="C4" s="134"/>
      <c r="D4" s="134"/>
      <c r="E4" s="134"/>
      <c r="F4" s="134"/>
      <c r="G4" s="134"/>
      <c r="H4" s="64" t="s">
        <v>148</v>
      </c>
      <c r="I4" s="139">
        <v>2</v>
      </c>
      <c r="J4" s="139"/>
      <c r="K4" s="139"/>
      <c r="L4" s="133"/>
      <c r="M4" s="133"/>
      <c r="N4" s="133"/>
      <c r="O4" s="133"/>
    </row>
    <row r="5" spans="1:17" ht="35.1" customHeight="1" x14ac:dyDescent="0.25">
      <c r="A5" s="41">
        <v>3</v>
      </c>
      <c r="B5" s="134" t="s">
        <v>149</v>
      </c>
      <c r="C5" s="134"/>
      <c r="D5" s="134"/>
      <c r="E5" s="134"/>
      <c r="F5" s="134"/>
      <c r="G5" s="134"/>
      <c r="H5" s="64" t="s">
        <v>148</v>
      </c>
      <c r="I5" s="139">
        <v>2</v>
      </c>
      <c r="J5" s="139"/>
      <c r="K5" s="139"/>
      <c r="L5" s="133"/>
      <c r="M5" s="133"/>
      <c r="N5" s="133"/>
      <c r="O5" s="133"/>
    </row>
    <row r="6" spans="1:17" ht="35.1" customHeight="1" x14ac:dyDescent="0.25">
      <c r="A6" s="41">
        <v>4</v>
      </c>
      <c r="B6" s="134" t="s">
        <v>150</v>
      </c>
      <c r="C6" s="134"/>
      <c r="D6" s="134"/>
      <c r="E6" s="134"/>
      <c r="F6" s="134"/>
      <c r="G6" s="134"/>
      <c r="H6" s="64" t="s">
        <v>148</v>
      </c>
      <c r="I6" s="139">
        <v>1</v>
      </c>
      <c r="J6" s="139"/>
      <c r="K6" s="139"/>
      <c r="L6" s="133"/>
      <c r="M6" s="133"/>
      <c r="N6" s="133"/>
      <c r="O6" s="133"/>
      <c r="P6" s="42"/>
      <c r="Q6" s="42"/>
    </row>
    <row r="7" spans="1:17" ht="35.1" customHeight="1" x14ac:dyDescent="0.25">
      <c r="A7" s="41">
        <v>5</v>
      </c>
      <c r="B7" s="134" t="s">
        <v>151</v>
      </c>
      <c r="C7" s="134"/>
      <c r="D7" s="134"/>
      <c r="E7" s="134"/>
      <c r="F7" s="134"/>
      <c r="G7" s="134"/>
      <c r="H7" s="64" t="s">
        <v>148</v>
      </c>
      <c r="I7" s="139">
        <v>1</v>
      </c>
      <c r="J7" s="139"/>
      <c r="K7" s="139"/>
      <c r="L7" s="133"/>
      <c r="M7" s="133"/>
      <c r="N7" s="133"/>
      <c r="O7" s="133"/>
    </row>
    <row r="8" spans="1:17" ht="35.1" customHeight="1" x14ac:dyDescent="0.25">
      <c r="A8" s="41">
        <v>6</v>
      </c>
      <c r="B8" s="134" t="s">
        <v>152</v>
      </c>
      <c r="C8" s="134"/>
      <c r="D8" s="134"/>
      <c r="E8" s="134"/>
      <c r="F8" s="134"/>
      <c r="G8" s="134"/>
      <c r="H8" s="64" t="s">
        <v>153</v>
      </c>
      <c r="I8" s="139">
        <v>1</v>
      </c>
      <c r="J8" s="139"/>
      <c r="K8" s="139"/>
      <c r="L8" s="133"/>
      <c r="M8" s="133"/>
      <c r="N8" s="133"/>
      <c r="O8" s="133"/>
    </row>
    <row r="9" spans="1:17" ht="35.1" customHeight="1" x14ac:dyDescent="0.25">
      <c r="A9" s="41">
        <v>7</v>
      </c>
      <c r="B9" s="140" t="s">
        <v>154</v>
      </c>
      <c r="C9" s="141"/>
      <c r="D9" s="141"/>
      <c r="E9" s="141"/>
      <c r="F9" s="141"/>
      <c r="G9" s="142"/>
      <c r="H9" s="64" t="s">
        <v>148</v>
      </c>
      <c r="I9" s="143">
        <v>1</v>
      </c>
      <c r="J9" s="144"/>
      <c r="K9" s="145"/>
      <c r="L9" s="135"/>
      <c r="M9" s="136"/>
      <c r="N9" s="133"/>
      <c r="O9" s="133"/>
    </row>
    <row r="10" spans="1:17" ht="35.1" customHeight="1" x14ac:dyDescent="0.25">
      <c r="A10" s="41">
        <v>8</v>
      </c>
      <c r="B10" s="140" t="s">
        <v>155</v>
      </c>
      <c r="C10" s="141"/>
      <c r="D10" s="141"/>
      <c r="E10" s="141"/>
      <c r="F10" s="141"/>
      <c r="G10" s="142"/>
      <c r="H10" s="64" t="s">
        <v>148</v>
      </c>
      <c r="I10" s="143">
        <v>1</v>
      </c>
      <c r="J10" s="144"/>
      <c r="K10" s="145"/>
      <c r="L10" s="135"/>
      <c r="M10" s="136"/>
      <c r="N10" s="133"/>
      <c r="O10" s="133"/>
    </row>
    <row r="11" spans="1:17" ht="35.1" customHeight="1" x14ac:dyDescent="0.25">
      <c r="A11" s="41">
        <v>9</v>
      </c>
      <c r="B11" s="134" t="s">
        <v>156</v>
      </c>
      <c r="C11" s="134"/>
      <c r="D11" s="134"/>
      <c r="E11" s="134"/>
      <c r="F11" s="134"/>
      <c r="G11" s="134"/>
      <c r="H11" s="64" t="s">
        <v>153</v>
      </c>
      <c r="I11" s="139">
        <v>4</v>
      </c>
      <c r="J11" s="139"/>
      <c r="K11" s="139"/>
      <c r="L11" s="133"/>
      <c r="M11" s="133"/>
      <c r="N11" s="133"/>
      <c r="O11" s="133"/>
    </row>
    <row r="12" spans="1:17" ht="24.95" customHeight="1" x14ac:dyDescent="0.25">
      <c r="A12" s="129" t="s">
        <v>172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30">
        <f>SUM(N3:O11)</f>
        <v>0</v>
      </c>
      <c r="O12" s="129"/>
    </row>
    <row r="13" spans="1:17" ht="24.95" customHeight="1" x14ac:dyDescent="0.35">
      <c r="A13" s="129" t="s">
        <v>171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31">
        <f>N12/12</f>
        <v>0</v>
      </c>
      <c r="O13" s="132"/>
    </row>
  </sheetData>
  <mergeCells count="45">
    <mergeCell ref="L10:M10"/>
    <mergeCell ref="I10:K10"/>
    <mergeCell ref="B10:G10"/>
    <mergeCell ref="B2:G2"/>
    <mergeCell ref="I2:K2"/>
    <mergeCell ref="L2:M2"/>
    <mergeCell ref="I9:K9"/>
    <mergeCell ref="N2:O2"/>
    <mergeCell ref="A1:O1"/>
    <mergeCell ref="I8:K8"/>
    <mergeCell ref="I11:K11"/>
    <mergeCell ref="B3:G3"/>
    <mergeCell ref="B4:G4"/>
    <mergeCell ref="B5:G5"/>
    <mergeCell ref="B6:G6"/>
    <mergeCell ref="B7:G7"/>
    <mergeCell ref="B8:G8"/>
    <mergeCell ref="I3:K3"/>
    <mergeCell ref="I4:K4"/>
    <mergeCell ref="I5:K5"/>
    <mergeCell ref="I6:K6"/>
    <mergeCell ref="I7:K7"/>
    <mergeCell ref="B9:G9"/>
    <mergeCell ref="N8:O8"/>
    <mergeCell ref="N11:O11"/>
    <mergeCell ref="L3:M3"/>
    <mergeCell ref="L4:M4"/>
    <mergeCell ref="L5:M5"/>
    <mergeCell ref="L6:M6"/>
    <mergeCell ref="L7:M7"/>
    <mergeCell ref="L8:M8"/>
    <mergeCell ref="N3:O3"/>
    <mergeCell ref="N4:O4"/>
    <mergeCell ref="N5:O5"/>
    <mergeCell ref="N6:O6"/>
    <mergeCell ref="N7:O7"/>
    <mergeCell ref="L9:M9"/>
    <mergeCell ref="N9:O9"/>
    <mergeCell ref="N10:O10"/>
    <mergeCell ref="A12:M12"/>
    <mergeCell ref="A13:M13"/>
    <mergeCell ref="N12:O12"/>
    <mergeCell ref="N13:O13"/>
    <mergeCell ref="L11:M11"/>
    <mergeCell ref="B11:G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4BC0B-60E2-414C-BE2D-00EF0DF60DED}">
  <sheetPr>
    <tabColor rgb="FF7030A0"/>
  </sheetPr>
  <dimension ref="A1:Q18"/>
  <sheetViews>
    <sheetView topLeftCell="A13" workbookViewId="0">
      <selection activeCell="R5" sqref="R5"/>
    </sheetView>
  </sheetViews>
  <sheetFormatPr defaultRowHeight="15" x14ac:dyDescent="0.25"/>
  <cols>
    <col min="8" max="8" width="11.42578125" customWidth="1"/>
    <col min="15" max="15" width="14.140625" customWidth="1"/>
  </cols>
  <sheetData>
    <row r="1" spans="1:17" ht="35.1" customHeight="1" x14ac:dyDescent="0.25">
      <c r="A1" s="149" t="s">
        <v>119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</row>
    <row r="2" spans="1:17" ht="27.6" customHeight="1" x14ac:dyDescent="0.25">
      <c r="A2" s="67" t="s">
        <v>120</v>
      </c>
      <c r="B2" s="150" t="s">
        <v>121</v>
      </c>
      <c r="C2" s="150"/>
      <c r="D2" s="150"/>
      <c r="E2" s="150"/>
      <c r="F2" s="150"/>
      <c r="G2" s="150"/>
      <c r="H2" s="67" t="s">
        <v>122</v>
      </c>
      <c r="I2" s="150" t="s">
        <v>123</v>
      </c>
      <c r="J2" s="150"/>
      <c r="K2" s="150"/>
      <c r="L2" s="150" t="s">
        <v>237</v>
      </c>
      <c r="M2" s="150"/>
      <c r="N2" s="150" t="s">
        <v>124</v>
      </c>
      <c r="O2" s="150"/>
    </row>
    <row r="3" spans="1:17" ht="35.1" customHeight="1" x14ac:dyDescent="0.25">
      <c r="A3" s="63">
        <v>1</v>
      </c>
      <c r="B3" s="134" t="s">
        <v>157</v>
      </c>
      <c r="C3" s="134"/>
      <c r="D3" s="134"/>
      <c r="E3" s="134"/>
      <c r="F3" s="134"/>
      <c r="G3" s="134"/>
      <c r="H3" s="63" t="s">
        <v>148</v>
      </c>
      <c r="I3" s="134">
        <v>11</v>
      </c>
      <c r="J3" s="134"/>
      <c r="K3" s="134"/>
      <c r="L3" s="148"/>
      <c r="M3" s="148"/>
      <c r="N3" s="148"/>
      <c r="O3" s="148"/>
    </row>
    <row r="4" spans="1:17" ht="35.1" customHeight="1" x14ac:dyDescent="0.25">
      <c r="A4" s="63">
        <v>2</v>
      </c>
      <c r="B4" s="134" t="s">
        <v>158</v>
      </c>
      <c r="C4" s="134"/>
      <c r="D4" s="134"/>
      <c r="E4" s="134"/>
      <c r="F4" s="134"/>
      <c r="G4" s="134"/>
      <c r="H4" s="63" t="s">
        <v>170</v>
      </c>
      <c r="I4" s="134">
        <v>11</v>
      </c>
      <c r="J4" s="134"/>
      <c r="K4" s="134"/>
      <c r="L4" s="148"/>
      <c r="M4" s="148"/>
      <c r="N4" s="148"/>
      <c r="O4" s="148"/>
      <c r="Q4" s="42"/>
    </row>
    <row r="5" spans="1:17" ht="35.1" customHeight="1" x14ac:dyDescent="0.25">
      <c r="A5" s="63">
        <v>3</v>
      </c>
      <c r="B5" s="134" t="s">
        <v>159</v>
      </c>
      <c r="C5" s="134"/>
      <c r="D5" s="134"/>
      <c r="E5" s="134"/>
      <c r="F5" s="134"/>
      <c r="G5" s="134"/>
      <c r="H5" s="63" t="s">
        <v>148</v>
      </c>
      <c r="I5" s="134">
        <v>41</v>
      </c>
      <c r="J5" s="134"/>
      <c r="K5" s="134"/>
      <c r="L5" s="148"/>
      <c r="M5" s="148"/>
      <c r="N5" s="148"/>
      <c r="O5" s="148"/>
    </row>
    <row r="6" spans="1:17" ht="35.1" customHeight="1" x14ac:dyDescent="0.25">
      <c r="A6" s="63">
        <v>4</v>
      </c>
      <c r="B6" s="134" t="s">
        <v>160</v>
      </c>
      <c r="C6" s="134"/>
      <c r="D6" s="134"/>
      <c r="E6" s="134"/>
      <c r="F6" s="134"/>
      <c r="G6" s="134"/>
      <c r="H6" s="63" t="s">
        <v>148</v>
      </c>
      <c r="I6" s="134">
        <v>11</v>
      </c>
      <c r="J6" s="134"/>
      <c r="K6" s="134"/>
      <c r="L6" s="148"/>
      <c r="M6" s="148"/>
      <c r="N6" s="148"/>
      <c r="O6" s="148"/>
    </row>
    <row r="7" spans="1:17" ht="35.1" customHeight="1" x14ac:dyDescent="0.25">
      <c r="A7" s="63">
        <v>5</v>
      </c>
      <c r="B7" s="134" t="s">
        <v>161</v>
      </c>
      <c r="C7" s="134"/>
      <c r="D7" s="134"/>
      <c r="E7" s="134"/>
      <c r="F7" s="134"/>
      <c r="G7" s="134"/>
      <c r="H7" s="63" t="s">
        <v>148</v>
      </c>
      <c r="I7" s="134">
        <v>41</v>
      </c>
      <c r="J7" s="134"/>
      <c r="K7" s="134"/>
      <c r="L7" s="148"/>
      <c r="M7" s="148"/>
      <c r="N7" s="148"/>
      <c r="O7" s="148"/>
    </row>
    <row r="8" spans="1:17" ht="35.1" customHeight="1" x14ac:dyDescent="0.25">
      <c r="A8" s="63">
        <v>6</v>
      </c>
      <c r="B8" s="134" t="s">
        <v>162</v>
      </c>
      <c r="C8" s="134"/>
      <c r="D8" s="134"/>
      <c r="E8" s="134"/>
      <c r="F8" s="134"/>
      <c r="G8" s="134"/>
      <c r="H8" s="63" t="s">
        <v>153</v>
      </c>
      <c r="I8" s="134">
        <v>11</v>
      </c>
      <c r="J8" s="134"/>
      <c r="K8" s="134"/>
      <c r="L8" s="148"/>
      <c r="M8" s="148"/>
      <c r="N8" s="148"/>
      <c r="O8" s="148"/>
    </row>
    <row r="9" spans="1:17" ht="35.1" customHeight="1" x14ac:dyDescent="0.25">
      <c r="A9" s="63">
        <v>7</v>
      </c>
      <c r="B9" s="140" t="s">
        <v>163</v>
      </c>
      <c r="C9" s="141"/>
      <c r="D9" s="141"/>
      <c r="E9" s="141"/>
      <c r="F9" s="141"/>
      <c r="G9" s="142"/>
      <c r="H9" s="63" t="s">
        <v>148</v>
      </c>
      <c r="I9" s="140">
        <v>1</v>
      </c>
      <c r="J9" s="141"/>
      <c r="K9" s="142"/>
      <c r="L9" s="146"/>
      <c r="M9" s="147"/>
      <c r="N9" s="148"/>
      <c r="O9" s="148"/>
    </row>
    <row r="10" spans="1:17" ht="35.1" customHeight="1" x14ac:dyDescent="0.25">
      <c r="A10" s="63">
        <v>8</v>
      </c>
      <c r="B10" s="140" t="s">
        <v>164</v>
      </c>
      <c r="C10" s="141"/>
      <c r="D10" s="141"/>
      <c r="E10" s="141"/>
      <c r="F10" s="141"/>
      <c r="G10" s="142"/>
      <c r="H10" s="63" t="s">
        <v>148</v>
      </c>
      <c r="I10" s="140">
        <v>41</v>
      </c>
      <c r="J10" s="141"/>
      <c r="K10" s="142"/>
      <c r="L10" s="146"/>
      <c r="M10" s="147"/>
      <c r="N10" s="148"/>
      <c r="O10" s="148"/>
    </row>
    <row r="11" spans="1:17" ht="35.1" customHeight="1" x14ac:dyDescent="0.25">
      <c r="A11" s="63">
        <v>9</v>
      </c>
      <c r="B11" s="140" t="s">
        <v>165</v>
      </c>
      <c r="C11" s="141"/>
      <c r="D11" s="141"/>
      <c r="E11" s="141"/>
      <c r="F11" s="141"/>
      <c r="G11" s="142"/>
      <c r="H11" s="63" t="s">
        <v>148</v>
      </c>
      <c r="I11" s="140">
        <v>41</v>
      </c>
      <c r="J11" s="141"/>
      <c r="K11" s="142"/>
      <c r="L11" s="146"/>
      <c r="M11" s="147"/>
      <c r="N11" s="148"/>
      <c r="O11" s="148"/>
    </row>
    <row r="12" spans="1:17" ht="35.1" customHeight="1" x14ac:dyDescent="0.25">
      <c r="A12" s="63">
        <v>10</v>
      </c>
      <c r="B12" s="140" t="s">
        <v>166</v>
      </c>
      <c r="C12" s="141"/>
      <c r="D12" s="141"/>
      <c r="E12" s="141"/>
      <c r="F12" s="141"/>
      <c r="G12" s="142"/>
      <c r="H12" s="63" t="s">
        <v>148</v>
      </c>
      <c r="I12" s="140">
        <v>41</v>
      </c>
      <c r="J12" s="141"/>
      <c r="K12" s="142"/>
      <c r="L12" s="146"/>
      <c r="M12" s="147"/>
      <c r="N12" s="148"/>
      <c r="O12" s="148"/>
    </row>
    <row r="13" spans="1:17" ht="35.1" customHeight="1" x14ac:dyDescent="0.25">
      <c r="A13" s="63">
        <v>11</v>
      </c>
      <c r="B13" s="140" t="s">
        <v>167</v>
      </c>
      <c r="C13" s="141"/>
      <c r="D13" s="141"/>
      <c r="E13" s="141"/>
      <c r="F13" s="141"/>
      <c r="G13" s="142"/>
      <c r="H13" s="63" t="s">
        <v>148</v>
      </c>
      <c r="I13" s="140">
        <v>10</v>
      </c>
      <c r="J13" s="141"/>
      <c r="K13" s="142"/>
      <c r="L13" s="146"/>
      <c r="M13" s="147"/>
      <c r="N13" s="148"/>
      <c r="O13" s="148"/>
    </row>
    <row r="14" spans="1:17" ht="35.1" customHeight="1" x14ac:dyDescent="0.25">
      <c r="A14" s="63">
        <v>12</v>
      </c>
      <c r="B14" s="140" t="s">
        <v>168</v>
      </c>
      <c r="C14" s="141"/>
      <c r="D14" s="141"/>
      <c r="E14" s="141"/>
      <c r="F14" s="141"/>
      <c r="G14" s="142"/>
      <c r="H14" s="63" t="s">
        <v>148</v>
      </c>
      <c r="I14" s="140">
        <v>41</v>
      </c>
      <c r="J14" s="141"/>
      <c r="K14" s="142"/>
      <c r="L14" s="146"/>
      <c r="M14" s="147"/>
      <c r="N14" s="148"/>
      <c r="O14" s="148"/>
    </row>
    <row r="15" spans="1:17" ht="35.1" customHeight="1" x14ac:dyDescent="0.25">
      <c r="A15" s="63">
        <v>13</v>
      </c>
      <c r="B15" s="134" t="s">
        <v>169</v>
      </c>
      <c r="C15" s="134"/>
      <c r="D15" s="134"/>
      <c r="E15" s="134"/>
      <c r="F15" s="134"/>
      <c r="G15" s="134"/>
      <c r="H15" s="63" t="s">
        <v>148</v>
      </c>
      <c r="I15" s="134">
        <v>8</v>
      </c>
      <c r="J15" s="134"/>
      <c r="K15" s="134"/>
      <c r="L15" s="148"/>
      <c r="M15" s="148"/>
      <c r="N15" s="148"/>
      <c r="O15" s="148"/>
    </row>
    <row r="16" spans="1:17" ht="26.1" customHeight="1" x14ac:dyDescent="0.25">
      <c r="A16" s="151" t="s">
        <v>125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4">
        <f>SUM(N3:O15)</f>
        <v>0</v>
      </c>
      <c r="O16" s="151"/>
    </row>
    <row r="17" spans="1:15" ht="21.6" customHeight="1" x14ac:dyDescent="0.35">
      <c r="A17" s="151" t="s">
        <v>126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2">
        <f>N16/12</f>
        <v>0</v>
      </c>
      <c r="O17" s="153"/>
    </row>
    <row r="18" spans="1:15" ht="23.25" x14ac:dyDescent="0.35">
      <c r="A18" s="151" t="s">
        <v>171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2">
        <f>N17/41</f>
        <v>0</v>
      </c>
      <c r="O18" s="153"/>
    </row>
  </sheetData>
  <mergeCells count="63">
    <mergeCell ref="N14:O14"/>
    <mergeCell ref="A18:M18"/>
    <mergeCell ref="N18:O18"/>
    <mergeCell ref="A16:M16"/>
    <mergeCell ref="N16:O16"/>
    <mergeCell ref="A17:M17"/>
    <mergeCell ref="N17:O17"/>
    <mergeCell ref="I14:K14"/>
    <mergeCell ref="L14:M14"/>
    <mergeCell ref="B3:G3"/>
    <mergeCell ref="I3:K3"/>
    <mergeCell ref="L3:M3"/>
    <mergeCell ref="N3:O3"/>
    <mergeCell ref="A1:O1"/>
    <mergeCell ref="B2:G2"/>
    <mergeCell ref="I2:K2"/>
    <mergeCell ref="L2:M2"/>
    <mergeCell ref="N2:O2"/>
    <mergeCell ref="B4:G4"/>
    <mergeCell ref="I4:K4"/>
    <mergeCell ref="L4:M4"/>
    <mergeCell ref="N4:O4"/>
    <mergeCell ref="B5:G5"/>
    <mergeCell ref="I5:K5"/>
    <mergeCell ref="L5:M5"/>
    <mergeCell ref="N5:O5"/>
    <mergeCell ref="B6:G6"/>
    <mergeCell ref="I6:K6"/>
    <mergeCell ref="L6:M6"/>
    <mergeCell ref="N6:O6"/>
    <mergeCell ref="B7:G7"/>
    <mergeCell ref="I7:K7"/>
    <mergeCell ref="L7:M7"/>
    <mergeCell ref="N7:O7"/>
    <mergeCell ref="B8:G8"/>
    <mergeCell ref="I8:K8"/>
    <mergeCell ref="L8:M8"/>
    <mergeCell ref="N8:O8"/>
    <mergeCell ref="B15:G15"/>
    <mergeCell ref="I15:K15"/>
    <mergeCell ref="L15:M15"/>
    <mergeCell ref="N15:O15"/>
    <mergeCell ref="B10:G10"/>
    <mergeCell ref="B11:G11"/>
    <mergeCell ref="B12:G12"/>
    <mergeCell ref="B13:G13"/>
    <mergeCell ref="B14:G14"/>
    <mergeCell ref="I10:K10"/>
    <mergeCell ref="I11:K11"/>
    <mergeCell ref="I12:K12"/>
    <mergeCell ref="B9:G9"/>
    <mergeCell ref="I9:K9"/>
    <mergeCell ref="L9:M9"/>
    <mergeCell ref="N9:O9"/>
    <mergeCell ref="I13:K13"/>
    <mergeCell ref="L10:M10"/>
    <mergeCell ref="L11:M11"/>
    <mergeCell ref="L12:M12"/>
    <mergeCell ref="L13:M13"/>
    <mergeCell ref="N10:O10"/>
    <mergeCell ref="N11:O11"/>
    <mergeCell ref="N12:O12"/>
    <mergeCell ref="N13:O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48A13-6AAB-4D9A-B8F4-99C3B24B4275}">
  <sheetPr>
    <tabColor rgb="FFFFFF00"/>
    <pageSetUpPr fitToPage="1"/>
  </sheetPr>
  <dimension ref="B1:L133"/>
  <sheetViews>
    <sheetView showGridLines="0" zoomScale="115" zoomScaleNormal="115" workbookViewId="0">
      <selection activeCell="A57" sqref="A57:XFD5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17" t="s">
        <v>182</v>
      </c>
      <c r="C7" s="118"/>
      <c r="D7" s="118"/>
      <c r="E7" s="118"/>
      <c r="F7" s="118"/>
      <c r="G7" s="118"/>
      <c r="H7" s="118"/>
      <c r="I7" s="118"/>
      <c r="J7" s="118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6" t="s">
        <v>2</v>
      </c>
      <c r="C9" s="116"/>
      <c r="D9" s="116"/>
      <c r="E9" s="116"/>
      <c r="F9" s="116"/>
      <c r="G9" s="116"/>
      <c r="H9" s="116"/>
      <c r="I9" s="116"/>
      <c r="J9" s="116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16" t="s">
        <v>11</v>
      </c>
      <c r="C15" s="116"/>
      <c r="D15" s="116"/>
      <c r="E15" s="116"/>
      <c r="F15" s="116"/>
      <c r="G15" s="116"/>
      <c r="H15" s="116"/>
      <c r="I15" s="116"/>
      <c r="J15" s="116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3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16" t="s">
        <v>16</v>
      </c>
      <c r="C19" s="116"/>
      <c r="D19" s="116"/>
      <c r="E19" s="116"/>
      <c r="F19" s="116"/>
      <c r="G19" s="116"/>
      <c r="H19" s="116"/>
      <c r="I19" s="116"/>
      <c r="J19" s="116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119" t="s">
        <v>22</v>
      </c>
      <c r="C26" s="119"/>
      <c r="D26" s="119"/>
      <c r="E26" s="119"/>
      <c r="F26" s="119"/>
      <c r="G26" s="119"/>
      <c r="H26" s="119"/>
      <c r="I26" s="119"/>
      <c r="J26" s="119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140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5" t="s">
        <v>28</v>
      </c>
      <c r="C32" s="81" t="s">
        <v>141</v>
      </c>
      <c r="D32" s="81"/>
      <c r="E32" s="81"/>
      <c r="F32" s="81"/>
      <c r="G32" s="81"/>
      <c r="H32" s="81"/>
      <c r="I32" s="8"/>
      <c r="J32" s="7"/>
    </row>
    <row r="33" spans="2:12" x14ac:dyDescent="0.25">
      <c r="B33" s="89" t="s">
        <v>29</v>
      </c>
      <c r="C33" s="89"/>
      <c r="D33" s="89"/>
      <c r="E33" s="89"/>
      <c r="F33" s="89"/>
      <c r="G33" s="89"/>
      <c r="H33" s="89"/>
      <c r="I33" s="89"/>
      <c r="J33" s="9">
        <f>SUM(J28:J32)</f>
        <v>0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19" t="s">
        <v>30</v>
      </c>
      <c r="C35" s="119"/>
      <c r="D35" s="119"/>
      <c r="E35" s="119"/>
      <c r="F35" s="119"/>
      <c r="G35" s="119"/>
      <c r="H35" s="119"/>
      <c r="I35" s="119"/>
      <c r="J35" s="119"/>
    </row>
    <row r="36" spans="2:12" x14ac:dyDescent="0.25">
      <c r="B36" s="116" t="s">
        <v>31</v>
      </c>
      <c r="C36" s="116"/>
      <c r="D36" s="116"/>
      <c r="E36" s="116"/>
      <c r="F36" s="116"/>
      <c r="G36" s="116"/>
      <c r="H36" s="116"/>
      <c r="I36" s="43" t="s">
        <v>24</v>
      </c>
      <c r="J36" s="43" t="s">
        <v>25</v>
      </c>
    </row>
    <row r="37" spans="2:12" x14ac:dyDescent="0.25">
      <c r="B37" s="5" t="s">
        <v>3</v>
      </c>
      <c r="C37" s="81" t="s">
        <v>179</v>
      </c>
      <c r="D37" s="81"/>
      <c r="E37" s="81"/>
      <c r="F37" s="81"/>
      <c r="G37" s="81"/>
      <c r="H37" s="81"/>
      <c r="I37" s="13">
        <v>8.3333000000000004E-2</v>
      </c>
      <c r="J37" s="7"/>
    </row>
    <row r="38" spans="2:12" x14ac:dyDescent="0.25">
      <c r="B38" s="5" t="s">
        <v>5</v>
      </c>
      <c r="C38" s="81" t="s">
        <v>180</v>
      </c>
      <c r="D38" s="81"/>
      <c r="E38" s="81"/>
      <c r="F38" s="81"/>
      <c r="G38" s="81"/>
      <c r="H38" s="81"/>
      <c r="I38" s="14">
        <v>0.121</v>
      </c>
      <c r="J38" s="7"/>
    </row>
    <row r="39" spans="2:12" x14ac:dyDescent="0.25">
      <c r="B39" s="5" t="s">
        <v>7</v>
      </c>
      <c r="C39" s="99" t="s">
        <v>174</v>
      </c>
      <c r="D39" s="100"/>
      <c r="E39" s="100"/>
      <c r="F39" s="100"/>
      <c r="G39" s="100"/>
      <c r="H39" s="101"/>
      <c r="I39" s="14">
        <f>(I37+I38)*I51</f>
        <v>7.5194544000000002E-2</v>
      </c>
      <c r="J39" s="7"/>
    </row>
    <row r="40" spans="2:12" x14ac:dyDescent="0.25">
      <c r="B40" s="89" t="s">
        <v>34</v>
      </c>
      <c r="C40" s="89"/>
      <c r="D40" s="89"/>
      <c r="E40" s="89"/>
      <c r="F40" s="89"/>
      <c r="G40" s="89"/>
      <c r="H40" s="89"/>
      <c r="I40" s="15">
        <f>SUM(I37:I38)</f>
        <v>0.20433299999999999</v>
      </c>
      <c r="J40" s="9">
        <f>(J37+J38+J39)</f>
        <v>0</v>
      </c>
    </row>
    <row r="41" spans="2:12" x14ac:dyDescent="0.25">
      <c r="B41" s="93"/>
      <c r="C41" s="93"/>
      <c r="D41" s="93"/>
      <c r="E41" s="93"/>
      <c r="F41" s="93"/>
      <c r="G41" s="93"/>
      <c r="H41" s="93"/>
      <c r="I41" s="93"/>
      <c r="J41" s="93"/>
    </row>
    <row r="42" spans="2:12" x14ac:dyDescent="0.25">
      <c r="B42" s="116" t="s">
        <v>35</v>
      </c>
      <c r="C42" s="116"/>
      <c r="D42" s="116"/>
      <c r="E42" s="116"/>
      <c r="F42" s="116"/>
      <c r="G42" s="116"/>
      <c r="H42" s="116"/>
      <c r="I42" s="43" t="s">
        <v>24</v>
      </c>
      <c r="J42" s="43" t="s">
        <v>25</v>
      </c>
    </row>
    <row r="43" spans="2:12" x14ac:dyDescent="0.25">
      <c r="B43" s="5" t="s">
        <v>3</v>
      </c>
      <c r="C43" s="81" t="s">
        <v>36</v>
      </c>
      <c r="D43" s="81"/>
      <c r="E43" s="81"/>
      <c r="F43" s="81"/>
      <c r="G43" s="81"/>
      <c r="H43" s="81"/>
      <c r="I43" s="13">
        <v>0.2</v>
      </c>
      <c r="J43" s="7"/>
    </row>
    <row r="44" spans="2:12" x14ac:dyDescent="0.25">
      <c r="B44" s="5" t="s">
        <v>5</v>
      </c>
      <c r="C44" s="81" t="s">
        <v>37</v>
      </c>
      <c r="D44" s="81"/>
      <c r="E44" s="81"/>
      <c r="F44" s="81"/>
      <c r="G44" s="81"/>
      <c r="H44" s="81"/>
      <c r="I44" s="13">
        <v>2.5000000000000001E-2</v>
      </c>
      <c r="J44" s="7"/>
    </row>
    <row r="45" spans="2:12" ht="15" customHeight="1" x14ac:dyDescent="0.25">
      <c r="B45" s="5" t="s">
        <v>7</v>
      </c>
      <c r="C45" s="81" t="s">
        <v>38</v>
      </c>
      <c r="D45" s="81"/>
      <c r="E45" s="81"/>
      <c r="F45" s="81"/>
      <c r="G45" s="81"/>
      <c r="H45" s="81"/>
      <c r="I45" s="17">
        <v>0.03</v>
      </c>
      <c r="J45" s="7"/>
      <c r="L45" s="102" t="s">
        <v>39</v>
      </c>
    </row>
    <row r="46" spans="2:12" x14ac:dyDescent="0.25">
      <c r="B46" s="5" t="s">
        <v>9</v>
      </c>
      <c r="C46" s="81" t="s">
        <v>40</v>
      </c>
      <c r="D46" s="81"/>
      <c r="E46" s="81"/>
      <c r="F46" s="81"/>
      <c r="G46" s="81"/>
      <c r="H46" s="81"/>
      <c r="I46" s="13">
        <v>1.4999999999999999E-2</v>
      </c>
      <c r="J46" s="7"/>
      <c r="L46" s="103"/>
    </row>
    <row r="47" spans="2:12" x14ac:dyDescent="0.25">
      <c r="B47" s="5" t="s">
        <v>28</v>
      </c>
      <c r="C47" s="81" t="s">
        <v>41</v>
      </c>
      <c r="D47" s="81"/>
      <c r="E47" s="81"/>
      <c r="F47" s="81"/>
      <c r="G47" s="81"/>
      <c r="H47" s="81"/>
      <c r="I47" s="13">
        <v>0.01</v>
      </c>
      <c r="J47" s="7"/>
      <c r="L47" s="103"/>
    </row>
    <row r="48" spans="2:12" x14ac:dyDescent="0.25">
      <c r="B48" s="5" t="s">
        <v>42</v>
      </c>
      <c r="C48" s="81" t="s">
        <v>43</v>
      </c>
      <c r="D48" s="81"/>
      <c r="E48" s="81"/>
      <c r="F48" s="81"/>
      <c r="G48" s="81"/>
      <c r="H48" s="81"/>
      <c r="I48" s="13">
        <v>6.0000000000000001E-3</v>
      </c>
      <c r="J48" s="7"/>
      <c r="L48" s="103"/>
    </row>
    <row r="49" spans="2:12" x14ac:dyDescent="0.25">
      <c r="B49" s="5" t="s">
        <v>44</v>
      </c>
      <c r="C49" s="81" t="s">
        <v>45</v>
      </c>
      <c r="D49" s="81"/>
      <c r="E49" s="81"/>
      <c r="F49" s="81"/>
      <c r="G49" s="81"/>
      <c r="H49" s="81"/>
      <c r="I49" s="13">
        <v>2E-3</v>
      </c>
      <c r="J49" s="7"/>
      <c r="L49" s="104"/>
    </row>
    <row r="50" spans="2:12" x14ac:dyDescent="0.25">
      <c r="B50" s="5" t="s">
        <v>46</v>
      </c>
      <c r="C50" s="81" t="s">
        <v>47</v>
      </c>
      <c r="D50" s="81"/>
      <c r="E50" s="81"/>
      <c r="F50" s="81"/>
      <c r="G50" s="81"/>
      <c r="H50" s="81"/>
      <c r="I50" s="13">
        <v>0.08</v>
      </c>
      <c r="J50" s="7"/>
    </row>
    <row r="51" spans="2:12" x14ac:dyDescent="0.25">
      <c r="B51" s="89" t="s">
        <v>48</v>
      </c>
      <c r="C51" s="89"/>
      <c r="D51" s="89"/>
      <c r="E51" s="89"/>
      <c r="F51" s="89"/>
      <c r="G51" s="89"/>
      <c r="H51" s="89"/>
      <c r="I51" s="15">
        <f>SUM(I43:I50)</f>
        <v>0.36800000000000005</v>
      </c>
      <c r="J51" s="9">
        <f>SUM(J43:J50)</f>
        <v>0</v>
      </c>
    </row>
    <row r="52" spans="2:12" x14ac:dyDescent="0.25">
      <c r="B52" s="93"/>
      <c r="C52" s="93"/>
      <c r="D52" s="93"/>
      <c r="E52" s="93"/>
      <c r="F52" s="93"/>
      <c r="G52" s="93"/>
      <c r="H52" s="93"/>
      <c r="I52" s="93"/>
      <c r="J52" s="93"/>
    </row>
    <row r="53" spans="2:12" x14ac:dyDescent="0.25">
      <c r="B53" s="116" t="s">
        <v>49</v>
      </c>
      <c r="C53" s="116"/>
      <c r="D53" s="116"/>
      <c r="E53" s="116"/>
      <c r="F53" s="116"/>
      <c r="G53" s="116"/>
      <c r="H53" s="116"/>
      <c r="I53" s="46"/>
      <c r="J53" s="43" t="s">
        <v>25</v>
      </c>
    </row>
    <row r="54" spans="2:12" x14ac:dyDescent="0.25">
      <c r="B54" s="5" t="s">
        <v>3</v>
      </c>
      <c r="C54" s="90" t="s">
        <v>142</v>
      </c>
      <c r="D54" s="90"/>
      <c r="E54" s="90"/>
      <c r="F54" s="90"/>
      <c r="G54" s="90"/>
      <c r="H54" s="90"/>
      <c r="I54" s="2" t="s">
        <v>50</v>
      </c>
      <c r="J54" s="18"/>
    </row>
    <row r="55" spans="2:12" x14ac:dyDescent="0.25">
      <c r="B55" s="5" t="s">
        <v>5</v>
      </c>
      <c r="C55" s="90" t="s">
        <v>136</v>
      </c>
      <c r="D55" s="90"/>
      <c r="E55" s="90"/>
      <c r="F55" s="90"/>
      <c r="G55" s="90"/>
      <c r="H55" s="90"/>
      <c r="I55" s="2" t="s">
        <v>50</v>
      </c>
      <c r="J55" s="18"/>
    </row>
    <row r="56" spans="2:12" x14ac:dyDescent="0.25">
      <c r="B56" s="5" t="s">
        <v>7</v>
      </c>
      <c r="C56" s="99" t="s">
        <v>138</v>
      </c>
      <c r="D56" s="100"/>
      <c r="E56" s="100"/>
      <c r="F56" s="100"/>
      <c r="G56" s="100"/>
      <c r="H56" s="101"/>
      <c r="I56" s="2"/>
      <c r="J56" s="51"/>
    </row>
    <row r="57" spans="2:12" x14ac:dyDescent="0.25">
      <c r="B57" s="5" t="s">
        <v>28</v>
      </c>
      <c r="C57" s="120" t="s">
        <v>139</v>
      </c>
      <c r="D57" s="121"/>
      <c r="E57" s="121"/>
      <c r="F57" s="121"/>
      <c r="G57" s="121"/>
      <c r="H57" s="122"/>
      <c r="I57" s="2"/>
      <c r="J57" s="18"/>
    </row>
    <row r="58" spans="2:12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SUM(J54:J57)</f>
        <v>0</v>
      </c>
    </row>
    <row r="59" spans="2:12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2" x14ac:dyDescent="0.25">
      <c r="B60" s="116" t="s">
        <v>52</v>
      </c>
      <c r="C60" s="116"/>
      <c r="D60" s="116"/>
      <c r="E60" s="116"/>
      <c r="F60" s="116"/>
      <c r="G60" s="116"/>
      <c r="H60" s="116"/>
      <c r="I60" s="116"/>
      <c r="J60" s="116"/>
    </row>
    <row r="61" spans="2:12" x14ac:dyDescent="0.25">
      <c r="B61" s="116" t="s">
        <v>53</v>
      </c>
      <c r="C61" s="116"/>
      <c r="D61" s="116"/>
      <c r="E61" s="116"/>
      <c r="F61" s="116"/>
      <c r="G61" s="116"/>
      <c r="H61" s="116"/>
      <c r="I61" s="116"/>
      <c r="J61" s="43" t="s">
        <v>25</v>
      </c>
    </row>
    <row r="62" spans="2:12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J40</f>
        <v>0</v>
      </c>
    </row>
    <row r="63" spans="2:12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J51</f>
        <v>0</v>
      </c>
    </row>
    <row r="64" spans="2:12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119" t="s">
        <v>61</v>
      </c>
      <c r="C67" s="119"/>
      <c r="D67" s="119"/>
      <c r="E67" s="119"/>
      <c r="F67" s="119"/>
      <c r="G67" s="119"/>
      <c r="H67" s="119"/>
      <c r="I67" s="119"/>
      <c r="J67" s="119"/>
    </row>
    <row r="68" spans="2:10" x14ac:dyDescent="0.25">
      <c r="B68" s="12">
        <v>3</v>
      </c>
      <c r="C68" s="116" t="s">
        <v>62</v>
      </c>
      <c r="D68" s="116"/>
      <c r="E68" s="116"/>
      <c r="F68" s="116"/>
      <c r="G68" s="116"/>
      <c r="H68" s="116"/>
      <c r="I68" s="43" t="s">
        <v>24</v>
      </c>
      <c r="J68" s="4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/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I50*I69</f>
        <v>3.3333333333333332E-4</v>
      </c>
      <c r="J70" s="19"/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/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/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I51*I72</f>
        <v>7.1555555555555565E-3</v>
      </c>
      <c r="J73" s="19"/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/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119" t="s">
        <v>66</v>
      </c>
      <c r="C77" s="119"/>
      <c r="D77" s="119"/>
      <c r="E77" s="119"/>
      <c r="F77" s="119"/>
      <c r="G77" s="119"/>
      <c r="H77" s="119"/>
      <c r="I77" s="119"/>
      <c r="J77" s="119"/>
    </row>
    <row r="78" spans="2:10" x14ac:dyDescent="0.25">
      <c r="B78" s="116" t="s">
        <v>67</v>
      </c>
      <c r="C78" s="116"/>
      <c r="D78" s="116"/>
      <c r="E78" s="116"/>
      <c r="F78" s="116"/>
      <c r="G78" s="116"/>
      <c r="H78" s="116"/>
      <c r="I78" s="43" t="s">
        <v>24</v>
      </c>
      <c r="J78" s="4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/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/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/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/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/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/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116" t="s">
        <v>75</v>
      </c>
      <c r="C87" s="116"/>
      <c r="D87" s="116"/>
      <c r="E87" s="116"/>
      <c r="F87" s="116"/>
      <c r="G87" s="116"/>
      <c r="H87" s="116"/>
      <c r="I87" s="43" t="s">
        <v>24</v>
      </c>
      <c r="J87" s="4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116" t="s">
        <v>78</v>
      </c>
      <c r="C91" s="116"/>
      <c r="D91" s="116"/>
      <c r="E91" s="116"/>
      <c r="F91" s="116"/>
      <c r="G91" s="116"/>
      <c r="H91" s="116"/>
      <c r="I91" s="116"/>
      <c r="J91" s="116"/>
    </row>
    <row r="92" spans="2:10" x14ac:dyDescent="0.25">
      <c r="B92" s="116" t="s">
        <v>79</v>
      </c>
      <c r="C92" s="116"/>
      <c r="D92" s="116"/>
      <c r="E92" s="116"/>
      <c r="F92" s="116"/>
      <c r="G92" s="116"/>
      <c r="H92" s="116"/>
      <c r="I92" s="116"/>
      <c r="J92" s="4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119" t="s">
        <v>85</v>
      </c>
      <c r="C97" s="119"/>
      <c r="D97" s="119"/>
      <c r="E97" s="119"/>
      <c r="F97" s="119"/>
      <c r="G97" s="119"/>
      <c r="H97" s="119"/>
      <c r="I97" s="119"/>
      <c r="J97" s="119"/>
    </row>
    <row r="98" spans="2:10" x14ac:dyDescent="0.25">
      <c r="B98" s="43">
        <v>5</v>
      </c>
      <c r="C98" s="116" t="s">
        <v>86</v>
      </c>
      <c r="D98" s="116"/>
      <c r="E98" s="116"/>
      <c r="F98" s="116"/>
      <c r="G98" s="116"/>
      <c r="H98" s="116"/>
      <c r="I98" s="43"/>
      <c r="J98" s="4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119" t="s">
        <v>91</v>
      </c>
      <c r="C105" s="119"/>
      <c r="D105" s="119"/>
      <c r="E105" s="119"/>
      <c r="F105" s="119"/>
      <c r="G105" s="119"/>
      <c r="H105" s="119"/>
      <c r="I105" s="119"/>
      <c r="J105" s="119"/>
    </row>
    <row r="106" spans="2:10" x14ac:dyDescent="0.25">
      <c r="B106" s="43">
        <v>6</v>
      </c>
      <c r="C106" s="116" t="s">
        <v>92</v>
      </c>
      <c r="D106" s="116"/>
      <c r="E106" s="116"/>
      <c r="F106" s="116"/>
      <c r="G106" s="116"/>
      <c r="H106" s="116"/>
      <c r="I106" s="43" t="s">
        <v>24</v>
      </c>
      <c r="J106" s="4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/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/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/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/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/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J33+J65+J75+J95+J103+J107+J108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116" t="s">
        <v>110</v>
      </c>
      <c r="C123" s="116"/>
      <c r="D123" s="116"/>
      <c r="E123" s="116"/>
      <c r="F123" s="116"/>
      <c r="G123" s="116"/>
      <c r="H123" s="116"/>
      <c r="I123" s="116"/>
      <c r="J123" s="116"/>
    </row>
    <row r="124" spans="2:10" x14ac:dyDescent="0.25">
      <c r="B124" s="116" t="s">
        <v>111</v>
      </c>
      <c r="C124" s="116"/>
      <c r="D124" s="116"/>
      <c r="E124" s="116"/>
      <c r="F124" s="116"/>
      <c r="G124" s="116"/>
      <c r="H124" s="116"/>
      <c r="I124" s="116"/>
      <c r="J124" s="4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J33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116" t="s">
        <v>112</v>
      </c>
      <c r="D130" s="116"/>
      <c r="E130" s="116"/>
      <c r="F130" s="116"/>
      <c r="G130" s="116"/>
      <c r="H130" s="116"/>
      <c r="I130" s="116"/>
      <c r="J130" s="4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123" t="s">
        <v>113</v>
      </c>
      <c r="C132" s="123"/>
      <c r="D132" s="123"/>
      <c r="E132" s="123"/>
      <c r="F132" s="123"/>
      <c r="G132" s="123"/>
      <c r="H132" s="123"/>
      <c r="I132" s="123"/>
      <c r="J132" s="45">
        <f>TRUNC(J130+J131,2)</f>
        <v>0</v>
      </c>
      <c r="L132" s="38"/>
    </row>
    <row r="133" spans="2:12" ht="18" x14ac:dyDescent="0.25">
      <c r="B133" s="123" t="s">
        <v>114</v>
      </c>
      <c r="C133" s="123"/>
      <c r="D133" s="123"/>
      <c r="E133" s="123"/>
      <c r="F133" s="123"/>
      <c r="G133" s="123"/>
      <c r="H133" s="123"/>
      <c r="I133" s="123"/>
      <c r="J133" s="45">
        <f>J132*12</f>
        <v>0</v>
      </c>
    </row>
  </sheetData>
  <mergeCells count="141">
    <mergeCell ref="B132:I132"/>
    <mergeCell ref="B133:I133"/>
    <mergeCell ref="C126:I126"/>
    <mergeCell ref="C127:I127"/>
    <mergeCell ref="C128:I128"/>
    <mergeCell ref="C129:I129"/>
    <mergeCell ref="C130:I130"/>
    <mergeCell ref="C131:I131"/>
    <mergeCell ref="C118:H118"/>
    <mergeCell ref="C120:H120"/>
    <mergeCell ref="C122:H122"/>
    <mergeCell ref="B123:J123"/>
    <mergeCell ref="B124:I124"/>
    <mergeCell ref="C125:I125"/>
    <mergeCell ref="C111:H111"/>
    <mergeCell ref="C112:H112"/>
    <mergeCell ref="B113:H113"/>
    <mergeCell ref="C114:J114"/>
    <mergeCell ref="C115:H115"/>
    <mergeCell ref="C116:H116"/>
    <mergeCell ref="B105:J105"/>
    <mergeCell ref="C106:H106"/>
    <mergeCell ref="C107:H107"/>
    <mergeCell ref="C108:H108"/>
    <mergeCell ref="C109:H109"/>
    <mergeCell ref="C110:H110"/>
    <mergeCell ref="C99:H99"/>
    <mergeCell ref="C100:H100"/>
    <mergeCell ref="C101:H101"/>
    <mergeCell ref="C102:H102"/>
    <mergeCell ref="B103:H103"/>
    <mergeCell ref="B104:J104"/>
    <mergeCell ref="C93:I93"/>
    <mergeCell ref="C94:I94"/>
    <mergeCell ref="B95:I95"/>
    <mergeCell ref="B96:J96"/>
    <mergeCell ref="B97:J97"/>
    <mergeCell ref="C98:H98"/>
    <mergeCell ref="B87:H87"/>
    <mergeCell ref="C88:H88"/>
    <mergeCell ref="B89:H89"/>
    <mergeCell ref="B90:J90"/>
    <mergeCell ref="B91:J91"/>
    <mergeCell ref="B92:I92"/>
    <mergeCell ref="C81:H81"/>
    <mergeCell ref="C82:H82"/>
    <mergeCell ref="C83:H83"/>
    <mergeCell ref="C84:H84"/>
    <mergeCell ref="B85:H85"/>
    <mergeCell ref="B86:J86"/>
    <mergeCell ref="B75:H75"/>
    <mergeCell ref="B76:J76"/>
    <mergeCell ref="B77:J77"/>
    <mergeCell ref="B78:H78"/>
    <mergeCell ref="C79:H79"/>
    <mergeCell ref="C80:H80"/>
    <mergeCell ref="C69:H69"/>
    <mergeCell ref="C70:H70"/>
    <mergeCell ref="C71:H71"/>
    <mergeCell ref="C72:H72"/>
    <mergeCell ref="C73:H73"/>
    <mergeCell ref="C74:H74"/>
    <mergeCell ref="C63:I63"/>
    <mergeCell ref="C64:I64"/>
    <mergeCell ref="B65:I65"/>
    <mergeCell ref="B66:J66"/>
    <mergeCell ref="B67:J67"/>
    <mergeCell ref="C68:H68"/>
    <mergeCell ref="B58:I58"/>
    <mergeCell ref="B59:J59"/>
    <mergeCell ref="B60:J60"/>
    <mergeCell ref="B61:I61"/>
    <mergeCell ref="C62:I62"/>
    <mergeCell ref="C50:H50"/>
    <mergeCell ref="B51:H51"/>
    <mergeCell ref="B52:J52"/>
    <mergeCell ref="B53:H53"/>
    <mergeCell ref="C54:H54"/>
    <mergeCell ref="C55:H55"/>
    <mergeCell ref="C56:H56"/>
    <mergeCell ref="C57:H57"/>
    <mergeCell ref="B41:J41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B33:I33"/>
    <mergeCell ref="B35:J35"/>
    <mergeCell ref="B36:H36"/>
    <mergeCell ref="C37:H37"/>
    <mergeCell ref="C38:H38"/>
    <mergeCell ref="B40:H40"/>
    <mergeCell ref="C29:H29"/>
    <mergeCell ref="C30:H30"/>
    <mergeCell ref="C31:H31"/>
    <mergeCell ref="C32:H32"/>
    <mergeCell ref="C39:H39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994D7-CA81-4AC0-ABC2-7C795205AA9B}">
  <sheetPr>
    <tabColor rgb="FFFFC000"/>
  </sheetPr>
  <dimension ref="A1:M23"/>
  <sheetViews>
    <sheetView tabSelected="1" zoomScale="70" zoomScaleNormal="70" workbookViewId="0">
      <selection activeCell="L23" sqref="L23"/>
    </sheetView>
  </sheetViews>
  <sheetFormatPr defaultRowHeight="15" x14ac:dyDescent="0.25"/>
  <cols>
    <col min="1" max="1" width="10.5703125" customWidth="1"/>
    <col min="2" max="2" width="24.28515625" customWidth="1"/>
    <col min="3" max="3" width="17.7109375" customWidth="1"/>
    <col min="5" max="5" width="12.42578125" customWidth="1"/>
    <col min="7" max="7" width="16.85546875" customWidth="1"/>
    <col min="8" max="8" width="19.28515625" customWidth="1"/>
    <col min="11" max="11" width="20.5703125" customWidth="1"/>
    <col min="12" max="12" width="22.5703125" customWidth="1"/>
    <col min="13" max="13" width="26.5703125" customWidth="1"/>
  </cols>
  <sheetData>
    <row r="1" spans="1:13" ht="45" x14ac:dyDescent="0.25">
      <c r="A1" s="71" t="s">
        <v>200</v>
      </c>
      <c r="B1" s="71" t="s">
        <v>201</v>
      </c>
      <c r="C1" s="71" t="s">
        <v>202</v>
      </c>
      <c r="D1" s="71" t="s">
        <v>120</v>
      </c>
      <c r="E1" s="71" t="s">
        <v>203</v>
      </c>
      <c r="F1" s="71" t="s">
        <v>204</v>
      </c>
      <c r="G1" s="71" t="s">
        <v>205</v>
      </c>
      <c r="H1" s="71" t="s">
        <v>206</v>
      </c>
      <c r="I1" s="71" t="s">
        <v>207</v>
      </c>
      <c r="J1" s="71" t="s">
        <v>208</v>
      </c>
      <c r="K1" s="72" t="s">
        <v>209</v>
      </c>
      <c r="L1" s="163" t="s">
        <v>210</v>
      </c>
      <c r="M1" s="73" t="s">
        <v>211</v>
      </c>
    </row>
    <row r="2" spans="1:13" ht="29.1" customHeight="1" x14ac:dyDescent="0.25">
      <c r="A2" s="155">
        <v>1</v>
      </c>
      <c r="B2" s="156" t="s">
        <v>212</v>
      </c>
      <c r="C2" s="156" t="s">
        <v>213</v>
      </c>
      <c r="D2" s="74">
        <v>1</v>
      </c>
      <c r="E2" s="74">
        <v>23647</v>
      </c>
      <c r="F2" s="74" t="s">
        <v>217</v>
      </c>
      <c r="G2" s="74" t="s">
        <v>218</v>
      </c>
      <c r="H2" s="74" t="s">
        <v>219</v>
      </c>
      <c r="I2" s="74">
        <v>3</v>
      </c>
      <c r="J2" s="74">
        <v>6</v>
      </c>
      <c r="K2" s="75"/>
      <c r="L2" s="75">
        <f>K2*J2</f>
        <v>0</v>
      </c>
      <c r="M2" s="76">
        <f>L2*60</f>
        <v>0</v>
      </c>
    </row>
    <row r="3" spans="1:13" ht="70.5" customHeight="1" x14ac:dyDescent="0.25">
      <c r="A3" s="155"/>
      <c r="B3" s="156"/>
      <c r="C3" s="156"/>
      <c r="D3" s="74">
        <v>2</v>
      </c>
      <c r="E3" s="74">
        <v>23957</v>
      </c>
      <c r="F3" s="74" t="s">
        <v>217</v>
      </c>
      <c r="G3" s="74" t="s">
        <v>220</v>
      </c>
      <c r="H3" s="74" t="s">
        <v>219</v>
      </c>
      <c r="I3" s="74">
        <v>3</v>
      </c>
      <c r="J3" s="74">
        <v>6</v>
      </c>
      <c r="K3" s="75"/>
      <c r="L3" s="75">
        <f>K3*J3</f>
        <v>0</v>
      </c>
      <c r="M3" s="76">
        <f>L3*60</f>
        <v>0</v>
      </c>
    </row>
    <row r="4" spans="1:13" ht="14.45" customHeight="1" x14ac:dyDescent="0.25">
      <c r="A4" s="155"/>
      <c r="B4" s="157" t="s">
        <v>221</v>
      </c>
      <c r="C4" s="157" t="s">
        <v>222</v>
      </c>
      <c r="D4" s="157">
        <v>3</v>
      </c>
      <c r="E4" s="157">
        <v>23647</v>
      </c>
      <c r="F4" s="157" t="s">
        <v>217</v>
      </c>
      <c r="G4" s="157" t="s">
        <v>218</v>
      </c>
      <c r="H4" s="157" t="s">
        <v>219</v>
      </c>
      <c r="I4" s="157">
        <v>1</v>
      </c>
      <c r="J4" s="157">
        <v>2</v>
      </c>
      <c r="K4" s="158"/>
      <c r="L4" s="158">
        <f>K4*J4</f>
        <v>0</v>
      </c>
      <c r="M4" s="159">
        <f>L4*60</f>
        <v>0</v>
      </c>
    </row>
    <row r="5" spans="1:13" x14ac:dyDescent="0.25">
      <c r="A5" s="155"/>
      <c r="B5" s="157"/>
      <c r="C5" s="157"/>
      <c r="D5" s="157"/>
      <c r="E5" s="157"/>
      <c r="F5" s="157"/>
      <c r="G5" s="157"/>
      <c r="H5" s="157"/>
      <c r="I5" s="157"/>
      <c r="J5" s="157"/>
      <c r="K5" s="158"/>
      <c r="L5" s="158"/>
      <c r="M5" s="159"/>
    </row>
    <row r="6" spans="1:13" x14ac:dyDescent="0.25">
      <c r="A6" s="155"/>
      <c r="B6" s="157"/>
      <c r="C6" s="157"/>
      <c r="D6" s="157"/>
      <c r="E6" s="157"/>
      <c r="F6" s="157"/>
      <c r="G6" s="157"/>
      <c r="H6" s="157"/>
      <c r="I6" s="157"/>
      <c r="J6" s="157"/>
      <c r="K6" s="158"/>
      <c r="L6" s="158"/>
      <c r="M6" s="159"/>
    </row>
    <row r="7" spans="1:13" ht="54.75" customHeight="1" x14ac:dyDescent="0.25">
      <c r="A7" s="155"/>
      <c r="B7" s="157"/>
      <c r="C7" s="157"/>
      <c r="D7" s="77">
        <v>4</v>
      </c>
      <c r="E7" s="77">
        <v>23957</v>
      </c>
      <c r="F7" s="77" t="s">
        <v>217</v>
      </c>
      <c r="G7" s="77" t="s">
        <v>220</v>
      </c>
      <c r="H7" s="77" t="s">
        <v>219</v>
      </c>
      <c r="I7" s="77">
        <v>1</v>
      </c>
      <c r="J7" s="77">
        <v>2</v>
      </c>
      <c r="K7" s="78"/>
      <c r="L7" s="78">
        <f t="shared" ref="L7:L14" si="0">K7*J7</f>
        <v>0</v>
      </c>
      <c r="M7" s="76">
        <f t="shared" ref="M7:M14" si="1">L7*60</f>
        <v>0</v>
      </c>
    </row>
    <row r="8" spans="1:13" ht="29.1" customHeight="1" x14ac:dyDescent="0.25">
      <c r="A8" s="155"/>
      <c r="B8" s="156" t="s">
        <v>223</v>
      </c>
      <c r="C8" s="156" t="s">
        <v>224</v>
      </c>
      <c r="D8" s="74">
        <v>5</v>
      </c>
      <c r="E8" s="74">
        <v>23647</v>
      </c>
      <c r="F8" s="74" t="s">
        <v>217</v>
      </c>
      <c r="G8" s="74" t="s">
        <v>218</v>
      </c>
      <c r="H8" s="74" t="s">
        <v>219</v>
      </c>
      <c r="I8" s="74">
        <v>1</v>
      </c>
      <c r="J8" s="74">
        <v>2</v>
      </c>
      <c r="K8" s="75"/>
      <c r="L8" s="75">
        <f t="shared" si="0"/>
        <v>0</v>
      </c>
      <c r="M8" s="76">
        <f t="shared" si="1"/>
        <v>0</v>
      </c>
    </row>
    <row r="9" spans="1:13" ht="34.5" customHeight="1" x14ac:dyDescent="0.25">
      <c r="A9" s="155"/>
      <c r="B9" s="156"/>
      <c r="C9" s="156"/>
      <c r="D9" s="74">
        <v>6</v>
      </c>
      <c r="E9" s="74">
        <v>23957</v>
      </c>
      <c r="F9" s="74" t="s">
        <v>217</v>
      </c>
      <c r="G9" s="74" t="s">
        <v>220</v>
      </c>
      <c r="H9" s="74" t="s">
        <v>219</v>
      </c>
      <c r="I9" s="74">
        <v>1</v>
      </c>
      <c r="J9" s="74">
        <v>2</v>
      </c>
      <c r="K9" s="75"/>
      <c r="L9" s="75">
        <f t="shared" si="0"/>
        <v>0</v>
      </c>
      <c r="M9" s="76">
        <f t="shared" si="1"/>
        <v>0</v>
      </c>
    </row>
    <row r="10" spans="1:13" ht="29.1" customHeight="1" x14ac:dyDescent="0.25">
      <c r="A10" s="155"/>
      <c r="B10" s="157" t="s">
        <v>225</v>
      </c>
      <c r="C10" s="157" t="s">
        <v>226</v>
      </c>
      <c r="D10" s="77">
        <v>7</v>
      </c>
      <c r="E10" s="80">
        <v>23647</v>
      </c>
      <c r="F10" s="77" t="s">
        <v>217</v>
      </c>
      <c r="G10" s="77" t="s">
        <v>218</v>
      </c>
      <c r="H10" s="77" t="s">
        <v>219</v>
      </c>
      <c r="I10" s="77">
        <v>1</v>
      </c>
      <c r="J10" s="77">
        <v>2</v>
      </c>
      <c r="K10" s="78"/>
      <c r="L10" s="78">
        <f t="shared" si="0"/>
        <v>0</v>
      </c>
      <c r="M10" s="76">
        <f t="shared" si="1"/>
        <v>0</v>
      </c>
    </row>
    <row r="11" spans="1:13" ht="41.1" customHeight="1" x14ac:dyDescent="0.25">
      <c r="A11" s="155"/>
      <c r="B11" s="157"/>
      <c r="C11" s="157"/>
      <c r="D11" s="77">
        <v>8</v>
      </c>
      <c r="E11" s="77">
        <v>23957</v>
      </c>
      <c r="F11" s="77" t="s">
        <v>217</v>
      </c>
      <c r="G11" s="77" t="s">
        <v>220</v>
      </c>
      <c r="H11" s="77" t="s">
        <v>219</v>
      </c>
      <c r="I11" s="77">
        <v>1</v>
      </c>
      <c r="J11" s="77">
        <v>2</v>
      </c>
      <c r="K11" s="78"/>
      <c r="L11" s="78">
        <f t="shared" si="0"/>
        <v>0</v>
      </c>
      <c r="M11" s="76">
        <f t="shared" si="1"/>
        <v>0</v>
      </c>
    </row>
    <row r="12" spans="1:13" ht="29.1" customHeight="1" x14ac:dyDescent="0.25">
      <c r="A12" s="155"/>
      <c r="B12" s="156" t="s">
        <v>227</v>
      </c>
      <c r="C12" s="156" t="s">
        <v>228</v>
      </c>
      <c r="D12" s="74">
        <v>9</v>
      </c>
      <c r="E12" s="74">
        <v>23647</v>
      </c>
      <c r="F12" s="74" t="s">
        <v>217</v>
      </c>
      <c r="G12" s="74" t="s">
        <v>218</v>
      </c>
      <c r="H12" s="74" t="s">
        <v>219</v>
      </c>
      <c r="I12" s="74">
        <v>1</v>
      </c>
      <c r="J12" s="74">
        <v>2</v>
      </c>
      <c r="K12" s="75"/>
      <c r="L12" s="75">
        <f t="shared" si="0"/>
        <v>0</v>
      </c>
      <c r="M12" s="76">
        <f t="shared" si="1"/>
        <v>0</v>
      </c>
    </row>
    <row r="13" spans="1:13" ht="36" customHeight="1" x14ac:dyDescent="0.25">
      <c r="A13" s="155"/>
      <c r="B13" s="156"/>
      <c r="C13" s="156"/>
      <c r="D13" s="74">
        <v>10</v>
      </c>
      <c r="E13" s="74">
        <v>23957</v>
      </c>
      <c r="F13" s="74" t="s">
        <v>217</v>
      </c>
      <c r="G13" s="74" t="s">
        <v>220</v>
      </c>
      <c r="H13" s="74" t="s">
        <v>219</v>
      </c>
      <c r="I13" s="74">
        <v>1</v>
      </c>
      <c r="J13" s="74">
        <v>2</v>
      </c>
      <c r="K13" s="75"/>
      <c r="L13" s="75">
        <f t="shared" si="0"/>
        <v>0</v>
      </c>
      <c r="M13" s="76">
        <f t="shared" si="1"/>
        <v>0</v>
      </c>
    </row>
    <row r="14" spans="1:13" ht="14.45" customHeight="1" x14ac:dyDescent="0.25">
      <c r="A14" s="155"/>
      <c r="B14" s="157" t="s">
        <v>229</v>
      </c>
      <c r="C14" s="157" t="s">
        <v>230</v>
      </c>
      <c r="D14" s="157">
        <v>11</v>
      </c>
      <c r="E14" s="157">
        <v>23647</v>
      </c>
      <c r="F14" s="157" t="s">
        <v>217</v>
      </c>
      <c r="G14" s="157" t="s">
        <v>218</v>
      </c>
      <c r="H14" s="157" t="s">
        <v>219</v>
      </c>
      <c r="I14" s="157">
        <v>1</v>
      </c>
      <c r="J14" s="157">
        <v>2</v>
      </c>
      <c r="K14" s="158"/>
      <c r="L14" s="158">
        <f t="shared" si="0"/>
        <v>0</v>
      </c>
      <c r="M14" s="159">
        <f t="shared" si="1"/>
        <v>0</v>
      </c>
    </row>
    <row r="15" spans="1:13" x14ac:dyDescent="0.25">
      <c r="A15" s="155"/>
      <c r="B15" s="157"/>
      <c r="C15" s="157"/>
      <c r="D15" s="157"/>
      <c r="E15" s="157"/>
      <c r="F15" s="157"/>
      <c r="G15" s="157"/>
      <c r="H15" s="157"/>
      <c r="I15" s="157"/>
      <c r="J15" s="157"/>
      <c r="K15" s="158"/>
      <c r="L15" s="158"/>
      <c r="M15" s="159"/>
    </row>
    <row r="16" spans="1:13" x14ac:dyDescent="0.25">
      <c r="A16" s="155"/>
      <c r="B16" s="157"/>
      <c r="C16" s="157"/>
      <c r="D16" s="157"/>
      <c r="E16" s="157"/>
      <c r="F16" s="157"/>
      <c r="G16" s="157"/>
      <c r="H16" s="157"/>
      <c r="I16" s="157"/>
      <c r="J16" s="157"/>
      <c r="K16" s="158"/>
      <c r="L16" s="158"/>
      <c r="M16" s="159"/>
    </row>
    <row r="17" spans="1:13" ht="94.5" customHeight="1" x14ac:dyDescent="0.25">
      <c r="A17" s="155"/>
      <c r="B17" s="157"/>
      <c r="C17" s="157"/>
      <c r="D17" s="77">
        <v>12</v>
      </c>
      <c r="E17" s="77">
        <v>23957</v>
      </c>
      <c r="F17" s="77" t="s">
        <v>217</v>
      </c>
      <c r="G17" s="77" t="s">
        <v>220</v>
      </c>
      <c r="H17" s="77" t="s">
        <v>219</v>
      </c>
      <c r="I17" s="77">
        <v>1</v>
      </c>
      <c r="J17" s="77">
        <v>2</v>
      </c>
      <c r="K17" s="78"/>
      <c r="L17" s="78">
        <f t="shared" ref="L17:L22" si="2">K17*J17</f>
        <v>0</v>
      </c>
      <c r="M17" s="76">
        <f t="shared" ref="M17:M22" si="3">L17*60</f>
        <v>0</v>
      </c>
    </row>
    <row r="18" spans="1:13" ht="29.1" customHeight="1" x14ac:dyDescent="0.25">
      <c r="A18" s="155"/>
      <c r="B18" s="156" t="s">
        <v>231</v>
      </c>
      <c r="C18" s="156" t="s">
        <v>232</v>
      </c>
      <c r="D18" s="74">
        <v>13</v>
      </c>
      <c r="E18" s="74">
        <v>23647</v>
      </c>
      <c r="F18" s="74" t="s">
        <v>217</v>
      </c>
      <c r="G18" s="74" t="s">
        <v>218</v>
      </c>
      <c r="H18" s="74" t="s">
        <v>219</v>
      </c>
      <c r="I18" s="74">
        <v>1</v>
      </c>
      <c r="J18" s="74">
        <v>2</v>
      </c>
      <c r="K18" s="75"/>
      <c r="L18" s="75">
        <f t="shared" si="2"/>
        <v>0</v>
      </c>
      <c r="M18" s="76">
        <f t="shared" si="3"/>
        <v>0</v>
      </c>
    </row>
    <row r="19" spans="1:13" ht="38.1" customHeight="1" x14ac:dyDescent="0.25">
      <c r="A19" s="155"/>
      <c r="B19" s="156"/>
      <c r="C19" s="156"/>
      <c r="D19" s="74">
        <v>14</v>
      </c>
      <c r="E19" s="74">
        <v>23957</v>
      </c>
      <c r="F19" s="74" t="s">
        <v>217</v>
      </c>
      <c r="G19" s="74" t="s">
        <v>220</v>
      </c>
      <c r="H19" s="74" t="s">
        <v>219</v>
      </c>
      <c r="I19" s="74">
        <v>1</v>
      </c>
      <c r="J19" s="74">
        <v>2</v>
      </c>
      <c r="K19" s="75"/>
      <c r="L19" s="75">
        <f t="shared" si="2"/>
        <v>0</v>
      </c>
      <c r="M19" s="76">
        <f t="shared" si="3"/>
        <v>0</v>
      </c>
    </row>
    <row r="20" spans="1:13" ht="29.1" customHeight="1" x14ac:dyDescent="0.25">
      <c r="A20" s="155"/>
      <c r="B20" s="157" t="s">
        <v>233</v>
      </c>
      <c r="C20" s="157" t="s">
        <v>234</v>
      </c>
      <c r="D20" s="77">
        <v>15</v>
      </c>
      <c r="E20" s="80">
        <v>23647</v>
      </c>
      <c r="F20" s="77" t="s">
        <v>217</v>
      </c>
      <c r="G20" s="77" t="s">
        <v>218</v>
      </c>
      <c r="H20" s="77" t="s">
        <v>219</v>
      </c>
      <c r="I20" s="77">
        <v>1</v>
      </c>
      <c r="J20" s="77">
        <v>2</v>
      </c>
      <c r="K20" s="78"/>
      <c r="L20" s="78">
        <f t="shared" si="2"/>
        <v>0</v>
      </c>
      <c r="M20" s="76">
        <f t="shared" si="3"/>
        <v>0</v>
      </c>
    </row>
    <row r="21" spans="1:13" ht="54.95" customHeight="1" x14ac:dyDescent="0.25">
      <c r="A21" s="155"/>
      <c r="B21" s="157"/>
      <c r="C21" s="157"/>
      <c r="D21" s="77">
        <v>16</v>
      </c>
      <c r="E21" s="77">
        <v>23957</v>
      </c>
      <c r="F21" s="77" t="s">
        <v>217</v>
      </c>
      <c r="G21" s="77" t="s">
        <v>220</v>
      </c>
      <c r="H21" s="77" t="s">
        <v>219</v>
      </c>
      <c r="I21" s="77">
        <v>1</v>
      </c>
      <c r="J21" s="77">
        <v>2</v>
      </c>
      <c r="K21" s="78"/>
      <c r="L21" s="78">
        <f t="shared" si="2"/>
        <v>0</v>
      </c>
      <c r="M21" s="76">
        <f t="shared" si="3"/>
        <v>0</v>
      </c>
    </row>
    <row r="22" spans="1:13" ht="75" x14ac:dyDescent="0.25">
      <c r="A22" s="155"/>
      <c r="B22" s="68" t="s">
        <v>212</v>
      </c>
      <c r="C22" s="68" t="s">
        <v>213</v>
      </c>
      <c r="D22" s="68">
        <v>17</v>
      </c>
      <c r="E22" s="68">
        <v>23507</v>
      </c>
      <c r="F22" s="68" t="s">
        <v>214</v>
      </c>
      <c r="G22" s="68" t="s">
        <v>215</v>
      </c>
      <c r="H22" s="68" t="s">
        <v>236</v>
      </c>
      <c r="I22" s="68" t="s">
        <v>216</v>
      </c>
      <c r="J22" s="68">
        <v>1</v>
      </c>
      <c r="K22" s="79"/>
      <c r="L22" s="79">
        <f t="shared" si="2"/>
        <v>0</v>
      </c>
      <c r="M22" s="76">
        <f t="shared" si="3"/>
        <v>0</v>
      </c>
    </row>
    <row r="23" spans="1:13" ht="34.5" customHeight="1" thickBot="1" x14ac:dyDescent="0.3">
      <c r="H23" s="160" t="s">
        <v>235</v>
      </c>
      <c r="I23" s="161"/>
      <c r="J23" s="162"/>
      <c r="K23" s="69"/>
      <c r="L23" s="164">
        <f>SUM(L2:L22)</f>
        <v>0</v>
      </c>
      <c r="M23" s="70">
        <f>SUM(M2:M22)</f>
        <v>0</v>
      </c>
    </row>
  </sheetData>
  <mergeCells count="38">
    <mergeCell ref="H23:J23"/>
    <mergeCell ref="I14:I16"/>
    <mergeCell ref="J14:J16"/>
    <mergeCell ref="K14:K16"/>
    <mergeCell ref="L14:L16"/>
    <mergeCell ref="M14:M16"/>
    <mergeCell ref="D14:D16"/>
    <mergeCell ref="E14:E16"/>
    <mergeCell ref="F14:F16"/>
    <mergeCell ref="G14:G16"/>
    <mergeCell ref="H14:H16"/>
    <mergeCell ref="J4:J6"/>
    <mergeCell ref="K4:K6"/>
    <mergeCell ref="L4:L6"/>
    <mergeCell ref="M4:M6"/>
    <mergeCell ref="B8:B9"/>
    <mergeCell ref="C8:C9"/>
    <mergeCell ref="E4:E6"/>
    <mergeCell ref="F4:F6"/>
    <mergeCell ref="G4:G6"/>
    <mergeCell ref="H4:H6"/>
    <mergeCell ref="I4:I6"/>
    <mergeCell ref="D4:D6"/>
    <mergeCell ref="A2:A22"/>
    <mergeCell ref="B2:B3"/>
    <mergeCell ref="C2:C3"/>
    <mergeCell ref="B4:B7"/>
    <mergeCell ref="C4:C7"/>
    <mergeCell ref="B14:B17"/>
    <mergeCell ref="C14:C17"/>
    <mergeCell ref="B18:B19"/>
    <mergeCell ref="C18:C19"/>
    <mergeCell ref="B10:B11"/>
    <mergeCell ref="C10:C11"/>
    <mergeCell ref="B20:B21"/>
    <mergeCell ref="C20:C21"/>
    <mergeCell ref="B12:B13"/>
    <mergeCell ref="C12:C1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595AD-A2E4-4DCB-ABE0-92EEC759DA1A}">
  <sheetPr>
    <tabColor rgb="FF00B0F0"/>
    <pageSetUpPr fitToPage="1"/>
  </sheetPr>
  <dimension ref="B1:L133"/>
  <sheetViews>
    <sheetView showGridLines="0" topLeftCell="B1" zoomScale="115" zoomScaleNormal="115" workbookViewId="0">
      <selection activeCell="B56" sqref="A56:XFD5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09" t="s">
        <v>183</v>
      </c>
      <c r="C7" s="110"/>
      <c r="D7" s="110"/>
      <c r="E7" s="110"/>
      <c r="F7" s="110"/>
      <c r="G7" s="110"/>
      <c r="H7" s="110"/>
      <c r="I7" s="110"/>
      <c r="J7" s="110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82" t="s">
        <v>2</v>
      </c>
      <c r="C9" s="82"/>
      <c r="D9" s="82"/>
      <c r="E9" s="82"/>
      <c r="F9" s="82"/>
      <c r="G9" s="82"/>
      <c r="H9" s="82"/>
      <c r="I9" s="82"/>
      <c r="J9" s="82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2" t="s">
        <v>11</v>
      </c>
      <c r="C15" s="82"/>
      <c r="D15" s="82"/>
      <c r="E15" s="82"/>
      <c r="F15" s="82"/>
      <c r="G15" s="82"/>
      <c r="H15" s="82"/>
      <c r="I15" s="82"/>
      <c r="J15" s="82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2" t="s">
        <v>16</v>
      </c>
      <c r="C19" s="82"/>
      <c r="D19" s="82"/>
      <c r="E19" s="82"/>
      <c r="F19" s="82"/>
      <c r="G19" s="82"/>
      <c r="H19" s="82"/>
      <c r="I19" s="82"/>
      <c r="J19" s="82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92" t="s">
        <v>22</v>
      </c>
      <c r="C26" s="92"/>
      <c r="D26" s="92"/>
      <c r="E26" s="92"/>
      <c r="F26" s="92"/>
      <c r="G26" s="92"/>
      <c r="H26" s="92"/>
      <c r="I26" s="92"/>
      <c r="J26" s="92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27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89" t="s">
        <v>29</v>
      </c>
      <c r="C32" s="89"/>
      <c r="D32" s="89"/>
      <c r="E32" s="89"/>
      <c r="F32" s="89"/>
      <c r="G32" s="89"/>
      <c r="H32" s="89"/>
      <c r="I32" s="89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2" t="s">
        <v>30</v>
      </c>
      <c r="C34" s="92"/>
      <c r="D34" s="92"/>
      <c r="E34" s="92"/>
      <c r="F34" s="92"/>
      <c r="G34" s="92"/>
      <c r="H34" s="92"/>
      <c r="I34" s="92"/>
      <c r="J34" s="92"/>
    </row>
    <row r="35" spans="2:12" x14ac:dyDescent="0.25">
      <c r="B35" s="82" t="s">
        <v>31</v>
      </c>
      <c r="C35" s="82"/>
      <c r="D35" s="82"/>
      <c r="E35" s="82"/>
      <c r="F35" s="82"/>
      <c r="G35" s="82"/>
      <c r="H35" s="82"/>
      <c r="I35" s="53" t="s">
        <v>24</v>
      </c>
      <c r="J35" s="53" t="s">
        <v>25</v>
      </c>
    </row>
    <row r="36" spans="2:12" x14ac:dyDescent="0.25">
      <c r="B36" s="5" t="s">
        <v>3</v>
      </c>
      <c r="C36" s="81" t="s">
        <v>179</v>
      </c>
      <c r="D36" s="81"/>
      <c r="E36" s="81"/>
      <c r="F36" s="81"/>
      <c r="G36" s="81"/>
      <c r="H36" s="81"/>
      <c r="I36" s="13">
        <v>8.3333000000000004E-2</v>
      </c>
      <c r="J36" s="7">
        <f>J32*I36</f>
        <v>0</v>
      </c>
    </row>
    <row r="37" spans="2:12" x14ac:dyDescent="0.25">
      <c r="B37" s="5" t="s">
        <v>5</v>
      </c>
      <c r="C37" s="81" t="s">
        <v>180</v>
      </c>
      <c r="D37" s="81"/>
      <c r="E37" s="81"/>
      <c r="F37" s="81"/>
      <c r="G37" s="81"/>
      <c r="H37" s="81"/>
      <c r="I37" s="14">
        <v>0.121</v>
      </c>
      <c r="J37" s="7">
        <f>J32*I37</f>
        <v>0</v>
      </c>
    </row>
    <row r="38" spans="2:12" x14ac:dyDescent="0.25">
      <c r="B38" s="5" t="s">
        <v>7</v>
      </c>
      <c r="C38" s="99" t="s">
        <v>174</v>
      </c>
      <c r="D38" s="100"/>
      <c r="E38" s="100"/>
      <c r="F38" s="100"/>
      <c r="G38" s="100"/>
      <c r="H38" s="101"/>
      <c r="I38" s="14">
        <f>(I36+I37)*I50</f>
        <v>7.5194544000000002E-2</v>
      </c>
      <c r="J38" s="7">
        <f>I38*J32</f>
        <v>0</v>
      </c>
    </row>
    <row r="39" spans="2:12" x14ac:dyDescent="0.25">
      <c r="B39" s="89" t="s">
        <v>34</v>
      </c>
      <c r="C39" s="89"/>
      <c r="D39" s="89"/>
      <c r="E39" s="89"/>
      <c r="F39" s="89"/>
      <c r="G39" s="89"/>
      <c r="H39" s="89"/>
      <c r="I39" s="15">
        <f>SUM(I36:I37)</f>
        <v>0.20433299999999999</v>
      </c>
      <c r="J39" s="9">
        <f>(J36+J37+J38)</f>
        <v>0</v>
      </c>
    </row>
    <row r="40" spans="2:12" x14ac:dyDescent="0.25">
      <c r="B40" s="93"/>
      <c r="C40" s="93"/>
      <c r="D40" s="93"/>
      <c r="E40" s="93"/>
      <c r="F40" s="93"/>
      <c r="G40" s="93"/>
      <c r="H40" s="93"/>
      <c r="I40" s="93"/>
      <c r="J40" s="93"/>
    </row>
    <row r="41" spans="2:12" x14ac:dyDescent="0.25">
      <c r="B41" s="82" t="s">
        <v>35</v>
      </c>
      <c r="C41" s="82"/>
      <c r="D41" s="82"/>
      <c r="E41" s="82"/>
      <c r="F41" s="82"/>
      <c r="G41" s="82"/>
      <c r="H41" s="82"/>
      <c r="I41" s="53" t="s">
        <v>24</v>
      </c>
      <c r="J41" s="53" t="s">
        <v>25</v>
      </c>
    </row>
    <row r="42" spans="2:12" x14ac:dyDescent="0.25">
      <c r="B42" s="5" t="s">
        <v>3</v>
      </c>
      <c r="C42" s="81" t="s">
        <v>36</v>
      </c>
      <c r="D42" s="81"/>
      <c r="E42" s="81"/>
      <c r="F42" s="81"/>
      <c r="G42" s="81"/>
      <c r="H42" s="81"/>
      <c r="I42" s="13">
        <v>0.2</v>
      </c>
      <c r="J42" s="7">
        <f>(J32+J39)*I42</f>
        <v>0</v>
      </c>
    </row>
    <row r="43" spans="2:12" x14ac:dyDescent="0.25">
      <c r="B43" s="5" t="s">
        <v>5</v>
      </c>
      <c r="C43" s="81" t="s">
        <v>37</v>
      </c>
      <c r="D43" s="81"/>
      <c r="E43" s="81"/>
      <c r="F43" s="81"/>
      <c r="G43" s="81"/>
      <c r="H43" s="81"/>
      <c r="I43" s="13">
        <v>2.5000000000000001E-2</v>
      </c>
      <c r="J43" s="7">
        <f>(J32+J39)*I43</f>
        <v>0</v>
      </c>
    </row>
    <row r="44" spans="2:12" ht="15" customHeight="1" x14ac:dyDescent="0.25">
      <c r="B44" s="5" t="s">
        <v>7</v>
      </c>
      <c r="C44" s="81" t="s">
        <v>38</v>
      </c>
      <c r="D44" s="81"/>
      <c r="E44" s="81"/>
      <c r="F44" s="81"/>
      <c r="G44" s="81"/>
      <c r="H44" s="81"/>
      <c r="I44" s="57">
        <v>0.03</v>
      </c>
      <c r="J44" s="7">
        <f>(J32+J39)*I44</f>
        <v>0</v>
      </c>
      <c r="L44" s="102" t="s">
        <v>39</v>
      </c>
    </row>
    <row r="45" spans="2:12" x14ac:dyDescent="0.25">
      <c r="B45" s="5" t="s">
        <v>9</v>
      </c>
      <c r="C45" s="81" t="s">
        <v>40</v>
      </c>
      <c r="D45" s="81"/>
      <c r="E45" s="81"/>
      <c r="F45" s="81"/>
      <c r="G45" s="81"/>
      <c r="H45" s="81"/>
      <c r="I45" s="13">
        <v>1.4999999999999999E-2</v>
      </c>
      <c r="J45" s="7">
        <f>(J32+J39)*I45</f>
        <v>0</v>
      </c>
      <c r="L45" s="103"/>
    </row>
    <row r="46" spans="2:12" x14ac:dyDescent="0.25">
      <c r="B46" s="5" t="s">
        <v>28</v>
      </c>
      <c r="C46" s="81" t="s">
        <v>41</v>
      </c>
      <c r="D46" s="81"/>
      <c r="E46" s="81"/>
      <c r="F46" s="81"/>
      <c r="G46" s="81"/>
      <c r="H46" s="81"/>
      <c r="I46" s="13">
        <v>0.01</v>
      </c>
      <c r="J46" s="7">
        <f>(J32+J39)*I46</f>
        <v>0</v>
      </c>
      <c r="L46" s="103"/>
    </row>
    <row r="47" spans="2:12" x14ac:dyDescent="0.25">
      <c r="B47" s="5" t="s">
        <v>42</v>
      </c>
      <c r="C47" s="81" t="s">
        <v>43</v>
      </c>
      <c r="D47" s="81"/>
      <c r="E47" s="81"/>
      <c r="F47" s="81"/>
      <c r="G47" s="81"/>
      <c r="H47" s="81"/>
      <c r="I47" s="13">
        <v>6.0000000000000001E-3</v>
      </c>
      <c r="J47" s="7">
        <f>(J32+J39)*I47</f>
        <v>0</v>
      </c>
      <c r="L47" s="103"/>
    </row>
    <row r="48" spans="2:12" x14ac:dyDescent="0.25">
      <c r="B48" s="5" t="s">
        <v>44</v>
      </c>
      <c r="C48" s="81" t="s">
        <v>45</v>
      </c>
      <c r="D48" s="81"/>
      <c r="E48" s="81"/>
      <c r="F48" s="81"/>
      <c r="G48" s="81"/>
      <c r="H48" s="81"/>
      <c r="I48" s="13">
        <v>2E-3</v>
      </c>
      <c r="J48" s="7">
        <f>(J32+J39)*I48</f>
        <v>0</v>
      </c>
      <c r="L48" s="104"/>
    </row>
    <row r="49" spans="2:10" x14ac:dyDescent="0.25">
      <c r="B49" s="5" t="s">
        <v>46</v>
      </c>
      <c r="C49" s="81" t="s">
        <v>47</v>
      </c>
      <c r="D49" s="81"/>
      <c r="E49" s="81"/>
      <c r="F49" s="81"/>
      <c r="G49" s="81"/>
      <c r="H49" s="81"/>
      <c r="I49" s="13">
        <v>0.08</v>
      </c>
      <c r="J49" s="7">
        <f>(J32+J39)*I49</f>
        <v>0</v>
      </c>
    </row>
    <row r="50" spans="2:10" x14ac:dyDescent="0.25">
      <c r="B50" s="89" t="s">
        <v>48</v>
      </c>
      <c r="C50" s="89"/>
      <c r="D50" s="89"/>
      <c r="E50" s="89"/>
      <c r="F50" s="89"/>
      <c r="G50" s="89"/>
      <c r="H50" s="89"/>
      <c r="I50" s="15">
        <f>SUM(I42:I49)</f>
        <v>0.36800000000000005</v>
      </c>
      <c r="J50" s="9">
        <f>SUM(J42:J49)</f>
        <v>0</v>
      </c>
    </row>
    <row r="51" spans="2:10" x14ac:dyDescent="0.25">
      <c r="B51" s="93"/>
      <c r="C51" s="93"/>
      <c r="D51" s="93"/>
      <c r="E51" s="93"/>
      <c r="F51" s="93"/>
      <c r="G51" s="93"/>
      <c r="H51" s="93"/>
      <c r="I51" s="93"/>
      <c r="J51" s="93"/>
    </row>
    <row r="52" spans="2:10" x14ac:dyDescent="0.25">
      <c r="B52" s="82" t="s">
        <v>49</v>
      </c>
      <c r="C52" s="82"/>
      <c r="D52" s="82"/>
      <c r="E52" s="82"/>
      <c r="F52" s="82"/>
      <c r="G52" s="82"/>
      <c r="H52" s="82"/>
      <c r="I52" s="56"/>
      <c r="J52" s="53" t="s">
        <v>25</v>
      </c>
    </row>
    <row r="53" spans="2:10" x14ac:dyDescent="0.25">
      <c r="B53" s="5" t="s">
        <v>3</v>
      </c>
      <c r="C53" s="90" t="s">
        <v>137</v>
      </c>
      <c r="D53" s="90"/>
      <c r="E53" s="90"/>
      <c r="F53" s="90"/>
      <c r="G53" s="90"/>
      <c r="H53" s="90"/>
      <c r="I53" s="52"/>
      <c r="J53" s="18"/>
    </row>
    <row r="54" spans="2:10" x14ac:dyDescent="0.25">
      <c r="B54" s="5" t="s">
        <v>5</v>
      </c>
      <c r="C54" s="90" t="s">
        <v>136</v>
      </c>
      <c r="D54" s="90"/>
      <c r="E54" s="90"/>
      <c r="F54" s="90"/>
      <c r="G54" s="90"/>
      <c r="H54" s="90"/>
      <c r="I54" s="52"/>
      <c r="J54" s="18"/>
    </row>
    <row r="55" spans="2:10" x14ac:dyDescent="0.25">
      <c r="B55" s="5" t="s">
        <v>7</v>
      </c>
      <c r="C55" s="99" t="s">
        <v>138</v>
      </c>
      <c r="D55" s="100"/>
      <c r="E55" s="100"/>
      <c r="F55" s="100"/>
      <c r="G55" s="100"/>
      <c r="H55" s="101"/>
      <c r="I55" s="2"/>
      <c r="J55" s="51"/>
    </row>
    <row r="56" spans="2:10" x14ac:dyDescent="0.25">
      <c r="B56" s="5" t="s">
        <v>28</v>
      </c>
      <c r="C56" s="50" t="s">
        <v>139</v>
      </c>
      <c r="D56" s="100"/>
      <c r="E56" s="100"/>
      <c r="F56" s="100"/>
      <c r="G56" s="100"/>
      <c r="H56" s="101"/>
      <c r="I56" s="2"/>
      <c r="J56" s="18">
        <f>(52*J28*0.0095%)+(26*J28*0.0095%)</f>
        <v>0</v>
      </c>
    </row>
    <row r="57" spans="2:10" x14ac:dyDescent="0.25">
      <c r="B57" s="5" t="s">
        <v>42</v>
      </c>
      <c r="C57" s="81" t="s">
        <v>116</v>
      </c>
      <c r="D57" s="81"/>
      <c r="E57" s="81"/>
      <c r="F57" s="81"/>
      <c r="G57" s="81"/>
      <c r="H57" s="81"/>
      <c r="I57" s="2"/>
      <c r="J57" s="18">
        <v>0</v>
      </c>
    </row>
    <row r="58" spans="2:10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SUM(J53:J57)</f>
        <v>0</v>
      </c>
    </row>
    <row r="59" spans="2:10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0" x14ac:dyDescent="0.25">
      <c r="B60" s="82" t="s">
        <v>52</v>
      </c>
      <c r="C60" s="82"/>
      <c r="D60" s="82"/>
      <c r="E60" s="82"/>
      <c r="F60" s="82"/>
      <c r="G60" s="82"/>
      <c r="H60" s="82"/>
      <c r="I60" s="82"/>
      <c r="J60" s="82"/>
    </row>
    <row r="61" spans="2:10" x14ac:dyDescent="0.25">
      <c r="B61" s="82" t="s">
        <v>53</v>
      </c>
      <c r="C61" s="82"/>
      <c r="D61" s="82"/>
      <c r="E61" s="82"/>
      <c r="F61" s="82"/>
      <c r="G61" s="82"/>
      <c r="H61" s="82"/>
      <c r="I61" s="82"/>
      <c r="J61" s="53" t="s">
        <v>25</v>
      </c>
    </row>
    <row r="62" spans="2:10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J39</f>
        <v>0</v>
      </c>
    </row>
    <row r="63" spans="2:10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J50</f>
        <v>0</v>
      </c>
    </row>
    <row r="64" spans="2:10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92" t="s">
        <v>61</v>
      </c>
      <c r="C67" s="92"/>
      <c r="D67" s="92"/>
      <c r="E67" s="92"/>
      <c r="F67" s="92"/>
      <c r="G67" s="92"/>
      <c r="H67" s="92"/>
      <c r="I67" s="92"/>
      <c r="J67" s="92"/>
    </row>
    <row r="68" spans="2:10" x14ac:dyDescent="0.25">
      <c r="B68" s="12">
        <v>3</v>
      </c>
      <c r="C68" s="82" t="s">
        <v>62</v>
      </c>
      <c r="D68" s="82"/>
      <c r="E68" s="82"/>
      <c r="F68" s="82"/>
      <c r="G68" s="82"/>
      <c r="H68" s="82"/>
      <c r="I68" s="53" t="s">
        <v>24</v>
      </c>
      <c r="J68" s="5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I71*J32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I72*J32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I50*I72</f>
        <v>7.1555555555555565E-3</v>
      </c>
      <c r="J73" s="19">
        <f>I72*J50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I74*J32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92" t="s">
        <v>66</v>
      </c>
      <c r="C77" s="92"/>
      <c r="D77" s="92"/>
      <c r="E77" s="92"/>
      <c r="F77" s="92"/>
      <c r="G77" s="92"/>
      <c r="H77" s="92"/>
      <c r="I77" s="92"/>
      <c r="J77" s="92"/>
    </row>
    <row r="78" spans="2:10" x14ac:dyDescent="0.25">
      <c r="B78" s="82" t="s">
        <v>67</v>
      </c>
      <c r="C78" s="82"/>
      <c r="D78" s="82"/>
      <c r="E78" s="82"/>
      <c r="F78" s="82"/>
      <c r="G78" s="82"/>
      <c r="H78" s="82"/>
      <c r="I78" s="53" t="s">
        <v>24</v>
      </c>
      <c r="J78" s="5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I79*J32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TRUNC(($J$32)*I84,2)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82" t="s">
        <v>75</v>
      </c>
      <c r="C87" s="82"/>
      <c r="D87" s="82"/>
      <c r="E87" s="82"/>
      <c r="F87" s="82"/>
      <c r="G87" s="82"/>
      <c r="H87" s="82"/>
      <c r="I87" s="53" t="s">
        <v>24</v>
      </c>
      <c r="J87" s="5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82" t="s">
        <v>78</v>
      </c>
      <c r="C91" s="82"/>
      <c r="D91" s="82"/>
      <c r="E91" s="82"/>
      <c r="F91" s="82"/>
      <c r="G91" s="82"/>
      <c r="H91" s="82"/>
      <c r="I91" s="82"/>
      <c r="J91" s="82"/>
    </row>
    <row r="92" spans="2:10" x14ac:dyDescent="0.25">
      <c r="B92" s="82" t="s">
        <v>79</v>
      </c>
      <c r="C92" s="82"/>
      <c r="D92" s="82"/>
      <c r="E92" s="82"/>
      <c r="F92" s="82"/>
      <c r="G92" s="82"/>
      <c r="H92" s="82"/>
      <c r="I92" s="82"/>
      <c r="J92" s="5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92" t="s">
        <v>85</v>
      </c>
      <c r="C97" s="92"/>
      <c r="D97" s="92"/>
      <c r="E97" s="92"/>
      <c r="F97" s="92"/>
      <c r="G97" s="92"/>
      <c r="H97" s="92"/>
      <c r="I97" s="92"/>
      <c r="J97" s="92"/>
    </row>
    <row r="98" spans="2:10" x14ac:dyDescent="0.25">
      <c r="B98" s="53">
        <v>5</v>
      </c>
      <c r="C98" s="82" t="s">
        <v>86</v>
      </c>
      <c r="D98" s="82"/>
      <c r="E98" s="82"/>
      <c r="F98" s="82"/>
      <c r="G98" s="82"/>
      <c r="H98" s="82"/>
      <c r="I98" s="53"/>
      <c r="J98" s="5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92" t="s">
        <v>91</v>
      </c>
      <c r="C105" s="92"/>
      <c r="D105" s="92"/>
      <c r="E105" s="92"/>
      <c r="F105" s="92"/>
      <c r="G105" s="92"/>
      <c r="H105" s="92"/>
      <c r="I105" s="92"/>
      <c r="J105" s="92"/>
    </row>
    <row r="106" spans="2:10" x14ac:dyDescent="0.25">
      <c r="B106" s="53">
        <v>6</v>
      </c>
      <c r="C106" s="82" t="s">
        <v>92</v>
      </c>
      <c r="D106" s="82"/>
      <c r="E106" s="82"/>
      <c r="F106" s="82"/>
      <c r="G106" s="82"/>
      <c r="H106" s="82"/>
      <c r="I106" s="53" t="s">
        <v>24</v>
      </c>
      <c r="J106" s="5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ht="15.95" customHeight="1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82" t="s">
        <v>110</v>
      </c>
      <c r="C123" s="82"/>
      <c r="D123" s="82"/>
      <c r="E123" s="82"/>
      <c r="F123" s="82"/>
      <c r="G123" s="82"/>
      <c r="H123" s="82"/>
      <c r="I123" s="82"/>
      <c r="J123" s="82"/>
    </row>
    <row r="124" spans="2:10" x14ac:dyDescent="0.25">
      <c r="B124" s="82" t="s">
        <v>111</v>
      </c>
      <c r="C124" s="82"/>
      <c r="D124" s="82"/>
      <c r="E124" s="82"/>
      <c r="F124" s="82"/>
      <c r="G124" s="82"/>
      <c r="H124" s="82"/>
      <c r="I124" s="82"/>
      <c r="J124" s="5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J32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82" t="s">
        <v>112</v>
      </c>
      <c r="D130" s="82"/>
      <c r="E130" s="82"/>
      <c r="F130" s="82"/>
      <c r="G130" s="82"/>
      <c r="H130" s="82"/>
      <c r="I130" s="82"/>
      <c r="J130" s="5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83" t="s">
        <v>173</v>
      </c>
      <c r="C132" s="83"/>
      <c r="D132" s="83"/>
      <c r="E132" s="83"/>
      <c r="F132" s="83"/>
      <c r="G132" s="83"/>
      <c r="H132" s="83"/>
      <c r="I132" s="83"/>
      <c r="J132" s="55">
        <f>TRUNC(J130+J131,2)</f>
        <v>0</v>
      </c>
      <c r="L132" s="38"/>
    </row>
    <row r="133" spans="2:12" ht="18" x14ac:dyDescent="0.25">
      <c r="B133" s="83" t="s">
        <v>114</v>
      </c>
      <c r="C133" s="83"/>
      <c r="D133" s="83"/>
      <c r="E133" s="83"/>
      <c r="F133" s="83"/>
      <c r="G133" s="83"/>
      <c r="H133" s="83"/>
      <c r="I133" s="83"/>
      <c r="J133" s="55">
        <f>J132*12</f>
        <v>0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C5AF3-7FC5-4068-AF2D-C231C1C8CBB9}">
  <sheetPr>
    <tabColor rgb="FFFFFF00"/>
    <pageSetUpPr fitToPage="1"/>
  </sheetPr>
  <dimension ref="B1:L133"/>
  <sheetViews>
    <sheetView showGridLines="0" zoomScale="115" zoomScaleNormal="115" workbookViewId="0">
      <selection activeCell="A57" sqref="A57:XFD5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17" t="s">
        <v>184</v>
      </c>
      <c r="C7" s="118"/>
      <c r="D7" s="118"/>
      <c r="E7" s="118"/>
      <c r="F7" s="118"/>
      <c r="G7" s="118"/>
      <c r="H7" s="118"/>
      <c r="I7" s="118"/>
      <c r="J7" s="118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6" t="s">
        <v>2</v>
      </c>
      <c r="C9" s="116"/>
      <c r="D9" s="116"/>
      <c r="E9" s="116"/>
      <c r="F9" s="116"/>
      <c r="G9" s="116"/>
      <c r="H9" s="116"/>
      <c r="I9" s="116"/>
      <c r="J9" s="116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16" t="s">
        <v>11</v>
      </c>
      <c r="C15" s="116"/>
      <c r="D15" s="116"/>
      <c r="E15" s="116"/>
      <c r="F15" s="116"/>
      <c r="G15" s="116"/>
      <c r="H15" s="116"/>
      <c r="I15" s="116"/>
      <c r="J15" s="116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16" t="s">
        <v>16</v>
      </c>
      <c r="C19" s="116"/>
      <c r="D19" s="116"/>
      <c r="E19" s="116"/>
      <c r="F19" s="116"/>
      <c r="G19" s="116"/>
      <c r="H19" s="116"/>
      <c r="I19" s="116"/>
      <c r="J19" s="116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119" t="s">
        <v>22</v>
      </c>
      <c r="C26" s="119"/>
      <c r="D26" s="119"/>
      <c r="E26" s="119"/>
      <c r="F26" s="119"/>
      <c r="G26" s="119"/>
      <c r="H26" s="119"/>
      <c r="I26" s="119"/>
      <c r="J26" s="119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140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5" t="s">
        <v>28</v>
      </c>
      <c r="C32" s="81" t="s">
        <v>141</v>
      </c>
      <c r="D32" s="81"/>
      <c r="E32" s="81"/>
      <c r="F32" s="81"/>
      <c r="G32" s="81"/>
      <c r="H32" s="81"/>
      <c r="I32" s="8"/>
      <c r="J32" s="7"/>
    </row>
    <row r="33" spans="2:12" x14ac:dyDescent="0.25">
      <c r="B33" s="89" t="s">
        <v>29</v>
      </c>
      <c r="C33" s="89"/>
      <c r="D33" s="89"/>
      <c r="E33" s="89"/>
      <c r="F33" s="89"/>
      <c r="G33" s="89"/>
      <c r="H33" s="89"/>
      <c r="I33" s="89"/>
      <c r="J33" s="9">
        <f>SUM(J28:J32)</f>
        <v>0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19" t="s">
        <v>30</v>
      </c>
      <c r="C35" s="119"/>
      <c r="D35" s="119"/>
      <c r="E35" s="119"/>
      <c r="F35" s="119"/>
      <c r="G35" s="119"/>
      <c r="H35" s="119"/>
      <c r="I35" s="119"/>
      <c r="J35" s="119"/>
    </row>
    <row r="36" spans="2:12" x14ac:dyDescent="0.25">
      <c r="B36" s="116" t="s">
        <v>31</v>
      </c>
      <c r="C36" s="116"/>
      <c r="D36" s="116"/>
      <c r="E36" s="116"/>
      <c r="F36" s="116"/>
      <c r="G36" s="116"/>
      <c r="H36" s="116"/>
      <c r="I36" s="43" t="s">
        <v>24</v>
      </c>
      <c r="J36" s="43" t="s">
        <v>25</v>
      </c>
    </row>
    <row r="37" spans="2:12" x14ac:dyDescent="0.25">
      <c r="B37" s="5" t="s">
        <v>3</v>
      </c>
      <c r="C37" s="81" t="s">
        <v>179</v>
      </c>
      <c r="D37" s="81"/>
      <c r="E37" s="81"/>
      <c r="F37" s="81"/>
      <c r="G37" s="81"/>
      <c r="H37" s="81"/>
      <c r="I37" s="13">
        <v>8.3333000000000004E-2</v>
      </c>
      <c r="J37" s="7">
        <f>TRUNC($J$33*I37,2)</f>
        <v>0</v>
      </c>
    </row>
    <row r="38" spans="2:12" x14ac:dyDescent="0.25">
      <c r="B38" s="5" t="s">
        <v>5</v>
      </c>
      <c r="C38" s="81" t="s">
        <v>180</v>
      </c>
      <c r="D38" s="81"/>
      <c r="E38" s="81"/>
      <c r="F38" s="81"/>
      <c r="G38" s="81"/>
      <c r="H38" s="81"/>
      <c r="I38" s="14">
        <v>0.121</v>
      </c>
      <c r="J38" s="7">
        <f>TRUNC($J$33*I38,2)</f>
        <v>0</v>
      </c>
    </row>
    <row r="39" spans="2:12" x14ac:dyDescent="0.25">
      <c r="B39" s="5" t="s">
        <v>7</v>
      </c>
      <c r="C39" s="99" t="s">
        <v>174</v>
      </c>
      <c r="D39" s="100"/>
      <c r="E39" s="100"/>
      <c r="F39" s="100"/>
      <c r="G39" s="100"/>
      <c r="H39" s="101"/>
      <c r="I39" s="14">
        <f>(I37+I38)*I51</f>
        <v>7.5194544000000002E-2</v>
      </c>
      <c r="J39" s="7">
        <f>I39*J33</f>
        <v>0</v>
      </c>
    </row>
    <row r="40" spans="2:12" x14ac:dyDescent="0.25">
      <c r="B40" s="89" t="s">
        <v>34</v>
      </c>
      <c r="C40" s="89"/>
      <c r="D40" s="89"/>
      <c r="E40" s="89"/>
      <c r="F40" s="89"/>
      <c r="G40" s="89"/>
      <c r="H40" s="89"/>
      <c r="I40" s="15">
        <f>SUM(I37:I38)</f>
        <v>0.20433299999999999</v>
      </c>
      <c r="J40" s="9">
        <f>(J37+J38+J39)</f>
        <v>0</v>
      </c>
    </row>
    <row r="41" spans="2:12" x14ac:dyDescent="0.25">
      <c r="B41" s="93"/>
      <c r="C41" s="93"/>
      <c r="D41" s="93"/>
      <c r="E41" s="93"/>
      <c r="F41" s="93"/>
      <c r="G41" s="93"/>
      <c r="H41" s="93"/>
      <c r="I41" s="93"/>
      <c r="J41" s="93"/>
    </row>
    <row r="42" spans="2:12" x14ac:dyDescent="0.25">
      <c r="B42" s="116" t="s">
        <v>35</v>
      </c>
      <c r="C42" s="116"/>
      <c r="D42" s="116"/>
      <c r="E42" s="116"/>
      <c r="F42" s="116"/>
      <c r="G42" s="116"/>
      <c r="H42" s="116"/>
      <c r="I42" s="43" t="s">
        <v>24</v>
      </c>
      <c r="J42" s="43" t="s">
        <v>25</v>
      </c>
    </row>
    <row r="43" spans="2:12" x14ac:dyDescent="0.25">
      <c r="B43" s="5" t="s">
        <v>3</v>
      </c>
      <c r="C43" s="81" t="s">
        <v>36</v>
      </c>
      <c r="D43" s="81"/>
      <c r="E43" s="81"/>
      <c r="F43" s="81"/>
      <c r="G43" s="81"/>
      <c r="H43" s="81"/>
      <c r="I43" s="13">
        <v>0.2</v>
      </c>
      <c r="J43" s="7">
        <f>TRUNC(($J$33+$J$40)*$I$43,2)</f>
        <v>0</v>
      </c>
    </row>
    <row r="44" spans="2:12" x14ac:dyDescent="0.25">
      <c r="B44" s="5" t="s">
        <v>5</v>
      </c>
      <c r="C44" s="81" t="s">
        <v>37</v>
      </c>
      <c r="D44" s="81"/>
      <c r="E44" s="81"/>
      <c r="F44" s="81"/>
      <c r="G44" s="81"/>
      <c r="H44" s="81"/>
      <c r="I44" s="13">
        <v>2.5000000000000001E-2</v>
      </c>
      <c r="J44" s="7">
        <f>TRUNC(($J$33+$J$40)*$I$44,2)</f>
        <v>0</v>
      </c>
    </row>
    <row r="45" spans="2:12" ht="15" customHeight="1" x14ac:dyDescent="0.25">
      <c r="B45" s="5" t="s">
        <v>7</v>
      </c>
      <c r="C45" s="81" t="s">
        <v>38</v>
      </c>
      <c r="D45" s="81"/>
      <c r="E45" s="81"/>
      <c r="F45" s="81"/>
      <c r="G45" s="81"/>
      <c r="H45" s="81"/>
      <c r="I45" s="17">
        <v>0.03</v>
      </c>
      <c r="J45" s="7">
        <f>TRUNC(($J$33+$J$40)*$I$45,2)</f>
        <v>0</v>
      </c>
      <c r="L45" s="102" t="s">
        <v>39</v>
      </c>
    </row>
    <row r="46" spans="2:12" x14ac:dyDescent="0.25">
      <c r="B46" s="5" t="s">
        <v>9</v>
      </c>
      <c r="C46" s="81" t="s">
        <v>40</v>
      </c>
      <c r="D46" s="81"/>
      <c r="E46" s="81"/>
      <c r="F46" s="81"/>
      <c r="G46" s="81"/>
      <c r="H46" s="81"/>
      <c r="I46" s="13">
        <v>1.4999999999999999E-2</v>
      </c>
      <c r="J46" s="7">
        <f>TRUNC(($J$33+$J$40)*$I$46,2)</f>
        <v>0</v>
      </c>
      <c r="L46" s="103"/>
    </row>
    <row r="47" spans="2:12" x14ac:dyDescent="0.25">
      <c r="B47" s="5" t="s">
        <v>28</v>
      </c>
      <c r="C47" s="81" t="s">
        <v>41</v>
      </c>
      <c r="D47" s="81"/>
      <c r="E47" s="81"/>
      <c r="F47" s="81"/>
      <c r="G47" s="81"/>
      <c r="H47" s="81"/>
      <c r="I47" s="13">
        <v>0.01</v>
      </c>
      <c r="J47" s="7">
        <f>TRUNC(($J$33+$J$40)*$I$47,2)</f>
        <v>0</v>
      </c>
      <c r="L47" s="103"/>
    </row>
    <row r="48" spans="2:12" x14ac:dyDescent="0.25">
      <c r="B48" s="5" t="s">
        <v>42</v>
      </c>
      <c r="C48" s="81" t="s">
        <v>43</v>
      </c>
      <c r="D48" s="81"/>
      <c r="E48" s="81"/>
      <c r="F48" s="81"/>
      <c r="G48" s="81"/>
      <c r="H48" s="81"/>
      <c r="I48" s="13">
        <v>6.0000000000000001E-3</v>
      </c>
      <c r="J48" s="7">
        <f>TRUNC(($J$33+$J$40)*$I$48,2)</f>
        <v>0</v>
      </c>
      <c r="L48" s="103"/>
    </row>
    <row r="49" spans="2:12" x14ac:dyDescent="0.25">
      <c r="B49" s="5" t="s">
        <v>44</v>
      </c>
      <c r="C49" s="81" t="s">
        <v>45</v>
      </c>
      <c r="D49" s="81"/>
      <c r="E49" s="81"/>
      <c r="F49" s="81"/>
      <c r="G49" s="81"/>
      <c r="H49" s="81"/>
      <c r="I49" s="13">
        <v>2E-3</v>
      </c>
      <c r="J49" s="7">
        <f>TRUNC(($J$33+$J$40)*$I$49,2)</f>
        <v>0</v>
      </c>
      <c r="L49" s="104"/>
    </row>
    <row r="50" spans="2:12" x14ac:dyDescent="0.25">
      <c r="B50" s="5" t="s">
        <v>46</v>
      </c>
      <c r="C50" s="81" t="s">
        <v>47</v>
      </c>
      <c r="D50" s="81"/>
      <c r="E50" s="81"/>
      <c r="F50" s="81"/>
      <c r="G50" s="81"/>
      <c r="H50" s="81"/>
      <c r="I50" s="13">
        <v>0.08</v>
      </c>
      <c r="J50" s="7">
        <f>TRUNC(($J$33+$J$40)*$I$50,2)</f>
        <v>0</v>
      </c>
    </row>
    <row r="51" spans="2:12" x14ac:dyDescent="0.25">
      <c r="B51" s="89" t="s">
        <v>48</v>
      </c>
      <c r="C51" s="89"/>
      <c r="D51" s="89"/>
      <c r="E51" s="89"/>
      <c r="F51" s="89"/>
      <c r="G51" s="89"/>
      <c r="H51" s="89"/>
      <c r="I51" s="15">
        <f>SUM(I43:I50)</f>
        <v>0.36800000000000005</v>
      </c>
      <c r="J51" s="9">
        <f>SUM(J43:J50)</f>
        <v>0</v>
      </c>
    </row>
    <row r="52" spans="2:12" x14ac:dyDescent="0.25">
      <c r="B52" s="93"/>
      <c r="C52" s="93"/>
      <c r="D52" s="93"/>
      <c r="E52" s="93"/>
      <c r="F52" s="93"/>
      <c r="G52" s="93"/>
      <c r="H52" s="93"/>
      <c r="I52" s="93"/>
      <c r="J52" s="93"/>
    </row>
    <row r="53" spans="2:12" x14ac:dyDescent="0.25">
      <c r="B53" s="116" t="s">
        <v>49</v>
      </c>
      <c r="C53" s="116"/>
      <c r="D53" s="116"/>
      <c r="E53" s="116"/>
      <c r="F53" s="116"/>
      <c r="G53" s="116"/>
      <c r="H53" s="116"/>
      <c r="I53" s="46"/>
      <c r="J53" s="43" t="s">
        <v>25</v>
      </c>
    </row>
    <row r="54" spans="2:12" x14ac:dyDescent="0.25">
      <c r="B54" s="5" t="s">
        <v>3</v>
      </c>
      <c r="C54" s="90" t="s">
        <v>142</v>
      </c>
      <c r="D54" s="90"/>
      <c r="E54" s="90"/>
      <c r="F54" s="90"/>
      <c r="G54" s="90"/>
      <c r="H54" s="90"/>
      <c r="I54" s="2" t="s">
        <v>50</v>
      </c>
      <c r="J54" s="18"/>
    </row>
    <row r="55" spans="2:12" x14ac:dyDescent="0.25">
      <c r="B55" s="5" t="s">
        <v>5</v>
      </c>
      <c r="C55" s="90" t="s">
        <v>136</v>
      </c>
      <c r="D55" s="90"/>
      <c r="E55" s="90"/>
      <c r="F55" s="90"/>
      <c r="G55" s="90"/>
      <c r="H55" s="90"/>
      <c r="I55" s="2" t="s">
        <v>50</v>
      </c>
      <c r="J55" s="18"/>
    </row>
    <row r="56" spans="2:12" x14ac:dyDescent="0.25">
      <c r="B56" s="5" t="s">
        <v>7</v>
      </c>
      <c r="C56" s="99" t="s">
        <v>138</v>
      </c>
      <c r="D56" s="100"/>
      <c r="E56" s="100"/>
      <c r="F56" s="100"/>
      <c r="G56" s="100"/>
      <c r="H56" s="101"/>
      <c r="I56" s="2"/>
      <c r="J56" s="51"/>
    </row>
    <row r="57" spans="2:12" x14ac:dyDescent="0.25">
      <c r="B57" s="5" t="s">
        <v>28</v>
      </c>
      <c r="C57" s="120" t="s">
        <v>139</v>
      </c>
      <c r="D57" s="121"/>
      <c r="E57" s="121"/>
      <c r="F57" s="121"/>
      <c r="G57" s="121"/>
      <c r="H57" s="122"/>
      <c r="I57" s="2"/>
      <c r="J57" s="18">
        <f>(52*J28*0.0095%)+(26*J28*0.0095%)</f>
        <v>0</v>
      </c>
    </row>
    <row r="58" spans="2:12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SUM(J54:J57)</f>
        <v>0</v>
      </c>
    </row>
    <row r="59" spans="2:12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2" x14ac:dyDescent="0.25">
      <c r="B60" s="116" t="s">
        <v>52</v>
      </c>
      <c r="C60" s="116"/>
      <c r="D60" s="116"/>
      <c r="E60" s="116"/>
      <c r="F60" s="116"/>
      <c r="G60" s="116"/>
      <c r="H60" s="116"/>
      <c r="I60" s="116"/>
      <c r="J60" s="116"/>
    </row>
    <row r="61" spans="2:12" x14ac:dyDescent="0.25">
      <c r="B61" s="116" t="s">
        <v>53</v>
      </c>
      <c r="C61" s="116"/>
      <c r="D61" s="116"/>
      <c r="E61" s="116"/>
      <c r="F61" s="116"/>
      <c r="G61" s="116"/>
      <c r="H61" s="116"/>
      <c r="I61" s="116"/>
      <c r="J61" s="43" t="s">
        <v>25</v>
      </c>
    </row>
    <row r="62" spans="2:12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J40</f>
        <v>0</v>
      </c>
    </row>
    <row r="63" spans="2:12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J51</f>
        <v>0</v>
      </c>
    </row>
    <row r="64" spans="2:12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119" t="s">
        <v>61</v>
      </c>
      <c r="C67" s="119"/>
      <c r="D67" s="119"/>
      <c r="E67" s="119"/>
      <c r="F67" s="119"/>
      <c r="G67" s="119"/>
      <c r="H67" s="119"/>
      <c r="I67" s="119"/>
      <c r="J67" s="119"/>
    </row>
    <row r="68" spans="2:10" x14ac:dyDescent="0.25">
      <c r="B68" s="12">
        <v>3</v>
      </c>
      <c r="C68" s="116" t="s">
        <v>62</v>
      </c>
      <c r="D68" s="116"/>
      <c r="E68" s="116"/>
      <c r="F68" s="116"/>
      <c r="G68" s="116"/>
      <c r="H68" s="116"/>
      <c r="I68" s="43" t="s">
        <v>24</v>
      </c>
      <c r="J68" s="4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I69*J33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I50*I69</f>
        <v>3.3333333333333332E-4</v>
      </c>
      <c r="J70" s="19">
        <f>I70*J33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I71*J33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I72*J33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I51*I72</f>
        <v>7.1555555555555565E-3</v>
      </c>
      <c r="J73" s="19">
        <f>J51*I72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I74*J33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119" t="s">
        <v>66</v>
      </c>
      <c r="C77" s="119"/>
      <c r="D77" s="119"/>
      <c r="E77" s="119"/>
      <c r="F77" s="119"/>
      <c r="G77" s="119"/>
      <c r="H77" s="119"/>
      <c r="I77" s="119"/>
      <c r="J77" s="119"/>
    </row>
    <row r="78" spans="2:10" x14ac:dyDescent="0.25">
      <c r="B78" s="116" t="s">
        <v>67</v>
      </c>
      <c r="C78" s="116"/>
      <c r="D78" s="116"/>
      <c r="E78" s="116"/>
      <c r="F78" s="116"/>
      <c r="G78" s="116"/>
      <c r="H78" s="116"/>
      <c r="I78" s="43" t="s">
        <v>24</v>
      </c>
      <c r="J78" s="4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I79*J33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I80*J33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I81*J33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I82*J33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I83*J33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TRUNC(($J$33)*I84,2)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116" t="s">
        <v>75</v>
      </c>
      <c r="C87" s="116"/>
      <c r="D87" s="116"/>
      <c r="E87" s="116"/>
      <c r="F87" s="116"/>
      <c r="G87" s="116"/>
      <c r="H87" s="116"/>
      <c r="I87" s="43" t="s">
        <v>24</v>
      </c>
      <c r="J87" s="4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116" t="s">
        <v>78</v>
      </c>
      <c r="C91" s="116"/>
      <c r="D91" s="116"/>
      <c r="E91" s="116"/>
      <c r="F91" s="116"/>
      <c r="G91" s="116"/>
      <c r="H91" s="116"/>
      <c r="I91" s="116"/>
      <c r="J91" s="116"/>
    </row>
    <row r="92" spans="2:10" x14ac:dyDescent="0.25">
      <c r="B92" s="116" t="s">
        <v>79</v>
      </c>
      <c r="C92" s="116"/>
      <c r="D92" s="116"/>
      <c r="E92" s="116"/>
      <c r="F92" s="116"/>
      <c r="G92" s="116"/>
      <c r="H92" s="116"/>
      <c r="I92" s="116"/>
      <c r="J92" s="4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119" t="s">
        <v>85</v>
      </c>
      <c r="C97" s="119"/>
      <c r="D97" s="119"/>
      <c r="E97" s="119"/>
      <c r="F97" s="119"/>
      <c r="G97" s="119"/>
      <c r="H97" s="119"/>
      <c r="I97" s="119"/>
      <c r="J97" s="119"/>
    </row>
    <row r="98" spans="2:10" x14ac:dyDescent="0.25">
      <c r="B98" s="43">
        <v>5</v>
      </c>
      <c r="C98" s="116" t="s">
        <v>86</v>
      </c>
      <c r="D98" s="116"/>
      <c r="E98" s="116"/>
      <c r="F98" s="116"/>
      <c r="G98" s="116"/>
      <c r="H98" s="116"/>
      <c r="I98" s="43"/>
      <c r="J98" s="4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>
        <v>0</v>
      </c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119" t="s">
        <v>91</v>
      </c>
      <c r="C105" s="119"/>
      <c r="D105" s="119"/>
      <c r="E105" s="119"/>
      <c r="F105" s="119"/>
      <c r="G105" s="119"/>
      <c r="H105" s="119"/>
      <c r="I105" s="119"/>
      <c r="J105" s="119"/>
    </row>
    <row r="106" spans="2:10" x14ac:dyDescent="0.25">
      <c r="B106" s="43">
        <v>6</v>
      </c>
      <c r="C106" s="116" t="s">
        <v>92</v>
      </c>
      <c r="D106" s="116"/>
      <c r="E106" s="116"/>
      <c r="F106" s="116"/>
      <c r="G106" s="116"/>
      <c r="H106" s="116"/>
      <c r="I106" s="43" t="s">
        <v>24</v>
      </c>
      <c r="J106" s="4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J33+J65+J75+J95+J103+J107+J108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116" t="s">
        <v>110</v>
      </c>
      <c r="C123" s="116"/>
      <c r="D123" s="116"/>
      <c r="E123" s="116"/>
      <c r="F123" s="116"/>
      <c r="G123" s="116"/>
      <c r="H123" s="116"/>
      <c r="I123" s="116"/>
      <c r="J123" s="116"/>
    </row>
    <row r="124" spans="2:10" x14ac:dyDescent="0.25">
      <c r="B124" s="116" t="s">
        <v>111</v>
      </c>
      <c r="C124" s="116"/>
      <c r="D124" s="116"/>
      <c r="E124" s="116"/>
      <c r="F124" s="116"/>
      <c r="G124" s="116"/>
      <c r="H124" s="116"/>
      <c r="I124" s="116"/>
      <c r="J124" s="4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J33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116" t="s">
        <v>112</v>
      </c>
      <c r="D130" s="116"/>
      <c r="E130" s="116"/>
      <c r="F130" s="116"/>
      <c r="G130" s="116"/>
      <c r="H130" s="116"/>
      <c r="I130" s="116"/>
      <c r="J130" s="4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123" t="s">
        <v>113</v>
      </c>
      <c r="C132" s="123"/>
      <c r="D132" s="123"/>
      <c r="E132" s="123"/>
      <c r="F132" s="123"/>
      <c r="G132" s="123"/>
      <c r="H132" s="123"/>
      <c r="I132" s="123"/>
      <c r="J132" s="45">
        <f>TRUNC(J130+J131,2)</f>
        <v>0</v>
      </c>
      <c r="L132" s="38"/>
    </row>
    <row r="133" spans="2:12" ht="18" x14ac:dyDescent="0.25">
      <c r="B133" s="123" t="s">
        <v>114</v>
      </c>
      <c r="C133" s="123"/>
      <c r="D133" s="123"/>
      <c r="E133" s="123"/>
      <c r="F133" s="123"/>
      <c r="G133" s="123"/>
      <c r="H133" s="123"/>
      <c r="I133" s="123"/>
      <c r="J133" s="45">
        <f>J132*12</f>
        <v>0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E590F-DED8-45A7-AA0C-90C9A09E1612}">
  <sheetPr>
    <tabColor rgb="FF00B0F0"/>
    <pageSetUpPr fitToPage="1"/>
  </sheetPr>
  <dimension ref="B1:L133"/>
  <sheetViews>
    <sheetView showGridLines="0" topLeftCell="B1" zoomScale="115" zoomScaleNormal="115" workbookViewId="0">
      <selection activeCell="B56" sqref="A56:XFD5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09" t="s">
        <v>185</v>
      </c>
      <c r="C7" s="110"/>
      <c r="D7" s="110"/>
      <c r="E7" s="110"/>
      <c r="F7" s="110"/>
      <c r="G7" s="110"/>
      <c r="H7" s="110"/>
      <c r="I7" s="110"/>
      <c r="J7" s="110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82" t="s">
        <v>2</v>
      </c>
      <c r="C9" s="82"/>
      <c r="D9" s="82"/>
      <c r="E9" s="82"/>
      <c r="F9" s="82"/>
      <c r="G9" s="82"/>
      <c r="H9" s="82"/>
      <c r="I9" s="82"/>
      <c r="J9" s="82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2" t="s">
        <v>11</v>
      </c>
      <c r="C15" s="82"/>
      <c r="D15" s="82"/>
      <c r="E15" s="82"/>
      <c r="F15" s="82"/>
      <c r="G15" s="82"/>
      <c r="H15" s="82"/>
      <c r="I15" s="82"/>
      <c r="J15" s="82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2" t="s">
        <v>16</v>
      </c>
      <c r="C19" s="82"/>
      <c r="D19" s="82"/>
      <c r="E19" s="82"/>
      <c r="F19" s="82"/>
      <c r="G19" s="82"/>
      <c r="H19" s="82"/>
      <c r="I19" s="82"/>
      <c r="J19" s="82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92" t="s">
        <v>22</v>
      </c>
      <c r="C26" s="92"/>
      <c r="D26" s="92"/>
      <c r="E26" s="92"/>
      <c r="F26" s="92"/>
      <c r="G26" s="92"/>
      <c r="H26" s="92"/>
      <c r="I26" s="92"/>
      <c r="J26" s="92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27</v>
      </c>
      <c r="D31" s="81"/>
      <c r="E31" s="81"/>
      <c r="F31" s="81"/>
      <c r="G31" s="81"/>
      <c r="H31" s="81"/>
      <c r="I31" s="8"/>
      <c r="J31" s="7">
        <v>0</v>
      </c>
    </row>
    <row r="32" spans="2:10" x14ac:dyDescent="0.25">
      <c r="B32" s="89" t="s">
        <v>29</v>
      </c>
      <c r="C32" s="89"/>
      <c r="D32" s="89"/>
      <c r="E32" s="89"/>
      <c r="F32" s="89"/>
      <c r="G32" s="89"/>
      <c r="H32" s="89"/>
      <c r="I32" s="89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2" t="s">
        <v>30</v>
      </c>
      <c r="C34" s="92"/>
      <c r="D34" s="92"/>
      <c r="E34" s="92"/>
      <c r="F34" s="92"/>
      <c r="G34" s="92"/>
      <c r="H34" s="92"/>
      <c r="I34" s="92"/>
      <c r="J34" s="92"/>
    </row>
    <row r="35" spans="2:12" x14ac:dyDescent="0.25">
      <c r="B35" s="82" t="s">
        <v>31</v>
      </c>
      <c r="C35" s="82"/>
      <c r="D35" s="82"/>
      <c r="E35" s="82"/>
      <c r="F35" s="82"/>
      <c r="G35" s="82"/>
      <c r="H35" s="82"/>
      <c r="I35" s="53" t="s">
        <v>24</v>
      </c>
      <c r="J35" s="53" t="s">
        <v>25</v>
      </c>
    </row>
    <row r="36" spans="2:12" x14ac:dyDescent="0.25">
      <c r="B36" s="5" t="s">
        <v>3</v>
      </c>
      <c r="C36" s="81" t="s">
        <v>179</v>
      </c>
      <c r="D36" s="81"/>
      <c r="E36" s="81"/>
      <c r="F36" s="81"/>
      <c r="G36" s="81"/>
      <c r="H36" s="81"/>
      <c r="I36" s="13">
        <v>8.3333000000000004E-2</v>
      </c>
      <c r="J36" s="7">
        <f>J32*I36</f>
        <v>0</v>
      </c>
    </row>
    <row r="37" spans="2:12" x14ac:dyDescent="0.25">
      <c r="B37" s="5" t="s">
        <v>5</v>
      </c>
      <c r="C37" s="81" t="s">
        <v>180</v>
      </c>
      <c r="D37" s="81"/>
      <c r="E37" s="81"/>
      <c r="F37" s="81"/>
      <c r="G37" s="81"/>
      <c r="H37" s="81"/>
      <c r="I37" s="14">
        <v>0.121</v>
      </c>
      <c r="J37" s="7">
        <f>J32*I37</f>
        <v>0</v>
      </c>
    </row>
    <row r="38" spans="2:12" x14ac:dyDescent="0.25">
      <c r="B38" s="5" t="s">
        <v>7</v>
      </c>
      <c r="C38" s="99" t="s">
        <v>174</v>
      </c>
      <c r="D38" s="100"/>
      <c r="E38" s="100"/>
      <c r="F38" s="100"/>
      <c r="G38" s="100"/>
      <c r="H38" s="101"/>
      <c r="I38" s="14">
        <f>(I36+I37)*I50</f>
        <v>7.5194544000000002E-2</v>
      </c>
      <c r="J38" s="7">
        <f>I38*J32</f>
        <v>0</v>
      </c>
    </row>
    <row r="39" spans="2:12" x14ac:dyDescent="0.25">
      <c r="B39" s="89" t="s">
        <v>34</v>
      </c>
      <c r="C39" s="89"/>
      <c r="D39" s="89"/>
      <c r="E39" s="89"/>
      <c r="F39" s="89"/>
      <c r="G39" s="89"/>
      <c r="H39" s="89"/>
      <c r="I39" s="15">
        <f>SUM(I36:I37)</f>
        <v>0.20433299999999999</v>
      </c>
      <c r="J39" s="9">
        <f>(J36+J37+J38)</f>
        <v>0</v>
      </c>
    </row>
    <row r="40" spans="2:12" x14ac:dyDescent="0.25">
      <c r="B40" s="93"/>
      <c r="C40" s="93"/>
      <c r="D40" s="93"/>
      <c r="E40" s="93"/>
      <c r="F40" s="93"/>
      <c r="G40" s="93"/>
      <c r="H40" s="93"/>
      <c r="I40" s="93"/>
      <c r="J40" s="93"/>
    </row>
    <row r="41" spans="2:12" x14ac:dyDescent="0.25">
      <c r="B41" s="82" t="s">
        <v>35</v>
      </c>
      <c r="C41" s="82"/>
      <c r="D41" s="82"/>
      <c r="E41" s="82"/>
      <c r="F41" s="82"/>
      <c r="G41" s="82"/>
      <c r="H41" s="82"/>
      <c r="I41" s="53" t="s">
        <v>24</v>
      </c>
      <c r="J41" s="53" t="s">
        <v>25</v>
      </c>
    </row>
    <row r="42" spans="2:12" x14ac:dyDescent="0.25">
      <c r="B42" s="5" t="s">
        <v>3</v>
      </c>
      <c r="C42" s="81" t="s">
        <v>36</v>
      </c>
      <c r="D42" s="81"/>
      <c r="E42" s="81"/>
      <c r="F42" s="81"/>
      <c r="G42" s="81"/>
      <c r="H42" s="81"/>
      <c r="I42" s="13">
        <v>0.2</v>
      </c>
      <c r="J42" s="7">
        <f>(J32+J39)*I42</f>
        <v>0</v>
      </c>
    </row>
    <row r="43" spans="2:12" x14ac:dyDescent="0.25">
      <c r="B43" s="5" t="s">
        <v>5</v>
      </c>
      <c r="C43" s="81" t="s">
        <v>37</v>
      </c>
      <c r="D43" s="81"/>
      <c r="E43" s="81"/>
      <c r="F43" s="81"/>
      <c r="G43" s="81"/>
      <c r="H43" s="81"/>
      <c r="I43" s="13">
        <v>2.5000000000000001E-2</v>
      </c>
      <c r="J43" s="7">
        <f>(J32+J39)*I43</f>
        <v>0</v>
      </c>
    </row>
    <row r="44" spans="2:12" ht="15" customHeight="1" x14ac:dyDescent="0.25">
      <c r="B44" s="5" t="s">
        <v>7</v>
      </c>
      <c r="C44" s="81" t="s">
        <v>38</v>
      </c>
      <c r="D44" s="81"/>
      <c r="E44" s="81"/>
      <c r="F44" s="81"/>
      <c r="G44" s="81"/>
      <c r="H44" s="81"/>
      <c r="I44" s="57">
        <v>0.03</v>
      </c>
      <c r="J44" s="7">
        <f>(J32+J39)*I44</f>
        <v>0</v>
      </c>
      <c r="L44" s="102" t="s">
        <v>39</v>
      </c>
    </row>
    <row r="45" spans="2:12" x14ac:dyDescent="0.25">
      <c r="B45" s="5" t="s">
        <v>9</v>
      </c>
      <c r="C45" s="81" t="s">
        <v>40</v>
      </c>
      <c r="D45" s="81"/>
      <c r="E45" s="81"/>
      <c r="F45" s="81"/>
      <c r="G45" s="81"/>
      <c r="H45" s="81"/>
      <c r="I45" s="13">
        <v>1.4999999999999999E-2</v>
      </c>
      <c r="J45" s="7">
        <f>(J32+J39)*I45</f>
        <v>0</v>
      </c>
      <c r="L45" s="103"/>
    </row>
    <row r="46" spans="2:12" x14ac:dyDescent="0.25">
      <c r="B46" s="5" t="s">
        <v>28</v>
      </c>
      <c r="C46" s="81" t="s">
        <v>41</v>
      </c>
      <c r="D46" s="81"/>
      <c r="E46" s="81"/>
      <c r="F46" s="81"/>
      <c r="G46" s="81"/>
      <c r="H46" s="81"/>
      <c r="I46" s="13">
        <v>0.01</v>
      </c>
      <c r="J46" s="7">
        <f>(J32+J39)*I46</f>
        <v>0</v>
      </c>
      <c r="L46" s="103"/>
    </row>
    <row r="47" spans="2:12" x14ac:dyDescent="0.25">
      <c r="B47" s="5" t="s">
        <v>42</v>
      </c>
      <c r="C47" s="81" t="s">
        <v>43</v>
      </c>
      <c r="D47" s="81"/>
      <c r="E47" s="81"/>
      <c r="F47" s="81"/>
      <c r="G47" s="81"/>
      <c r="H47" s="81"/>
      <c r="I47" s="13">
        <v>6.0000000000000001E-3</v>
      </c>
      <c r="J47" s="7">
        <f>(J32+J39)*I47</f>
        <v>0</v>
      </c>
      <c r="L47" s="103"/>
    </row>
    <row r="48" spans="2:12" x14ac:dyDescent="0.25">
      <c r="B48" s="5" t="s">
        <v>44</v>
      </c>
      <c r="C48" s="81" t="s">
        <v>45</v>
      </c>
      <c r="D48" s="81"/>
      <c r="E48" s="81"/>
      <c r="F48" s="81"/>
      <c r="G48" s="81"/>
      <c r="H48" s="81"/>
      <c r="I48" s="13">
        <v>2E-3</v>
      </c>
      <c r="J48" s="7">
        <f>(J32+J39)*I48</f>
        <v>0</v>
      </c>
      <c r="L48" s="104"/>
    </row>
    <row r="49" spans="2:10" x14ac:dyDescent="0.25">
      <c r="B49" s="5" t="s">
        <v>46</v>
      </c>
      <c r="C49" s="81" t="s">
        <v>47</v>
      </c>
      <c r="D49" s="81"/>
      <c r="E49" s="81"/>
      <c r="F49" s="81"/>
      <c r="G49" s="81"/>
      <c r="H49" s="81"/>
      <c r="I49" s="13">
        <v>0.08</v>
      </c>
      <c r="J49" s="7">
        <f>(J32+J39)*I49</f>
        <v>0</v>
      </c>
    </row>
    <row r="50" spans="2:10" x14ac:dyDescent="0.25">
      <c r="B50" s="89" t="s">
        <v>48</v>
      </c>
      <c r="C50" s="89"/>
      <c r="D50" s="89"/>
      <c r="E50" s="89"/>
      <c r="F50" s="89"/>
      <c r="G50" s="89"/>
      <c r="H50" s="89"/>
      <c r="I50" s="15">
        <f>SUM(I42:I49)</f>
        <v>0.36800000000000005</v>
      </c>
      <c r="J50" s="9">
        <f>SUM(J42:J49)</f>
        <v>0</v>
      </c>
    </row>
    <row r="51" spans="2:10" x14ac:dyDescent="0.25">
      <c r="B51" s="93"/>
      <c r="C51" s="93"/>
      <c r="D51" s="93"/>
      <c r="E51" s="93"/>
      <c r="F51" s="93"/>
      <c r="G51" s="93"/>
      <c r="H51" s="93"/>
      <c r="I51" s="93"/>
      <c r="J51" s="93"/>
    </row>
    <row r="52" spans="2:10" x14ac:dyDescent="0.25">
      <c r="B52" s="82" t="s">
        <v>49</v>
      </c>
      <c r="C52" s="82"/>
      <c r="D52" s="82"/>
      <c r="E52" s="82"/>
      <c r="F52" s="82"/>
      <c r="G52" s="82"/>
      <c r="H52" s="82"/>
      <c r="I52" s="56"/>
      <c r="J52" s="53" t="s">
        <v>25</v>
      </c>
    </row>
    <row r="53" spans="2:10" x14ac:dyDescent="0.25">
      <c r="B53" s="5" t="s">
        <v>3</v>
      </c>
      <c r="C53" s="90" t="s">
        <v>137</v>
      </c>
      <c r="D53" s="90"/>
      <c r="E53" s="90"/>
      <c r="F53" s="90"/>
      <c r="G53" s="90"/>
      <c r="H53" s="90"/>
      <c r="I53" s="52"/>
      <c r="J53" s="18"/>
    </row>
    <row r="54" spans="2:10" x14ac:dyDescent="0.25">
      <c r="B54" s="5" t="s">
        <v>5</v>
      </c>
      <c r="C54" s="90" t="s">
        <v>136</v>
      </c>
      <c r="D54" s="90"/>
      <c r="E54" s="90"/>
      <c r="F54" s="90"/>
      <c r="G54" s="90"/>
      <c r="H54" s="90"/>
      <c r="I54" s="52"/>
      <c r="J54" s="18"/>
    </row>
    <row r="55" spans="2:10" x14ac:dyDescent="0.25">
      <c r="B55" s="5" t="s">
        <v>7</v>
      </c>
      <c r="C55" s="99" t="s">
        <v>138</v>
      </c>
      <c r="D55" s="100"/>
      <c r="E55" s="100"/>
      <c r="F55" s="100"/>
      <c r="G55" s="100"/>
      <c r="H55" s="101"/>
      <c r="I55" s="2"/>
      <c r="J55" s="51"/>
    </row>
    <row r="56" spans="2:10" x14ac:dyDescent="0.25">
      <c r="B56" s="5" t="s">
        <v>28</v>
      </c>
      <c r="C56" s="50" t="s">
        <v>139</v>
      </c>
      <c r="D56" s="100"/>
      <c r="E56" s="100"/>
      <c r="F56" s="100"/>
      <c r="G56" s="100"/>
      <c r="H56" s="101"/>
      <c r="I56" s="2"/>
      <c r="J56" s="18"/>
    </row>
    <row r="57" spans="2:10" x14ac:dyDescent="0.25">
      <c r="B57" s="5" t="s">
        <v>42</v>
      </c>
      <c r="C57" s="81" t="s">
        <v>116</v>
      </c>
      <c r="D57" s="81"/>
      <c r="E57" s="81"/>
      <c r="F57" s="81"/>
      <c r="G57" s="81"/>
      <c r="H57" s="81"/>
      <c r="I57" s="2"/>
      <c r="J57" s="18">
        <v>0</v>
      </c>
    </row>
    <row r="58" spans="2:10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SUM(J53:J57)</f>
        <v>0</v>
      </c>
    </row>
    <row r="59" spans="2:10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0" x14ac:dyDescent="0.25">
      <c r="B60" s="82" t="s">
        <v>52</v>
      </c>
      <c r="C60" s="82"/>
      <c r="D60" s="82"/>
      <c r="E60" s="82"/>
      <c r="F60" s="82"/>
      <c r="G60" s="82"/>
      <c r="H60" s="82"/>
      <c r="I60" s="82"/>
      <c r="J60" s="82"/>
    </row>
    <row r="61" spans="2:10" x14ac:dyDescent="0.25">
      <c r="B61" s="82" t="s">
        <v>53</v>
      </c>
      <c r="C61" s="82"/>
      <c r="D61" s="82"/>
      <c r="E61" s="82"/>
      <c r="F61" s="82"/>
      <c r="G61" s="82"/>
      <c r="H61" s="82"/>
      <c r="I61" s="82"/>
      <c r="J61" s="53" t="s">
        <v>25</v>
      </c>
    </row>
    <row r="62" spans="2:10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J39</f>
        <v>0</v>
      </c>
    </row>
    <row r="63" spans="2:10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J50</f>
        <v>0</v>
      </c>
    </row>
    <row r="64" spans="2:10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92" t="s">
        <v>61</v>
      </c>
      <c r="C67" s="92"/>
      <c r="D67" s="92"/>
      <c r="E67" s="92"/>
      <c r="F67" s="92"/>
      <c r="G67" s="92"/>
      <c r="H67" s="92"/>
      <c r="I67" s="92"/>
      <c r="J67" s="92"/>
    </row>
    <row r="68" spans="2:10" x14ac:dyDescent="0.25">
      <c r="B68" s="12">
        <v>3</v>
      </c>
      <c r="C68" s="82" t="s">
        <v>62</v>
      </c>
      <c r="D68" s="82"/>
      <c r="E68" s="82"/>
      <c r="F68" s="82"/>
      <c r="G68" s="82"/>
      <c r="H68" s="82"/>
      <c r="I68" s="53" t="s">
        <v>24</v>
      </c>
      <c r="J68" s="5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I71*J32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I72*J32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I50*I72</f>
        <v>7.1555555555555565E-3</v>
      </c>
      <c r="J73" s="19">
        <f>I72*J50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I74*J32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92" t="s">
        <v>66</v>
      </c>
      <c r="C77" s="92"/>
      <c r="D77" s="92"/>
      <c r="E77" s="92"/>
      <c r="F77" s="92"/>
      <c r="G77" s="92"/>
      <c r="H77" s="92"/>
      <c r="I77" s="92"/>
      <c r="J77" s="92"/>
    </row>
    <row r="78" spans="2:10" x14ac:dyDescent="0.25">
      <c r="B78" s="82" t="s">
        <v>67</v>
      </c>
      <c r="C78" s="82"/>
      <c r="D78" s="82"/>
      <c r="E78" s="82"/>
      <c r="F78" s="82"/>
      <c r="G78" s="82"/>
      <c r="H78" s="82"/>
      <c r="I78" s="53" t="s">
        <v>24</v>
      </c>
      <c r="J78" s="5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I79*J32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TRUNC(($J$32)*I84,2)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82" t="s">
        <v>75</v>
      </c>
      <c r="C87" s="82"/>
      <c r="D87" s="82"/>
      <c r="E87" s="82"/>
      <c r="F87" s="82"/>
      <c r="G87" s="82"/>
      <c r="H87" s="82"/>
      <c r="I87" s="53" t="s">
        <v>24</v>
      </c>
      <c r="J87" s="5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82" t="s">
        <v>78</v>
      </c>
      <c r="C91" s="82"/>
      <c r="D91" s="82"/>
      <c r="E91" s="82"/>
      <c r="F91" s="82"/>
      <c r="G91" s="82"/>
      <c r="H91" s="82"/>
      <c r="I91" s="82"/>
      <c r="J91" s="82"/>
    </row>
    <row r="92" spans="2:10" x14ac:dyDescent="0.25">
      <c r="B92" s="82" t="s">
        <v>79</v>
      </c>
      <c r="C92" s="82"/>
      <c r="D92" s="82"/>
      <c r="E92" s="82"/>
      <c r="F92" s="82"/>
      <c r="G92" s="82"/>
      <c r="H92" s="82"/>
      <c r="I92" s="82"/>
      <c r="J92" s="5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92" t="s">
        <v>85</v>
      </c>
      <c r="C97" s="92"/>
      <c r="D97" s="92"/>
      <c r="E97" s="92"/>
      <c r="F97" s="92"/>
      <c r="G97" s="92"/>
      <c r="H97" s="92"/>
      <c r="I97" s="92"/>
      <c r="J97" s="92"/>
    </row>
    <row r="98" spans="2:10" x14ac:dyDescent="0.25">
      <c r="B98" s="53">
        <v>5</v>
      </c>
      <c r="C98" s="82" t="s">
        <v>86</v>
      </c>
      <c r="D98" s="82"/>
      <c r="E98" s="82"/>
      <c r="F98" s="82"/>
      <c r="G98" s="82"/>
      <c r="H98" s="82"/>
      <c r="I98" s="53"/>
      <c r="J98" s="5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92" t="s">
        <v>91</v>
      </c>
      <c r="C105" s="92"/>
      <c r="D105" s="92"/>
      <c r="E105" s="92"/>
      <c r="F105" s="92"/>
      <c r="G105" s="92"/>
      <c r="H105" s="92"/>
      <c r="I105" s="92"/>
      <c r="J105" s="92"/>
    </row>
    <row r="106" spans="2:10" x14ac:dyDescent="0.25">
      <c r="B106" s="53">
        <v>6</v>
      </c>
      <c r="C106" s="82" t="s">
        <v>92</v>
      </c>
      <c r="D106" s="82"/>
      <c r="E106" s="82"/>
      <c r="F106" s="82"/>
      <c r="G106" s="82"/>
      <c r="H106" s="82"/>
      <c r="I106" s="53" t="s">
        <v>24</v>
      </c>
      <c r="J106" s="5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ht="15.95" customHeight="1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82" t="s">
        <v>110</v>
      </c>
      <c r="C123" s="82"/>
      <c r="D123" s="82"/>
      <c r="E123" s="82"/>
      <c r="F123" s="82"/>
      <c r="G123" s="82"/>
      <c r="H123" s="82"/>
      <c r="I123" s="82"/>
      <c r="J123" s="82"/>
    </row>
    <row r="124" spans="2:10" x14ac:dyDescent="0.25">
      <c r="B124" s="82" t="s">
        <v>111</v>
      </c>
      <c r="C124" s="82"/>
      <c r="D124" s="82"/>
      <c r="E124" s="82"/>
      <c r="F124" s="82"/>
      <c r="G124" s="82"/>
      <c r="H124" s="82"/>
      <c r="I124" s="82"/>
      <c r="J124" s="5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J32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82" t="s">
        <v>112</v>
      </c>
      <c r="D130" s="82"/>
      <c r="E130" s="82"/>
      <c r="F130" s="82"/>
      <c r="G130" s="82"/>
      <c r="H130" s="82"/>
      <c r="I130" s="82"/>
      <c r="J130" s="5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83" t="s">
        <v>173</v>
      </c>
      <c r="C132" s="83"/>
      <c r="D132" s="83"/>
      <c r="E132" s="83"/>
      <c r="F132" s="83"/>
      <c r="G132" s="83"/>
      <c r="H132" s="83"/>
      <c r="I132" s="83"/>
      <c r="J132" s="55">
        <f>TRUNC(J130+J131,2)</f>
        <v>0</v>
      </c>
      <c r="L132" s="38"/>
    </row>
    <row r="133" spans="2:12" ht="18" x14ac:dyDescent="0.25">
      <c r="B133" s="83" t="s">
        <v>114</v>
      </c>
      <c r="C133" s="83"/>
      <c r="D133" s="83"/>
      <c r="E133" s="83"/>
      <c r="F133" s="83"/>
      <c r="G133" s="83"/>
      <c r="H133" s="83"/>
      <c r="I133" s="83"/>
      <c r="J133" s="55">
        <f>J132*12</f>
        <v>0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20EC9-3C43-41C8-8885-A67131C3C461}">
  <sheetPr>
    <tabColor rgb="FFFFFF00"/>
    <pageSetUpPr fitToPage="1"/>
  </sheetPr>
  <dimension ref="B1:L133"/>
  <sheetViews>
    <sheetView showGridLines="0" zoomScale="115" zoomScaleNormal="115" workbookViewId="0">
      <selection activeCell="A57" sqref="A57:XFD5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17" t="s">
        <v>186</v>
      </c>
      <c r="C7" s="118"/>
      <c r="D7" s="118"/>
      <c r="E7" s="118"/>
      <c r="F7" s="118"/>
      <c r="G7" s="118"/>
      <c r="H7" s="118"/>
      <c r="I7" s="118"/>
      <c r="J7" s="118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6" t="s">
        <v>2</v>
      </c>
      <c r="C9" s="116"/>
      <c r="D9" s="116"/>
      <c r="E9" s="116"/>
      <c r="F9" s="116"/>
      <c r="G9" s="116"/>
      <c r="H9" s="116"/>
      <c r="I9" s="116"/>
      <c r="J9" s="116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16" t="s">
        <v>11</v>
      </c>
      <c r="C15" s="116"/>
      <c r="D15" s="116"/>
      <c r="E15" s="116"/>
      <c r="F15" s="116"/>
      <c r="G15" s="116"/>
      <c r="H15" s="116"/>
      <c r="I15" s="116"/>
      <c r="J15" s="116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16" t="s">
        <v>16</v>
      </c>
      <c r="C19" s="116"/>
      <c r="D19" s="116"/>
      <c r="E19" s="116"/>
      <c r="F19" s="116"/>
      <c r="G19" s="116"/>
      <c r="H19" s="116"/>
      <c r="I19" s="116"/>
      <c r="J19" s="116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119" t="s">
        <v>22</v>
      </c>
      <c r="C26" s="119"/>
      <c r="D26" s="119"/>
      <c r="E26" s="119"/>
      <c r="F26" s="119"/>
      <c r="G26" s="119"/>
      <c r="H26" s="119"/>
      <c r="I26" s="119"/>
      <c r="J26" s="119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140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5" t="s">
        <v>28</v>
      </c>
      <c r="C32" s="81" t="s">
        <v>141</v>
      </c>
      <c r="D32" s="81"/>
      <c r="E32" s="81"/>
      <c r="F32" s="81"/>
      <c r="G32" s="81"/>
      <c r="H32" s="81"/>
      <c r="I32" s="8"/>
      <c r="J32" s="7"/>
    </row>
    <row r="33" spans="2:12" x14ac:dyDescent="0.25">
      <c r="B33" s="89" t="s">
        <v>29</v>
      </c>
      <c r="C33" s="89"/>
      <c r="D33" s="89"/>
      <c r="E33" s="89"/>
      <c r="F33" s="89"/>
      <c r="G33" s="89"/>
      <c r="H33" s="89"/>
      <c r="I33" s="89"/>
      <c r="J33" s="9">
        <f>SUM(J28:J32)</f>
        <v>0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19" t="s">
        <v>30</v>
      </c>
      <c r="C35" s="119"/>
      <c r="D35" s="119"/>
      <c r="E35" s="119"/>
      <c r="F35" s="119"/>
      <c r="G35" s="119"/>
      <c r="H35" s="119"/>
      <c r="I35" s="119"/>
      <c r="J35" s="119"/>
    </row>
    <row r="36" spans="2:12" x14ac:dyDescent="0.25">
      <c r="B36" s="116" t="s">
        <v>31</v>
      </c>
      <c r="C36" s="116"/>
      <c r="D36" s="116"/>
      <c r="E36" s="116"/>
      <c r="F36" s="116"/>
      <c r="G36" s="116"/>
      <c r="H36" s="116"/>
      <c r="I36" s="43" t="s">
        <v>24</v>
      </c>
      <c r="J36" s="43" t="s">
        <v>25</v>
      </c>
    </row>
    <row r="37" spans="2:12" x14ac:dyDescent="0.25">
      <c r="B37" s="5" t="s">
        <v>3</v>
      </c>
      <c r="C37" s="81" t="s">
        <v>179</v>
      </c>
      <c r="D37" s="81"/>
      <c r="E37" s="81"/>
      <c r="F37" s="81"/>
      <c r="G37" s="81"/>
      <c r="H37" s="81"/>
      <c r="I37" s="13">
        <v>8.3333000000000004E-2</v>
      </c>
      <c r="J37" s="7">
        <f>TRUNC($J$33*I37,2)</f>
        <v>0</v>
      </c>
    </row>
    <row r="38" spans="2:12" x14ac:dyDescent="0.25">
      <c r="B38" s="5" t="s">
        <v>5</v>
      </c>
      <c r="C38" s="81" t="s">
        <v>180</v>
      </c>
      <c r="D38" s="81"/>
      <c r="E38" s="81"/>
      <c r="F38" s="81"/>
      <c r="G38" s="81"/>
      <c r="H38" s="81"/>
      <c r="I38" s="14">
        <v>0.121</v>
      </c>
      <c r="J38" s="7">
        <f>TRUNC($J$33*I38,2)</f>
        <v>0</v>
      </c>
    </row>
    <row r="39" spans="2:12" x14ac:dyDescent="0.25">
      <c r="B39" s="5" t="s">
        <v>7</v>
      </c>
      <c r="C39" s="99" t="s">
        <v>174</v>
      </c>
      <c r="D39" s="100"/>
      <c r="E39" s="100"/>
      <c r="F39" s="100"/>
      <c r="G39" s="100"/>
      <c r="H39" s="101"/>
      <c r="I39" s="14">
        <f>(I37+I38)*I51</f>
        <v>7.5194544000000002E-2</v>
      </c>
      <c r="J39" s="7">
        <f>I39*J33</f>
        <v>0</v>
      </c>
    </row>
    <row r="40" spans="2:12" x14ac:dyDescent="0.25">
      <c r="B40" s="89" t="s">
        <v>34</v>
      </c>
      <c r="C40" s="89"/>
      <c r="D40" s="89"/>
      <c r="E40" s="89"/>
      <c r="F40" s="89"/>
      <c r="G40" s="89"/>
      <c r="H40" s="89"/>
      <c r="I40" s="15">
        <f>SUM(I37:I38)</f>
        <v>0.20433299999999999</v>
      </c>
      <c r="J40" s="9">
        <f>(J37+J38+J39)</f>
        <v>0</v>
      </c>
    </row>
    <row r="41" spans="2:12" x14ac:dyDescent="0.25">
      <c r="B41" s="93"/>
      <c r="C41" s="93"/>
      <c r="D41" s="93"/>
      <c r="E41" s="93"/>
      <c r="F41" s="93"/>
      <c r="G41" s="93"/>
      <c r="H41" s="93"/>
      <c r="I41" s="93"/>
      <c r="J41" s="93"/>
    </row>
    <row r="42" spans="2:12" x14ac:dyDescent="0.25">
      <c r="B42" s="116" t="s">
        <v>35</v>
      </c>
      <c r="C42" s="116"/>
      <c r="D42" s="116"/>
      <c r="E42" s="116"/>
      <c r="F42" s="116"/>
      <c r="G42" s="116"/>
      <c r="H42" s="116"/>
      <c r="I42" s="43" t="s">
        <v>24</v>
      </c>
      <c r="J42" s="43" t="s">
        <v>25</v>
      </c>
    </row>
    <row r="43" spans="2:12" x14ac:dyDescent="0.25">
      <c r="B43" s="5" t="s">
        <v>3</v>
      </c>
      <c r="C43" s="81" t="s">
        <v>36</v>
      </c>
      <c r="D43" s="81"/>
      <c r="E43" s="81"/>
      <c r="F43" s="81"/>
      <c r="G43" s="81"/>
      <c r="H43" s="81"/>
      <c r="I43" s="13">
        <v>0.2</v>
      </c>
      <c r="J43" s="7">
        <f>TRUNC(($J$33+$J$40)*$I$43,2)</f>
        <v>0</v>
      </c>
    </row>
    <row r="44" spans="2:12" x14ac:dyDescent="0.25">
      <c r="B44" s="5" t="s">
        <v>5</v>
      </c>
      <c r="C44" s="81" t="s">
        <v>37</v>
      </c>
      <c r="D44" s="81"/>
      <c r="E44" s="81"/>
      <c r="F44" s="81"/>
      <c r="G44" s="81"/>
      <c r="H44" s="81"/>
      <c r="I44" s="13">
        <v>2.5000000000000001E-2</v>
      </c>
      <c r="J44" s="7">
        <f>TRUNC(($J$33+$J$40)*$I$44,2)</f>
        <v>0</v>
      </c>
    </row>
    <row r="45" spans="2:12" ht="15" customHeight="1" x14ac:dyDescent="0.25">
      <c r="B45" s="5" t="s">
        <v>7</v>
      </c>
      <c r="C45" s="81" t="s">
        <v>38</v>
      </c>
      <c r="D45" s="81"/>
      <c r="E45" s="81"/>
      <c r="F45" s="81"/>
      <c r="G45" s="81"/>
      <c r="H45" s="81"/>
      <c r="I45" s="17">
        <v>0.03</v>
      </c>
      <c r="J45" s="7">
        <f>TRUNC(($J$33+$J$40)*$I$45,2)</f>
        <v>0</v>
      </c>
      <c r="L45" s="102" t="s">
        <v>39</v>
      </c>
    </row>
    <row r="46" spans="2:12" x14ac:dyDescent="0.25">
      <c r="B46" s="5" t="s">
        <v>9</v>
      </c>
      <c r="C46" s="81" t="s">
        <v>40</v>
      </c>
      <c r="D46" s="81"/>
      <c r="E46" s="81"/>
      <c r="F46" s="81"/>
      <c r="G46" s="81"/>
      <c r="H46" s="81"/>
      <c r="I46" s="13">
        <v>1.4999999999999999E-2</v>
      </c>
      <c r="J46" s="7">
        <f>TRUNC(($J$33+$J$40)*$I$46,2)</f>
        <v>0</v>
      </c>
      <c r="L46" s="103"/>
    </row>
    <row r="47" spans="2:12" x14ac:dyDescent="0.25">
      <c r="B47" s="5" t="s">
        <v>28</v>
      </c>
      <c r="C47" s="81" t="s">
        <v>41</v>
      </c>
      <c r="D47" s="81"/>
      <c r="E47" s="81"/>
      <c r="F47" s="81"/>
      <c r="G47" s="81"/>
      <c r="H47" s="81"/>
      <c r="I47" s="13">
        <v>0.01</v>
      </c>
      <c r="J47" s="7">
        <f>TRUNC(($J$33+$J$40)*$I$47,2)</f>
        <v>0</v>
      </c>
      <c r="L47" s="103"/>
    </row>
    <row r="48" spans="2:12" x14ac:dyDescent="0.25">
      <c r="B48" s="5" t="s">
        <v>42</v>
      </c>
      <c r="C48" s="81" t="s">
        <v>43</v>
      </c>
      <c r="D48" s="81"/>
      <c r="E48" s="81"/>
      <c r="F48" s="81"/>
      <c r="G48" s="81"/>
      <c r="H48" s="81"/>
      <c r="I48" s="13">
        <v>6.0000000000000001E-3</v>
      </c>
      <c r="J48" s="7">
        <f>TRUNC(($J$33+$J$40)*$I$48,2)</f>
        <v>0</v>
      </c>
      <c r="L48" s="103"/>
    </row>
    <row r="49" spans="2:12" x14ac:dyDescent="0.25">
      <c r="B49" s="5" t="s">
        <v>44</v>
      </c>
      <c r="C49" s="81" t="s">
        <v>45</v>
      </c>
      <c r="D49" s="81"/>
      <c r="E49" s="81"/>
      <c r="F49" s="81"/>
      <c r="G49" s="81"/>
      <c r="H49" s="81"/>
      <c r="I49" s="13">
        <v>2E-3</v>
      </c>
      <c r="J49" s="7">
        <f>TRUNC(($J$33+$J$40)*$I$49,2)</f>
        <v>0</v>
      </c>
      <c r="L49" s="104"/>
    </row>
    <row r="50" spans="2:12" x14ac:dyDescent="0.25">
      <c r="B50" s="5" t="s">
        <v>46</v>
      </c>
      <c r="C50" s="81" t="s">
        <v>47</v>
      </c>
      <c r="D50" s="81"/>
      <c r="E50" s="81"/>
      <c r="F50" s="81"/>
      <c r="G50" s="81"/>
      <c r="H50" s="81"/>
      <c r="I50" s="13">
        <v>0.08</v>
      </c>
      <c r="J50" s="7">
        <f>TRUNC(($J$33+$J$40)*$I$50,2)</f>
        <v>0</v>
      </c>
    </row>
    <row r="51" spans="2:12" x14ac:dyDescent="0.25">
      <c r="B51" s="89" t="s">
        <v>48</v>
      </c>
      <c r="C51" s="89"/>
      <c r="D51" s="89"/>
      <c r="E51" s="89"/>
      <c r="F51" s="89"/>
      <c r="G51" s="89"/>
      <c r="H51" s="89"/>
      <c r="I51" s="15">
        <f>SUM(I43:I50)</f>
        <v>0.36800000000000005</v>
      </c>
      <c r="J51" s="9">
        <f>SUM(J43:J50)</f>
        <v>0</v>
      </c>
    </row>
    <row r="52" spans="2:12" x14ac:dyDescent="0.25">
      <c r="B52" s="93"/>
      <c r="C52" s="93"/>
      <c r="D52" s="93"/>
      <c r="E52" s="93"/>
      <c r="F52" s="93"/>
      <c r="G52" s="93"/>
      <c r="H52" s="93"/>
      <c r="I52" s="93"/>
      <c r="J52" s="93"/>
    </row>
    <row r="53" spans="2:12" x14ac:dyDescent="0.25">
      <c r="B53" s="116" t="s">
        <v>49</v>
      </c>
      <c r="C53" s="116"/>
      <c r="D53" s="116"/>
      <c r="E53" s="116"/>
      <c r="F53" s="116"/>
      <c r="G53" s="116"/>
      <c r="H53" s="116"/>
      <c r="I53" s="46"/>
      <c r="J53" s="43" t="s">
        <v>25</v>
      </c>
    </row>
    <row r="54" spans="2:12" x14ac:dyDescent="0.25">
      <c r="B54" s="5" t="s">
        <v>3</v>
      </c>
      <c r="C54" s="90" t="s">
        <v>142</v>
      </c>
      <c r="D54" s="90"/>
      <c r="E54" s="90"/>
      <c r="F54" s="90"/>
      <c r="G54" s="90"/>
      <c r="H54" s="90"/>
      <c r="I54" s="2" t="s">
        <v>50</v>
      </c>
      <c r="J54" s="18"/>
    </row>
    <row r="55" spans="2:12" x14ac:dyDescent="0.25">
      <c r="B55" s="5" t="s">
        <v>5</v>
      </c>
      <c r="C55" s="90" t="s">
        <v>136</v>
      </c>
      <c r="D55" s="90"/>
      <c r="E55" s="90"/>
      <c r="F55" s="90"/>
      <c r="G55" s="90"/>
      <c r="H55" s="90"/>
      <c r="I55" s="2" t="s">
        <v>50</v>
      </c>
      <c r="J55" s="18"/>
    </row>
    <row r="56" spans="2:12" x14ac:dyDescent="0.25">
      <c r="B56" s="5" t="s">
        <v>7</v>
      </c>
      <c r="C56" s="99" t="s">
        <v>138</v>
      </c>
      <c r="D56" s="100"/>
      <c r="E56" s="100"/>
      <c r="F56" s="100"/>
      <c r="G56" s="100"/>
      <c r="H56" s="101"/>
      <c r="I56" s="2"/>
      <c r="J56" s="51"/>
    </row>
    <row r="57" spans="2:12" x14ac:dyDescent="0.25">
      <c r="B57" s="5" t="s">
        <v>28</v>
      </c>
      <c r="C57" s="120" t="s">
        <v>139</v>
      </c>
      <c r="D57" s="121"/>
      <c r="E57" s="121"/>
      <c r="F57" s="121"/>
      <c r="G57" s="121"/>
      <c r="H57" s="122"/>
      <c r="I57" s="2"/>
      <c r="J57" s="18">
        <f>(52*J28*0.0095%)+(26*J28*0.0095%)</f>
        <v>0</v>
      </c>
    </row>
    <row r="58" spans="2:12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SUM(J54:J57)</f>
        <v>0</v>
      </c>
    </row>
    <row r="59" spans="2:12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2" x14ac:dyDescent="0.25">
      <c r="B60" s="116" t="s">
        <v>52</v>
      </c>
      <c r="C60" s="116"/>
      <c r="D60" s="116"/>
      <c r="E60" s="116"/>
      <c r="F60" s="116"/>
      <c r="G60" s="116"/>
      <c r="H60" s="116"/>
      <c r="I60" s="116"/>
      <c r="J60" s="116"/>
    </row>
    <row r="61" spans="2:12" x14ac:dyDescent="0.25">
      <c r="B61" s="116" t="s">
        <v>53</v>
      </c>
      <c r="C61" s="116"/>
      <c r="D61" s="116"/>
      <c r="E61" s="116"/>
      <c r="F61" s="116"/>
      <c r="G61" s="116"/>
      <c r="H61" s="116"/>
      <c r="I61" s="116"/>
      <c r="J61" s="43" t="s">
        <v>25</v>
      </c>
    </row>
    <row r="62" spans="2:12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J40</f>
        <v>0</v>
      </c>
    </row>
    <row r="63" spans="2:12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J51</f>
        <v>0</v>
      </c>
    </row>
    <row r="64" spans="2:12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119" t="s">
        <v>61</v>
      </c>
      <c r="C67" s="119"/>
      <c r="D67" s="119"/>
      <c r="E67" s="119"/>
      <c r="F67" s="119"/>
      <c r="G67" s="119"/>
      <c r="H67" s="119"/>
      <c r="I67" s="119"/>
      <c r="J67" s="119"/>
    </row>
    <row r="68" spans="2:10" x14ac:dyDescent="0.25">
      <c r="B68" s="12">
        <v>3</v>
      </c>
      <c r="C68" s="116" t="s">
        <v>62</v>
      </c>
      <c r="D68" s="116"/>
      <c r="E68" s="116"/>
      <c r="F68" s="116"/>
      <c r="G68" s="116"/>
      <c r="H68" s="116"/>
      <c r="I68" s="43" t="s">
        <v>24</v>
      </c>
      <c r="J68" s="4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I69*J33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I50*I69</f>
        <v>3.3333333333333332E-4</v>
      </c>
      <c r="J70" s="19">
        <f>I70*J33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I71*J33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I72*J33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I51*I72</f>
        <v>7.1555555555555565E-3</v>
      </c>
      <c r="J73" s="19">
        <f>J51*I72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I74*J33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119" t="s">
        <v>66</v>
      </c>
      <c r="C77" s="119"/>
      <c r="D77" s="119"/>
      <c r="E77" s="119"/>
      <c r="F77" s="119"/>
      <c r="G77" s="119"/>
      <c r="H77" s="119"/>
      <c r="I77" s="119"/>
      <c r="J77" s="119"/>
    </row>
    <row r="78" spans="2:10" x14ac:dyDescent="0.25">
      <c r="B78" s="116" t="s">
        <v>67</v>
      </c>
      <c r="C78" s="116"/>
      <c r="D78" s="116"/>
      <c r="E78" s="116"/>
      <c r="F78" s="116"/>
      <c r="G78" s="116"/>
      <c r="H78" s="116"/>
      <c r="I78" s="43" t="s">
        <v>24</v>
      </c>
      <c r="J78" s="4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I79*J33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I80*J33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I81*J33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I82*J33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I83*J33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TRUNC(($J$33)*I84,2)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116" t="s">
        <v>75</v>
      </c>
      <c r="C87" s="116"/>
      <c r="D87" s="116"/>
      <c r="E87" s="116"/>
      <c r="F87" s="116"/>
      <c r="G87" s="116"/>
      <c r="H87" s="116"/>
      <c r="I87" s="43" t="s">
        <v>24</v>
      </c>
      <c r="J87" s="4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116" t="s">
        <v>78</v>
      </c>
      <c r="C91" s="116"/>
      <c r="D91" s="116"/>
      <c r="E91" s="116"/>
      <c r="F91" s="116"/>
      <c r="G91" s="116"/>
      <c r="H91" s="116"/>
      <c r="I91" s="116"/>
      <c r="J91" s="116"/>
    </row>
    <row r="92" spans="2:10" x14ac:dyDescent="0.25">
      <c r="B92" s="116" t="s">
        <v>79</v>
      </c>
      <c r="C92" s="116"/>
      <c r="D92" s="116"/>
      <c r="E92" s="116"/>
      <c r="F92" s="116"/>
      <c r="G92" s="116"/>
      <c r="H92" s="116"/>
      <c r="I92" s="116"/>
      <c r="J92" s="4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119" t="s">
        <v>85</v>
      </c>
      <c r="C97" s="119"/>
      <c r="D97" s="119"/>
      <c r="E97" s="119"/>
      <c r="F97" s="119"/>
      <c r="G97" s="119"/>
      <c r="H97" s="119"/>
      <c r="I97" s="119"/>
      <c r="J97" s="119"/>
    </row>
    <row r="98" spans="2:10" x14ac:dyDescent="0.25">
      <c r="B98" s="43">
        <v>5</v>
      </c>
      <c r="C98" s="116" t="s">
        <v>86</v>
      </c>
      <c r="D98" s="116"/>
      <c r="E98" s="116"/>
      <c r="F98" s="116"/>
      <c r="G98" s="116"/>
      <c r="H98" s="116"/>
      <c r="I98" s="43"/>
      <c r="J98" s="4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119" t="s">
        <v>91</v>
      </c>
      <c r="C105" s="119"/>
      <c r="D105" s="119"/>
      <c r="E105" s="119"/>
      <c r="F105" s="119"/>
      <c r="G105" s="119"/>
      <c r="H105" s="119"/>
      <c r="I105" s="119"/>
      <c r="J105" s="119"/>
    </row>
    <row r="106" spans="2:10" x14ac:dyDescent="0.25">
      <c r="B106" s="43">
        <v>6</v>
      </c>
      <c r="C106" s="116" t="s">
        <v>92</v>
      </c>
      <c r="D106" s="116"/>
      <c r="E106" s="116"/>
      <c r="F106" s="116"/>
      <c r="G106" s="116"/>
      <c r="H106" s="116"/>
      <c r="I106" s="43" t="s">
        <v>24</v>
      </c>
      <c r="J106" s="4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J33+J65+J75+J95+J103+J107+J108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116" t="s">
        <v>110</v>
      </c>
      <c r="C123" s="116"/>
      <c r="D123" s="116"/>
      <c r="E123" s="116"/>
      <c r="F123" s="116"/>
      <c r="G123" s="116"/>
      <c r="H123" s="116"/>
      <c r="I123" s="116"/>
      <c r="J123" s="116"/>
    </row>
    <row r="124" spans="2:10" x14ac:dyDescent="0.25">
      <c r="B124" s="116" t="s">
        <v>111</v>
      </c>
      <c r="C124" s="116"/>
      <c r="D124" s="116"/>
      <c r="E124" s="116"/>
      <c r="F124" s="116"/>
      <c r="G124" s="116"/>
      <c r="H124" s="116"/>
      <c r="I124" s="116"/>
      <c r="J124" s="4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J33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116" t="s">
        <v>112</v>
      </c>
      <c r="D130" s="116"/>
      <c r="E130" s="116"/>
      <c r="F130" s="116"/>
      <c r="G130" s="116"/>
      <c r="H130" s="116"/>
      <c r="I130" s="116"/>
      <c r="J130" s="4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123" t="s">
        <v>113</v>
      </c>
      <c r="C132" s="123"/>
      <c r="D132" s="123"/>
      <c r="E132" s="123"/>
      <c r="F132" s="123"/>
      <c r="G132" s="123"/>
      <c r="H132" s="123"/>
      <c r="I132" s="123"/>
      <c r="J132" s="45">
        <f>TRUNC(J130+J131,2)</f>
        <v>0</v>
      </c>
      <c r="L132" s="38"/>
    </row>
    <row r="133" spans="2:12" ht="18" x14ac:dyDescent="0.25">
      <c r="B133" s="123" t="s">
        <v>114</v>
      </c>
      <c r="C133" s="123"/>
      <c r="D133" s="123"/>
      <c r="E133" s="123"/>
      <c r="F133" s="123"/>
      <c r="G133" s="123"/>
      <c r="H133" s="123"/>
      <c r="I133" s="123"/>
      <c r="J133" s="45">
        <f>J132*12</f>
        <v>0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DF5DC-6248-49FB-BBE1-50DB7A3F02F5}">
  <sheetPr>
    <tabColor rgb="FF00B0F0"/>
    <pageSetUpPr fitToPage="1"/>
  </sheetPr>
  <dimension ref="B1:L133"/>
  <sheetViews>
    <sheetView showGridLines="0" topLeftCell="B1" zoomScale="115" zoomScaleNormal="115" workbookViewId="0">
      <selection activeCell="B56" sqref="A56:XFD5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09" t="s">
        <v>187</v>
      </c>
      <c r="C7" s="110"/>
      <c r="D7" s="110"/>
      <c r="E7" s="110"/>
      <c r="F7" s="110"/>
      <c r="G7" s="110"/>
      <c r="H7" s="110"/>
      <c r="I7" s="110"/>
      <c r="J7" s="110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82" t="s">
        <v>2</v>
      </c>
      <c r="C9" s="82"/>
      <c r="D9" s="82"/>
      <c r="E9" s="82"/>
      <c r="F9" s="82"/>
      <c r="G9" s="82"/>
      <c r="H9" s="82"/>
      <c r="I9" s="82"/>
      <c r="J9" s="82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2" t="s">
        <v>11</v>
      </c>
      <c r="C15" s="82"/>
      <c r="D15" s="82"/>
      <c r="E15" s="82"/>
      <c r="F15" s="82"/>
      <c r="G15" s="82"/>
      <c r="H15" s="82"/>
      <c r="I15" s="82"/>
      <c r="J15" s="82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2" t="s">
        <v>16</v>
      </c>
      <c r="C19" s="82"/>
      <c r="D19" s="82"/>
      <c r="E19" s="82"/>
      <c r="F19" s="82"/>
      <c r="G19" s="82"/>
      <c r="H19" s="82"/>
      <c r="I19" s="82"/>
      <c r="J19" s="82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92" t="s">
        <v>22</v>
      </c>
      <c r="C26" s="92"/>
      <c r="D26" s="92"/>
      <c r="E26" s="92"/>
      <c r="F26" s="92"/>
      <c r="G26" s="92"/>
      <c r="H26" s="92"/>
      <c r="I26" s="92"/>
      <c r="J26" s="92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27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89" t="s">
        <v>29</v>
      </c>
      <c r="C32" s="89"/>
      <c r="D32" s="89"/>
      <c r="E32" s="89"/>
      <c r="F32" s="89"/>
      <c r="G32" s="89"/>
      <c r="H32" s="89"/>
      <c r="I32" s="89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2" t="s">
        <v>30</v>
      </c>
      <c r="C34" s="92"/>
      <c r="D34" s="92"/>
      <c r="E34" s="92"/>
      <c r="F34" s="92"/>
      <c r="G34" s="92"/>
      <c r="H34" s="92"/>
      <c r="I34" s="92"/>
      <c r="J34" s="92"/>
    </row>
    <row r="35" spans="2:12" x14ac:dyDescent="0.25">
      <c r="B35" s="82" t="s">
        <v>31</v>
      </c>
      <c r="C35" s="82"/>
      <c r="D35" s="82"/>
      <c r="E35" s="82"/>
      <c r="F35" s="82"/>
      <c r="G35" s="82"/>
      <c r="H35" s="82"/>
      <c r="I35" s="53" t="s">
        <v>24</v>
      </c>
      <c r="J35" s="53" t="s">
        <v>25</v>
      </c>
    </row>
    <row r="36" spans="2:12" x14ac:dyDescent="0.25">
      <c r="B36" s="5" t="s">
        <v>3</v>
      </c>
      <c r="C36" s="81" t="s">
        <v>179</v>
      </c>
      <c r="D36" s="81"/>
      <c r="E36" s="81"/>
      <c r="F36" s="81"/>
      <c r="G36" s="81"/>
      <c r="H36" s="81"/>
      <c r="I36" s="13">
        <v>8.3333000000000004E-2</v>
      </c>
      <c r="J36" s="7">
        <f>J32*I36</f>
        <v>0</v>
      </c>
    </row>
    <row r="37" spans="2:12" x14ac:dyDescent="0.25">
      <c r="B37" s="5" t="s">
        <v>5</v>
      </c>
      <c r="C37" s="81" t="s">
        <v>180</v>
      </c>
      <c r="D37" s="81"/>
      <c r="E37" s="81"/>
      <c r="F37" s="81"/>
      <c r="G37" s="81"/>
      <c r="H37" s="81"/>
      <c r="I37" s="14">
        <v>0.121</v>
      </c>
      <c r="J37" s="7">
        <f>J32*I37</f>
        <v>0</v>
      </c>
    </row>
    <row r="38" spans="2:12" x14ac:dyDescent="0.25">
      <c r="B38" s="5" t="s">
        <v>7</v>
      </c>
      <c r="C38" s="99" t="s">
        <v>174</v>
      </c>
      <c r="D38" s="100"/>
      <c r="E38" s="100"/>
      <c r="F38" s="100"/>
      <c r="G38" s="100"/>
      <c r="H38" s="101"/>
      <c r="I38" s="14">
        <f>(I36+I37)*I50</f>
        <v>7.5194544000000002E-2</v>
      </c>
      <c r="J38" s="7">
        <f>I38*J32</f>
        <v>0</v>
      </c>
    </row>
    <row r="39" spans="2:12" x14ac:dyDescent="0.25">
      <c r="B39" s="89" t="s">
        <v>34</v>
      </c>
      <c r="C39" s="89"/>
      <c r="D39" s="89"/>
      <c r="E39" s="89"/>
      <c r="F39" s="89"/>
      <c r="G39" s="89"/>
      <c r="H39" s="89"/>
      <c r="I39" s="15">
        <f>SUM(I36:I37)</f>
        <v>0.20433299999999999</v>
      </c>
      <c r="J39" s="9">
        <f>(J36+J37+J38)</f>
        <v>0</v>
      </c>
    </row>
    <row r="40" spans="2:12" x14ac:dyDescent="0.25">
      <c r="B40" s="93"/>
      <c r="C40" s="93"/>
      <c r="D40" s="93"/>
      <c r="E40" s="93"/>
      <c r="F40" s="93"/>
      <c r="G40" s="93"/>
      <c r="H40" s="93"/>
      <c r="I40" s="93"/>
      <c r="J40" s="93"/>
    </row>
    <row r="41" spans="2:12" x14ac:dyDescent="0.25">
      <c r="B41" s="82" t="s">
        <v>35</v>
      </c>
      <c r="C41" s="82"/>
      <c r="D41" s="82"/>
      <c r="E41" s="82"/>
      <c r="F41" s="82"/>
      <c r="G41" s="82"/>
      <c r="H41" s="82"/>
      <c r="I41" s="53" t="s">
        <v>24</v>
      </c>
      <c r="J41" s="53" t="s">
        <v>25</v>
      </c>
    </row>
    <row r="42" spans="2:12" x14ac:dyDescent="0.25">
      <c r="B42" s="5" t="s">
        <v>3</v>
      </c>
      <c r="C42" s="81" t="s">
        <v>36</v>
      </c>
      <c r="D42" s="81"/>
      <c r="E42" s="81"/>
      <c r="F42" s="81"/>
      <c r="G42" s="81"/>
      <c r="H42" s="81"/>
      <c r="I42" s="13">
        <v>0.2</v>
      </c>
      <c r="J42" s="7">
        <f>(J32+J39)*I42</f>
        <v>0</v>
      </c>
    </row>
    <row r="43" spans="2:12" x14ac:dyDescent="0.25">
      <c r="B43" s="5" t="s">
        <v>5</v>
      </c>
      <c r="C43" s="81" t="s">
        <v>37</v>
      </c>
      <c r="D43" s="81"/>
      <c r="E43" s="81"/>
      <c r="F43" s="81"/>
      <c r="G43" s="81"/>
      <c r="H43" s="81"/>
      <c r="I43" s="13">
        <v>2.5000000000000001E-2</v>
      </c>
      <c r="J43" s="7">
        <f>(J32+J39)*I43</f>
        <v>0</v>
      </c>
    </row>
    <row r="44" spans="2:12" ht="15" customHeight="1" x14ac:dyDescent="0.25">
      <c r="B44" s="5" t="s">
        <v>7</v>
      </c>
      <c r="C44" s="81" t="s">
        <v>38</v>
      </c>
      <c r="D44" s="81"/>
      <c r="E44" s="81"/>
      <c r="F44" s="81"/>
      <c r="G44" s="81"/>
      <c r="H44" s="81"/>
      <c r="I44" s="57">
        <v>0.03</v>
      </c>
      <c r="J44" s="7">
        <f>(J32+J39)*I44</f>
        <v>0</v>
      </c>
      <c r="L44" s="102" t="s">
        <v>39</v>
      </c>
    </row>
    <row r="45" spans="2:12" x14ac:dyDescent="0.25">
      <c r="B45" s="5" t="s">
        <v>9</v>
      </c>
      <c r="C45" s="81" t="s">
        <v>40</v>
      </c>
      <c r="D45" s="81"/>
      <c r="E45" s="81"/>
      <c r="F45" s="81"/>
      <c r="G45" s="81"/>
      <c r="H45" s="81"/>
      <c r="I45" s="13">
        <v>1.4999999999999999E-2</v>
      </c>
      <c r="J45" s="7">
        <f>(J32+J39)*I45</f>
        <v>0</v>
      </c>
      <c r="L45" s="103"/>
    </row>
    <row r="46" spans="2:12" x14ac:dyDescent="0.25">
      <c r="B46" s="5" t="s">
        <v>28</v>
      </c>
      <c r="C46" s="81" t="s">
        <v>41</v>
      </c>
      <c r="D46" s="81"/>
      <c r="E46" s="81"/>
      <c r="F46" s="81"/>
      <c r="G46" s="81"/>
      <c r="H46" s="81"/>
      <c r="I46" s="13">
        <v>0.01</v>
      </c>
      <c r="J46" s="7">
        <f>(J32+J39)*I46</f>
        <v>0</v>
      </c>
      <c r="L46" s="103"/>
    </row>
    <row r="47" spans="2:12" x14ac:dyDescent="0.25">
      <c r="B47" s="5" t="s">
        <v>42</v>
      </c>
      <c r="C47" s="81" t="s">
        <v>43</v>
      </c>
      <c r="D47" s="81"/>
      <c r="E47" s="81"/>
      <c r="F47" s="81"/>
      <c r="G47" s="81"/>
      <c r="H47" s="81"/>
      <c r="I47" s="13">
        <v>6.0000000000000001E-3</v>
      </c>
      <c r="J47" s="7">
        <f>(J32+J39)*I47</f>
        <v>0</v>
      </c>
      <c r="L47" s="103"/>
    </row>
    <row r="48" spans="2:12" x14ac:dyDescent="0.25">
      <c r="B48" s="5" t="s">
        <v>44</v>
      </c>
      <c r="C48" s="81" t="s">
        <v>45</v>
      </c>
      <c r="D48" s="81"/>
      <c r="E48" s="81"/>
      <c r="F48" s="81"/>
      <c r="G48" s="81"/>
      <c r="H48" s="81"/>
      <c r="I48" s="13">
        <v>2E-3</v>
      </c>
      <c r="J48" s="7">
        <f>(J32+J39)*I48</f>
        <v>0</v>
      </c>
      <c r="L48" s="104"/>
    </row>
    <row r="49" spans="2:10" x14ac:dyDescent="0.25">
      <c r="B49" s="5" t="s">
        <v>46</v>
      </c>
      <c r="C49" s="81" t="s">
        <v>47</v>
      </c>
      <c r="D49" s="81"/>
      <c r="E49" s="81"/>
      <c r="F49" s="81"/>
      <c r="G49" s="81"/>
      <c r="H49" s="81"/>
      <c r="I49" s="13">
        <v>0.08</v>
      </c>
      <c r="J49" s="7">
        <f>(J32+J39)*I49</f>
        <v>0</v>
      </c>
    </row>
    <row r="50" spans="2:10" x14ac:dyDescent="0.25">
      <c r="B50" s="89" t="s">
        <v>48</v>
      </c>
      <c r="C50" s="89"/>
      <c r="D50" s="89"/>
      <c r="E50" s="89"/>
      <c r="F50" s="89"/>
      <c r="G50" s="89"/>
      <c r="H50" s="89"/>
      <c r="I50" s="15">
        <f>SUM(I42:I49)</f>
        <v>0.36800000000000005</v>
      </c>
      <c r="J50" s="9">
        <f>SUM(J42:J49)</f>
        <v>0</v>
      </c>
    </row>
    <row r="51" spans="2:10" x14ac:dyDescent="0.25">
      <c r="B51" s="93"/>
      <c r="C51" s="93"/>
      <c r="D51" s="93"/>
      <c r="E51" s="93"/>
      <c r="F51" s="93"/>
      <c r="G51" s="93"/>
      <c r="H51" s="93"/>
      <c r="I51" s="93"/>
      <c r="J51" s="93"/>
    </row>
    <row r="52" spans="2:10" x14ac:dyDescent="0.25">
      <c r="B52" s="82" t="s">
        <v>49</v>
      </c>
      <c r="C52" s="82"/>
      <c r="D52" s="82"/>
      <c r="E52" s="82"/>
      <c r="F52" s="82"/>
      <c r="G52" s="82"/>
      <c r="H52" s="82"/>
      <c r="I52" s="56"/>
      <c r="J52" s="53" t="s">
        <v>25</v>
      </c>
    </row>
    <row r="53" spans="2:10" x14ac:dyDescent="0.25">
      <c r="B53" s="5" t="s">
        <v>3</v>
      </c>
      <c r="C53" s="90" t="s">
        <v>137</v>
      </c>
      <c r="D53" s="90"/>
      <c r="E53" s="90"/>
      <c r="F53" s="90"/>
      <c r="G53" s="90"/>
      <c r="H53" s="90"/>
      <c r="I53" s="52"/>
      <c r="J53" s="18"/>
    </row>
    <row r="54" spans="2:10" x14ac:dyDescent="0.25">
      <c r="B54" s="5" t="s">
        <v>5</v>
      </c>
      <c r="C54" s="90" t="s">
        <v>136</v>
      </c>
      <c r="D54" s="90"/>
      <c r="E54" s="90"/>
      <c r="F54" s="90"/>
      <c r="G54" s="90"/>
      <c r="H54" s="90"/>
      <c r="I54" s="52"/>
      <c r="J54" s="18"/>
    </row>
    <row r="55" spans="2:10" x14ac:dyDescent="0.25">
      <c r="B55" s="5" t="s">
        <v>7</v>
      </c>
      <c r="C55" s="99" t="s">
        <v>138</v>
      </c>
      <c r="D55" s="100"/>
      <c r="E55" s="100"/>
      <c r="F55" s="100"/>
      <c r="G55" s="100"/>
      <c r="H55" s="101"/>
      <c r="I55" s="2"/>
      <c r="J55" s="51"/>
    </row>
    <row r="56" spans="2:10" x14ac:dyDescent="0.25">
      <c r="B56" s="5" t="s">
        <v>28</v>
      </c>
      <c r="C56" s="50" t="s">
        <v>139</v>
      </c>
      <c r="D56" s="100"/>
      <c r="E56" s="100"/>
      <c r="F56" s="100"/>
      <c r="G56" s="100"/>
      <c r="H56" s="101"/>
      <c r="I56" s="2"/>
      <c r="J56" s="18"/>
    </row>
    <row r="57" spans="2:10" x14ac:dyDescent="0.25">
      <c r="B57" s="5" t="s">
        <v>42</v>
      </c>
      <c r="C57" s="81" t="s">
        <v>116</v>
      </c>
      <c r="D57" s="81"/>
      <c r="E57" s="81"/>
      <c r="F57" s="81"/>
      <c r="G57" s="81"/>
      <c r="H57" s="81"/>
      <c r="I57" s="2"/>
      <c r="J57" s="18">
        <v>0</v>
      </c>
    </row>
    <row r="58" spans="2:10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SUM(J53:J57)</f>
        <v>0</v>
      </c>
    </row>
    <row r="59" spans="2:10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0" x14ac:dyDescent="0.25">
      <c r="B60" s="82" t="s">
        <v>52</v>
      </c>
      <c r="C60" s="82"/>
      <c r="D60" s="82"/>
      <c r="E60" s="82"/>
      <c r="F60" s="82"/>
      <c r="G60" s="82"/>
      <c r="H60" s="82"/>
      <c r="I60" s="82"/>
      <c r="J60" s="82"/>
    </row>
    <row r="61" spans="2:10" x14ac:dyDescent="0.25">
      <c r="B61" s="82" t="s">
        <v>53</v>
      </c>
      <c r="C61" s="82"/>
      <c r="D61" s="82"/>
      <c r="E61" s="82"/>
      <c r="F61" s="82"/>
      <c r="G61" s="82"/>
      <c r="H61" s="82"/>
      <c r="I61" s="82"/>
      <c r="J61" s="53" t="s">
        <v>25</v>
      </c>
    </row>
    <row r="62" spans="2:10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J39</f>
        <v>0</v>
      </c>
    </row>
    <row r="63" spans="2:10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J50</f>
        <v>0</v>
      </c>
    </row>
    <row r="64" spans="2:10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92" t="s">
        <v>61</v>
      </c>
      <c r="C67" s="92"/>
      <c r="D67" s="92"/>
      <c r="E67" s="92"/>
      <c r="F67" s="92"/>
      <c r="G67" s="92"/>
      <c r="H67" s="92"/>
      <c r="I67" s="92"/>
      <c r="J67" s="92"/>
    </row>
    <row r="68" spans="2:10" x14ac:dyDescent="0.25">
      <c r="B68" s="12">
        <v>3</v>
      </c>
      <c r="C68" s="82" t="s">
        <v>62</v>
      </c>
      <c r="D68" s="82"/>
      <c r="E68" s="82"/>
      <c r="F68" s="82"/>
      <c r="G68" s="82"/>
      <c r="H68" s="82"/>
      <c r="I68" s="53" t="s">
        <v>24</v>
      </c>
      <c r="J68" s="5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I71*J32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I72*J32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I50*I72</f>
        <v>7.1555555555555565E-3</v>
      </c>
      <c r="J73" s="19">
        <f>I72*J50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I74*J32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92" t="s">
        <v>66</v>
      </c>
      <c r="C77" s="92"/>
      <c r="D77" s="92"/>
      <c r="E77" s="92"/>
      <c r="F77" s="92"/>
      <c r="G77" s="92"/>
      <c r="H77" s="92"/>
      <c r="I77" s="92"/>
      <c r="J77" s="92"/>
    </row>
    <row r="78" spans="2:10" x14ac:dyDescent="0.25">
      <c r="B78" s="82" t="s">
        <v>67</v>
      </c>
      <c r="C78" s="82"/>
      <c r="D78" s="82"/>
      <c r="E78" s="82"/>
      <c r="F78" s="82"/>
      <c r="G78" s="82"/>
      <c r="H78" s="82"/>
      <c r="I78" s="53" t="s">
        <v>24</v>
      </c>
      <c r="J78" s="5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I79*J32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TRUNC(($J$32)*I84,2)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82" t="s">
        <v>75</v>
      </c>
      <c r="C87" s="82"/>
      <c r="D87" s="82"/>
      <c r="E87" s="82"/>
      <c r="F87" s="82"/>
      <c r="G87" s="82"/>
      <c r="H87" s="82"/>
      <c r="I87" s="53" t="s">
        <v>24</v>
      </c>
      <c r="J87" s="5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82" t="s">
        <v>78</v>
      </c>
      <c r="C91" s="82"/>
      <c r="D91" s="82"/>
      <c r="E91" s="82"/>
      <c r="F91" s="82"/>
      <c r="G91" s="82"/>
      <c r="H91" s="82"/>
      <c r="I91" s="82"/>
      <c r="J91" s="82"/>
    </row>
    <row r="92" spans="2:10" x14ac:dyDescent="0.25">
      <c r="B92" s="82" t="s">
        <v>79</v>
      </c>
      <c r="C92" s="82"/>
      <c r="D92" s="82"/>
      <c r="E92" s="82"/>
      <c r="F92" s="82"/>
      <c r="G92" s="82"/>
      <c r="H92" s="82"/>
      <c r="I92" s="82"/>
      <c r="J92" s="5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92" t="s">
        <v>85</v>
      </c>
      <c r="C97" s="92"/>
      <c r="D97" s="92"/>
      <c r="E97" s="92"/>
      <c r="F97" s="92"/>
      <c r="G97" s="92"/>
      <c r="H97" s="92"/>
      <c r="I97" s="92"/>
      <c r="J97" s="92"/>
    </row>
    <row r="98" spans="2:10" x14ac:dyDescent="0.25">
      <c r="B98" s="53">
        <v>5</v>
      </c>
      <c r="C98" s="82" t="s">
        <v>86</v>
      </c>
      <c r="D98" s="82"/>
      <c r="E98" s="82"/>
      <c r="F98" s="82"/>
      <c r="G98" s="82"/>
      <c r="H98" s="82"/>
      <c r="I98" s="53"/>
      <c r="J98" s="5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92" t="s">
        <v>91</v>
      </c>
      <c r="C105" s="92"/>
      <c r="D105" s="92"/>
      <c r="E105" s="92"/>
      <c r="F105" s="92"/>
      <c r="G105" s="92"/>
      <c r="H105" s="92"/>
      <c r="I105" s="92"/>
      <c r="J105" s="92"/>
    </row>
    <row r="106" spans="2:10" x14ac:dyDescent="0.25">
      <c r="B106" s="53">
        <v>6</v>
      </c>
      <c r="C106" s="82" t="s">
        <v>92</v>
      </c>
      <c r="D106" s="82"/>
      <c r="E106" s="82"/>
      <c r="F106" s="82"/>
      <c r="G106" s="82"/>
      <c r="H106" s="82"/>
      <c r="I106" s="53" t="s">
        <v>24</v>
      </c>
      <c r="J106" s="5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ht="15.95" customHeight="1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82" t="s">
        <v>110</v>
      </c>
      <c r="C123" s="82"/>
      <c r="D123" s="82"/>
      <c r="E123" s="82"/>
      <c r="F123" s="82"/>
      <c r="G123" s="82"/>
      <c r="H123" s="82"/>
      <c r="I123" s="82"/>
      <c r="J123" s="82"/>
    </row>
    <row r="124" spans="2:10" x14ac:dyDescent="0.25">
      <c r="B124" s="82" t="s">
        <v>111</v>
      </c>
      <c r="C124" s="82"/>
      <c r="D124" s="82"/>
      <c r="E124" s="82"/>
      <c r="F124" s="82"/>
      <c r="G124" s="82"/>
      <c r="H124" s="82"/>
      <c r="I124" s="82"/>
      <c r="J124" s="5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J32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82" t="s">
        <v>112</v>
      </c>
      <c r="D130" s="82"/>
      <c r="E130" s="82"/>
      <c r="F130" s="82"/>
      <c r="G130" s="82"/>
      <c r="H130" s="82"/>
      <c r="I130" s="82"/>
      <c r="J130" s="5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83" t="s">
        <v>173</v>
      </c>
      <c r="C132" s="83"/>
      <c r="D132" s="83"/>
      <c r="E132" s="83"/>
      <c r="F132" s="83"/>
      <c r="G132" s="83"/>
      <c r="H132" s="83"/>
      <c r="I132" s="83"/>
      <c r="J132" s="55">
        <f>TRUNC(J130+J131,2)</f>
        <v>0</v>
      </c>
      <c r="L132" s="38"/>
    </row>
    <row r="133" spans="2:12" ht="18" x14ac:dyDescent="0.25">
      <c r="B133" s="83" t="s">
        <v>114</v>
      </c>
      <c r="C133" s="83"/>
      <c r="D133" s="83"/>
      <c r="E133" s="83"/>
      <c r="F133" s="83"/>
      <c r="G133" s="83"/>
      <c r="H133" s="83"/>
      <c r="I133" s="83"/>
      <c r="J133" s="55">
        <f>J132*12</f>
        <v>0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76EE5-23F8-414D-9DA1-89BC3847ACF6}">
  <sheetPr>
    <tabColor rgb="FFFFFF00"/>
    <pageSetUpPr fitToPage="1"/>
  </sheetPr>
  <dimension ref="B1:L133"/>
  <sheetViews>
    <sheetView showGridLines="0" zoomScale="115" zoomScaleNormal="115" workbookViewId="0">
      <selection activeCell="A57" sqref="A57:XFD5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17" t="s">
        <v>188</v>
      </c>
      <c r="C7" s="118"/>
      <c r="D7" s="118"/>
      <c r="E7" s="118"/>
      <c r="F7" s="118"/>
      <c r="G7" s="118"/>
      <c r="H7" s="118"/>
      <c r="I7" s="118"/>
      <c r="J7" s="118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116" t="s">
        <v>2</v>
      </c>
      <c r="C9" s="116"/>
      <c r="D9" s="116"/>
      <c r="E9" s="116"/>
      <c r="F9" s="116"/>
      <c r="G9" s="116"/>
      <c r="H9" s="116"/>
      <c r="I9" s="116"/>
      <c r="J9" s="116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16" t="s">
        <v>11</v>
      </c>
      <c r="C15" s="116"/>
      <c r="D15" s="116"/>
      <c r="E15" s="116"/>
      <c r="F15" s="116"/>
      <c r="G15" s="116"/>
      <c r="H15" s="116"/>
      <c r="I15" s="116"/>
      <c r="J15" s="116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16" t="s">
        <v>16</v>
      </c>
      <c r="C19" s="116"/>
      <c r="D19" s="116"/>
      <c r="E19" s="116"/>
      <c r="F19" s="116"/>
      <c r="G19" s="116"/>
      <c r="H19" s="116"/>
      <c r="I19" s="116"/>
      <c r="J19" s="116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119" t="s">
        <v>22</v>
      </c>
      <c r="C26" s="119"/>
      <c r="D26" s="119"/>
      <c r="E26" s="119"/>
      <c r="F26" s="119"/>
      <c r="G26" s="119"/>
      <c r="H26" s="119"/>
      <c r="I26" s="119"/>
      <c r="J26" s="119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140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5" t="s">
        <v>28</v>
      </c>
      <c r="C32" s="81" t="s">
        <v>141</v>
      </c>
      <c r="D32" s="81"/>
      <c r="E32" s="81"/>
      <c r="F32" s="81"/>
      <c r="G32" s="81"/>
      <c r="H32" s="81"/>
      <c r="I32" s="8"/>
      <c r="J32" s="7"/>
    </row>
    <row r="33" spans="2:12" x14ac:dyDescent="0.25">
      <c r="B33" s="89" t="s">
        <v>29</v>
      </c>
      <c r="C33" s="89"/>
      <c r="D33" s="89"/>
      <c r="E33" s="89"/>
      <c r="F33" s="89"/>
      <c r="G33" s="89"/>
      <c r="H33" s="89"/>
      <c r="I33" s="89"/>
      <c r="J33" s="9">
        <f>SUM(J28:J32)</f>
        <v>0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19" t="s">
        <v>30</v>
      </c>
      <c r="C35" s="119"/>
      <c r="D35" s="119"/>
      <c r="E35" s="119"/>
      <c r="F35" s="119"/>
      <c r="G35" s="119"/>
      <c r="H35" s="119"/>
      <c r="I35" s="119"/>
      <c r="J35" s="119"/>
    </row>
    <row r="36" spans="2:12" x14ac:dyDescent="0.25">
      <c r="B36" s="116" t="s">
        <v>31</v>
      </c>
      <c r="C36" s="116"/>
      <c r="D36" s="116"/>
      <c r="E36" s="116"/>
      <c r="F36" s="116"/>
      <c r="G36" s="116"/>
      <c r="H36" s="116"/>
      <c r="I36" s="43" t="s">
        <v>24</v>
      </c>
      <c r="J36" s="43" t="s">
        <v>25</v>
      </c>
    </row>
    <row r="37" spans="2:12" x14ac:dyDescent="0.25">
      <c r="B37" s="5" t="s">
        <v>3</v>
      </c>
      <c r="C37" s="81" t="s">
        <v>179</v>
      </c>
      <c r="D37" s="81"/>
      <c r="E37" s="81"/>
      <c r="F37" s="81"/>
      <c r="G37" s="81"/>
      <c r="H37" s="81"/>
      <c r="I37" s="13">
        <v>8.3333000000000004E-2</v>
      </c>
      <c r="J37" s="7">
        <f>TRUNC($J$33*I37,2)</f>
        <v>0</v>
      </c>
    </row>
    <row r="38" spans="2:12" x14ac:dyDescent="0.25">
      <c r="B38" s="5" t="s">
        <v>5</v>
      </c>
      <c r="C38" s="81" t="s">
        <v>180</v>
      </c>
      <c r="D38" s="81"/>
      <c r="E38" s="81"/>
      <c r="F38" s="81"/>
      <c r="G38" s="81"/>
      <c r="H38" s="81"/>
      <c r="I38" s="14">
        <v>0.121</v>
      </c>
      <c r="J38" s="7">
        <f>TRUNC($J$33*I38,2)</f>
        <v>0</v>
      </c>
    </row>
    <row r="39" spans="2:12" x14ac:dyDescent="0.25">
      <c r="B39" s="5" t="s">
        <v>7</v>
      </c>
      <c r="C39" s="99" t="s">
        <v>174</v>
      </c>
      <c r="D39" s="100"/>
      <c r="E39" s="100"/>
      <c r="F39" s="100"/>
      <c r="G39" s="100"/>
      <c r="H39" s="101"/>
      <c r="I39" s="14">
        <f>(I37+I38)*I51</f>
        <v>7.5194544000000002E-2</v>
      </c>
      <c r="J39" s="7">
        <f>I39*J33</f>
        <v>0</v>
      </c>
    </row>
    <row r="40" spans="2:12" x14ac:dyDescent="0.25">
      <c r="B40" s="89" t="s">
        <v>34</v>
      </c>
      <c r="C40" s="89"/>
      <c r="D40" s="89"/>
      <c r="E40" s="89"/>
      <c r="F40" s="89"/>
      <c r="G40" s="89"/>
      <c r="H40" s="89"/>
      <c r="I40" s="15">
        <f>SUM(I37:I38)</f>
        <v>0.20433299999999999</v>
      </c>
      <c r="J40" s="9">
        <f>(J37+J38+J39)</f>
        <v>0</v>
      </c>
    </row>
    <row r="41" spans="2:12" x14ac:dyDescent="0.25">
      <c r="B41" s="93"/>
      <c r="C41" s="93"/>
      <c r="D41" s="93"/>
      <c r="E41" s="93"/>
      <c r="F41" s="93"/>
      <c r="G41" s="93"/>
      <c r="H41" s="93"/>
      <c r="I41" s="93"/>
      <c r="J41" s="93"/>
    </row>
    <row r="42" spans="2:12" x14ac:dyDescent="0.25">
      <c r="B42" s="116" t="s">
        <v>35</v>
      </c>
      <c r="C42" s="116"/>
      <c r="D42" s="116"/>
      <c r="E42" s="116"/>
      <c r="F42" s="116"/>
      <c r="G42" s="116"/>
      <c r="H42" s="116"/>
      <c r="I42" s="43" t="s">
        <v>24</v>
      </c>
      <c r="J42" s="43" t="s">
        <v>25</v>
      </c>
    </row>
    <row r="43" spans="2:12" x14ac:dyDescent="0.25">
      <c r="B43" s="5" t="s">
        <v>3</v>
      </c>
      <c r="C43" s="81" t="s">
        <v>36</v>
      </c>
      <c r="D43" s="81"/>
      <c r="E43" s="81"/>
      <c r="F43" s="81"/>
      <c r="G43" s="81"/>
      <c r="H43" s="81"/>
      <c r="I43" s="13">
        <v>0.2</v>
      </c>
      <c r="J43" s="7">
        <f>TRUNC(($J$33+$J$40)*$I$43,2)</f>
        <v>0</v>
      </c>
    </row>
    <row r="44" spans="2:12" x14ac:dyDescent="0.25">
      <c r="B44" s="5" t="s">
        <v>5</v>
      </c>
      <c r="C44" s="81" t="s">
        <v>37</v>
      </c>
      <c r="D44" s="81"/>
      <c r="E44" s="81"/>
      <c r="F44" s="81"/>
      <c r="G44" s="81"/>
      <c r="H44" s="81"/>
      <c r="I44" s="13">
        <v>2.5000000000000001E-2</v>
      </c>
      <c r="J44" s="7">
        <f>TRUNC(($J$33+$J$40)*$I$44,2)</f>
        <v>0</v>
      </c>
    </row>
    <row r="45" spans="2:12" ht="15" customHeight="1" x14ac:dyDescent="0.25">
      <c r="B45" s="5" t="s">
        <v>7</v>
      </c>
      <c r="C45" s="81" t="s">
        <v>38</v>
      </c>
      <c r="D45" s="81"/>
      <c r="E45" s="81"/>
      <c r="F45" s="81"/>
      <c r="G45" s="81"/>
      <c r="H45" s="81"/>
      <c r="I45" s="17">
        <v>0.03</v>
      </c>
      <c r="J45" s="7">
        <f>TRUNC(($J$33+$J$40)*$I$45,2)</f>
        <v>0</v>
      </c>
      <c r="L45" s="102" t="s">
        <v>39</v>
      </c>
    </row>
    <row r="46" spans="2:12" x14ac:dyDescent="0.25">
      <c r="B46" s="5" t="s">
        <v>9</v>
      </c>
      <c r="C46" s="81" t="s">
        <v>40</v>
      </c>
      <c r="D46" s="81"/>
      <c r="E46" s="81"/>
      <c r="F46" s="81"/>
      <c r="G46" s="81"/>
      <c r="H46" s="81"/>
      <c r="I46" s="13">
        <v>1.4999999999999999E-2</v>
      </c>
      <c r="J46" s="7">
        <f>TRUNC(($J$33+$J$40)*$I$46,2)</f>
        <v>0</v>
      </c>
      <c r="L46" s="103"/>
    </row>
    <row r="47" spans="2:12" x14ac:dyDescent="0.25">
      <c r="B47" s="5" t="s">
        <v>28</v>
      </c>
      <c r="C47" s="81" t="s">
        <v>41</v>
      </c>
      <c r="D47" s="81"/>
      <c r="E47" s="81"/>
      <c r="F47" s="81"/>
      <c r="G47" s="81"/>
      <c r="H47" s="81"/>
      <c r="I47" s="13">
        <v>0.01</v>
      </c>
      <c r="J47" s="7">
        <f>TRUNC(($J$33+$J$40)*$I$47,2)</f>
        <v>0</v>
      </c>
      <c r="L47" s="103"/>
    </row>
    <row r="48" spans="2:12" x14ac:dyDescent="0.25">
      <c r="B48" s="5" t="s">
        <v>42</v>
      </c>
      <c r="C48" s="81" t="s">
        <v>43</v>
      </c>
      <c r="D48" s="81"/>
      <c r="E48" s="81"/>
      <c r="F48" s="81"/>
      <c r="G48" s="81"/>
      <c r="H48" s="81"/>
      <c r="I48" s="13">
        <v>6.0000000000000001E-3</v>
      </c>
      <c r="J48" s="7">
        <f>TRUNC(($J$33+$J$40)*$I$48,2)</f>
        <v>0</v>
      </c>
      <c r="L48" s="103"/>
    </row>
    <row r="49" spans="2:12" x14ac:dyDescent="0.25">
      <c r="B49" s="5" t="s">
        <v>44</v>
      </c>
      <c r="C49" s="81" t="s">
        <v>45</v>
      </c>
      <c r="D49" s="81"/>
      <c r="E49" s="81"/>
      <c r="F49" s="81"/>
      <c r="G49" s="81"/>
      <c r="H49" s="81"/>
      <c r="I49" s="13">
        <v>2E-3</v>
      </c>
      <c r="J49" s="7">
        <f>TRUNC(($J$33+$J$40)*$I$49,2)</f>
        <v>0</v>
      </c>
      <c r="L49" s="104"/>
    </row>
    <row r="50" spans="2:12" x14ac:dyDescent="0.25">
      <c r="B50" s="5" t="s">
        <v>46</v>
      </c>
      <c r="C50" s="81" t="s">
        <v>47</v>
      </c>
      <c r="D50" s="81"/>
      <c r="E50" s="81"/>
      <c r="F50" s="81"/>
      <c r="G50" s="81"/>
      <c r="H50" s="81"/>
      <c r="I50" s="13">
        <v>0.08</v>
      </c>
      <c r="J50" s="7">
        <f>TRUNC(($J$33+$J$40)*$I$50,2)</f>
        <v>0</v>
      </c>
    </row>
    <row r="51" spans="2:12" x14ac:dyDescent="0.25">
      <c r="B51" s="89" t="s">
        <v>48</v>
      </c>
      <c r="C51" s="89"/>
      <c r="D51" s="89"/>
      <c r="E51" s="89"/>
      <c r="F51" s="89"/>
      <c r="G51" s="89"/>
      <c r="H51" s="89"/>
      <c r="I51" s="15">
        <f>SUM(I43:I50)</f>
        <v>0.36800000000000005</v>
      </c>
      <c r="J51" s="9">
        <f>SUM(J43:J50)</f>
        <v>0</v>
      </c>
    </row>
    <row r="52" spans="2:12" x14ac:dyDescent="0.25">
      <c r="B52" s="93"/>
      <c r="C52" s="93"/>
      <c r="D52" s="93"/>
      <c r="E52" s="93"/>
      <c r="F52" s="93"/>
      <c r="G52" s="93"/>
      <c r="H52" s="93"/>
      <c r="I52" s="93"/>
      <c r="J52" s="93"/>
    </row>
    <row r="53" spans="2:12" x14ac:dyDescent="0.25">
      <c r="B53" s="116" t="s">
        <v>49</v>
      </c>
      <c r="C53" s="116"/>
      <c r="D53" s="116"/>
      <c r="E53" s="116"/>
      <c r="F53" s="116"/>
      <c r="G53" s="116"/>
      <c r="H53" s="116"/>
      <c r="I53" s="46"/>
      <c r="J53" s="43" t="s">
        <v>25</v>
      </c>
    </row>
    <row r="54" spans="2:12" x14ac:dyDescent="0.25">
      <c r="B54" s="5" t="s">
        <v>3</v>
      </c>
      <c r="C54" s="90" t="s">
        <v>142</v>
      </c>
      <c r="D54" s="90"/>
      <c r="E54" s="90"/>
      <c r="F54" s="90"/>
      <c r="G54" s="90"/>
      <c r="H54" s="90"/>
      <c r="I54" s="2" t="s">
        <v>50</v>
      </c>
      <c r="J54" s="18"/>
    </row>
    <row r="55" spans="2:12" x14ac:dyDescent="0.25">
      <c r="B55" s="5" t="s">
        <v>5</v>
      </c>
      <c r="C55" s="90" t="s">
        <v>136</v>
      </c>
      <c r="D55" s="90"/>
      <c r="E55" s="90"/>
      <c r="F55" s="90"/>
      <c r="G55" s="90"/>
      <c r="H55" s="90"/>
      <c r="I55" s="2" t="s">
        <v>50</v>
      </c>
      <c r="J55" s="18"/>
    </row>
    <row r="56" spans="2:12" x14ac:dyDescent="0.25">
      <c r="B56" s="5" t="s">
        <v>7</v>
      </c>
      <c r="C56" s="99" t="s">
        <v>138</v>
      </c>
      <c r="D56" s="100"/>
      <c r="E56" s="100"/>
      <c r="F56" s="100"/>
      <c r="G56" s="100"/>
      <c r="H56" s="101"/>
      <c r="I56" s="2"/>
      <c r="J56" s="51"/>
    </row>
    <row r="57" spans="2:12" x14ac:dyDescent="0.25">
      <c r="B57" s="5" t="s">
        <v>28</v>
      </c>
      <c r="C57" s="120" t="s">
        <v>139</v>
      </c>
      <c r="D57" s="121"/>
      <c r="E57" s="121"/>
      <c r="F57" s="121"/>
      <c r="G57" s="121"/>
      <c r="H57" s="122"/>
      <c r="I57" s="2"/>
      <c r="J57" s="18"/>
    </row>
    <row r="58" spans="2:12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SUM(J54:J57)</f>
        <v>0</v>
      </c>
    </row>
    <row r="59" spans="2:12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2" x14ac:dyDescent="0.25">
      <c r="B60" s="116" t="s">
        <v>52</v>
      </c>
      <c r="C60" s="116"/>
      <c r="D60" s="116"/>
      <c r="E60" s="116"/>
      <c r="F60" s="116"/>
      <c r="G60" s="116"/>
      <c r="H60" s="116"/>
      <c r="I60" s="116"/>
      <c r="J60" s="116"/>
    </row>
    <row r="61" spans="2:12" x14ac:dyDescent="0.25">
      <c r="B61" s="116" t="s">
        <v>53</v>
      </c>
      <c r="C61" s="116"/>
      <c r="D61" s="116"/>
      <c r="E61" s="116"/>
      <c r="F61" s="116"/>
      <c r="G61" s="116"/>
      <c r="H61" s="116"/>
      <c r="I61" s="116"/>
      <c r="J61" s="43" t="s">
        <v>25</v>
      </c>
    </row>
    <row r="62" spans="2:12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J40</f>
        <v>0</v>
      </c>
    </row>
    <row r="63" spans="2:12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J51</f>
        <v>0</v>
      </c>
    </row>
    <row r="64" spans="2:12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119" t="s">
        <v>61</v>
      </c>
      <c r="C67" s="119"/>
      <c r="D67" s="119"/>
      <c r="E67" s="119"/>
      <c r="F67" s="119"/>
      <c r="G67" s="119"/>
      <c r="H67" s="119"/>
      <c r="I67" s="119"/>
      <c r="J67" s="119"/>
    </row>
    <row r="68" spans="2:10" x14ac:dyDescent="0.25">
      <c r="B68" s="12">
        <v>3</v>
      </c>
      <c r="C68" s="116" t="s">
        <v>62</v>
      </c>
      <c r="D68" s="116"/>
      <c r="E68" s="116"/>
      <c r="F68" s="116"/>
      <c r="G68" s="116"/>
      <c r="H68" s="116"/>
      <c r="I68" s="43" t="s">
        <v>24</v>
      </c>
      <c r="J68" s="4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I69*J33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I50*I69</f>
        <v>3.3333333333333332E-4</v>
      </c>
      <c r="J70" s="19">
        <f>I70*J33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I71*J33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I72*J33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I51*I72</f>
        <v>7.1555555555555565E-3</v>
      </c>
      <c r="J73" s="19">
        <f>J51*I72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I74*J33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119" t="s">
        <v>66</v>
      </c>
      <c r="C77" s="119"/>
      <c r="D77" s="119"/>
      <c r="E77" s="119"/>
      <c r="F77" s="119"/>
      <c r="G77" s="119"/>
      <c r="H77" s="119"/>
      <c r="I77" s="119"/>
      <c r="J77" s="119"/>
    </row>
    <row r="78" spans="2:10" x14ac:dyDescent="0.25">
      <c r="B78" s="116" t="s">
        <v>67</v>
      </c>
      <c r="C78" s="116"/>
      <c r="D78" s="116"/>
      <c r="E78" s="116"/>
      <c r="F78" s="116"/>
      <c r="G78" s="116"/>
      <c r="H78" s="116"/>
      <c r="I78" s="43" t="s">
        <v>24</v>
      </c>
      <c r="J78" s="4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I79*J33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I80*J33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I81*J33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I82*J33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I83*J33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TRUNC(($J$33)*I84,2)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116" t="s">
        <v>75</v>
      </c>
      <c r="C87" s="116"/>
      <c r="D87" s="116"/>
      <c r="E87" s="116"/>
      <c r="F87" s="116"/>
      <c r="G87" s="116"/>
      <c r="H87" s="116"/>
      <c r="I87" s="43" t="s">
        <v>24</v>
      </c>
      <c r="J87" s="4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116" t="s">
        <v>78</v>
      </c>
      <c r="C91" s="116"/>
      <c r="D91" s="116"/>
      <c r="E91" s="116"/>
      <c r="F91" s="116"/>
      <c r="G91" s="116"/>
      <c r="H91" s="116"/>
      <c r="I91" s="116"/>
      <c r="J91" s="116"/>
    </row>
    <row r="92" spans="2:10" x14ac:dyDescent="0.25">
      <c r="B92" s="116" t="s">
        <v>79</v>
      </c>
      <c r="C92" s="116"/>
      <c r="D92" s="116"/>
      <c r="E92" s="116"/>
      <c r="F92" s="116"/>
      <c r="G92" s="116"/>
      <c r="H92" s="116"/>
      <c r="I92" s="116"/>
      <c r="J92" s="4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119" t="s">
        <v>85</v>
      </c>
      <c r="C97" s="119"/>
      <c r="D97" s="119"/>
      <c r="E97" s="119"/>
      <c r="F97" s="119"/>
      <c r="G97" s="119"/>
      <c r="H97" s="119"/>
      <c r="I97" s="119"/>
      <c r="J97" s="119"/>
    </row>
    <row r="98" spans="2:10" x14ac:dyDescent="0.25">
      <c r="B98" s="43">
        <v>5</v>
      </c>
      <c r="C98" s="116" t="s">
        <v>86</v>
      </c>
      <c r="D98" s="116"/>
      <c r="E98" s="116"/>
      <c r="F98" s="116"/>
      <c r="G98" s="116"/>
      <c r="H98" s="116"/>
      <c r="I98" s="43"/>
      <c r="J98" s="4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119" t="s">
        <v>91</v>
      </c>
      <c r="C105" s="119"/>
      <c r="D105" s="119"/>
      <c r="E105" s="119"/>
      <c r="F105" s="119"/>
      <c r="G105" s="119"/>
      <c r="H105" s="119"/>
      <c r="I105" s="119"/>
      <c r="J105" s="119"/>
    </row>
    <row r="106" spans="2:10" x14ac:dyDescent="0.25">
      <c r="B106" s="43">
        <v>6</v>
      </c>
      <c r="C106" s="116" t="s">
        <v>92</v>
      </c>
      <c r="D106" s="116"/>
      <c r="E106" s="116"/>
      <c r="F106" s="116"/>
      <c r="G106" s="116"/>
      <c r="H106" s="116"/>
      <c r="I106" s="43" t="s">
        <v>24</v>
      </c>
      <c r="J106" s="4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J33+J65+J75+J95+J103+J107+J108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116" t="s">
        <v>110</v>
      </c>
      <c r="C123" s="116"/>
      <c r="D123" s="116"/>
      <c r="E123" s="116"/>
      <c r="F123" s="116"/>
      <c r="G123" s="116"/>
      <c r="H123" s="116"/>
      <c r="I123" s="116"/>
      <c r="J123" s="116"/>
    </row>
    <row r="124" spans="2:10" x14ac:dyDescent="0.25">
      <c r="B124" s="116" t="s">
        <v>111</v>
      </c>
      <c r="C124" s="116"/>
      <c r="D124" s="116"/>
      <c r="E124" s="116"/>
      <c r="F124" s="116"/>
      <c r="G124" s="116"/>
      <c r="H124" s="116"/>
      <c r="I124" s="116"/>
      <c r="J124" s="4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J33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116" t="s">
        <v>112</v>
      </c>
      <c r="D130" s="116"/>
      <c r="E130" s="116"/>
      <c r="F130" s="116"/>
      <c r="G130" s="116"/>
      <c r="H130" s="116"/>
      <c r="I130" s="116"/>
      <c r="J130" s="4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123" t="s">
        <v>113</v>
      </c>
      <c r="C132" s="123"/>
      <c r="D132" s="123"/>
      <c r="E132" s="123"/>
      <c r="F132" s="123"/>
      <c r="G132" s="123"/>
      <c r="H132" s="123"/>
      <c r="I132" s="123"/>
      <c r="J132" s="45">
        <f>TRUNC(J130+J131,2)</f>
        <v>0</v>
      </c>
      <c r="L132" s="38"/>
    </row>
    <row r="133" spans="2:12" ht="18" x14ac:dyDescent="0.25">
      <c r="B133" s="123" t="s">
        <v>114</v>
      </c>
      <c r="C133" s="123"/>
      <c r="D133" s="123"/>
      <c r="E133" s="123"/>
      <c r="F133" s="123"/>
      <c r="G133" s="123"/>
      <c r="H133" s="123"/>
      <c r="I133" s="123"/>
      <c r="J133" s="45">
        <f>J132*12</f>
        <v>0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965B1-3AA1-4F90-AFBD-FCB0ACE31EC5}">
  <sheetPr>
    <tabColor rgb="FF00B0F0"/>
    <pageSetUpPr fitToPage="1"/>
  </sheetPr>
  <dimension ref="B1:L133"/>
  <sheetViews>
    <sheetView showGridLines="0" topLeftCell="B1" zoomScale="115" zoomScaleNormal="115" workbookViewId="0">
      <selection activeCell="B56" sqref="A56:XFD5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12" t="s">
        <v>117</v>
      </c>
      <c r="C1" s="112"/>
      <c r="D1" s="112"/>
      <c r="E1" s="112"/>
      <c r="F1" s="112"/>
      <c r="G1" s="112"/>
      <c r="H1" s="112"/>
      <c r="I1" s="112"/>
      <c r="J1" s="112"/>
    </row>
    <row r="2" spans="2:10" x14ac:dyDescent="0.2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x14ac:dyDescent="0.25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10" x14ac:dyDescent="0.25">
      <c r="B4" s="114" t="s">
        <v>131</v>
      </c>
      <c r="C4" s="114"/>
      <c r="D4" s="114"/>
      <c r="E4" s="114"/>
      <c r="F4" s="114"/>
      <c r="G4" s="114"/>
      <c r="H4" s="114"/>
      <c r="I4" s="114"/>
      <c r="J4" s="114"/>
    </row>
    <row r="5" spans="2:10" x14ac:dyDescent="0.25">
      <c r="B5" s="114" t="s">
        <v>128</v>
      </c>
      <c r="C5" s="114"/>
      <c r="D5" s="39"/>
      <c r="E5" s="1"/>
      <c r="F5" s="1"/>
      <c r="G5" s="1"/>
      <c r="H5" s="1"/>
      <c r="I5" s="1"/>
      <c r="J5" s="1"/>
    </row>
    <row r="6" spans="2:10" x14ac:dyDescent="0.25">
      <c r="B6" s="107"/>
      <c r="C6" s="107"/>
      <c r="D6" s="107"/>
      <c r="E6" s="107"/>
      <c r="F6" s="107"/>
      <c r="G6" s="107"/>
      <c r="H6" s="107"/>
      <c r="I6" s="107"/>
      <c r="J6" s="107"/>
    </row>
    <row r="7" spans="2:10" ht="21.6" customHeight="1" x14ac:dyDescent="0.25">
      <c r="B7" s="109" t="s">
        <v>189</v>
      </c>
      <c r="C7" s="110"/>
      <c r="D7" s="110"/>
      <c r="E7" s="110"/>
      <c r="F7" s="110"/>
      <c r="G7" s="110"/>
      <c r="H7" s="110"/>
      <c r="I7" s="110"/>
      <c r="J7" s="110"/>
    </row>
    <row r="8" spans="2:10" x14ac:dyDescent="0.25">
      <c r="B8" s="111"/>
      <c r="C8" s="111"/>
      <c r="D8" s="111"/>
      <c r="E8" s="111"/>
      <c r="F8" s="111"/>
      <c r="G8" s="111"/>
      <c r="H8" s="111"/>
      <c r="I8" s="111"/>
      <c r="J8" s="111"/>
    </row>
    <row r="9" spans="2:10" x14ac:dyDescent="0.25">
      <c r="B9" s="82" t="s">
        <v>2</v>
      </c>
      <c r="C9" s="82"/>
      <c r="D9" s="82"/>
      <c r="E9" s="82"/>
      <c r="F9" s="82"/>
      <c r="G9" s="82"/>
      <c r="H9" s="82"/>
      <c r="I9" s="82"/>
      <c r="J9" s="82"/>
    </row>
    <row r="10" spans="2:10" x14ac:dyDescent="0.25">
      <c r="B10" s="2" t="s">
        <v>3</v>
      </c>
      <c r="C10" s="81" t="s">
        <v>4</v>
      </c>
      <c r="D10" s="81"/>
      <c r="E10" s="81"/>
      <c r="F10" s="81"/>
      <c r="G10" s="81"/>
      <c r="H10" s="81"/>
      <c r="I10" s="105"/>
      <c r="J10" s="106"/>
    </row>
    <row r="11" spans="2:10" x14ac:dyDescent="0.25">
      <c r="B11" s="2" t="s">
        <v>5</v>
      </c>
      <c r="C11" s="81" t="s">
        <v>6</v>
      </c>
      <c r="D11" s="81"/>
      <c r="E11" s="81"/>
      <c r="F11" s="81"/>
      <c r="G11" s="81"/>
      <c r="H11" s="81"/>
      <c r="I11" s="106" t="s">
        <v>118</v>
      </c>
      <c r="J11" s="106"/>
    </row>
    <row r="12" spans="2:10" x14ac:dyDescent="0.25">
      <c r="B12" s="2" t="s">
        <v>7</v>
      </c>
      <c r="C12" s="81" t="s">
        <v>8</v>
      </c>
      <c r="D12" s="81"/>
      <c r="E12" s="81"/>
      <c r="F12" s="81"/>
      <c r="G12" s="81"/>
      <c r="H12" s="81"/>
      <c r="I12" s="115" t="s">
        <v>132</v>
      </c>
      <c r="J12" s="106"/>
    </row>
    <row r="13" spans="2:10" x14ac:dyDescent="0.25">
      <c r="B13" s="2" t="s">
        <v>9</v>
      </c>
      <c r="C13" s="81" t="s">
        <v>10</v>
      </c>
      <c r="D13" s="81"/>
      <c r="E13" s="81"/>
      <c r="F13" s="81"/>
      <c r="G13" s="81"/>
      <c r="H13" s="81"/>
      <c r="I13" s="106">
        <v>12</v>
      </c>
      <c r="J13" s="106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82" t="s">
        <v>11</v>
      </c>
      <c r="C15" s="82"/>
      <c r="D15" s="82"/>
      <c r="E15" s="82"/>
      <c r="F15" s="82"/>
      <c r="G15" s="82"/>
      <c r="H15" s="82"/>
      <c r="I15" s="82"/>
      <c r="J15" s="82"/>
    </row>
    <row r="16" spans="2:10" x14ac:dyDescent="0.25">
      <c r="B16" s="106" t="s">
        <v>12</v>
      </c>
      <c r="C16" s="106"/>
      <c r="D16" s="106" t="s">
        <v>13</v>
      </c>
      <c r="E16" s="106"/>
      <c r="F16" s="106" t="s">
        <v>14</v>
      </c>
      <c r="G16" s="106"/>
      <c r="H16" s="106"/>
      <c r="I16" s="106"/>
      <c r="J16" s="106"/>
    </row>
    <row r="17" spans="2:10" x14ac:dyDescent="0.25">
      <c r="B17" s="106" t="s">
        <v>133</v>
      </c>
      <c r="C17" s="106"/>
      <c r="D17" s="106" t="s">
        <v>15</v>
      </c>
      <c r="E17" s="106"/>
      <c r="F17" s="106">
        <v>1</v>
      </c>
      <c r="G17" s="106"/>
      <c r="H17" s="106"/>
      <c r="I17" s="106"/>
      <c r="J17" s="106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82" t="s">
        <v>16</v>
      </c>
      <c r="C19" s="82"/>
      <c r="D19" s="82"/>
      <c r="E19" s="82"/>
      <c r="F19" s="82"/>
      <c r="G19" s="82"/>
      <c r="H19" s="82"/>
      <c r="I19" s="82"/>
      <c r="J19" s="82"/>
    </row>
    <row r="20" spans="2:10" x14ac:dyDescent="0.25">
      <c r="B20" s="2">
        <v>1</v>
      </c>
      <c r="C20" s="81" t="s">
        <v>17</v>
      </c>
      <c r="D20" s="81"/>
      <c r="E20" s="81"/>
      <c r="F20" s="81"/>
      <c r="G20" s="81"/>
      <c r="H20" s="81"/>
      <c r="I20" s="106" t="s">
        <v>133</v>
      </c>
      <c r="J20" s="106"/>
    </row>
    <row r="21" spans="2:10" x14ac:dyDescent="0.25">
      <c r="B21" s="2">
        <v>2</v>
      </c>
      <c r="C21" s="81" t="s">
        <v>18</v>
      </c>
      <c r="D21" s="81"/>
      <c r="E21" s="81"/>
      <c r="F21" s="81"/>
      <c r="G21" s="81"/>
      <c r="H21" s="81"/>
      <c r="I21" s="106" t="s">
        <v>134</v>
      </c>
      <c r="J21" s="106"/>
    </row>
    <row r="22" spans="2:10" x14ac:dyDescent="0.25">
      <c r="B22" s="2">
        <v>3</v>
      </c>
      <c r="C22" s="81" t="s">
        <v>19</v>
      </c>
      <c r="D22" s="81"/>
      <c r="E22" s="81"/>
      <c r="F22" s="81"/>
      <c r="G22" s="81"/>
      <c r="H22" s="81"/>
      <c r="I22" s="108">
        <v>1471.22</v>
      </c>
      <c r="J22" s="106"/>
    </row>
    <row r="23" spans="2:10" x14ac:dyDescent="0.25">
      <c r="B23" s="2">
        <v>4</v>
      </c>
      <c r="C23" s="81" t="s">
        <v>20</v>
      </c>
      <c r="D23" s="81"/>
      <c r="E23" s="81"/>
      <c r="F23" s="81"/>
      <c r="G23" s="81"/>
      <c r="H23" s="81"/>
      <c r="I23" s="89" t="s">
        <v>135</v>
      </c>
      <c r="J23" s="89"/>
    </row>
    <row r="24" spans="2:10" x14ac:dyDescent="0.25">
      <c r="B24" s="2">
        <v>5</v>
      </c>
      <c r="C24" s="81" t="s">
        <v>21</v>
      </c>
      <c r="D24" s="81"/>
      <c r="E24" s="81"/>
      <c r="F24" s="81"/>
      <c r="G24" s="81"/>
      <c r="H24" s="81"/>
      <c r="I24" s="105">
        <v>45292</v>
      </c>
      <c r="J24" s="106"/>
    </row>
    <row r="25" spans="2:10" x14ac:dyDescent="0.25">
      <c r="B25" s="107"/>
      <c r="C25" s="107"/>
      <c r="D25" s="107"/>
      <c r="E25" s="107"/>
      <c r="F25" s="107"/>
      <c r="G25" s="107"/>
      <c r="H25" s="107"/>
      <c r="I25" s="107"/>
      <c r="J25" s="107"/>
    </row>
    <row r="26" spans="2:10" x14ac:dyDescent="0.25">
      <c r="B26" s="92" t="s">
        <v>22</v>
      </c>
      <c r="C26" s="92"/>
      <c r="D26" s="92"/>
      <c r="E26" s="92"/>
      <c r="F26" s="92"/>
      <c r="G26" s="92"/>
      <c r="H26" s="92"/>
      <c r="I26" s="92"/>
      <c r="J26" s="92"/>
    </row>
    <row r="27" spans="2:10" x14ac:dyDescent="0.25">
      <c r="B27" s="5">
        <v>1</v>
      </c>
      <c r="C27" s="89" t="s">
        <v>23</v>
      </c>
      <c r="D27" s="89"/>
      <c r="E27" s="89"/>
      <c r="F27" s="89"/>
      <c r="G27" s="89"/>
      <c r="H27" s="89"/>
      <c r="I27" s="5" t="s">
        <v>24</v>
      </c>
      <c r="J27" s="5" t="s">
        <v>25</v>
      </c>
    </row>
    <row r="28" spans="2:10" x14ac:dyDescent="0.25">
      <c r="B28" s="5" t="s">
        <v>3</v>
      </c>
      <c r="C28" s="81" t="s">
        <v>26</v>
      </c>
      <c r="D28" s="81"/>
      <c r="E28" s="81"/>
      <c r="F28" s="81"/>
      <c r="G28" s="81"/>
      <c r="H28" s="81"/>
      <c r="I28" s="6"/>
      <c r="J28" s="7"/>
    </row>
    <row r="29" spans="2:10" x14ac:dyDescent="0.25">
      <c r="B29" s="5" t="s">
        <v>5</v>
      </c>
      <c r="C29" s="81" t="s">
        <v>115</v>
      </c>
      <c r="D29" s="81"/>
      <c r="E29" s="81"/>
      <c r="F29" s="81"/>
      <c r="G29" s="81"/>
      <c r="H29" s="81"/>
      <c r="I29" s="8"/>
      <c r="J29" s="7"/>
    </row>
    <row r="30" spans="2:10" x14ac:dyDescent="0.25">
      <c r="B30" s="5" t="s">
        <v>7</v>
      </c>
      <c r="C30" s="81" t="s">
        <v>178</v>
      </c>
      <c r="D30" s="81"/>
      <c r="E30" s="81"/>
      <c r="F30" s="81"/>
      <c r="G30" s="81"/>
      <c r="H30" s="81"/>
      <c r="I30" s="8">
        <v>0.3</v>
      </c>
      <c r="J30" s="7"/>
    </row>
    <row r="31" spans="2:10" x14ac:dyDescent="0.25">
      <c r="B31" s="5" t="s">
        <v>9</v>
      </c>
      <c r="C31" s="81" t="s">
        <v>27</v>
      </c>
      <c r="D31" s="81"/>
      <c r="E31" s="81"/>
      <c r="F31" s="81"/>
      <c r="G31" s="81"/>
      <c r="H31" s="81"/>
      <c r="I31" s="8"/>
      <c r="J31" s="7"/>
    </row>
    <row r="32" spans="2:10" x14ac:dyDescent="0.25">
      <c r="B32" s="89" t="s">
        <v>29</v>
      </c>
      <c r="C32" s="89"/>
      <c r="D32" s="89"/>
      <c r="E32" s="89"/>
      <c r="F32" s="89"/>
      <c r="G32" s="89"/>
      <c r="H32" s="89"/>
      <c r="I32" s="89"/>
      <c r="J32" s="9">
        <f>SUM(J28:J31)</f>
        <v>0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92" t="s">
        <v>30</v>
      </c>
      <c r="C34" s="92"/>
      <c r="D34" s="92"/>
      <c r="E34" s="92"/>
      <c r="F34" s="92"/>
      <c r="G34" s="92"/>
      <c r="H34" s="92"/>
      <c r="I34" s="92"/>
      <c r="J34" s="92"/>
    </row>
    <row r="35" spans="2:12" x14ac:dyDescent="0.25">
      <c r="B35" s="82" t="s">
        <v>31</v>
      </c>
      <c r="C35" s="82"/>
      <c r="D35" s="82"/>
      <c r="E35" s="82"/>
      <c r="F35" s="82"/>
      <c r="G35" s="82"/>
      <c r="H35" s="82"/>
      <c r="I35" s="53" t="s">
        <v>24</v>
      </c>
      <c r="J35" s="53" t="s">
        <v>25</v>
      </c>
    </row>
    <row r="36" spans="2:12" x14ac:dyDescent="0.25">
      <c r="B36" s="5" t="s">
        <v>3</v>
      </c>
      <c r="C36" s="81" t="s">
        <v>179</v>
      </c>
      <c r="D36" s="81"/>
      <c r="E36" s="81"/>
      <c r="F36" s="81"/>
      <c r="G36" s="81"/>
      <c r="H36" s="81"/>
      <c r="I36" s="13">
        <v>8.3333000000000004E-2</v>
      </c>
      <c r="J36" s="7">
        <f>J32*I36</f>
        <v>0</v>
      </c>
    </row>
    <row r="37" spans="2:12" x14ac:dyDescent="0.25">
      <c r="B37" s="5" t="s">
        <v>5</v>
      </c>
      <c r="C37" s="81" t="s">
        <v>180</v>
      </c>
      <c r="D37" s="81"/>
      <c r="E37" s="81"/>
      <c r="F37" s="81"/>
      <c r="G37" s="81"/>
      <c r="H37" s="81"/>
      <c r="I37" s="14">
        <v>0.121</v>
      </c>
      <c r="J37" s="7">
        <f>J32*I37</f>
        <v>0</v>
      </c>
    </row>
    <row r="38" spans="2:12" x14ac:dyDescent="0.25">
      <c r="B38" s="5" t="s">
        <v>7</v>
      </c>
      <c r="C38" s="99" t="s">
        <v>174</v>
      </c>
      <c r="D38" s="100"/>
      <c r="E38" s="100"/>
      <c r="F38" s="100"/>
      <c r="G38" s="100"/>
      <c r="H38" s="101"/>
      <c r="I38" s="14">
        <f>(I36+I37)*I50</f>
        <v>7.5194544000000002E-2</v>
      </c>
      <c r="J38" s="7">
        <f>I38*J32</f>
        <v>0</v>
      </c>
    </row>
    <row r="39" spans="2:12" x14ac:dyDescent="0.25">
      <c r="B39" s="89" t="s">
        <v>34</v>
      </c>
      <c r="C39" s="89"/>
      <c r="D39" s="89"/>
      <c r="E39" s="89"/>
      <c r="F39" s="89"/>
      <c r="G39" s="89"/>
      <c r="H39" s="89"/>
      <c r="I39" s="15">
        <f>SUM(I36:I37)</f>
        <v>0.20433299999999999</v>
      </c>
      <c r="J39" s="9">
        <f>(J36+J37+J38)</f>
        <v>0</v>
      </c>
    </row>
    <row r="40" spans="2:12" x14ac:dyDescent="0.25">
      <c r="B40" s="93"/>
      <c r="C40" s="93"/>
      <c r="D40" s="93"/>
      <c r="E40" s="93"/>
      <c r="F40" s="93"/>
      <c r="G40" s="93"/>
      <c r="H40" s="93"/>
      <c r="I40" s="93"/>
      <c r="J40" s="93"/>
    </row>
    <row r="41" spans="2:12" x14ac:dyDescent="0.25">
      <c r="B41" s="82" t="s">
        <v>35</v>
      </c>
      <c r="C41" s="82"/>
      <c r="D41" s="82"/>
      <c r="E41" s="82"/>
      <c r="F41" s="82"/>
      <c r="G41" s="82"/>
      <c r="H41" s="82"/>
      <c r="I41" s="53" t="s">
        <v>24</v>
      </c>
      <c r="J41" s="53" t="s">
        <v>25</v>
      </c>
    </row>
    <row r="42" spans="2:12" x14ac:dyDescent="0.25">
      <c r="B42" s="5" t="s">
        <v>3</v>
      </c>
      <c r="C42" s="81" t="s">
        <v>36</v>
      </c>
      <c r="D42" s="81"/>
      <c r="E42" s="81"/>
      <c r="F42" s="81"/>
      <c r="G42" s="81"/>
      <c r="H42" s="81"/>
      <c r="I42" s="13">
        <v>0.2</v>
      </c>
      <c r="J42" s="7">
        <f>(J32+J39)*I42</f>
        <v>0</v>
      </c>
    </row>
    <row r="43" spans="2:12" x14ac:dyDescent="0.25">
      <c r="B43" s="5" t="s">
        <v>5</v>
      </c>
      <c r="C43" s="81" t="s">
        <v>37</v>
      </c>
      <c r="D43" s="81"/>
      <c r="E43" s="81"/>
      <c r="F43" s="81"/>
      <c r="G43" s="81"/>
      <c r="H43" s="81"/>
      <c r="I43" s="13">
        <v>2.5000000000000001E-2</v>
      </c>
      <c r="J43" s="7">
        <f>(J32+J39)*I43</f>
        <v>0</v>
      </c>
    </row>
    <row r="44" spans="2:12" ht="15" customHeight="1" x14ac:dyDescent="0.25">
      <c r="B44" s="5" t="s">
        <v>7</v>
      </c>
      <c r="C44" s="81" t="s">
        <v>38</v>
      </c>
      <c r="D44" s="81"/>
      <c r="E44" s="81"/>
      <c r="F44" s="81"/>
      <c r="G44" s="81"/>
      <c r="H44" s="81"/>
      <c r="I44" s="57">
        <v>0.03</v>
      </c>
      <c r="J44" s="7">
        <f>(J32+J39)*I44</f>
        <v>0</v>
      </c>
      <c r="L44" s="102" t="s">
        <v>39</v>
      </c>
    </row>
    <row r="45" spans="2:12" x14ac:dyDescent="0.25">
      <c r="B45" s="5" t="s">
        <v>9</v>
      </c>
      <c r="C45" s="81" t="s">
        <v>40</v>
      </c>
      <c r="D45" s="81"/>
      <c r="E45" s="81"/>
      <c r="F45" s="81"/>
      <c r="G45" s="81"/>
      <c r="H45" s="81"/>
      <c r="I45" s="13">
        <v>1.4999999999999999E-2</v>
      </c>
      <c r="J45" s="7">
        <f>(J32+J39)*I45</f>
        <v>0</v>
      </c>
      <c r="L45" s="103"/>
    </row>
    <row r="46" spans="2:12" x14ac:dyDescent="0.25">
      <c r="B46" s="5" t="s">
        <v>28</v>
      </c>
      <c r="C46" s="81" t="s">
        <v>41</v>
      </c>
      <c r="D46" s="81"/>
      <c r="E46" s="81"/>
      <c r="F46" s="81"/>
      <c r="G46" s="81"/>
      <c r="H46" s="81"/>
      <c r="I46" s="13">
        <v>0.01</v>
      </c>
      <c r="J46" s="7">
        <f>(J32+J39)*I46</f>
        <v>0</v>
      </c>
      <c r="L46" s="103"/>
    </row>
    <row r="47" spans="2:12" x14ac:dyDescent="0.25">
      <c r="B47" s="5" t="s">
        <v>42</v>
      </c>
      <c r="C47" s="81" t="s">
        <v>43</v>
      </c>
      <c r="D47" s="81"/>
      <c r="E47" s="81"/>
      <c r="F47" s="81"/>
      <c r="G47" s="81"/>
      <c r="H47" s="81"/>
      <c r="I47" s="13">
        <v>6.0000000000000001E-3</v>
      </c>
      <c r="J47" s="7">
        <f>(J32+J39)*I47</f>
        <v>0</v>
      </c>
      <c r="L47" s="103"/>
    </row>
    <row r="48" spans="2:12" x14ac:dyDescent="0.25">
      <c r="B48" s="5" t="s">
        <v>44</v>
      </c>
      <c r="C48" s="81" t="s">
        <v>45</v>
      </c>
      <c r="D48" s="81"/>
      <c r="E48" s="81"/>
      <c r="F48" s="81"/>
      <c r="G48" s="81"/>
      <c r="H48" s="81"/>
      <c r="I48" s="13">
        <v>2E-3</v>
      </c>
      <c r="J48" s="7">
        <f>(J32+J39)*I48</f>
        <v>0</v>
      </c>
      <c r="L48" s="104"/>
    </row>
    <row r="49" spans="2:10" x14ac:dyDescent="0.25">
      <c r="B49" s="5" t="s">
        <v>46</v>
      </c>
      <c r="C49" s="81" t="s">
        <v>47</v>
      </c>
      <c r="D49" s="81"/>
      <c r="E49" s="81"/>
      <c r="F49" s="81"/>
      <c r="G49" s="81"/>
      <c r="H49" s="81"/>
      <c r="I49" s="13">
        <v>0.08</v>
      </c>
      <c r="J49" s="7">
        <f>(J32+J39)*I49</f>
        <v>0</v>
      </c>
    </row>
    <row r="50" spans="2:10" x14ac:dyDescent="0.25">
      <c r="B50" s="89" t="s">
        <v>48</v>
      </c>
      <c r="C50" s="89"/>
      <c r="D50" s="89"/>
      <c r="E50" s="89"/>
      <c r="F50" s="89"/>
      <c r="G50" s="89"/>
      <c r="H50" s="89"/>
      <c r="I50" s="15">
        <f>SUM(I42:I49)</f>
        <v>0.36800000000000005</v>
      </c>
      <c r="J50" s="9">
        <f>SUM(J42:J49)</f>
        <v>0</v>
      </c>
    </row>
    <row r="51" spans="2:10" x14ac:dyDescent="0.25">
      <c r="B51" s="93"/>
      <c r="C51" s="93"/>
      <c r="D51" s="93"/>
      <c r="E51" s="93"/>
      <c r="F51" s="93"/>
      <c r="G51" s="93"/>
      <c r="H51" s="93"/>
      <c r="I51" s="93"/>
      <c r="J51" s="93"/>
    </row>
    <row r="52" spans="2:10" x14ac:dyDescent="0.25">
      <c r="B52" s="82" t="s">
        <v>49</v>
      </c>
      <c r="C52" s="82"/>
      <c r="D52" s="82"/>
      <c r="E52" s="82"/>
      <c r="F52" s="82"/>
      <c r="G52" s="82"/>
      <c r="H52" s="82"/>
      <c r="I52" s="56"/>
      <c r="J52" s="53" t="s">
        <v>25</v>
      </c>
    </row>
    <row r="53" spans="2:10" x14ac:dyDescent="0.25">
      <c r="B53" s="5" t="s">
        <v>3</v>
      </c>
      <c r="C53" s="90" t="s">
        <v>137</v>
      </c>
      <c r="D53" s="90"/>
      <c r="E53" s="90"/>
      <c r="F53" s="90"/>
      <c r="G53" s="90"/>
      <c r="H53" s="90"/>
      <c r="I53" s="52"/>
      <c r="J53" s="18"/>
    </row>
    <row r="54" spans="2:10" x14ac:dyDescent="0.25">
      <c r="B54" s="5" t="s">
        <v>5</v>
      </c>
      <c r="C54" s="90" t="s">
        <v>136</v>
      </c>
      <c r="D54" s="90"/>
      <c r="E54" s="90"/>
      <c r="F54" s="90"/>
      <c r="G54" s="90"/>
      <c r="H54" s="90"/>
      <c r="I54" s="52"/>
      <c r="J54" s="18"/>
    </row>
    <row r="55" spans="2:10" x14ac:dyDescent="0.25">
      <c r="B55" s="5" t="s">
        <v>7</v>
      </c>
      <c r="C55" s="99" t="s">
        <v>138</v>
      </c>
      <c r="D55" s="100"/>
      <c r="E55" s="100"/>
      <c r="F55" s="100"/>
      <c r="G55" s="100"/>
      <c r="H55" s="101"/>
      <c r="I55" s="2"/>
      <c r="J55" s="51"/>
    </row>
    <row r="56" spans="2:10" x14ac:dyDescent="0.25">
      <c r="B56" s="5" t="s">
        <v>28</v>
      </c>
      <c r="C56" s="50" t="s">
        <v>139</v>
      </c>
      <c r="D56" s="100"/>
      <c r="E56" s="100"/>
      <c r="F56" s="100"/>
      <c r="G56" s="100"/>
      <c r="H56" s="101"/>
      <c r="I56" s="2"/>
      <c r="J56" s="18"/>
    </row>
    <row r="57" spans="2:10" x14ac:dyDescent="0.25">
      <c r="B57" s="5" t="s">
        <v>42</v>
      </c>
      <c r="C57" s="81" t="s">
        <v>116</v>
      </c>
      <c r="D57" s="81"/>
      <c r="E57" s="81"/>
      <c r="F57" s="81"/>
      <c r="G57" s="81"/>
      <c r="H57" s="81"/>
      <c r="I57" s="2"/>
      <c r="J57" s="18">
        <v>0</v>
      </c>
    </row>
    <row r="58" spans="2:10" x14ac:dyDescent="0.25">
      <c r="B58" s="89" t="s">
        <v>51</v>
      </c>
      <c r="C58" s="89"/>
      <c r="D58" s="89"/>
      <c r="E58" s="89"/>
      <c r="F58" s="89"/>
      <c r="G58" s="89"/>
      <c r="H58" s="89"/>
      <c r="I58" s="89"/>
      <c r="J58" s="9">
        <f>SUM(J53:J57)</f>
        <v>0</v>
      </c>
    </row>
    <row r="59" spans="2:10" x14ac:dyDescent="0.25">
      <c r="B59" s="93"/>
      <c r="C59" s="93"/>
      <c r="D59" s="93"/>
      <c r="E59" s="93"/>
      <c r="F59" s="93"/>
      <c r="G59" s="93"/>
      <c r="H59" s="93"/>
      <c r="I59" s="93"/>
      <c r="J59" s="93"/>
    </row>
    <row r="60" spans="2:10" x14ac:dyDescent="0.25">
      <c r="B60" s="82" t="s">
        <v>52</v>
      </c>
      <c r="C60" s="82"/>
      <c r="D60" s="82"/>
      <c r="E60" s="82"/>
      <c r="F60" s="82"/>
      <c r="G60" s="82"/>
      <c r="H60" s="82"/>
      <c r="I60" s="82"/>
      <c r="J60" s="82"/>
    </row>
    <row r="61" spans="2:10" x14ac:dyDescent="0.25">
      <c r="B61" s="82" t="s">
        <v>53</v>
      </c>
      <c r="C61" s="82"/>
      <c r="D61" s="82"/>
      <c r="E61" s="82"/>
      <c r="F61" s="82"/>
      <c r="G61" s="82"/>
      <c r="H61" s="82"/>
      <c r="I61" s="82"/>
      <c r="J61" s="53" t="s">
        <v>25</v>
      </c>
    </row>
    <row r="62" spans="2:10" x14ac:dyDescent="0.25">
      <c r="B62" s="5" t="s">
        <v>54</v>
      </c>
      <c r="C62" s="81" t="s">
        <v>55</v>
      </c>
      <c r="D62" s="81"/>
      <c r="E62" s="81"/>
      <c r="F62" s="81"/>
      <c r="G62" s="81"/>
      <c r="H62" s="81"/>
      <c r="I62" s="81"/>
      <c r="J62" s="7">
        <f>J39</f>
        <v>0</v>
      </c>
    </row>
    <row r="63" spans="2:10" x14ac:dyDescent="0.25">
      <c r="B63" s="5" t="s">
        <v>56</v>
      </c>
      <c r="C63" s="81" t="s">
        <v>57</v>
      </c>
      <c r="D63" s="81"/>
      <c r="E63" s="81"/>
      <c r="F63" s="81"/>
      <c r="G63" s="81"/>
      <c r="H63" s="81"/>
      <c r="I63" s="81"/>
      <c r="J63" s="19">
        <f>J50</f>
        <v>0</v>
      </c>
    </row>
    <row r="64" spans="2:10" x14ac:dyDescent="0.25">
      <c r="B64" s="5" t="s">
        <v>58</v>
      </c>
      <c r="C64" s="81" t="s">
        <v>59</v>
      </c>
      <c r="D64" s="81"/>
      <c r="E64" s="81"/>
      <c r="F64" s="81"/>
      <c r="G64" s="81"/>
      <c r="H64" s="81"/>
      <c r="I64" s="81"/>
      <c r="J64" s="19">
        <f>J58</f>
        <v>0</v>
      </c>
    </row>
    <row r="65" spans="2:10" x14ac:dyDescent="0.25">
      <c r="B65" s="89" t="s">
        <v>60</v>
      </c>
      <c r="C65" s="89"/>
      <c r="D65" s="89"/>
      <c r="E65" s="89"/>
      <c r="F65" s="89"/>
      <c r="G65" s="89"/>
      <c r="H65" s="89"/>
      <c r="I65" s="89"/>
      <c r="J65" s="20">
        <f>SUM(J62:J64)</f>
        <v>0</v>
      </c>
    </row>
    <row r="66" spans="2:10" x14ac:dyDescent="0.25">
      <c r="B66" s="93"/>
      <c r="C66" s="93"/>
      <c r="D66" s="93"/>
      <c r="E66" s="93"/>
      <c r="F66" s="93"/>
      <c r="G66" s="93"/>
      <c r="H66" s="93"/>
      <c r="I66" s="93"/>
      <c r="J66" s="93"/>
    </row>
    <row r="67" spans="2:10" x14ac:dyDescent="0.25">
      <c r="B67" s="92" t="s">
        <v>61</v>
      </c>
      <c r="C67" s="92"/>
      <c r="D67" s="92"/>
      <c r="E67" s="92"/>
      <c r="F67" s="92"/>
      <c r="G67" s="92"/>
      <c r="H67" s="92"/>
      <c r="I67" s="92"/>
      <c r="J67" s="92"/>
    </row>
    <row r="68" spans="2:10" x14ac:dyDescent="0.25">
      <c r="B68" s="12">
        <v>3</v>
      </c>
      <c r="C68" s="82" t="s">
        <v>62</v>
      </c>
      <c r="D68" s="82"/>
      <c r="E68" s="82"/>
      <c r="F68" s="82"/>
      <c r="G68" s="82"/>
      <c r="H68" s="82"/>
      <c r="I68" s="53" t="s">
        <v>24</v>
      </c>
      <c r="J68" s="53" t="s">
        <v>25</v>
      </c>
    </row>
    <row r="69" spans="2:10" x14ac:dyDescent="0.25">
      <c r="B69" s="5" t="s">
        <v>3</v>
      </c>
      <c r="C69" s="81" t="s">
        <v>63</v>
      </c>
      <c r="D69" s="81"/>
      <c r="E69" s="81"/>
      <c r="F69" s="81"/>
      <c r="G69" s="81"/>
      <c r="H69" s="81"/>
      <c r="I69" s="13">
        <f>(1/12)*5%</f>
        <v>4.1666666666666666E-3</v>
      </c>
      <c r="J69" s="19">
        <f>I69*J32</f>
        <v>0</v>
      </c>
    </row>
    <row r="70" spans="2:10" x14ac:dyDescent="0.25">
      <c r="B70" s="5" t="s">
        <v>5</v>
      </c>
      <c r="C70" s="81" t="s">
        <v>129</v>
      </c>
      <c r="D70" s="81"/>
      <c r="E70" s="81"/>
      <c r="F70" s="81"/>
      <c r="G70" s="81"/>
      <c r="H70" s="81"/>
      <c r="I70" s="13">
        <f>I49*I69</f>
        <v>3.3333333333333332E-4</v>
      </c>
      <c r="J70" s="19">
        <f>I70*J32</f>
        <v>0</v>
      </c>
    </row>
    <row r="71" spans="2:10" x14ac:dyDescent="0.25">
      <c r="B71" s="5" t="s">
        <v>7</v>
      </c>
      <c r="C71" s="99" t="s">
        <v>175</v>
      </c>
      <c r="D71" s="100"/>
      <c r="E71" s="100"/>
      <c r="F71" s="100"/>
      <c r="G71" s="100"/>
      <c r="H71" s="101"/>
      <c r="I71" s="13">
        <v>2.5000000000000001E-2</v>
      </c>
      <c r="J71" s="19">
        <f>I71*J32</f>
        <v>0</v>
      </c>
    </row>
    <row r="72" spans="2:10" x14ac:dyDescent="0.25">
      <c r="B72" s="47" t="s">
        <v>9</v>
      </c>
      <c r="C72" s="96" t="s">
        <v>64</v>
      </c>
      <c r="D72" s="96"/>
      <c r="E72" s="96"/>
      <c r="F72" s="96"/>
      <c r="G72" s="96"/>
      <c r="H72" s="96"/>
      <c r="I72" s="48">
        <f>((7/30)/12)</f>
        <v>1.9444444444444445E-2</v>
      </c>
      <c r="J72" s="19">
        <f>I72*J32</f>
        <v>0</v>
      </c>
    </row>
    <row r="73" spans="2:10" x14ac:dyDescent="0.25">
      <c r="B73" s="47" t="s">
        <v>28</v>
      </c>
      <c r="C73" s="96" t="s">
        <v>130</v>
      </c>
      <c r="D73" s="96"/>
      <c r="E73" s="96"/>
      <c r="F73" s="96"/>
      <c r="G73" s="96"/>
      <c r="H73" s="96"/>
      <c r="I73" s="48">
        <f>I50*I72</f>
        <v>7.1555555555555565E-3</v>
      </c>
      <c r="J73" s="19">
        <f>I72*J50</f>
        <v>0</v>
      </c>
    </row>
    <row r="74" spans="2:10" ht="25.5" customHeight="1" x14ac:dyDescent="0.25">
      <c r="B74" s="47" t="s">
        <v>42</v>
      </c>
      <c r="C74" s="97" t="s">
        <v>176</v>
      </c>
      <c r="D74" s="97"/>
      <c r="E74" s="97"/>
      <c r="F74" s="97"/>
      <c r="G74" s="97"/>
      <c r="H74" s="97"/>
      <c r="I74" s="48">
        <v>2.5000000000000001E-2</v>
      </c>
      <c r="J74" s="19">
        <f>I74*J32</f>
        <v>0</v>
      </c>
    </row>
    <row r="75" spans="2:10" x14ac:dyDescent="0.25">
      <c r="B75" s="89" t="s">
        <v>65</v>
      </c>
      <c r="C75" s="89"/>
      <c r="D75" s="89"/>
      <c r="E75" s="89"/>
      <c r="F75" s="89"/>
      <c r="G75" s="89"/>
      <c r="H75" s="89"/>
      <c r="I75" s="15">
        <f>SUM(I69:I74)</f>
        <v>8.1100000000000005E-2</v>
      </c>
      <c r="J75" s="9">
        <f>SUM(J69:J74)</f>
        <v>0</v>
      </c>
    </row>
    <row r="76" spans="2:10" x14ac:dyDescent="0.25">
      <c r="B76" s="98"/>
      <c r="C76" s="98"/>
      <c r="D76" s="98"/>
      <c r="E76" s="98"/>
      <c r="F76" s="98"/>
      <c r="G76" s="98"/>
      <c r="H76" s="98"/>
      <c r="I76" s="98"/>
      <c r="J76" s="98"/>
    </row>
    <row r="77" spans="2:10" x14ac:dyDescent="0.25">
      <c r="B77" s="92" t="s">
        <v>66</v>
      </c>
      <c r="C77" s="92"/>
      <c r="D77" s="92"/>
      <c r="E77" s="92"/>
      <c r="F77" s="92"/>
      <c r="G77" s="92"/>
      <c r="H77" s="92"/>
      <c r="I77" s="92"/>
      <c r="J77" s="92"/>
    </row>
    <row r="78" spans="2:10" x14ac:dyDescent="0.25">
      <c r="B78" s="82" t="s">
        <v>67</v>
      </c>
      <c r="C78" s="82"/>
      <c r="D78" s="82"/>
      <c r="E78" s="82"/>
      <c r="F78" s="82"/>
      <c r="G78" s="82"/>
      <c r="H78" s="82"/>
      <c r="I78" s="53" t="s">
        <v>24</v>
      </c>
      <c r="J78" s="53" t="s">
        <v>25</v>
      </c>
    </row>
    <row r="79" spans="2:10" x14ac:dyDescent="0.25">
      <c r="B79" s="5" t="s">
        <v>3</v>
      </c>
      <c r="C79" s="94" t="s">
        <v>68</v>
      </c>
      <c r="D79" s="94"/>
      <c r="E79" s="94"/>
      <c r="F79" s="94"/>
      <c r="G79" s="94"/>
      <c r="H79" s="94"/>
      <c r="I79" s="49">
        <v>9.0749999999999997E-2</v>
      </c>
      <c r="J79" s="22">
        <f>I79*J32</f>
        <v>0</v>
      </c>
    </row>
    <row r="80" spans="2:10" x14ac:dyDescent="0.25">
      <c r="B80" s="5" t="s">
        <v>5</v>
      </c>
      <c r="C80" s="94" t="s">
        <v>69</v>
      </c>
      <c r="D80" s="94"/>
      <c r="E80" s="94"/>
      <c r="F80" s="94"/>
      <c r="G80" s="94"/>
      <c r="H80" s="94"/>
      <c r="I80" s="21">
        <f>((1/30)/12)</f>
        <v>2.7777777777777779E-3</v>
      </c>
      <c r="J80" s="22">
        <f>I80*J32</f>
        <v>0</v>
      </c>
    </row>
    <row r="81" spans="2:10" x14ac:dyDescent="0.25">
      <c r="B81" s="5" t="s">
        <v>7</v>
      </c>
      <c r="C81" s="94" t="s">
        <v>70</v>
      </c>
      <c r="D81" s="94"/>
      <c r="E81" s="94"/>
      <c r="F81" s="94"/>
      <c r="G81" s="94"/>
      <c r="H81" s="94"/>
      <c r="I81" s="21">
        <f>(((5/30)/12)*1.5%)</f>
        <v>2.0833333333333332E-4</v>
      </c>
      <c r="J81" s="22">
        <f>I81*J32</f>
        <v>0</v>
      </c>
    </row>
    <row r="82" spans="2:10" x14ac:dyDescent="0.25">
      <c r="B82" s="5" t="s">
        <v>9</v>
      </c>
      <c r="C82" s="94" t="s">
        <v>71</v>
      </c>
      <c r="D82" s="94"/>
      <c r="E82" s="94"/>
      <c r="F82" s="94"/>
      <c r="G82" s="94"/>
      <c r="H82" s="94"/>
      <c r="I82" s="21">
        <f>(((15/30)/12)*8%)</f>
        <v>3.3333333333333331E-3</v>
      </c>
      <c r="J82" s="22">
        <f>I82*J32</f>
        <v>0</v>
      </c>
    </row>
    <row r="83" spans="2:10" x14ac:dyDescent="0.25">
      <c r="B83" s="5" t="s">
        <v>28</v>
      </c>
      <c r="C83" s="94" t="s">
        <v>72</v>
      </c>
      <c r="D83" s="94"/>
      <c r="E83" s="94"/>
      <c r="F83" s="94"/>
      <c r="G83" s="94"/>
      <c r="H83" s="94"/>
      <c r="I83" s="21">
        <f>2%/30</f>
        <v>6.6666666666666664E-4</v>
      </c>
      <c r="J83" s="22">
        <f>I83*J32</f>
        <v>0</v>
      </c>
    </row>
    <row r="84" spans="2:10" x14ac:dyDescent="0.25">
      <c r="B84" s="5" t="s">
        <v>42</v>
      </c>
      <c r="C84" s="94" t="s">
        <v>73</v>
      </c>
      <c r="D84" s="94"/>
      <c r="E84" s="94"/>
      <c r="F84" s="94"/>
      <c r="G84" s="94"/>
      <c r="H84" s="94"/>
      <c r="I84" s="21">
        <v>0</v>
      </c>
      <c r="J84" s="22">
        <f t="shared" ref="J84" si="0">TRUNC(($J$32)*I84,2)</f>
        <v>0</v>
      </c>
    </row>
    <row r="85" spans="2:10" x14ac:dyDescent="0.25">
      <c r="B85" s="89" t="s">
        <v>74</v>
      </c>
      <c r="C85" s="89"/>
      <c r="D85" s="89"/>
      <c r="E85" s="89"/>
      <c r="F85" s="89"/>
      <c r="G85" s="89"/>
      <c r="H85" s="89"/>
      <c r="I85" s="15">
        <f>SUM(I79:I84)</f>
        <v>9.7736111111111107E-2</v>
      </c>
      <c r="J85" s="9">
        <f>SUM(J79:J84)</f>
        <v>0</v>
      </c>
    </row>
    <row r="86" spans="2:10" x14ac:dyDescent="0.25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25">
      <c r="B87" s="82" t="s">
        <v>75</v>
      </c>
      <c r="C87" s="82"/>
      <c r="D87" s="82"/>
      <c r="E87" s="82"/>
      <c r="F87" s="82"/>
      <c r="G87" s="82"/>
      <c r="H87" s="82"/>
      <c r="I87" s="53" t="s">
        <v>24</v>
      </c>
      <c r="J87" s="53" t="s">
        <v>25</v>
      </c>
    </row>
    <row r="88" spans="2:10" x14ac:dyDescent="0.25">
      <c r="B88" s="5" t="s">
        <v>3</v>
      </c>
      <c r="C88" s="95" t="s">
        <v>76</v>
      </c>
      <c r="D88" s="81"/>
      <c r="E88" s="81"/>
      <c r="F88" s="81"/>
      <c r="G88" s="81"/>
      <c r="H88" s="81"/>
      <c r="I88" s="13">
        <v>0</v>
      </c>
      <c r="J88" s="7">
        <v>0</v>
      </c>
    </row>
    <row r="89" spans="2:10" x14ac:dyDescent="0.25">
      <c r="B89" s="89" t="s">
        <v>77</v>
      </c>
      <c r="C89" s="89"/>
      <c r="D89" s="89"/>
      <c r="E89" s="89"/>
      <c r="F89" s="89"/>
      <c r="G89" s="89"/>
      <c r="H89" s="89"/>
      <c r="I89" s="15">
        <v>0</v>
      </c>
      <c r="J89" s="9">
        <v>0</v>
      </c>
    </row>
    <row r="90" spans="2:10" x14ac:dyDescent="0.25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25">
      <c r="B91" s="82" t="s">
        <v>78</v>
      </c>
      <c r="C91" s="82"/>
      <c r="D91" s="82"/>
      <c r="E91" s="82"/>
      <c r="F91" s="82"/>
      <c r="G91" s="82"/>
      <c r="H91" s="82"/>
      <c r="I91" s="82"/>
      <c r="J91" s="82"/>
    </row>
    <row r="92" spans="2:10" x14ac:dyDescent="0.25">
      <c r="B92" s="82" t="s">
        <v>79</v>
      </c>
      <c r="C92" s="82"/>
      <c r="D92" s="82"/>
      <c r="E92" s="82"/>
      <c r="F92" s="82"/>
      <c r="G92" s="82"/>
      <c r="H92" s="82"/>
      <c r="I92" s="82"/>
      <c r="J92" s="53" t="s">
        <v>25</v>
      </c>
    </row>
    <row r="93" spans="2:10" x14ac:dyDescent="0.25">
      <c r="B93" s="5" t="s">
        <v>80</v>
      </c>
      <c r="C93" s="81" t="s">
        <v>81</v>
      </c>
      <c r="D93" s="81"/>
      <c r="E93" s="81"/>
      <c r="F93" s="81"/>
      <c r="G93" s="81"/>
      <c r="H93" s="81"/>
      <c r="I93" s="81"/>
      <c r="J93" s="7">
        <f>J85</f>
        <v>0</v>
      </c>
    </row>
    <row r="94" spans="2:10" x14ac:dyDescent="0.25">
      <c r="B94" s="5" t="s">
        <v>82</v>
      </c>
      <c r="C94" s="81" t="s">
        <v>83</v>
      </c>
      <c r="D94" s="81"/>
      <c r="E94" s="81"/>
      <c r="F94" s="81"/>
      <c r="G94" s="81"/>
      <c r="H94" s="81"/>
      <c r="I94" s="81"/>
      <c r="J94" s="19">
        <f>J89</f>
        <v>0</v>
      </c>
    </row>
    <row r="95" spans="2:10" x14ac:dyDescent="0.25">
      <c r="B95" s="89" t="s">
        <v>84</v>
      </c>
      <c r="C95" s="89"/>
      <c r="D95" s="89"/>
      <c r="E95" s="89"/>
      <c r="F95" s="89"/>
      <c r="G95" s="89"/>
      <c r="H95" s="89"/>
      <c r="I95" s="89"/>
      <c r="J95" s="20">
        <f>SUM(J93:J94)</f>
        <v>0</v>
      </c>
    </row>
    <row r="96" spans="2:10" x14ac:dyDescent="0.25">
      <c r="B96" s="93"/>
      <c r="C96" s="93"/>
      <c r="D96" s="93"/>
      <c r="E96" s="93"/>
      <c r="F96" s="93"/>
      <c r="G96" s="93"/>
      <c r="H96" s="93"/>
      <c r="I96" s="93"/>
      <c r="J96" s="93"/>
    </row>
    <row r="97" spans="2:10" x14ac:dyDescent="0.25">
      <c r="B97" s="92" t="s">
        <v>85</v>
      </c>
      <c r="C97" s="92"/>
      <c r="D97" s="92"/>
      <c r="E97" s="92"/>
      <c r="F97" s="92"/>
      <c r="G97" s="92"/>
      <c r="H97" s="92"/>
      <c r="I97" s="92"/>
      <c r="J97" s="92"/>
    </row>
    <row r="98" spans="2:10" x14ac:dyDescent="0.25">
      <c r="B98" s="53">
        <v>5</v>
      </c>
      <c r="C98" s="82" t="s">
        <v>86</v>
      </c>
      <c r="D98" s="82"/>
      <c r="E98" s="82"/>
      <c r="F98" s="82"/>
      <c r="G98" s="82"/>
      <c r="H98" s="82"/>
      <c r="I98" s="53"/>
      <c r="J98" s="53" t="s">
        <v>25</v>
      </c>
    </row>
    <row r="99" spans="2:10" x14ac:dyDescent="0.25">
      <c r="B99" s="5" t="s">
        <v>3</v>
      </c>
      <c r="C99" s="90" t="s">
        <v>87</v>
      </c>
      <c r="D99" s="90"/>
      <c r="E99" s="90"/>
      <c r="F99" s="90"/>
      <c r="G99" s="90"/>
      <c r="H99" s="90"/>
      <c r="I99" s="13"/>
      <c r="J99" s="7"/>
    </row>
    <row r="100" spans="2:10" x14ac:dyDescent="0.25">
      <c r="B100" s="5" t="s">
        <v>5</v>
      </c>
      <c r="C100" s="90" t="s">
        <v>127</v>
      </c>
      <c r="D100" s="90"/>
      <c r="E100" s="90"/>
      <c r="F100" s="90"/>
      <c r="G100" s="90"/>
      <c r="H100" s="90"/>
      <c r="I100" s="13"/>
      <c r="J100" s="7"/>
    </row>
    <row r="101" spans="2:10" x14ac:dyDescent="0.25">
      <c r="B101" s="23" t="s">
        <v>7</v>
      </c>
      <c r="C101" s="90" t="s">
        <v>88</v>
      </c>
      <c r="D101" s="90"/>
      <c r="E101" s="90"/>
      <c r="F101" s="90"/>
      <c r="G101" s="90"/>
      <c r="H101" s="90"/>
      <c r="I101" s="2" t="s">
        <v>50</v>
      </c>
      <c r="J101" s="7"/>
    </row>
    <row r="102" spans="2:10" x14ac:dyDescent="0.25">
      <c r="B102" s="23" t="s">
        <v>9</v>
      </c>
      <c r="C102" s="90" t="s">
        <v>89</v>
      </c>
      <c r="D102" s="90"/>
      <c r="E102" s="90"/>
      <c r="F102" s="90"/>
      <c r="G102" s="90"/>
      <c r="H102" s="90"/>
      <c r="I102" s="2" t="s">
        <v>50</v>
      </c>
      <c r="J102" s="7">
        <v>0</v>
      </c>
    </row>
    <row r="103" spans="2:10" x14ac:dyDescent="0.25">
      <c r="B103" s="89" t="s">
        <v>90</v>
      </c>
      <c r="C103" s="89"/>
      <c r="D103" s="89"/>
      <c r="E103" s="89"/>
      <c r="F103" s="89"/>
      <c r="G103" s="89"/>
      <c r="H103" s="89"/>
      <c r="I103" s="15" t="s">
        <v>50</v>
      </c>
      <c r="J103" s="9">
        <f>SUM(J99:J102)</f>
        <v>0</v>
      </c>
    </row>
    <row r="104" spans="2:10" x14ac:dyDescent="0.25">
      <c r="B104" s="91"/>
      <c r="C104" s="91"/>
      <c r="D104" s="91"/>
      <c r="E104" s="91"/>
      <c r="F104" s="91"/>
      <c r="G104" s="91"/>
      <c r="H104" s="91"/>
      <c r="I104" s="91"/>
      <c r="J104" s="91"/>
    </row>
    <row r="105" spans="2:10" x14ac:dyDescent="0.25">
      <c r="B105" s="92" t="s">
        <v>91</v>
      </c>
      <c r="C105" s="92"/>
      <c r="D105" s="92"/>
      <c r="E105" s="92"/>
      <c r="F105" s="92"/>
      <c r="G105" s="92"/>
      <c r="H105" s="92"/>
      <c r="I105" s="92"/>
      <c r="J105" s="92"/>
    </row>
    <row r="106" spans="2:10" x14ac:dyDescent="0.25">
      <c r="B106" s="53">
        <v>6</v>
      </c>
      <c r="C106" s="82" t="s">
        <v>92</v>
      </c>
      <c r="D106" s="82"/>
      <c r="E106" s="82"/>
      <c r="F106" s="82"/>
      <c r="G106" s="82"/>
      <c r="H106" s="82"/>
      <c r="I106" s="53" t="s">
        <v>24</v>
      </c>
      <c r="J106" s="53" t="s">
        <v>25</v>
      </c>
    </row>
    <row r="107" spans="2:10" x14ac:dyDescent="0.25">
      <c r="B107" s="5" t="s">
        <v>3</v>
      </c>
      <c r="C107" s="81" t="s">
        <v>93</v>
      </c>
      <c r="D107" s="81"/>
      <c r="E107" s="81"/>
      <c r="F107" s="81"/>
      <c r="G107" s="81"/>
      <c r="H107" s="81"/>
      <c r="I107" s="24">
        <v>0.05</v>
      </c>
      <c r="J107" s="7">
        <f>I107*J130</f>
        <v>0</v>
      </c>
    </row>
    <row r="108" spans="2:10" x14ac:dyDescent="0.25">
      <c r="B108" s="5" t="s">
        <v>5</v>
      </c>
      <c r="C108" s="81" t="s">
        <v>94</v>
      </c>
      <c r="D108" s="81"/>
      <c r="E108" s="81"/>
      <c r="F108" s="81"/>
      <c r="G108" s="81"/>
      <c r="H108" s="81"/>
      <c r="I108" s="24">
        <v>0.1</v>
      </c>
      <c r="J108" s="7">
        <f>(J107+J130)*I108</f>
        <v>0</v>
      </c>
    </row>
    <row r="109" spans="2:10" x14ac:dyDescent="0.25">
      <c r="B109" s="5" t="s">
        <v>7</v>
      </c>
      <c r="C109" s="88" t="s">
        <v>95</v>
      </c>
      <c r="D109" s="88"/>
      <c r="E109" s="88"/>
      <c r="F109" s="88"/>
      <c r="G109" s="88"/>
      <c r="H109" s="88"/>
      <c r="I109" s="8"/>
      <c r="J109" s="25"/>
    </row>
    <row r="110" spans="2:10" x14ac:dyDescent="0.25">
      <c r="B110" s="5" t="s">
        <v>96</v>
      </c>
      <c r="C110" s="81" t="s">
        <v>97</v>
      </c>
      <c r="D110" s="81"/>
      <c r="E110" s="81"/>
      <c r="F110" s="81"/>
      <c r="G110" s="81"/>
      <c r="H110" s="81"/>
      <c r="I110" s="26">
        <v>6.4999999999999997E-3</v>
      </c>
      <c r="J110" s="19">
        <f>TRUNC(I110*((J130+J107+J108)/(1-I115)),2)</f>
        <v>0</v>
      </c>
    </row>
    <row r="111" spans="2:10" x14ac:dyDescent="0.25">
      <c r="B111" s="5" t="s">
        <v>98</v>
      </c>
      <c r="C111" s="81" t="s">
        <v>99</v>
      </c>
      <c r="D111" s="81"/>
      <c r="E111" s="81"/>
      <c r="F111" s="81"/>
      <c r="G111" s="81"/>
      <c r="H111" s="81"/>
      <c r="I111" s="26">
        <v>0.03</v>
      </c>
      <c r="J111" s="19">
        <f>TRUNC(I111*(J130+J107+J108)/(1-I115),2)</f>
        <v>0</v>
      </c>
    </row>
    <row r="112" spans="2:10" x14ac:dyDescent="0.25">
      <c r="B112" s="5" t="s">
        <v>100</v>
      </c>
      <c r="C112" s="81" t="s">
        <v>101</v>
      </c>
      <c r="D112" s="81"/>
      <c r="E112" s="81"/>
      <c r="F112" s="81"/>
      <c r="G112" s="81"/>
      <c r="H112" s="81"/>
      <c r="I112" s="26">
        <v>0.05</v>
      </c>
      <c r="J112" s="19">
        <f>TRUNC(I112*(J130+J107+J108)/(1-I115),2)</f>
        <v>0</v>
      </c>
    </row>
    <row r="113" spans="2:10" x14ac:dyDescent="0.25">
      <c r="B113" s="89" t="s">
        <v>102</v>
      </c>
      <c r="C113" s="89"/>
      <c r="D113" s="89"/>
      <c r="E113" s="89"/>
      <c r="F113" s="89"/>
      <c r="G113" s="89"/>
      <c r="H113" s="89"/>
      <c r="I113" s="26">
        <f>SUM(I107:I112)</f>
        <v>0.23650000000000004</v>
      </c>
      <c r="J113" s="20">
        <f>SUM(J107:J112)</f>
        <v>0</v>
      </c>
    </row>
    <row r="114" spans="2:10" ht="15.95" customHeight="1" x14ac:dyDescent="0.25">
      <c r="B114" s="3"/>
      <c r="C114" s="84"/>
      <c r="D114" s="84"/>
      <c r="E114" s="84"/>
      <c r="F114" s="84"/>
      <c r="G114" s="84"/>
      <c r="H114" s="84"/>
      <c r="I114" s="84"/>
      <c r="J114" s="84"/>
    </row>
    <row r="115" spans="2:10" hidden="1" x14ac:dyDescent="0.25">
      <c r="B115" s="27" t="s">
        <v>103</v>
      </c>
      <c r="C115" s="85" t="s">
        <v>104</v>
      </c>
      <c r="D115" s="85"/>
      <c r="E115" s="85"/>
      <c r="F115" s="85"/>
      <c r="G115" s="85"/>
      <c r="H115" s="85"/>
      <c r="I115" s="28">
        <f>I110+I111+I112</f>
        <v>8.6499999999999994E-2</v>
      </c>
      <c r="J115" s="29"/>
    </row>
    <row r="116" spans="2:10" hidden="1" x14ac:dyDescent="0.25">
      <c r="B116" s="30"/>
      <c r="C116" s="86">
        <v>100</v>
      </c>
      <c r="D116" s="86"/>
      <c r="E116" s="86"/>
      <c r="F116" s="86"/>
      <c r="G116" s="86"/>
      <c r="H116" s="86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86" t="s">
        <v>106</v>
      </c>
      <c r="D118" s="86"/>
      <c r="E118" s="86"/>
      <c r="F118" s="86"/>
      <c r="G118" s="86"/>
      <c r="H118" s="86"/>
      <c r="I118" s="31"/>
      <c r="J118" s="32">
        <f>J32+J65+J75+J95+J103+J107+J108</f>
        <v>0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86" t="s">
        <v>108</v>
      </c>
      <c r="D120" s="86"/>
      <c r="E120" s="86"/>
      <c r="F120" s="86"/>
      <c r="G120" s="86"/>
      <c r="H120" s="86"/>
      <c r="I120" s="31"/>
      <c r="J120" s="32">
        <f>TRUNC(J118/(1-I115),2)</f>
        <v>0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87" t="s">
        <v>109</v>
      </c>
      <c r="D122" s="87"/>
      <c r="E122" s="87"/>
      <c r="F122" s="87"/>
      <c r="G122" s="87"/>
      <c r="H122" s="87"/>
      <c r="I122" s="36"/>
      <c r="J122" s="37">
        <f>J120-J118</f>
        <v>0</v>
      </c>
    </row>
    <row r="123" spans="2:10" x14ac:dyDescent="0.25">
      <c r="B123" s="82" t="s">
        <v>110</v>
      </c>
      <c r="C123" s="82"/>
      <c r="D123" s="82"/>
      <c r="E123" s="82"/>
      <c r="F123" s="82"/>
      <c r="G123" s="82"/>
      <c r="H123" s="82"/>
      <c r="I123" s="82"/>
      <c r="J123" s="82"/>
    </row>
    <row r="124" spans="2:10" x14ac:dyDescent="0.25">
      <c r="B124" s="82" t="s">
        <v>111</v>
      </c>
      <c r="C124" s="82"/>
      <c r="D124" s="82"/>
      <c r="E124" s="82"/>
      <c r="F124" s="82"/>
      <c r="G124" s="82"/>
      <c r="H124" s="82"/>
      <c r="I124" s="82"/>
      <c r="J124" s="53" t="s">
        <v>25</v>
      </c>
    </row>
    <row r="125" spans="2:10" x14ac:dyDescent="0.25">
      <c r="B125" s="2" t="s">
        <v>3</v>
      </c>
      <c r="C125" s="81" t="s">
        <v>22</v>
      </c>
      <c r="D125" s="81"/>
      <c r="E125" s="81"/>
      <c r="F125" s="81"/>
      <c r="G125" s="81"/>
      <c r="H125" s="81"/>
      <c r="I125" s="81"/>
      <c r="J125" s="7">
        <f>J32</f>
        <v>0</v>
      </c>
    </row>
    <row r="126" spans="2:10" x14ac:dyDescent="0.25">
      <c r="B126" s="2" t="s">
        <v>5</v>
      </c>
      <c r="C126" s="81" t="s">
        <v>30</v>
      </c>
      <c r="D126" s="81"/>
      <c r="E126" s="81"/>
      <c r="F126" s="81"/>
      <c r="G126" s="81"/>
      <c r="H126" s="81"/>
      <c r="I126" s="81"/>
      <c r="J126" s="19">
        <f>J65</f>
        <v>0</v>
      </c>
    </row>
    <row r="127" spans="2:10" x14ac:dyDescent="0.25">
      <c r="B127" s="2" t="s">
        <v>7</v>
      </c>
      <c r="C127" s="81" t="s">
        <v>61</v>
      </c>
      <c r="D127" s="81"/>
      <c r="E127" s="81"/>
      <c r="F127" s="81"/>
      <c r="G127" s="81"/>
      <c r="H127" s="81"/>
      <c r="I127" s="81"/>
      <c r="J127" s="19">
        <f>J75</f>
        <v>0</v>
      </c>
    </row>
    <row r="128" spans="2:10" x14ac:dyDescent="0.25">
      <c r="B128" s="2" t="s">
        <v>9</v>
      </c>
      <c r="C128" s="81" t="s">
        <v>66</v>
      </c>
      <c r="D128" s="81"/>
      <c r="E128" s="81"/>
      <c r="F128" s="81"/>
      <c r="G128" s="81"/>
      <c r="H128" s="81"/>
      <c r="I128" s="81"/>
      <c r="J128" s="19">
        <f>J95</f>
        <v>0</v>
      </c>
    </row>
    <row r="129" spans="2:12" x14ac:dyDescent="0.25">
      <c r="B129" s="2" t="s">
        <v>28</v>
      </c>
      <c r="C129" s="81" t="s">
        <v>85</v>
      </c>
      <c r="D129" s="81"/>
      <c r="E129" s="81"/>
      <c r="F129" s="81"/>
      <c r="G129" s="81"/>
      <c r="H129" s="81"/>
      <c r="I129" s="81"/>
      <c r="J129" s="19">
        <f>J103</f>
        <v>0</v>
      </c>
    </row>
    <row r="130" spans="2:12" x14ac:dyDescent="0.25">
      <c r="B130" s="16"/>
      <c r="C130" s="82" t="s">
        <v>112</v>
      </c>
      <c r="D130" s="82"/>
      <c r="E130" s="82"/>
      <c r="F130" s="82"/>
      <c r="G130" s="82"/>
      <c r="H130" s="82"/>
      <c r="I130" s="82"/>
      <c r="J130" s="54">
        <f>SUM(J125:J129)</f>
        <v>0</v>
      </c>
      <c r="L130" s="38"/>
    </row>
    <row r="131" spans="2:12" x14ac:dyDescent="0.25">
      <c r="B131" s="2" t="s">
        <v>42</v>
      </c>
      <c r="C131" s="81" t="s">
        <v>91</v>
      </c>
      <c r="D131" s="81"/>
      <c r="E131" s="81"/>
      <c r="F131" s="81"/>
      <c r="G131" s="81"/>
      <c r="H131" s="81"/>
      <c r="I131" s="81"/>
      <c r="J131" s="7">
        <f>J113</f>
        <v>0</v>
      </c>
      <c r="L131" s="38"/>
    </row>
    <row r="132" spans="2:12" ht="18" x14ac:dyDescent="0.25">
      <c r="B132" s="83" t="s">
        <v>173</v>
      </c>
      <c r="C132" s="83"/>
      <c r="D132" s="83"/>
      <c r="E132" s="83"/>
      <c r="F132" s="83"/>
      <c r="G132" s="83"/>
      <c r="H132" s="83"/>
      <c r="I132" s="83"/>
      <c r="J132" s="55">
        <f>TRUNC(J130+J131,2)</f>
        <v>0</v>
      </c>
      <c r="L132" s="38"/>
    </row>
    <row r="133" spans="2:12" ht="18" x14ac:dyDescent="0.25">
      <c r="B133" s="83" t="s">
        <v>114</v>
      </c>
      <c r="C133" s="83"/>
      <c r="D133" s="83"/>
      <c r="E133" s="83"/>
      <c r="F133" s="83"/>
      <c r="G133" s="83"/>
      <c r="H133" s="83"/>
      <c r="I133" s="83"/>
      <c r="J133" s="55">
        <f>J132*12</f>
        <v>0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20</vt:i4>
      </vt:variant>
    </vt:vector>
  </HeadingPairs>
  <TitlesOfParts>
    <vt:vector size="20" baseType="lpstr">
      <vt:lpstr>Vig. DIURNO 12X36 Salvador-sede</vt:lpstr>
      <vt:lpstr>Vig.NOTURNO 12X36 Salvador-Sede</vt:lpstr>
      <vt:lpstr>Vig. DIURNO 12X36 Salvador</vt:lpstr>
      <vt:lpstr>Vig. NOTURNO 12X36 Salvador 02</vt:lpstr>
      <vt:lpstr>Vig. DIURNO 12X36 Porto Seguro</vt:lpstr>
      <vt:lpstr>Vig. NOTURNO 12X36 Porto Seguro</vt:lpstr>
      <vt:lpstr>Vig. DIURNO 12X36 Feira de Sant</vt:lpstr>
      <vt:lpstr>Vig. NOTURNO 12X36 Feira de San</vt:lpstr>
      <vt:lpstr>Vig. DIURNO 12X36 Juazeiro</vt:lpstr>
      <vt:lpstr>Vig. NOTURNO 12X36 Juazeiro</vt:lpstr>
      <vt:lpstr>Vig. DIURNO 12X36 Vitória da C.</vt:lpstr>
      <vt:lpstr>Vig. NOTURNO 12X36 Vitória da C</vt:lpstr>
      <vt:lpstr>Vig. DIURNO 12X36 ilhéus</vt:lpstr>
      <vt:lpstr>Vig. NOTURNO 12X36 ilhéus</vt:lpstr>
      <vt:lpstr>Vig. DIURNO 12X36 Barreiras </vt:lpstr>
      <vt:lpstr>Vig. NOTURNO 12X36 Barreiras</vt:lpstr>
      <vt:lpstr>44 HORAS SEMANAIS - FISCAL</vt:lpstr>
      <vt:lpstr>Uniformes</vt:lpstr>
      <vt:lpstr>EPIs</vt:lpstr>
      <vt:lpstr>QUADRO GERAL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Maryana</dc:creator>
  <cp:lastModifiedBy>Michele Carvalho Santos</cp:lastModifiedBy>
  <dcterms:created xsi:type="dcterms:W3CDTF">2023-05-22T11:45:14Z</dcterms:created>
  <dcterms:modified xsi:type="dcterms:W3CDTF">2024-09-23T14:04:29Z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2023-08-07T14:04:16Z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e5a71708-98d1-4922-abf4-2d4c7ab38584</vt:lpwstr>
  </property>
  <property fmtid="{D5CDD505-2E9C-101B-9397-08002B2CF9AE}" pid="8" name="MSIP_Label_3738d5ca-cd4e-433d-8f2a-eee77df5cad2_ContentBits">
    <vt:lpwstr>0</vt:lpwstr>
  </property>
</Properties>
</file>