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9"/>
  <workbookPr/>
  <mc:AlternateContent xmlns:mc="http://schemas.openxmlformats.org/markup-compatibility/2006">
    <mc:Choice Requires="x15">
      <x15ac:absPath xmlns:x15ac="http://schemas.microsoft.com/office/spreadsheetml/2010/11/ac" url="C:\Users\gentil.egs\Desktop\PE 03-2022 LAY-OUT\"/>
    </mc:Choice>
  </mc:AlternateContent>
  <xr:revisionPtr revIDLastSave="0" documentId="13_ncr:1_{6A9C7508-E1E5-4BCC-89F6-483B02543E7B}" xr6:coauthVersionLast="36" xr6:coauthVersionMax="47" xr10:uidLastSave="{00000000-0000-0000-0000-000000000000}"/>
  <bookViews>
    <workbookView xWindow="0" yWindow="0" windowWidth="16457" windowHeight="6986" xr2:uid="{00000000-000D-0000-FFFF-FFFF00000000}"/>
  </bookViews>
  <sheets>
    <sheet name="Orçamento" sheetId="2" r:id="rId1"/>
    <sheet name="Orçamento Não desonerado" sheetId="1"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5" i="1" l="1"/>
  <c r="L170" i="2"/>
  <c r="L41" i="2"/>
  <c r="J169" i="1"/>
  <c r="I169" i="1"/>
  <c r="L169" i="1" s="1"/>
  <c r="J168" i="1"/>
  <c r="I168" i="1"/>
  <c r="L168" i="1" s="1"/>
  <c r="K168" i="1" s="1"/>
  <c r="J167" i="1"/>
  <c r="I167" i="1"/>
  <c r="L167" i="1" s="1"/>
  <c r="K167" i="1" s="1"/>
  <c r="J166" i="1"/>
  <c r="I166" i="1"/>
  <c r="L166" i="1" s="1"/>
  <c r="K166" i="1" s="1"/>
  <c r="J165" i="1"/>
  <c r="I165" i="1"/>
  <c r="L165" i="1" s="1"/>
  <c r="J163" i="1"/>
  <c r="I163" i="1"/>
  <c r="L163" i="1" s="1"/>
  <c r="K163" i="1" s="1"/>
  <c r="J162" i="1"/>
  <c r="I162" i="1"/>
  <c r="L162" i="1" s="1"/>
  <c r="K162" i="1" s="1"/>
  <c r="J161" i="1"/>
  <c r="I161" i="1"/>
  <c r="L161" i="1" s="1"/>
  <c r="K161" i="1" s="1"/>
  <c r="J160" i="1"/>
  <c r="I160" i="1"/>
  <c r="L160" i="1" s="1"/>
  <c r="J159" i="1"/>
  <c r="I159" i="1"/>
  <c r="L159" i="1" s="1"/>
  <c r="K159" i="1" s="1"/>
  <c r="J158" i="1"/>
  <c r="I158" i="1"/>
  <c r="L158" i="1" s="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J125" i="1"/>
  <c r="J124" i="1"/>
  <c r="J123" i="1"/>
  <c r="L122" i="1"/>
  <c r="J122" i="1"/>
  <c r="K122" i="1" s="1"/>
  <c r="J121" i="1"/>
  <c r="J120" i="1"/>
  <c r="J119" i="1"/>
  <c r="J118" i="1"/>
  <c r="L117" i="1"/>
  <c r="K117" i="1" s="1"/>
  <c r="J117" i="1"/>
  <c r="J116" i="1"/>
  <c r="J115" i="1"/>
  <c r="J114" i="1"/>
  <c r="J113" i="1"/>
  <c r="J112" i="1"/>
  <c r="L111" i="1"/>
  <c r="K111" i="1" s="1"/>
  <c r="J111" i="1"/>
  <c r="J110" i="1"/>
  <c r="I108" i="1"/>
  <c r="I107" i="1"/>
  <c r="I106" i="1"/>
  <c r="I105" i="1"/>
  <c r="I104" i="1"/>
  <c r="I103" i="1"/>
  <c r="I102" i="1"/>
  <c r="I101" i="1"/>
  <c r="I100" i="1"/>
  <c r="I99" i="1"/>
  <c r="I98" i="1"/>
  <c r="I97" i="1"/>
  <c r="I96" i="1"/>
  <c r="I95" i="1"/>
  <c r="I94" i="1"/>
  <c r="I93" i="1"/>
  <c r="I92" i="1"/>
  <c r="I91" i="1"/>
  <c r="I90" i="1"/>
  <c r="I89" i="1"/>
  <c r="I87" i="1"/>
  <c r="I86" i="1"/>
  <c r="I85" i="1"/>
  <c r="I83" i="1"/>
  <c r="I82" i="1"/>
  <c r="I81" i="1"/>
  <c r="I80" i="1"/>
  <c r="I79" i="1"/>
  <c r="I78" i="1"/>
  <c r="I76" i="1"/>
  <c r="I75" i="1"/>
  <c r="I74" i="1"/>
  <c r="I73" i="1"/>
  <c r="I72" i="1"/>
  <c r="I71" i="1"/>
  <c r="I70" i="1"/>
  <c r="I69" i="1"/>
  <c r="I68" i="1"/>
  <c r="I67" i="1"/>
  <c r="I66" i="1"/>
  <c r="I65" i="1"/>
  <c r="J63" i="1"/>
  <c r="I63" i="1"/>
  <c r="L63" i="1" s="1"/>
  <c r="K63" i="1" s="1"/>
  <c r="L62" i="1"/>
  <c r="K62" i="1" s="1"/>
  <c r="J62" i="1"/>
  <c r="I62" i="1"/>
  <c r="J61" i="1"/>
  <c r="I61" i="1"/>
  <c r="L61" i="1" s="1"/>
  <c r="K61" i="1" s="1"/>
  <c r="J60" i="1"/>
  <c r="I60" i="1"/>
  <c r="L60" i="1" s="1"/>
  <c r="K60" i="1" s="1"/>
  <c r="L59" i="1"/>
  <c r="K59" i="1" s="1"/>
  <c r="J59" i="1"/>
  <c r="I59" i="1"/>
  <c r="J58" i="1"/>
  <c r="I58" i="1"/>
  <c r="L58" i="1" s="1"/>
  <c r="K58" i="1" s="1"/>
  <c r="J57" i="1"/>
  <c r="I57" i="1"/>
  <c r="L57" i="1" s="1"/>
  <c r="K57" i="1" s="1"/>
  <c r="I54" i="1"/>
  <c r="I53" i="1"/>
  <c r="I52" i="1"/>
  <c r="I51" i="1"/>
  <c r="I49" i="1"/>
  <c r="I48" i="1"/>
  <c r="I47" i="1"/>
  <c r="I46" i="1"/>
  <c r="I45" i="1"/>
  <c r="I44" i="1"/>
  <c r="I43" i="1"/>
  <c r="I42" i="1"/>
  <c r="I39" i="1"/>
  <c r="I38" i="1"/>
  <c r="I37" i="1"/>
  <c r="I36" i="1"/>
  <c r="I35" i="1"/>
  <c r="I34" i="1"/>
  <c r="I33" i="1"/>
  <c r="I32" i="1"/>
  <c r="I31" i="1"/>
  <c r="I30" i="1"/>
  <c r="I29" i="1"/>
  <c r="I28" i="1"/>
  <c r="I27" i="1"/>
  <c r="I26" i="1"/>
  <c r="I25" i="1"/>
  <c r="I24" i="1"/>
  <c r="I23" i="1"/>
  <c r="I22" i="1"/>
  <c r="I21" i="1"/>
  <c r="I20" i="1"/>
  <c r="I19" i="1"/>
  <c r="I18" i="1"/>
  <c r="I17" i="1"/>
  <c r="I16" i="1"/>
  <c r="J14" i="1"/>
  <c r="I14" i="1"/>
  <c r="L14" i="1" s="1"/>
  <c r="K14" i="1" s="1"/>
  <c r="J13" i="1"/>
  <c r="I13" i="1"/>
  <c r="L13" i="1" s="1"/>
  <c r="J12" i="1"/>
  <c r="I12" i="1"/>
  <c r="L12" i="1" s="1"/>
  <c r="K12" i="1" s="1"/>
  <c r="I8" i="1"/>
  <c r="I125" i="1"/>
  <c r="L125" i="1" s="1"/>
  <c r="K125" i="1" s="1"/>
  <c r="I124" i="1"/>
  <c r="L124" i="1" s="1"/>
  <c r="K124" i="1" s="1"/>
  <c r="I123" i="1"/>
  <c r="L123" i="1" s="1"/>
  <c r="I122" i="1"/>
  <c r="I121" i="1"/>
  <c r="L121" i="1" s="1"/>
  <c r="I120" i="1"/>
  <c r="L120" i="1" s="1"/>
  <c r="K120" i="1" s="1"/>
  <c r="I119" i="1"/>
  <c r="L119" i="1" s="1"/>
  <c r="K119" i="1" s="1"/>
  <c r="I118" i="1"/>
  <c r="L118" i="1" s="1"/>
  <c r="I117" i="1"/>
  <c r="I116" i="1"/>
  <c r="L116" i="1" s="1"/>
  <c r="K116" i="1" s="1"/>
  <c r="I115" i="1"/>
  <c r="L115" i="1" s="1"/>
  <c r="I114" i="1"/>
  <c r="L114" i="1" s="1"/>
  <c r="K114" i="1" s="1"/>
  <c r="I113" i="1"/>
  <c r="L113" i="1" s="1"/>
  <c r="I112" i="1"/>
  <c r="L112" i="1" s="1"/>
  <c r="K112" i="1" s="1"/>
  <c r="I111" i="1"/>
  <c r="I110" i="1"/>
  <c r="L110" i="1" s="1"/>
  <c r="K171" i="1"/>
  <c r="L171" i="1" s="1"/>
  <c r="L170" i="1" s="1"/>
  <c r="J171" i="1"/>
  <c r="I171" i="1"/>
  <c r="K110" i="1" l="1"/>
  <c r="L109" i="1"/>
  <c r="K121" i="1"/>
  <c r="L11" i="1"/>
  <c r="L56" i="1"/>
  <c r="K123" i="1"/>
  <c r="K118" i="1"/>
  <c r="K13" i="1"/>
  <c r="K113" i="1"/>
  <c r="K160" i="1"/>
  <c r="K169" i="1"/>
  <c r="L50" i="2"/>
  <c r="L40" i="2" s="1"/>
  <c r="K115" i="1"/>
  <c r="L126" i="2"/>
  <c r="J172" i="2"/>
  <c r="L15" i="2"/>
  <c r="L56" i="2"/>
  <c r="L84" i="2"/>
  <c r="L164" i="2"/>
  <c r="L7" i="2"/>
  <c r="L11" i="2"/>
  <c r="L77" i="2"/>
  <c r="L157" i="2"/>
  <c r="L64" i="2"/>
  <c r="L109" i="2"/>
  <c r="L88" i="2"/>
  <c r="K165" i="1"/>
  <c r="L164" i="1"/>
  <c r="K158" i="1"/>
  <c r="L157" i="1"/>
  <c r="K172" i="2" l="1"/>
  <c r="L172" i="2" s="1"/>
  <c r="J176" i="2" s="1"/>
  <c r="J177" i="2" s="1"/>
  <c r="J178" i="2" s="1"/>
  <c r="L156" i="1" l="1"/>
  <c r="K156" i="1" s="1"/>
  <c r="J156" i="1"/>
  <c r="L155" i="1"/>
  <c r="K155" i="1" s="1"/>
  <c r="J155" i="1"/>
  <c r="L154" i="1"/>
  <c r="J154" i="1"/>
  <c r="L153" i="1"/>
  <c r="K153" i="1" s="1"/>
  <c r="J153" i="1"/>
  <c r="L152" i="1"/>
  <c r="J152" i="1"/>
  <c r="L151" i="1"/>
  <c r="K151" i="1" s="1"/>
  <c r="J151" i="1"/>
  <c r="L150" i="1"/>
  <c r="J150" i="1"/>
  <c r="K150" i="1" s="1"/>
  <c r="L149" i="1"/>
  <c r="K149" i="1" s="1"/>
  <c r="J149" i="1"/>
  <c r="L148" i="1"/>
  <c r="J148" i="1"/>
  <c r="L147" i="1"/>
  <c r="K147" i="1" s="1"/>
  <c r="J147" i="1"/>
  <c r="L146" i="1"/>
  <c r="J146" i="1"/>
  <c r="L145" i="1"/>
  <c r="K145" i="1" s="1"/>
  <c r="J145" i="1"/>
  <c r="L144" i="1"/>
  <c r="K144" i="1" s="1"/>
  <c r="J144" i="1"/>
  <c r="L143" i="1"/>
  <c r="K143" i="1" s="1"/>
  <c r="J143" i="1"/>
  <c r="L142" i="1"/>
  <c r="J142" i="1"/>
  <c r="K142" i="1" s="1"/>
  <c r="L141" i="1"/>
  <c r="K141" i="1" s="1"/>
  <c r="J141" i="1"/>
  <c r="L140" i="1"/>
  <c r="K140" i="1" s="1"/>
  <c r="J140" i="1"/>
  <c r="L139" i="1"/>
  <c r="K139" i="1" s="1"/>
  <c r="J139" i="1"/>
  <c r="L138" i="1"/>
  <c r="J138" i="1"/>
  <c r="K138" i="1" s="1"/>
  <c r="L137" i="1"/>
  <c r="K137" i="1" s="1"/>
  <c r="J137" i="1"/>
  <c r="L136" i="1"/>
  <c r="J136" i="1"/>
  <c r="L135" i="1"/>
  <c r="J135" i="1"/>
  <c r="L134" i="1"/>
  <c r="J134" i="1"/>
  <c r="K134" i="1" s="1"/>
  <c r="L133" i="1"/>
  <c r="K133" i="1" s="1"/>
  <c r="J133" i="1"/>
  <c r="L132" i="1"/>
  <c r="J132" i="1"/>
  <c r="L131" i="1"/>
  <c r="J131" i="1"/>
  <c r="K131" i="1" s="1"/>
  <c r="L130" i="1"/>
  <c r="K130" i="1" s="1"/>
  <c r="J130" i="1"/>
  <c r="L129" i="1"/>
  <c r="J129" i="1"/>
  <c r="L128" i="1"/>
  <c r="K128" i="1" s="1"/>
  <c r="J128" i="1"/>
  <c r="L127" i="1"/>
  <c r="J127" i="1"/>
  <c r="L108" i="1"/>
  <c r="J108" i="1"/>
  <c r="L107" i="1"/>
  <c r="J107" i="1"/>
  <c r="L106" i="1"/>
  <c r="K106" i="1" s="1"/>
  <c r="J106" i="1"/>
  <c r="L105" i="1"/>
  <c r="K105" i="1"/>
  <c r="J105" i="1"/>
  <c r="L104" i="1"/>
  <c r="J104" i="1"/>
  <c r="L103" i="1"/>
  <c r="K103" i="1" s="1"/>
  <c r="J103" i="1"/>
  <c r="L102" i="1"/>
  <c r="J102" i="1"/>
  <c r="L101" i="1"/>
  <c r="K101" i="1" s="1"/>
  <c r="J101" i="1"/>
  <c r="L100" i="1"/>
  <c r="J100" i="1"/>
  <c r="L99" i="1"/>
  <c r="K99" i="1" s="1"/>
  <c r="J99" i="1"/>
  <c r="L98" i="1"/>
  <c r="J98" i="1"/>
  <c r="L97" i="1"/>
  <c r="K97" i="1" s="1"/>
  <c r="J97" i="1"/>
  <c r="L96" i="1"/>
  <c r="J96" i="1"/>
  <c r="L95" i="1"/>
  <c r="J95" i="1"/>
  <c r="L94" i="1"/>
  <c r="J94" i="1"/>
  <c r="L93" i="1"/>
  <c r="K93" i="1" s="1"/>
  <c r="J93" i="1"/>
  <c r="L92" i="1"/>
  <c r="J92" i="1"/>
  <c r="K92" i="1" s="1"/>
  <c r="L91" i="1"/>
  <c r="J91" i="1"/>
  <c r="L90" i="1"/>
  <c r="K90" i="1"/>
  <c r="J90" i="1"/>
  <c r="L89" i="1"/>
  <c r="J89" i="1"/>
  <c r="L87" i="1"/>
  <c r="J87" i="1"/>
  <c r="L86" i="1"/>
  <c r="J86" i="1"/>
  <c r="L85" i="1"/>
  <c r="J85" i="1"/>
  <c r="L83" i="1"/>
  <c r="J83" i="1"/>
  <c r="L82" i="1"/>
  <c r="J82" i="1"/>
  <c r="L81" i="1"/>
  <c r="J81" i="1"/>
  <c r="L80" i="1"/>
  <c r="K80" i="1" s="1"/>
  <c r="J80" i="1"/>
  <c r="L79" i="1"/>
  <c r="K79" i="1"/>
  <c r="J79" i="1"/>
  <c r="L78" i="1"/>
  <c r="J78" i="1"/>
  <c r="L76" i="1"/>
  <c r="K76" i="1" s="1"/>
  <c r="J76" i="1"/>
  <c r="L75" i="1"/>
  <c r="J75" i="1"/>
  <c r="L74" i="1"/>
  <c r="K74" i="1" s="1"/>
  <c r="J74" i="1"/>
  <c r="L73" i="1"/>
  <c r="J73" i="1"/>
  <c r="K73" i="1" s="1"/>
  <c r="L72" i="1"/>
  <c r="K72" i="1" s="1"/>
  <c r="J72" i="1"/>
  <c r="L71" i="1"/>
  <c r="K71" i="1" s="1"/>
  <c r="J71" i="1"/>
  <c r="L70" i="1"/>
  <c r="K70" i="1" s="1"/>
  <c r="J70" i="1"/>
  <c r="L69" i="1"/>
  <c r="J69" i="1"/>
  <c r="K69" i="1" s="1"/>
  <c r="L68" i="1"/>
  <c r="J68" i="1"/>
  <c r="L67" i="1"/>
  <c r="J67" i="1"/>
  <c r="L66" i="1"/>
  <c r="J66" i="1"/>
  <c r="K66" i="1" s="1"/>
  <c r="L65" i="1"/>
  <c r="J65" i="1"/>
  <c r="L54" i="1"/>
  <c r="K54" i="1" s="1"/>
  <c r="J54" i="1"/>
  <c r="L53" i="1"/>
  <c r="J53" i="1"/>
  <c r="L52" i="1"/>
  <c r="J52" i="1"/>
  <c r="L51" i="1"/>
  <c r="J51" i="1"/>
  <c r="L49" i="1"/>
  <c r="K49" i="1" s="1"/>
  <c r="J49" i="1"/>
  <c r="L48" i="1"/>
  <c r="J48" i="1"/>
  <c r="L47" i="1"/>
  <c r="J47" i="1"/>
  <c r="L46" i="1"/>
  <c r="J46" i="1"/>
  <c r="L45" i="1"/>
  <c r="K45" i="1" s="1"/>
  <c r="J45" i="1"/>
  <c r="L44" i="1"/>
  <c r="K44" i="1"/>
  <c r="J44" i="1"/>
  <c r="L43" i="1"/>
  <c r="J43" i="1"/>
  <c r="L42" i="1"/>
  <c r="L41" i="1" s="1"/>
  <c r="J42" i="1"/>
  <c r="L39" i="1"/>
  <c r="K39" i="1" s="1"/>
  <c r="J39" i="1"/>
  <c r="L38" i="1"/>
  <c r="K38" i="1" s="1"/>
  <c r="J38" i="1"/>
  <c r="L37" i="1"/>
  <c r="J37" i="1"/>
  <c r="L36" i="1"/>
  <c r="J36" i="1"/>
  <c r="L35" i="1"/>
  <c r="J35" i="1"/>
  <c r="L34" i="1"/>
  <c r="K34" i="1" s="1"/>
  <c r="J34" i="1"/>
  <c r="L33" i="1"/>
  <c r="J33" i="1"/>
  <c r="K33" i="1" s="1"/>
  <c r="L32" i="1"/>
  <c r="J32" i="1"/>
  <c r="L31" i="1"/>
  <c r="J31" i="1"/>
  <c r="L30" i="1"/>
  <c r="J30" i="1"/>
  <c r="L29" i="1"/>
  <c r="J29" i="1"/>
  <c r="K29" i="1" s="1"/>
  <c r="L28" i="1"/>
  <c r="J28" i="1"/>
  <c r="L27" i="1"/>
  <c r="J27" i="1"/>
  <c r="L26" i="1"/>
  <c r="J26" i="1"/>
  <c r="L25" i="1"/>
  <c r="J25" i="1"/>
  <c r="L24" i="1"/>
  <c r="J24" i="1"/>
  <c r="L23" i="1"/>
  <c r="J23" i="1"/>
  <c r="L22" i="1"/>
  <c r="J22" i="1"/>
  <c r="L21" i="1"/>
  <c r="J21" i="1"/>
  <c r="L20" i="1"/>
  <c r="J20" i="1"/>
  <c r="L19" i="1"/>
  <c r="K19" i="1" s="1"/>
  <c r="J19" i="1"/>
  <c r="L18" i="1"/>
  <c r="J18" i="1"/>
  <c r="L17" i="1"/>
  <c r="J17" i="1"/>
  <c r="L16" i="1"/>
  <c r="J16" i="1"/>
  <c r="L10" i="1"/>
  <c r="J10" i="1"/>
  <c r="K10" i="1" s="1"/>
  <c r="L9" i="1"/>
  <c r="J9" i="1"/>
  <c r="L8" i="1"/>
  <c r="J8" i="1"/>
  <c r="L77" i="1" l="1"/>
  <c r="K98" i="1"/>
  <c r="K127" i="1"/>
  <c r="L126" i="1"/>
  <c r="K154" i="1"/>
  <c r="K9" i="1"/>
  <c r="K18" i="1"/>
  <c r="K22" i="1"/>
  <c r="K26" i="1"/>
  <c r="K30" i="1"/>
  <c r="K52" i="1"/>
  <c r="K91" i="1"/>
  <c r="K95" i="1"/>
  <c r="K135" i="1"/>
  <c r="K86" i="1"/>
  <c r="K81" i="1"/>
  <c r="K146" i="1"/>
  <c r="K23" i="1"/>
  <c r="K27" i="1"/>
  <c r="K31" i="1"/>
  <c r="K48" i="1"/>
  <c r="K53" i="1"/>
  <c r="K67" i="1"/>
  <c r="K96" i="1"/>
  <c r="K132" i="1"/>
  <c r="K136" i="1"/>
  <c r="K8" i="1"/>
  <c r="L7" i="1"/>
  <c r="K94" i="1"/>
  <c r="K102" i="1"/>
  <c r="K20" i="1"/>
  <c r="K24" i="1"/>
  <c r="K35" i="1"/>
  <c r="K75" i="1"/>
  <c r="K83" i="1"/>
  <c r="K89" i="1"/>
  <c r="L88" i="1"/>
  <c r="K104" i="1"/>
  <c r="K107" i="1"/>
  <c r="K129" i="1"/>
  <c r="K148" i="1"/>
  <c r="K152" i="1"/>
  <c r="K43" i="1"/>
  <c r="L15" i="1"/>
  <c r="K36" i="1"/>
  <c r="K68" i="1"/>
  <c r="K100" i="1"/>
  <c r="K108" i="1"/>
  <c r="K87" i="1"/>
  <c r="K85" i="1"/>
  <c r="L84" i="1"/>
  <c r="K78" i="1"/>
  <c r="K82" i="1"/>
  <c r="L64" i="1"/>
  <c r="K65" i="1"/>
  <c r="K51" i="1"/>
  <c r="K46" i="1"/>
  <c r="K47" i="1"/>
  <c r="K42" i="1"/>
  <c r="K17" i="1"/>
  <c r="K28" i="1"/>
  <c r="K32" i="1"/>
  <c r="K21" i="1"/>
  <c r="K25" i="1"/>
  <c r="K37" i="1"/>
  <c r="K16" i="1"/>
  <c r="G55" i="1"/>
  <c r="J55" i="1" s="1"/>
  <c r="J172" i="1" s="1"/>
  <c r="L55" i="1"/>
  <c r="L50" i="1" s="1"/>
  <c r="L40" i="1" s="1"/>
  <c r="K55" i="1" l="1"/>
  <c r="K172" i="1" s="1"/>
  <c r="L172" i="1" s="1"/>
  <c r="J176" i="1" s="1"/>
  <c r="J177" i="1" s="1"/>
  <c r="J178" i="1" s="1"/>
</calcChain>
</file>

<file path=xl/sharedStrings.xml><?xml version="1.0" encoding="utf-8"?>
<sst xmlns="http://schemas.openxmlformats.org/spreadsheetml/2006/main" count="1600" uniqueCount="515">
  <si>
    <t>Obra</t>
  </si>
  <si>
    <t>Bancos</t>
  </si>
  <si>
    <t>Item</t>
  </si>
  <si>
    <t>Código</t>
  </si>
  <si>
    <t>Banco</t>
  </si>
  <si>
    <t>Descrição</t>
  </si>
  <si>
    <t>Und</t>
  </si>
  <si>
    <t>Quant.</t>
  </si>
  <si>
    <t>Total</t>
  </si>
  <si>
    <t>M. O.</t>
  </si>
  <si>
    <t>MAT.</t>
  </si>
  <si>
    <t xml:space="preserve"> 1 </t>
  </si>
  <si>
    <t>ADMINISTRAÇÃO LOCAL</t>
  </si>
  <si>
    <t xml:space="preserve"> 1.1 </t>
  </si>
  <si>
    <t xml:space="preserve"> 93572 </t>
  </si>
  <si>
    <t>SINAPI</t>
  </si>
  <si>
    <t>ENCARREGADO GERAL DE OBRAS COM ENCARGOS COMPLEMENTARES</t>
  </si>
  <si>
    <t>MES</t>
  </si>
  <si>
    <t xml:space="preserve"> 1.2 </t>
  </si>
  <si>
    <t xml:space="preserve"> 90778 </t>
  </si>
  <si>
    <t>ENGENHEIRO CIVIL DE OBRA PLENO COM ENCARGOS COMPLEMENTARES</t>
  </si>
  <si>
    <t>H</t>
  </si>
  <si>
    <t xml:space="preserve"> 1.3 </t>
  </si>
  <si>
    <t xml:space="preserve"> PF.TSC.C0007 </t>
  </si>
  <si>
    <t>Próprio</t>
  </si>
  <si>
    <t>ANOTAÇÃO DE RESPONSABILIDADE TÉCNICA (ART) -  EXECUÇÃO DE OBRAS</t>
  </si>
  <si>
    <t>un</t>
  </si>
  <si>
    <t xml:space="preserve"> 2 </t>
  </si>
  <si>
    <t>CANTEIRO DE OBRA, MOBILIZAÇÃO E ESTRUTURAS DE APOIO</t>
  </si>
  <si>
    <t xml:space="preserve"> 2.1 </t>
  </si>
  <si>
    <t xml:space="preserve"> 74209/001 </t>
  </si>
  <si>
    <t>PLACA DE OBRA EM CHAPA DE ACO GALVANIZADO</t>
  </si>
  <si>
    <t>m²</t>
  </si>
  <si>
    <t xml:space="preserve"> 2.2 </t>
  </si>
  <si>
    <t xml:space="preserve"> 00010778 </t>
  </si>
  <si>
    <t>LOCACAO DE CONTAINER 2,30 X 6,00 M, ALT. 2,50 M,  PARA SANITARIO,  COM 4 BACIAS, 8 CHUVEIROS,1 LAVATORIO E 1 MICTORIO</t>
  </si>
  <si>
    <t xml:space="preserve"> 2.3 </t>
  </si>
  <si>
    <t xml:space="preserve"> 00010776 </t>
  </si>
  <si>
    <t>LOCACAO DE CONTAINER 2,30  X  6,00 M, ALT. 2,50 M, PARA ESCRITORIO, SEM DIVISORIAS INTERNAS E SEM SANITARIO</t>
  </si>
  <si>
    <t xml:space="preserve"> 3 </t>
  </si>
  <si>
    <t>SERVIÇO PRELIMINARES, RETIRADAS, DEMOLIÇÕES E REMOÇÕES</t>
  </si>
  <si>
    <t xml:space="preserve"> 3.1 </t>
  </si>
  <si>
    <t xml:space="preserve"> 97644 </t>
  </si>
  <si>
    <t>REMOÇÃO DE PORTAS, DE FORMA MANUAL, SEM REAPROVEITAMENTO. AF_12/2017</t>
  </si>
  <si>
    <t xml:space="preserve"> 3.2 </t>
  </si>
  <si>
    <t xml:space="preserve"> 97640 </t>
  </si>
  <si>
    <t>REMOÇÃO DE FORROS DE DRYWALL, PVC E FIBROMINERAL, DE FORMA MANUAL, SEM REAPROVEITAMENTO. AF_12/2017</t>
  </si>
  <si>
    <t xml:space="preserve"> 3.3 </t>
  </si>
  <si>
    <t xml:space="preserve"> 12504 </t>
  </si>
  <si>
    <t>ORSE</t>
  </si>
  <si>
    <t>Remoção de divisória de granito (ou marmore)</t>
  </si>
  <si>
    <t xml:space="preserve"> 3.4 </t>
  </si>
  <si>
    <t xml:space="preserve"> 97666 </t>
  </si>
  <si>
    <t>REMOÇÃO DE METAIS SANITÁRIOS, DE FORMA MANUAL, SEM REAPROVEITAMENTO. AF_12/2017</t>
  </si>
  <si>
    <t>UN</t>
  </si>
  <si>
    <t xml:space="preserve"> 3.5 </t>
  </si>
  <si>
    <t xml:space="preserve"> 2095 </t>
  </si>
  <si>
    <t>Remoção de vaso sanitário/mictórios</t>
  </si>
  <si>
    <t xml:space="preserve"> 3.6 </t>
  </si>
  <si>
    <t xml:space="preserve"> 12346 </t>
  </si>
  <si>
    <t>Remoção de esquadria de alumínio e vidro</t>
  </si>
  <si>
    <t xml:space="preserve"> 3.7 </t>
  </si>
  <si>
    <t xml:space="preserve"> 97622 </t>
  </si>
  <si>
    <t>DEMOLIÇÃO DE ALVENARIA DE BLOCO FURADO, DE FORMA MANUAL, SEM REAPROVEITAMENTO. AF_12/2017</t>
  </si>
  <si>
    <t>m³</t>
  </si>
  <si>
    <t xml:space="preserve"> 3.8 </t>
  </si>
  <si>
    <t xml:space="preserve"> PF.SRDF.2022.C0015 </t>
  </si>
  <si>
    <t>Copia da SINAPI (97641) - REMOÇÃO DE PAREDE DE GESSO, DE FORMA MANUAL, SEM REAPROVEITAMENTO. AF_12/2017</t>
  </si>
  <si>
    <t xml:space="preserve"> 3.9 </t>
  </si>
  <si>
    <t xml:space="preserve"> 97634 </t>
  </si>
  <si>
    <t>DEMOLIÇÃO DE REVESTIMENTO CERÂMICO, DE FORMA MECANIZADA COM MARTELETE, SEM REAPROVEITAMENTO. AF_12/2017</t>
  </si>
  <si>
    <t xml:space="preserve"> 3.10 </t>
  </si>
  <si>
    <t xml:space="preserve"> 97631 </t>
  </si>
  <si>
    <t>DEMOLIÇÃO DE ARGAMASSAS, DE FORMA MANUAL, SEM REAPROVEITAMENTO. AF_12/2017</t>
  </si>
  <si>
    <t xml:space="preserve"> 3.11 </t>
  </si>
  <si>
    <t xml:space="preserve"> 022378 </t>
  </si>
  <si>
    <t>SBC</t>
  </si>
  <si>
    <t>DEMOLICAO MANUAL DE CONCRETO SIMPLES</t>
  </si>
  <si>
    <t xml:space="preserve"> 3.12 </t>
  </si>
  <si>
    <t xml:space="preserve"> S01.13.0686 </t>
  </si>
  <si>
    <t>RETIRADA ARMARIOS</t>
  </si>
  <si>
    <t xml:space="preserve"> 3.13 </t>
  </si>
  <si>
    <t xml:space="preserve"> 8414 </t>
  </si>
  <si>
    <t>Remoção de revestimento em fórmica</t>
  </si>
  <si>
    <t xml:space="preserve"> 3.14 </t>
  </si>
  <si>
    <t xml:space="preserve"> PF.GTED.SRDF.002 </t>
  </si>
  <si>
    <t>RETIRADA DE DIVISÓRIA - PAINEL MDF E PERFIS DE ALUMÍNIO EXTRUTURADO . ADAPT. 102238SIPCI</t>
  </si>
  <si>
    <t xml:space="preserve"> 3.15 </t>
  </si>
  <si>
    <t xml:space="preserve"> 022400 </t>
  </si>
  <si>
    <t>RETIRADA CABO DE COBRE NU DE PARA-RAIOS - INCLUSO CAPTOR E PRESILHAS</t>
  </si>
  <si>
    <t>M</t>
  </si>
  <si>
    <t xml:space="preserve"> 3.16 </t>
  </si>
  <si>
    <t>DEMOLIÇÃO DE ARGAMASSAS, DE FORMA MANUAL, SEM REAPROVEITAMENTO. AF_12/2017 - CAMADA REF A IMP DA COBERTURA</t>
  </si>
  <si>
    <t xml:space="preserve"> 3.17 </t>
  </si>
  <si>
    <t xml:space="preserve"> 97647 </t>
  </si>
  <si>
    <t>REMOÇÃO DE TELHAS, DE FIBROCIMENTO, METÁLICA E CERÂMICA, DE FORMA MANUAL, SEM REAPROVEITAMENTO. AF_12/2017</t>
  </si>
  <si>
    <t xml:space="preserve"> 3.18 </t>
  </si>
  <si>
    <t xml:space="preserve"> 227 </t>
  </si>
  <si>
    <t>Remoção de estrutura metálica chumbada em concreto (alambrado, guarda-corpo)</t>
  </si>
  <si>
    <t xml:space="preserve"> 3.19 </t>
  </si>
  <si>
    <t xml:space="preserve"> 022021 </t>
  </si>
  <si>
    <t>RETIRADA DE PISOS EM GRANITINA (MARMORITE)</t>
  </si>
  <si>
    <t xml:space="preserve"> 3.20 </t>
  </si>
  <si>
    <t xml:space="preserve"> 12202 </t>
  </si>
  <si>
    <t>Demolição/remoção de rufo de alumínio ou similar</t>
  </si>
  <si>
    <t>m</t>
  </si>
  <si>
    <t xml:space="preserve"> 3.21 </t>
  </si>
  <si>
    <t xml:space="preserve"> 97649 </t>
  </si>
  <si>
    <t>REMOÇÃO DE TELHAS DE FIBROCIMENTO, METÁLICA E CERÂMICA, DE FORMA MECANIZADA, COM USO DE GUINDASTE, SEM REAPROVEITAMENTO. AF_12/2017</t>
  </si>
  <si>
    <t xml:space="preserve"> 3.22 </t>
  </si>
  <si>
    <t xml:space="preserve"> 12835 </t>
  </si>
  <si>
    <t>REMOÇÃO DE MADEIRAMENTO EM ESTRUTURA DE TELHADO, CONSIDERANDO A ELEVAÇÃO CONFORME PROJETO, PREVENDO A SUBSTITUIÇÃO DE PEÇAS DANIFICADAS. CÓPIA 12835</t>
  </si>
  <si>
    <t xml:space="preserve"> 3.23 </t>
  </si>
  <si>
    <t xml:space="preserve"> 26 </t>
  </si>
  <si>
    <t>Coleta e carga manuais de entulho</t>
  </si>
  <si>
    <t xml:space="preserve"> 3.24 </t>
  </si>
  <si>
    <t xml:space="preserve"> PF.GTED.SRPE.004 </t>
  </si>
  <si>
    <t>CAÇAMBA ESTACIONARIA</t>
  </si>
  <si>
    <t xml:space="preserve"> 4 </t>
  </si>
  <si>
    <t>FECHAMENTOS / ACESSÓRIOS</t>
  </si>
  <si>
    <t xml:space="preserve"> 4.1 </t>
  </si>
  <si>
    <t>FECHAMENTOS</t>
  </si>
  <si>
    <t xml:space="preserve"> 4.1.1 </t>
  </si>
  <si>
    <t xml:space="preserve"> 87507 </t>
  </si>
  <si>
    <t>ALVENARIA DE VEDAÇÃO DE BLOCOS CERÂMICOS FURADOS NA HORIZONTAL DE 9X14X19CM (ESPESSURA 9CM) DE PAREDES COM ÁREA LÍQUIDA MAIOR OU IGUAL A 6M² SEM VÃOS E ARGAMASSA DE ASSENTAMENTO COM PREPARO EM BETONEIRA. AF_06/2014</t>
  </si>
  <si>
    <t xml:space="preserve"> 4.1.2 </t>
  </si>
  <si>
    <t xml:space="preserve"> 96358 </t>
  </si>
  <si>
    <t>PAREDE COM PLACAS DE GESSO ACARTONADO (DRYWALL), PARA USO INTERNO, COM DUAS FACES SIMPLES E ESTRUTURA METÁLICA COM GUIAS SIMPLES, SEM VÃOS. AF_06/2017_P</t>
  </si>
  <si>
    <t xml:space="preserve"> 4.1.3 </t>
  </si>
  <si>
    <t xml:space="preserve"> PF.TAC.I00013 </t>
  </si>
  <si>
    <t>DIVISÓRIA, MATERIAL MDF, ACABAMENTO SUPERFICIAL LAMINADO MELAMÍNICO, ESPESSURA 15, MATERIAL PERFIL ALUMÍNIO ANODIZADO FOSCO, PADRÃO ACABAMENTO MADEIRADO, TRATAMENTO SUPERFICIAL PERFIL ANODIZADO, CARACTERÍSTICAS ADICIONAIS PAINEL CEGO LAMINADO, DO PISO AO TETO, LARGURA 90, ALTURA 2,50. TIPO 1: PAINEL CEGO LAMINADO - painel do piso ao teto em MDF 15mm; revestimento em laminado melamínico padrão madeirado PF.</t>
  </si>
  <si>
    <t xml:space="preserve"> 4.1.4 </t>
  </si>
  <si>
    <t xml:space="preserve"> PF.SEPEA.0003 </t>
  </si>
  <si>
    <t>DIVISÓRIA SANITÁRIA</t>
  </si>
  <si>
    <t>M²</t>
  </si>
  <si>
    <t xml:space="preserve"> 4.1.5 </t>
  </si>
  <si>
    <t xml:space="preserve"> 191 </t>
  </si>
  <si>
    <t>Divisória em granito cinza andorinha polido, e=2cm, inclusive montagem com ferragens - Rev 02</t>
  </si>
  <si>
    <t xml:space="preserve"> 4.1.6 </t>
  </si>
  <si>
    <t xml:space="preserve"> PF.SRDF.2022.C0017 </t>
  </si>
  <si>
    <t>Copia da SINAPI (102258) - TAPA VISTA DE MICTÓRIO EM PAINEL LN80-NEOCOM OU SIMILAR EQUIVALENTE</t>
  </si>
  <si>
    <t>UNID</t>
  </si>
  <si>
    <t xml:space="preserve"> 4.1.7 </t>
  </si>
  <si>
    <t xml:space="preserve"> PF.GTED.SRDF.001 </t>
  </si>
  <si>
    <t>RECOLOCAÇÃO DE DIVISÓRIA - PAINEL MDF E PERFIS DE ALUMÍNIO EXTRUTURADO . ADAPT. 102238SIPCI</t>
  </si>
  <si>
    <t xml:space="preserve"> 4.1.8 </t>
  </si>
  <si>
    <t xml:space="preserve"> 7967 </t>
  </si>
  <si>
    <t>Guarda-corpo em tubo de aço inox ø=1 1/2", duplo, com montantes e fechamento em tubo inox ø=1 1/2", h=96cm, c/acabamento polido, p/fixação em piso</t>
  </si>
  <si>
    <t xml:space="preserve"> 4.2 </t>
  </si>
  <si>
    <t>BANCADAS</t>
  </si>
  <si>
    <t xml:space="preserve"> 4.2.1 </t>
  </si>
  <si>
    <t xml:space="preserve"> PF.SRDF.2022.C0022 </t>
  </si>
  <si>
    <t>Copia da SINAPI (86889) - BANCADA BANCADA EM GRANITO, POLIDO, TIPO BRANCO SIENA, COM TAMPO, SAIA, FILETE, RODABANCA. COM PREVISÃO DE ÁREA SECA E MOLHADA. FORMATO TAMPO *3900 X 60* CM, E= *2* CM. FORMATO RODABANCA FRONTAL *3900 X 30* CM. FORMATO RODABANCA LATERAL *60 X 30* CM, CADA. FORMATO DA SAIA  *390 X 20* CM. ACABAMENTO MEIA ESQUADRIA E RETO SIMPLES. SERVIÇOS DE FURO (CUBA,LIXEIRA E TORNEIRA), COLAGEM DE CUBA E BORDA DE LIXEIRA., PARA PIA DA COPA - FORNECIMENTO E INSTALAÇÃO.</t>
  </si>
  <si>
    <t xml:space="preserve"> 4.2.2 </t>
  </si>
  <si>
    <t xml:space="preserve"> PF.SRDF.2022.C0023 </t>
  </si>
  <si>
    <t>Copia da SINAPI (86889) - BANCADA EM GRANITO, POLIDO, TIPO BRANCO SIENA, COM TAMPO, SAIA, FILETE, RODABANCA. FORMATO TAMPO *2300 X 60* CM, E= *2* CM. FORMATO RODABANCA FRONTAL ALTURA *30* CM. FORMATO SAIA DE ALTURA 20CM. ACABAMENTO MEIA ESQUADRIA E RETO SIMPLES. SERVIÇOS DE FURO (CUBA,LIXEIRA E TORNEIRA), COLAGEM DE CUBA E BORDA DE LIXEIRA. - FORNECIMENTO E INSTALAÇÃO.</t>
  </si>
  <si>
    <t xml:space="preserve"> 4.2.3 </t>
  </si>
  <si>
    <t xml:space="preserve"> PF.SRDF.2022.C0024 </t>
  </si>
  <si>
    <t>Copia da SINAPI (86889) - BANCADA EM GRANITO, POLIDO, TIPO BRANCO SIENA, COM TAMPO, SAIA, FILETE, RODABANCA. COM PREVISÃO DE ÁREA SECA E MOLHADA. FORMATO TAMPO *1900 X 60* CM, E= *2* CM. FORMATO RODABANCA FRONTAL ALTURA *30* CM. FORMATO SAIA DE ALTURA 20CM. ACABAMENTO MEIA ESQUADRIA E RETO SIMPLES. SERVIÇOS DE FURO (CUBA,LIXEIRA E TORNEIRA), COLAGEM DE CUBA E BORDA DE LIXEIRA. - FORNECIMENTO E INSTALAÇÃO.</t>
  </si>
  <si>
    <t xml:space="preserve"> 4.2.4 </t>
  </si>
  <si>
    <t xml:space="preserve"> PF.SRDF.2022.C0025 </t>
  </si>
  <si>
    <t>Copia da SINAPI (86889) - BANCADA EM GRANITO, POLIDO, TIPO BRANCO SIENA, COM TAMPO, SAIA, FILETE, RODABANCA. COM PREVISÃO DE ÁREA SECA E MOLHADA. FORMATO TAMPO *1800 X 60* CM, E= *2* CM. FORMATO RODABANCA FRONTAL ALTURA *30* CM. FORMATO SAIA DE ALTURA 20CM. ACABAMENTO MEIA ESQUADRIA E RETO SIMPLES. SERVIÇOS DE FURO (CUBA,LIXEIRA E TORNEIRA), COLAGEM DE CUBA E BORDA DE LIXEIRA. - FORNECIMENTO E INSTALAÇÃO.</t>
  </si>
  <si>
    <t xml:space="preserve"> 4.2.5 </t>
  </si>
  <si>
    <t xml:space="preserve"> 9997 </t>
  </si>
  <si>
    <t>Armário para pia com portas e gavetas revestida em fórmica (postforming) branco, L=0,57m (exceto a pia), fornecimento e assentamento</t>
  </si>
  <si>
    <t xml:space="preserve"> 5 </t>
  </si>
  <si>
    <t>REVESTIMENTOS</t>
  </si>
  <si>
    <t xml:space="preserve"> 5.1 </t>
  </si>
  <si>
    <t xml:space="preserve"> 87878 </t>
  </si>
  <si>
    <t>CHAPISCO APLICADO EM ALVENARIAS E ESTRUTURAS DE CONCRETO INTERNAS, COM COLHER DE PEDREIRO.  ARGAMASSA TRAÇO 1:3 COM PREPARO MANUAL. AF_06/2014</t>
  </si>
  <si>
    <t xml:space="preserve"> 5.2 </t>
  </si>
  <si>
    <t xml:space="preserve"> 87543 </t>
  </si>
  <si>
    <t>MASSA ÚNICA, PARA RECEBIMENTO DE PINTURA OU CERÂMICA, ARGAMASSA INDUSTRIALIZADA, PREPARO MECÂNICO, APLICADO COM EQUIPAMENTO DE MISTURA E PROJEÇÃO DE 1,5 M3/H EM FACES INTERNAS DE PAREDES, ESPESSURA DE 5MM, SEM EXECUÇÃO DE TALISCAS. AF_06/2014</t>
  </si>
  <si>
    <t xml:space="preserve"> 5.3 </t>
  </si>
  <si>
    <t xml:space="preserve"> 96134 </t>
  </si>
  <si>
    <t>APLICAÇÃO MANUAL DE MASSA ACRÍLICA EM SUPERFÍCIES INTERNAS DE SACADA DE EDIFÍCIOS DE MÚLTIPLOS PAVIMENTOS, DUAS DEMÃOS. AF_05/2017</t>
  </si>
  <si>
    <t xml:space="preserve"> 5.4 </t>
  </si>
  <si>
    <t xml:space="preserve"> 88489 </t>
  </si>
  <si>
    <t>APLICAÇÃO MANUAL DE PINTURA COM TINTA LÁTEX ACRÍLICA EM PAREDES, DUAS DEMÃOS. AF_06/2014</t>
  </si>
  <si>
    <t xml:space="preserve"> 5.5 </t>
  </si>
  <si>
    <t xml:space="preserve"> 88417 </t>
  </si>
  <si>
    <t>APLICAÇÃO MANUAL DE PINTURA COM TINTA TEXTURIZADA ACRÍLICA EM PANOS CEGOS DE FACHADA (SEM PRESENÇA DE VÃOS) DE EDIFÍCIOS DE MÚLTIPLOS PAVIMENTOS, UMA COR. AF_06/2014</t>
  </si>
  <si>
    <t xml:space="preserve"> 5.6 </t>
  </si>
  <si>
    <t xml:space="preserve"> 73908/002 </t>
  </si>
  <si>
    <t>CANTONEIRA DE ALUMINIO 1"X1, PARA PROTECAO DE QUINA DE PAREDE</t>
  </si>
  <si>
    <t xml:space="preserve"> 5.7 </t>
  </si>
  <si>
    <t xml:space="preserve"> PF.SRDF.2022.C0027 </t>
  </si>
  <si>
    <t>Copia da SINAPI (89045) - DO SERVIÇO DE REVESTIMENTO CERÂMICO PARA AMBIENTES DE ÁREAS MOLHADAS, COM PLACAS TIPO ACETINADA, DIMENSÕES 30X60 CM, DIAMANTE BRANCO OU SIMILAR.</t>
  </si>
  <si>
    <t xml:space="preserve"> 6 </t>
  </si>
  <si>
    <t>PAVIMENTAÇÃO</t>
  </si>
  <si>
    <t xml:space="preserve"> 6.1 </t>
  </si>
  <si>
    <t xml:space="preserve"> 87690 </t>
  </si>
  <si>
    <t>CONTRAPISO EM ARGAMASSA TRAÇO 1:4 (CIMENTO E AREIA), PREPARO MECÂNICO COM BETONEIRA 400 L, APLICADO EM ÁREAS SECAS SOBRE LAJE, NÃO ADERIDO, ACABAMENTO NÃO REFORÇADO, ESPESSURA 5CM. AF_07/2021</t>
  </si>
  <si>
    <t xml:space="preserve"> 6.2 </t>
  </si>
  <si>
    <t xml:space="preserve"> 87767 </t>
  </si>
  <si>
    <t>CÓPIA (87767) - CONTRAPISO EM ARGAMASSA COM ADIÇÃO DE ADITIVO IMPERMEABILIZANTE HIDROFUGANTE NANOTÉCNCO, REBOTEC OU SIMILAR. TRAÇO 1:4 (CIMENTO E AREIA), PREPARO MANUAL, APLICADO EM ÁREAS MOLHADAS SOBRE IMPERMEABILIZAÇÃO, ACABAMENTO NÃO REFORÇADO, ESPESSURA 4CM. AF_07/2021</t>
  </si>
  <si>
    <t xml:space="preserve"> 6.3 </t>
  </si>
  <si>
    <t xml:space="preserve"> PF.SRDF.2022.C0026 </t>
  </si>
  <si>
    <t>Copia da SINAPI (87263) - REVESTIMENTO CERÂMICO PARA PISO COM PLACAS TIPO PORCELANATO DE DIMENSÕES 60X60 CM. ACETINADO, TÉCNICO MINIMUM.</t>
  </si>
  <si>
    <t xml:space="preserve"> 6.4 </t>
  </si>
  <si>
    <t xml:space="preserve"> 87263 </t>
  </si>
  <si>
    <t>REVESTIMENTO CERÂMICO PARA PISO COM PLACAS TIPO PORCELANATO DE DIMENSÕES 60X60 CM. PORCELANATO FORNECIDO PELA ADMINISTRAÇÃO. CÓPIA DA 87263 SINAPI.</t>
  </si>
  <si>
    <t xml:space="preserve"> 6.5 </t>
  </si>
  <si>
    <t xml:space="preserve"> PF.SRDF.2022.C0028 </t>
  </si>
  <si>
    <t>Copia da SINAPI (88650) - RODAPÉ CERÂMICO DE 15CM DE ALTURA COM PLACAS TIPO ACETINADO, DIMENSÕES 60X60CM, TIPO TÉCNICO MINIMUM (60X60) - CINZA - OU SIMILAR EQUIVALENTE.</t>
  </si>
  <si>
    <t xml:space="preserve"> 6.6 </t>
  </si>
  <si>
    <t xml:space="preserve"> 88650 </t>
  </si>
  <si>
    <t>RODAPÉ CERÂMICO DE 7CM DE ALTURA COM PLACAS TIPO ESMALTADA EXTRA DE DIMENSÕES 60X60CM. PORCELANATO FORNECIDO.</t>
  </si>
  <si>
    <t xml:space="preserve"> 6.7 </t>
  </si>
  <si>
    <t xml:space="preserve"> 98689 </t>
  </si>
  <si>
    <t>ASSENTAMENTO DE SOLEIRA EM GRANITO, LARGURA 15 CM, ESPESSURA 2,0 CM. APROVEITAMENTO DE MATERIAL EXISTENTE</t>
  </si>
  <si>
    <t xml:space="preserve"> 6.8 </t>
  </si>
  <si>
    <t xml:space="preserve"> PF.SRDF.2022.C0018 </t>
  </si>
  <si>
    <t>Copia da SINAPI (98689) - SOLEIRA EM GRANITO BRANCO SIENA, LARGURA 15 CM, ESPESSURA 2,0 CM, COMPRIMENTO 80CM.</t>
  </si>
  <si>
    <t xml:space="preserve"> 6.9 </t>
  </si>
  <si>
    <t xml:space="preserve"> PF.SRDF.2022.C0020 </t>
  </si>
  <si>
    <t>CONFECÇÃO E POLIMENTO DE PISO DE GRANITINA SOB PISO ATUAL, REPARANDO FUROS PARA INSTALAÇÕES DE PISO, FORNECIMENTO E INSTALAÇÃO DE RESINA ACRÍLICA DE ALTA RESISTÊNCIA, INCLUINDO MATERIAIS DE APLICAÇÃO, ACABAMENTO NÃO REFORÇADO, ESPESSURA 5CM. Copia da SINAPI (87692)</t>
  </si>
  <si>
    <t xml:space="preserve"> 6.10 </t>
  </si>
  <si>
    <t xml:space="preserve"> 101747 </t>
  </si>
  <si>
    <t>PISO EM CONCRETO 20 MPA PREPARO MECÂNICO, ESPESSURA 7CM. AF_09/2020</t>
  </si>
  <si>
    <t xml:space="preserve"> 6.11 </t>
  </si>
  <si>
    <t xml:space="preserve"> 98678 </t>
  </si>
  <si>
    <t>PISO ELEVADO COM ESTRUTURA EM AÇO, COMPOSTO POR PEDESTAIS E LONGARINAS. AF_09/2020</t>
  </si>
  <si>
    <t xml:space="preserve"> 6.12 </t>
  </si>
  <si>
    <t xml:space="preserve"> 101727 </t>
  </si>
  <si>
    <t>PISO VINÍLICO SEMI-FLEXÍVEL EM PLACAS, PADRÃO LISO, ESPESSURA 3,2 MM, FIXADO COM COLA. AF_09/2020</t>
  </si>
  <si>
    <t xml:space="preserve"> 7 </t>
  </si>
  <si>
    <t>ESQUADRIAS</t>
  </si>
  <si>
    <t xml:space="preserve"> 7.1 </t>
  </si>
  <si>
    <t xml:space="preserve"> 90790 </t>
  </si>
  <si>
    <t>(Cópia SINAPI 90790) KIT DE PORTA-PRONTA DE MADEIRA EM ACABAMENTO MELAMÍNICO AMADEIRADO, FOLHA LEVE OU MÉDIA, 80X210CM, INCLUSIVE CONJUNTO DE MAÇANETA E FECHADURA, FIXAÇÃO COM PREENCHIMENTO PARCIAL DE ESPUMA EXPANSIVA.  C/ VENEZIANA 30X40CM P/ RENOVACAO DEAR EM ALUMINIO ANODIZADO FOSCO. INCLUSO MOLA AEREA FECHA PORTA - FORNECIMENTO E INSTALAÇÃO. AF_12/2019</t>
  </si>
  <si>
    <t xml:space="preserve"> 7.2 </t>
  </si>
  <si>
    <t xml:space="preserve"> 91341 </t>
  </si>
  <si>
    <t>PORTA EM ALUMÍNIO DE ABRIR TIPO VENEZIANA, ACABAMENTO ANODIZADO PRETO,  COM GUARNIÇÃO, FIXAÇÃO COM PARAFUSOS - FORNECIMENTO E INSTALAÇÃO. AF_12/2019</t>
  </si>
  <si>
    <t xml:space="preserve"> 7.3 </t>
  </si>
  <si>
    <t xml:space="preserve"> PF.SEPEA.0012 </t>
  </si>
  <si>
    <t>PORTA DO SISTEMA DE DIVISÓRIA DE ESCRITÓRIO</t>
  </si>
  <si>
    <t xml:space="preserve"> 7.4 </t>
  </si>
  <si>
    <t xml:space="preserve"> 12098 </t>
  </si>
  <si>
    <t>PORTA CORTA FOGO, DE ABRIR, 02 FOLHAS, EM CHAPA DE AÇO GALVANIZADO Nº24, BATENTE EM CHAPA Nº18, CLASSE 90, ISOLANTE EM MANTA CERÂMICA INCOMBUSTÍVEL E=5CM, DOBRADIÇAS TIPO HELICOIDAL EM AÇO 1010/1020, E FECHADURA REVERSÍVEL SEM CHAVE</t>
  </si>
  <si>
    <t xml:space="preserve"> 7.5 </t>
  </si>
  <si>
    <t xml:space="preserve"> 94572 </t>
  </si>
  <si>
    <t>JANELA DE ALUMÍNIO ANODIZADO COR PRETA, TIPO VENEZIANA COM 1 FOLHA. INCLUSIVE ACABAMENTO, BATENTE, ALIZAR E CONTRAMARCO. FORNECIMENTO E INSTALAÇÃO. (CÓPIA SINAPI 94572)</t>
  </si>
  <si>
    <t xml:space="preserve"> 7.6 </t>
  </si>
  <si>
    <t xml:space="preserve"> 94569 </t>
  </si>
  <si>
    <t>JANELA DE ALUMÍNIO ANODIZADO COR PRETA, TIPO MAXIM-AR, COM VIDROS, BATENTE E FERRAGENS. EXCLUSIVE ALIZAR, ACABAMENTO E CONTRAMARCO. FORNECIMENTO E INSTALAÇÃO. (CÓPIA SINAPI 94569)</t>
  </si>
  <si>
    <t xml:space="preserve"> 8 </t>
  </si>
  <si>
    <t>TETO</t>
  </si>
  <si>
    <t xml:space="preserve"> 8.1 </t>
  </si>
  <si>
    <t xml:space="preserve"> PF.SRDF.2022.C0029 </t>
  </si>
  <si>
    <t>Copia da SINAPI (96114) - FORRO EM LÃ DE PET, PARA AMBIENTES COMERCIAIS, INCLUSIVE ESTRUTURA DE FIXAÇÃO.</t>
  </si>
  <si>
    <t xml:space="preserve"> 8.2 </t>
  </si>
  <si>
    <t xml:space="preserve"> PF.SRDF.2022.C0030 </t>
  </si>
  <si>
    <t>Copia da SINAPI (96114) - SERVIÇO DE TROCA DE FORRO, SUBSTITUINDO O ATUAL POR FORRO EM LÃ DE PET, PARA AMBIENTES COMERCIAIS, UTILIZANDO ESTRUTURA DE FIXAÇÃO EXISTENTE.</t>
  </si>
  <si>
    <t xml:space="preserve"> 8.3 </t>
  </si>
  <si>
    <t xml:space="preserve"> 96113 </t>
  </si>
  <si>
    <t>FORRO EM PLACAS DE GESSO, PARA AMBIENTES COMERCIAIS. AF_05/2017_P</t>
  </si>
  <si>
    <t xml:space="preserve"> 9 </t>
  </si>
  <si>
    <t>INSTALAÇÕES DE ELÉTRICA E LÓGICA</t>
  </si>
  <si>
    <t xml:space="preserve"> 9.1 </t>
  </si>
  <si>
    <t xml:space="preserve"> 93660 </t>
  </si>
  <si>
    <t>DISJUNTOR BIPOLAR TIPO DIN, CORRENTE NOMINAL DE 10A - FORNECIMENTO E INSTALAÇÃO. AF_10/2020</t>
  </si>
  <si>
    <t xml:space="preserve"> 9.2 </t>
  </si>
  <si>
    <t xml:space="preserve"> 93663 </t>
  </si>
  <si>
    <t>DISJUNTOR BIPOLAR TIPO DIN, CORRENTE NOMINAL DE 25A - FORNECIMENTO E INSTALAÇÃO. AF_10/2020</t>
  </si>
  <si>
    <t xml:space="preserve"> 9.3 </t>
  </si>
  <si>
    <t xml:space="preserve"> 93664 </t>
  </si>
  <si>
    <t>DISJUNTOR BIPOLAR TIPO DIN, CORRENTE NOMINAL DE 32A - FORNECIMENTO E INSTALAÇÃO. AF_10/2020</t>
  </si>
  <si>
    <t xml:space="preserve"> 9.4 </t>
  </si>
  <si>
    <t xml:space="preserve"> 91927 </t>
  </si>
  <si>
    <t>CABO DE COBRE FLEXÍVEL ISOLADO, 2,5 MM², ANTI-CHAMA 0,6/1,0 KV, PARA CIRCUITOS TERMINAIS - FORNECIMENTO E INSTALAÇÃO. AF_12/2015</t>
  </si>
  <si>
    <t xml:space="preserve"> 9.5 </t>
  </si>
  <si>
    <t xml:space="preserve"> 91924 </t>
  </si>
  <si>
    <t>CABO DE COBRE FLEXÍVEL ISOLADO, 1,5 MM², ANTI-CHAMA 450/750 V, PARA CIRCUITOS TERMINAIS - FORNECIMENTO E INSTALAÇÃO. AF_12/2015</t>
  </si>
  <si>
    <t xml:space="preserve"> 9.6 </t>
  </si>
  <si>
    <t xml:space="preserve"> 91930 </t>
  </si>
  <si>
    <t>CABO DE COBRE FLEXÍVEL ISOLADO, 6 MM², ANTI-CHAMA 450/750 V, PARA CIRCUITOS TERMINAIS - FORNECIMENTO E INSTALAÇÃO. AF_12/2015</t>
  </si>
  <si>
    <t xml:space="preserve"> 9.7 </t>
  </si>
  <si>
    <t xml:space="preserve"> 91835 </t>
  </si>
  <si>
    <t>ELETRODUTO FLEXÍVEL CORRUGADO REFORÇADO, PVC, DN 25 MM (3/4"), PARA CIRCUITOS TERMINAIS - FORNECIMENTO E INSTALAÇÃO. AF_12/2015</t>
  </si>
  <si>
    <t xml:space="preserve"> 9.8 </t>
  </si>
  <si>
    <t xml:space="preserve"> 98297 </t>
  </si>
  <si>
    <t>CABO ELETRÔNICO CATEGORIA 6, INSTALADO EM EDIFICAÇÃO INSTITUCIONAL - FORNECIMENTO E INSTALAÇÃO. AF_11/2019</t>
  </si>
  <si>
    <t xml:space="preserve"> 9.9 </t>
  </si>
  <si>
    <t xml:space="preserve"> 98307 </t>
  </si>
  <si>
    <t>TOMADA DE REDE RJ45 - FORNECIMENTO E INSTALAÇÃO. AF_11/2019</t>
  </si>
  <si>
    <t xml:space="preserve"> 9.10 </t>
  </si>
  <si>
    <t xml:space="preserve"> PF.SRDF.2022.I0024 </t>
  </si>
  <si>
    <t>TOMADA 20A REDONDA 2P+T 250V, C/HAST VM,  EMBUTIR EM DIVISÓRIA, COR VERMELHA</t>
  </si>
  <si>
    <t xml:space="preserve"> 9.11 </t>
  </si>
  <si>
    <t xml:space="preserve"> PF.SRDF.2022.I0023 </t>
  </si>
  <si>
    <t>TOMADA 20A REDONDA 2P+T 250V EMBUTIR EM DIVISÓRIA, COR PRETA</t>
  </si>
  <si>
    <t xml:space="preserve"> 9.12 </t>
  </si>
  <si>
    <t xml:space="preserve"> 92000 </t>
  </si>
  <si>
    <t>TOMADA BAIXA DE EMBUTIR (1 MÓDULO), 2P+T 10 A, INCLUINDO SUPORTE E PLACA - FORNECIMENTO E INSTALAÇÃO. AF_12/2015</t>
  </si>
  <si>
    <t xml:space="preserve"> 9.13 </t>
  </si>
  <si>
    <t xml:space="preserve"> 92001 </t>
  </si>
  <si>
    <t>TOMADA BAIXA DE EMBUTIR (1 MÓDULO), 2P+T 20 A, INCLUINDO SUPORTE E PLACA - FORNECIMENTO E INSTALAÇÃO. AF_12/2015</t>
  </si>
  <si>
    <t xml:space="preserve"> 9.14 </t>
  </si>
  <si>
    <t xml:space="preserve"> 451 </t>
  </si>
  <si>
    <t>Caixa de pvc 4" x  2" , embutir, p/eletroduto (preta)</t>
  </si>
  <si>
    <t xml:space="preserve"> 9.15 </t>
  </si>
  <si>
    <t xml:space="preserve"> PF.SRDF.2022.C0021 </t>
  </si>
  <si>
    <t>Copia - COLUNA (POSTE) PARA DESCIDA DE CABOS E INSTALAÇÃO DE EQUIPAMENTOS EM ILHAS DE TRABALHO,ESTRUTURA TUBULAR EM ALUMÍNIO EXTRUDADO, COM QUATRO SECÇÕES E DUAS TAMPAS, UM VERGALHÃO EXTENSOR SUPERIOR (1,0 M), PARAFUSO EXTENSOR INFERIOR (0,2 M) E LUVA DE ARREMATE EM PISO E EM TETO.</t>
  </si>
  <si>
    <t>CJ</t>
  </si>
  <si>
    <t xml:space="preserve"> 9.16 </t>
  </si>
  <si>
    <t xml:space="preserve"> 100860 </t>
  </si>
  <si>
    <t>CHUVEIRO ELÉTRICO COMUM CORPO PLÁSTICO, TIPO DUCHA  FORNECIMENTO E INSTALAÇÃO. AF_01/2020</t>
  </si>
  <si>
    <t xml:space="preserve"> 9.17 </t>
  </si>
  <si>
    <t xml:space="preserve"> 90443 </t>
  </si>
  <si>
    <t>RASGO EM ALVENARIA PARA RAMAIS/ DISTRIBUIÇÃO COM DIAMETROS MENORES OU IGUAIS A 40 MM. AF_05/2015</t>
  </si>
  <si>
    <t xml:space="preserve"> 9.18 </t>
  </si>
  <si>
    <t xml:space="preserve"> 11148 </t>
  </si>
  <si>
    <t>Exaustor para banheiro, bivolt, ref.: C 80 A, da Ventokit ou similar - fornecimento e instalação</t>
  </si>
  <si>
    <t xml:space="preserve"> 9.19 </t>
  </si>
  <si>
    <t xml:space="preserve"> 823 </t>
  </si>
  <si>
    <t>SERVIÇO PARA RECOLOCALÇÃO DE CORDOALHA, HASTES E CAPTORES  E DEMAIS ITENS pára-raios, COBERTURA ANEXO (CÓPIA ORSE 823)</t>
  </si>
  <si>
    <t xml:space="preserve"> 9.20 </t>
  </si>
  <si>
    <t xml:space="preserve"> 90456 </t>
  </si>
  <si>
    <t>QUEBRA EM ALVENARIA PARA INSTALAÇÃO DE CAIXA DE TOMADA (4X4 OU 4X2). AF_05/2015</t>
  </si>
  <si>
    <t xml:space="preserve"> 10 </t>
  </si>
  <si>
    <t>INSTALAÇÕES HIDROSSANITÁRIAS &amp; PLUVIAIS</t>
  </si>
  <si>
    <t xml:space="preserve"> 10.1 </t>
  </si>
  <si>
    <t xml:space="preserve"> 10.2 </t>
  </si>
  <si>
    <t xml:space="preserve"> 93358 </t>
  </si>
  <si>
    <t>ESCAVAÇÃO MANUAL DE VALA COM PROFUNDIDADE MENOR OU IGUAL A 1,30 M. AF_02/2021</t>
  </si>
  <si>
    <t xml:space="preserve"> 10.3 </t>
  </si>
  <si>
    <t xml:space="preserve"> 93382 </t>
  </si>
  <si>
    <t>REATERRO MANUAL DE VALAS. AF_04/2016 . ADAPT. 93382</t>
  </si>
  <si>
    <t xml:space="preserve"> 10.4 </t>
  </si>
  <si>
    <t xml:space="preserve"> 91785 </t>
  </si>
  <si>
    <t>(COMPOSIÇÃO REPRESENTATIVA) DO SERVIÇO DE INSTALAÇÃO DE TUBOS DE PVC, SOLDÁVEL, ÁGUA FRIA, DN 25 MM (INSTALADO EM RAMAL, SUB-RAMAL, RAMAL DE DISTRIBUIÇÃO OU PRUMADA), INCLUSIVE CONEXÕES, CORTES E FIXAÇÕES, PARA PRÉDIOS. AF_10/2015</t>
  </si>
  <si>
    <t xml:space="preserve"> 10.5 </t>
  </si>
  <si>
    <t xml:space="preserve"> 89366 </t>
  </si>
  <si>
    <t>JOELHO 90 GRAUS COM BUCHA DE LATÃO, PVC, SOLDÁVEL, DN 25MM, X 3/4 INSTALADO EM RAMAL OU SUB-RAMAL DE ÁGUA - FORNECIMENTO E INSTALAÇÃO. AF_12/2014</t>
  </si>
  <si>
    <t xml:space="preserve"> 10.6 </t>
  </si>
  <si>
    <t xml:space="preserve"> 91793 </t>
  </si>
  <si>
    <t>(COMPOSIÇÃO REPRESENTATIVA) DO SERVIÇO DE INSTALAÇÃO DE TUBO DE PVC, SÉRIE NORMAL, ESGOTO PREDIAL, DN 50 MM (INSTALADO EM RAMAL DE DESCARGA OU RAMAL DE ESGOTO SANITÁRIO), INCLUSIVE CONEXÕES, CORTES E FIXAÇÕES PARA, PRÉDIOS. AF_10/2015</t>
  </si>
  <si>
    <t xml:space="preserve"> 10.7 </t>
  </si>
  <si>
    <t xml:space="preserve"> 89712 </t>
  </si>
  <si>
    <t>TUBO PVC, SERIE NORMAL, ESGOTO PREDIAL, DN 50 MM, FORNECIDO E INSTALADO EM RAMAL DE DESCARGA OU RAMAL DE ESGOTO SANITÁRIO. AF_12/2014</t>
  </si>
  <si>
    <t xml:space="preserve"> 10.8 </t>
  </si>
  <si>
    <t xml:space="preserve"> 89713 </t>
  </si>
  <si>
    <t>TUBO PVC, SERIE NORMAL, ESGOTO PREDIAL, DN 75 MM, FORNECIDO E INSTALADO EM RAMAL DE DESCARGA OU RAMAL DE ESGOTO SANITÁRIO. AF_12/2014</t>
  </si>
  <si>
    <t xml:space="preserve"> 10.9 </t>
  </si>
  <si>
    <t xml:space="preserve"> 91794 </t>
  </si>
  <si>
    <t>(COMPOSIÇÃO REPRESENTATIVA) DO SERVIÇO DE INST. TUBO PVC, SÉRIE N, ESGOTO PREDIAL, DN 75 MM, (INST. EM RAMAL DE DESCARGA, RAMAL DE ESG. SANITÁRIO, PRUMADA DE ESG. SANITÁRIO OU VENTILAÇÃO), INCL. CONEXÕES, CORTES E FIXAÇÕES, P/ PRÉDIOS. AF_10/2015</t>
  </si>
  <si>
    <t xml:space="preserve"> 10.10 </t>
  </si>
  <si>
    <t xml:space="preserve"> 91795 </t>
  </si>
  <si>
    <t>(COMPOSIÇÃO REPRESENTATIVA) DO SERVIÇO DE INST. TUBO PVC, SÉRIE N, ESGOTO PREDIAL, 100 MM (INST. RAMAL DESCARGA, RAMAL DE ESG. SANIT., PRUMADA ESG. SANIT., VENTILAÇÃO OU SUB-COLETOR AÉREO), INCL. CONEXÕES E CORTES, FIXAÇÕES, P/ PRÉDIOS. AF_10/2015</t>
  </si>
  <si>
    <t xml:space="preserve"> 10.11 </t>
  </si>
  <si>
    <t xml:space="preserve"> 89714 </t>
  </si>
  <si>
    <t>TUBO PVC, SERIE NORMAL, ESGOTO PREDIAL, DN 100 MM, FORNECIDO E INSTALADO EM RAMAL DE DESCARGA OU RAMAL DE ESGOTO SANITÁRIO. AF_12/2014</t>
  </si>
  <si>
    <t xml:space="preserve"> 10.12 </t>
  </si>
  <si>
    <t xml:space="preserve"> 1572 </t>
  </si>
  <si>
    <t>Tubo de ligação PVC para saída de vaso sanitário, diâm = 100mm</t>
  </si>
  <si>
    <t xml:space="preserve"> 10.13 </t>
  </si>
  <si>
    <t xml:space="preserve"> 00039320 </t>
  </si>
  <si>
    <t>TERMINAL DE VENTILACAO, 75 MM, SERIE NORMAL, ESGOTO PREDIAL</t>
  </si>
  <si>
    <t xml:space="preserve"> 10.14 </t>
  </si>
  <si>
    <t xml:space="preserve"> PF.SRDF.2022.C0013 </t>
  </si>
  <si>
    <t>Copia da SINAPI (89709) - RALO SIFONADO, PVC, DN 100 X 40 MM, JUNTA SOLDÁVEL, COM GRELHA METÁLICA QUADRADA 10X10 (CAIXILHO)FORNECIDO E INSTALADO EM RAMAL DE DESCARGA OU EM RAMAL DE ESGOTO SANITÁRIO. AF_12/2014</t>
  </si>
  <si>
    <t xml:space="preserve"> 10.15 </t>
  </si>
  <si>
    <t xml:space="preserve"> 97906 </t>
  </si>
  <si>
    <t>CAIXA ENTERRADA HIDRÁULICA RETANGULAR, EM ALVENARIA COM BLOCOS DE CONCRETO, DIMENSÕES INTERNAS: 0,6X0,6X0,6 M PARA REDE DE ESGOTO. AF_12/2020</t>
  </si>
  <si>
    <t xml:space="preserve"> 10.16 </t>
  </si>
  <si>
    <t xml:space="preserve"> 98107 </t>
  </si>
  <si>
    <t>CAIXA DE GORDURA SIMPLES (CAPACIDADE: 36 L), RETANGULAR, EM ALVENARIA COM BLOCOS DE CONCRETO, DIMENSÕES INTERNAS = 0,2X0,4 M, ALTURA INTERNA = 0,8 M. AF_12/2020</t>
  </si>
  <si>
    <t xml:space="preserve"> 11 </t>
  </si>
  <si>
    <t>SERVIÇOS COMPLEMENTARES / LOUÇAS / METAIS / ACESSÓRIOS - INSTALAÇÕES</t>
  </si>
  <si>
    <t xml:space="preserve"> 11.1 </t>
  </si>
  <si>
    <t xml:space="preserve"> 86932 </t>
  </si>
  <si>
    <t>VASO SANITÁRIO SIFONADO COM CAIXA ACOPLADA LOUÇA BRANCA - PADRÃO MÉDIO, INCLUSO ENGATE FLEXÍVEL EM METAL CROMADO, 1/2  X 40CM - FORNECIMENTO E INSTALAÇÃO. AF_01/2020</t>
  </si>
  <si>
    <t xml:space="preserve"> 11.2 </t>
  </si>
  <si>
    <t xml:space="preserve"> PF.SRDF.2022.C0010 </t>
  </si>
  <si>
    <t>Copia da SINAPI (95469) - VASO SANITARIO SIFONADO CONVENCIONAL COM  LOUÇA BRANCA, TIPO MONTE CARLO OU SIMILAR, INCLUSO ASSENTO SANITÁRIO- FORNECIMENTO E INSTALAÇÃO. AF_01/2020</t>
  </si>
  <si>
    <t xml:space="preserve"> 11.3 </t>
  </si>
  <si>
    <t xml:space="preserve"> PF.SRDF.2022.C0011 </t>
  </si>
  <si>
    <t>Copia da SINAPI (95471) - VASO SANITARIO SIFONADO CONVENCIONAL PARA PCD COM FURO FRONTAL COM  LOUÇA BRANCA, INCLUSO ASSENTO -  FORNECIMENTO E INSTALAÇÃO. AF_01/2020</t>
  </si>
  <si>
    <t xml:space="preserve"> 11.4 </t>
  </si>
  <si>
    <t xml:space="preserve"> PF.SRDF.2022.C0008 </t>
  </si>
  <si>
    <t>Copia da SINAPI (100849) - ASSENTO SANITÁRIO MONTE CARLO BRANCO OU SIMILAR - FORNECIMENTO E INSTALACAO.</t>
  </si>
  <si>
    <t xml:space="preserve"> 11.5 </t>
  </si>
  <si>
    <t xml:space="preserve"> PF.SRDF.2022.C0009 </t>
  </si>
  <si>
    <t>Copia da SINAPI (100849) - ASSENTO SANITÁRIO PNE BRANCO OU SIMILAR - FORNECIMENTO E INSTALACAO.</t>
  </si>
  <si>
    <t xml:space="preserve"> 11.6 </t>
  </si>
  <si>
    <t xml:space="preserve"> PF.SRDF.2022.C0016 </t>
  </si>
  <si>
    <t>Copia da SINAPI (86939) - LAVATÓRIO LOUÇA BRANCA COM COLUNA, BANHEIRO PNE, INCLUSO SIFÃO FLEXÍVEL EM PVC, VÁLVULA E ENGATE FLEXÍVEL 30CM EM PLÁSTICO E COM TORNEIRA CROMADA PCD (CÓD1173CCONF) - FORNECIMENTO E INSTALAÇÃO. AF_01/2020</t>
  </si>
  <si>
    <t xml:space="preserve"> 11.7 </t>
  </si>
  <si>
    <t xml:space="preserve"> 100858 </t>
  </si>
  <si>
    <t>MICTÓRIO SIFONADO LOUÇA BRANCA  PADRÃO MÉDIO  FORNECIMENTO E INSTALAÇÃO. AF_01/2020</t>
  </si>
  <si>
    <t xml:space="preserve"> 11.8 </t>
  </si>
  <si>
    <t xml:space="preserve"> 100867 </t>
  </si>
  <si>
    <t>BARRA DE APOIO RETA, EM ACO INOX POLIDO, COMPRIMENTO 70 CM,  FIXADA NA PAREDE - FORNECIMENTO E INSTALAÇÃO. AF_01/2020</t>
  </si>
  <si>
    <t xml:space="preserve"> 11.9 </t>
  </si>
  <si>
    <t xml:space="preserve"> 00037399 </t>
  </si>
  <si>
    <t>CABIDE/GANCHO DE BANHEIRO SIMPLES EM METAL CROMADO</t>
  </si>
  <si>
    <t xml:space="preserve"> 11.10 </t>
  </si>
  <si>
    <t xml:space="preserve"> 12511 </t>
  </si>
  <si>
    <t>Dispenser, em plástico, para papel higiênico em rolo</t>
  </si>
  <si>
    <t xml:space="preserve"> 11.11 </t>
  </si>
  <si>
    <t xml:space="preserve"> PF.SRDF.2022.C0012 </t>
  </si>
  <si>
    <t>Copia da SINAPI (95547) - DISPENSER PARA SABONETE LIQUIDO COM RESERVATORIO 800 A 1500 ML, INCLUSO FIXAÇÃO, PREMISSE OU SIMILAR. AF_01/2020</t>
  </si>
  <si>
    <t xml:space="preserve"> 11.12 </t>
  </si>
  <si>
    <t xml:space="preserve"> PF.FTXC.C043 </t>
  </si>
  <si>
    <t>DISPENSER PARA PAPEL TOALHA, EM MATERIAL PLASTICO, COR BRANCA, COM CAPACIDADE DE 250 FOLHAS - PREMISSE C19820 OU SIMILAR - FORNECIMENTO E INSTALAÇÃO.</t>
  </si>
  <si>
    <t xml:space="preserve"> 11.13 </t>
  </si>
  <si>
    <t xml:space="preserve"> 85005 </t>
  </si>
  <si>
    <t>ESPELHO CRISTAL, ESPESSURA 4MM, COM PARAFUSOS DE FIXACAO, SEM MOLDURA</t>
  </si>
  <si>
    <t xml:space="preserve"> 11.14 </t>
  </si>
  <si>
    <t xml:space="preserve"> 89971 </t>
  </si>
  <si>
    <t>KIT DE REGISTRO DE GAVETA BRUTO DE LATÃO ½", INCLUSIVE CONEXÕES, ROSCÁVEL, INSTALADO EM RAMAL DE ÁGUA FRIA - FORNECIMENTO E INSTALAÇÃO. AF_12/2014</t>
  </si>
  <si>
    <t xml:space="preserve"> 11.15 </t>
  </si>
  <si>
    <t xml:space="preserve"> PF.SRDF.2022.C0007 </t>
  </si>
  <si>
    <t>Copia da SINAPI (100857) - REGISTRO E ACABAMENTO PARA CHUVEIRO - DECA OU SIMILAR - FORNECIMENTO E INSTALAÇÃO. AF_01/2020</t>
  </si>
  <si>
    <t xml:space="preserve"> 11.16 </t>
  </si>
  <si>
    <t xml:space="preserve"> 86881 </t>
  </si>
  <si>
    <t>SIFÃO DO TIPO GARRAFA EM METAL CROMADO 1 X 1.1/2 - FORNECIMENTO E INSTALAÇÃO. AF_01/2020</t>
  </si>
  <si>
    <t xml:space="preserve"> 11.17 </t>
  </si>
  <si>
    <t xml:space="preserve"> 86878 </t>
  </si>
  <si>
    <t>VÁLVULA EM METAL CROMADO TIPO AMERICANA 3.1/2 X 1.1/2 PARA PIA - FORNECIMENTO E INSTALAÇÃO. AF_01/2020</t>
  </si>
  <si>
    <t xml:space="preserve"> 11.18 </t>
  </si>
  <si>
    <t xml:space="preserve"> 86877 </t>
  </si>
  <si>
    <t>VÁLVULA EM METAL CROMADO 1.1/2 X 1.1/2 PARA TANQUE OU LAVATÓRIO, COM OU SEM LADRÃO - FORNECIMENTO E INSTALAÇÃO. AF_01/2020</t>
  </si>
  <si>
    <t xml:space="preserve"> 11.19 </t>
  </si>
  <si>
    <t xml:space="preserve"> 86884 </t>
  </si>
  <si>
    <t>ENGATE FLEXÍVEL EM PLÁSTICO BRANCO, 1/2 X 30CM - FORNECIMENTO E INSTALAÇÃO. AF_01/2020</t>
  </si>
  <si>
    <t xml:space="preserve"> 11.20 </t>
  </si>
  <si>
    <t xml:space="preserve"> 86909 </t>
  </si>
  <si>
    <t>TORNEIRA CROMADA TUBO MÓVEL, DE MESA, 1/2 OU 3/4, PARA PIA DE COZINHA, PADRÃO ALTO - FORNECIMENTO E INSTALAÇÃO. AF_01/2020</t>
  </si>
  <si>
    <t xml:space="preserve"> 11.21 </t>
  </si>
  <si>
    <t xml:space="preserve"> 100853 </t>
  </si>
  <si>
    <t>TORNEIRA CROMADA DE MESA PARA LAVATORIO, TEMPORIZADA PRESSÃO FECHAMENTO AUTOMATICO, BICA BAIXA- FORNECIMENTO E INSTALAÇÃO - (CÓPIA 100853)</t>
  </si>
  <si>
    <t xml:space="preserve"> 11.22 </t>
  </si>
  <si>
    <t xml:space="preserve"> 86913 </t>
  </si>
  <si>
    <t>TORNEIRA CROMADA 1/2 OU 3/4 PARA TANQUE, PADRÃO POPULAR - FORNECIMENTO E INSTALAÇÃO. AF_01/2020</t>
  </si>
  <si>
    <t xml:space="preserve"> 11.23 </t>
  </si>
  <si>
    <t xml:space="preserve"> PF.SRDF.2022.C0014 </t>
  </si>
  <si>
    <t>Copia da SINAPI (100853) - TORNEIRA CROMADA DE MESA PARA LAVATORIO PNE, AUTOMÁTICA COM ALAVANCA. DECA OU SIMILAR. FORNECIMENTO E INSTALAÇÃO.</t>
  </si>
  <si>
    <t xml:space="preserve"> 11.24 </t>
  </si>
  <si>
    <t xml:space="preserve"> PF.C160 </t>
  </si>
  <si>
    <t>VÁLVULA DE DESCARGA HYDRA DUO COM BASE E ACABAMENTO DE DUPLO ACIONAMENTO</t>
  </si>
  <si>
    <t xml:space="preserve"> 11.25 </t>
  </si>
  <si>
    <t xml:space="preserve"> CAB-CER-010 </t>
  </si>
  <si>
    <t>SETOP</t>
  </si>
  <si>
    <t>CERTIFICAÇÃO DE GARANTIA DE TRANSMISSÃO DE CABOS LÓGICOS CAT. 5/6</t>
  </si>
  <si>
    <t>U</t>
  </si>
  <si>
    <t xml:space="preserve"> 11.26 </t>
  </si>
  <si>
    <t xml:space="preserve"> CEF 006 </t>
  </si>
  <si>
    <t>PROJETO EXECUTIVO DE INSTALAÇÕES ELÉTRICAS E TELECOMUNICAÇÕES - CONFORME CADERNO</t>
  </si>
  <si>
    <t xml:space="preserve"> 11.27 </t>
  </si>
  <si>
    <t xml:space="preserve"> ED-15716 </t>
  </si>
  <si>
    <t>DEPÓSITO PARA CILINDRO DE GÁS (GLP), INCLUSIVE ALVENARIA DE VEDAÇÃO COM ESP. 14CM, CHAPISCO COM ARGAMASSA (TRAÇO 1:3), ESP. 5MM, REBOCO COM ARGAMASSA (TRAÇO 1:2:8), ESP. 20MM, PINTURA ACRÍLICA EM DUAS (2) DEMÃOS, LAJE IMPERMEABILIZADA E PORTÃO EM TELA GALVANIZADA FIO 12 COM CADEADO, EXCLUSIVE CILINDROS - CONFORME PROJETO</t>
  </si>
  <si>
    <t xml:space="preserve"> 11.28 </t>
  </si>
  <si>
    <t xml:space="preserve"> 050112 </t>
  </si>
  <si>
    <t>IOPES</t>
  </si>
  <si>
    <t>Cobogó de concreto 40 x 40 x 10 cm, tipo reto, assentados com argamassa de cimento e areia no traço 1:3, espessura das juntas 15 mm - LATERAIS DO ABRIGO DE GLP</t>
  </si>
  <si>
    <t xml:space="preserve"> 11.29 </t>
  </si>
  <si>
    <t xml:space="preserve"> 9018 </t>
  </si>
  <si>
    <t>Mangueira para gás GLP d=3/8" x 120cm, em PVC transparente c/tarja amarela, uso domestico</t>
  </si>
  <si>
    <t xml:space="preserve"> 11.30 </t>
  </si>
  <si>
    <t xml:space="preserve"> 00039751 </t>
  </si>
  <si>
    <t>TUBO DE COBRE CLASSE "A", DN = 1 1/2 " (42 MM), PARA INSTALACOES DE MEDIA PRESSAO PARA GASES COMBUSTIVEIS E MEDICINAIS</t>
  </si>
  <si>
    <t xml:space="preserve"> 12 </t>
  </si>
  <si>
    <t>IMPERMEABILIZAÇÕES</t>
  </si>
  <si>
    <t xml:space="preserve"> 12.1 </t>
  </si>
  <si>
    <t xml:space="preserve"> 83738 </t>
  </si>
  <si>
    <t>IMPERMEABILIZACAO DE SUPERFICIE COM MANTA ASFALTICA (COM POLIMEROS TIPO APP), E=4 MM</t>
  </si>
  <si>
    <t xml:space="preserve"> 12.2 </t>
  </si>
  <si>
    <t xml:space="preserve"> 98556 </t>
  </si>
  <si>
    <t>IMPERMEABILIZAÇÃO DE SUPERFÍCIE COM ARGAMASSA POLIMÉRICA / MEMBRANA ACRÍLICA, 4 DEMÃOS, REFORÇADA COM VÉU DE POLIÉSTER (MAV). AF_06/2018</t>
  </si>
  <si>
    <t xml:space="preserve"> 12.3 </t>
  </si>
  <si>
    <t xml:space="preserve"> PF.SRDF.2022.C0031 </t>
  </si>
  <si>
    <t>Copia da SINAPI (98556) - IMPERMEABILIZAÇÃO DE SUPERFÍCIE COM MANTA LÍQUIDA CIMENTÍCIA, 2 DEMÃOS, REFORÇADA COM  VÉU DE POLIÉSTER (MAV).</t>
  </si>
  <si>
    <t xml:space="preserve"> 12.4 </t>
  </si>
  <si>
    <t xml:space="preserve"> 98565 </t>
  </si>
  <si>
    <t>PROTEÇÃO MECÂNICA DE SUPERFICIE HORIZONTAL COM ARGAMASSA DE CIMENTO E AREIA, TRAÇO 1:3, E=3CM. AF_06/2018</t>
  </si>
  <si>
    <t xml:space="preserve"> 12.5 </t>
  </si>
  <si>
    <t>CONTRAPISO EM ARGAMASSA TRAÇO 1:4 (CIMENTO E AREIA), PREPARO MECÂNICO COM BETONEIRA 400 L, APLICADO EM ÁREAS SECAS SOBRE LAJE, NÃO ADERIDO, ACABAMENTO NÃO REFORÇADO, ESPESSURA 5CM. AF_07/2021 - CAMADA DE REGULARIZAÇÃO</t>
  </si>
  <si>
    <t xml:space="preserve"> 12.6 </t>
  </si>
  <si>
    <t xml:space="preserve"> 98575 </t>
  </si>
  <si>
    <t>TRATAMENTO DE JUNTA DE DILATAÇÃO, COM TARUGO DE POLIETILENO E SELANTE PU, INCLUSO PREENCHIMENTO COM ESPUMA EXPANSIVA PU. AF_06/2018</t>
  </si>
  <si>
    <t xml:space="preserve"> 13 </t>
  </si>
  <si>
    <t>COBERTURA</t>
  </si>
  <si>
    <t xml:space="preserve"> 13.1 </t>
  </si>
  <si>
    <t xml:space="preserve"> 94216 </t>
  </si>
  <si>
    <t>TELHAMENTO COM TELHA METÁLICA TERMOACÚSTICA E = 30 MM, COM ATÉ 2 ÁGUAS, INCLUSO IÇAMENTO. AF_07/2019</t>
  </si>
  <si>
    <t xml:space="preserve"> 13.2 </t>
  </si>
  <si>
    <t xml:space="preserve"> 254 </t>
  </si>
  <si>
    <t>Cumeeira em alumínio - 30cm de cada lado, e= 0,8mm - (ITENS SINAPI)</t>
  </si>
  <si>
    <t xml:space="preserve"> 13.3 </t>
  </si>
  <si>
    <t xml:space="preserve"> 94231 </t>
  </si>
  <si>
    <t>RUFO EM CHAPA DE AÇO GALVANIZADO NÚMERO 24, CORTE DE 25 CM, INCLUSO TRANSPORTE VERTICAL. AF_07/2019</t>
  </si>
  <si>
    <t xml:space="preserve"> 13.4 </t>
  </si>
  <si>
    <t xml:space="preserve"> 100327 </t>
  </si>
  <si>
    <t>RUFO EXTERNO/INTERNO EM CHAPA DE AÇO GALVANIZADO NÚMERO 26, CORTE DE 33 CM, INCLUSO IÇAMENTO. AF_07/2019</t>
  </si>
  <si>
    <t xml:space="preserve"> 13.5 </t>
  </si>
  <si>
    <t xml:space="preserve"> 87640 </t>
  </si>
  <si>
    <t>CONTRAPISO EM ARGAMASSA TRAÇO 1:4 (CIMENTO E AREIA), PREPARO MECÂNICO COM BETONEIRA 400 L, APLICADO EM ÁREAS SECAS SOBRE LAJE, ADERIDO, ACABAMENTO NÃO REFORÇADO, ESPESSURA 4CM. AF_07/2021 - REGULARIZACAO DE SUPERFICIES APLICANDO CAIMENTO COM INCLINACAO CONFORME PROJETO</t>
  </si>
  <si>
    <t xml:space="preserve"> 14 </t>
  </si>
  <si>
    <t>ETAPAS COMPLEMENTARES E FINAIS</t>
  </si>
  <si>
    <t xml:space="preserve"> 14.1 </t>
  </si>
  <si>
    <t xml:space="preserve"> 101452 </t>
  </si>
  <si>
    <t>LIMPEZA PERMANENTE DA OBRA - 1 SERVENTE DE OBRAS COM ENCARGOS COMPLEMENTARES</t>
  </si>
  <si>
    <t>Totais -&gt;</t>
  </si>
  <si>
    <t xml:space="preserve">_______________________________________________________________
</t>
  </si>
  <si>
    <t>Total BDI</t>
  </si>
  <si>
    <t>Total CUSTO</t>
  </si>
  <si>
    <t>REPAROS PONTUAL E READEQUAÇÃO DAS INSTALAÇÕES FÍSICAS DA SUPERINTENDÊNCIA REGIONAL DE POLÍCIA FEDERAL NO DISTRITO FEDERAL.</t>
  </si>
  <si>
    <t>Planilha Orçamentária</t>
  </si>
  <si>
    <t xml:space="preserve">SINAPI - 02/2022 - Distrito Federal
ORSE - 02/2022 - Sergipe
SETOP - 01/2022 - Minas Gerais
IOPES - 02/2022 - Espírito Santo
</t>
  </si>
  <si>
    <t>Custo Unit</t>
  </si>
  <si>
    <t>Total BDI (23,16%)</t>
  </si>
  <si>
    <t>Total BDI (22,12%)</t>
  </si>
  <si>
    <t>Planilha Orçamentária - não desonerada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</si>
</sst>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b/>
      <sz val="10"/>
      <name val="Arial"/>
      <family val="1"/>
    </font>
    <font>
      <b/>
      <sz val="10"/>
      <name val="Arial"/>
      <family val="1"/>
    </font>
    <font>
      <b/>
      <sz val="10"/>
      <name val="Arial"/>
      <family val="1"/>
    </font>
    <font>
      <b/>
      <sz val="10"/>
      <name val="Arial"/>
      <family val="1"/>
    </font>
    <font>
      <sz val="10"/>
      <name val="Arial"/>
      <family val="1"/>
    </font>
    <font>
      <sz val="10"/>
      <name val="Arial"/>
      <family val="1"/>
    </font>
  </fonts>
  <fills count="24">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CCCFD1"/>
      </patternFill>
    </fill>
    <fill>
      <patternFill patternType="solid">
        <fgColor rgb="FFCCCFD1"/>
      </patternFill>
    </fill>
    <fill>
      <patternFill patternType="solid">
        <fgColor rgb="FFCCCFD1"/>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AFAFA"/>
      </patternFill>
    </fill>
    <fill>
      <patternFill patternType="solid">
        <fgColor rgb="FFFAFAFA"/>
      </patternFill>
    </fill>
    <fill>
      <patternFill patternType="solid">
        <fgColor rgb="FFFAFAFA"/>
      </patternFill>
    </fill>
    <fill>
      <patternFill patternType="solid">
        <fgColor rgb="FFFAFAFA"/>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s>
  <borders count="15">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s>
  <cellStyleXfs count="1">
    <xf numFmtId="0" fontId="0" fillId="0" borderId="0"/>
  </cellStyleXfs>
  <cellXfs count="33">
    <xf numFmtId="0" fontId="0" fillId="0" borderId="0" xfId="0"/>
    <xf numFmtId="0" fontId="1" fillId="2" borderId="0" xfId="0" applyFont="1" applyFill="1" applyAlignment="1">
      <alignment horizontal="left" vertical="top" wrapText="1"/>
    </xf>
    <xf numFmtId="0" fontId="4" fillId="6" borderId="3" xfId="0" applyFont="1" applyFill="1" applyBorder="1" applyAlignment="1">
      <alignment horizontal="right" vertical="top" wrapText="1"/>
    </xf>
    <xf numFmtId="0" fontId="5" fillId="7" borderId="4" xfId="0" applyFont="1" applyFill="1" applyBorder="1" applyAlignment="1">
      <alignment horizontal="left" vertical="top" wrapText="1"/>
    </xf>
    <xf numFmtId="0" fontId="6" fillId="8" borderId="5" xfId="0" applyFont="1" applyFill="1" applyBorder="1" applyAlignment="1">
      <alignment horizontal="right" vertical="top" wrapText="1"/>
    </xf>
    <xf numFmtId="4" fontId="7" fillId="9" borderId="6" xfId="0" applyNumberFormat="1" applyFont="1" applyFill="1" applyBorder="1" applyAlignment="1">
      <alignment horizontal="right" vertical="top" wrapText="1"/>
    </xf>
    <xf numFmtId="0" fontId="9" fillId="10" borderId="7" xfId="0" applyFont="1" applyFill="1" applyBorder="1" applyAlignment="1">
      <alignment horizontal="left" vertical="top" wrapText="1"/>
    </xf>
    <xf numFmtId="0" fontId="10" fillId="11" borderId="8" xfId="0" applyFont="1" applyFill="1" applyBorder="1" applyAlignment="1">
      <alignment horizontal="center" vertical="top" wrapText="1"/>
    </xf>
    <xf numFmtId="0" fontId="11" fillId="12" borderId="9" xfId="0" applyFont="1" applyFill="1" applyBorder="1" applyAlignment="1">
      <alignment horizontal="right" vertical="top" wrapText="1"/>
    </xf>
    <xf numFmtId="4" fontId="12" fillId="13" borderId="10" xfId="0" applyNumberFormat="1" applyFont="1" applyFill="1" applyBorder="1" applyAlignment="1">
      <alignment horizontal="right" vertical="top" wrapText="1"/>
    </xf>
    <xf numFmtId="0" fontId="13" fillId="14" borderId="11" xfId="0" applyFont="1" applyFill="1" applyBorder="1" applyAlignment="1">
      <alignment horizontal="left" vertical="top" wrapText="1"/>
    </xf>
    <xf numFmtId="0" fontId="14" fillId="15" borderId="12" xfId="0" applyFont="1" applyFill="1" applyBorder="1" applyAlignment="1">
      <alignment horizontal="center" vertical="top" wrapText="1"/>
    </xf>
    <xf numFmtId="0" fontId="15" fillId="16" borderId="13" xfId="0" applyFont="1" applyFill="1" applyBorder="1" applyAlignment="1">
      <alignment horizontal="right" vertical="top" wrapText="1"/>
    </xf>
    <xf numFmtId="4" fontId="16" fillId="17" borderId="14" xfId="0" applyNumberFormat="1" applyFont="1" applyFill="1" applyBorder="1" applyAlignment="1">
      <alignment horizontal="right" vertical="top" wrapText="1"/>
    </xf>
    <xf numFmtId="0" fontId="17" fillId="18" borderId="0" xfId="0" applyFont="1" applyFill="1" applyAlignment="1">
      <alignment horizontal="left" vertical="top" wrapText="1"/>
    </xf>
    <xf numFmtId="0" fontId="18" fillId="19" borderId="0" xfId="0" applyFont="1" applyFill="1" applyAlignment="1">
      <alignment horizontal="center" vertical="top" wrapText="1"/>
    </xf>
    <xf numFmtId="0" fontId="19" fillId="20" borderId="0" xfId="0" applyFont="1" applyFill="1" applyAlignment="1">
      <alignment horizontal="right" vertical="top" wrapText="1"/>
    </xf>
    <xf numFmtId="0" fontId="21" fillId="22" borderId="0" xfId="0" applyFont="1" applyFill="1" applyAlignment="1">
      <alignment horizontal="left" vertical="top" wrapText="1"/>
    </xf>
    <xf numFmtId="0" fontId="22" fillId="23" borderId="0" xfId="0" applyFont="1" applyFill="1" applyAlignment="1">
      <alignment horizontal="center" vertical="top" wrapText="1"/>
    </xf>
    <xf numFmtId="0" fontId="8" fillId="18" borderId="0" xfId="0" applyFont="1" applyFill="1" applyAlignment="1">
      <alignment horizontal="left" vertical="top" wrapText="1"/>
    </xf>
    <xf numFmtId="4" fontId="19" fillId="20" borderId="0" xfId="0" applyNumberFormat="1" applyFont="1" applyFill="1" applyAlignment="1">
      <alignment horizontal="right" vertical="top" wrapText="1"/>
    </xf>
    <xf numFmtId="0" fontId="19" fillId="20" borderId="0" xfId="0" applyFont="1" applyFill="1" applyAlignment="1">
      <alignment horizontal="right" vertical="top" wrapText="1"/>
    </xf>
    <xf numFmtId="0" fontId="8" fillId="18" borderId="0" xfId="0" applyFont="1" applyFill="1" applyAlignment="1">
      <alignment horizontal="left" vertical="top" wrapText="1"/>
    </xf>
    <xf numFmtId="4" fontId="20" fillId="21" borderId="0" xfId="0" applyNumberFormat="1" applyFont="1" applyFill="1" applyAlignment="1">
      <alignment horizontal="right" vertical="top" wrapText="1"/>
    </xf>
    <xf numFmtId="0" fontId="22" fillId="23" borderId="0" xfId="0" applyFont="1" applyFill="1" applyAlignment="1">
      <alignment horizontal="center" vertical="top" wrapText="1"/>
    </xf>
    <xf numFmtId="0" fontId="0" fillId="0" borderId="0" xfId="0"/>
    <xf numFmtId="0" fontId="17" fillId="18" borderId="0" xfId="0" applyFont="1" applyFill="1" applyAlignment="1">
      <alignment horizontal="left" vertical="top" wrapText="1"/>
    </xf>
    <xf numFmtId="0" fontId="1" fillId="3" borderId="0" xfId="0" applyFont="1" applyFill="1" applyAlignment="1">
      <alignment horizontal="center" wrapText="1"/>
    </xf>
    <xf numFmtId="0" fontId="2" fillId="4" borderId="1" xfId="0" applyFont="1" applyFill="1" applyBorder="1" applyAlignment="1">
      <alignment horizontal="left" vertical="top" wrapText="1"/>
    </xf>
    <xf numFmtId="0" fontId="4" fillId="6" borderId="3" xfId="0" applyFont="1" applyFill="1" applyBorder="1" applyAlignment="1">
      <alignment horizontal="right" vertical="top" wrapText="1"/>
    </xf>
    <xf numFmtId="0" fontId="3" fillId="5" borderId="2" xfId="0" applyFont="1" applyFill="1" applyBorder="1" applyAlignment="1">
      <alignment horizontal="center" vertical="top" wrapText="1"/>
    </xf>
    <xf numFmtId="0" fontId="1" fillId="5" borderId="2" xfId="0" applyFont="1" applyFill="1" applyBorder="1" applyAlignment="1">
      <alignment horizontal="center" vertical="top" wrapText="1"/>
    </xf>
    <xf numFmtId="0" fontId="1" fillId="2" borderId="0" xfId="0" applyFont="1" applyFill="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076325" cy="1333500"/>
    <xdr:pic>
      <xdr:nvPicPr>
        <xdr:cNvPr id="2" name="Imagem 1">
          <a:extLst>
            <a:ext uri="{FF2B5EF4-FFF2-40B4-BE49-F238E27FC236}">
              <a16:creationId xmlns:a16="http://schemas.microsoft.com/office/drawing/2014/main" id="{00000000-0008-0000-01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80"/>
  <sheetViews>
    <sheetView tabSelected="1" showOutlineSymbols="0" showWhiteSpace="0" zoomScale="70" zoomScaleNormal="70" workbookViewId="0">
      <pane xSplit="5" ySplit="7" topLeftCell="F77" activePane="bottomRight" state="frozen"/>
      <selection pane="topRight" activeCell="F1" sqref="F1"/>
      <selection pane="bottomLeft" activeCell="A8" sqref="A8"/>
      <selection pane="bottomRight" activeCell="O10" sqref="O10"/>
    </sheetView>
  </sheetViews>
  <sheetFormatPr defaultRowHeight="14.15" x14ac:dyDescent="0.35"/>
  <cols>
    <col min="1" max="3" width="10" bestFit="1" customWidth="1"/>
    <col min="4" max="4" width="60" bestFit="1" customWidth="1"/>
    <col min="5" max="5" width="5" bestFit="1" customWidth="1"/>
    <col min="6" max="14" width="10" bestFit="1" customWidth="1"/>
  </cols>
  <sheetData>
    <row r="1" spans="1:12" hidden="1" x14ac:dyDescent="0.35">
      <c r="A1" s="1"/>
      <c r="B1" s="1"/>
      <c r="C1" s="1"/>
      <c r="D1" s="1" t="s">
        <v>0</v>
      </c>
      <c r="E1" s="32"/>
      <c r="F1" s="32"/>
      <c r="G1" s="32"/>
      <c r="H1" s="32"/>
      <c r="I1" s="32"/>
      <c r="J1" s="32"/>
      <c r="K1" s="32"/>
      <c r="L1" s="32"/>
    </row>
    <row r="2" spans="1:12" ht="96.75" hidden="1" customHeight="1" x14ac:dyDescent="0.35">
      <c r="A2" s="14"/>
      <c r="B2" s="14"/>
      <c r="C2" s="14"/>
      <c r="D2" s="19" t="s">
        <v>508</v>
      </c>
      <c r="E2" s="22"/>
      <c r="F2" s="26"/>
      <c r="G2" s="26"/>
      <c r="H2" s="26"/>
      <c r="I2" s="26"/>
      <c r="J2" s="26"/>
      <c r="K2" s="26"/>
      <c r="L2" s="26"/>
    </row>
    <row r="3" spans="1:12" ht="5.25" hidden="1" customHeight="1" x14ac:dyDescent="0.35">
      <c r="A3" s="14"/>
      <c r="B3" s="14"/>
      <c r="C3" s="14"/>
      <c r="D3" s="19"/>
      <c r="E3" s="14"/>
      <c r="F3" s="14"/>
      <c r="G3" s="14"/>
      <c r="H3" s="14"/>
      <c r="I3" s="14"/>
      <c r="J3" s="14"/>
      <c r="K3" s="14"/>
      <c r="L3" s="14"/>
    </row>
    <row r="4" spans="1:12" hidden="1" x14ac:dyDescent="0.35">
      <c r="A4" s="27" t="s">
        <v>509</v>
      </c>
      <c r="B4" s="25"/>
      <c r="C4" s="25"/>
      <c r="D4" s="25"/>
      <c r="E4" s="25"/>
      <c r="F4" s="25"/>
      <c r="G4" s="25"/>
      <c r="H4" s="25"/>
      <c r="I4" s="25"/>
      <c r="J4" s="25"/>
      <c r="K4" s="25"/>
      <c r="L4" s="25"/>
    </row>
    <row r="5" spans="1:12" ht="15" customHeight="1" x14ac:dyDescent="0.35">
      <c r="A5" s="28" t="s">
        <v>2</v>
      </c>
      <c r="B5" s="29" t="s">
        <v>3</v>
      </c>
      <c r="C5" s="28" t="s">
        <v>4</v>
      </c>
      <c r="D5" s="28" t="s">
        <v>5</v>
      </c>
      <c r="E5" s="30" t="s">
        <v>6</v>
      </c>
      <c r="F5" s="29" t="s">
        <v>7</v>
      </c>
      <c r="G5" s="31" t="s">
        <v>511</v>
      </c>
      <c r="H5" s="28"/>
      <c r="I5" s="28"/>
      <c r="J5" s="30" t="s">
        <v>8</v>
      </c>
      <c r="K5" s="28"/>
      <c r="L5" s="28"/>
    </row>
    <row r="6" spans="1:12" ht="15" customHeight="1" x14ac:dyDescent="0.35">
      <c r="A6" s="29"/>
      <c r="B6" s="29"/>
      <c r="C6" s="29"/>
      <c r="D6" s="29"/>
      <c r="E6" s="29"/>
      <c r="F6" s="29"/>
      <c r="G6" s="2" t="s">
        <v>9</v>
      </c>
      <c r="H6" s="2" t="s">
        <v>10</v>
      </c>
      <c r="I6" s="2" t="s">
        <v>8</v>
      </c>
      <c r="J6" s="2" t="s">
        <v>9</v>
      </c>
      <c r="K6" s="2" t="s">
        <v>10</v>
      </c>
      <c r="L6" s="2" t="s">
        <v>8</v>
      </c>
    </row>
    <row r="7" spans="1:12" ht="24" customHeight="1" x14ac:dyDescent="0.35">
      <c r="A7" s="3" t="s">
        <v>11</v>
      </c>
      <c r="B7" s="3"/>
      <c r="C7" s="3"/>
      <c r="D7" s="3" t="s">
        <v>12</v>
      </c>
      <c r="E7" s="3"/>
      <c r="F7" s="4"/>
      <c r="G7" s="3"/>
      <c r="H7" s="3"/>
      <c r="I7" s="3"/>
      <c r="J7" s="3"/>
      <c r="K7" s="3"/>
      <c r="L7" s="5">
        <f>SUM(L8:L10)</f>
        <v>0</v>
      </c>
    </row>
    <row r="8" spans="1:12" ht="24" customHeight="1" x14ac:dyDescent="0.35">
      <c r="A8" s="6" t="s">
        <v>13</v>
      </c>
      <c r="B8" s="8" t="s">
        <v>14</v>
      </c>
      <c r="C8" s="6" t="s">
        <v>15</v>
      </c>
      <c r="D8" s="6" t="s">
        <v>16</v>
      </c>
      <c r="E8" s="7" t="s">
        <v>17</v>
      </c>
      <c r="F8" s="8">
        <v>3</v>
      </c>
      <c r="G8" s="9"/>
      <c r="H8" s="9"/>
      <c r="I8" s="9"/>
      <c r="J8" s="9"/>
      <c r="K8" s="9"/>
      <c r="L8" s="9"/>
    </row>
    <row r="9" spans="1:12" ht="24" customHeight="1" x14ac:dyDescent="0.35">
      <c r="A9" s="6" t="s">
        <v>18</v>
      </c>
      <c r="B9" s="8" t="s">
        <v>19</v>
      </c>
      <c r="C9" s="6" t="s">
        <v>15</v>
      </c>
      <c r="D9" s="6" t="s">
        <v>20</v>
      </c>
      <c r="E9" s="7" t="s">
        <v>21</v>
      </c>
      <c r="F9" s="8">
        <v>155</v>
      </c>
      <c r="G9" s="9"/>
      <c r="H9" s="9"/>
      <c r="I9" s="9"/>
      <c r="J9" s="9"/>
      <c r="K9" s="9"/>
      <c r="L9" s="9"/>
    </row>
    <row r="10" spans="1:12" ht="24" customHeight="1" x14ac:dyDescent="0.35">
      <c r="A10" s="6" t="s">
        <v>22</v>
      </c>
      <c r="B10" s="8" t="s">
        <v>23</v>
      </c>
      <c r="C10" s="6" t="s">
        <v>24</v>
      </c>
      <c r="D10" s="6" t="s">
        <v>25</v>
      </c>
      <c r="E10" s="7" t="s">
        <v>26</v>
      </c>
      <c r="F10" s="8">
        <v>1</v>
      </c>
      <c r="G10" s="9"/>
      <c r="H10" s="9"/>
      <c r="I10" s="9"/>
      <c r="J10" s="9"/>
      <c r="K10" s="9"/>
      <c r="L10" s="9"/>
    </row>
    <row r="11" spans="1:12" ht="24" customHeight="1" x14ac:dyDescent="0.35">
      <c r="A11" s="3" t="s">
        <v>27</v>
      </c>
      <c r="B11" s="3"/>
      <c r="C11" s="3"/>
      <c r="D11" s="3" t="s">
        <v>28</v>
      </c>
      <c r="E11" s="3"/>
      <c r="F11" s="4"/>
      <c r="G11" s="3"/>
      <c r="H11" s="3"/>
      <c r="I11" s="3"/>
      <c r="J11" s="3"/>
      <c r="K11" s="3"/>
      <c r="L11" s="5">
        <f>SUM(L12:L14)</f>
        <v>0</v>
      </c>
    </row>
    <row r="12" spans="1:12" ht="24" customHeight="1" x14ac:dyDescent="0.35">
      <c r="A12" s="6" t="s">
        <v>29</v>
      </c>
      <c r="B12" s="8" t="s">
        <v>30</v>
      </c>
      <c r="C12" s="6" t="s">
        <v>15</v>
      </c>
      <c r="D12" s="6" t="s">
        <v>31</v>
      </c>
      <c r="E12" s="7" t="s">
        <v>32</v>
      </c>
      <c r="F12" s="8">
        <v>4</v>
      </c>
      <c r="G12" s="9"/>
      <c r="H12" s="9"/>
      <c r="I12" s="9"/>
      <c r="J12" s="9"/>
      <c r="K12" s="9"/>
      <c r="L12" s="9"/>
    </row>
    <row r="13" spans="1:12" ht="36" customHeight="1" x14ac:dyDescent="0.35">
      <c r="A13" s="10" t="s">
        <v>33</v>
      </c>
      <c r="B13" s="12" t="s">
        <v>34</v>
      </c>
      <c r="C13" s="10" t="s">
        <v>15</v>
      </c>
      <c r="D13" s="10" t="s">
        <v>35</v>
      </c>
      <c r="E13" s="11" t="s">
        <v>17</v>
      </c>
      <c r="F13" s="12">
        <v>3</v>
      </c>
      <c r="G13" s="13"/>
      <c r="H13" s="13"/>
      <c r="I13" s="9"/>
      <c r="J13" s="9"/>
      <c r="K13" s="9"/>
      <c r="L13" s="9"/>
    </row>
    <row r="14" spans="1:12" ht="36" customHeight="1" x14ac:dyDescent="0.35">
      <c r="A14" s="10" t="s">
        <v>36</v>
      </c>
      <c r="B14" s="12" t="s">
        <v>37</v>
      </c>
      <c r="C14" s="10" t="s">
        <v>15</v>
      </c>
      <c r="D14" s="10" t="s">
        <v>38</v>
      </c>
      <c r="E14" s="11" t="s">
        <v>17</v>
      </c>
      <c r="F14" s="12">
        <v>3</v>
      </c>
      <c r="G14" s="13"/>
      <c r="H14" s="13"/>
      <c r="I14" s="9"/>
      <c r="J14" s="9"/>
      <c r="K14" s="9"/>
      <c r="L14" s="9"/>
    </row>
    <row r="15" spans="1:12" ht="24" customHeight="1" x14ac:dyDescent="0.35">
      <c r="A15" s="3" t="s">
        <v>39</v>
      </c>
      <c r="B15" s="3"/>
      <c r="C15" s="3"/>
      <c r="D15" s="3" t="s">
        <v>40</v>
      </c>
      <c r="E15" s="3"/>
      <c r="F15" s="4"/>
      <c r="G15" s="3"/>
      <c r="H15" s="3"/>
      <c r="I15" s="3"/>
      <c r="J15" s="3"/>
      <c r="K15" s="3"/>
      <c r="L15" s="5">
        <f>SUM(L16:L39)</f>
        <v>0</v>
      </c>
    </row>
    <row r="16" spans="1:12" ht="24" customHeight="1" x14ac:dyDescent="0.35">
      <c r="A16" s="6" t="s">
        <v>41</v>
      </c>
      <c r="B16" s="8" t="s">
        <v>42</v>
      </c>
      <c r="C16" s="6" t="s">
        <v>15</v>
      </c>
      <c r="D16" s="6" t="s">
        <v>43</v>
      </c>
      <c r="E16" s="7" t="s">
        <v>32</v>
      </c>
      <c r="F16" s="8">
        <v>16</v>
      </c>
      <c r="G16" s="9"/>
      <c r="H16" s="9"/>
      <c r="I16" s="9"/>
      <c r="J16" s="9"/>
      <c r="K16" s="9"/>
      <c r="L16" s="9"/>
    </row>
    <row r="17" spans="1:12" ht="24" customHeight="1" x14ac:dyDescent="0.35">
      <c r="A17" s="6" t="s">
        <v>44</v>
      </c>
      <c r="B17" s="8" t="s">
        <v>45</v>
      </c>
      <c r="C17" s="6" t="s">
        <v>15</v>
      </c>
      <c r="D17" s="6" t="s">
        <v>46</v>
      </c>
      <c r="E17" s="7" t="s">
        <v>32</v>
      </c>
      <c r="F17" s="8">
        <v>161.66999999999999</v>
      </c>
      <c r="G17" s="9"/>
      <c r="H17" s="9"/>
      <c r="I17" s="9"/>
      <c r="J17" s="9"/>
      <c r="K17" s="9"/>
      <c r="L17" s="9"/>
    </row>
    <row r="18" spans="1:12" ht="24" customHeight="1" x14ac:dyDescent="0.35">
      <c r="A18" s="6" t="s">
        <v>47</v>
      </c>
      <c r="B18" s="8" t="s">
        <v>48</v>
      </c>
      <c r="C18" s="6" t="s">
        <v>49</v>
      </c>
      <c r="D18" s="6" t="s">
        <v>50</v>
      </c>
      <c r="E18" s="7" t="s">
        <v>32</v>
      </c>
      <c r="F18" s="8">
        <v>152.96</v>
      </c>
      <c r="G18" s="9"/>
      <c r="H18" s="9"/>
      <c r="I18" s="9"/>
      <c r="J18" s="9"/>
      <c r="K18" s="9"/>
      <c r="L18" s="9"/>
    </row>
    <row r="19" spans="1:12" ht="24" customHeight="1" x14ac:dyDescent="0.35">
      <c r="A19" s="6" t="s">
        <v>51</v>
      </c>
      <c r="B19" s="8" t="s">
        <v>52</v>
      </c>
      <c r="C19" s="6" t="s">
        <v>15</v>
      </c>
      <c r="D19" s="6" t="s">
        <v>53</v>
      </c>
      <c r="E19" s="7" t="s">
        <v>54</v>
      </c>
      <c r="F19" s="8">
        <v>46</v>
      </c>
      <c r="G19" s="9"/>
      <c r="H19" s="9"/>
      <c r="I19" s="9"/>
      <c r="J19" s="9"/>
      <c r="K19" s="9"/>
      <c r="L19" s="9"/>
    </row>
    <row r="20" spans="1:12" ht="24" customHeight="1" x14ac:dyDescent="0.35">
      <c r="A20" s="6" t="s">
        <v>55</v>
      </c>
      <c r="B20" s="8" t="s">
        <v>56</v>
      </c>
      <c r="C20" s="6" t="s">
        <v>49</v>
      </c>
      <c r="D20" s="6" t="s">
        <v>57</v>
      </c>
      <c r="E20" s="7" t="s">
        <v>26</v>
      </c>
      <c r="F20" s="8">
        <v>51</v>
      </c>
      <c r="G20" s="9"/>
      <c r="H20" s="9"/>
      <c r="I20" s="9"/>
      <c r="J20" s="9"/>
      <c r="K20" s="9"/>
      <c r="L20" s="9"/>
    </row>
    <row r="21" spans="1:12" ht="24" customHeight="1" x14ac:dyDescent="0.35">
      <c r="A21" s="6" t="s">
        <v>58</v>
      </c>
      <c r="B21" s="8" t="s">
        <v>59</v>
      </c>
      <c r="C21" s="6" t="s">
        <v>49</v>
      </c>
      <c r="D21" s="6" t="s">
        <v>60</v>
      </c>
      <c r="E21" s="7" t="s">
        <v>32</v>
      </c>
      <c r="F21" s="8">
        <v>43.32</v>
      </c>
      <c r="G21" s="9"/>
      <c r="H21" s="9"/>
      <c r="I21" s="9"/>
      <c r="J21" s="9"/>
      <c r="K21" s="9"/>
      <c r="L21" s="9"/>
    </row>
    <row r="22" spans="1:12" ht="24" customHeight="1" x14ac:dyDescent="0.35">
      <c r="A22" s="6" t="s">
        <v>61</v>
      </c>
      <c r="B22" s="8" t="s">
        <v>62</v>
      </c>
      <c r="C22" s="6" t="s">
        <v>15</v>
      </c>
      <c r="D22" s="6" t="s">
        <v>63</v>
      </c>
      <c r="E22" s="7" t="s">
        <v>64</v>
      </c>
      <c r="F22" s="8">
        <v>37.700000000000003</v>
      </c>
      <c r="G22" s="9"/>
      <c r="H22" s="9"/>
      <c r="I22" s="9"/>
      <c r="J22" s="9"/>
      <c r="K22" s="9"/>
      <c r="L22" s="9"/>
    </row>
    <row r="23" spans="1:12" ht="36" customHeight="1" x14ac:dyDescent="0.35">
      <c r="A23" s="6" t="s">
        <v>65</v>
      </c>
      <c r="B23" s="8" t="s">
        <v>66</v>
      </c>
      <c r="C23" s="6" t="s">
        <v>24</v>
      </c>
      <c r="D23" s="6" t="s">
        <v>67</v>
      </c>
      <c r="E23" s="7" t="s">
        <v>32</v>
      </c>
      <c r="F23" s="8">
        <v>11.55</v>
      </c>
      <c r="G23" s="9"/>
      <c r="H23" s="9"/>
      <c r="I23" s="9"/>
      <c r="J23" s="9"/>
      <c r="K23" s="9"/>
      <c r="L23" s="9"/>
    </row>
    <row r="24" spans="1:12" ht="36" customHeight="1" x14ac:dyDescent="0.35">
      <c r="A24" s="6" t="s">
        <v>68</v>
      </c>
      <c r="B24" s="8" t="s">
        <v>69</v>
      </c>
      <c r="C24" s="6" t="s">
        <v>15</v>
      </c>
      <c r="D24" s="6" t="s">
        <v>70</v>
      </c>
      <c r="E24" s="7" t="s">
        <v>32</v>
      </c>
      <c r="F24" s="8">
        <v>472.7</v>
      </c>
      <c r="G24" s="9"/>
      <c r="H24" s="9"/>
      <c r="I24" s="9"/>
      <c r="J24" s="9"/>
      <c r="K24" s="9"/>
      <c r="L24" s="9"/>
    </row>
    <row r="25" spans="1:12" ht="24" customHeight="1" x14ac:dyDescent="0.35">
      <c r="A25" s="6" t="s">
        <v>71</v>
      </c>
      <c r="B25" s="8" t="s">
        <v>72</v>
      </c>
      <c r="C25" s="6" t="s">
        <v>15</v>
      </c>
      <c r="D25" s="6" t="s">
        <v>73</v>
      </c>
      <c r="E25" s="7" t="s">
        <v>32</v>
      </c>
      <c r="F25" s="8">
        <v>302.14</v>
      </c>
      <c r="G25" s="9"/>
      <c r="H25" s="9"/>
      <c r="I25" s="9"/>
      <c r="J25" s="9"/>
      <c r="K25" s="9"/>
      <c r="L25" s="9"/>
    </row>
    <row r="26" spans="1:12" ht="24" customHeight="1" x14ac:dyDescent="0.35">
      <c r="A26" s="6" t="s">
        <v>74</v>
      </c>
      <c r="B26" s="8" t="s">
        <v>75</v>
      </c>
      <c r="C26" s="6" t="s">
        <v>76</v>
      </c>
      <c r="D26" s="6" t="s">
        <v>77</v>
      </c>
      <c r="E26" s="7" t="s">
        <v>64</v>
      </c>
      <c r="F26" s="8">
        <v>8.73</v>
      </c>
      <c r="G26" s="9"/>
      <c r="H26" s="9"/>
      <c r="I26" s="9"/>
      <c r="J26" s="9"/>
      <c r="K26" s="9"/>
      <c r="L26" s="9"/>
    </row>
    <row r="27" spans="1:12" ht="24" customHeight="1" x14ac:dyDescent="0.35">
      <c r="A27" s="6" t="s">
        <v>78</v>
      </c>
      <c r="B27" s="8" t="s">
        <v>79</v>
      </c>
      <c r="C27" s="6" t="s">
        <v>24</v>
      </c>
      <c r="D27" s="6" t="s">
        <v>80</v>
      </c>
      <c r="E27" s="7" t="s">
        <v>32</v>
      </c>
      <c r="F27" s="8">
        <v>2.78</v>
      </c>
      <c r="G27" s="9"/>
      <c r="H27" s="9"/>
      <c r="I27" s="9"/>
      <c r="J27" s="9"/>
      <c r="K27" s="9"/>
      <c r="L27" s="9"/>
    </row>
    <row r="28" spans="1:12" ht="24" customHeight="1" x14ac:dyDescent="0.35">
      <c r="A28" s="6" t="s">
        <v>81</v>
      </c>
      <c r="B28" s="8" t="s">
        <v>82</v>
      </c>
      <c r="C28" s="6" t="s">
        <v>49</v>
      </c>
      <c r="D28" s="6" t="s">
        <v>83</v>
      </c>
      <c r="E28" s="7" t="s">
        <v>32</v>
      </c>
      <c r="F28" s="8">
        <v>179.88</v>
      </c>
      <c r="G28" s="9"/>
      <c r="H28" s="9"/>
      <c r="I28" s="9"/>
      <c r="J28" s="9"/>
      <c r="K28" s="9"/>
      <c r="L28" s="9"/>
    </row>
    <row r="29" spans="1:12" ht="24" customHeight="1" x14ac:dyDescent="0.35">
      <c r="A29" s="6" t="s">
        <v>84</v>
      </c>
      <c r="B29" s="8" t="s">
        <v>85</v>
      </c>
      <c r="C29" s="6" t="s">
        <v>24</v>
      </c>
      <c r="D29" s="6" t="s">
        <v>86</v>
      </c>
      <c r="E29" s="7" t="s">
        <v>32</v>
      </c>
      <c r="F29" s="8">
        <v>887.94</v>
      </c>
      <c r="G29" s="9"/>
      <c r="H29" s="9"/>
      <c r="I29" s="9"/>
      <c r="J29" s="9"/>
      <c r="K29" s="9"/>
      <c r="L29" s="9"/>
    </row>
    <row r="30" spans="1:12" ht="24" customHeight="1" x14ac:dyDescent="0.35">
      <c r="A30" s="6" t="s">
        <v>87</v>
      </c>
      <c r="B30" s="8" t="s">
        <v>88</v>
      </c>
      <c r="C30" s="6" t="s">
        <v>76</v>
      </c>
      <c r="D30" s="6" t="s">
        <v>89</v>
      </c>
      <c r="E30" s="7" t="s">
        <v>90</v>
      </c>
      <c r="F30" s="8">
        <v>131.16</v>
      </c>
      <c r="G30" s="9"/>
      <c r="H30" s="9"/>
      <c r="I30" s="9"/>
      <c r="J30" s="9"/>
      <c r="K30" s="9"/>
      <c r="L30" s="9"/>
    </row>
    <row r="31" spans="1:12" ht="36" customHeight="1" x14ac:dyDescent="0.35">
      <c r="A31" s="6" t="s">
        <v>91</v>
      </c>
      <c r="B31" s="8" t="s">
        <v>72</v>
      </c>
      <c r="C31" s="6" t="s">
        <v>15</v>
      </c>
      <c r="D31" s="6" t="s">
        <v>92</v>
      </c>
      <c r="E31" s="7" t="s">
        <v>32</v>
      </c>
      <c r="F31" s="8">
        <v>134.80000000000001</v>
      </c>
      <c r="G31" s="9"/>
      <c r="H31" s="9"/>
      <c r="I31" s="9"/>
      <c r="J31" s="9"/>
      <c r="K31" s="9"/>
      <c r="L31" s="9"/>
    </row>
    <row r="32" spans="1:12" ht="36" customHeight="1" x14ac:dyDescent="0.35">
      <c r="A32" s="6" t="s">
        <v>93</v>
      </c>
      <c r="B32" s="8" t="s">
        <v>94</v>
      </c>
      <c r="C32" s="6" t="s">
        <v>15</v>
      </c>
      <c r="D32" s="6" t="s">
        <v>95</v>
      </c>
      <c r="E32" s="7" t="s">
        <v>32</v>
      </c>
      <c r="F32" s="8">
        <v>1000</v>
      </c>
      <c r="G32" s="9"/>
      <c r="H32" s="9"/>
      <c r="I32" s="9"/>
      <c r="J32" s="9"/>
      <c r="K32" s="9"/>
      <c r="L32" s="9"/>
    </row>
    <row r="33" spans="1:12" ht="24" customHeight="1" x14ac:dyDescent="0.35">
      <c r="A33" s="6" t="s">
        <v>96</v>
      </c>
      <c r="B33" s="8" t="s">
        <v>97</v>
      </c>
      <c r="C33" s="6" t="s">
        <v>49</v>
      </c>
      <c r="D33" s="6" t="s">
        <v>98</v>
      </c>
      <c r="E33" s="7" t="s">
        <v>32</v>
      </c>
      <c r="F33" s="8">
        <v>11.01</v>
      </c>
      <c r="G33" s="9"/>
      <c r="H33" s="9"/>
      <c r="I33" s="9"/>
      <c r="J33" s="9"/>
      <c r="K33" s="9"/>
      <c r="L33" s="9"/>
    </row>
    <row r="34" spans="1:12" ht="24" customHeight="1" x14ac:dyDescent="0.35">
      <c r="A34" s="6" t="s">
        <v>99</v>
      </c>
      <c r="B34" s="8" t="s">
        <v>100</v>
      </c>
      <c r="C34" s="6" t="s">
        <v>76</v>
      </c>
      <c r="D34" s="6" t="s">
        <v>101</v>
      </c>
      <c r="E34" s="7" t="s">
        <v>32</v>
      </c>
      <c r="F34" s="8">
        <v>15</v>
      </c>
      <c r="G34" s="9"/>
      <c r="H34" s="9"/>
      <c r="I34" s="9"/>
      <c r="J34" s="9"/>
      <c r="K34" s="9"/>
      <c r="L34" s="9"/>
    </row>
    <row r="35" spans="1:12" ht="24" customHeight="1" x14ac:dyDescent="0.35">
      <c r="A35" s="6" t="s">
        <v>102</v>
      </c>
      <c r="B35" s="8" t="s">
        <v>103</v>
      </c>
      <c r="C35" s="6" t="s">
        <v>49</v>
      </c>
      <c r="D35" s="6" t="s">
        <v>104</v>
      </c>
      <c r="E35" s="7" t="s">
        <v>105</v>
      </c>
      <c r="F35" s="8">
        <v>121.7</v>
      </c>
      <c r="G35" s="9"/>
      <c r="H35" s="9"/>
      <c r="I35" s="9"/>
      <c r="J35" s="9"/>
      <c r="K35" s="9"/>
      <c r="L35" s="9"/>
    </row>
    <row r="36" spans="1:12" ht="36" customHeight="1" x14ac:dyDescent="0.35">
      <c r="A36" s="6" t="s">
        <v>106</v>
      </c>
      <c r="B36" s="8" t="s">
        <v>107</v>
      </c>
      <c r="C36" s="6" t="s">
        <v>15</v>
      </c>
      <c r="D36" s="6" t="s">
        <v>108</v>
      </c>
      <c r="E36" s="7" t="s">
        <v>32</v>
      </c>
      <c r="F36" s="8">
        <v>523.37</v>
      </c>
      <c r="G36" s="9"/>
      <c r="H36" s="9"/>
      <c r="I36" s="9"/>
      <c r="J36" s="9"/>
      <c r="K36" s="9"/>
      <c r="L36" s="9"/>
    </row>
    <row r="37" spans="1:12" ht="36" customHeight="1" x14ac:dyDescent="0.35">
      <c r="A37" s="6" t="s">
        <v>109</v>
      </c>
      <c r="B37" s="8" t="s">
        <v>110</v>
      </c>
      <c r="C37" s="6" t="s">
        <v>49</v>
      </c>
      <c r="D37" s="6" t="s">
        <v>111</v>
      </c>
      <c r="E37" s="7" t="s">
        <v>32</v>
      </c>
      <c r="F37" s="8">
        <v>523.37</v>
      </c>
      <c r="G37" s="9"/>
      <c r="H37" s="9"/>
      <c r="I37" s="9"/>
      <c r="J37" s="9"/>
      <c r="K37" s="9"/>
      <c r="L37" s="9"/>
    </row>
    <row r="38" spans="1:12" ht="24" customHeight="1" x14ac:dyDescent="0.35">
      <c r="A38" s="6" t="s">
        <v>112</v>
      </c>
      <c r="B38" s="8" t="s">
        <v>113</v>
      </c>
      <c r="C38" s="6" t="s">
        <v>49</v>
      </c>
      <c r="D38" s="6" t="s">
        <v>114</v>
      </c>
      <c r="E38" s="7" t="s">
        <v>64</v>
      </c>
      <c r="F38" s="8">
        <v>100.45</v>
      </c>
      <c r="G38" s="9"/>
      <c r="H38" s="9"/>
      <c r="I38" s="9"/>
      <c r="J38" s="9"/>
      <c r="K38" s="9"/>
      <c r="L38" s="9"/>
    </row>
    <row r="39" spans="1:12" ht="24" customHeight="1" x14ac:dyDescent="0.35">
      <c r="A39" s="10" t="s">
        <v>115</v>
      </c>
      <c r="B39" s="12" t="s">
        <v>116</v>
      </c>
      <c r="C39" s="10" t="s">
        <v>24</v>
      </c>
      <c r="D39" s="10" t="s">
        <v>117</v>
      </c>
      <c r="E39" s="11" t="s">
        <v>54</v>
      </c>
      <c r="F39" s="12">
        <v>25</v>
      </c>
      <c r="G39" s="13"/>
      <c r="H39" s="13"/>
      <c r="I39" s="9"/>
      <c r="J39" s="13"/>
      <c r="K39" s="13"/>
      <c r="L39" s="13"/>
    </row>
    <row r="40" spans="1:12" ht="24" customHeight="1" x14ac:dyDescent="0.35">
      <c r="A40" s="3" t="s">
        <v>118</v>
      </c>
      <c r="B40" s="3"/>
      <c r="C40" s="3"/>
      <c r="D40" s="3" t="s">
        <v>119</v>
      </c>
      <c r="E40" s="3"/>
      <c r="F40" s="4"/>
      <c r="G40" s="3"/>
      <c r="H40" s="3"/>
      <c r="I40" s="3"/>
      <c r="J40" s="3"/>
      <c r="K40" s="3"/>
      <c r="L40" s="5">
        <f>L41+L50</f>
        <v>0</v>
      </c>
    </row>
    <row r="41" spans="1:12" ht="24" customHeight="1" x14ac:dyDescent="0.35">
      <c r="A41" s="3" t="s">
        <v>120</v>
      </c>
      <c r="B41" s="3"/>
      <c r="C41" s="3"/>
      <c r="D41" s="3" t="s">
        <v>121</v>
      </c>
      <c r="E41" s="3"/>
      <c r="F41" s="4"/>
      <c r="G41" s="3"/>
      <c r="H41" s="3"/>
      <c r="I41" s="3"/>
      <c r="J41" s="3"/>
      <c r="K41" s="3"/>
      <c r="L41" s="5">
        <f>SUM(L42:L49)</f>
        <v>0</v>
      </c>
    </row>
    <row r="42" spans="1:12" ht="60" customHeight="1" x14ac:dyDescent="0.35">
      <c r="A42" s="6" t="s">
        <v>122</v>
      </c>
      <c r="B42" s="8" t="s">
        <v>123</v>
      </c>
      <c r="C42" s="6" t="s">
        <v>15</v>
      </c>
      <c r="D42" s="6" t="s">
        <v>124</v>
      </c>
      <c r="E42" s="7" t="s">
        <v>32</v>
      </c>
      <c r="F42" s="8">
        <v>110.28</v>
      </c>
      <c r="G42" s="9"/>
      <c r="H42" s="9"/>
      <c r="I42" s="9"/>
      <c r="J42" s="9"/>
      <c r="K42" s="9"/>
      <c r="L42" s="9"/>
    </row>
    <row r="43" spans="1:12" ht="48" customHeight="1" x14ac:dyDescent="0.35">
      <c r="A43" s="6" t="s">
        <v>125</v>
      </c>
      <c r="B43" s="8" t="s">
        <v>126</v>
      </c>
      <c r="C43" s="6" t="s">
        <v>15</v>
      </c>
      <c r="D43" s="6" t="s">
        <v>127</v>
      </c>
      <c r="E43" s="7" t="s">
        <v>32</v>
      </c>
      <c r="F43" s="8">
        <v>36.840000000000003</v>
      </c>
      <c r="G43" s="9"/>
      <c r="H43" s="9"/>
      <c r="I43" s="9"/>
      <c r="J43" s="9"/>
      <c r="K43" s="9"/>
      <c r="L43" s="9"/>
    </row>
    <row r="44" spans="1:12" ht="108" customHeight="1" x14ac:dyDescent="0.35">
      <c r="A44" s="10" t="s">
        <v>128</v>
      </c>
      <c r="B44" s="12" t="s">
        <v>129</v>
      </c>
      <c r="C44" s="10" t="s">
        <v>24</v>
      </c>
      <c r="D44" s="10" t="s">
        <v>130</v>
      </c>
      <c r="E44" s="11" t="s">
        <v>32</v>
      </c>
      <c r="F44" s="12">
        <v>53.13</v>
      </c>
      <c r="G44" s="13"/>
      <c r="H44" s="13"/>
      <c r="I44" s="9"/>
      <c r="J44" s="13"/>
      <c r="K44" s="13"/>
      <c r="L44" s="13"/>
    </row>
    <row r="45" spans="1:12" ht="24" customHeight="1" x14ac:dyDescent="0.35">
      <c r="A45" s="6" t="s">
        <v>131</v>
      </c>
      <c r="B45" s="8" t="s">
        <v>132</v>
      </c>
      <c r="C45" s="6" t="s">
        <v>24</v>
      </c>
      <c r="D45" s="6" t="s">
        <v>133</v>
      </c>
      <c r="E45" s="7" t="s">
        <v>134</v>
      </c>
      <c r="F45" s="8">
        <v>116.97</v>
      </c>
      <c r="G45" s="9"/>
      <c r="H45" s="9"/>
      <c r="I45" s="9"/>
      <c r="J45" s="9"/>
      <c r="K45" s="9"/>
      <c r="L45" s="9"/>
    </row>
    <row r="46" spans="1:12" ht="24" customHeight="1" x14ac:dyDescent="0.35">
      <c r="A46" s="6" t="s">
        <v>135</v>
      </c>
      <c r="B46" s="8" t="s">
        <v>136</v>
      </c>
      <c r="C46" s="6" t="s">
        <v>49</v>
      </c>
      <c r="D46" s="6" t="s">
        <v>137</v>
      </c>
      <c r="E46" s="7" t="s">
        <v>32</v>
      </c>
      <c r="F46" s="8">
        <v>29.37</v>
      </c>
      <c r="G46" s="9"/>
      <c r="H46" s="9"/>
      <c r="I46" s="9"/>
      <c r="J46" s="9"/>
      <c r="K46" s="9"/>
      <c r="L46" s="9"/>
    </row>
    <row r="47" spans="1:12" ht="24" customHeight="1" x14ac:dyDescent="0.35">
      <c r="A47" s="6" t="s">
        <v>138</v>
      </c>
      <c r="B47" s="8" t="s">
        <v>139</v>
      </c>
      <c r="C47" s="6" t="s">
        <v>24</v>
      </c>
      <c r="D47" s="6" t="s">
        <v>140</v>
      </c>
      <c r="E47" s="7" t="s">
        <v>141</v>
      </c>
      <c r="F47" s="8">
        <v>12</v>
      </c>
      <c r="G47" s="9"/>
      <c r="H47" s="9"/>
      <c r="I47" s="9"/>
      <c r="J47" s="9"/>
      <c r="K47" s="9"/>
      <c r="L47" s="9"/>
    </row>
    <row r="48" spans="1:12" ht="24" customHeight="1" x14ac:dyDescent="0.35">
      <c r="A48" s="6" t="s">
        <v>142</v>
      </c>
      <c r="B48" s="8" t="s">
        <v>143</v>
      </c>
      <c r="C48" s="6" t="s">
        <v>24</v>
      </c>
      <c r="D48" s="6" t="s">
        <v>144</v>
      </c>
      <c r="E48" s="7" t="s">
        <v>32</v>
      </c>
      <c r="F48" s="8">
        <v>730.06</v>
      </c>
      <c r="G48" s="9"/>
      <c r="H48" s="9"/>
      <c r="I48" s="9"/>
      <c r="J48" s="9"/>
      <c r="K48" s="9"/>
      <c r="L48" s="9"/>
    </row>
    <row r="49" spans="1:12" ht="36" customHeight="1" x14ac:dyDescent="0.35">
      <c r="A49" s="6" t="s">
        <v>145</v>
      </c>
      <c r="B49" s="8" t="s">
        <v>146</v>
      </c>
      <c r="C49" s="6" t="s">
        <v>49</v>
      </c>
      <c r="D49" s="6" t="s">
        <v>147</v>
      </c>
      <c r="E49" s="7" t="s">
        <v>105</v>
      </c>
      <c r="F49" s="8">
        <v>8.7100000000000009</v>
      </c>
      <c r="G49" s="9"/>
      <c r="H49" s="9"/>
      <c r="I49" s="9"/>
      <c r="J49" s="9"/>
      <c r="K49" s="9"/>
      <c r="L49" s="9"/>
    </row>
    <row r="50" spans="1:12" ht="24" customHeight="1" x14ac:dyDescent="0.35">
      <c r="A50" s="3" t="s">
        <v>148</v>
      </c>
      <c r="B50" s="3"/>
      <c r="C50" s="3"/>
      <c r="D50" s="3" t="s">
        <v>149</v>
      </c>
      <c r="E50" s="3"/>
      <c r="F50" s="4"/>
      <c r="G50" s="3"/>
      <c r="H50" s="3"/>
      <c r="I50" s="3"/>
      <c r="J50" s="3"/>
      <c r="K50" s="3"/>
      <c r="L50" s="5">
        <f>SUM(L51:L55)</f>
        <v>0</v>
      </c>
    </row>
    <row r="51" spans="1:12" ht="120" customHeight="1" x14ac:dyDescent="0.35">
      <c r="A51" s="6" t="s">
        <v>150</v>
      </c>
      <c r="B51" s="8" t="s">
        <v>151</v>
      </c>
      <c r="C51" s="6" t="s">
        <v>24</v>
      </c>
      <c r="D51" s="6" t="s">
        <v>152</v>
      </c>
      <c r="E51" s="7" t="s">
        <v>54</v>
      </c>
      <c r="F51" s="8">
        <v>1</v>
      </c>
      <c r="G51" s="9"/>
      <c r="H51" s="9"/>
      <c r="I51" s="9"/>
      <c r="J51" s="9"/>
      <c r="K51" s="9"/>
      <c r="L51" s="9"/>
    </row>
    <row r="52" spans="1:12" ht="96" customHeight="1" x14ac:dyDescent="0.35">
      <c r="A52" s="6" t="s">
        <v>153</v>
      </c>
      <c r="B52" s="8" t="s">
        <v>154</v>
      </c>
      <c r="C52" s="6" t="s">
        <v>24</v>
      </c>
      <c r="D52" s="6" t="s">
        <v>155</v>
      </c>
      <c r="E52" s="7" t="s">
        <v>54</v>
      </c>
      <c r="F52" s="8">
        <v>2</v>
      </c>
      <c r="G52" s="9"/>
      <c r="H52" s="9"/>
      <c r="I52" s="9"/>
      <c r="J52" s="9"/>
      <c r="K52" s="9"/>
      <c r="L52" s="9"/>
    </row>
    <row r="53" spans="1:12" ht="108" customHeight="1" x14ac:dyDescent="0.35">
      <c r="A53" s="6" t="s">
        <v>156</v>
      </c>
      <c r="B53" s="8" t="s">
        <v>157</v>
      </c>
      <c r="C53" s="6" t="s">
        <v>24</v>
      </c>
      <c r="D53" s="6" t="s">
        <v>158</v>
      </c>
      <c r="E53" s="7" t="s">
        <v>54</v>
      </c>
      <c r="F53" s="8">
        <v>2</v>
      </c>
      <c r="G53" s="9"/>
      <c r="H53" s="9"/>
      <c r="I53" s="9"/>
      <c r="J53" s="9"/>
      <c r="K53" s="9"/>
      <c r="L53" s="9"/>
    </row>
    <row r="54" spans="1:12" ht="108" customHeight="1" x14ac:dyDescent="0.35">
      <c r="A54" s="6" t="s">
        <v>159</v>
      </c>
      <c r="B54" s="8" t="s">
        <v>160</v>
      </c>
      <c r="C54" s="6" t="s">
        <v>24</v>
      </c>
      <c r="D54" s="6" t="s">
        <v>161</v>
      </c>
      <c r="E54" s="7" t="s">
        <v>54</v>
      </c>
      <c r="F54" s="8">
        <v>8</v>
      </c>
      <c r="G54" s="9"/>
      <c r="H54" s="9"/>
      <c r="I54" s="9"/>
      <c r="J54" s="9"/>
      <c r="K54" s="9"/>
      <c r="L54" s="9"/>
    </row>
    <row r="55" spans="1:12" ht="36" customHeight="1" x14ac:dyDescent="0.35">
      <c r="A55" s="6" t="s">
        <v>162</v>
      </c>
      <c r="B55" s="8" t="s">
        <v>163</v>
      </c>
      <c r="C55" s="6" t="s">
        <v>49</v>
      </c>
      <c r="D55" s="6" t="s">
        <v>164</v>
      </c>
      <c r="E55" s="7" t="s">
        <v>32</v>
      </c>
      <c r="F55" s="8">
        <v>6.36</v>
      </c>
      <c r="G55" s="9"/>
      <c r="H55" s="9"/>
      <c r="I55" s="9"/>
      <c r="J55" s="9"/>
      <c r="K55" s="9"/>
      <c r="L55" s="9"/>
    </row>
    <row r="56" spans="1:12" ht="24" customHeight="1" x14ac:dyDescent="0.35">
      <c r="A56" s="3" t="s">
        <v>165</v>
      </c>
      <c r="B56" s="3"/>
      <c r="C56" s="3"/>
      <c r="D56" s="3" t="s">
        <v>166</v>
      </c>
      <c r="E56" s="3"/>
      <c r="F56" s="4"/>
      <c r="G56" s="3"/>
      <c r="H56" s="3"/>
      <c r="I56" s="3"/>
      <c r="J56" s="3"/>
      <c r="K56" s="3"/>
      <c r="L56" s="5">
        <f>SUM(L57:L63)</f>
        <v>0</v>
      </c>
    </row>
    <row r="57" spans="1:12" ht="36" customHeight="1" x14ac:dyDescent="0.35">
      <c r="A57" s="6" t="s">
        <v>167</v>
      </c>
      <c r="B57" s="8" t="s">
        <v>168</v>
      </c>
      <c r="C57" s="6" t="s">
        <v>15</v>
      </c>
      <c r="D57" s="6" t="s">
        <v>169</v>
      </c>
      <c r="E57" s="7" t="s">
        <v>32</v>
      </c>
      <c r="F57" s="8">
        <v>103.47</v>
      </c>
      <c r="G57" s="9"/>
      <c r="H57" s="9"/>
      <c r="I57" s="9"/>
      <c r="J57" s="9"/>
      <c r="K57" s="9"/>
      <c r="L57" s="9"/>
    </row>
    <row r="58" spans="1:12" ht="60" customHeight="1" x14ac:dyDescent="0.35">
      <c r="A58" s="6" t="s">
        <v>170</v>
      </c>
      <c r="B58" s="8" t="s">
        <v>171</v>
      </c>
      <c r="C58" s="6" t="s">
        <v>15</v>
      </c>
      <c r="D58" s="6" t="s">
        <v>172</v>
      </c>
      <c r="E58" s="7" t="s">
        <v>32</v>
      </c>
      <c r="F58" s="8">
        <v>557.21</v>
      </c>
      <c r="G58" s="9"/>
      <c r="H58" s="9"/>
      <c r="I58" s="9"/>
      <c r="J58" s="9"/>
      <c r="K58" s="9"/>
      <c r="L58" s="9"/>
    </row>
    <row r="59" spans="1:12" ht="36" customHeight="1" x14ac:dyDescent="0.35">
      <c r="A59" s="6" t="s">
        <v>173</v>
      </c>
      <c r="B59" s="8" t="s">
        <v>174</v>
      </c>
      <c r="C59" s="6" t="s">
        <v>15</v>
      </c>
      <c r="D59" s="6" t="s">
        <v>175</v>
      </c>
      <c r="E59" s="7" t="s">
        <v>32</v>
      </c>
      <c r="F59" s="8">
        <v>308.06</v>
      </c>
      <c r="G59" s="9"/>
      <c r="H59" s="9"/>
      <c r="I59" s="9"/>
      <c r="J59" s="9"/>
      <c r="K59" s="9"/>
      <c r="L59" s="9"/>
    </row>
    <row r="60" spans="1:12" ht="24" customHeight="1" x14ac:dyDescent="0.35">
      <c r="A60" s="6" t="s">
        <v>176</v>
      </c>
      <c r="B60" s="8" t="s">
        <v>177</v>
      </c>
      <c r="C60" s="6" t="s">
        <v>15</v>
      </c>
      <c r="D60" s="6" t="s">
        <v>178</v>
      </c>
      <c r="E60" s="7" t="s">
        <v>32</v>
      </c>
      <c r="F60" s="8">
        <v>620.20000000000005</v>
      </c>
      <c r="G60" s="9"/>
      <c r="H60" s="9"/>
      <c r="I60" s="9"/>
      <c r="J60" s="9"/>
      <c r="K60" s="9"/>
      <c r="L60" s="9"/>
    </row>
    <row r="61" spans="1:12" ht="48" customHeight="1" x14ac:dyDescent="0.35">
      <c r="A61" s="6" t="s">
        <v>179</v>
      </c>
      <c r="B61" s="8" t="s">
        <v>180</v>
      </c>
      <c r="C61" s="6" t="s">
        <v>15</v>
      </c>
      <c r="D61" s="6" t="s">
        <v>181</v>
      </c>
      <c r="E61" s="7" t="s">
        <v>32</v>
      </c>
      <c r="F61" s="8">
        <v>28.49</v>
      </c>
      <c r="G61" s="9"/>
      <c r="H61" s="9"/>
      <c r="I61" s="9"/>
      <c r="J61" s="9"/>
      <c r="K61" s="9"/>
      <c r="L61" s="9"/>
    </row>
    <row r="62" spans="1:12" ht="24" customHeight="1" x14ac:dyDescent="0.35">
      <c r="A62" s="6" t="s">
        <v>182</v>
      </c>
      <c r="B62" s="8" t="s">
        <v>183</v>
      </c>
      <c r="C62" s="6" t="s">
        <v>15</v>
      </c>
      <c r="D62" s="6" t="s">
        <v>184</v>
      </c>
      <c r="E62" s="7" t="s">
        <v>90</v>
      </c>
      <c r="F62" s="8">
        <v>4.8</v>
      </c>
      <c r="G62" s="9"/>
      <c r="H62" s="9"/>
      <c r="I62" s="9"/>
      <c r="J62" s="9"/>
      <c r="K62" s="9"/>
      <c r="L62" s="9"/>
    </row>
    <row r="63" spans="1:12" ht="48" customHeight="1" x14ac:dyDescent="0.35">
      <c r="A63" s="6" t="s">
        <v>185</v>
      </c>
      <c r="B63" s="8" t="s">
        <v>186</v>
      </c>
      <c r="C63" s="6" t="s">
        <v>24</v>
      </c>
      <c r="D63" s="6" t="s">
        <v>187</v>
      </c>
      <c r="E63" s="7" t="s">
        <v>32</v>
      </c>
      <c r="F63" s="8">
        <v>324.66000000000003</v>
      </c>
      <c r="G63" s="9"/>
      <c r="H63" s="9"/>
      <c r="I63" s="9"/>
      <c r="J63" s="9"/>
      <c r="K63" s="9"/>
      <c r="L63" s="9"/>
    </row>
    <row r="64" spans="1:12" ht="24" customHeight="1" x14ac:dyDescent="0.35">
      <c r="A64" s="3" t="s">
        <v>188</v>
      </c>
      <c r="B64" s="3"/>
      <c r="C64" s="3"/>
      <c r="D64" s="3" t="s">
        <v>189</v>
      </c>
      <c r="E64" s="3"/>
      <c r="F64" s="4"/>
      <c r="G64" s="3"/>
      <c r="H64" s="3"/>
      <c r="I64" s="3"/>
      <c r="J64" s="3"/>
      <c r="K64" s="3"/>
      <c r="L64" s="5">
        <f>SUM(L65:L76)</f>
        <v>0</v>
      </c>
    </row>
    <row r="65" spans="1:12" ht="48" customHeight="1" x14ac:dyDescent="0.35">
      <c r="A65" s="6" t="s">
        <v>190</v>
      </c>
      <c r="B65" s="8" t="s">
        <v>191</v>
      </c>
      <c r="C65" s="6" t="s">
        <v>15</v>
      </c>
      <c r="D65" s="6" t="s">
        <v>192</v>
      </c>
      <c r="E65" s="7" t="s">
        <v>32</v>
      </c>
      <c r="F65" s="8">
        <v>27.7</v>
      </c>
      <c r="G65" s="9"/>
      <c r="H65" s="9"/>
      <c r="I65" s="9"/>
      <c r="J65" s="9"/>
      <c r="K65" s="9"/>
      <c r="L65" s="9"/>
    </row>
    <row r="66" spans="1:12" ht="72" customHeight="1" x14ac:dyDescent="0.35">
      <c r="A66" s="6" t="s">
        <v>193</v>
      </c>
      <c r="B66" s="8" t="s">
        <v>194</v>
      </c>
      <c r="C66" s="6" t="s">
        <v>15</v>
      </c>
      <c r="D66" s="6" t="s">
        <v>195</v>
      </c>
      <c r="E66" s="7" t="s">
        <v>32</v>
      </c>
      <c r="F66" s="8">
        <v>183.66</v>
      </c>
      <c r="G66" s="9"/>
      <c r="H66" s="9"/>
      <c r="I66" s="9"/>
      <c r="J66" s="9"/>
      <c r="K66" s="9"/>
      <c r="L66" s="9"/>
    </row>
    <row r="67" spans="1:12" ht="36" customHeight="1" x14ac:dyDescent="0.35">
      <c r="A67" s="6" t="s">
        <v>196</v>
      </c>
      <c r="B67" s="8" t="s">
        <v>197</v>
      </c>
      <c r="C67" s="6" t="s">
        <v>24</v>
      </c>
      <c r="D67" s="6" t="s">
        <v>198</v>
      </c>
      <c r="E67" s="7" t="s">
        <v>32</v>
      </c>
      <c r="F67" s="8">
        <v>153.41999999999999</v>
      </c>
      <c r="G67" s="9"/>
      <c r="H67" s="9"/>
      <c r="I67" s="9"/>
      <c r="J67" s="9"/>
      <c r="K67" s="9"/>
      <c r="L67" s="9"/>
    </row>
    <row r="68" spans="1:12" ht="36" customHeight="1" x14ac:dyDescent="0.35">
      <c r="A68" s="6" t="s">
        <v>199</v>
      </c>
      <c r="B68" s="8" t="s">
        <v>200</v>
      </c>
      <c r="C68" s="6" t="s">
        <v>15</v>
      </c>
      <c r="D68" s="6" t="s">
        <v>201</v>
      </c>
      <c r="E68" s="7" t="s">
        <v>32</v>
      </c>
      <c r="F68" s="8">
        <v>26.44</v>
      </c>
      <c r="G68" s="9"/>
      <c r="H68" s="9"/>
      <c r="I68" s="9"/>
      <c r="J68" s="9"/>
      <c r="K68" s="9"/>
      <c r="L68" s="9"/>
    </row>
    <row r="69" spans="1:12" ht="48" customHeight="1" x14ac:dyDescent="0.35">
      <c r="A69" s="6" t="s">
        <v>202</v>
      </c>
      <c r="B69" s="8" t="s">
        <v>203</v>
      </c>
      <c r="C69" s="6" t="s">
        <v>24</v>
      </c>
      <c r="D69" s="6" t="s">
        <v>204</v>
      </c>
      <c r="E69" s="7" t="s">
        <v>90</v>
      </c>
      <c r="F69" s="8">
        <v>10.76</v>
      </c>
      <c r="G69" s="9"/>
      <c r="H69" s="9"/>
      <c r="I69" s="9"/>
      <c r="J69" s="9"/>
      <c r="K69" s="9"/>
      <c r="L69" s="9"/>
    </row>
    <row r="70" spans="1:12" ht="36" customHeight="1" x14ac:dyDescent="0.35">
      <c r="A70" s="6" t="s">
        <v>205</v>
      </c>
      <c r="B70" s="8" t="s">
        <v>206</v>
      </c>
      <c r="C70" s="6" t="s">
        <v>15</v>
      </c>
      <c r="D70" s="6" t="s">
        <v>207</v>
      </c>
      <c r="E70" s="7" t="s">
        <v>90</v>
      </c>
      <c r="F70" s="8">
        <v>38</v>
      </c>
      <c r="G70" s="9"/>
      <c r="H70" s="9"/>
      <c r="I70" s="9"/>
      <c r="J70" s="9"/>
      <c r="K70" s="9"/>
      <c r="L70" s="9"/>
    </row>
    <row r="71" spans="1:12" ht="36" customHeight="1" x14ac:dyDescent="0.35">
      <c r="A71" s="6" t="s">
        <v>208</v>
      </c>
      <c r="B71" s="8" t="s">
        <v>209</v>
      </c>
      <c r="C71" s="6" t="s">
        <v>15</v>
      </c>
      <c r="D71" s="6" t="s">
        <v>210</v>
      </c>
      <c r="E71" s="7" t="s">
        <v>90</v>
      </c>
      <c r="F71" s="8">
        <v>4</v>
      </c>
      <c r="G71" s="9"/>
      <c r="H71" s="9"/>
      <c r="I71" s="9"/>
      <c r="J71" s="9"/>
      <c r="K71" s="9"/>
      <c r="L71" s="9"/>
    </row>
    <row r="72" spans="1:12" ht="36" customHeight="1" x14ac:dyDescent="0.35">
      <c r="A72" s="6" t="s">
        <v>211</v>
      </c>
      <c r="B72" s="8" t="s">
        <v>212</v>
      </c>
      <c r="C72" s="6" t="s">
        <v>24</v>
      </c>
      <c r="D72" s="6" t="s">
        <v>213</v>
      </c>
      <c r="E72" s="7" t="s">
        <v>141</v>
      </c>
      <c r="F72" s="8">
        <v>11</v>
      </c>
      <c r="G72" s="9"/>
      <c r="H72" s="9"/>
      <c r="I72" s="9"/>
      <c r="J72" s="9"/>
      <c r="K72" s="9"/>
      <c r="L72" s="9"/>
    </row>
    <row r="73" spans="1:12" ht="72" customHeight="1" x14ac:dyDescent="0.35">
      <c r="A73" s="6" t="s">
        <v>214</v>
      </c>
      <c r="B73" s="8" t="s">
        <v>215</v>
      </c>
      <c r="C73" s="6" t="s">
        <v>24</v>
      </c>
      <c r="D73" s="6" t="s">
        <v>216</v>
      </c>
      <c r="E73" s="7" t="s">
        <v>32</v>
      </c>
      <c r="F73" s="8">
        <v>16.649999999999999</v>
      </c>
      <c r="G73" s="9"/>
      <c r="H73" s="9"/>
      <c r="I73" s="9"/>
      <c r="J73" s="9"/>
      <c r="K73" s="9"/>
      <c r="L73" s="9"/>
    </row>
    <row r="74" spans="1:12" ht="24" customHeight="1" x14ac:dyDescent="0.35">
      <c r="A74" s="6" t="s">
        <v>217</v>
      </c>
      <c r="B74" s="8" t="s">
        <v>218</v>
      </c>
      <c r="C74" s="6" t="s">
        <v>15</v>
      </c>
      <c r="D74" s="6" t="s">
        <v>219</v>
      </c>
      <c r="E74" s="7" t="s">
        <v>32</v>
      </c>
      <c r="F74" s="8">
        <v>1.2</v>
      </c>
      <c r="G74" s="9"/>
      <c r="H74" s="9"/>
      <c r="I74" s="9"/>
      <c r="J74" s="9"/>
      <c r="K74" s="9"/>
      <c r="L74" s="9"/>
    </row>
    <row r="75" spans="1:12" ht="24" customHeight="1" x14ac:dyDescent="0.35">
      <c r="A75" s="6" t="s">
        <v>220</v>
      </c>
      <c r="B75" s="8" t="s">
        <v>221</v>
      </c>
      <c r="C75" s="6" t="s">
        <v>15</v>
      </c>
      <c r="D75" s="6" t="s">
        <v>222</v>
      </c>
      <c r="E75" s="7" t="s">
        <v>32</v>
      </c>
      <c r="F75" s="8">
        <v>22.55</v>
      </c>
      <c r="G75" s="9"/>
      <c r="H75" s="9"/>
      <c r="I75" s="9"/>
      <c r="J75" s="9"/>
      <c r="K75" s="9"/>
      <c r="L75" s="9"/>
    </row>
    <row r="76" spans="1:12" ht="24" customHeight="1" x14ac:dyDescent="0.35">
      <c r="A76" s="6" t="s">
        <v>223</v>
      </c>
      <c r="B76" s="8" t="s">
        <v>224</v>
      </c>
      <c r="C76" s="6" t="s">
        <v>15</v>
      </c>
      <c r="D76" s="6" t="s">
        <v>225</v>
      </c>
      <c r="E76" s="7" t="s">
        <v>32</v>
      </c>
      <c r="F76" s="8">
        <v>22.55</v>
      </c>
      <c r="G76" s="9"/>
      <c r="H76" s="9"/>
      <c r="I76" s="9"/>
      <c r="J76" s="9"/>
      <c r="K76" s="9"/>
      <c r="L76" s="9"/>
    </row>
    <row r="77" spans="1:12" ht="24" customHeight="1" x14ac:dyDescent="0.35">
      <c r="A77" s="3" t="s">
        <v>226</v>
      </c>
      <c r="B77" s="3"/>
      <c r="C77" s="3"/>
      <c r="D77" s="3" t="s">
        <v>227</v>
      </c>
      <c r="E77" s="3"/>
      <c r="F77" s="4"/>
      <c r="G77" s="3"/>
      <c r="H77" s="3"/>
      <c r="I77" s="3"/>
      <c r="J77" s="3"/>
      <c r="K77" s="3"/>
      <c r="L77" s="5">
        <f>SUM(L78:L83)</f>
        <v>0</v>
      </c>
    </row>
    <row r="78" spans="1:12" ht="96" customHeight="1" x14ac:dyDescent="0.35">
      <c r="A78" s="6" t="s">
        <v>228</v>
      </c>
      <c r="B78" s="8" t="s">
        <v>229</v>
      </c>
      <c r="C78" s="6" t="s">
        <v>15</v>
      </c>
      <c r="D78" s="6" t="s">
        <v>230</v>
      </c>
      <c r="E78" s="7" t="s">
        <v>54</v>
      </c>
      <c r="F78" s="8">
        <v>9</v>
      </c>
      <c r="G78" s="9"/>
      <c r="H78" s="9"/>
      <c r="I78" s="9"/>
      <c r="J78" s="9"/>
      <c r="K78" s="9"/>
      <c r="L78" s="9"/>
    </row>
    <row r="79" spans="1:12" ht="36" customHeight="1" x14ac:dyDescent="0.35">
      <c r="A79" s="6" t="s">
        <v>231</v>
      </c>
      <c r="B79" s="8" t="s">
        <v>232</v>
      </c>
      <c r="C79" s="6" t="s">
        <v>15</v>
      </c>
      <c r="D79" s="6" t="s">
        <v>233</v>
      </c>
      <c r="E79" s="7" t="s">
        <v>32</v>
      </c>
      <c r="F79" s="8">
        <v>8.4</v>
      </c>
      <c r="G79" s="9"/>
      <c r="H79" s="9"/>
      <c r="I79" s="9"/>
      <c r="J79" s="9"/>
      <c r="K79" s="9"/>
      <c r="L79" s="9"/>
    </row>
    <row r="80" spans="1:12" ht="24" customHeight="1" x14ac:dyDescent="0.35">
      <c r="A80" s="6" t="s">
        <v>234</v>
      </c>
      <c r="B80" s="8" t="s">
        <v>235</v>
      </c>
      <c r="C80" s="6" t="s">
        <v>24</v>
      </c>
      <c r="D80" s="6" t="s">
        <v>236</v>
      </c>
      <c r="E80" s="7" t="s">
        <v>54</v>
      </c>
      <c r="F80" s="8">
        <v>3</v>
      </c>
      <c r="G80" s="9"/>
      <c r="H80" s="9"/>
      <c r="I80" s="9"/>
      <c r="J80" s="9"/>
      <c r="K80" s="9"/>
      <c r="L80" s="9"/>
    </row>
    <row r="81" spans="1:12" ht="60" customHeight="1" x14ac:dyDescent="0.35">
      <c r="A81" s="6" t="s">
        <v>237</v>
      </c>
      <c r="B81" s="8" t="s">
        <v>238</v>
      </c>
      <c r="C81" s="6" t="s">
        <v>49</v>
      </c>
      <c r="D81" s="6" t="s">
        <v>239</v>
      </c>
      <c r="E81" s="7" t="s">
        <v>32</v>
      </c>
      <c r="F81" s="8">
        <v>3.36</v>
      </c>
      <c r="G81" s="9"/>
      <c r="H81" s="9"/>
      <c r="I81" s="9"/>
      <c r="J81" s="9"/>
      <c r="K81" s="9"/>
      <c r="L81" s="9"/>
    </row>
    <row r="82" spans="1:12" ht="48" customHeight="1" x14ac:dyDescent="0.35">
      <c r="A82" s="6" t="s">
        <v>240</v>
      </c>
      <c r="B82" s="8" t="s">
        <v>241</v>
      </c>
      <c r="C82" s="6" t="s">
        <v>15</v>
      </c>
      <c r="D82" s="6" t="s">
        <v>242</v>
      </c>
      <c r="E82" s="7" t="s">
        <v>32</v>
      </c>
      <c r="F82" s="8">
        <v>2.97</v>
      </c>
      <c r="G82" s="9"/>
      <c r="H82" s="9"/>
      <c r="I82" s="9"/>
      <c r="J82" s="9"/>
      <c r="K82" s="9"/>
      <c r="L82" s="9"/>
    </row>
    <row r="83" spans="1:12" ht="48" customHeight="1" x14ac:dyDescent="0.35">
      <c r="A83" s="6" t="s">
        <v>243</v>
      </c>
      <c r="B83" s="8" t="s">
        <v>244</v>
      </c>
      <c r="C83" s="6" t="s">
        <v>15</v>
      </c>
      <c r="D83" s="6" t="s">
        <v>245</v>
      </c>
      <c r="E83" s="7" t="s">
        <v>32</v>
      </c>
      <c r="F83" s="8">
        <v>7.56</v>
      </c>
      <c r="G83" s="9"/>
      <c r="H83" s="9"/>
      <c r="I83" s="9"/>
      <c r="J83" s="9"/>
      <c r="K83" s="9"/>
      <c r="L83" s="9"/>
    </row>
    <row r="84" spans="1:12" ht="24" customHeight="1" x14ac:dyDescent="0.35">
      <c r="A84" s="3" t="s">
        <v>246</v>
      </c>
      <c r="B84" s="3"/>
      <c r="C84" s="3"/>
      <c r="D84" s="3" t="s">
        <v>247</v>
      </c>
      <c r="E84" s="3"/>
      <c r="F84" s="4"/>
      <c r="G84" s="3"/>
      <c r="H84" s="3"/>
      <c r="I84" s="3"/>
      <c r="J84" s="3"/>
      <c r="K84" s="3"/>
      <c r="L84" s="5">
        <f>SUM(L85:L87)</f>
        <v>0</v>
      </c>
    </row>
    <row r="85" spans="1:12" ht="36" customHeight="1" x14ac:dyDescent="0.35">
      <c r="A85" s="6" t="s">
        <v>248</v>
      </c>
      <c r="B85" s="8" t="s">
        <v>249</v>
      </c>
      <c r="C85" s="6" t="s">
        <v>24</v>
      </c>
      <c r="D85" s="6" t="s">
        <v>250</v>
      </c>
      <c r="E85" s="7" t="s">
        <v>32</v>
      </c>
      <c r="F85" s="8">
        <v>50.11</v>
      </c>
      <c r="G85" s="9"/>
      <c r="H85" s="9"/>
      <c r="I85" s="9"/>
      <c r="J85" s="9"/>
      <c r="K85" s="9"/>
      <c r="L85" s="9"/>
    </row>
    <row r="86" spans="1:12" ht="48" customHeight="1" x14ac:dyDescent="0.35">
      <c r="A86" s="6" t="s">
        <v>251</v>
      </c>
      <c r="B86" s="8" t="s">
        <v>252</v>
      </c>
      <c r="C86" s="6" t="s">
        <v>24</v>
      </c>
      <c r="D86" s="6" t="s">
        <v>253</v>
      </c>
      <c r="E86" s="7" t="s">
        <v>32</v>
      </c>
      <c r="F86" s="8">
        <v>97.37</v>
      </c>
      <c r="G86" s="9"/>
      <c r="H86" s="9"/>
      <c r="I86" s="9"/>
      <c r="J86" s="9"/>
      <c r="K86" s="9"/>
      <c r="L86" s="9"/>
    </row>
    <row r="87" spans="1:12" ht="24" customHeight="1" x14ac:dyDescent="0.35">
      <c r="A87" s="6" t="s">
        <v>254</v>
      </c>
      <c r="B87" s="8" t="s">
        <v>255</v>
      </c>
      <c r="C87" s="6" t="s">
        <v>15</v>
      </c>
      <c r="D87" s="6" t="s">
        <v>256</v>
      </c>
      <c r="E87" s="7" t="s">
        <v>32</v>
      </c>
      <c r="F87" s="8">
        <v>14.19</v>
      </c>
      <c r="G87" s="9"/>
      <c r="H87" s="9"/>
      <c r="I87" s="9"/>
      <c r="J87" s="9"/>
      <c r="K87" s="9"/>
      <c r="L87" s="9"/>
    </row>
    <row r="88" spans="1:12" ht="24" customHeight="1" x14ac:dyDescent="0.35">
      <c r="A88" s="3" t="s">
        <v>257</v>
      </c>
      <c r="B88" s="3"/>
      <c r="C88" s="3"/>
      <c r="D88" s="3" t="s">
        <v>258</v>
      </c>
      <c r="E88" s="3"/>
      <c r="F88" s="4"/>
      <c r="G88" s="3"/>
      <c r="H88" s="3"/>
      <c r="I88" s="3"/>
      <c r="J88" s="3"/>
      <c r="K88" s="3"/>
      <c r="L88" s="5">
        <f>SUM(L89:L108)</f>
        <v>0</v>
      </c>
    </row>
    <row r="89" spans="1:12" ht="24" customHeight="1" x14ac:dyDescent="0.35">
      <c r="A89" s="6" t="s">
        <v>259</v>
      </c>
      <c r="B89" s="8" t="s">
        <v>260</v>
      </c>
      <c r="C89" s="6" t="s">
        <v>15</v>
      </c>
      <c r="D89" s="6" t="s">
        <v>261</v>
      </c>
      <c r="E89" s="7" t="s">
        <v>54</v>
      </c>
      <c r="F89" s="8">
        <v>11</v>
      </c>
      <c r="G89" s="9"/>
      <c r="H89" s="9"/>
      <c r="I89" s="9"/>
      <c r="J89" s="9"/>
      <c r="K89" s="9"/>
      <c r="L89" s="9"/>
    </row>
    <row r="90" spans="1:12" ht="24" customHeight="1" x14ac:dyDescent="0.35">
      <c r="A90" s="6" t="s">
        <v>262</v>
      </c>
      <c r="B90" s="8" t="s">
        <v>263</v>
      </c>
      <c r="C90" s="6" t="s">
        <v>15</v>
      </c>
      <c r="D90" s="6" t="s">
        <v>264</v>
      </c>
      <c r="E90" s="7" t="s">
        <v>54</v>
      </c>
      <c r="F90" s="8">
        <v>13</v>
      </c>
      <c r="G90" s="9"/>
      <c r="H90" s="9"/>
      <c r="I90" s="9"/>
      <c r="J90" s="9"/>
      <c r="K90" s="9"/>
      <c r="L90" s="9"/>
    </row>
    <row r="91" spans="1:12" ht="24" customHeight="1" x14ac:dyDescent="0.35">
      <c r="A91" s="6" t="s">
        <v>265</v>
      </c>
      <c r="B91" s="8" t="s">
        <v>266</v>
      </c>
      <c r="C91" s="6" t="s">
        <v>15</v>
      </c>
      <c r="D91" s="6" t="s">
        <v>267</v>
      </c>
      <c r="E91" s="7" t="s">
        <v>54</v>
      </c>
      <c r="F91" s="8">
        <v>8</v>
      </c>
      <c r="G91" s="9"/>
      <c r="H91" s="9"/>
      <c r="I91" s="9"/>
      <c r="J91" s="9"/>
      <c r="K91" s="9"/>
      <c r="L91" s="9"/>
    </row>
    <row r="92" spans="1:12" ht="36" customHeight="1" x14ac:dyDescent="0.35">
      <c r="A92" s="6" t="s">
        <v>268</v>
      </c>
      <c r="B92" s="8" t="s">
        <v>269</v>
      </c>
      <c r="C92" s="6" t="s">
        <v>15</v>
      </c>
      <c r="D92" s="6" t="s">
        <v>270</v>
      </c>
      <c r="E92" s="7" t="s">
        <v>90</v>
      </c>
      <c r="F92" s="8">
        <v>88.62</v>
      </c>
      <c r="G92" s="9"/>
      <c r="H92" s="9"/>
      <c r="I92" s="9"/>
      <c r="J92" s="9"/>
      <c r="K92" s="9"/>
      <c r="L92" s="9"/>
    </row>
    <row r="93" spans="1:12" ht="36" customHeight="1" x14ac:dyDescent="0.35">
      <c r="A93" s="6" t="s">
        <v>271</v>
      </c>
      <c r="B93" s="8" t="s">
        <v>272</v>
      </c>
      <c r="C93" s="6" t="s">
        <v>15</v>
      </c>
      <c r="D93" s="6" t="s">
        <v>273</v>
      </c>
      <c r="E93" s="7" t="s">
        <v>90</v>
      </c>
      <c r="F93" s="8">
        <v>109</v>
      </c>
      <c r="G93" s="9"/>
      <c r="H93" s="9"/>
      <c r="I93" s="9"/>
      <c r="J93" s="9"/>
      <c r="K93" s="9"/>
      <c r="L93" s="9"/>
    </row>
    <row r="94" spans="1:12" ht="36" customHeight="1" x14ac:dyDescent="0.35">
      <c r="A94" s="6" t="s">
        <v>274</v>
      </c>
      <c r="B94" s="8" t="s">
        <v>275</v>
      </c>
      <c r="C94" s="6" t="s">
        <v>15</v>
      </c>
      <c r="D94" s="6" t="s">
        <v>276</v>
      </c>
      <c r="E94" s="7" t="s">
        <v>90</v>
      </c>
      <c r="F94" s="8">
        <v>335.25</v>
      </c>
      <c r="G94" s="9"/>
      <c r="H94" s="9"/>
      <c r="I94" s="9"/>
      <c r="J94" s="9"/>
      <c r="K94" s="9"/>
      <c r="L94" s="9"/>
    </row>
    <row r="95" spans="1:12" ht="36" customHeight="1" x14ac:dyDescent="0.35">
      <c r="A95" s="6" t="s">
        <v>277</v>
      </c>
      <c r="B95" s="8" t="s">
        <v>278</v>
      </c>
      <c r="C95" s="6" t="s">
        <v>15</v>
      </c>
      <c r="D95" s="6" t="s">
        <v>279</v>
      </c>
      <c r="E95" s="7" t="s">
        <v>90</v>
      </c>
      <c r="F95" s="8">
        <v>78.400000000000006</v>
      </c>
      <c r="G95" s="9"/>
      <c r="H95" s="9"/>
      <c r="I95" s="9"/>
      <c r="J95" s="9"/>
      <c r="K95" s="9"/>
      <c r="L95" s="9"/>
    </row>
    <row r="96" spans="1:12" ht="36" customHeight="1" x14ac:dyDescent="0.35">
      <c r="A96" s="6" t="s">
        <v>280</v>
      </c>
      <c r="B96" s="8" t="s">
        <v>281</v>
      </c>
      <c r="C96" s="6" t="s">
        <v>15</v>
      </c>
      <c r="D96" s="6" t="s">
        <v>282</v>
      </c>
      <c r="E96" s="7" t="s">
        <v>90</v>
      </c>
      <c r="F96" s="8">
        <v>1350</v>
      </c>
      <c r="G96" s="9"/>
      <c r="H96" s="9"/>
      <c r="I96" s="9"/>
      <c r="J96" s="9"/>
      <c r="K96" s="9"/>
      <c r="L96" s="9"/>
    </row>
    <row r="97" spans="1:12" ht="24" customHeight="1" x14ac:dyDescent="0.35">
      <c r="A97" s="6" t="s">
        <v>283</v>
      </c>
      <c r="B97" s="8" t="s">
        <v>284</v>
      </c>
      <c r="C97" s="6" t="s">
        <v>15</v>
      </c>
      <c r="D97" s="6" t="s">
        <v>285</v>
      </c>
      <c r="E97" s="7" t="s">
        <v>54</v>
      </c>
      <c r="F97" s="8">
        <v>85</v>
      </c>
      <c r="G97" s="9"/>
      <c r="H97" s="9"/>
      <c r="I97" s="9"/>
      <c r="J97" s="9"/>
      <c r="K97" s="9"/>
      <c r="L97" s="9"/>
    </row>
    <row r="98" spans="1:12" ht="24" customHeight="1" x14ac:dyDescent="0.35">
      <c r="A98" s="10" t="s">
        <v>286</v>
      </c>
      <c r="B98" s="12" t="s">
        <v>287</v>
      </c>
      <c r="C98" s="10" t="s">
        <v>24</v>
      </c>
      <c r="D98" s="10" t="s">
        <v>288</v>
      </c>
      <c r="E98" s="11" t="s">
        <v>141</v>
      </c>
      <c r="F98" s="12">
        <v>122</v>
      </c>
      <c r="G98" s="13"/>
      <c r="H98" s="13"/>
      <c r="I98" s="9"/>
      <c r="J98" s="13"/>
      <c r="K98" s="13"/>
      <c r="L98" s="13"/>
    </row>
    <row r="99" spans="1:12" ht="24" customHeight="1" x14ac:dyDescent="0.35">
      <c r="A99" s="10" t="s">
        <v>289</v>
      </c>
      <c r="B99" s="12" t="s">
        <v>290</v>
      </c>
      <c r="C99" s="10" t="s">
        <v>24</v>
      </c>
      <c r="D99" s="10" t="s">
        <v>291</v>
      </c>
      <c r="E99" s="11" t="s">
        <v>141</v>
      </c>
      <c r="F99" s="12">
        <v>224</v>
      </c>
      <c r="G99" s="13"/>
      <c r="H99" s="13"/>
      <c r="I99" s="9"/>
      <c r="J99" s="13"/>
      <c r="K99" s="13"/>
      <c r="L99" s="13"/>
    </row>
    <row r="100" spans="1:12" ht="36" customHeight="1" x14ac:dyDescent="0.35">
      <c r="A100" s="6" t="s">
        <v>292</v>
      </c>
      <c r="B100" s="8" t="s">
        <v>293</v>
      </c>
      <c r="C100" s="6" t="s">
        <v>15</v>
      </c>
      <c r="D100" s="6" t="s">
        <v>294</v>
      </c>
      <c r="E100" s="7" t="s">
        <v>54</v>
      </c>
      <c r="F100" s="8">
        <v>133</v>
      </c>
      <c r="G100" s="9"/>
      <c r="H100" s="9"/>
      <c r="I100" s="9"/>
      <c r="J100" s="9"/>
      <c r="K100" s="9"/>
      <c r="L100" s="9"/>
    </row>
    <row r="101" spans="1:12" ht="36" customHeight="1" x14ac:dyDescent="0.35">
      <c r="A101" s="6" t="s">
        <v>295</v>
      </c>
      <c r="B101" s="8" t="s">
        <v>296</v>
      </c>
      <c r="C101" s="6" t="s">
        <v>15</v>
      </c>
      <c r="D101" s="6" t="s">
        <v>297</v>
      </c>
      <c r="E101" s="7" t="s">
        <v>54</v>
      </c>
      <c r="F101" s="8">
        <v>35</v>
      </c>
      <c r="G101" s="9"/>
      <c r="H101" s="9"/>
      <c r="I101" s="9"/>
      <c r="J101" s="9"/>
      <c r="K101" s="9"/>
      <c r="L101" s="9"/>
    </row>
    <row r="102" spans="1:12" ht="24" customHeight="1" x14ac:dyDescent="0.35">
      <c r="A102" s="10" t="s">
        <v>298</v>
      </c>
      <c r="B102" s="12" t="s">
        <v>299</v>
      </c>
      <c r="C102" s="10" t="s">
        <v>49</v>
      </c>
      <c r="D102" s="10" t="s">
        <v>300</v>
      </c>
      <c r="E102" s="11" t="s">
        <v>26</v>
      </c>
      <c r="F102" s="12">
        <v>32</v>
      </c>
      <c r="G102" s="13"/>
      <c r="H102" s="13"/>
      <c r="I102" s="9"/>
      <c r="J102" s="13"/>
      <c r="K102" s="13"/>
      <c r="L102" s="13"/>
    </row>
    <row r="103" spans="1:12" ht="72" customHeight="1" x14ac:dyDescent="0.35">
      <c r="A103" s="6" t="s">
        <v>301</v>
      </c>
      <c r="B103" s="8" t="s">
        <v>302</v>
      </c>
      <c r="C103" s="6" t="s">
        <v>24</v>
      </c>
      <c r="D103" s="6" t="s">
        <v>303</v>
      </c>
      <c r="E103" s="7" t="s">
        <v>304</v>
      </c>
      <c r="F103" s="8">
        <v>10</v>
      </c>
      <c r="G103" s="9"/>
      <c r="H103" s="9"/>
      <c r="I103" s="9"/>
      <c r="J103" s="9"/>
      <c r="K103" s="9"/>
      <c r="L103" s="9"/>
    </row>
    <row r="104" spans="1:12" ht="24" customHeight="1" x14ac:dyDescent="0.35">
      <c r="A104" s="6" t="s">
        <v>305</v>
      </c>
      <c r="B104" s="8" t="s">
        <v>306</v>
      </c>
      <c r="C104" s="6" t="s">
        <v>15</v>
      </c>
      <c r="D104" s="6" t="s">
        <v>307</v>
      </c>
      <c r="E104" s="7" t="s">
        <v>54</v>
      </c>
      <c r="F104" s="8">
        <v>8</v>
      </c>
      <c r="G104" s="9"/>
      <c r="H104" s="9"/>
      <c r="I104" s="9"/>
      <c r="J104" s="9"/>
      <c r="K104" s="9"/>
      <c r="L104" s="9"/>
    </row>
    <row r="105" spans="1:12" ht="24" customHeight="1" x14ac:dyDescent="0.35">
      <c r="A105" s="6" t="s">
        <v>308</v>
      </c>
      <c r="B105" s="8" t="s">
        <v>309</v>
      </c>
      <c r="C105" s="6" t="s">
        <v>15</v>
      </c>
      <c r="D105" s="6" t="s">
        <v>310</v>
      </c>
      <c r="E105" s="7" t="s">
        <v>90</v>
      </c>
      <c r="F105" s="8">
        <v>13</v>
      </c>
      <c r="G105" s="9"/>
      <c r="H105" s="9"/>
      <c r="I105" s="9"/>
      <c r="J105" s="9"/>
      <c r="K105" s="9"/>
      <c r="L105" s="9"/>
    </row>
    <row r="106" spans="1:12" ht="24" customHeight="1" x14ac:dyDescent="0.35">
      <c r="A106" s="6" t="s">
        <v>311</v>
      </c>
      <c r="B106" s="8" t="s">
        <v>312</v>
      </c>
      <c r="C106" s="6" t="s">
        <v>49</v>
      </c>
      <c r="D106" s="6" t="s">
        <v>313</v>
      </c>
      <c r="E106" s="7" t="s">
        <v>26</v>
      </c>
      <c r="F106" s="8">
        <v>13</v>
      </c>
      <c r="G106" s="9"/>
      <c r="H106" s="9"/>
      <c r="I106" s="9"/>
      <c r="J106" s="9"/>
      <c r="K106" s="9"/>
      <c r="L106" s="9"/>
    </row>
    <row r="107" spans="1:12" ht="36" customHeight="1" x14ac:dyDescent="0.35">
      <c r="A107" s="6" t="s">
        <v>314</v>
      </c>
      <c r="B107" s="8" t="s">
        <v>315</v>
      </c>
      <c r="C107" s="6" t="s">
        <v>49</v>
      </c>
      <c r="D107" s="6" t="s">
        <v>316</v>
      </c>
      <c r="E107" s="7" t="s">
        <v>105</v>
      </c>
      <c r="F107" s="8">
        <v>131.16</v>
      </c>
      <c r="G107" s="9"/>
      <c r="H107" s="9"/>
      <c r="I107" s="9"/>
      <c r="J107" s="9"/>
      <c r="K107" s="9"/>
      <c r="L107" s="9"/>
    </row>
    <row r="108" spans="1:12" ht="24" customHeight="1" x14ac:dyDescent="0.35">
      <c r="A108" s="6" t="s">
        <v>317</v>
      </c>
      <c r="B108" s="8" t="s">
        <v>318</v>
      </c>
      <c r="C108" s="6" t="s">
        <v>15</v>
      </c>
      <c r="D108" s="6" t="s">
        <v>319</v>
      </c>
      <c r="E108" s="7" t="s">
        <v>54</v>
      </c>
      <c r="F108" s="8">
        <v>14</v>
      </c>
      <c r="G108" s="9"/>
      <c r="H108" s="9"/>
      <c r="I108" s="9"/>
      <c r="J108" s="9"/>
      <c r="K108" s="9"/>
      <c r="L108" s="9"/>
    </row>
    <row r="109" spans="1:12" ht="24" customHeight="1" x14ac:dyDescent="0.35">
      <c r="A109" s="3" t="s">
        <v>320</v>
      </c>
      <c r="B109" s="3"/>
      <c r="C109" s="3"/>
      <c r="D109" s="3" t="s">
        <v>321</v>
      </c>
      <c r="E109" s="3"/>
      <c r="F109" s="4"/>
      <c r="G109" s="3"/>
      <c r="H109" s="3"/>
      <c r="I109" s="3"/>
      <c r="J109" s="3"/>
      <c r="K109" s="3"/>
      <c r="L109" s="5">
        <f>SUM(L110:L125)</f>
        <v>0</v>
      </c>
    </row>
    <row r="110" spans="1:12" ht="24" customHeight="1" x14ac:dyDescent="0.35">
      <c r="A110" s="6" t="s">
        <v>322</v>
      </c>
      <c r="B110" s="8" t="s">
        <v>309</v>
      </c>
      <c r="C110" s="6" t="s">
        <v>15</v>
      </c>
      <c r="D110" s="6" t="s">
        <v>310</v>
      </c>
      <c r="E110" s="7" t="s">
        <v>90</v>
      </c>
      <c r="F110" s="8">
        <v>39.700000000000003</v>
      </c>
      <c r="G110" s="9"/>
      <c r="H110" s="9"/>
      <c r="I110" s="9"/>
      <c r="J110" s="9"/>
      <c r="K110" s="9"/>
      <c r="L110" s="9"/>
    </row>
    <row r="111" spans="1:12" ht="24" customHeight="1" x14ac:dyDescent="0.35">
      <c r="A111" s="6" t="s">
        <v>323</v>
      </c>
      <c r="B111" s="8" t="s">
        <v>324</v>
      </c>
      <c r="C111" s="6" t="s">
        <v>15</v>
      </c>
      <c r="D111" s="6" t="s">
        <v>325</v>
      </c>
      <c r="E111" s="7" t="s">
        <v>64</v>
      </c>
      <c r="F111" s="8">
        <v>5.01</v>
      </c>
      <c r="G111" s="9"/>
      <c r="H111" s="9"/>
      <c r="I111" s="9"/>
      <c r="J111" s="9"/>
      <c r="K111" s="9"/>
      <c r="L111" s="9"/>
    </row>
    <row r="112" spans="1:12" ht="24" customHeight="1" x14ac:dyDescent="0.35">
      <c r="A112" s="6" t="s">
        <v>326</v>
      </c>
      <c r="B112" s="8" t="s">
        <v>327</v>
      </c>
      <c r="C112" s="6" t="s">
        <v>15</v>
      </c>
      <c r="D112" s="6" t="s">
        <v>328</v>
      </c>
      <c r="E112" s="7" t="s">
        <v>64</v>
      </c>
      <c r="F112" s="8">
        <v>4.62</v>
      </c>
      <c r="G112" s="9"/>
      <c r="H112" s="9"/>
      <c r="I112" s="9"/>
      <c r="J112" s="9"/>
      <c r="K112" s="9"/>
      <c r="L112" s="9"/>
    </row>
    <row r="113" spans="1:12" ht="60" customHeight="1" x14ac:dyDescent="0.35">
      <c r="A113" s="6" t="s">
        <v>329</v>
      </c>
      <c r="B113" s="8" t="s">
        <v>330</v>
      </c>
      <c r="C113" s="6" t="s">
        <v>15</v>
      </c>
      <c r="D113" s="6" t="s">
        <v>331</v>
      </c>
      <c r="E113" s="7" t="s">
        <v>90</v>
      </c>
      <c r="F113" s="8">
        <v>79.92</v>
      </c>
      <c r="G113" s="9"/>
      <c r="H113" s="9"/>
      <c r="I113" s="9"/>
      <c r="J113" s="9"/>
      <c r="K113" s="9"/>
      <c r="L113" s="9"/>
    </row>
    <row r="114" spans="1:12" ht="36" customHeight="1" x14ac:dyDescent="0.35">
      <c r="A114" s="6" t="s">
        <v>332</v>
      </c>
      <c r="B114" s="8" t="s">
        <v>333</v>
      </c>
      <c r="C114" s="6" t="s">
        <v>15</v>
      </c>
      <c r="D114" s="6" t="s">
        <v>334</v>
      </c>
      <c r="E114" s="7" t="s">
        <v>54</v>
      </c>
      <c r="F114" s="8">
        <v>59</v>
      </c>
      <c r="G114" s="9"/>
      <c r="H114" s="9"/>
      <c r="I114" s="9"/>
      <c r="J114" s="9"/>
      <c r="K114" s="9"/>
      <c r="L114" s="9"/>
    </row>
    <row r="115" spans="1:12" ht="60" customHeight="1" x14ac:dyDescent="0.35">
      <c r="A115" s="6" t="s">
        <v>335</v>
      </c>
      <c r="B115" s="8" t="s">
        <v>336</v>
      </c>
      <c r="C115" s="6" t="s">
        <v>15</v>
      </c>
      <c r="D115" s="6" t="s">
        <v>337</v>
      </c>
      <c r="E115" s="7" t="s">
        <v>90</v>
      </c>
      <c r="F115" s="8">
        <v>76.22</v>
      </c>
      <c r="G115" s="9"/>
      <c r="H115" s="9"/>
      <c r="I115" s="9"/>
      <c r="J115" s="9"/>
      <c r="K115" s="9"/>
      <c r="L115" s="9"/>
    </row>
    <row r="116" spans="1:12" ht="36" customHeight="1" x14ac:dyDescent="0.35">
      <c r="A116" s="6" t="s">
        <v>338</v>
      </c>
      <c r="B116" s="8" t="s">
        <v>339</v>
      </c>
      <c r="C116" s="6" t="s">
        <v>15</v>
      </c>
      <c r="D116" s="6" t="s">
        <v>340</v>
      </c>
      <c r="E116" s="7" t="s">
        <v>90</v>
      </c>
      <c r="F116" s="8">
        <v>12.39</v>
      </c>
      <c r="G116" s="9"/>
      <c r="H116" s="9"/>
      <c r="I116" s="9"/>
      <c r="J116" s="9"/>
      <c r="K116" s="9"/>
      <c r="L116" s="9"/>
    </row>
    <row r="117" spans="1:12" ht="36" customHeight="1" x14ac:dyDescent="0.35">
      <c r="A117" s="6" t="s">
        <v>341</v>
      </c>
      <c r="B117" s="8" t="s">
        <v>342</v>
      </c>
      <c r="C117" s="6" t="s">
        <v>15</v>
      </c>
      <c r="D117" s="6" t="s">
        <v>343</v>
      </c>
      <c r="E117" s="7" t="s">
        <v>90</v>
      </c>
      <c r="F117" s="8">
        <v>41.21</v>
      </c>
      <c r="G117" s="9"/>
      <c r="H117" s="9"/>
      <c r="I117" s="9"/>
      <c r="J117" s="9"/>
      <c r="K117" s="9"/>
      <c r="L117" s="9"/>
    </row>
    <row r="118" spans="1:12" ht="60" customHeight="1" x14ac:dyDescent="0.35">
      <c r="A118" s="6" t="s">
        <v>344</v>
      </c>
      <c r="B118" s="8" t="s">
        <v>345</v>
      </c>
      <c r="C118" s="6" t="s">
        <v>15</v>
      </c>
      <c r="D118" s="6" t="s">
        <v>346</v>
      </c>
      <c r="E118" s="7" t="s">
        <v>90</v>
      </c>
      <c r="F118" s="8">
        <v>8.44</v>
      </c>
      <c r="G118" s="9"/>
      <c r="H118" s="9"/>
      <c r="I118" s="9"/>
      <c r="J118" s="9"/>
      <c r="K118" s="9"/>
      <c r="L118" s="9"/>
    </row>
    <row r="119" spans="1:12" ht="60" customHeight="1" x14ac:dyDescent="0.35">
      <c r="A119" s="6" t="s">
        <v>347</v>
      </c>
      <c r="B119" s="8" t="s">
        <v>348</v>
      </c>
      <c r="C119" s="6" t="s">
        <v>15</v>
      </c>
      <c r="D119" s="6" t="s">
        <v>349</v>
      </c>
      <c r="E119" s="7" t="s">
        <v>90</v>
      </c>
      <c r="F119" s="8">
        <v>41.71</v>
      </c>
      <c r="G119" s="9"/>
      <c r="H119" s="9"/>
      <c r="I119" s="9"/>
      <c r="J119" s="9"/>
      <c r="K119" s="9"/>
      <c r="L119" s="9"/>
    </row>
    <row r="120" spans="1:12" ht="36" customHeight="1" x14ac:dyDescent="0.35">
      <c r="A120" s="6" t="s">
        <v>350</v>
      </c>
      <c r="B120" s="8" t="s">
        <v>351</v>
      </c>
      <c r="C120" s="6" t="s">
        <v>15</v>
      </c>
      <c r="D120" s="6" t="s">
        <v>352</v>
      </c>
      <c r="E120" s="7" t="s">
        <v>90</v>
      </c>
      <c r="F120" s="8">
        <v>39.67</v>
      </c>
      <c r="G120" s="9"/>
      <c r="H120" s="9"/>
      <c r="I120" s="9"/>
      <c r="J120" s="9"/>
      <c r="K120" s="9"/>
      <c r="L120" s="9"/>
    </row>
    <row r="121" spans="1:12" ht="24" customHeight="1" x14ac:dyDescent="0.35">
      <c r="A121" s="6" t="s">
        <v>353</v>
      </c>
      <c r="B121" s="8" t="s">
        <v>354</v>
      </c>
      <c r="C121" s="6" t="s">
        <v>49</v>
      </c>
      <c r="D121" s="6" t="s">
        <v>355</v>
      </c>
      <c r="E121" s="7" t="s">
        <v>26</v>
      </c>
      <c r="F121" s="8">
        <v>10</v>
      </c>
      <c r="G121" s="9"/>
      <c r="H121" s="9"/>
      <c r="I121" s="9"/>
      <c r="J121" s="9"/>
      <c r="K121" s="9"/>
      <c r="L121" s="9"/>
    </row>
    <row r="122" spans="1:12" ht="24" customHeight="1" x14ac:dyDescent="0.35">
      <c r="A122" s="10" t="s">
        <v>356</v>
      </c>
      <c r="B122" s="12" t="s">
        <v>357</v>
      </c>
      <c r="C122" s="10" t="s">
        <v>15</v>
      </c>
      <c r="D122" s="10" t="s">
        <v>358</v>
      </c>
      <c r="E122" s="11" t="s">
        <v>54</v>
      </c>
      <c r="F122" s="12">
        <v>3</v>
      </c>
      <c r="G122" s="13"/>
      <c r="H122" s="13"/>
      <c r="I122" s="9"/>
      <c r="J122" s="9"/>
      <c r="K122" s="9"/>
      <c r="L122" s="9"/>
    </row>
    <row r="123" spans="1:12" ht="60" customHeight="1" x14ac:dyDescent="0.35">
      <c r="A123" s="6" t="s">
        <v>359</v>
      </c>
      <c r="B123" s="8" t="s">
        <v>360</v>
      </c>
      <c r="C123" s="6" t="s">
        <v>24</v>
      </c>
      <c r="D123" s="6" t="s">
        <v>361</v>
      </c>
      <c r="E123" s="7" t="s">
        <v>54</v>
      </c>
      <c r="F123" s="8">
        <v>15</v>
      </c>
      <c r="G123" s="9"/>
      <c r="H123" s="9"/>
      <c r="I123" s="9"/>
      <c r="J123" s="9"/>
      <c r="K123" s="9"/>
      <c r="L123" s="9"/>
    </row>
    <row r="124" spans="1:12" ht="36" customHeight="1" x14ac:dyDescent="0.35">
      <c r="A124" s="6" t="s">
        <v>362</v>
      </c>
      <c r="B124" s="8" t="s">
        <v>363</v>
      </c>
      <c r="C124" s="6" t="s">
        <v>15</v>
      </c>
      <c r="D124" s="6" t="s">
        <v>364</v>
      </c>
      <c r="E124" s="7" t="s">
        <v>54</v>
      </c>
      <c r="F124" s="8">
        <v>2</v>
      </c>
      <c r="G124" s="9"/>
      <c r="H124" s="9"/>
      <c r="I124" s="9"/>
      <c r="J124" s="9"/>
      <c r="K124" s="9"/>
      <c r="L124" s="9"/>
    </row>
    <row r="125" spans="1:12" ht="48" customHeight="1" x14ac:dyDescent="0.35">
      <c r="A125" s="6" t="s">
        <v>365</v>
      </c>
      <c r="B125" s="8" t="s">
        <v>366</v>
      </c>
      <c r="C125" s="6" t="s">
        <v>15</v>
      </c>
      <c r="D125" s="6" t="s">
        <v>367</v>
      </c>
      <c r="E125" s="7" t="s">
        <v>54</v>
      </c>
      <c r="F125" s="8">
        <v>1</v>
      </c>
      <c r="G125" s="9"/>
      <c r="H125" s="9"/>
      <c r="I125" s="9"/>
      <c r="J125" s="9"/>
      <c r="K125" s="9"/>
      <c r="L125" s="9"/>
    </row>
    <row r="126" spans="1:12" ht="24" customHeight="1" x14ac:dyDescent="0.35">
      <c r="A126" s="3" t="s">
        <v>368</v>
      </c>
      <c r="B126" s="3"/>
      <c r="C126" s="3"/>
      <c r="D126" s="3" t="s">
        <v>369</v>
      </c>
      <c r="E126" s="3"/>
      <c r="F126" s="4"/>
      <c r="G126" s="3"/>
      <c r="H126" s="3"/>
      <c r="I126" s="3"/>
      <c r="J126" s="3"/>
      <c r="K126" s="3"/>
      <c r="L126" s="5">
        <f>SUM(L127:L156)</f>
        <v>0</v>
      </c>
    </row>
    <row r="127" spans="1:12" ht="48" customHeight="1" x14ac:dyDescent="0.35">
      <c r="A127" s="6" t="s">
        <v>370</v>
      </c>
      <c r="B127" s="8" t="s">
        <v>371</v>
      </c>
      <c r="C127" s="6" t="s">
        <v>15</v>
      </c>
      <c r="D127" s="6" t="s">
        <v>372</v>
      </c>
      <c r="E127" s="7" t="s">
        <v>54</v>
      </c>
      <c r="F127" s="8">
        <v>4</v>
      </c>
      <c r="G127" s="9"/>
      <c r="H127" s="9"/>
      <c r="I127" s="9"/>
      <c r="J127" s="9"/>
      <c r="K127" s="9"/>
      <c r="L127" s="9"/>
    </row>
    <row r="128" spans="1:12" ht="48" customHeight="1" x14ac:dyDescent="0.35">
      <c r="A128" s="6" t="s">
        <v>373</v>
      </c>
      <c r="B128" s="8" t="s">
        <v>374</v>
      </c>
      <c r="C128" s="6" t="s">
        <v>24</v>
      </c>
      <c r="D128" s="6" t="s">
        <v>375</v>
      </c>
      <c r="E128" s="7" t="s">
        <v>54</v>
      </c>
      <c r="F128" s="8">
        <v>17</v>
      </c>
      <c r="G128" s="9"/>
      <c r="H128" s="9"/>
      <c r="I128" s="9"/>
      <c r="J128" s="9"/>
      <c r="K128" s="9"/>
      <c r="L128" s="9"/>
    </row>
    <row r="129" spans="1:12" ht="48" customHeight="1" x14ac:dyDescent="0.35">
      <c r="A129" s="6" t="s">
        <v>376</v>
      </c>
      <c r="B129" s="8" t="s">
        <v>377</v>
      </c>
      <c r="C129" s="6" t="s">
        <v>24</v>
      </c>
      <c r="D129" s="6" t="s">
        <v>378</v>
      </c>
      <c r="E129" s="7" t="s">
        <v>54</v>
      </c>
      <c r="F129" s="8">
        <v>6</v>
      </c>
      <c r="G129" s="9"/>
      <c r="H129" s="9"/>
      <c r="I129" s="9"/>
      <c r="J129" s="9"/>
      <c r="K129" s="9"/>
      <c r="L129" s="9"/>
    </row>
    <row r="130" spans="1:12" ht="36" customHeight="1" x14ac:dyDescent="0.35">
      <c r="A130" s="6" t="s">
        <v>379</v>
      </c>
      <c r="B130" s="8" t="s">
        <v>380</v>
      </c>
      <c r="C130" s="6" t="s">
        <v>24</v>
      </c>
      <c r="D130" s="6" t="s">
        <v>381</v>
      </c>
      <c r="E130" s="7" t="s">
        <v>54</v>
      </c>
      <c r="F130" s="8">
        <v>21</v>
      </c>
      <c r="G130" s="9"/>
      <c r="H130" s="9"/>
      <c r="I130" s="9"/>
      <c r="J130" s="9"/>
      <c r="K130" s="9"/>
      <c r="L130" s="9"/>
    </row>
    <row r="131" spans="1:12" ht="24" customHeight="1" x14ac:dyDescent="0.35">
      <c r="A131" s="6" t="s">
        <v>382</v>
      </c>
      <c r="B131" s="8" t="s">
        <v>383</v>
      </c>
      <c r="C131" s="6" t="s">
        <v>24</v>
      </c>
      <c r="D131" s="6" t="s">
        <v>384</v>
      </c>
      <c r="E131" s="7" t="s">
        <v>54</v>
      </c>
      <c r="F131" s="8">
        <v>6</v>
      </c>
      <c r="G131" s="9"/>
      <c r="H131" s="9"/>
      <c r="I131" s="9"/>
      <c r="J131" s="9"/>
      <c r="K131" s="9"/>
      <c r="L131" s="9"/>
    </row>
    <row r="132" spans="1:12" ht="60" customHeight="1" x14ac:dyDescent="0.35">
      <c r="A132" s="6" t="s">
        <v>385</v>
      </c>
      <c r="B132" s="8" t="s">
        <v>386</v>
      </c>
      <c r="C132" s="6" t="s">
        <v>24</v>
      </c>
      <c r="D132" s="6" t="s">
        <v>387</v>
      </c>
      <c r="E132" s="7" t="s">
        <v>54</v>
      </c>
      <c r="F132" s="8">
        <v>6</v>
      </c>
      <c r="G132" s="9"/>
      <c r="H132" s="9"/>
      <c r="I132" s="9"/>
      <c r="J132" s="9"/>
      <c r="K132" s="9"/>
      <c r="L132" s="9"/>
    </row>
    <row r="133" spans="1:12" ht="24" customHeight="1" x14ac:dyDescent="0.35">
      <c r="A133" s="6" t="s">
        <v>388</v>
      </c>
      <c r="B133" s="8" t="s">
        <v>389</v>
      </c>
      <c r="C133" s="6" t="s">
        <v>15</v>
      </c>
      <c r="D133" s="6" t="s">
        <v>390</v>
      </c>
      <c r="E133" s="7" t="s">
        <v>54</v>
      </c>
      <c r="F133" s="8">
        <v>12</v>
      </c>
      <c r="G133" s="9"/>
      <c r="H133" s="9"/>
      <c r="I133" s="9"/>
      <c r="J133" s="9"/>
      <c r="K133" s="9"/>
      <c r="L133" s="9"/>
    </row>
    <row r="134" spans="1:12" ht="36" customHeight="1" x14ac:dyDescent="0.35">
      <c r="A134" s="6" t="s">
        <v>391</v>
      </c>
      <c r="B134" s="8" t="s">
        <v>392</v>
      </c>
      <c r="C134" s="6" t="s">
        <v>15</v>
      </c>
      <c r="D134" s="6" t="s">
        <v>393</v>
      </c>
      <c r="E134" s="7" t="s">
        <v>54</v>
      </c>
      <c r="F134" s="8">
        <v>6</v>
      </c>
      <c r="G134" s="9"/>
      <c r="H134" s="9"/>
      <c r="I134" s="9"/>
      <c r="J134" s="9"/>
      <c r="K134" s="9"/>
      <c r="L134" s="9"/>
    </row>
    <row r="135" spans="1:12" ht="24" customHeight="1" x14ac:dyDescent="0.35">
      <c r="A135" s="10" t="s">
        <v>394</v>
      </c>
      <c r="B135" s="12" t="s">
        <v>395</v>
      </c>
      <c r="C135" s="10" t="s">
        <v>15</v>
      </c>
      <c r="D135" s="10" t="s">
        <v>396</v>
      </c>
      <c r="E135" s="11" t="s">
        <v>54</v>
      </c>
      <c r="F135" s="12">
        <v>8</v>
      </c>
      <c r="G135" s="13"/>
      <c r="H135" s="13"/>
      <c r="I135" s="9"/>
      <c r="J135" s="13"/>
      <c r="K135" s="13"/>
      <c r="L135" s="13"/>
    </row>
    <row r="136" spans="1:12" ht="24" customHeight="1" x14ac:dyDescent="0.35">
      <c r="A136" s="6" t="s">
        <v>397</v>
      </c>
      <c r="B136" s="8" t="s">
        <v>398</v>
      </c>
      <c r="C136" s="6" t="s">
        <v>49</v>
      </c>
      <c r="D136" s="6" t="s">
        <v>399</v>
      </c>
      <c r="E136" s="7" t="s">
        <v>26</v>
      </c>
      <c r="F136" s="8">
        <v>27</v>
      </c>
      <c r="G136" s="9"/>
      <c r="H136" s="9"/>
      <c r="I136" s="9"/>
      <c r="J136" s="9"/>
      <c r="K136" s="9"/>
      <c r="L136" s="9"/>
    </row>
    <row r="137" spans="1:12" ht="36" customHeight="1" x14ac:dyDescent="0.35">
      <c r="A137" s="6" t="s">
        <v>400</v>
      </c>
      <c r="B137" s="8" t="s">
        <v>401</v>
      </c>
      <c r="C137" s="6" t="s">
        <v>24</v>
      </c>
      <c r="D137" s="6" t="s">
        <v>402</v>
      </c>
      <c r="E137" s="7" t="s">
        <v>54</v>
      </c>
      <c r="F137" s="8">
        <v>20</v>
      </c>
      <c r="G137" s="9"/>
      <c r="H137" s="9"/>
      <c r="I137" s="9"/>
      <c r="J137" s="9"/>
      <c r="K137" s="9"/>
      <c r="L137" s="9"/>
    </row>
    <row r="138" spans="1:12" ht="36" customHeight="1" x14ac:dyDescent="0.35">
      <c r="A138" s="6" t="s">
        <v>403</v>
      </c>
      <c r="B138" s="8" t="s">
        <v>404</v>
      </c>
      <c r="C138" s="6" t="s">
        <v>24</v>
      </c>
      <c r="D138" s="6" t="s">
        <v>405</v>
      </c>
      <c r="E138" s="7" t="s">
        <v>54</v>
      </c>
      <c r="F138" s="8">
        <v>12</v>
      </c>
      <c r="G138" s="9"/>
      <c r="H138" s="9"/>
      <c r="I138" s="9"/>
      <c r="J138" s="9"/>
      <c r="K138" s="9"/>
      <c r="L138" s="9"/>
    </row>
    <row r="139" spans="1:12" ht="24" customHeight="1" x14ac:dyDescent="0.35">
      <c r="A139" s="6" t="s">
        <v>406</v>
      </c>
      <c r="B139" s="8" t="s">
        <v>407</v>
      </c>
      <c r="C139" s="6" t="s">
        <v>15</v>
      </c>
      <c r="D139" s="6" t="s">
        <v>408</v>
      </c>
      <c r="E139" s="7" t="s">
        <v>32</v>
      </c>
      <c r="F139" s="8">
        <v>12.7</v>
      </c>
      <c r="G139" s="9"/>
      <c r="H139" s="9"/>
      <c r="I139" s="9"/>
      <c r="J139" s="9"/>
      <c r="K139" s="9"/>
      <c r="L139" s="9"/>
    </row>
    <row r="140" spans="1:12" ht="36" customHeight="1" x14ac:dyDescent="0.35">
      <c r="A140" s="6" t="s">
        <v>409</v>
      </c>
      <c r="B140" s="8" t="s">
        <v>410</v>
      </c>
      <c r="C140" s="6" t="s">
        <v>15</v>
      </c>
      <c r="D140" s="6" t="s">
        <v>411</v>
      </c>
      <c r="E140" s="7" t="s">
        <v>54</v>
      </c>
      <c r="F140" s="8">
        <v>7</v>
      </c>
      <c r="G140" s="9"/>
      <c r="H140" s="9"/>
      <c r="I140" s="9"/>
      <c r="J140" s="9"/>
      <c r="K140" s="9"/>
      <c r="L140" s="9"/>
    </row>
    <row r="141" spans="1:12" ht="36" customHeight="1" x14ac:dyDescent="0.35">
      <c r="A141" s="6" t="s">
        <v>412</v>
      </c>
      <c r="B141" s="8" t="s">
        <v>413</v>
      </c>
      <c r="C141" s="6" t="s">
        <v>24</v>
      </c>
      <c r="D141" s="6" t="s">
        <v>414</v>
      </c>
      <c r="E141" s="7" t="s">
        <v>54</v>
      </c>
      <c r="F141" s="8">
        <v>6</v>
      </c>
      <c r="G141" s="9"/>
      <c r="H141" s="9"/>
      <c r="I141" s="9"/>
      <c r="J141" s="9"/>
      <c r="K141" s="9"/>
      <c r="L141" s="9"/>
    </row>
    <row r="142" spans="1:12" ht="24" customHeight="1" x14ac:dyDescent="0.35">
      <c r="A142" s="6" t="s">
        <v>415</v>
      </c>
      <c r="B142" s="8" t="s">
        <v>416</v>
      </c>
      <c r="C142" s="6" t="s">
        <v>15</v>
      </c>
      <c r="D142" s="6" t="s">
        <v>417</v>
      </c>
      <c r="E142" s="7" t="s">
        <v>54</v>
      </c>
      <c r="F142" s="8">
        <v>23</v>
      </c>
      <c r="G142" s="9"/>
      <c r="H142" s="9"/>
      <c r="I142" s="9"/>
      <c r="J142" s="9"/>
      <c r="K142" s="9"/>
      <c r="L142" s="9"/>
    </row>
    <row r="143" spans="1:12" ht="36" customHeight="1" x14ac:dyDescent="0.35">
      <c r="A143" s="6" t="s">
        <v>418</v>
      </c>
      <c r="B143" s="8" t="s">
        <v>419</v>
      </c>
      <c r="C143" s="6" t="s">
        <v>15</v>
      </c>
      <c r="D143" s="6" t="s">
        <v>420</v>
      </c>
      <c r="E143" s="7" t="s">
        <v>54</v>
      </c>
      <c r="F143" s="8">
        <v>22</v>
      </c>
      <c r="G143" s="9"/>
      <c r="H143" s="9"/>
      <c r="I143" s="9"/>
      <c r="J143" s="9"/>
      <c r="K143" s="9"/>
      <c r="L143" s="9"/>
    </row>
    <row r="144" spans="1:12" ht="36" customHeight="1" x14ac:dyDescent="0.35">
      <c r="A144" s="6" t="s">
        <v>421</v>
      </c>
      <c r="B144" s="8" t="s">
        <v>422</v>
      </c>
      <c r="C144" s="6" t="s">
        <v>15</v>
      </c>
      <c r="D144" s="6" t="s">
        <v>423</v>
      </c>
      <c r="E144" s="7" t="s">
        <v>54</v>
      </c>
      <c r="F144" s="8">
        <v>1</v>
      </c>
      <c r="G144" s="9"/>
      <c r="H144" s="9"/>
      <c r="I144" s="9"/>
      <c r="J144" s="9"/>
      <c r="K144" s="9"/>
      <c r="L144" s="9"/>
    </row>
    <row r="145" spans="1:12" ht="24" customHeight="1" x14ac:dyDescent="0.35">
      <c r="A145" s="6" t="s">
        <v>424</v>
      </c>
      <c r="B145" s="8" t="s">
        <v>425</v>
      </c>
      <c r="C145" s="6" t="s">
        <v>15</v>
      </c>
      <c r="D145" s="6" t="s">
        <v>426</v>
      </c>
      <c r="E145" s="7" t="s">
        <v>54</v>
      </c>
      <c r="F145" s="8">
        <v>24</v>
      </c>
      <c r="G145" s="9"/>
      <c r="H145" s="9"/>
      <c r="I145" s="9"/>
      <c r="J145" s="9"/>
      <c r="K145" s="9"/>
      <c r="L145" s="9"/>
    </row>
    <row r="146" spans="1:12" ht="36" customHeight="1" x14ac:dyDescent="0.35">
      <c r="A146" s="6" t="s">
        <v>427</v>
      </c>
      <c r="B146" s="8" t="s">
        <v>428</v>
      </c>
      <c r="C146" s="6" t="s">
        <v>15</v>
      </c>
      <c r="D146" s="6" t="s">
        <v>429</v>
      </c>
      <c r="E146" s="7" t="s">
        <v>54</v>
      </c>
      <c r="F146" s="8">
        <v>2</v>
      </c>
      <c r="G146" s="9"/>
      <c r="H146" s="9"/>
      <c r="I146" s="9"/>
      <c r="J146" s="9"/>
      <c r="K146" s="9"/>
      <c r="L146" s="9"/>
    </row>
    <row r="147" spans="1:12" ht="36" customHeight="1" x14ac:dyDescent="0.35">
      <c r="A147" s="6" t="s">
        <v>430</v>
      </c>
      <c r="B147" s="8" t="s">
        <v>431</v>
      </c>
      <c r="C147" s="6" t="s">
        <v>15</v>
      </c>
      <c r="D147" s="6" t="s">
        <v>432</v>
      </c>
      <c r="E147" s="7" t="s">
        <v>54</v>
      </c>
      <c r="F147" s="8">
        <v>22</v>
      </c>
      <c r="G147" s="9"/>
      <c r="H147" s="9"/>
      <c r="I147" s="9"/>
      <c r="J147" s="9"/>
      <c r="K147" s="9"/>
      <c r="L147" s="9"/>
    </row>
    <row r="148" spans="1:12" ht="24" customHeight="1" x14ac:dyDescent="0.35">
      <c r="A148" s="6" t="s">
        <v>433</v>
      </c>
      <c r="B148" s="8" t="s">
        <v>434</v>
      </c>
      <c r="C148" s="6" t="s">
        <v>15</v>
      </c>
      <c r="D148" s="6" t="s">
        <v>435</v>
      </c>
      <c r="E148" s="7" t="s">
        <v>54</v>
      </c>
      <c r="F148" s="8">
        <v>13</v>
      </c>
      <c r="G148" s="9"/>
      <c r="H148" s="9"/>
      <c r="I148" s="9"/>
      <c r="J148" s="9"/>
      <c r="K148" s="9"/>
      <c r="L148" s="9"/>
    </row>
    <row r="149" spans="1:12" ht="36" customHeight="1" x14ac:dyDescent="0.35">
      <c r="A149" s="6" t="s">
        <v>436</v>
      </c>
      <c r="B149" s="8" t="s">
        <v>437</v>
      </c>
      <c r="C149" s="6" t="s">
        <v>24</v>
      </c>
      <c r="D149" s="6" t="s">
        <v>438</v>
      </c>
      <c r="E149" s="7" t="s">
        <v>54</v>
      </c>
      <c r="F149" s="8">
        <v>6</v>
      </c>
      <c r="G149" s="9"/>
      <c r="H149" s="9"/>
      <c r="I149" s="9"/>
      <c r="J149" s="9"/>
      <c r="K149" s="9"/>
      <c r="L149" s="9"/>
    </row>
    <row r="150" spans="1:12" ht="24" customHeight="1" x14ac:dyDescent="0.35">
      <c r="A150" s="6" t="s">
        <v>439</v>
      </c>
      <c r="B150" s="8" t="s">
        <v>440</v>
      </c>
      <c r="C150" s="6" t="s">
        <v>24</v>
      </c>
      <c r="D150" s="6" t="s">
        <v>441</v>
      </c>
      <c r="E150" s="7" t="s">
        <v>54</v>
      </c>
      <c r="F150" s="8">
        <v>23</v>
      </c>
      <c r="G150" s="9"/>
      <c r="H150" s="9"/>
      <c r="I150" s="9"/>
      <c r="J150" s="9"/>
      <c r="K150" s="9"/>
      <c r="L150" s="9"/>
    </row>
    <row r="151" spans="1:12" ht="24" customHeight="1" x14ac:dyDescent="0.35">
      <c r="A151" s="6" t="s">
        <v>442</v>
      </c>
      <c r="B151" s="8" t="s">
        <v>443</v>
      </c>
      <c r="C151" s="6" t="s">
        <v>444</v>
      </c>
      <c r="D151" s="6" t="s">
        <v>445</v>
      </c>
      <c r="E151" s="7" t="s">
        <v>446</v>
      </c>
      <c r="F151" s="8">
        <v>130</v>
      </c>
      <c r="G151" s="9"/>
      <c r="H151" s="9"/>
      <c r="I151" s="9"/>
      <c r="J151" s="9"/>
      <c r="K151" s="9"/>
      <c r="L151" s="9"/>
    </row>
    <row r="152" spans="1:12" ht="24" customHeight="1" x14ac:dyDescent="0.35">
      <c r="A152" s="6" t="s">
        <v>447</v>
      </c>
      <c r="B152" s="8" t="s">
        <v>448</v>
      </c>
      <c r="C152" s="6" t="s">
        <v>24</v>
      </c>
      <c r="D152" s="6" t="s">
        <v>449</v>
      </c>
      <c r="E152" s="7" t="s">
        <v>304</v>
      </c>
      <c r="F152" s="8">
        <v>1</v>
      </c>
      <c r="G152" s="9"/>
      <c r="H152" s="9"/>
      <c r="I152" s="9"/>
      <c r="J152" s="9"/>
      <c r="K152" s="9"/>
      <c r="L152" s="9"/>
    </row>
    <row r="153" spans="1:12" ht="84" customHeight="1" x14ac:dyDescent="0.35">
      <c r="A153" s="6" t="s">
        <v>450</v>
      </c>
      <c r="B153" s="8" t="s">
        <v>451</v>
      </c>
      <c r="C153" s="6" t="s">
        <v>444</v>
      </c>
      <c r="D153" s="6" t="s">
        <v>452</v>
      </c>
      <c r="E153" s="7" t="s">
        <v>54</v>
      </c>
      <c r="F153" s="8">
        <v>1</v>
      </c>
      <c r="G153" s="9"/>
      <c r="H153" s="9"/>
      <c r="I153" s="9"/>
      <c r="J153" s="9"/>
      <c r="K153" s="9"/>
      <c r="L153" s="9"/>
    </row>
    <row r="154" spans="1:12" ht="48" customHeight="1" x14ac:dyDescent="0.35">
      <c r="A154" s="6" t="s">
        <v>453</v>
      </c>
      <c r="B154" s="8" t="s">
        <v>454</v>
      </c>
      <c r="C154" s="6" t="s">
        <v>455</v>
      </c>
      <c r="D154" s="6" t="s">
        <v>456</v>
      </c>
      <c r="E154" s="7" t="s">
        <v>32</v>
      </c>
      <c r="F154" s="8">
        <v>1</v>
      </c>
      <c r="G154" s="9"/>
      <c r="H154" s="9"/>
      <c r="I154" s="9"/>
      <c r="J154" s="9"/>
      <c r="K154" s="9"/>
      <c r="L154" s="9"/>
    </row>
    <row r="155" spans="1:12" ht="24" customHeight="1" x14ac:dyDescent="0.35">
      <c r="A155" s="6" t="s">
        <v>457</v>
      </c>
      <c r="B155" s="8" t="s">
        <v>458</v>
      </c>
      <c r="C155" s="6" t="s">
        <v>49</v>
      </c>
      <c r="D155" s="6" t="s">
        <v>459</v>
      </c>
      <c r="E155" s="7" t="s">
        <v>26</v>
      </c>
      <c r="F155" s="8">
        <v>1</v>
      </c>
      <c r="G155" s="9"/>
      <c r="H155" s="9"/>
      <c r="I155" s="9"/>
      <c r="J155" s="9"/>
      <c r="K155" s="9"/>
      <c r="L155" s="9"/>
    </row>
    <row r="156" spans="1:12" ht="36" customHeight="1" x14ac:dyDescent="0.35">
      <c r="A156" s="10" t="s">
        <v>460</v>
      </c>
      <c r="B156" s="12" t="s">
        <v>461</v>
      </c>
      <c r="C156" s="10" t="s">
        <v>15</v>
      </c>
      <c r="D156" s="10" t="s">
        <v>462</v>
      </c>
      <c r="E156" s="11" t="s">
        <v>90</v>
      </c>
      <c r="F156" s="12">
        <v>1.5</v>
      </c>
      <c r="G156" s="13"/>
      <c r="H156" s="13"/>
      <c r="I156" s="9"/>
      <c r="J156" s="13"/>
      <c r="K156" s="13"/>
      <c r="L156" s="13"/>
    </row>
    <row r="157" spans="1:12" ht="24" customHeight="1" x14ac:dyDescent="0.35">
      <c r="A157" s="3" t="s">
        <v>463</v>
      </c>
      <c r="B157" s="3"/>
      <c r="C157" s="3"/>
      <c r="D157" s="3" t="s">
        <v>464</v>
      </c>
      <c r="E157" s="3"/>
      <c r="F157" s="4"/>
      <c r="G157" s="3"/>
      <c r="H157" s="3"/>
      <c r="I157" s="3"/>
      <c r="J157" s="3"/>
      <c r="K157" s="3"/>
      <c r="L157" s="5">
        <f>SUM(L158:L163)</f>
        <v>0</v>
      </c>
    </row>
    <row r="158" spans="1:12" ht="24" customHeight="1" x14ac:dyDescent="0.35">
      <c r="A158" s="6" t="s">
        <v>465</v>
      </c>
      <c r="B158" s="8" t="s">
        <v>466</v>
      </c>
      <c r="C158" s="6" t="s">
        <v>15</v>
      </c>
      <c r="D158" s="6" t="s">
        <v>467</v>
      </c>
      <c r="E158" s="7" t="s">
        <v>32</v>
      </c>
      <c r="F158" s="8">
        <v>134.80000000000001</v>
      </c>
      <c r="G158" s="9"/>
      <c r="H158" s="9"/>
      <c r="I158" s="9"/>
      <c r="J158" s="13"/>
      <c r="K158" s="13"/>
      <c r="L158" s="13"/>
    </row>
    <row r="159" spans="1:12" ht="36" customHeight="1" x14ac:dyDescent="0.35">
      <c r="A159" s="6" t="s">
        <v>468</v>
      </c>
      <c r="B159" s="8" t="s">
        <v>469</v>
      </c>
      <c r="C159" s="6" t="s">
        <v>15</v>
      </c>
      <c r="D159" s="6" t="s">
        <v>470</v>
      </c>
      <c r="E159" s="7" t="s">
        <v>32</v>
      </c>
      <c r="F159" s="8">
        <v>144.4</v>
      </c>
      <c r="G159" s="9"/>
      <c r="H159" s="9"/>
      <c r="I159" s="9"/>
      <c r="J159" s="13"/>
      <c r="K159" s="13"/>
      <c r="L159" s="13"/>
    </row>
    <row r="160" spans="1:12" ht="36" customHeight="1" x14ac:dyDescent="0.35">
      <c r="A160" s="6" t="s">
        <v>471</v>
      </c>
      <c r="B160" s="8" t="s">
        <v>472</v>
      </c>
      <c r="C160" s="6" t="s">
        <v>24</v>
      </c>
      <c r="D160" s="6" t="s">
        <v>473</v>
      </c>
      <c r="E160" s="7" t="s">
        <v>32</v>
      </c>
      <c r="F160" s="8">
        <v>183.66</v>
      </c>
      <c r="G160" s="9"/>
      <c r="H160" s="9"/>
      <c r="I160" s="9"/>
      <c r="J160" s="13"/>
      <c r="K160" s="13"/>
      <c r="L160" s="13"/>
    </row>
    <row r="161" spans="1:12" ht="36" customHeight="1" x14ac:dyDescent="0.35">
      <c r="A161" s="6" t="s">
        <v>474</v>
      </c>
      <c r="B161" s="8" t="s">
        <v>475</v>
      </c>
      <c r="C161" s="6" t="s">
        <v>15</v>
      </c>
      <c r="D161" s="6" t="s">
        <v>476</v>
      </c>
      <c r="E161" s="7" t="s">
        <v>32</v>
      </c>
      <c r="F161" s="8">
        <v>170.8</v>
      </c>
      <c r="G161" s="9"/>
      <c r="H161" s="9"/>
      <c r="I161" s="9"/>
      <c r="J161" s="13"/>
      <c r="K161" s="13"/>
      <c r="L161" s="13"/>
    </row>
    <row r="162" spans="1:12" ht="60" customHeight="1" x14ac:dyDescent="0.35">
      <c r="A162" s="6" t="s">
        <v>477</v>
      </c>
      <c r="B162" s="8" t="s">
        <v>191</v>
      </c>
      <c r="C162" s="6" t="s">
        <v>15</v>
      </c>
      <c r="D162" s="6" t="s">
        <v>478</v>
      </c>
      <c r="E162" s="7" t="s">
        <v>32</v>
      </c>
      <c r="F162" s="8">
        <v>10.96</v>
      </c>
      <c r="G162" s="9"/>
      <c r="H162" s="9"/>
      <c r="I162" s="9"/>
      <c r="J162" s="13"/>
      <c r="K162" s="13"/>
      <c r="L162" s="13"/>
    </row>
    <row r="163" spans="1:12" ht="36" customHeight="1" x14ac:dyDescent="0.35">
      <c r="A163" s="6" t="s">
        <v>479</v>
      </c>
      <c r="B163" s="8" t="s">
        <v>480</v>
      </c>
      <c r="C163" s="6" t="s">
        <v>15</v>
      </c>
      <c r="D163" s="6" t="s">
        <v>481</v>
      </c>
      <c r="E163" s="7" t="s">
        <v>90</v>
      </c>
      <c r="F163" s="8">
        <v>60.48</v>
      </c>
      <c r="G163" s="9"/>
      <c r="H163" s="9"/>
      <c r="I163" s="9"/>
      <c r="J163" s="13"/>
      <c r="K163" s="13"/>
      <c r="L163" s="13"/>
    </row>
    <row r="164" spans="1:12" ht="24" customHeight="1" x14ac:dyDescent="0.35">
      <c r="A164" s="3" t="s">
        <v>482</v>
      </c>
      <c r="B164" s="3"/>
      <c r="C164" s="3"/>
      <c r="D164" s="3" t="s">
        <v>483</v>
      </c>
      <c r="E164" s="3"/>
      <c r="F164" s="4"/>
      <c r="G164" s="3"/>
      <c r="H164" s="3"/>
      <c r="I164" s="3"/>
      <c r="J164" s="3"/>
      <c r="K164" s="3"/>
      <c r="L164" s="5">
        <f>SUM(L165:L169)</f>
        <v>0</v>
      </c>
    </row>
    <row r="165" spans="1:12" ht="36" customHeight="1" x14ac:dyDescent="0.35">
      <c r="A165" s="6" t="s">
        <v>484</v>
      </c>
      <c r="B165" s="8" t="s">
        <v>485</v>
      </c>
      <c r="C165" s="6" t="s">
        <v>15</v>
      </c>
      <c r="D165" s="6" t="s">
        <v>486</v>
      </c>
      <c r="E165" s="7" t="s">
        <v>32</v>
      </c>
      <c r="F165" s="8">
        <v>553.61</v>
      </c>
      <c r="G165" s="9"/>
      <c r="H165" s="9"/>
      <c r="I165" s="9"/>
      <c r="J165" s="13"/>
      <c r="K165" s="13"/>
      <c r="L165" s="13"/>
    </row>
    <row r="166" spans="1:12" ht="24" customHeight="1" x14ac:dyDescent="0.35">
      <c r="A166" s="6" t="s">
        <v>487</v>
      </c>
      <c r="B166" s="8" t="s">
        <v>488</v>
      </c>
      <c r="C166" s="6" t="s">
        <v>49</v>
      </c>
      <c r="D166" s="6" t="s">
        <v>489</v>
      </c>
      <c r="E166" s="7" t="s">
        <v>105</v>
      </c>
      <c r="F166" s="8">
        <v>53.08</v>
      </c>
      <c r="G166" s="9"/>
      <c r="H166" s="9"/>
      <c r="I166" s="9"/>
      <c r="J166" s="13"/>
      <c r="K166" s="13"/>
      <c r="L166" s="13"/>
    </row>
    <row r="167" spans="1:12" ht="24" customHeight="1" x14ac:dyDescent="0.35">
      <c r="A167" s="6" t="s">
        <v>490</v>
      </c>
      <c r="B167" s="8" t="s">
        <v>491</v>
      </c>
      <c r="C167" s="6" t="s">
        <v>15</v>
      </c>
      <c r="D167" s="6" t="s">
        <v>492</v>
      </c>
      <c r="E167" s="7" t="s">
        <v>90</v>
      </c>
      <c r="F167" s="8">
        <v>24.62</v>
      </c>
      <c r="G167" s="9"/>
      <c r="H167" s="9"/>
      <c r="I167" s="9"/>
      <c r="J167" s="13"/>
      <c r="K167" s="13"/>
      <c r="L167" s="13"/>
    </row>
    <row r="168" spans="1:12" ht="36" customHeight="1" x14ac:dyDescent="0.35">
      <c r="A168" s="6" t="s">
        <v>493</v>
      </c>
      <c r="B168" s="8" t="s">
        <v>494</v>
      </c>
      <c r="C168" s="6" t="s">
        <v>15</v>
      </c>
      <c r="D168" s="6" t="s">
        <v>495</v>
      </c>
      <c r="E168" s="7" t="s">
        <v>90</v>
      </c>
      <c r="F168" s="8">
        <v>189</v>
      </c>
      <c r="G168" s="9"/>
      <c r="H168" s="9"/>
      <c r="I168" s="9"/>
      <c r="J168" s="13"/>
      <c r="K168" s="13"/>
      <c r="L168" s="13"/>
    </row>
    <row r="169" spans="1:12" ht="72" customHeight="1" x14ac:dyDescent="0.35">
      <c r="A169" s="6" t="s">
        <v>496</v>
      </c>
      <c r="B169" s="8" t="s">
        <v>497</v>
      </c>
      <c r="C169" s="6" t="s">
        <v>15</v>
      </c>
      <c r="D169" s="6" t="s">
        <v>498</v>
      </c>
      <c r="E169" s="7" t="s">
        <v>32</v>
      </c>
      <c r="F169" s="8">
        <v>123.84</v>
      </c>
      <c r="G169" s="9"/>
      <c r="H169" s="9"/>
      <c r="I169" s="9"/>
      <c r="J169" s="13"/>
      <c r="K169" s="13"/>
      <c r="L169" s="13"/>
    </row>
    <row r="170" spans="1:12" ht="24" customHeight="1" x14ac:dyDescent="0.35">
      <c r="A170" s="3" t="s">
        <v>499</v>
      </c>
      <c r="B170" s="3"/>
      <c r="C170" s="3"/>
      <c r="D170" s="3" t="s">
        <v>500</v>
      </c>
      <c r="E170" s="3"/>
      <c r="F170" s="4"/>
      <c r="G170" s="3"/>
      <c r="H170" s="3"/>
      <c r="I170" s="3"/>
      <c r="J170" s="3"/>
      <c r="K170" s="3"/>
      <c r="L170" s="5">
        <f>L171</f>
        <v>0</v>
      </c>
    </row>
    <row r="171" spans="1:12" ht="24" customHeight="1" x14ac:dyDescent="0.35">
      <c r="A171" s="6" t="s">
        <v>501</v>
      </c>
      <c r="B171" s="8" t="s">
        <v>502</v>
      </c>
      <c r="C171" s="6" t="s">
        <v>15</v>
      </c>
      <c r="D171" s="6" t="s">
        <v>503</v>
      </c>
      <c r="E171" s="7" t="s">
        <v>17</v>
      </c>
      <c r="F171" s="8">
        <v>2</v>
      </c>
      <c r="G171" s="9"/>
      <c r="H171" s="9"/>
      <c r="I171" s="9"/>
      <c r="J171" s="9"/>
      <c r="K171" s="9"/>
      <c r="L171" s="9"/>
    </row>
    <row r="172" spans="1:12" x14ac:dyDescent="0.35">
      <c r="A172" s="16"/>
      <c r="B172" s="16"/>
      <c r="C172" s="16"/>
      <c r="D172" s="16"/>
      <c r="E172" s="16"/>
      <c r="F172" s="16"/>
      <c r="G172" s="16"/>
      <c r="H172" s="16"/>
      <c r="I172" s="16" t="s">
        <v>504</v>
      </c>
      <c r="J172" s="20">
        <f>SUM(J8:J171)</f>
        <v>0</v>
      </c>
      <c r="K172" s="20">
        <f>SUM(K8:K171)</f>
        <v>0</v>
      </c>
      <c r="L172" s="20">
        <f>K172+J172</f>
        <v>0</v>
      </c>
    </row>
    <row r="173" spans="1:12" x14ac:dyDescent="0.35">
      <c r="A173" s="18"/>
      <c r="B173" s="18"/>
      <c r="C173" s="18"/>
      <c r="D173" s="18"/>
      <c r="E173" s="18"/>
      <c r="F173" s="18"/>
      <c r="G173" s="18"/>
      <c r="H173" s="18"/>
      <c r="I173" s="18"/>
      <c r="J173" s="18"/>
      <c r="K173" s="18"/>
      <c r="L173" s="18"/>
    </row>
    <row r="174" spans="1:12" x14ac:dyDescent="0.35">
      <c r="A174" s="21"/>
      <c r="B174" s="21"/>
      <c r="C174" s="21"/>
      <c r="D174" s="17"/>
      <c r="E174" s="16"/>
      <c r="F174" s="16"/>
      <c r="G174" s="16"/>
      <c r="H174" s="26"/>
      <c r="I174" s="21"/>
      <c r="J174" s="23"/>
      <c r="K174" s="21"/>
      <c r="L174" s="21"/>
    </row>
    <row r="175" spans="1:12" x14ac:dyDescent="0.35">
      <c r="A175" s="21"/>
      <c r="B175" s="21"/>
      <c r="C175" s="21"/>
      <c r="D175" s="17"/>
      <c r="E175" s="16"/>
      <c r="F175" s="16"/>
      <c r="G175" s="16"/>
      <c r="H175" s="26"/>
      <c r="I175" s="21"/>
      <c r="J175" s="23"/>
      <c r="K175" s="21"/>
      <c r="L175" s="21"/>
    </row>
    <row r="176" spans="1:12" x14ac:dyDescent="0.35">
      <c r="A176" s="21"/>
      <c r="B176" s="21"/>
      <c r="C176" s="21"/>
      <c r="D176" s="17"/>
      <c r="E176" s="16"/>
      <c r="F176" s="16"/>
      <c r="G176" s="16"/>
      <c r="H176" s="22" t="s">
        <v>507</v>
      </c>
      <c r="I176" s="21"/>
      <c r="J176" s="23">
        <f>L172</f>
        <v>0</v>
      </c>
      <c r="K176" s="21"/>
      <c r="L176" s="21"/>
    </row>
    <row r="177" spans="1:12" x14ac:dyDescent="0.35">
      <c r="A177" s="21"/>
      <c r="B177" s="21"/>
      <c r="C177" s="21"/>
      <c r="D177" s="17"/>
      <c r="E177" s="16"/>
      <c r="F177" s="16"/>
      <c r="G177" s="16"/>
      <c r="H177" s="22" t="s">
        <v>512</v>
      </c>
      <c r="I177" s="21"/>
      <c r="J177" s="23">
        <f>J176*0.2316</f>
        <v>0</v>
      </c>
      <c r="K177" s="21"/>
      <c r="L177" s="21"/>
    </row>
    <row r="178" spans="1:12" x14ac:dyDescent="0.35">
      <c r="A178" s="21"/>
      <c r="B178" s="21"/>
      <c r="C178" s="21"/>
      <c r="D178" s="17"/>
      <c r="E178" s="16"/>
      <c r="F178" s="16"/>
      <c r="G178" s="16"/>
      <c r="H178" s="22" t="s">
        <v>506</v>
      </c>
      <c r="I178" s="21"/>
      <c r="J178" s="23">
        <f>J177+J176</f>
        <v>0</v>
      </c>
      <c r="K178" s="21"/>
      <c r="L178" s="21"/>
    </row>
    <row r="179" spans="1:12" ht="60" customHeight="1" x14ac:dyDescent="0.35">
      <c r="A179" s="15"/>
      <c r="B179" s="15"/>
      <c r="C179" s="15"/>
      <c r="D179" s="15"/>
      <c r="E179" s="15"/>
      <c r="F179" s="15"/>
      <c r="G179" s="15"/>
      <c r="H179" s="15"/>
      <c r="I179" s="15"/>
      <c r="J179" s="15"/>
      <c r="K179" s="15"/>
      <c r="L179" s="15"/>
    </row>
    <row r="180" spans="1:12" ht="70" customHeight="1" x14ac:dyDescent="0.35">
      <c r="A180" s="24" t="s">
        <v>505</v>
      </c>
      <c r="B180" s="25"/>
      <c r="C180" s="25"/>
      <c r="D180" s="25"/>
      <c r="E180" s="25"/>
      <c r="F180" s="25"/>
      <c r="G180" s="25"/>
      <c r="H180" s="25"/>
      <c r="I180" s="25"/>
      <c r="J180" s="25"/>
      <c r="K180" s="25"/>
      <c r="L180" s="25"/>
    </row>
  </sheetData>
  <mergeCells count="31">
    <mergeCell ref="E1:G1"/>
    <mergeCell ref="H1:J1"/>
    <mergeCell ref="K1:L1"/>
    <mergeCell ref="E2:G2"/>
    <mergeCell ref="H2:J2"/>
    <mergeCell ref="K2:L2"/>
    <mergeCell ref="A4:L4"/>
    <mergeCell ref="A5:A6"/>
    <mergeCell ref="B5:B6"/>
    <mergeCell ref="C5:C6"/>
    <mergeCell ref="D5:D6"/>
    <mergeCell ref="E5:E6"/>
    <mergeCell ref="F5:F6"/>
    <mergeCell ref="G5:I5"/>
    <mergeCell ref="J5:L5"/>
    <mergeCell ref="A174:C174"/>
    <mergeCell ref="H174:I174"/>
    <mergeCell ref="J174:L174"/>
    <mergeCell ref="A175:C175"/>
    <mergeCell ref="H175:I175"/>
    <mergeCell ref="J175:L175"/>
    <mergeCell ref="A178:C178"/>
    <mergeCell ref="H178:I178"/>
    <mergeCell ref="J178:L178"/>
    <mergeCell ref="A180:L180"/>
    <mergeCell ref="A176:C176"/>
    <mergeCell ref="H176:I176"/>
    <mergeCell ref="J176:L176"/>
    <mergeCell ref="A177:C177"/>
    <mergeCell ref="H177:I177"/>
    <mergeCell ref="J177:L177"/>
  </mergeCells>
  <pageMargins left="0.5" right="0.5" top="1" bottom="1" header="0.5" footer="0.5"/>
  <pageSetup paperSize="9" scale="75" fitToHeight="0" orientation="landscape" r:id="rId1"/>
  <headerFooter>
    <oddHeader>&amp;L &amp;C &amp;R</oddHeader>
    <oddFooter>&amp;L &amp;C &amp;R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80"/>
  <sheetViews>
    <sheetView showOutlineSymbols="0" showWhiteSpace="0" workbookViewId="0">
      <pane xSplit="5" ySplit="7" topLeftCell="F175" activePane="bottomRight" state="frozen"/>
      <selection pane="topRight" activeCell="F1" sqref="F1"/>
      <selection pane="bottomLeft" activeCell="A8" sqref="A8"/>
      <selection pane="bottomRight" activeCell="C2" sqref="C2"/>
    </sheetView>
  </sheetViews>
  <sheetFormatPr defaultRowHeight="14.15" x14ac:dyDescent="0.35"/>
  <cols>
    <col min="1" max="3" width="10" bestFit="1" customWidth="1"/>
    <col min="4" max="4" width="60" bestFit="1" customWidth="1"/>
    <col min="5" max="5" width="5" bestFit="1" customWidth="1"/>
    <col min="6" max="14" width="10" bestFit="1" customWidth="1"/>
  </cols>
  <sheetData>
    <row r="1" spans="1:12" x14ac:dyDescent="0.35">
      <c r="A1" s="1"/>
      <c r="B1" s="1"/>
      <c r="C1" s="1"/>
      <c r="D1" s="1" t="s">
        <v>0</v>
      </c>
      <c r="E1" s="32" t="s">
        <v>1</v>
      </c>
      <c r="F1" s="32"/>
      <c r="G1" s="32"/>
      <c r="H1" s="32"/>
      <c r="I1" s="32"/>
      <c r="J1" s="32"/>
      <c r="K1" s="32"/>
      <c r="L1" s="32"/>
    </row>
    <row r="2" spans="1:12" ht="96.75" customHeight="1" x14ac:dyDescent="0.35">
      <c r="A2" s="14"/>
      <c r="B2" s="14"/>
      <c r="C2" s="14"/>
      <c r="D2" s="19" t="s">
        <v>508</v>
      </c>
      <c r="E2" s="22" t="s">
        <v>510</v>
      </c>
      <c r="F2" s="26"/>
      <c r="G2" s="26"/>
      <c r="H2" s="26"/>
      <c r="I2" s="26"/>
      <c r="J2" s="26"/>
      <c r="K2" s="26"/>
      <c r="L2" s="26"/>
    </row>
    <row r="3" spans="1:12" ht="5.25" customHeight="1" x14ac:dyDescent="0.35">
      <c r="A3" s="14"/>
      <c r="B3" s="14"/>
      <c r="C3" s="14"/>
      <c r="D3" s="19"/>
      <c r="E3" s="14"/>
      <c r="F3" s="14"/>
      <c r="G3" s="14"/>
      <c r="H3" s="14"/>
      <c r="I3" s="14"/>
      <c r="J3" s="14"/>
      <c r="K3" s="14"/>
      <c r="L3" s="14"/>
    </row>
    <row r="4" spans="1:12" x14ac:dyDescent="0.35">
      <c r="A4" s="27" t="s">
        <v>514</v>
      </c>
      <c r="B4" s="25"/>
      <c r="C4" s="25"/>
      <c r="D4" s="25"/>
      <c r="E4" s="25"/>
      <c r="F4" s="25"/>
      <c r="G4" s="25"/>
      <c r="H4" s="25"/>
      <c r="I4" s="25"/>
      <c r="J4" s="25"/>
      <c r="K4" s="25"/>
      <c r="L4" s="25"/>
    </row>
    <row r="5" spans="1:12" ht="15" customHeight="1" x14ac:dyDescent="0.35">
      <c r="A5" s="28" t="s">
        <v>2</v>
      </c>
      <c r="B5" s="29" t="s">
        <v>3</v>
      </c>
      <c r="C5" s="28" t="s">
        <v>4</v>
      </c>
      <c r="D5" s="28" t="s">
        <v>5</v>
      </c>
      <c r="E5" s="30" t="s">
        <v>6</v>
      </c>
      <c r="F5" s="29" t="s">
        <v>7</v>
      </c>
      <c r="G5" s="31" t="s">
        <v>511</v>
      </c>
      <c r="H5" s="28"/>
      <c r="I5" s="28"/>
      <c r="J5" s="30" t="s">
        <v>8</v>
      </c>
      <c r="K5" s="28"/>
      <c r="L5" s="28"/>
    </row>
    <row r="6" spans="1:12" ht="15" customHeight="1" x14ac:dyDescent="0.35">
      <c r="A6" s="29"/>
      <c r="B6" s="29"/>
      <c r="C6" s="29"/>
      <c r="D6" s="29"/>
      <c r="E6" s="29"/>
      <c r="F6" s="29"/>
      <c r="G6" s="2" t="s">
        <v>9</v>
      </c>
      <c r="H6" s="2" t="s">
        <v>10</v>
      </c>
      <c r="I6" s="2" t="s">
        <v>8</v>
      </c>
      <c r="J6" s="2" t="s">
        <v>9</v>
      </c>
      <c r="K6" s="2" t="s">
        <v>10</v>
      </c>
      <c r="L6" s="2" t="s">
        <v>8</v>
      </c>
    </row>
    <row r="7" spans="1:12" ht="24" customHeight="1" x14ac:dyDescent="0.35">
      <c r="A7" s="3" t="s">
        <v>11</v>
      </c>
      <c r="B7" s="3"/>
      <c r="C7" s="3"/>
      <c r="D7" s="3" t="s">
        <v>12</v>
      </c>
      <c r="E7" s="3"/>
      <c r="F7" s="4"/>
      <c r="G7" s="3"/>
      <c r="H7" s="3"/>
      <c r="I7" s="3"/>
      <c r="J7" s="3"/>
      <c r="K7" s="3"/>
      <c r="L7" s="5">
        <f>SUM(L8:L10)</f>
        <v>27179.43</v>
      </c>
    </row>
    <row r="8" spans="1:12" ht="24" customHeight="1" x14ac:dyDescent="0.35">
      <c r="A8" s="6" t="s">
        <v>13</v>
      </c>
      <c r="B8" s="8" t="s">
        <v>14</v>
      </c>
      <c r="C8" s="6" t="s">
        <v>15</v>
      </c>
      <c r="D8" s="6" t="s">
        <v>16</v>
      </c>
      <c r="E8" s="7" t="s">
        <v>17</v>
      </c>
      <c r="F8" s="8">
        <v>3</v>
      </c>
      <c r="G8" s="9">
        <v>3221.21</v>
      </c>
      <c r="H8" s="9">
        <v>385.67</v>
      </c>
      <c r="I8" s="9">
        <f>G8+H8</f>
        <v>3606.88</v>
      </c>
      <c r="J8" s="9">
        <f>TRUNC(F8 * G8, 2)</f>
        <v>9663.6299999999992</v>
      </c>
      <c r="K8" s="9">
        <f>L8 - J8</f>
        <v>1157.0100000000002</v>
      </c>
      <c r="L8" s="9">
        <f>TRUNC(F8 * I8, 2)</f>
        <v>10820.64</v>
      </c>
    </row>
    <row r="9" spans="1:12" ht="24" customHeight="1" x14ac:dyDescent="0.35">
      <c r="A9" s="6" t="s">
        <v>18</v>
      </c>
      <c r="B9" s="8" t="s">
        <v>19</v>
      </c>
      <c r="C9" s="6" t="s">
        <v>15</v>
      </c>
      <c r="D9" s="6" t="s">
        <v>20</v>
      </c>
      <c r="E9" s="7" t="s">
        <v>21</v>
      </c>
      <c r="F9" s="8">
        <v>155</v>
      </c>
      <c r="G9" s="9">
        <v>102.85</v>
      </c>
      <c r="H9" s="9">
        <v>1.54</v>
      </c>
      <c r="I9" s="9">
        <v>104.39</v>
      </c>
      <c r="J9" s="9">
        <f>TRUNC(F9 * G9, 2)</f>
        <v>15941.75</v>
      </c>
      <c r="K9" s="9">
        <f>L9 - J9</f>
        <v>238.70000000000073</v>
      </c>
      <c r="L9" s="9">
        <f>TRUNC(F9 * I9, 2)</f>
        <v>16180.45</v>
      </c>
    </row>
    <row r="10" spans="1:12" ht="24" customHeight="1" x14ac:dyDescent="0.35">
      <c r="A10" s="6" t="s">
        <v>22</v>
      </c>
      <c r="B10" s="8" t="s">
        <v>23</v>
      </c>
      <c r="C10" s="6" t="s">
        <v>24</v>
      </c>
      <c r="D10" s="6" t="s">
        <v>25</v>
      </c>
      <c r="E10" s="7" t="s">
        <v>26</v>
      </c>
      <c r="F10" s="8">
        <v>1</v>
      </c>
      <c r="G10" s="9">
        <v>0</v>
      </c>
      <c r="H10" s="9">
        <v>178.34</v>
      </c>
      <c r="I10" s="9">
        <v>178.34</v>
      </c>
      <c r="J10" s="9">
        <f>TRUNC(F10 * G10, 2)</f>
        <v>0</v>
      </c>
      <c r="K10" s="9">
        <f>L10 - J10</f>
        <v>178.34</v>
      </c>
      <c r="L10" s="9">
        <f>TRUNC(F10 * I10, 2)</f>
        <v>178.34</v>
      </c>
    </row>
    <row r="11" spans="1:12" ht="24" customHeight="1" x14ac:dyDescent="0.35">
      <c r="A11" s="3" t="s">
        <v>27</v>
      </c>
      <c r="B11" s="3"/>
      <c r="C11" s="3"/>
      <c r="D11" s="3" t="s">
        <v>28</v>
      </c>
      <c r="E11" s="3"/>
      <c r="F11" s="4"/>
      <c r="G11" s="3"/>
      <c r="H11" s="3"/>
      <c r="I11" s="3"/>
      <c r="J11" s="3"/>
      <c r="K11" s="3"/>
      <c r="L11" s="5">
        <f>SUM(L12:L14)</f>
        <v>7135.24</v>
      </c>
    </row>
    <row r="12" spans="1:12" ht="24" customHeight="1" x14ac:dyDescent="0.35">
      <c r="A12" s="6" t="s">
        <v>29</v>
      </c>
      <c r="B12" s="8" t="s">
        <v>30</v>
      </c>
      <c r="C12" s="6" t="s">
        <v>15</v>
      </c>
      <c r="D12" s="6" t="s">
        <v>31</v>
      </c>
      <c r="E12" s="7" t="s">
        <v>32</v>
      </c>
      <c r="F12" s="8">
        <v>4</v>
      </c>
      <c r="G12" s="9">
        <v>42.2</v>
      </c>
      <c r="H12" s="9">
        <v>294.35000000000002</v>
      </c>
      <c r="I12" s="9">
        <f>G12+H12</f>
        <v>336.55</v>
      </c>
      <c r="J12" s="9">
        <f>TRUNC(F12 * G12, 2)</f>
        <v>168.8</v>
      </c>
      <c r="K12" s="9">
        <f>L12 - J12</f>
        <v>1177.4000000000001</v>
      </c>
      <c r="L12" s="9">
        <f>TRUNC(F12 * I12, 2)</f>
        <v>1346.2</v>
      </c>
    </row>
    <row r="13" spans="1:12" ht="36" customHeight="1" x14ac:dyDescent="0.35">
      <c r="A13" s="10" t="s">
        <v>33</v>
      </c>
      <c r="B13" s="12" t="s">
        <v>34</v>
      </c>
      <c r="C13" s="10" t="s">
        <v>15</v>
      </c>
      <c r="D13" s="10" t="s">
        <v>35</v>
      </c>
      <c r="E13" s="11" t="s">
        <v>17</v>
      </c>
      <c r="F13" s="12">
        <v>3</v>
      </c>
      <c r="G13" s="13">
        <v>0</v>
      </c>
      <c r="H13" s="13">
        <v>1187.5</v>
      </c>
      <c r="I13" s="9">
        <f>G13+H13</f>
        <v>1187.5</v>
      </c>
      <c r="J13" s="9">
        <f>TRUNC(F13 * G13, 2)</f>
        <v>0</v>
      </c>
      <c r="K13" s="9">
        <f>L13 - J13</f>
        <v>3562.5</v>
      </c>
      <c r="L13" s="9">
        <f>TRUNC(F13 * I13, 2)</f>
        <v>3562.5</v>
      </c>
    </row>
    <row r="14" spans="1:12" ht="36" customHeight="1" x14ac:dyDescent="0.35">
      <c r="A14" s="10" t="s">
        <v>36</v>
      </c>
      <c r="B14" s="12" t="s">
        <v>37</v>
      </c>
      <c r="C14" s="10" t="s">
        <v>15</v>
      </c>
      <c r="D14" s="10" t="s">
        <v>38</v>
      </c>
      <c r="E14" s="11" t="s">
        <v>17</v>
      </c>
      <c r="F14" s="12">
        <v>3</v>
      </c>
      <c r="G14" s="13">
        <v>0</v>
      </c>
      <c r="H14" s="13">
        <v>742.18</v>
      </c>
      <c r="I14" s="9">
        <f>G14+H14</f>
        <v>742.18</v>
      </c>
      <c r="J14" s="9">
        <f>TRUNC(F14 * G14, 2)</f>
        <v>0</v>
      </c>
      <c r="K14" s="9">
        <f>L14 - J14</f>
        <v>2226.54</v>
      </c>
      <c r="L14" s="9">
        <f>TRUNC(F14 * I14, 2)</f>
        <v>2226.54</v>
      </c>
    </row>
    <row r="15" spans="1:12" ht="24" customHeight="1" x14ac:dyDescent="0.35">
      <c r="A15" s="3" t="s">
        <v>39</v>
      </c>
      <c r="B15" s="3"/>
      <c r="C15" s="3"/>
      <c r="D15" s="3" t="s">
        <v>40</v>
      </c>
      <c r="E15" s="3"/>
      <c r="F15" s="4"/>
      <c r="G15" s="3"/>
      <c r="H15" s="3"/>
      <c r="I15" s="3"/>
      <c r="J15" s="3"/>
      <c r="K15" s="3"/>
      <c r="L15" s="5">
        <f>SUM(L16:L39)</f>
        <v>54821.589999999989</v>
      </c>
    </row>
    <row r="16" spans="1:12" ht="24" customHeight="1" x14ac:dyDescent="0.35">
      <c r="A16" s="6" t="s">
        <v>41</v>
      </c>
      <c r="B16" s="8" t="s">
        <v>42</v>
      </c>
      <c r="C16" s="6" t="s">
        <v>15</v>
      </c>
      <c r="D16" s="6" t="s">
        <v>43</v>
      </c>
      <c r="E16" s="7" t="s">
        <v>32</v>
      </c>
      <c r="F16" s="8">
        <v>16</v>
      </c>
      <c r="G16" s="9">
        <v>5.44</v>
      </c>
      <c r="H16" s="9">
        <v>2.66</v>
      </c>
      <c r="I16" s="9">
        <f t="shared" ref="I16:I39" si="0">G16+H16</f>
        <v>8.1000000000000014</v>
      </c>
      <c r="J16" s="9">
        <f t="shared" ref="J16:J39" si="1">TRUNC(F16 * G16, 2)</f>
        <v>87.04</v>
      </c>
      <c r="K16" s="9">
        <f t="shared" ref="K16:K39" si="2">L16 - J16</f>
        <v>42.559999999999988</v>
      </c>
      <c r="L16" s="9">
        <f t="shared" ref="L16:L39" si="3">TRUNC(F16 * I16, 2)</f>
        <v>129.6</v>
      </c>
    </row>
    <row r="17" spans="1:12" ht="24" customHeight="1" x14ac:dyDescent="0.35">
      <c r="A17" s="6" t="s">
        <v>44</v>
      </c>
      <c r="B17" s="8" t="s">
        <v>45</v>
      </c>
      <c r="C17" s="6" t="s">
        <v>15</v>
      </c>
      <c r="D17" s="6" t="s">
        <v>46</v>
      </c>
      <c r="E17" s="7" t="s">
        <v>32</v>
      </c>
      <c r="F17" s="8">
        <v>161.66999999999999</v>
      </c>
      <c r="G17" s="9">
        <v>0.94</v>
      </c>
      <c r="H17" s="9">
        <v>0.49</v>
      </c>
      <c r="I17" s="9">
        <f t="shared" si="0"/>
        <v>1.43</v>
      </c>
      <c r="J17" s="9">
        <f t="shared" si="1"/>
        <v>151.96</v>
      </c>
      <c r="K17" s="9">
        <f t="shared" si="2"/>
        <v>79.22</v>
      </c>
      <c r="L17" s="9">
        <f t="shared" si="3"/>
        <v>231.18</v>
      </c>
    </row>
    <row r="18" spans="1:12" ht="24" customHeight="1" x14ac:dyDescent="0.35">
      <c r="A18" s="6" t="s">
        <v>47</v>
      </c>
      <c r="B18" s="8" t="s">
        <v>48</v>
      </c>
      <c r="C18" s="6" t="s">
        <v>49</v>
      </c>
      <c r="D18" s="6" t="s">
        <v>50</v>
      </c>
      <c r="E18" s="7" t="s">
        <v>32</v>
      </c>
      <c r="F18" s="8">
        <v>152.96</v>
      </c>
      <c r="G18" s="9">
        <v>9.41</v>
      </c>
      <c r="H18" s="9">
        <v>2.72</v>
      </c>
      <c r="I18" s="9">
        <f t="shared" si="0"/>
        <v>12.13</v>
      </c>
      <c r="J18" s="9">
        <f t="shared" si="1"/>
        <v>1439.35</v>
      </c>
      <c r="K18" s="9">
        <f t="shared" si="2"/>
        <v>416.05000000000018</v>
      </c>
      <c r="L18" s="9">
        <f t="shared" si="3"/>
        <v>1855.4</v>
      </c>
    </row>
    <row r="19" spans="1:12" ht="24" customHeight="1" x14ac:dyDescent="0.35">
      <c r="A19" s="6" t="s">
        <v>51</v>
      </c>
      <c r="B19" s="8" t="s">
        <v>52</v>
      </c>
      <c r="C19" s="6" t="s">
        <v>15</v>
      </c>
      <c r="D19" s="6" t="s">
        <v>53</v>
      </c>
      <c r="E19" s="7" t="s">
        <v>54</v>
      </c>
      <c r="F19" s="8">
        <v>46</v>
      </c>
      <c r="G19" s="9">
        <v>5.29</v>
      </c>
      <c r="H19" s="9">
        <v>2.52</v>
      </c>
      <c r="I19" s="9">
        <f t="shared" si="0"/>
        <v>7.8100000000000005</v>
      </c>
      <c r="J19" s="9">
        <f t="shared" si="1"/>
        <v>243.34</v>
      </c>
      <c r="K19" s="9">
        <f t="shared" si="2"/>
        <v>115.91999999999999</v>
      </c>
      <c r="L19" s="9">
        <f t="shared" si="3"/>
        <v>359.26</v>
      </c>
    </row>
    <row r="20" spans="1:12" ht="24" customHeight="1" x14ac:dyDescent="0.35">
      <c r="A20" s="6" t="s">
        <v>55</v>
      </c>
      <c r="B20" s="8" t="s">
        <v>56</v>
      </c>
      <c r="C20" s="6" t="s">
        <v>49</v>
      </c>
      <c r="D20" s="6" t="s">
        <v>57</v>
      </c>
      <c r="E20" s="7" t="s">
        <v>26</v>
      </c>
      <c r="F20" s="8">
        <v>51</v>
      </c>
      <c r="G20" s="9">
        <v>8.77</v>
      </c>
      <c r="H20" s="9">
        <v>2.4700000000000002</v>
      </c>
      <c r="I20" s="9">
        <f t="shared" si="0"/>
        <v>11.24</v>
      </c>
      <c r="J20" s="9">
        <f t="shared" si="1"/>
        <v>447.27</v>
      </c>
      <c r="K20" s="9">
        <f t="shared" si="2"/>
        <v>125.97000000000003</v>
      </c>
      <c r="L20" s="9">
        <f t="shared" si="3"/>
        <v>573.24</v>
      </c>
    </row>
    <row r="21" spans="1:12" ht="24" customHeight="1" x14ac:dyDescent="0.35">
      <c r="A21" s="6" t="s">
        <v>58</v>
      </c>
      <c r="B21" s="8" t="s">
        <v>59</v>
      </c>
      <c r="C21" s="6" t="s">
        <v>49</v>
      </c>
      <c r="D21" s="6" t="s">
        <v>60</v>
      </c>
      <c r="E21" s="7" t="s">
        <v>32</v>
      </c>
      <c r="F21" s="8">
        <v>43.32</v>
      </c>
      <c r="G21" s="9">
        <v>13.85</v>
      </c>
      <c r="H21" s="9">
        <v>1.77</v>
      </c>
      <c r="I21" s="9">
        <f t="shared" si="0"/>
        <v>15.62</v>
      </c>
      <c r="J21" s="9">
        <f t="shared" si="1"/>
        <v>599.98</v>
      </c>
      <c r="K21" s="9">
        <f t="shared" si="2"/>
        <v>76.669999999999959</v>
      </c>
      <c r="L21" s="9">
        <f t="shared" si="3"/>
        <v>676.65</v>
      </c>
    </row>
    <row r="22" spans="1:12" ht="24" customHeight="1" x14ac:dyDescent="0.35">
      <c r="A22" s="6" t="s">
        <v>61</v>
      </c>
      <c r="B22" s="8" t="s">
        <v>62</v>
      </c>
      <c r="C22" s="6" t="s">
        <v>15</v>
      </c>
      <c r="D22" s="6" t="s">
        <v>63</v>
      </c>
      <c r="E22" s="7" t="s">
        <v>64</v>
      </c>
      <c r="F22" s="8">
        <v>37.700000000000003</v>
      </c>
      <c r="G22" s="9">
        <v>31.65</v>
      </c>
      <c r="H22" s="9">
        <v>17.34</v>
      </c>
      <c r="I22" s="9">
        <f t="shared" si="0"/>
        <v>48.989999999999995</v>
      </c>
      <c r="J22" s="9">
        <f t="shared" si="1"/>
        <v>1193.2</v>
      </c>
      <c r="K22" s="9">
        <f t="shared" si="2"/>
        <v>653.72</v>
      </c>
      <c r="L22" s="9">
        <f t="shared" si="3"/>
        <v>1846.92</v>
      </c>
    </row>
    <row r="23" spans="1:12" ht="36" customHeight="1" x14ac:dyDescent="0.35">
      <c r="A23" s="6" t="s">
        <v>65</v>
      </c>
      <c r="B23" s="8" t="s">
        <v>66</v>
      </c>
      <c r="C23" s="6" t="s">
        <v>24</v>
      </c>
      <c r="D23" s="6" t="s">
        <v>67</v>
      </c>
      <c r="E23" s="7" t="s">
        <v>32</v>
      </c>
      <c r="F23" s="8">
        <v>11.55</v>
      </c>
      <c r="G23" s="9">
        <v>4.12</v>
      </c>
      <c r="H23" s="9">
        <v>2.12</v>
      </c>
      <c r="I23" s="9">
        <f t="shared" si="0"/>
        <v>6.24</v>
      </c>
      <c r="J23" s="9">
        <f t="shared" si="1"/>
        <v>47.58</v>
      </c>
      <c r="K23" s="9">
        <f t="shared" si="2"/>
        <v>24.489999999999995</v>
      </c>
      <c r="L23" s="9">
        <f t="shared" si="3"/>
        <v>72.069999999999993</v>
      </c>
    </row>
    <row r="24" spans="1:12" ht="36" customHeight="1" x14ac:dyDescent="0.35">
      <c r="A24" s="6" t="s">
        <v>68</v>
      </c>
      <c r="B24" s="8" t="s">
        <v>69</v>
      </c>
      <c r="C24" s="6" t="s">
        <v>15</v>
      </c>
      <c r="D24" s="6" t="s">
        <v>70</v>
      </c>
      <c r="E24" s="7" t="s">
        <v>32</v>
      </c>
      <c r="F24" s="8">
        <v>472.7</v>
      </c>
      <c r="G24" s="9">
        <v>7.07</v>
      </c>
      <c r="H24" s="9">
        <v>3.68</v>
      </c>
      <c r="I24" s="9">
        <f t="shared" si="0"/>
        <v>10.75</v>
      </c>
      <c r="J24" s="9">
        <f t="shared" si="1"/>
        <v>3341.98</v>
      </c>
      <c r="K24" s="9">
        <f t="shared" si="2"/>
        <v>1739.5400000000004</v>
      </c>
      <c r="L24" s="9">
        <f t="shared" si="3"/>
        <v>5081.5200000000004</v>
      </c>
    </row>
    <row r="25" spans="1:12" ht="24" customHeight="1" x14ac:dyDescent="0.35">
      <c r="A25" s="6" t="s">
        <v>71</v>
      </c>
      <c r="B25" s="8" t="s">
        <v>72</v>
      </c>
      <c r="C25" s="6" t="s">
        <v>15</v>
      </c>
      <c r="D25" s="6" t="s">
        <v>73</v>
      </c>
      <c r="E25" s="7" t="s">
        <v>32</v>
      </c>
      <c r="F25" s="8">
        <v>302.14</v>
      </c>
      <c r="G25" s="9">
        <v>1.91</v>
      </c>
      <c r="H25" s="9">
        <v>0.98</v>
      </c>
      <c r="I25" s="9">
        <f t="shared" si="0"/>
        <v>2.8899999999999997</v>
      </c>
      <c r="J25" s="9">
        <f t="shared" si="1"/>
        <v>577.08000000000004</v>
      </c>
      <c r="K25" s="9">
        <f t="shared" si="2"/>
        <v>296.09999999999991</v>
      </c>
      <c r="L25" s="9">
        <f t="shared" si="3"/>
        <v>873.18</v>
      </c>
    </row>
    <row r="26" spans="1:12" ht="24" customHeight="1" x14ac:dyDescent="0.35">
      <c r="A26" s="6" t="s">
        <v>74</v>
      </c>
      <c r="B26" s="8" t="s">
        <v>75</v>
      </c>
      <c r="C26" s="6" t="s">
        <v>76</v>
      </c>
      <c r="D26" s="6" t="s">
        <v>77</v>
      </c>
      <c r="E26" s="7" t="s">
        <v>64</v>
      </c>
      <c r="F26" s="8">
        <v>8.73</v>
      </c>
      <c r="G26" s="9">
        <v>110.63</v>
      </c>
      <c r="H26" s="9">
        <v>52.61</v>
      </c>
      <c r="I26" s="9">
        <f t="shared" si="0"/>
        <v>163.24</v>
      </c>
      <c r="J26" s="9">
        <f t="shared" si="1"/>
        <v>965.79</v>
      </c>
      <c r="K26" s="9">
        <f t="shared" si="2"/>
        <v>459.28999999999996</v>
      </c>
      <c r="L26" s="9">
        <f t="shared" si="3"/>
        <v>1425.08</v>
      </c>
    </row>
    <row r="27" spans="1:12" ht="24" customHeight="1" x14ac:dyDescent="0.35">
      <c r="A27" s="6" t="s">
        <v>78</v>
      </c>
      <c r="B27" s="8" t="s">
        <v>79</v>
      </c>
      <c r="C27" s="6" t="s">
        <v>24</v>
      </c>
      <c r="D27" s="6" t="s">
        <v>80</v>
      </c>
      <c r="E27" s="7" t="s">
        <v>32</v>
      </c>
      <c r="F27" s="8">
        <v>2.78</v>
      </c>
      <c r="G27" s="9">
        <v>41.93</v>
      </c>
      <c r="H27" s="9">
        <v>19.989999999999998</v>
      </c>
      <c r="I27" s="9">
        <f t="shared" si="0"/>
        <v>61.92</v>
      </c>
      <c r="J27" s="9">
        <f t="shared" si="1"/>
        <v>116.56</v>
      </c>
      <c r="K27" s="9">
        <f t="shared" si="2"/>
        <v>55.569999999999993</v>
      </c>
      <c r="L27" s="9">
        <f t="shared" si="3"/>
        <v>172.13</v>
      </c>
    </row>
    <row r="28" spans="1:12" ht="24" customHeight="1" x14ac:dyDescent="0.35">
      <c r="A28" s="6" t="s">
        <v>81</v>
      </c>
      <c r="B28" s="8" t="s">
        <v>82</v>
      </c>
      <c r="C28" s="6" t="s">
        <v>49</v>
      </c>
      <c r="D28" s="6" t="s">
        <v>83</v>
      </c>
      <c r="E28" s="7" t="s">
        <v>32</v>
      </c>
      <c r="F28" s="8">
        <v>179.88</v>
      </c>
      <c r="G28" s="9">
        <v>6.99</v>
      </c>
      <c r="H28" s="9">
        <v>2.13</v>
      </c>
      <c r="I28" s="9">
        <f t="shared" si="0"/>
        <v>9.120000000000001</v>
      </c>
      <c r="J28" s="9">
        <f t="shared" si="1"/>
        <v>1257.3599999999999</v>
      </c>
      <c r="K28" s="9">
        <f t="shared" si="2"/>
        <v>383.1400000000001</v>
      </c>
      <c r="L28" s="9">
        <f t="shared" si="3"/>
        <v>1640.5</v>
      </c>
    </row>
    <row r="29" spans="1:12" ht="24" customHeight="1" x14ac:dyDescent="0.35">
      <c r="A29" s="6" t="s">
        <v>84</v>
      </c>
      <c r="B29" s="8" t="s">
        <v>85</v>
      </c>
      <c r="C29" s="6" t="s">
        <v>24</v>
      </c>
      <c r="D29" s="6" t="s">
        <v>86</v>
      </c>
      <c r="E29" s="7" t="s">
        <v>32</v>
      </c>
      <c r="F29" s="8">
        <v>887.94</v>
      </c>
      <c r="G29" s="9">
        <v>10.24</v>
      </c>
      <c r="H29" s="9">
        <v>4.92</v>
      </c>
      <c r="I29" s="9">
        <f t="shared" si="0"/>
        <v>15.16</v>
      </c>
      <c r="J29" s="9">
        <f t="shared" si="1"/>
        <v>9092.5</v>
      </c>
      <c r="K29" s="9">
        <f t="shared" si="2"/>
        <v>4368.67</v>
      </c>
      <c r="L29" s="9">
        <f t="shared" si="3"/>
        <v>13461.17</v>
      </c>
    </row>
    <row r="30" spans="1:12" ht="24" customHeight="1" x14ac:dyDescent="0.35">
      <c r="A30" s="6" t="s">
        <v>87</v>
      </c>
      <c r="B30" s="8" t="s">
        <v>88</v>
      </c>
      <c r="C30" s="6" t="s">
        <v>76</v>
      </c>
      <c r="D30" s="6" t="s">
        <v>89</v>
      </c>
      <c r="E30" s="7" t="s">
        <v>90</v>
      </c>
      <c r="F30" s="8">
        <v>131.16</v>
      </c>
      <c r="G30" s="9">
        <v>3.97</v>
      </c>
      <c r="H30" s="9">
        <v>1.88</v>
      </c>
      <c r="I30" s="9">
        <f t="shared" si="0"/>
        <v>5.85</v>
      </c>
      <c r="J30" s="9">
        <f t="shared" si="1"/>
        <v>520.70000000000005</v>
      </c>
      <c r="K30" s="9">
        <f t="shared" si="2"/>
        <v>246.57999999999993</v>
      </c>
      <c r="L30" s="9">
        <f t="shared" si="3"/>
        <v>767.28</v>
      </c>
    </row>
    <row r="31" spans="1:12" ht="36" customHeight="1" x14ac:dyDescent="0.35">
      <c r="A31" s="6" t="s">
        <v>91</v>
      </c>
      <c r="B31" s="8" t="s">
        <v>72</v>
      </c>
      <c r="C31" s="6" t="s">
        <v>15</v>
      </c>
      <c r="D31" s="6" t="s">
        <v>92</v>
      </c>
      <c r="E31" s="7" t="s">
        <v>32</v>
      </c>
      <c r="F31" s="8">
        <v>134.80000000000001</v>
      </c>
      <c r="G31" s="9">
        <v>1.91</v>
      </c>
      <c r="H31" s="9">
        <v>0.98</v>
      </c>
      <c r="I31" s="9">
        <f t="shared" si="0"/>
        <v>2.8899999999999997</v>
      </c>
      <c r="J31" s="9">
        <f t="shared" si="1"/>
        <v>257.45999999999998</v>
      </c>
      <c r="K31" s="9">
        <f t="shared" si="2"/>
        <v>132.11000000000001</v>
      </c>
      <c r="L31" s="9">
        <f t="shared" si="3"/>
        <v>389.57</v>
      </c>
    </row>
    <row r="32" spans="1:12" ht="36" customHeight="1" x14ac:dyDescent="0.35">
      <c r="A32" s="6" t="s">
        <v>93</v>
      </c>
      <c r="B32" s="8" t="s">
        <v>94</v>
      </c>
      <c r="C32" s="6" t="s">
        <v>15</v>
      </c>
      <c r="D32" s="6" t="s">
        <v>95</v>
      </c>
      <c r="E32" s="7" t="s">
        <v>32</v>
      </c>
      <c r="F32" s="8">
        <v>1000</v>
      </c>
      <c r="G32" s="9">
        <v>2.02</v>
      </c>
      <c r="H32" s="9">
        <v>1</v>
      </c>
      <c r="I32" s="9">
        <f t="shared" si="0"/>
        <v>3.02</v>
      </c>
      <c r="J32" s="9">
        <f t="shared" si="1"/>
        <v>2020</v>
      </c>
      <c r="K32" s="9">
        <f t="shared" si="2"/>
        <v>1000</v>
      </c>
      <c r="L32" s="9">
        <f t="shared" si="3"/>
        <v>3020</v>
      </c>
    </row>
    <row r="33" spans="1:12" ht="24" customHeight="1" x14ac:dyDescent="0.35">
      <c r="A33" s="6" t="s">
        <v>96</v>
      </c>
      <c r="B33" s="8" t="s">
        <v>97</v>
      </c>
      <c r="C33" s="6" t="s">
        <v>49</v>
      </c>
      <c r="D33" s="6" t="s">
        <v>98</v>
      </c>
      <c r="E33" s="7" t="s">
        <v>32</v>
      </c>
      <c r="F33" s="8">
        <v>11.01</v>
      </c>
      <c r="G33" s="9">
        <v>34.979999999999997</v>
      </c>
      <c r="H33" s="9">
        <v>10.65</v>
      </c>
      <c r="I33" s="9">
        <f t="shared" si="0"/>
        <v>45.629999999999995</v>
      </c>
      <c r="J33" s="9">
        <f t="shared" si="1"/>
        <v>385.12</v>
      </c>
      <c r="K33" s="9">
        <f t="shared" si="2"/>
        <v>117.25999999999999</v>
      </c>
      <c r="L33" s="9">
        <f t="shared" si="3"/>
        <v>502.38</v>
      </c>
    </row>
    <row r="34" spans="1:12" ht="24" customHeight="1" x14ac:dyDescent="0.35">
      <c r="A34" s="6" t="s">
        <v>99</v>
      </c>
      <c r="B34" s="8" t="s">
        <v>100</v>
      </c>
      <c r="C34" s="6" t="s">
        <v>76</v>
      </c>
      <c r="D34" s="6" t="s">
        <v>101</v>
      </c>
      <c r="E34" s="7" t="s">
        <v>32</v>
      </c>
      <c r="F34" s="8">
        <v>15</v>
      </c>
      <c r="G34" s="9">
        <v>27.44</v>
      </c>
      <c r="H34" s="9">
        <v>14.95</v>
      </c>
      <c r="I34" s="9">
        <f t="shared" si="0"/>
        <v>42.39</v>
      </c>
      <c r="J34" s="9">
        <f t="shared" si="1"/>
        <v>411.6</v>
      </c>
      <c r="K34" s="9">
        <f t="shared" si="2"/>
        <v>224.25</v>
      </c>
      <c r="L34" s="9">
        <f t="shared" si="3"/>
        <v>635.85</v>
      </c>
    </row>
    <row r="35" spans="1:12" ht="24" customHeight="1" x14ac:dyDescent="0.35">
      <c r="A35" s="6" t="s">
        <v>102</v>
      </c>
      <c r="B35" s="8" t="s">
        <v>103</v>
      </c>
      <c r="C35" s="6" t="s">
        <v>49</v>
      </c>
      <c r="D35" s="6" t="s">
        <v>104</v>
      </c>
      <c r="E35" s="7" t="s">
        <v>105</v>
      </c>
      <c r="F35" s="8">
        <v>121.7</v>
      </c>
      <c r="G35" s="9">
        <v>2.91</v>
      </c>
      <c r="H35" s="9">
        <v>0.88</v>
      </c>
      <c r="I35" s="9">
        <f t="shared" si="0"/>
        <v>3.79</v>
      </c>
      <c r="J35" s="9">
        <f t="shared" si="1"/>
        <v>354.14</v>
      </c>
      <c r="K35" s="9">
        <f t="shared" si="2"/>
        <v>107.10000000000002</v>
      </c>
      <c r="L35" s="9">
        <f t="shared" si="3"/>
        <v>461.24</v>
      </c>
    </row>
    <row r="36" spans="1:12" ht="36" customHeight="1" x14ac:dyDescent="0.35">
      <c r="A36" s="6" t="s">
        <v>106</v>
      </c>
      <c r="B36" s="8" t="s">
        <v>107</v>
      </c>
      <c r="C36" s="6" t="s">
        <v>15</v>
      </c>
      <c r="D36" s="6" t="s">
        <v>108</v>
      </c>
      <c r="E36" s="7" t="s">
        <v>32</v>
      </c>
      <c r="F36" s="8">
        <v>523.37</v>
      </c>
      <c r="G36" s="9">
        <v>2.1800000000000002</v>
      </c>
      <c r="H36" s="9">
        <v>1.6</v>
      </c>
      <c r="I36" s="9">
        <f t="shared" si="0"/>
        <v>3.7800000000000002</v>
      </c>
      <c r="J36" s="9">
        <f t="shared" si="1"/>
        <v>1140.94</v>
      </c>
      <c r="K36" s="9">
        <f t="shared" si="2"/>
        <v>837.38999999999987</v>
      </c>
      <c r="L36" s="9">
        <f t="shared" si="3"/>
        <v>1978.33</v>
      </c>
    </row>
    <row r="37" spans="1:12" ht="36" customHeight="1" x14ac:dyDescent="0.35">
      <c r="A37" s="6" t="s">
        <v>109</v>
      </c>
      <c r="B37" s="8" t="s">
        <v>110</v>
      </c>
      <c r="C37" s="6" t="s">
        <v>49</v>
      </c>
      <c r="D37" s="6" t="s">
        <v>111</v>
      </c>
      <c r="E37" s="7" t="s">
        <v>32</v>
      </c>
      <c r="F37" s="8">
        <v>523.37</v>
      </c>
      <c r="G37" s="9">
        <v>11.8</v>
      </c>
      <c r="H37" s="9">
        <v>2.8</v>
      </c>
      <c r="I37" s="9">
        <f t="shared" si="0"/>
        <v>14.600000000000001</v>
      </c>
      <c r="J37" s="9">
        <f t="shared" si="1"/>
        <v>6175.76</v>
      </c>
      <c r="K37" s="9">
        <f t="shared" si="2"/>
        <v>1465.4399999999996</v>
      </c>
      <c r="L37" s="9">
        <f t="shared" si="3"/>
        <v>7641.2</v>
      </c>
    </row>
    <row r="38" spans="1:12" ht="24" customHeight="1" x14ac:dyDescent="0.35">
      <c r="A38" s="6" t="s">
        <v>112</v>
      </c>
      <c r="B38" s="8" t="s">
        <v>113</v>
      </c>
      <c r="C38" s="6" t="s">
        <v>49</v>
      </c>
      <c r="D38" s="6" t="s">
        <v>114</v>
      </c>
      <c r="E38" s="7" t="s">
        <v>64</v>
      </c>
      <c r="F38" s="8">
        <v>100.45</v>
      </c>
      <c r="G38" s="9">
        <v>11.66</v>
      </c>
      <c r="H38" s="9">
        <v>3.55</v>
      </c>
      <c r="I38" s="9">
        <f t="shared" si="0"/>
        <v>15.21</v>
      </c>
      <c r="J38" s="9">
        <f t="shared" si="1"/>
        <v>1171.24</v>
      </c>
      <c r="K38" s="9">
        <f t="shared" si="2"/>
        <v>356.59999999999991</v>
      </c>
      <c r="L38" s="9">
        <f t="shared" si="3"/>
        <v>1527.84</v>
      </c>
    </row>
    <row r="39" spans="1:12" ht="24" customHeight="1" x14ac:dyDescent="0.35">
      <c r="A39" s="10" t="s">
        <v>115</v>
      </c>
      <c r="B39" s="12" t="s">
        <v>116</v>
      </c>
      <c r="C39" s="10" t="s">
        <v>24</v>
      </c>
      <c r="D39" s="10" t="s">
        <v>117</v>
      </c>
      <c r="E39" s="11" t="s">
        <v>54</v>
      </c>
      <c r="F39" s="12">
        <v>25</v>
      </c>
      <c r="G39" s="13">
        <v>0</v>
      </c>
      <c r="H39" s="13">
        <v>380</v>
      </c>
      <c r="I39" s="9">
        <f t="shared" si="0"/>
        <v>380</v>
      </c>
      <c r="J39" s="13">
        <f t="shared" si="1"/>
        <v>0</v>
      </c>
      <c r="K39" s="13">
        <f t="shared" si="2"/>
        <v>9500</v>
      </c>
      <c r="L39" s="13">
        <f t="shared" si="3"/>
        <v>9500</v>
      </c>
    </row>
    <row r="40" spans="1:12" ht="24" customHeight="1" x14ac:dyDescent="0.35">
      <c r="A40" s="3" t="s">
        <v>118</v>
      </c>
      <c r="B40" s="3"/>
      <c r="C40" s="3"/>
      <c r="D40" s="3" t="s">
        <v>119</v>
      </c>
      <c r="E40" s="3"/>
      <c r="F40" s="4"/>
      <c r="G40" s="3"/>
      <c r="H40" s="3"/>
      <c r="I40" s="3"/>
      <c r="J40" s="3"/>
      <c r="K40" s="3"/>
      <c r="L40" s="5">
        <f>L41+L50</f>
        <v>200754.16</v>
      </c>
    </row>
    <row r="41" spans="1:12" ht="24" customHeight="1" x14ac:dyDescent="0.35">
      <c r="A41" s="3" t="s">
        <v>120</v>
      </c>
      <c r="B41" s="3"/>
      <c r="C41" s="3"/>
      <c r="D41" s="3" t="s">
        <v>121</v>
      </c>
      <c r="E41" s="3"/>
      <c r="F41" s="4"/>
      <c r="G41" s="3"/>
      <c r="H41" s="3"/>
      <c r="I41" s="3"/>
      <c r="J41" s="3"/>
      <c r="K41" s="3"/>
      <c r="L41" s="5">
        <f>SUM(L42:L49)</f>
        <v>164210.76</v>
      </c>
    </row>
    <row r="42" spans="1:12" ht="60" customHeight="1" x14ac:dyDescent="0.35">
      <c r="A42" s="6" t="s">
        <v>122</v>
      </c>
      <c r="B42" s="8" t="s">
        <v>123</v>
      </c>
      <c r="C42" s="6" t="s">
        <v>15</v>
      </c>
      <c r="D42" s="6" t="s">
        <v>124</v>
      </c>
      <c r="E42" s="7" t="s">
        <v>32</v>
      </c>
      <c r="F42" s="8">
        <v>110.28</v>
      </c>
      <c r="G42" s="9">
        <v>36.880000000000003</v>
      </c>
      <c r="H42" s="9">
        <v>50.04</v>
      </c>
      <c r="I42" s="9">
        <f>G42+H42</f>
        <v>86.92</v>
      </c>
      <c r="J42" s="9">
        <f t="shared" ref="J42:J49" si="4">TRUNC(F42 * G42, 2)</f>
        <v>4067.12</v>
      </c>
      <c r="K42" s="9">
        <f t="shared" ref="K42:K49" si="5">L42 - J42</f>
        <v>5518.4100000000008</v>
      </c>
      <c r="L42" s="9">
        <f t="shared" ref="L42:L49" si="6">TRUNC(F42 * I42, 2)</f>
        <v>9585.5300000000007</v>
      </c>
    </row>
    <row r="43" spans="1:12" ht="48" customHeight="1" x14ac:dyDescent="0.35">
      <c r="A43" s="6" t="s">
        <v>125</v>
      </c>
      <c r="B43" s="8" t="s">
        <v>126</v>
      </c>
      <c r="C43" s="6" t="s">
        <v>15</v>
      </c>
      <c r="D43" s="6" t="s">
        <v>127</v>
      </c>
      <c r="E43" s="7" t="s">
        <v>32</v>
      </c>
      <c r="F43" s="8">
        <v>36.840000000000003</v>
      </c>
      <c r="G43" s="9">
        <v>8.82</v>
      </c>
      <c r="H43" s="9">
        <v>72.819999999999993</v>
      </c>
      <c r="I43" s="9">
        <f t="shared" ref="I43:I49" si="7">G43+H43</f>
        <v>81.639999999999986</v>
      </c>
      <c r="J43" s="9">
        <f t="shared" si="4"/>
        <v>324.92</v>
      </c>
      <c r="K43" s="9">
        <f t="shared" si="5"/>
        <v>2682.69</v>
      </c>
      <c r="L43" s="9">
        <f t="shared" si="6"/>
        <v>3007.61</v>
      </c>
    </row>
    <row r="44" spans="1:12" ht="108" customHeight="1" x14ac:dyDescent="0.35">
      <c r="A44" s="10" t="s">
        <v>128</v>
      </c>
      <c r="B44" s="12" t="s">
        <v>129</v>
      </c>
      <c r="C44" s="10" t="s">
        <v>24</v>
      </c>
      <c r="D44" s="10" t="s">
        <v>130</v>
      </c>
      <c r="E44" s="11" t="s">
        <v>32</v>
      </c>
      <c r="F44" s="12">
        <v>53.13</v>
      </c>
      <c r="G44" s="13">
        <v>0</v>
      </c>
      <c r="H44" s="13">
        <v>370</v>
      </c>
      <c r="I44" s="9">
        <f t="shared" si="7"/>
        <v>370</v>
      </c>
      <c r="J44" s="13">
        <f t="shared" si="4"/>
        <v>0</v>
      </c>
      <c r="K44" s="13">
        <f t="shared" si="5"/>
        <v>19658.099999999999</v>
      </c>
      <c r="L44" s="13">
        <f t="shared" si="6"/>
        <v>19658.099999999999</v>
      </c>
    </row>
    <row r="45" spans="1:12" ht="24" customHeight="1" x14ac:dyDescent="0.35">
      <c r="A45" s="6" t="s">
        <v>131</v>
      </c>
      <c r="B45" s="8" t="s">
        <v>132</v>
      </c>
      <c r="C45" s="6" t="s">
        <v>24</v>
      </c>
      <c r="D45" s="6" t="s">
        <v>133</v>
      </c>
      <c r="E45" s="7" t="s">
        <v>134</v>
      </c>
      <c r="F45" s="8">
        <v>116.97</v>
      </c>
      <c r="G45" s="9">
        <v>88.61</v>
      </c>
      <c r="H45" s="9">
        <v>587.70000000000005</v>
      </c>
      <c r="I45" s="9">
        <f t="shared" si="7"/>
        <v>676.31000000000006</v>
      </c>
      <c r="J45" s="9">
        <f t="shared" si="4"/>
        <v>10364.709999999999</v>
      </c>
      <c r="K45" s="9">
        <f t="shared" si="5"/>
        <v>68743.26999999999</v>
      </c>
      <c r="L45" s="9">
        <f t="shared" si="6"/>
        <v>79107.98</v>
      </c>
    </row>
    <row r="46" spans="1:12" ht="24" customHeight="1" x14ac:dyDescent="0.35">
      <c r="A46" s="6" t="s">
        <v>135</v>
      </c>
      <c r="B46" s="8" t="s">
        <v>136</v>
      </c>
      <c r="C46" s="6" t="s">
        <v>49</v>
      </c>
      <c r="D46" s="6" t="s">
        <v>137</v>
      </c>
      <c r="E46" s="7" t="s">
        <v>32</v>
      </c>
      <c r="F46" s="8">
        <v>29.37</v>
      </c>
      <c r="G46" s="9">
        <v>70.84</v>
      </c>
      <c r="H46" s="9">
        <v>519.67999999999995</v>
      </c>
      <c r="I46" s="9">
        <f t="shared" si="7"/>
        <v>590.52</v>
      </c>
      <c r="J46" s="9">
        <f t="shared" si="4"/>
        <v>2080.5700000000002</v>
      </c>
      <c r="K46" s="9">
        <f t="shared" si="5"/>
        <v>15263</v>
      </c>
      <c r="L46" s="9">
        <f t="shared" si="6"/>
        <v>17343.57</v>
      </c>
    </row>
    <row r="47" spans="1:12" ht="24" customHeight="1" x14ac:dyDescent="0.35">
      <c r="A47" s="6" t="s">
        <v>138</v>
      </c>
      <c r="B47" s="8" t="s">
        <v>139</v>
      </c>
      <c r="C47" s="6" t="s">
        <v>24</v>
      </c>
      <c r="D47" s="6" t="s">
        <v>140</v>
      </c>
      <c r="E47" s="7" t="s">
        <v>141</v>
      </c>
      <c r="F47" s="8">
        <v>12</v>
      </c>
      <c r="G47" s="9">
        <v>30.14</v>
      </c>
      <c r="H47" s="9">
        <v>713.92</v>
      </c>
      <c r="I47" s="9">
        <f t="shared" si="7"/>
        <v>744.06</v>
      </c>
      <c r="J47" s="9">
        <f t="shared" si="4"/>
        <v>361.68</v>
      </c>
      <c r="K47" s="9">
        <f t="shared" si="5"/>
        <v>8567.0399999999991</v>
      </c>
      <c r="L47" s="9">
        <f t="shared" si="6"/>
        <v>8928.7199999999993</v>
      </c>
    </row>
    <row r="48" spans="1:12" ht="24" customHeight="1" x14ac:dyDescent="0.35">
      <c r="A48" s="6" t="s">
        <v>142</v>
      </c>
      <c r="B48" s="8" t="s">
        <v>143</v>
      </c>
      <c r="C48" s="6" t="s">
        <v>24</v>
      </c>
      <c r="D48" s="6" t="s">
        <v>144</v>
      </c>
      <c r="E48" s="7" t="s">
        <v>32</v>
      </c>
      <c r="F48" s="8">
        <v>730.06</v>
      </c>
      <c r="G48" s="9">
        <v>17.010000000000002</v>
      </c>
      <c r="H48" s="9">
        <v>10.61</v>
      </c>
      <c r="I48" s="9">
        <f t="shared" si="7"/>
        <v>27.62</v>
      </c>
      <c r="J48" s="9">
        <f t="shared" si="4"/>
        <v>12418.32</v>
      </c>
      <c r="K48" s="9">
        <f t="shared" si="5"/>
        <v>7745.93</v>
      </c>
      <c r="L48" s="9">
        <f t="shared" si="6"/>
        <v>20164.25</v>
      </c>
    </row>
    <row r="49" spans="1:12" ht="36" customHeight="1" x14ac:dyDescent="0.35">
      <c r="A49" s="6" t="s">
        <v>145</v>
      </c>
      <c r="B49" s="8" t="s">
        <v>146</v>
      </c>
      <c r="C49" s="6" t="s">
        <v>49</v>
      </c>
      <c r="D49" s="6" t="s">
        <v>147</v>
      </c>
      <c r="E49" s="7" t="s">
        <v>105</v>
      </c>
      <c r="F49" s="8">
        <v>8.7100000000000009</v>
      </c>
      <c r="G49" s="9">
        <v>29.52</v>
      </c>
      <c r="H49" s="9">
        <v>706.99</v>
      </c>
      <c r="I49" s="9">
        <f t="shared" si="7"/>
        <v>736.51</v>
      </c>
      <c r="J49" s="9">
        <f t="shared" si="4"/>
        <v>257.11</v>
      </c>
      <c r="K49" s="9">
        <f t="shared" si="5"/>
        <v>6157.89</v>
      </c>
      <c r="L49" s="9">
        <f t="shared" si="6"/>
        <v>6415</v>
      </c>
    </row>
    <row r="50" spans="1:12" ht="24" customHeight="1" x14ac:dyDescent="0.35">
      <c r="A50" s="3" t="s">
        <v>148</v>
      </c>
      <c r="B50" s="3"/>
      <c r="C50" s="3"/>
      <c r="D50" s="3" t="s">
        <v>149</v>
      </c>
      <c r="E50" s="3"/>
      <c r="F50" s="4"/>
      <c r="G50" s="3"/>
      <c r="H50" s="3"/>
      <c r="I50" s="3"/>
      <c r="J50" s="3"/>
      <c r="K50" s="3"/>
      <c r="L50" s="5">
        <f>SUM(L51:L55)</f>
        <v>36543.4</v>
      </c>
    </row>
    <row r="51" spans="1:12" ht="120" customHeight="1" x14ac:dyDescent="0.35">
      <c r="A51" s="6" t="s">
        <v>150</v>
      </c>
      <c r="B51" s="8" t="s">
        <v>151</v>
      </c>
      <c r="C51" s="6" t="s">
        <v>24</v>
      </c>
      <c r="D51" s="6" t="s">
        <v>152</v>
      </c>
      <c r="E51" s="7" t="s">
        <v>54</v>
      </c>
      <c r="F51" s="8">
        <v>1</v>
      </c>
      <c r="G51" s="9">
        <v>38.659999999999997</v>
      </c>
      <c r="H51" s="9">
        <v>3729.44</v>
      </c>
      <c r="I51" s="9">
        <f t="shared" ref="I51:I54" si="8">G51+H51</f>
        <v>3768.1</v>
      </c>
      <c r="J51" s="9">
        <f>TRUNC(F51 * G51, 2)</f>
        <v>38.659999999999997</v>
      </c>
      <c r="K51" s="9">
        <f>L51 - J51</f>
        <v>3729.44</v>
      </c>
      <c r="L51" s="9">
        <f>TRUNC(F51 * I51, 2)</f>
        <v>3768.1</v>
      </c>
    </row>
    <row r="52" spans="1:12" ht="96" customHeight="1" x14ac:dyDescent="0.35">
      <c r="A52" s="6" t="s">
        <v>153</v>
      </c>
      <c r="B52" s="8" t="s">
        <v>154</v>
      </c>
      <c r="C52" s="6" t="s">
        <v>24</v>
      </c>
      <c r="D52" s="6" t="s">
        <v>155</v>
      </c>
      <c r="E52" s="7" t="s">
        <v>54</v>
      </c>
      <c r="F52" s="8">
        <v>2</v>
      </c>
      <c r="G52" s="9">
        <v>38.659999999999997</v>
      </c>
      <c r="H52" s="9">
        <v>2715.46</v>
      </c>
      <c r="I52" s="9">
        <f t="shared" si="8"/>
        <v>2754.12</v>
      </c>
      <c r="J52" s="9">
        <f>TRUNC(F52 * G52, 2)</f>
        <v>77.319999999999993</v>
      </c>
      <c r="K52" s="9">
        <f>L52 - J52</f>
        <v>5430.92</v>
      </c>
      <c r="L52" s="9">
        <f>TRUNC(F52 * I52, 2)</f>
        <v>5508.24</v>
      </c>
    </row>
    <row r="53" spans="1:12" ht="108" customHeight="1" x14ac:dyDescent="0.35">
      <c r="A53" s="6" t="s">
        <v>156</v>
      </c>
      <c r="B53" s="8" t="s">
        <v>157</v>
      </c>
      <c r="C53" s="6" t="s">
        <v>24</v>
      </c>
      <c r="D53" s="6" t="s">
        <v>158</v>
      </c>
      <c r="E53" s="7" t="s">
        <v>54</v>
      </c>
      <c r="F53" s="8">
        <v>2</v>
      </c>
      <c r="G53" s="9">
        <v>38.659999999999997</v>
      </c>
      <c r="H53" s="9">
        <v>2580.8000000000002</v>
      </c>
      <c r="I53" s="9">
        <f t="shared" si="8"/>
        <v>2619.46</v>
      </c>
      <c r="J53" s="9">
        <f>TRUNC(F53 * G53, 2)</f>
        <v>77.319999999999993</v>
      </c>
      <c r="K53" s="9">
        <f>L53 - J53</f>
        <v>5161.6000000000004</v>
      </c>
      <c r="L53" s="9">
        <f>TRUNC(F53 * I53, 2)</f>
        <v>5238.92</v>
      </c>
    </row>
    <row r="54" spans="1:12" ht="108" customHeight="1" x14ac:dyDescent="0.35">
      <c r="A54" s="6" t="s">
        <v>159</v>
      </c>
      <c r="B54" s="8" t="s">
        <v>160</v>
      </c>
      <c r="C54" s="6" t="s">
        <v>24</v>
      </c>
      <c r="D54" s="6" t="s">
        <v>161</v>
      </c>
      <c r="E54" s="7" t="s">
        <v>54</v>
      </c>
      <c r="F54" s="8">
        <v>8</v>
      </c>
      <c r="G54" s="9">
        <v>38.659999999999997</v>
      </c>
      <c r="H54" s="9">
        <v>2084.59</v>
      </c>
      <c r="I54" s="9">
        <f t="shared" si="8"/>
        <v>2123.25</v>
      </c>
      <c r="J54" s="9">
        <f>TRUNC(F54 * G54, 2)</f>
        <v>309.27999999999997</v>
      </c>
      <c r="K54" s="9">
        <f>L54 - J54</f>
        <v>16676.72</v>
      </c>
      <c r="L54" s="9">
        <f>TRUNC(F54 * I54, 2)</f>
        <v>16986</v>
      </c>
    </row>
    <row r="55" spans="1:12" ht="36" customHeight="1" x14ac:dyDescent="0.35">
      <c r="A55" s="6" t="s">
        <v>162</v>
      </c>
      <c r="B55" s="8" t="s">
        <v>163</v>
      </c>
      <c r="C55" s="6" t="s">
        <v>49</v>
      </c>
      <c r="D55" s="6" t="s">
        <v>164</v>
      </c>
      <c r="E55" s="7" t="s">
        <v>32</v>
      </c>
      <c r="F55" s="8">
        <v>6.36</v>
      </c>
      <c r="G55" s="9">
        <f>I55-H55</f>
        <v>192.78999999999996</v>
      </c>
      <c r="H55" s="9">
        <v>600</v>
      </c>
      <c r="I55" s="9">
        <f>792.79</f>
        <v>792.79</v>
      </c>
      <c r="J55" s="9">
        <f>TRUNC(F55 * G55, 2)</f>
        <v>1226.1400000000001</v>
      </c>
      <c r="K55" s="9">
        <f>L55 - J55</f>
        <v>3816</v>
      </c>
      <c r="L55" s="9">
        <f>TRUNC(F55 * I55, 2)</f>
        <v>5042.1400000000003</v>
      </c>
    </row>
    <row r="56" spans="1:12" ht="24" customHeight="1" x14ac:dyDescent="0.35">
      <c r="A56" s="3" t="s">
        <v>165</v>
      </c>
      <c r="B56" s="3"/>
      <c r="C56" s="3"/>
      <c r="D56" s="3" t="s">
        <v>166</v>
      </c>
      <c r="E56" s="3"/>
      <c r="F56" s="4"/>
      <c r="G56" s="3"/>
      <c r="H56" s="3"/>
      <c r="I56" s="3"/>
      <c r="J56" s="3"/>
      <c r="K56" s="3"/>
      <c r="L56" s="5">
        <f>SUM(L57:L63)</f>
        <v>77103.709999999992</v>
      </c>
    </row>
    <row r="57" spans="1:12" ht="36" customHeight="1" x14ac:dyDescent="0.35">
      <c r="A57" s="6" t="s">
        <v>167</v>
      </c>
      <c r="B57" s="8" t="s">
        <v>168</v>
      </c>
      <c r="C57" s="6" t="s">
        <v>15</v>
      </c>
      <c r="D57" s="6" t="s">
        <v>169</v>
      </c>
      <c r="E57" s="7" t="s">
        <v>32</v>
      </c>
      <c r="F57" s="8">
        <v>103.47</v>
      </c>
      <c r="G57" s="9">
        <v>1.89</v>
      </c>
      <c r="H57" s="9">
        <v>2.57</v>
      </c>
      <c r="I57" s="9">
        <f t="shared" ref="I57:I63" si="9">G57+H57</f>
        <v>4.46</v>
      </c>
      <c r="J57" s="9">
        <f t="shared" ref="J57:J63" si="10">TRUNC(F57 * G57, 2)</f>
        <v>195.55</v>
      </c>
      <c r="K57" s="9">
        <f t="shared" ref="K57:K63" si="11">L57 - J57</f>
        <v>265.92</v>
      </c>
      <c r="L57" s="9">
        <f t="shared" ref="L57:L63" si="12">TRUNC(F57 * I57, 2)</f>
        <v>461.47</v>
      </c>
    </row>
    <row r="58" spans="1:12" ht="60" customHeight="1" x14ac:dyDescent="0.35">
      <c r="A58" s="6" t="s">
        <v>170</v>
      </c>
      <c r="B58" s="8" t="s">
        <v>171</v>
      </c>
      <c r="C58" s="6" t="s">
        <v>15</v>
      </c>
      <c r="D58" s="6" t="s">
        <v>172</v>
      </c>
      <c r="E58" s="7" t="s">
        <v>32</v>
      </c>
      <c r="F58" s="8">
        <v>557.21</v>
      </c>
      <c r="G58" s="9">
        <v>4.53</v>
      </c>
      <c r="H58" s="9">
        <v>14.76</v>
      </c>
      <c r="I58" s="9">
        <f t="shared" si="9"/>
        <v>19.29</v>
      </c>
      <c r="J58" s="9">
        <f t="shared" si="10"/>
        <v>2524.16</v>
      </c>
      <c r="K58" s="9">
        <f t="shared" si="11"/>
        <v>8224.42</v>
      </c>
      <c r="L58" s="9">
        <f t="shared" si="12"/>
        <v>10748.58</v>
      </c>
    </row>
    <row r="59" spans="1:12" ht="36" customHeight="1" x14ac:dyDescent="0.35">
      <c r="A59" s="6" t="s">
        <v>173</v>
      </c>
      <c r="B59" s="8" t="s">
        <v>174</v>
      </c>
      <c r="C59" s="6" t="s">
        <v>15</v>
      </c>
      <c r="D59" s="6" t="s">
        <v>175</v>
      </c>
      <c r="E59" s="7" t="s">
        <v>32</v>
      </c>
      <c r="F59" s="8">
        <v>308.06</v>
      </c>
      <c r="G59" s="9">
        <v>20.9</v>
      </c>
      <c r="H59" s="9">
        <v>20.54</v>
      </c>
      <c r="I59" s="9">
        <f t="shared" si="9"/>
        <v>41.44</v>
      </c>
      <c r="J59" s="9">
        <f t="shared" si="10"/>
        <v>6438.45</v>
      </c>
      <c r="K59" s="9">
        <f t="shared" si="11"/>
        <v>6327.55</v>
      </c>
      <c r="L59" s="9">
        <f t="shared" si="12"/>
        <v>12766</v>
      </c>
    </row>
    <row r="60" spans="1:12" ht="24" customHeight="1" x14ac:dyDescent="0.35">
      <c r="A60" s="6" t="s">
        <v>176</v>
      </c>
      <c r="B60" s="8" t="s">
        <v>177</v>
      </c>
      <c r="C60" s="6" t="s">
        <v>15</v>
      </c>
      <c r="D60" s="6" t="s">
        <v>178</v>
      </c>
      <c r="E60" s="7" t="s">
        <v>32</v>
      </c>
      <c r="F60" s="8">
        <v>620.20000000000005</v>
      </c>
      <c r="G60" s="9">
        <v>4.18</v>
      </c>
      <c r="H60" s="9">
        <v>9.9600000000000009</v>
      </c>
      <c r="I60" s="9">
        <f t="shared" si="9"/>
        <v>14.14</v>
      </c>
      <c r="J60" s="9">
        <f t="shared" si="10"/>
        <v>2592.4299999999998</v>
      </c>
      <c r="K60" s="9">
        <f t="shared" si="11"/>
        <v>6177.1900000000005</v>
      </c>
      <c r="L60" s="9">
        <f t="shared" si="12"/>
        <v>8769.6200000000008</v>
      </c>
    </row>
    <row r="61" spans="1:12" ht="48" customHeight="1" x14ac:dyDescent="0.35">
      <c r="A61" s="6" t="s">
        <v>179</v>
      </c>
      <c r="B61" s="8" t="s">
        <v>180</v>
      </c>
      <c r="C61" s="6" t="s">
        <v>15</v>
      </c>
      <c r="D61" s="6" t="s">
        <v>181</v>
      </c>
      <c r="E61" s="7" t="s">
        <v>32</v>
      </c>
      <c r="F61" s="8">
        <v>28.49</v>
      </c>
      <c r="G61" s="9">
        <v>1.51</v>
      </c>
      <c r="H61" s="9">
        <v>11.88</v>
      </c>
      <c r="I61" s="9">
        <f t="shared" si="9"/>
        <v>13.39</v>
      </c>
      <c r="J61" s="9">
        <f t="shared" si="10"/>
        <v>43.01</v>
      </c>
      <c r="K61" s="9">
        <f t="shared" si="11"/>
        <v>338.47</v>
      </c>
      <c r="L61" s="9">
        <f t="shared" si="12"/>
        <v>381.48</v>
      </c>
    </row>
    <row r="62" spans="1:12" ht="24" customHeight="1" x14ac:dyDescent="0.35">
      <c r="A62" s="6" t="s">
        <v>182</v>
      </c>
      <c r="B62" s="8" t="s">
        <v>183</v>
      </c>
      <c r="C62" s="6" t="s">
        <v>15</v>
      </c>
      <c r="D62" s="6" t="s">
        <v>184</v>
      </c>
      <c r="E62" s="7" t="s">
        <v>90</v>
      </c>
      <c r="F62" s="8">
        <v>4.8</v>
      </c>
      <c r="G62" s="9">
        <v>15.58</v>
      </c>
      <c r="H62" s="9">
        <v>30.7</v>
      </c>
      <c r="I62" s="9">
        <f t="shared" si="9"/>
        <v>46.28</v>
      </c>
      <c r="J62" s="9">
        <f t="shared" si="10"/>
        <v>74.78</v>
      </c>
      <c r="K62" s="9">
        <f t="shared" si="11"/>
        <v>147.35999999999999</v>
      </c>
      <c r="L62" s="9">
        <f t="shared" si="12"/>
        <v>222.14</v>
      </c>
    </row>
    <row r="63" spans="1:12" ht="48" customHeight="1" x14ac:dyDescent="0.35">
      <c r="A63" s="6" t="s">
        <v>185</v>
      </c>
      <c r="B63" s="8" t="s">
        <v>186</v>
      </c>
      <c r="C63" s="6" t="s">
        <v>24</v>
      </c>
      <c r="D63" s="6" t="s">
        <v>187</v>
      </c>
      <c r="E63" s="7" t="s">
        <v>32</v>
      </c>
      <c r="F63" s="8">
        <v>324.66000000000003</v>
      </c>
      <c r="G63" s="9">
        <v>26.78</v>
      </c>
      <c r="H63" s="9">
        <v>107.99</v>
      </c>
      <c r="I63" s="9">
        <f t="shared" si="9"/>
        <v>134.76999999999998</v>
      </c>
      <c r="J63" s="9">
        <f t="shared" si="10"/>
        <v>8694.39</v>
      </c>
      <c r="K63" s="9">
        <f t="shared" si="11"/>
        <v>35060.03</v>
      </c>
      <c r="L63" s="9">
        <f t="shared" si="12"/>
        <v>43754.42</v>
      </c>
    </row>
    <row r="64" spans="1:12" ht="24" customHeight="1" x14ac:dyDescent="0.35">
      <c r="A64" s="3" t="s">
        <v>188</v>
      </c>
      <c r="B64" s="3"/>
      <c r="C64" s="3"/>
      <c r="D64" s="3" t="s">
        <v>189</v>
      </c>
      <c r="E64" s="3"/>
      <c r="F64" s="4"/>
      <c r="G64" s="3"/>
      <c r="H64" s="3"/>
      <c r="I64" s="3"/>
      <c r="J64" s="3"/>
      <c r="K64" s="3"/>
      <c r="L64" s="5">
        <f>SUM(L65:L76)</f>
        <v>63868.689999999988</v>
      </c>
    </row>
    <row r="65" spans="1:12" ht="48" customHeight="1" x14ac:dyDescent="0.35">
      <c r="A65" s="6" t="s">
        <v>190</v>
      </c>
      <c r="B65" s="8" t="s">
        <v>191</v>
      </c>
      <c r="C65" s="6" t="s">
        <v>15</v>
      </c>
      <c r="D65" s="6" t="s">
        <v>192</v>
      </c>
      <c r="E65" s="7" t="s">
        <v>32</v>
      </c>
      <c r="F65" s="8">
        <v>27.7</v>
      </c>
      <c r="G65" s="9">
        <v>10.63</v>
      </c>
      <c r="H65" s="9">
        <v>34.81</v>
      </c>
      <c r="I65" s="9">
        <f>G65+H65</f>
        <v>45.440000000000005</v>
      </c>
      <c r="J65" s="9">
        <f t="shared" ref="J65:J76" si="13">TRUNC(F65 * G65, 2)</f>
        <v>294.45</v>
      </c>
      <c r="K65" s="9">
        <f t="shared" ref="K65:K76" si="14">L65 - J65</f>
        <v>964.23</v>
      </c>
      <c r="L65" s="9">
        <f t="shared" ref="L65:L76" si="15">TRUNC(F65 * I65, 2)</f>
        <v>1258.68</v>
      </c>
    </row>
    <row r="66" spans="1:12" ht="72" customHeight="1" x14ac:dyDescent="0.35">
      <c r="A66" s="6" t="s">
        <v>193</v>
      </c>
      <c r="B66" s="8" t="s">
        <v>194</v>
      </c>
      <c r="C66" s="6" t="s">
        <v>15</v>
      </c>
      <c r="D66" s="6" t="s">
        <v>195</v>
      </c>
      <c r="E66" s="7" t="s">
        <v>32</v>
      </c>
      <c r="F66" s="8">
        <v>183.66</v>
      </c>
      <c r="G66" s="9">
        <v>21.75</v>
      </c>
      <c r="H66" s="9">
        <v>36.78</v>
      </c>
      <c r="I66" s="9">
        <f t="shared" ref="I66:I83" si="16">G66+H66</f>
        <v>58.53</v>
      </c>
      <c r="J66" s="9">
        <f t="shared" si="13"/>
        <v>3994.6</v>
      </c>
      <c r="K66" s="9">
        <f t="shared" si="14"/>
        <v>6755.01</v>
      </c>
      <c r="L66" s="9">
        <f t="shared" si="15"/>
        <v>10749.61</v>
      </c>
    </row>
    <row r="67" spans="1:12" ht="36" customHeight="1" x14ac:dyDescent="0.35">
      <c r="A67" s="6" t="s">
        <v>196</v>
      </c>
      <c r="B67" s="8" t="s">
        <v>197</v>
      </c>
      <c r="C67" s="6" t="s">
        <v>24</v>
      </c>
      <c r="D67" s="6" t="s">
        <v>198</v>
      </c>
      <c r="E67" s="7" t="s">
        <v>32</v>
      </c>
      <c r="F67" s="8">
        <v>153.41999999999999</v>
      </c>
      <c r="G67" s="9">
        <v>10.32</v>
      </c>
      <c r="H67" s="9">
        <v>207.3</v>
      </c>
      <c r="I67" s="9">
        <f t="shared" si="16"/>
        <v>217.62</v>
      </c>
      <c r="J67" s="9">
        <f t="shared" si="13"/>
        <v>1583.29</v>
      </c>
      <c r="K67" s="9">
        <f t="shared" si="14"/>
        <v>31803.97</v>
      </c>
      <c r="L67" s="9">
        <f t="shared" si="15"/>
        <v>33387.26</v>
      </c>
    </row>
    <row r="68" spans="1:12" ht="36" customHeight="1" x14ac:dyDescent="0.35">
      <c r="A68" s="6" t="s">
        <v>199</v>
      </c>
      <c r="B68" s="8" t="s">
        <v>200</v>
      </c>
      <c r="C68" s="6" t="s">
        <v>15</v>
      </c>
      <c r="D68" s="6" t="s">
        <v>201</v>
      </c>
      <c r="E68" s="7" t="s">
        <v>32</v>
      </c>
      <c r="F68" s="8">
        <v>26.44</v>
      </c>
      <c r="G68" s="9">
        <v>10.32</v>
      </c>
      <c r="H68" s="9">
        <v>19.41</v>
      </c>
      <c r="I68" s="9">
        <f t="shared" si="16"/>
        <v>29.73</v>
      </c>
      <c r="J68" s="9">
        <f t="shared" si="13"/>
        <v>272.86</v>
      </c>
      <c r="K68" s="9">
        <f t="shared" si="14"/>
        <v>513.19999999999993</v>
      </c>
      <c r="L68" s="9">
        <f t="shared" si="15"/>
        <v>786.06</v>
      </c>
    </row>
    <row r="69" spans="1:12" ht="48" customHeight="1" x14ac:dyDescent="0.35">
      <c r="A69" s="6" t="s">
        <v>202</v>
      </c>
      <c r="B69" s="8" t="s">
        <v>203</v>
      </c>
      <c r="C69" s="6" t="s">
        <v>24</v>
      </c>
      <c r="D69" s="6" t="s">
        <v>204</v>
      </c>
      <c r="E69" s="7" t="s">
        <v>90</v>
      </c>
      <c r="F69" s="8">
        <v>10.76</v>
      </c>
      <c r="G69" s="9">
        <v>1.89</v>
      </c>
      <c r="H69" s="9">
        <v>68.63</v>
      </c>
      <c r="I69" s="9">
        <f t="shared" si="16"/>
        <v>70.52</v>
      </c>
      <c r="J69" s="9">
        <f t="shared" si="13"/>
        <v>20.329999999999998</v>
      </c>
      <c r="K69" s="9">
        <f t="shared" si="14"/>
        <v>738.45999999999992</v>
      </c>
      <c r="L69" s="9">
        <f t="shared" si="15"/>
        <v>758.79</v>
      </c>
    </row>
    <row r="70" spans="1:12" ht="36" customHeight="1" x14ac:dyDescent="0.35">
      <c r="A70" s="6" t="s">
        <v>205</v>
      </c>
      <c r="B70" s="8" t="s">
        <v>206</v>
      </c>
      <c r="C70" s="6" t="s">
        <v>15</v>
      </c>
      <c r="D70" s="6" t="s">
        <v>207</v>
      </c>
      <c r="E70" s="7" t="s">
        <v>90</v>
      </c>
      <c r="F70" s="8">
        <v>38</v>
      </c>
      <c r="G70" s="9">
        <v>1.89</v>
      </c>
      <c r="H70" s="9">
        <v>1.4</v>
      </c>
      <c r="I70" s="9">
        <f t="shared" si="16"/>
        <v>3.29</v>
      </c>
      <c r="J70" s="9">
        <f t="shared" si="13"/>
        <v>71.819999999999993</v>
      </c>
      <c r="K70" s="9">
        <f t="shared" si="14"/>
        <v>53.2</v>
      </c>
      <c r="L70" s="9">
        <f t="shared" si="15"/>
        <v>125.02</v>
      </c>
    </row>
    <row r="71" spans="1:12" ht="36" customHeight="1" x14ac:dyDescent="0.35">
      <c r="A71" s="6" t="s">
        <v>208</v>
      </c>
      <c r="B71" s="8" t="s">
        <v>209</v>
      </c>
      <c r="C71" s="6" t="s">
        <v>15</v>
      </c>
      <c r="D71" s="6" t="s">
        <v>210</v>
      </c>
      <c r="E71" s="7" t="s">
        <v>90</v>
      </c>
      <c r="F71" s="8">
        <v>4</v>
      </c>
      <c r="G71" s="9">
        <v>18.68</v>
      </c>
      <c r="H71" s="9">
        <v>10.31</v>
      </c>
      <c r="I71" s="9">
        <f t="shared" si="16"/>
        <v>28.990000000000002</v>
      </c>
      <c r="J71" s="9">
        <f t="shared" si="13"/>
        <v>74.72</v>
      </c>
      <c r="K71" s="9">
        <f t="shared" si="14"/>
        <v>41.239999999999995</v>
      </c>
      <c r="L71" s="9">
        <f t="shared" si="15"/>
        <v>115.96</v>
      </c>
    </row>
    <row r="72" spans="1:12" ht="36" customHeight="1" x14ac:dyDescent="0.35">
      <c r="A72" s="6" t="s">
        <v>211</v>
      </c>
      <c r="B72" s="8" t="s">
        <v>212</v>
      </c>
      <c r="C72" s="6" t="s">
        <v>24</v>
      </c>
      <c r="D72" s="6" t="s">
        <v>213</v>
      </c>
      <c r="E72" s="7" t="s">
        <v>141</v>
      </c>
      <c r="F72" s="8">
        <v>11</v>
      </c>
      <c r="G72" s="9">
        <v>10.55</v>
      </c>
      <c r="H72" s="9">
        <v>84.68</v>
      </c>
      <c r="I72" s="9">
        <f t="shared" si="16"/>
        <v>95.23</v>
      </c>
      <c r="J72" s="9">
        <f t="shared" si="13"/>
        <v>116.05</v>
      </c>
      <c r="K72" s="9">
        <f t="shared" si="14"/>
        <v>931.48</v>
      </c>
      <c r="L72" s="9">
        <f t="shared" si="15"/>
        <v>1047.53</v>
      </c>
    </row>
    <row r="73" spans="1:12" ht="72" customHeight="1" x14ac:dyDescent="0.35">
      <c r="A73" s="6" t="s">
        <v>214</v>
      </c>
      <c r="B73" s="8" t="s">
        <v>215</v>
      </c>
      <c r="C73" s="6" t="s">
        <v>24</v>
      </c>
      <c r="D73" s="6" t="s">
        <v>216</v>
      </c>
      <c r="E73" s="7" t="s">
        <v>32</v>
      </c>
      <c r="F73" s="8">
        <v>16.649999999999999</v>
      </c>
      <c r="G73" s="9">
        <v>31.81</v>
      </c>
      <c r="H73" s="9">
        <v>29.52</v>
      </c>
      <c r="I73" s="9">
        <f t="shared" si="16"/>
        <v>61.33</v>
      </c>
      <c r="J73" s="9">
        <f t="shared" si="13"/>
        <v>529.63</v>
      </c>
      <c r="K73" s="9">
        <f t="shared" si="14"/>
        <v>491.51</v>
      </c>
      <c r="L73" s="9">
        <f t="shared" si="15"/>
        <v>1021.14</v>
      </c>
    </row>
    <row r="74" spans="1:12" ht="24" customHeight="1" x14ac:dyDescent="0.35">
      <c r="A74" s="6" t="s">
        <v>217</v>
      </c>
      <c r="B74" s="8" t="s">
        <v>218</v>
      </c>
      <c r="C74" s="6" t="s">
        <v>15</v>
      </c>
      <c r="D74" s="6" t="s">
        <v>219</v>
      </c>
      <c r="E74" s="7" t="s">
        <v>32</v>
      </c>
      <c r="F74" s="8">
        <v>1.2</v>
      </c>
      <c r="G74" s="9">
        <v>2.58</v>
      </c>
      <c r="H74" s="9">
        <v>69.52</v>
      </c>
      <c r="I74" s="9">
        <f t="shared" si="16"/>
        <v>72.099999999999994</v>
      </c>
      <c r="J74" s="9">
        <f t="shared" si="13"/>
        <v>3.09</v>
      </c>
      <c r="K74" s="9">
        <f t="shared" si="14"/>
        <v>83.429999999999993</v>
      </c>
      <c r="L74" s="9">
        <f t="shared" si="15"/>
        <v>86.52</v>
      </c>
    </row>
    <row r="75" spans="1:12" ht="24" customHeight="1" x14ac:dyDescent="0.35">
      <c r="A75" s="6" t="s">
        <v>220</v>
      </c>
      <c r="B75" s="8" t="s">
        <v>221</v>
      </c>
      <c r="C75" s="6" t="s">
        <v>15</v>
      </c>
      <c r="D75" s="6" t="s">
        <v>222</v>
      </c>
      <c r="E75" s="7" t="s">
        <v>32</v>
      </c>
      <c r="F75" s="8">
        <v>22.55</v>
      </c>
      <c r="G75" s="9">
        <v>9.83</v>
      </c>
      <c r="H75" s="9">
        <v>444.01</v>
      </c>
      <c r="I75" s="9">
        <f t="shared" si="16"/>
        <v>453.84</v>
      </c>
      <c r="J75" s="9">
        <f t="shared" si="13"/>
        <v>221.66</v>
      </c>
      <c r="K75" s="9">
        <f t="shared" si="14"/>
        <v>10012.43</v>
      </c>
      <c r="L75" s="9">
        <f t="shared" si="15"/>
        <v>10234.09</v>
      </c>
    </row>
    <row r="76" spans="1:12" ht="24" customHeight="1" x14ac:dyDescent="0.35">
      <c r="A76" s="6" t="s">
        <v>223</v>
      </c>
      <c r="B76" s="8" t="s">
        <v>224</v>
      </c>
      <c r="C76" s="6" t="s">
        <v>15</v>
      </c>
      <c r="D76" s="6" t="s">
        <v>225</v>
      </c>
      <c r="E76" s="7" t="s">
        <v>32</v>
      </c>
      <c r="F76" s="8">
        <v>22.55</v>
      </c>
      <c r="G76" s="9">
        <v>4.0999999999999996</v>
      </c>
      <c r="H76" s="9">
        <v>186.5</v>
      </c>
      <c r="I76" s="9">
        <f t="shared" si="16"/>
        <v>190.6</v>
      </c>
      <c r="J76" s="9">
        <f t="shared" si="13"/>
        <v>92.45</v>
      </c>
      <c r="K76" s="9">
        <f t="shared" si="14"/>
        <v>4205.58</v>
      </c>
      <c r="L76" s="9">
        <f t="shared" si="15"/>
        <v>4298.03</v>
      </c>
    </row>
    <row r="77" spans="1:12" ht="24" customHeight="1" x14ac:dyDescent="0.35">
      <c r="A77" s="3" t="s">
        <v>226</v>
      </c>
      <c r="B77" s="3"/>
      <c r="C77" s="3"/>
      <c r="D77" s="3" t="s">
        <v>227</v>
      </c>
      <c r="E77" s="3"/>
      <c r="F77" s="4"/>
      <c r="G77" s="3"/>
      <c r="H77" s="3"/>
      <c r="I77" s="3"/>
      <c r="J77" s="3"/>
      <c r="K77" s="3"/>
      <c r="L77" s="5">
        <f>SUM(L78:L83)</f>
        <v>29683.47</v>
      </c>
    </row>
    <row r="78" spans="1:12" ht="96" customHeight="1" x14ac:dyDescent="0.35">
      <c r="A78" s="6" t="s">
        <v>228</v>
      </c>
      <c r="B78" s="8" t="s">
        <v>229</v>
      </c>
      <c r="C78" s="6" t="s">
        <v>15</v>
      </c>
      <c r="D78" s="6" t="s">
        <v>230</v>
      </c>
      <c r="E78" s="7" t="s">
        <v>54</v>
      </c>
      <c r="F78" s="8">
        <v>9</v>
      </c>
      <c r="G78" s="9">
        <v>12.73</v>
      </c>
      <c r="H78" s="9">
        <v>1033.83</v>
      </c>
      <c r="I78" s="9">
        <f t="shared" si="16"/>
        <v>1046.56</v>
      </c>
      <c r="J78" s="9">
        <f t="shared" ref="J78:J83" si="17">TRUNC(F78 * G78, 2)</f>
        <v>114.57</v>
      </c>
      <c r="K78" s="9">
        <f t="shared" ref="K78:K83" si="18">L78 - J78</f>
        <v>9304.4700000000012</v>
      </c>
      <c r="L78" s="9">
        <f t="shared" ref="L78:L83" si="19">TRUNC(F78 * I78, 2)</f>
        <v>9419.0400000000009</v>
      </c>
    </row>
    <row r="79" spans="1:12" ht="36" customHeight="1" x14ac:dyDescent="0.35">
      <c r="A79" s="6" t="s">
        <v>231</v>
      </c>
      <c r="B79" s="8" t="s">
        <v>232</v>
      </c>
      <c r="C79" s="6" t="s">
        <v>15</v>
      </c>
      <c r="D79" s="6" t="s">
        <v>233</v>
      </c>
      <c r="E79" s="7" t="s">
        <v>32</v>
      </c>
      <c r="F79" s="8">
        <v>8.4</v>
      </c>
      <c r="G79" s="9">
        <v>9.1999999999999993</v>
      </c>
      <c r="H79" s="9">
        <v>594.57000000000005</v>
      </c>
      <c r="I79" s="9">
        <f t="shared" si="16"/>
        <v>603.7700000000001</v>
      </c>
      <c r="J79" s="9">
        <f t="shared" si="17"/>
        <v>77.28</v>
      </c>
      <c r="K79" s="9">
        <f t="shared" si="18"/>
        <v>4994.38</v>
      </c>
      <c r="L79" s="9">
        <f t="shared" si="19"/>
        <v>5071.66</v>
      </c>
    </row>
    <row r="80" spans="1:12" ht="24" customHeight="1" x14ac:dyDescent="0.35">
      <c r="A80" s="6" t="s">
        <v>234</v>
      </c>
      <c r="B80" s="8" t="s">
        <v>235</v>
      </c>
      <c r="C80" s="6" t="s">
        <v>24</v>
      </c>
      <c r="D80" s="6" t="s">
        <v>236</v>
      </c>
      <c r="E80" s="7" t="s">
        <v>54</v>
      </c>
      <c r="F80" s="8">
        <v>3</v>
      </c>
      <c r="G80" s="9">
        <v>588.54999999999995</v>
      </c>
      <c r="H80" s="9">
        <v>1379.03</v>
      </c>
      <c r="I80" s="9">
        <f t="shared" si="16"/>
        <v>1967.58</v>
      </c>
      <c r="J80" s="9">
        <f t="shared" si="17"/>
        <v>1765.65</v>
      </c>
      <c r="K80" s="9">
        <f t="shared" si="18"/>
        <v>4137.09</v>
      </c>
      <c r="L80" s="9">
        <f t="shared" si="19"/>
        <v>5902.74</v>
      </c>
    </row>
    <row r="81" spans="1:12" ht="60" customHeight="1" x14ac:dyDescent="0.35">
      <c r="A81" s="6" t="s">
        <v>237</v>
      </c>
      <c r="B81" s="8" t="s">
        <v>238</v>
      </c>
      <c r="C81" s="6" t="s">
        <v>49</v>
      </c>
      <c r="D81" s="6" t="s">
        <v>239</v>
      </c>
      <c r="E81" s="7" t="s">
        <v>32</v>
      </c>
      <c r="F81" s="8">
        <v>3.36</v>
      </c>
      <c r="G81" s="9">
        <v>64.650000000000006</v>
      </c>
      <c r="H81" s="9">
        <v>518.58000000000004</v>
      </c>
      <c r="I81" s="9">
        <f t="shared" si="16"/>
        <v>583.23</v>
      </c>
      <c r="J81" s="9">
        <f t="shared" si="17"/>
        <v>217.22</v>
      </c>
      <c r="K81" s="9">
        <f t="shared" si="18"/>
        <v>1742.43</v>
      </c>
      <c r="L81" s="9">
        <f t="shared" si="19"/>
        <v>1959.65</v>
      </c>
    </row>
    <row r="82" spans="1:12" ht="48" customHeight="1" x14ac:dyDescent="0.35">
      <c r="A82" s="6" t="s">
        <v>240</v>
      </c>
      <c r="B82" s="8" t="s">
        <v>241</v>
      </c>
      <c r="C82" s="6" t="s">
        <v>15</v>
      </c>
      <c r="D82" s="6" t="s">
        <v>242</v>
      </c>
      <c r="E82" s="7" t="s">
        <v>32</v>
      </c>
      <c r="F82" s="8">
        <v>2.97</v>
      </c>
      <c r="G82" s="9">
        <v>16.77</v>
      </c>
      <c r="H82" s="9">
        <v>548.85</v>
      </c>
      <c r="I82" s="9">
        <f t="shared" si="16"/>
        <v>565.62</v>
      </c>
      <c r="J82" s="9">
        <f t="shared" si="17"/>
        <v>49.8</v>
      </c>
      <c r="K82" s="9">
        <f t="shared" si="18"/>
        <v>1630.0900000000001</v>
      </c>
      <c r="L82" s="9">
        <f t="shared" si="19"/>
        <v>1679.89</v>
      </c>
    </row>
    <row r="83" spans="1:12" ht="48" customHeight="1" x14ac:dyDescent="0.35">
      <c r="A83" s="6" t="s">
        <v>243</v>
      </c>
      <c r="B83" s="8" t="s">
        <v>244</v>
      </c>
      <c r="C83" s="6" t="s">
        <v>15</v>
      </c>
      <c r="D83" s="6" t="s">
        <v>245</v>
      </c>
      <c r="E83" s="7" t="s">
        <v>32</v>
      </c>
      <c r="F83" s="8">
        <v>7.56</v>
      </c>
      <c r="G83" s="9">
        <v>41.1</v>
      </c>
      <c r="H83" s="9">
        <v>706.32</v>
      </c>
      <c r="I83" s="9">
        <f t="shared" si="16"/>
        <v>747.42000000000007</v>
      </c>
      <c r="J83" s="9">
        <f t="shared" si="17"/>
        <v>310.70999999999998</v>
      </c>
      <c r="K83" s="9">
        <f t="shared" si="18"/>
        <v>5339.78</v>
      </c>
      <c r="L83" s="9">
        <f t="shared" si="19"/>
        <v>5650.49</v>
      </c>
    </row>
    <row r="84" spans="1:12" ht="24" customHeight="1" x14ac:dyDescent="0.35">
      <c r="A84" s="3" t="s">
        <v>246</v>
      </c>
      <c r="B84" s="3"/>
      <c r="C84" s="3"/>
      <c r="D84" s="3" t="s">
        <v>247</v>
      </c>
      <c r="E84" s="3"/>
      <c r="F84" s="4"/>
      <c r="G84" s="3"/>
      <c r="H84" s="3"/>
      <c r="I84" s="3"/>
      <c r="J84" s="3"/>
      <c r="K84" s="3"/>
      <c r="L84" s="5">
        <f>SUM(L85:L87)</f>
        <v>14530.52</v>
      </c>
    </row>
    <row r="85" spans="1:12" ht="36" customHeight="1" x14ac:dyDescent="0.35">
      <c r="A85" s="6" t="s">
        <v>248</v>
      </c>
      <c r="B85" s="8" t="s">
        <v>249</v>
      </c>
      <c r="C85" s="6" t="s">
        <v>24</v>
      </c>
      <c r="D85" s="6" t="s">
        <v>250</v>
      </c>
      <c r="E85" s="7" t="s">
        <v>32</v>
      </c>
      <c r="F85" s="8">
        <v>50.11</v>
      </c>
      <c r="G85" s="9">
        <v>9.1</v>
      </c>
      <c r="H85" s="9">
        <v>115.11</v>
      </c>
      <c r="I85" s="9">
        <f>G85+H85</f>
        <v>124.21</v>
      </c>
      <c r="J85" s="9">
        <f>TRUNC(F85 * G85, 2)</f>
        <v>456</v>
      </c>
      <c r="K85" s="9">
        <f>L85 - J85</f>
        <v>5768.16</v>
      </c>
      <c r="L85" s="9">
        <f>TRUNC(F85 * I85, 2)</f>
        <v>6224.16</v>
      </c>
    </row>
    <row r="86" spans="1:12" ht="48" customHeight="1" x14ac:dyDescent="0.35">
      <c r="A86" s="6" t="s">
        <v>251</v>
      </c>
      <c r="B86" s="8" t="s">
        <v>252</v>
      </c>
      <c r="C86" s="6" t="s">
        <v>24</v>
      </c>
      <c r="D86" s="6" t="s">
        <v>253</v>
      </c>
      <c r="E86" s="7" t="s">
        <v>32</v>
      </c>
      <c r="F86" s="8">
        <v>97.37</v>
      </c>
      <c r="G86" s="9">
        <v>2.06</v>
      </c>
      <c r="H86" s="9">
        <v>78.319999999999993</v>
      </c>
      <c r="I86" s="9">
        <f>G86+H86</f>
        <v>80.38</v>
      </c>
      <c r="J86" s="9">
        <f>TRUNC(F86 * G86, 2)</f>
        <v>200.58</v>
      </c>
      <c r="K86" s="9">
        <f>L86 - J86</f>
        <v>7626.02</v>
      </c>
      <c r="L86" s="9">
        <f>TRUNC(F86 * I86, 2)</f>
        <v>7826.6</v>
      </c>
    </row>
    <row r="87" spans="1:12" ht="24" customHeight="1" x14ac:dyDescent="0.35">
      <c r="A87" s="6" t="s">
        <v>254</v>
      </c>
      <c r="B87" s="8" t="s">
        <v>255</v>
      </c>
      <c r="C87" s="6" t="s">
        <v>15</v>
      </c>
      <c r="D87" s="6" t="s">
        <v>256</v>
      </c>
      <c r="E87" s="7" t="s">
        <v>32</v>
      </c>
      <c r="F87" s="8">
        <v>14.19</v>
      </c>
      <c r="G87" s="9">
        <v>15.11</v>
      </c>
      <c r="H87" s="9">
        <v>18.7</v>
      </c>
      <c r="I87" s="9">
        <f>G87+H87</f>
        <v>33.81</v>
      </c>
      <c r="J87" s="9">
        <f>TRUNC(F87 * G87, 2)</f>
        <v>214.41</v>
      </c>
      <c r="K87" s="9">
        <f>L87 - J87</f>
        <v>265.35000000000002</v>
      </c>
      <c r="L87" s="9">
        <f>TRUNC(F87 * I87, 2)</f>
        <v>479.76</v>
      </c>
    </row>
    <row r="88" spans="1:12" ht="24" customHeight="1" x14ac:dyDescent="0.35">
      <c r="A88" s="3" t="s">
        <v>257</v>
      </c>
      <c r="B88" s="3"/>
      <c r="C88" s="3"/>
      <c r="D88" s="3" t="s">
        <v>258</v>
      </c>
      <c r="E88" s="3"/>
      <c r="F88" s="4"/>
      <c r="G88" s="3"/>
      <c r="H88" s="3"/>
      <c r="I88" s="3"/>
      <c r="J88" s="3"/>
      <c r="K88" s="3"/>
      <c r="L88" s="5">
        <f>SUM(L89:L108)</f>
        <v>42157.040000000008</v>
      </c>
    </row>
    <row r="89" spans="1:12" ht="24" customHeight="1" x14ac:dyDescent="0.35">
      <c r="A89" s="6" t="s">
        <v>259</v>
      </c>
      <c r="B89" s="8" t="s">
        <v>260</v>
      </c>
      <c r="C89" s="6" t="s">
        <v>15</v>
      </c>
      <c r="D89" s="6" t="s">
        <v>261</v>
      </c>
      <c r="E89" s="7" t="s">
        <v>54</v>
      </c>
      <c r="F89" s="8">
        <v>11</v>
      </c>
      <c r="G89" s="9">
        <v>2.19</v>
      </c>
      <c r="H89" s="9">
        <v>62.05</v>
      </c>
      <c r="I89" s="9">
        <f t="shared" ref="I89:I108" si="20">G89+H89</f>
        <v>64.239999999999995</v>
      </c>
      <c r="J89" s="9">
        <f t="shared" ref="J89:J108" si="21">TRUNC(F89 * G89, 2)</f>
        <v>24.09</v>
      </c>
      <c r="K89" s="9">
        <f t="shared" ref="K89:K125" si="22">L89 - J89</f>
        <v>682.55</v>
      </c>
      <c r="L89" s="9">
        <f t="shared" ref="L89:L108" si="23">TRUNC(F89 * I89, 2)</f>
        <v>706.64</v>
      </c>
    </row>
    <row r="90" spans="1:12" ht="24" customHeight="1" x14ac:dyDescent="0.35">
      <c r="A90" s="6" t="s">
        <v>262</v>
      </c>
      <c r="B90" s="8" t="s">
        <v>263</v>
      </c>
      <c r="C90" s="6" t="s">
        <v>15</v>
      </c>
      <c r="D90" s="6" t="s">
        <v>264</v>
      </c>
      <c r="E90" s="7" t="s">
        <v>54</v>
      </c>
      <c r="F90" s="8">
        <v>13</v>
      </c>
      <c r="G90" s="9">
        <v>4.1399999999999997</v>
      </c>
      <c r="H90" s="9">
        <v>63.43</v>
      </c>
      <c r="I90" s="9">
        <f t="shared" si="20"/>
        <v>67.569999999999993</v>
      </c>
      <c r="J90" s="9">
        <f t="shared" si="21"/>
        <v>53.82</v>
      </c>
      <c r="K90" s="9">
        <f t="shared" si="22"/>
        <v>824.58999999999992</v>
      </c>
      <c r="L90" s="9">
        <f t="shared" si="23"/>
        <v>878.41</v>
      </c>
    </row>
    <row r="91" spans="1:12" ht="24" customHeight="1" x14ac:dyDescent="0.35">
      <c r="A91" s="6" t="s">
        <v>265</v>
      </c>
      <c r="B91" s="8" t="s">
        <v>266</v>
      </c>
      <c r="C91" s="6" t="s">
        <v>15</v>
      </c>
      <c r="D91" s="6" t="s">
        <v>267</v>
      </c>
      <c r="E91" s="7" t="s">
        <v>54</v>
      </c>
      <c r="F91" s="8">
        <v>8</v>
      </c>
      <c r="G91" s="9">
        <v>5.7</v>
      </c>
      <c r="H91" s="9">
        <v>64.58</v>
      </c>
      <c r="I91" s="9">
        <f t="shared" si="20"/>
        <v>70.28</v>
      </c>
      <c r="J91" s="9">
        <f t="shared" si="21"/>
        <v>45.6</v>
      </c>
      <c r="K91" s="9">
        <f t="shared" si="22"/>
        <v>516.64</v>
      </c>
      <c r="L91" s="9">
        <f t="shared" si="23"/>
        <v>562.24</v>
      </c>
    </row>
    <row r="92" spans="1:12" ht="36" customHeight="1" x14ac:dyDescent="0.35">
      <c r="A92" s="6" t="s">
        <v>268</v>
      </c>
      <c r="B92" s="8" t="s">
        <v>269</v>
      </c>
      <c r="C92" s="6" t="s">
        <v>15</v>
      </c>
      <c r="D92" s="6" t="s">
        <v>270</v>
      </c>
      <c r="E92" s="7" t="s">
        <v>90</v>
      </c>
      <c r="F92" s="8">
        <v>88.62</v>
      </c>
      <c r="G92" s="9">
        <v>0.93</v>
      </c>
      <c r="H92" s="9">
        <v>4.83</v>
      </c>
      <c r="I92" s="9">
        <f t="shared" si="20"/>
        <v>5.76</v>
      </c>
      <c r="J92" s="9">
        <f t="shared" si="21"/>
        <v>82.41</v>
      </c>
      <c r="K92" s="9">
        <f t="shared" si="22"/>
        <v>428.03999999999996</v>
      </c>
      <c r="L92" s="9">
        <f t="shared" si="23"/>
        <v>510.45</v>
      </c>
    </row>
    <row r="93" spans="1:12" ht="36" customHeight="1" x14ac:dyDescent="0.35">
      <c r="A93" s="6" t="s">
        <v>271</v>
      </c>
      <c r="B93" s="8" t="s">
        <v>272</v>
      </c>
      <c r="C93" s="6" t="s">
        <v>15</v>
      </c>
      <c r="D93" s="6" t="s">
        <v>273</v>
      </c>
      <c r="E93" s="7" t="s">
        <v>90</v>
      </c>
      <c r="F93" s="8">
        <v>109</v>
      </c>
      <c r="G93" s="9">
        <v>0.74</v>
      </c>
      <c r="H93" s="9">
        <v>2.21</v>
      </c>
      <c r="I93" s="9">
        <f t="shared" si="20"/>
        <v>2.95</v>
      </c>
      <c r="J93" s="9">
        <f t="shared" si="21"/>
        <v>80.66</v>
      </c>
      <c r="K93" s="9">
        <f t="shared" si="22"/>
        <v>240.89000000000001</v>
      </c>
      <c r="L93" s="9">
        <f t="shared" si="23"/>
        <v>321.55</v>
      </c>
    </row>
    <row r="94" spans="1:12" ht="36" customHeight="1" x14ac:dyDescent="0.35">
      <c r="A94" s="6" t="s">
        <v>274</v>
      </c>
      <c r="B94" s="8" t="s">
        <v>275</v>
      </c>
      <c r="C94" s="6" t="s">
        <v>15</v>
      </c>
      <c r="D94" s="6" t="s">
        <v>276</v>
      </c>
      <c r="E94" s="7" t="s">
        <v>90</v>
      </c>
      <c r="F94" s="8">
        <v>335.25</v>
      </c>
      <c r="G94" s="9">
        <v>1.62</v>
      </c>
      <c r="H94" s="9">
        <v>8.1300000000000008</v>
      </c>
      <c r="I94" s="9">
        <f t="shared" si="20"/>
        <v>9.75</v>
      </c>
      <c r="J94" s="9">
        <f t="shared" si="21"/>
        <v>543.1</v>
      </c>
      <c r="K94" s="9">
        <f t="shared" si="22"/>
        <v>2725.58</v>
      </c>
      <c r="L94" s="9">
        <f t="shared" si="23"/>
        <v>3268.68</v>
      </c>
    </row>
    <row r="95" spans="1:12" ht="36" customHeight="1" x14ac:dyDescent="0.35">
      <c r="A95" s="6" t="s">
        <v>277</v>
      </c>
      <c r="B95" s="8" t="s">
        <v>278</v>
      </c>
      <c r="C95" s="6" t="s">
        <v>15</v>
      </c>
      <c r="D95" s="6" t="s">
        <v>279</v>
      </c>
      <c r="E95" s="7" t="s">
        <v>90</v>
      </c>
      <c r="F95" s="8">
        <v>78.400000000000006</v>
      </c>
      <c r="G95" s="9">
        <v>3.55</v>
      </c>
      <c r="H95" s="9">
        <v>6.99</v>
      </c>
      <c r="I95" s="9">
        <f t="shared" si="20"/>
        <v>10.54</v>
      </c>
      <c r="J95" s="9">
        <f t="shared" si="21"/>
        <v>278.32</v>
      </c>
      <c r="K95" s="9">
        <f t="shared" si="22"/>
        <v>548.01</v>
      </c>
      <c r="L95" s="9">
        <f t="shared" si="23"/>
        <v>826.33</v>
      </c>
    </row>
    <row r="96" spans="1:12" ht="36" customHeight="1" x14ac:dyDescent="0.35">
      <c r="A96" s="6" t="s">
        <v>280</v>
      </c>
      <c r="B96" s="8" t="s">
        <v>281</v>
      </c>
      <c r="C96" s="6" t="s">
        <v>15</v>
      </c>
      <c r="D96" s="6" t="s">
        <v>282</v>
      </c>
      <c r="E96" s="7" t="s">
        <v>90</v>
      </c>
      <c r="F96" s="8">
        <v>1350</v>
      </c>
      <c r="G96" s="9">
        <v>0.13</v>
      </c>
      <c r="H96" s="9">
        <v>3.63</v>
      </c>
      <c r="I96" s="9">
        <f t="shared" si="20"/>
        <v>3.76</v>
      </c>
      <c r="J96" s="9">
        <f t="shared" si="21"/>
        <v>175.5</v>
      </c>
      <c r="K96" s="9">
        <f t="shared" si="22"/>
        <v>4900.5</v>
      </c>
      <c r="L96" s="9">
        <f t="shared" si="23"/>
        <v>5076</v>
      </c>
    </row>
    <row r="97" spans="1:12" ht="24" customHeight="1" x14ac:dyDescent="0.35">
      <c r="A97" s="6" t="s">
        <v>283</v>
      </c>
      <c r="B97" s="8" t="s">
        <v>284</v>
      </c>
      <c r="C97" s="6" t="s">
        <v>15</v>
      </c>
      <c r="D97" s="6" t="s">
        <v>285</v>
      </c>
      <c r="E97" s="7" t="s">
        <v>54</v>
      </c>
      <c r="F97" s="8">
        <v>85</v>
      </c>
      <c r="G97" s="9">
        <v>6.45</v>
      </c>
      <c r="H97" s="9">
        <v>49.54</v>
      </c>
      <c r="I97" s="9">
        <f t="shared" si="20"/>
        <v>55.99</v>
      </c>
      <c r="J97" s="9">
        <f t="shared" si="21"/>
        <v>548.25</v>
      </c>
      <c r="K97" s="9">
        <f t="shared" si="22"/>
        <v>4210.8999999999996</v>
      </c>
      <c r="L97" s="9">
        <f t="shared" si="23"/>
        <v>4759.1499999999996</v>
      </c>
    </row>
    <row r="98" spans="1:12" ht="24" customHeight="1" x14ac:dyDescent="0.35">
      <c r="A98" s="10" t="s">
        <v>286</v>
      </c>
      <c r="B98" s="12" t="s">
        <v>287</v>
      </c>
      <c r="C98" s="10" t="s">
        <v>24</v>
      </c>
      <c r="D98" s="10" t="s">
        <v>288</v>
      </c>
      <c r="E98" s="11" t="s">
        <v>141</v>
      </c>
      <c r="F98" s="12">
        <v>122</v>
      </c>
      <c r="G98" s="13">
        <v>0</v>
      </c>
      <c r="H98" s="13">
        <v>15.17</v>
      </c>
      <c r="I98" s="9">
        <f t="shared" si="20"/>
        <v>15.17</v>
      </c>
      <c r="J98" s="13">
        <f t="shared" si="21"/>
        <v>0</v>
      </c>
      <c r="K98" s="13">
        <f t="shared" si="22"/>
        <v>1850.74</v>
      </c>
      <c r="L98" s="13">
        <f t="shared" si="23"/>
        <v>1850.74</v>
      </c>
    </row>
    <row r="99" spans="1:12" ht="24" customHeight="1" x14ac:dyDescent="0.35">
      <c r="A99" s="10" t="s">
        <v>289</v>
      </c>
      <c r="B99" s="12" t="s">
        <v>290</v>
      </c>
      <c r="C99" s="10" t="s">
        <v>24</v>
      </c>
      <c r="D99" s="10" t="s">
        <v>291</v>
      </c>
      <c r="E99" s="11" t="s">
        <v>141</v>
      </c>
      <c r="F99" s="12">
        <v>224</v>
      </c>
      <c r="G99" s="13">
        <v>0</v>
      </c>
      <c r="H99" s="13">
        <v>8.84</v>
      </c>
      <c r="I99" s="9">
        <f t="shared" si="20"/>
        <v>8.84</v>
      </c>
      <c r="J99" s="13">
        <f t="shared" si="21"/>
        <v>0</v>
      </c>
      <c r="K99" s="13">
        <f t="shared" si="22"/>
        <v>1980.16</v>
      </c>
      <c r="L99" s="13">
        <f t="shared" si="23"/>
        <v>1980.16</v>
      </c>
    </row>
    <row r="100" spans="1:12" ht="36" customHeight="1" x14ac:dyDescent="0.35">
      <c r="A100" s="6" t="s">
        <v>292</v>
      </c>
      <c r="B100" s="8" t="s">
        <v>293</v>
      </c>
      <c r="C100" s="6" t="s">
        <v>15</v>
      </c>
      <c r="D100" s="6" t="s">
        <v>294</v>
      </c>
      <c r="E100" s="7" t="s">
        <v>54</v>
      </c>
      <c r="F100" s="8">
        <v>133</v>
      </c>
      <c r="G100" s="9">
        <v>9.6300000000000008</v>
      </c>
      <c r="H100" s="9">
        <v>20.09</v>
      </c>
      <c r="I100" s="9">
        <f t="shared" si="20"/>
        <v>29.72</v>
      </c>
      <c r="J100" s="9">
        <f t="shared" si="21"/>
        <v>1280.79</v>
      </c>
      <c r="K100" s="9">
        <f t="shared" si="22"/>
        <v>2671.9700000000003</v>
      </c>
      <c r="L100" s="9">
        <f t="shared" si="23"/>
        <v>3952.76</v>
      </c>
    </row>
    <row r="101" spans="1:12" ht="36" customHeight="1" x14ac:dyDescent="0.35">
      <c r="A101" s="6" t="s">
        <v>295</v>
      </c>
      <c r="B101" s="8" t="s">
        <v>296</v>
      </c>
      <c r="C101" s="6" t="s">
        <v>15</v>
      </c>
      <c r="D101" s="6" t="s">
        <v>297</v>
      </c>
      <c r="E101" s="7" t="s">
        <v>54</v>
      </c>
      <c r="F101" s="8">
        <v>35</v>
      </c>
      <c r="G101" s="9">
        <v>9.6300000000000008</v>
      </c>
      <c r="H101" s="9">
        <v>22.94</v>
      </c>
      <c r="I101" s="9">
        <f t="shared" si="20"/>
        <v>32.57</v>
      </c>
      <c r="J101" s="9">
        <f t="shared" si="21"/>
        <v>337.05</v>
      </c>
      <c r="K101" s="9">
        <f t="shared" si="22"/>
        <v>802.90000000000009</v>
      </c>
      <c r="L101" s="9">
        <f t="shared" si="23"/>
        <v>1139.95</v>
      </c>
    </row>
    <row r="102" spans="1:12" ht="24" customHeight="1" x14ac:dyDescent="0.35">
      <c r="A102" s="10" t="s">
        <v>298</v>
      </c>
      <c r="B102" s="12" t="s">
        <v>299</v>
      </c>
      <c r="C102" s="10" t="s">
        <v>49</v>
      </c>
      <c r="D102" s="10" t="s">
        <v>300</v>
      </c>
      <c r="E102" s="11" t="s">
        <v>26</v>
      </c>
      <c r="F102" s="12">
        <v>32</v>
      </c>
      <c r="G102" s="13">
        <v>0</v>
      </c>
      <c r="H102" s="13">
        <v>2.0499999999999998</v>
      </c>
      <c r="I102" s="9">
        <f t="shared" si="20"/>
        <v>2.0499999999999998</v>
      </c>
      <c r="J102" s="13">
        <f t="shared" si="21"/>
        <v>0</v>
      </c>
      <c r="K102" s="13">
        <f t="shared" si="22"/>
        <v>65.599999999999994</v>
      </c>
      <c r="L102" s="13">
        <f t="shared" si="23"/>
        <v>65.599999999999994</v>
      </c>
    </row>
    <row r="103" spans="1:12" ht="72" customHeight="1" x14ac:dyDescent="0.35">
      <c r="A103" s="6" t="s">
        <v>301</v>
      </c>
      <c r="B103" s="8" t="s">
        <v>302</v>
      </c>
      <c r="C103" s="6" t="s">
        <v>24</v>
      </c>
      <c r="D103" s="6" t="s">
        <v>303</v>
      </c>
      <c r="E103" s="7" t="s">
        <v>304</v>
      </c>
      <c r="F103" s="8">
        <v>10</v>
      </c>
      <c r="G103" s="9">
        <v>11.77</v>
      </c>
      <c r="H103" s="9">
        <v>887.65</v>
      </c>
      <c r="I103" s="9">
        <f t="shared" si="20"/>
        <v>899.42</v>
      </c>
      <c r="J103" s="9">
        <f t="shared" si="21"/>
        <v>117.7</v>
      </c>
      <c r="K103" s="9">
        <f t="shared" si="22"/>
        <v>8876.5</v>
      </c>
      <c r="L103" s="9">
        <f t="shared" si="23"/>
        <v>8994.2000000000007</v>
      </c>
    </row>
    <row r="104" spans="1:12" ht="24" customHeight="1" x14ac:dyDescent="0.35">
      <c r="A104" s="6" t="s">
        <v>305</v>
      </c>
      <c r="B104" s="8" t="s">
        <v>306</v>
      </c>
      <c r="C104" s="6" t="s">
        <v>15</v>
      </c>
      <c r="D104" s="6" t="s">
        <v>307</v>
      </c>
      <c r="E104" s="7" t="s">
        <v>54</v>
      </c>
      <c r="F104" s="8">
        <v>8</v>
      </c>
      <c r="G104" s="9">
        <v>9.75</v>
      </c>
      <c r="H104" s="9">
        <v>72.459999999999994</v>
      </c>
      <c r="I104" s="9">
        <f t="shared" si="20"/>
        <v>82.21</v>
      </c>
      <c r="J104" s="9">
        <f t="shared" si="21"/>
        <v>78</v>
      </c>
      <c r="K104" s="9">
        <f t="shared" si="22"/>
        <v>579.67999999999995</v>
      </c>
      <c r="L104" s="9">
        <f t="shared" si="23"/>
        <v>657.68</v>
      </c>
    </row>
    <row r="105" spans="1:12" ht="24" customHeight="1" x14ac:dyDescent="0.35">
      <c r="A105" s="6" t="s">
        <v>308</v>
      </c>
      <c r="B105" s="8" t="s">
        <v>309</v>
      </c>
      <c r="C105" s="6" t="s">
        <v>15</v>
      </c>
      <c r="D105" s="6" t="s">
        <v>310</v>
      </c>
      <c r="E105" s="7" t="s">
        <v>90</v>
      </c>
      <c r="F105" s="8">
        <v>13</v>
      </c>
      <c r="G105" s="9">
        <v>9.0299999999999994</v>
      </c>
      <c r="H105" s="9">
        <v>3.3</v>
      </c>
      <c r="I105" s="9">
        <f t="shared" si="20"/>
        <v>12.329999999999998</v>
      </c>
      <c r="J105" s="9">
        <f t="shared" si="21"/>
        <v>117.39</v>
      </c>
      <c r="K105" s="9">
        <f t="shared" si="22"/>
        <v>42.899999999999991</v>
      </c>
      <c r="L105" s="9">
        <f t="shared" si="23"/>
        <v>160.29</v>
      </c>
    </row>
    <row r="106" spans="1:12" ht="24" customHeight="1" x14ac:dyDescent="0.35">
      <c r="A106" s="6" t="s">
        <v>311</v>
      </c>
      <c r="B106" s="8" t="s">
        <v>312</v>
      </c>
      <c r="C106" s="6" t="s">
        <v>49</v>
      </c>
      <c r="D106" s="6" t="s">
        <v>313</v>
      </c>
      <c r="E106" s="7" t="s">
        <v>26</v>
      </c>
      <c r="F106" s="8">
        <v>13</v>
      </c>
      <c r="G106" s="9">
        <v>29.52</v>
      </c>
      <c r="H106" s="9">
        <v>204.5</v>
      </c>
      <c r="I106" s="9">
        <f t="shared" si="20"/>
        <v>234.02</v>
      </c>
      <c r="J106" s="9">
        <f t="shared" si="21"/>
        <v>383.76</v>
      </c>
      <c r="K106" s="9">
        <f t="shared" si="22"/>
        <v>2658.5</v>
      </c>
      <c r="L106" s="9">
        <f t="shared" si="23"/>
        <v>3042.26</v>
      </c>
    </row>
    <row r="107" spans="1:12" ht="36" customHeight="1" x14ac:dyDescent="0.35">
      <c r="A107" s="6" t="s">
        <v>314</v>
      </c>
      <c r="B107" s="8" t="s">
        <v>315</v>
      </c>
      <c r="C107" s="6" t="s">
        <v>49</v>
      </c>
      <c r="D107" s="6" t="s">
        <v>316</v>
      </c>
      <c r="E107" s="7" t="s">
        <v>105</v>
      </c>
      <c r="F107" s="8">
        <v>131.16</v>
      </c>
      <c r="G107" s="9">
        <v>20.66</v>
      </c>
      <c r="H107" s="9">
        <v>4.87</v>
      </c>
      <c r="I107" s="9">
        <f t="shared" si="20"/>
        <v>25.53</v>
      </c>
      <c r="J107" s="9">
        <f t="shared" si="21"/>
        <v>2709.76</v>
      </c>
      <c r="K107" s="9">
        <f t="shared" si="22"/>
        <v>638.75</v>
      </c>
      <c r="L107" s="9">
        <f t="shared" si="23"/>
        <v>3348.51</v>
      </c>
    </row>
    <row r="108" spans="1:12" ht="24" customHeight="1" x14ac:dyDescent="0.35">
      <c r="A108" s="6" t="s">
        <v>317</v>
      </c>
      <c r="B108" s="8" t="s">
        <v>318</v>
      </c>
      <c r="C108" s="6" t="s">
        <v>15</v>
      </c>
      <c r="D108" s="6" t="s">
        <v>319</v>
      </c>
      <c r="E108" s="7" t="s">
        <v>54</v>
      </c>
      <c r="F108" s="8">
        <v>14</v>
      </c>
      <c r="G108" s="9">
        <v>2.89</v>
      </c>
      <c r="H108" s="9">
        <v>1.07</v>
      </c>
      <c r="I108" s="9">
        <f t="shared" si="20"/>
        <v>3.96</v>
      </c>
      <c r="J108" s="9">
        <f t="shared" si="21"/>
        <v>40.46</v>
      </c>
      <c r="K108" s="9">
        <f t="shared" si="22"/>
        <v>14.979999999999997</v>
      </c>
      <c r="L108" s="9">
        <f t="shared" si="23"/>
        <v>55.44</v>
      </c>
    </row>
    <row r="109" spans="1:12" ht="24" customHeight="1" x14ac:dyDescent="0.35">
      <c r="A109" s="3" t="s">
        <v>320</v>
      </c>
      <c r="B109" s="3"/>
      <c r="C109" s="3"/>
      <c r="D109" s="3" t="s">
        <v>321</v>
      </c>
      <c r="E109" s="3"/>
      <c r="F109" s="4"/>
      <c r="G109" s="3"/>
      <c r="H109" s="3"/>
      <c r="I109" s="3"/>
      <c r="J109" s="3"/>
      <c r="K109" s="3"/>
      <c r="L109" s="5">
        <f>SUM(L110:L125)</f>
        <v>22343.199999999997</v>
      </c>
    </row>
    <row r="110" spans="1:12" ht="24" customHeight="1" x14ac:dyDescent="0.35">
      <c r="A110" s="6" t="s">
        <v>322</v>
      </c>
      <c r="B110" s="8" t="s">
        <v>309</v>
      </c>
      <c r="C110" s="6" t="s">
        <v>15</v>
      </c>
      <c r="D110" s="6" t="s">
        <v>310</v>
      </c>
      <c r="E110" s="7" t="s">
        <v>90</v>
      </c>
      <c r="F110" s="8">
        <v>39.700000000000003</v>
      </c>
      <c r="G110" s="9">
        <v>9.0299999999999994</v>
      </c>
      <c r="H110" s="9">
        <v>3.3</v>
      </c>
      <c r="I110" s="9">
        <f t="shared" ref="I110:I115" si="24">G110+H110</f>
        <v>12.329999999999998</v>
      </c>
      <c r="J110" s="9">
        <f t="shared" ref="J110:J125" si="25">TRUNC(F110 * G110, 2)</f>
        <v>358.49</v>
      </c>
      <c r="K110" s="9">
        <f t="shared" si="22"/>
        <v>131.01</v>
      </c>
      <c r="L110" s="9">
        <f t="shared" ref="L110:L125" si="26">TRUNC(F110 * I110, 2)</f>
        <v>489.5</v>
      </c>
    </row>
    <row r="111" spans="1:12" ht="24" customHeight="1" x14ac:dyDescent="0.35">
      <c r="A111" s="6" t="s">
        <v>323</v>
      </c>
      <c r="B111" s="8" t="s">
        <v>324</v>
      </c>
      <c r="C111" s="6" t="s">
        <v>15</v>
      </c>
      <c r="D111" s="6" t="s">
        <v>325</v>
      </c>
      <c r="E111" s="7" t="s">
        <v>64</v>
      </c>
      <c r="F111" s="8">
        <v>5.01</v>
      </c>
      <c r="G111" s="9">
        <v>46.91</v>
      </c>
      <c r="H111" s="9">
        <v>26.86</v>
      </c>
      <c r="I111" s="9">
        <f t="shared" si="24"/>
        <v>73.77</v>
      </c>
      <c r="J111" s="9">
        <f t="shared" si="25"/>
        <v>235.01</v>
      </c>
      <c r="K111" s="9">
        <f t="shared" si="22"/>
        <v>134.57</v>
      </c>
      <c r="L111" s="9">
        <f t="shared" si="26"/>
        <v>369.58</v>
      </c>
    </row>
    <row r="112" spans="1:12" ht="24" customHeight="1" x14ac:dyDescent="0.35">
      <c r="A112" s="6" t="s">
        <v>326</v>
      </c>
      <c r="B112" s="8" t="s">
        <v>327</v>
      </c>
      <c r="C112" s="6" t="s">
        <v>15</v>
      </c>
      <c r="D112" s="6" t="s">
        <v>328</v>
      </c>
      <c r="E112" s="7" t="s">
        <v>64</v>
      </c>
      <c r="F112" s="8">
        <v>4.62</v>
      </c>
      <c r="G112" s="9">
        <v>15.14</v>
      </c>
      <c r="H112" s="9">
        <v>11.81</v>
      </c>
      <c r="I112" s="9">
        <f t="shared" si="24"/>
        <v>26.950000000000003</v>
      </c>
      <c r="J112" s="9">
        <f t="shared" si="25"/>
        <v>69.94</v>
      </c>
      <c r="K112" s="9">
        <f t="shared" si="22"/>
        <v>54.56</v>
      </c>
      <c r="L112" s="9">
        <f t="shared" si="26"/>
        <v>124.5</v>
      </c>
    </row>
    <row r="113" spans="1:12" ht="60" customHeight="1" x14ac:dyDescent="0.35">
      <c r="A113" s="6" t="s">
        <v>329</v>
      </c>
      <c r="B113" s="8" t="s">
        <v>330</v>
      </c>
      <c r="C113" s="6" t="s">
        <v>15</v>
      </c>
      <c r="D113" s="6" t="s">
        <v>331</v>
      </c>
      <c r="E113" s="7" t="s">
        <v>90</v>
      </c>
      <c r="F113" s="8">
        <v>79.92</v>
      </c>
      <c r="G113" s="9">
        <v>21.46</v>
      </c>
      <c r="H113" s="9">
        <v>21.78</v>
      </c>
      <c r="I113" s="9">
        <f t="shared" si="24"/>
        <v>43.24</v>
      </c>
      <c r="J113" s="9">
        <f t="shared" si="25"/>
        <v>1715.08</v>
      </c>
      <c r="K113" s="9">
        <f t="shared" si="22"/>
        <v>1740.6599999999999</v>
      </c>
      <c r="L113" s="9">
        <f t="shared" si="26"/>
        <v>3455.74</v>
      </c>
    </row>
    <row r="114" spans="1:12" ht="36" customHeight="1" x14ac:dyDescent="0.35">
      <c r="A114" s="6" t="s">
        <v>332</v>
      </c>
      <c r="B114" s="8" t="s">
        <v>333</v>
      </c>
      <c r="C114" s="6" t="s">
        <v>15</v>
      </c>
      <c r="D114" s="6" t="s">
        <v>334</v>
      </c>
      <c r="E114" s="7" t="s">
        <v>54</v>
      </c>
      <c r="F114" s="8">
        <v>59</v>
      </c>
      <c r="G114" s="9">
        <v>4.6500000000000004</v>
      </c>
      <c r="H114" s="9">
        <v>12.44</v>
      </c>
      <c r="I114" s="9">
        <f t="shared" si="24"/>
        <v>17.09</v>
      </c>
      <c r="J114" s="9">
        <f t="shared" si="25"/>
        <v>274.35000000000002</v>
      </c>
      <c r="K114" s="9">
        <f t="shared" si="22"/>
        <v>733.95999999999992</v>
      </c>
      <c r="L114" s="9">
        <f t="shared" si="26"/>
        <v>1008.31</v>
      </c>
    </row>
    <row r="115" spans="1:12" ht="60" customHeight="1" x14ac:dyDescent="0.35">
      <c r="A115" s="6" t="s">
        <v>335</v>
      </c>
      <c r="B115" s="8" t="s">
        <v>336</v>
      </c>
      <c r="C115" s="6" t="s">
        <v>15</v>
      </c>
      <c r="D115" s="6" t="s">
        <v>337</v>
      </c>
      <c r="E115" s="7" t="s">
        <v>90</v>
      </c>
      <c r="F115" s="8">
        <v>76.22</v>
      </c>
      <c r="G115" s="9">
        <v>34.47</v>
      </c>
      <c r="H115" s="9">
        <v>54.12</v>
      </c>
      <c r="I115" s="9">
        <f t="shared" si="24"/>
        <v>88.59</v>
      </c>
      <c r="J115" s="9">
        <f t="shared" si="25"/>
        <v>2627.3</v>
      </c>
      <c r="K115" s="9">
        <f t="shared" si="22"/>
        <v>4125.0199999999995</v>
      </c>
      <c r="L115" s="9">
        <f t="shared" si="26"/>
        <v>6752.32</v>
      </c>
    </row>
    <row r="116" spans="1:12" ht="36" customHeight="1" x14ac:dyDescent="0.35">
      <c r="A116" s="6" t="s">
        <v>338</v>
      </c>
      <c r="B116" s="8" t="s">
        <v>339</v>
      </c>
      <c r="C116" s="6" t="s">
        <v>15</v>
      </c>
      <c r="D116" s="6" t="s">
        <v>340</v>
      </c>
      <c r="E116" s="7" t="s">
        <v>90</v>
      </c>
      <c r="F116" s="8">
        <v>12.39</v>
      </c>
      <c r="G116" s="9">
        <v>11.8</v>
      </c>
      <c r="H116" s="9">
        <v>18.77</v>
      </c>
      <c r="I116" s="9">
        <f t="shared" ref="I116:I156" si="27">G116+H116</f>
        <v>30.57</v>
      </c>
      <c r="J116" s="9">
        <f t="shared" si="25"/>
        <v>146.19999999999999</v>
      </c>
      <c r="K116" s="9">
        <f t="shared" si="22"/>
        <v>232.56</v>
      </c>
      <c r="L116" s="9">
        <f t="shared" si="26"/>
        <v>378.76</v>
      </c>
    </row>
    <row r="117" spans="1:12" ht="36" customHeight="1" x14ac:dyDescent="0.35">
      <c r="A117" s="6" t="s">
        <v>341</v>
      </c>
      <c r="B117" s="8" t="s">
        <v>342</v>
      </c>
      <c r="C117" s="6" t="s">
        <v>15</v>
      </c>
      <c r="D117" s="6" t="s">
        <v>343</v>
      </c>
      <c r="E117" s="7" t="s">
        <v>90</v>
      </c>
      <c r="F117" s="8">
        <v>41.21</v>
      </c>
      <c r="G117" s="9">
        <v>17.399999999999999</v>
      </c>
      <c r="H117" s="9">
        <v>29.29</v>
      </c>
      <c r="I117" s="9">
        <f t="shared" si="27"/>
        <v>46.69</v>
      </c>
      <c r="J117" s="9">
        <f t="shared" si="25"/>
        <v>717.05</v>
      </c>
      <c r="K117" s="9">
        <f t="shared" si="22"/>
        <v>1207.04</v>
      </c>
      <c r="L117" s="9">
        <f t="shared" si="26"/>
        <v>1924.09</v>
      </c>
    </row>
    <row r="118" spans="1:12" ht="60" customHeight="1" x14ac:dyDescent="0.35">
      <c r="A118" s="6" t="s">
        <v>344</v>
      </c>
      <c r="B118" s="8" t="s">
        <v>345</v>
      </c>
      <c r="C118" s="6" t="s">
        <v>15</v>
      </c>
      <c r="D118" s="6" t="s">
        <v>346</v>
      </c>
      <c r="E118" s="7" t="s">
        <v>90</v>
      </c>
      <c r="F118" s="8">
        <v>8.44</v>
      </c>
      <c r="G118" s="9">
        <v>10.46</v>
      </c>
      <c r="H118" s="9">
        <v>33.86</v>
      </c>
      <c r="I118" s="9">
        <f t="shared" si="27"/>
        <v>44.32</v>
      </c>
      <c r="J118" s="9">
        <f t="shared" si="25"/>
        <v>88.28</v>
      </c>
      <c r="K118" s="9">
        <f t="shared" si="22"/>
        <v>285.77999999999997</v>
      </c>
      <c r="L118" s="9">
        <f t="shared" si="26"/>
        <v>374.06</v>
      </c>
    </row>
    <row r="119" spans="1:12" ht="60" customHeight="1" x14ac:dyDescent="0.35">
      <c r="A119" s="6" t="s">
        <v>347</v>
      </c>
      <c r="B119" s="8" t="s">
        <v>348</v>
      </c>
      <c r="C119" s="6" t="s">
        <v>15</v>
      </c>
      <c r="D119" s="6" t="s">
        <v>349</v>
      </c>
      <c r="E119" s="7" t="s">
        <v>90</v>
      </c>
      <c r="F119" s="8">
        <v>41.71</v>
      </c>
      <c r="G119" s="9">
        <v>20.22</v>
      </c>
      <c r="H119" s="9">
        <v>53.08</v>
      </c>
      <c r="I119" s="9">
        <f t="shared" si="27"/>
        <v>73.3</v>
      </c>
      <c r="J119" s="9">
        <f t="shared" si="25"/>
        <v>843.37</v>
      </c>
      <c r="K119" s="9">
        <f t="shared" si="22"/>
        <v>2213.9700000000003</v>
      </c>
      <c r="L119" s="9">
        <f t="shared" si="26"/>
        <v>3057.34</v>
      </c>
    </row>
    <row r="120" spans="1:12" ht="36" customHeight="1" x14ac:dyDescent="0.35">
      <c r="A120" s="6" t="s">
        <v>350</v>
      </c>
      <c r="B120" s="8" t="s">
        <v>351</v>
      </c>
      <c r="C120" s="6" t="s">
        <v>15</v>
      </c>
      <c r="D120" s="6" t="s">
        <v>352</v>
      </c>
      <c r="E120" s="7" t="s">
        <v>90</v>
      </c>
      <c r="F120" s="8">
        <v>39.67</v>
      </c>
      <c r="G120" s="9">
        <v>22.99</v>
      </c>
      <c r="H120" s="9">
        <v>36.590000000000003</v>
      </c>
      <c r="I120" s="9">
        <f t="shared" si="27"/>
        <v>59.58</v>
      </c>
      <c r="J120" s="9">
        <f t="shared" si="25"/>
        <v>912.01</v>
      </c>
      <c r="K120" s="9">
        <f t="shared" si="22"/>
        <v>1451.5200000000002</v>
      </c>
      <c r="L120" s="9">
        <f t="shared" si="26"/>
        <v>2363.5300000000002</v>
      </c>
    </row>
    <row r="121" spans="1:12" ht="24" customHeight="1" x14ac:dyDescent="0.35">
      <c r="A121" s="6" t="s">
        <v>353</v>
      </c>
      <c r="B121" s="8" t="s">
        <v>354</v>
      </c>
      <c r="C121" s="6" t="s">
        <v>49</v>
      </c>
      <c r="D121" s="6" t="s">
        <v>355</v>
      </c>
      <c r="E121" s="7" t="s">
        <v>26</v>
      </c>
      <c r="F121" s="8">
        <v>10</v>
      </c>
      <c r="G121" s="9">
        <v>11.8</v>
      </c>
      <c r="H121" s="9">
        <v>12.24</v>
      </c>
      <c r="I121" s="9">
        <f t="shared" si="27"/>
        <v>24.04</v>
      </c>
      <c r="J121" s="9">
        <f t="shared" si="25"/>
        <v>118</v>
      </c>
      <c r="K121" s="9">
        <f t="shared" si="22"/>
        <v>122.4</v>
      </c>
      <c r="L121" s="9">
        <f t="shared" si="26"/>
        <v>240.4</v>
      </c>
    </row>
    <row r="122" spans="1:12" ht="24" customHeight="1" x14ac:dyDescent="0.35">
      <c r="A122" s="10" t="s">
        <v>356</v>
      </c>
      <c r="B122" s="12" t="s">
        <v>357</v>
      </c>
      <c r="C122" s="10" t="s">
        <v>15</v>
      </c>
      <c r="D122" s="10" t="s">
        <v>358</v>
      </c>
      <c r="E122" s="11" t="s">
        <v>54</v>
      </c>
      <c r="F122" s="12">
        <v>3</v>
      </c>
      <c r="G122" s="13">
        <v>0</v>
      </c>
      <c r="H122" s="13">
        <v>13.72</v>
      </c>
      <c r="I122" s="9">
        <f t="shared" si="27"/>
        <v>13.72</v>
      </c>
      <c r="J122" s="9">
        <f t="shared" si="25"/>
        <v>0</v>
      </c>
      <c r="K122" s="9">
        <f t="shared" si="22"/>
        <v>41.16</v>
      </c>
      <c r="L122" s="9">
        <f t="shared" si="26"/>
        <v>41.16</v>
      </c>
    </row>
    <row r="123" spans="1:12" ht="60" customHeight="1" x14ac:dyDescent="0.35">
      <c r="A123" s="6" t="s">
        <v>359</v>
      </c>
      <c r="B123" s="8" t="s">
        <v>360</v>
      </c>
      <c r="C123" s="6" t="s">
        <v>24</v>
      </c>
      <c r="D123" s="6" t="s">
        <v>361</v>
      </c>
      <c r="E123" s="7" t="s">
        <v>54</v>
      </c>
      <c r="F123" s="8">
        <v>15</v>
      </c>
      <c r="G123" s="9">
        <v>2.16</v>
      </c>
      <c r="H123" s="9">
        <v>36.93</v>
      </c>
      <c r="I123" s="9">
        <f t="shared" si="27"/>
        <v>39.090000000000003</v>
      </c>
      <c r="J123" s="9">
        <f t="shared" si="25"/>
        <v>32.4</v>
      </c>
      <c r="K123" s="9">
        <f t="shared" si="22"/>
        <v>553.95000000000005</v>
      </c>
      <c r="L123" s="9">
        <f t="shared" si="26"/>
        <v>586.35</v>
      </c>
    </row>
    <row r="124" spans="1:12" ht="36" customHeight="1" x14ac:dyDescent="0.35">
      <c r="A124" s="6" t="s">
        <v>362</v>
      </c>
      <c r="B124" s="8" t="s">
        <v>363</v>
      </c>
      <c r="C124" s="6" t="s">
        <v>15</v>
      </c>
      <c r="D124" s="6" t="s">
        <v>364</v>
      </c>
      <c r="E124" s="7" t="s">
        <v>54</v>
      </c>
      <c r="F124" s="8">
        <v>2</v>
      </c>
      <c r="G124" s="9">
        <v>180.85</v>
      </c>
      <c r="H124" s="9">
        <v>265.75</v>
      </c>
      <c r="I124" s="9">
        <f t="shared" si="27"/>
        <v>446.6</v>
      </c>
      <c r="J124" s="9">
        <f t="shared" si="25"/>
        <v>361.7</v>
      </c>
      <c r="K124" s="9">
        <f t="shared" si="22"/>
        <v>531.5</v>
      </c>
      <c r="L124" s="9">
        <f t="shared" si="26"/>
        <v>893.2</v>
      </c>
    </row>
    <row r="125" spans="1:12" ht="48" customHeight="1" x14ac:dyDescent="0.35">
      <c r="A125" s="6" t="s">
        <v>365</v>
      </c>
      <c r="B125" s="8" t="s">
        <v>366</v>
      </c>
      <c r="C125" s="6" t="s">
        <v>15</v>
      </c>
      <c r="D125" s="6" t="s">
        <v>367</v>
      </c>
      <c r="E125" s="7" t="s">
        <v>54</v>
      </c>
      <c r="F125" s="8">
        <v>1</v>
      </c>
      <c r="G125" s="9">
        <v>118.93</v>
      </c>
      <c r="H125" s="9">
        <v>165.43</v>
      </c>
      <c r="I125" s="9">
        <f t="shared" si="27"/>
        <v>284.36</v>
      </c>
      <c r="J125" s="9">
        <f t="shared" si="25"/>
        <v>118.93</v>
      </c>
      <c r="K125" s="9">
        <f t="shared" si="22"/>
        <v>165.43</v>
      </c>
      <c r="L125" s="9">
        <f t="shared" si="26"/>
        <v>284.36</v>
      </c>
    </row>
    <row r="126" spans="1:12" ht="24" customHeight="1" x14ac:dyDescent="0.35">
      <c r="A126" s="3" t="s">
        <v>368</v>
      </c>
      <c r="B126" s="3"/>
      <c r="C126" s="3"/>
      <c r="D126" s="3" t="s">
        <v>369</v>
      </c>
      <c r="E126" s="3"/>
      <c r="F126" s="4"/>
      <c r="G126" s="3"/>
      <c r="H126" s="3"/>
      <c r="I126" s="3"/>
      <c r="J126" s="3"/>
      <c r="K126" s="3"/>
      <c r="L126" s="5">
        <f>SUM(L127:L156)</f>
        <v>83979.969999999972</v>
      </c>
    </row>
    <row r="127" spans="1:12" ht="48" customHeight="1" x14ac:dyDescent="0.35">
      <c r="A127" s="6" t="s">
        <v>370</v>
      </c>
      <c r="B127" s="8" t="s">
        <v>371</v>
      </c>
      <c r="C127" s="6" t="s">
        <v>15</v>
      </c>
      <c r="D127" s="6" t="s">
        <v>372</v>
      </c>
      <c r="E127" s="7" t="s">
        <v>54</v>
      </c>
      <c r="F127" s="8">
        <v>4</v>
      </c>
      <c r="G127" s="9">
        <v>22.63</v>
      </c>
      <c r="H127" s="9">
        <v>419.06</v>
      </c>
      <c r="I127" s="9">
        <f t="shared" si="27"/>
        <v>441.69</v>
      </c>
      <c r="J127" s="9">
        <f t="shared" ref="J127:J156" si="28">TRUNC(F127 * G127, 2)</f>
        <v>90.52</v>
      </c>
      <c r="K127" s="9">
        <f t="shared" ref="K127:K169" si="29">L127 - J127</f>
        <v>1676.24</v>
      </c>
      <c r="L127" s="9">
        <f t="shared" ref="L127:L156" si="30">TRUNC(F127 * I127, 2)</f>
        <v>1766.76</v>
      </c>
    </row>
    <row r="128" spans="1:12" ht="48" customHeight="1" x14ac:dyDescent="0.35">
      <c r="A128" s="6" t="s">
        <v>373</v>
      </c>
      <c r="B128" s="8" t="s">
        <v>374</v>
      </c>
      <c r="C128" s="6" t="s">
        <v>24</v>
      </c>
      <c r="D128" s="6" t="s">
        <v>375</v>
      </c>
      <c r="E128" s="7" t="s">
        <v>54</v>
      </c>
      <c r="F128" s="8">
        <v>17</v>
      </c>
      <c r="G128" s="9">
        <v>13.14</v>
      </c>
      <c r="H128" s="9">
        <v>721.65</v>
      </c>
      <c r="I128" s="9">
        <f t="shared" si="27"/>
        <v>734.79</v>
      </c>
      <c r="J128" s="9">
        <f t="shared" si="28"/>
        <v>223.38</v>
      </c>
      <c r="K128" s="9">
        <f t="shared" si="29"/>
        <v>12268.050000000001</v>
      </c>
      <c r="L128" s="9">
        <f t="shared" si="30"/>
        <v>12491.43</v>
      </c>
    </row>
    <row r="129" spans="1:12" ht="48" customHeight="1" x14ac:dyDescent="0.35">
      <c r="A129" s="6" t="s">
        <v>376</v>
      </c>
      <c r="B129" s="8" t="s">
        <v>377</v>
      </c>
      <c r="C129" s="6" t="s">
        <v>24</v>
      </c>
      <c r="D129" s="6" t="s">
        <v>378</v>
      </c>
      <c r="E129" s="7" t="s">
        <v>54</v>
      </c>
      <c r="F129" s="8">
        <v>6</v>
      </c>
      <c r="G129" s="9">
        <v>27.51</v>
      </c>
      <c r="H129" s="9">
        <v>1251.28</v>
      </c>
      <c r="I129" s="9">
        <f t="shared" si="27"/>
        <v>1278.79</v>
      </c>
      <c r="J129" s="9">
        <f t="shared" si="28"/>
        <v>165.06</v>
      </c>
      <c r="K129" s="9">
        <f t="shared" si="29"/>
        <v>7507.6799999999994</v>
      </c>
      <c r="L129" s="9">
        <f t="shared" si="30"/>
        <v>7672.74</v>
      </c>
    </row>
    <row r="130" spans="1:12" ht="36" customHeight="1" x14ac:dyDescent="0.35">
      <c r="A130" s="6" t="s">
        <v>379</v>
      </c>
      <c r="B130" s="8" t="s">
        <v>380</v>
      </c>
      <c r="C130" s="6" t="s">
        <v>24</v>
      </c>
      <c r="D130" s="6" t="s">
        <v>381</v>
      </c>
      <c r="E130" s="7" t="s">
        <v>54</v>
      </c>
      <c r="F130" s="8">
        <v>21</v>
      </c>
      <c r="G130" s="9">
        <v>3.35</v>
      </c>
      <c r="H130" s="9">
        <v>161.19999999999999</v>
      </c>
      <c r="I130" s="9">
        <f t="shared" si="27"/>
        <v>164.54999999999998</v>
      </c>
      <c r="J130" s="9">
        <f t="shared" si="28"/>
        <v>70.349999999999994</v>
      </c>
      <c r="K130" s="9">
        <f t="shared" si="29"/>
        <v>3385.2000000000003</v>
      </c>
      <c r="L130" s="9">
        <f t="shared" si="30"/>
        <v>3455.55</v>
      </c>
    </row>
    <row r="131" spans="1:12" ht="24" customHeight="1" x14ac:dyDescent="0.35">
      <c r="A131" s="6" t="s">
        <v>382</v>
      </c>
      <c r="B131" s="8" t="s">
        <v>383</v>
      </c>
      <c r="C131" s="6" t="s">
        <v>24</v>
      </c>
      <c r="D131" s="6" t="s">
        <v>384</v>
      </c>
      <c r="E131" s="7" t="s">
        <v>54</v>
      </c>
      <c r="F131" s="8">
        <v>6</v>
      </c>
      <c r="G131" s="9">
        <v>3.35</v>
      </c>
      <c r="H131" s="9">
        <v>203.71</v>
      </c>
      <c r="I131" s="9">
        <f t="shared" si="27"/>
        <v>207.06</v>
      </c>
      <c r="J131" s="9">
        <f t="shared" si="28"/>
        <v>20.100000000000001</v>
      </c>
      <c r="K131" s="9">
        <f t="shared" si="29"/>
        <v>1222.26</v>
      </c>
      <c r="L131" s="9">
        <f t="shared" si="30"/>
        <v>1242.3599999999999</v>
      </c>
    </row>
    <row r="132" spans="1:12" ht="60" customHeight="1" x14ac:dyDescent="0.35">
      <c r="A132" s="6" t="s">
        <v>385</v>
      </c>
      <c r="B132" s="8" t="s">
        <v>386</v>
      </c>
      <c r="C132" s="6" t="s">
        <v>24</v>
      </c>
      <c r="D132" s="6" t="s">
        <v>387</v>
      </c>
      <c r="E132" s="7" t="s">
        <v>54</v>
      </c>
      <c r="F132" s="8">
        <v>6</v>
      </c>
      <c r="G132" s="9">
        <v>29.04</v>
      </c>
      <c r="H132" s="9">
        <v>955.28</v>
      </c>
      <c r="I132" s="9">
        <f t="shared" si="27"/>
        <v>984.31999999999994</v>
      </c>
      <c r="J132" s="9">
        <f t="shared" si="28"/>
        <v>174.24</v>
      </c>
      <c r="K132" s="9">
        <f t="shared" si="29"/>
        <v>5731.68</v>
      </c>
      <c r="L132" s="9">
        <f t="shared" si="30"/>
        <v>5905.92</v>
      </c>
    </row>
    <row r="133" spans="1:12" ht="24" customHeight="1" x14ac:dyDescent="0.35">
      <c r="A133" s="6" t="s">
        <v>388</v>
      </c>
      <c r="B133" s="8" t="s">
        <v>389</v>
      </c>
      <c r="C133" s="6" t="s">
        <v>15</v>
      </c>
      <c r="D133" s="6" t="s">
        <v>390</v>
      </c>
      <c r="E133" s="7" t="s">
        <v>54</v>
      </c>
      <c r="F133" s="8">
        <v>12</v>
      </c>
      <c r="G133" s="9">
        <v>22.05</v>
      </c>
      <c r="H133" s="9">
        <v>545.37</v>
      </c>
      <c r="I133" s="9">
        <f t="shared" si="27"/>
        <v>567.41999999999996</v>
      </c>
      <c r="J133" s="9">
        <f t="shared" si="28"/>
        <v>264.60000000000002</v>
      </c>
      <c r="K133" s="9">
        <f t="shared" si="29"/>
        <v>6544.44</v>
      </c>
      <c r="L133" s="9">
        <f t="shared" si="30"/>
        <v>6809.04</v>
      </c>
    </row>
    <row r="134" spans="1:12" ht="36" customHeight="1" x14ac:dyDescent="0.35">
      <c r="A134" s="6" t="s">
        <v>391</v>
      </c>
      <c r="B134" s="8" t="s">
        <v>392</v>
      </c>
      <c r="C134" s="6" t="s">
        <v>15</v>
      </c>
      <c r="D134" s="6" t="s">
        <v>393</v>
      </c>
      <c r="E134" s="7" t="s">
        <v>54</v>
      </c>
      <c r="F134" s="8">
        <v>6</v>
      </c>
      <c r="G134" s="9">
        <v>20.72</v>
      </c>
      <c r="H134" s="9">
        <v>297.45</v>
      </c>
      <c r="I134" s="9">
        <f t="shared" si="27"/>
        <v>318.16999999999996</v>
      </c>
      <c r="J134" s="9">
        <f t="shared" si="28"/>
        <v>124.32</v>
      </c>
      <c r="K134" s="9">
        <f t="shared" si="29"/>
        <v>1784.7</v>
      </c>
      <c r="L134" s="9">
        <f t="shared" si="30"/>
        <v>1909.02</v>
      </c>
    </row>
    <row r="135" spans="1:12" ht="24" customHeight="1" x14ac:dyDescent="0.35">
      <c r="A135" s="10" t="s">
        <v>394</v>
      </c>
      <c r="B135" s="12" t="s">
        <v>395</v>
      </c>
      <c r="C135" s="10" t="s">
        <v>15</v>
      </c>
      <c r="D135" s="10" t="s">
        <v>396</v>
      </c>
      <c r="E135" s="11" t="s">
        <v>54</v>
      </c>
      <c r="F135" s="12">
        <v>8</v>
      </c>
      <c r="G135" s="13">
        <v>0</v>
      </c>
      <c r="H135" s="13">
        <v>29.74</v>
      </c>
      <c r="I135" s="9">
        <f t="shared" si="27"/>
        <v>29.74</v>
      </c>
      <c r="J135" s="13">
        <f t="shared" si="28"/>
        <v>0</v>
      </c>
      <c r="K135" s="13">
        <f t="shared" si="29"/>
        <v>237.92</v>
      </c>
      <c r="L135" s="13">
        <f t="shared" si="30"/>
        <v>237.92</v>
      </c>
    </row>
    <row r="136" spans="1:12" ht="24" customHeight="1" x14ac:dyDescent="0.35">
      <c r="A136" s="6" t="s">
        <v>397</v>
      </c>
      <c r="B136" s="8" t="s">
        <v>398</v>
      </c>
      <c r="C136" s="6" t="s">
        <v>49</v>
      </c>
      <c r="D136" s="6" t="s">
        <v>399</v>
      </c>
      <c r="E136" s="7" t="s">
        <v>26</v>
      </c>
      <c r="F136" s="8">
        <v>27</v>
      </c>
      <c r="G136" s="9">
        <v>2.67</v>
      </c>
      <c r="H136" s="9">
        <v>64.739999999999995</v>
      </c>
      <c r="I136" s="9">
        <f t="shared" si="27"/>
        <v>67.41</v>
      </c>
      <c r="J136" s="9">
        <f t="shared" si="28"/>
        <v>72.09</v>
      </c>
      <c r="K136" s="9">
        <f t="shared" si="29"/>
        <v>1747.98</v>
      </c>
      <c r="L136" s="9">
        <f t="shared" si="30"/>
        <v>1820.07</v>
      </c>
    </row>
    <row r="137" spans="1:12" ht="36" customHeight="1" x14ac:dyDescent="0.35">
      <c r="A137" s="6" t="s">
        <v>400</v>
      </c>
      <c r="B137" s="8" t="s">
        <v>401</v>
      </c>
      <c r="C137" s="6" t="s">
        <v>24</v>
      </c>
      <c r="D137" s="6" t="s">
        <v>402</v>
      </c>
      <c r="E137" s="7" t="s">
        <v>54</v>
      </c>
      <c r="F137" s="8">
        <v>20</v>
      </c>
      <c r="G137" s="9">
        <v>6.9</v>
      </c>
      <c r="H137" s="9">
        <v>39.58</v>
      </c>
      <c r="I137" s="9">
        <f t="shared" si="27"/>
        <v>46.48</v>
      </c>
      <c r="J137" s="9">
        <f t="shared" si="28"/>
        <v>138</v>
      </c>
      <c r="K137" s="9">
        <f t="shared" si="29"/>
        <v>791.6</v>
      </c>
      <c r="L137" s="9">
        <f t="shared" si="30"/>
        <v>929.6</v>
      </c>
    </row>
    <row r="138" spans="1:12" ht="36" customHeight="1" x14ac:dyDescent="0.35">
      <c r="A138" s="6" t="s">
        <v>403</v>
      </c>
      <c r="B138" s="8" t="s">
        <v>404</v>
      </c>
      <c r="C138" s="6" t="s">
        <v>24</v>
      </c>
      <c r="D138" s="6" t="s">
        <v>405</v>
      </c>
      <c r="E138" s="7" t="s">
        <v>54</v>
      </c>
      <c r="F138" s="8">
        <v>12</v>
      </c>
      <c r="G138" s="9">
        <v>15.54</v>
      </c>
      <c r="H138" s="9">
        <v>39.24</v>
      </c>
      <c r="I138" s="9">
        <f t="shared" si="27"/>
        <v>54.78</v>
      </c>
      <c r="J138" s="9">
        <f t="shared" si="28"/>
        <v>186.48</v>
      </c>
      <c r="K138" s="9">
        <f t="shared" si="29"/>
        <v>470.88</v>
      </c>
      <c r="L138" s="9">
        <f t="shared" si="30"/>
        <v>657.36</v>
      </c>
    </row>
    <row r="139" spans="1:12" ht="24" customHeight="1" x14ac:dyDescent="0.35">
      <c r="A139" s="6" t="s">
        <v>406</v>
      </c>
      <c r="B139" s="8" t="s">
        <v>407</v>
      </c>
      <c r="C139" s="6" t="s">
        <v>15</v>
      </c>
      <c r="D139" s="6" t="s">
        <v>408</v>
      </c>
      <c r="E139" s="7" t="s">
        <v>32</v>
      </c>
      <c r="F139" s="8">
        <v>12.7</v>
      </c>
      <c r="G139" s="9">
        <v>37.22</v>
      </c>
      <c r="H139" s="9">
        <v>277.97000000000003</v>
      </c>
      <c r="I139" s="9">
        <f t="shared" si="27"/>
        <v>315.19000000000005</v>
      </c>
      <c r="J139" s="9">
        <f t="shared" si="28"/>
        <v>472.69</v>
      </c>
      <c r="K139" s="9">
        <f t="shared" si="29"/>
        <v>3530.22</v>
      </c>
      <c r="L139" s="9">
        <f t="shared" si="30"/>
        <v>4002.91</v>
      </c>
    </row>
    <row r="140" spans="1:12" ht="36" customHeight="1" x14ac:dyDescent="0.35">
      <c r="A140" s="6" t="s">
        <v>409</v>
      </c>
      <c r="B140" s="8" t="s">
        <v>410</v>
      </c>
      <c r="C140" s="6" t="s">
        <v>15</v>
      </c>
      <c r="D140" s="6" t="s">
        <v>411</v>
      </c>
      <c r="E140" s="7" t="s">
        <v>54</v>
      </c>
      <c r="F140" s="8">
        <v>7</v>
      </c>
      <c r="G140" s="9">
        <v>7.55</v>
      </c>
      <c r="H140" s="9">
        <v>82.3</v>
      </c>
      <c r="I140" s="9">
        <f t="shared" si="27"/>
        <v>89.85</v>
      </c>
      <c r="J140" s="9">
        <f t="shared" si="28"/>
        <v>52.85</v>
      </c>
      <c r="K140" s="9">
        <f t="shared" si="29"/>
        <v>576.1</v>
      </c>
      <c r="L140" s="9">
        <f t="shared" si="30"/>
        <v>628.95000000000005</v>
      </c>
    </row>
    <row r="141" spans="1:12" ht="36" customHeight="1" x14ac:dyDescent="0.35">
      <c r="A141" s="6" t="s">
        <v>412</v>
      </c>
      <c r="B141" s="8" t="s">
        <v>413</v>
      </c>
      <c r="C141" s="6" t="s">
        <v>24</v>
      </c>
      <c r="D141" s="6" t="s">
        <v>414</v>
      </c>
      <c r="E141" s="7" t="s">
        <v>54</v>
      </c>
      <c r="F141" s="8">
        <v>6</v>
      </c>
      <c r="G141" s="9">
        <v>9.75</v>
      </c>
      <c r="H141" s="9">
        <v>162.13999999999999</v>
      </c>
      <c r="I141" s="9">
        <f t="shared" si="27"/>
        <v>171.89</v>
      </c>
      <c r="J141" s="9">
        <f t="shared" si="28"/>
        <v>58.5</v>
      </c>
      <c r="K141" s="9">
        <f t="shared" si="29"/>
        <v>972.83999999999992</v>
      </c>
      <c r="L141" s="9">
        <f t="shared" si="30"/>
        <v>1031.3399999999999</v>
      </c>
    </row>
    <row r="142" spans="1:12" ht="24" customHeight="1" x14ac:dyDescent="0.35">
      <c r="A142" s="6" t="s">
        <v>415</v>
      </c>
      <c r="B142" s="8" t="s">
        <v>416</v>
      </c>
      <c r="C142" s="6" t="s">
        <v>15</v>
      </c>
      <c r="D142" s="6" t="s">
        <v>417</v>
      </c>
      <c r="E142" s="7" t="s">
        <v>54</v>
      </c>
      <c r="F142" s="8">
        <v>23</v>
      </c>
      <c r="G142" s="9">
        <v>5.97</v>
      </c>
      <c r="H142" s="9">
        <v>165.83</v>
      </c>
      <c r="I142" s="9">
        <f t="shared" si="27"/>
        <v>171.8</v>
      </c>
      <c r="J142" s="9">
        <f t="shared" si="28"/>
        <v>137.31</v>
      </c>
      <c r="K142" s="9">
        <f t="shared" si="29"/>
        <v>3814.09</v>
      </c>
      <c r="L142" s="9">
        <f t="shared" si="30"/>
        <v>3951.4</v>
      </c>
    </row>
    <row r="143" spans="1:12" ht="36" customHeight="1" x14ac:dyDescent="0.35">
      <c r="A143" s="6" t="s">
        <v>418</v>
      </c>
      <c r="B143" s="8" t="s">
        <v>419</v>
      </c>
      <c r="C143" s="6" t="s">
        <v>15</v>
      </c>
      <c r="D143" s="6" t="s">
        <v>420</v>
      </c>
      <c r="E143" s="7" t="s">
        <v>54</v>
      </c>
      <c r="F143" s="8">
        <v>22</v>
      </c>
      <c r="G143" s="9">
        <v>3.79</v>
      </c>
      <c r="H143" s="9">
        <v>57.45</v>
      </c>
      <c r="I143" s="9">
        <f t="shared" si="27"/>
        <v>61.24</v>
      </c>
      <c r="J143" s="9">
        <f t="shared" si="28"/>
        <v>83.38</v>
      </c>
      <c r="K143" s="9">
        <f t="shared" si="29"/>
        <v>1263.9000000000001</v>
      </c>
      <c r="L143" s="9">
        <f t="shared" si="30"/>
        <v>1347.28</v>
      </c>
    </row>
    <row r="144" spans="1:12" ht="36" customHeight="1" x14ac:dyDescent="0.35">
      <c r="A144" s="6" t="s">
        <v>421</v>
      </c>
      <c r="B144" s="8" t="s">
        <v>422</v>
      </c>
      <c r="C144" s="6" t="s">
        <v>15</v>
      </c>
      <c r="D144" s="6" t="s">
        <v>423</v>
      </c>
      <c r="E144" s="7" t="s">
        <v>54</v>
      </c>
      <c r="F144" s="8">
        <v>1</v>
      </c>
      <c r="G144" s="9">
        <v>3.79</v>
      </c>
      <c r="H144" s="9">
        <v>53.05</v>
      </c>
      <c r="I144" s="9">
        <f t="shared" si="27"/>
        <v>56.839999999999996</v>
      </c>
      <c r="J144" s="9">
        <f t="shared" si="28"/>
        <v>3.79</v>
      </c>
      <c r="K144" s="9">
        <f t="shared" si="29"/>
        <v>53.050000000000004</v>
      </c>
      <c r="L144" s="9">
        <f t="shared" si="30"/>
        <v>56.84</v>
      </c>
    </row>
    <row r="145" spans="1:12" ht="24" customHeight="1" x14ac:dyDescent="0.35">
      <c r="A145" s="6" t="s">
        <v>424</v>
      </c>
      <c r="B145" s="8" t="s">
        <v>425</v>
      </c>
      <c r="C145" s="6" t="s">
        <v>15</v>
      </c>
      <c r="D145" s="6" t="s">
        <v>426</v>
      </c>
      <c r="E145" s="7" t="s">
        <v>54</v>
      </c>
      <c r="F145" s="8">
        <v>24</v>
      </c>
      <c r="G145" s="9">
        <v>3.33</v>
      </c>
      <c r="H145" s="9">
        <v>5.62</v>
      </c>
      <c r="I145" s="9">
        <f t="shared" si="27"/>
        <v>8.9499999999999993</v>
      </c>
      <c r="J145" s="9">
        <f t="shared" si="28"/>
        <v>79.92</v>
      </c>
      <c r="K145" s="9">
        <f t="shared" si="29"/>
        <v>134.88</v>
      </c>
      <c r="L145" s="9">
        <f t="shared" si="30"/>
        <v>214.8</v>
      </c>
    </row>
    <row r="146" spans="1:12" ht="36" customHeight="1" x14ac:dyDescent="0.35">
      <c r="A146" s="6" t="s">
        <v>427</v>
      </c>
      <c r="B146" s="8" t="s">
        <v>428</v>
      </c>
      <c r="C146" s="6" t="s">
        <v>15</v>
      </c>
      <c r="D146" s="6" t="s">
        <v>429</v>
      </c>
      <c r="E146" s="7" t="s">
        <v>54</v>
      </c>
      <c r="F146" s="8">
        <v>2</v>
      </c>
      <c r="G146" s="9">
        <v>3.64</v>
      </c>
      <c r="H146" s="9">
        <v>105.53</v>
      </c>
      <c r="I146" s="9">
        <f t="shared" si="27"/>
        <v>109.17</v>
      </c>
      <c r="J146" s="9">
        <f t="shared" si="28"/>
        <v>7.28</v>
      </c>
      <c r="K146" s="9">
        <f t="shared" si="29"/>
        <v>211.06</v>
      </c>
      <c r="L146" s="9">
        <f t="shared" si="30"/>
        <v>218.34</v>
      </c>
    </row>
    <row r="147" spans="1:12" ht="36" customHeight="1" x14ac:dyDescent="0.35">
      <c r="A147" s="6" t="s">
        <v>430</v>
      </c>
      <c r="B147" s="8" t="s">
        <v>431</v>
      </c>
      <c r="C147" s="6" t="s">
        <v>15</v>
      </c>
      <c r="D147" s="6" t="s">
        <v>432</v>
      </c>
      <c r="E147" s="7" t="s">
        <v>54</v>
      </c>
      <c r="F147" s="8">
        <v>22</v>
      </c>
      <c r="G147" s="9">
        <v>10.11</v>
      </c>
      <c r="H147" s="9">
        <v>127.1</v>
      </c>
      <c r="I147" s="9">
        <f t="shared" si="27"/>
        <v>137.20999999999998</v>
      </c>
      <c r="J147" s="9">
        <f t="shared" si="28"/>
        <v>222.42</v>
      </c>
      <c r="K147" s="9">
        <f t="shared" si="29"/>
        <v>2796.2</v>
      </c>
      <c r="L147" s="9">
        <f t="shared" si="30"/>
        <v>3018.62</v>
      </c>
    </row>
    <row r="148" spans="1:12" ht="24" customHeight="1" x14ac:dyDescent="0.35">
      <c r="A148" s="6" t="s">
        <v>433</v>
      </c>
      <c r="B148" s="8" t="s">
        <v>434</v>
      </c>
      <c r="C148" s="6" t="s">
        <v>15</v>
      </c>
      <c r="D148" s="6" t="s">
        <v>435</v>
      </c>
      <c r="E148" s="7" t="s">
        <v>54</v>
      </c>
      <c r="F148" s="8">
        <v>13</v>
      </c>
      <c r="G148" s="9">
        <v>3.33</v>
      </c>
      <c r="H148" s="9">
        <v>43.02</v>
      </c>
      <c r="I148" s="9">
        <f t="shared" si="27"/>
        <v>46.35</v>
      </c>
      <c r="J148" s="9">
        <f t="shared" si="28"/>
        <v>43.29</v>
      </c>
      <c r="K148" s="9">
        <f t="shared" si="29"/>
        <v>559.26</v>
      </c>
      <c r="L148" s="9">
        <f t="shared" si="30"/>
        <v>602.54999999999995</v>
      </c>
    </row>
    <row r="149" spans="1:12" ht="36" customHeight="1" x14ac:dyDescent="0.35">
      <c r="A149" s="6" t="s">
        <v>436</v>
      </c>
      <c r="B149" s="8" t="s">
        <v>437</v>
      </c>
      <c r="C149" s="6" t="s">
        <v>24</v>
      </c>
      <c r="D149" s="6" t="s">
        <v>438</v>
      </c>
      <c r="E149" s="7" t="s">
        <v>54</v>
      </c>
      <c r="F149" s="8">
        <v>6</v>
      </c>
      <c r="G149" s="9">
        <v>10.11</v>
      </c>
      <c r="H149" s="9">
        <v>161.97</v>
      </c>
      <c r="I149" s="9">
        <f t="shared" si="27"/>
        <v>172.07999999999998</v>
      </c>
      <c r="J149" s="9">
        <f t="shared" si="28"/>
        <v>60.66</v>
      </c>
      <c r="K149" s="9">
        <f t="shared" si="29"/>
        <v>971.82</v>
      </c>
      <c r="L149" s="9">
        <f t="shared" si="30"/>
        <v>1032.48</v>
      </c>
    </row>
    <row r="150" spans="1:12" ht="24" customHeight="1" x14ac:dyDescent="0.35">
      <c r="A150" s="6" t="s">
        <v>439</v>
      </c>
      <c r="B150" s="8" t="s">
        <v>440</v>
      </c>
      <c r="C150" s="6" t="s">
        <v>24</v>
      </c>
      <c r="D150" s="6" t="s">
        <v>441</v>
      </c>
      <c r="E150" s="7" t="s">
        <v>54</v>
      </c>
      <c r="F150" s="8">
        <v>23</v>
      </c>
      <c r="G150" s="9">
        <v>23.62</v>
      </c>
      <c r="H150" s="9">
        <v>595.47</v>
      </c>
      <c r="I150" s="9">
        <f t="shared" si="27"/>
        <v>619.09</v>
      </c>
      <c r="J150" s="9">
        <f t="shared" si="28"/>
        <v>543.26</v>
      </c>
      <c r="K150" s="9">
        <f t="shared" si="29"/>
        <v>13695.81</v>
      </c>
      <c r="L150" s="9">
        <f t="shared" si="30"/>
        <v>14239.07</v>
      </c>
    </row>
    <row r="151" spans="1:12" ht="24" customHeight="1" x14ac:dyDescent="0.35">
      <c r="A151" s="6" t="s">
        <v>442</v>
      </c>
      <c r="B151" s="8" t="s">
        <v>443</v>
      </c>
      <c r="C151" s="6" t="s">
        <v>444</v>
      </c>
      <c r="D151" s="6" t="s">
        <v>445</v>
      </c>
      <c r="E151" s="7" t="s">
        <v>446</v>
      </c>
      <c r="F151" s="8">
        <v>130</v>
      </c>
      <c r="G151" s="9">
        <v>0</v>
      </c>
      <c r="H151" s="9">
        <v>13.63</v>
      </c>
      <c r="I151" s="9">
        <f t="shared" si="27"/>
        <v>13.63</v>
      </c>
      <c r="J151" s="9">
        <f t="shared" si="28"/>
        <v>0</v>
      </c>
      <c r="K151" s="9">
        <f t="shared" si="29"/>
        <v>1771.9</v>
      </c>
      <c r="L151" s="9">
        <f t="shared" si="30"/>
        <v>1771.9</v>
      </c>
    </row>
    <row r="152" spans="1:12" ht="24" customHeight="1" x14ac:dyDescent="0.35">
      <c r="A152" s="6" t="s">
        <v>447</v>
      </c>
      <c r="B152" s="8" t="s">
        <v>448</v>
      </c>
      <c r="C152" s="6" t="s">
        <v>24</v>
      </c>
      <c r="D152" s="6" t="s">
        <v>449</v>
      </c>
      <c r="E152" s="7" t="s">
        <v>304</v>
      </c>
      <c r="F152" s="8">
        <v>1</v>
      </c>
      <c r="G152" s="9">
        <v>0</v>
      </c>
      <c r="H152" s="9">
        <v>4215.75</v>
      </c>
      <c r="I152" s="9">
        <f t="shared" si="27"/>
        <v>4215.75</v>
      </c>
      <c r="J152" s="9">
        <f t="shared" si="28"/>
        <v>0</v>
      </c>
      <c r="K152" s="9">
        <f t="shared" si="29"/>
        <v>4215.75</v>
      </c>
      <c r="L152" s="9">
        <f t="shared" si="30"/>
        <v>4215.75</v>
      </c>
    </row>
    <row r="153" spans="1:12" ht="84" customHeight="1" x14ac:dyDescent="0.35">
      <c r="A153" s="6" t="s">
        <v>450</v>
      </c>
      <c r="B153" s="8" t="s">
        <v>451</v>
      </c>
      <c r="C153" s="6" t="s">
        <v>444</v>
      </c>
      <c r="D153" s="6" t="s">
        <v>452</v>
      </c>
      <c r="E153" s="7" t="s">
        <v>54</v>
      </c>
      <c r="F153" s="8">
        <v>1</v>
      </c>
      <c r="G153" s="9">
        <v>748.64</v>
      </c>
      <c r="H153" s="9">
        <v>1539.36</v>
      </c>
      <c r="I153" s="9">
        <f t="shared" si="27"/>
        <v>2288</v>
      </c>
      <c r="J153" s="9">
        <f t="shared" si="28"/>
        <v>748.64</v>
      </c>
      <c r="K153" s="9">
        <f t="shared" si="29"/>
        <v>1539.3600000000001</v>
      </c>
      <c r="L153" s="9">
        <f t="shared" si="30"/>
        <v>2288</v>
      </c>
    </row>
    <row r="154" spans="1:12" ht="48" customHeight="1" x14ac:dyDescent="0.35">
      <c r="A154" s="6" t="s">
        <v>453</v>
      </c>
      <c r="B154" s="8" t="s">
        <v>454</v>
      </c>
      <c r="C154" s="6" t="s">
        <v>455</v>
      </c>
      <c r="D154" s="6" t="s">
        <v>456</v>
      </c>
      <c r="E154" s="7" t="s">
        <v>32</v>
      </c>
      <c r="F154" s="8">
        <v>1</v>
      </c>
      <c r="G154" s="9">
        <v>61.36</v>
      </c>
      <c r="H154" s="9">
        <v>67.37</v>
      </c>
      <c r="I154" s="9">
        <f t="shared" si="27"/>
        <v>128.73000000000002</v>
      </c>
      <c r="J154" s="9">
        <f t="shared" si="28"/>
        <v>61.36</v>
      </c>
      <c r="K154" s="9">
        <f t="shared" si="29"/>
        <v>67.36999999999999</v>
      </c>
      <c r="L154" s="9">
        <f t="shared" si="30"/>
        <v>128.72999999999999</v>
      </c>
    </row>
    <row r="155" spans="1:12" ht="24" customHeight="1" x14ac:dyDescent="0.35">
      <c r="A155" s="6" t="s">
        <v>457</v>
      </c>
      <c r="B155" s="8" t="s">
        <v>458</v>
      </c>
      <c r="C155" s="6" t="s">
        <v>49</v>
      </c>
      <c r="D155" s="6" t="s">
        <v>459</v>
      </c>
      <c r="E155" s="7" t="s">
        <v>26</v>
      </c>
      <c r="F155" s="8">
        <v>1</v>
      </c>
      <c r="G155" s="9">
        <v>2.14</v>
      </c>
      <c r="H155" s="9">
        <v>24.29</v>
      </c>
      <c r="I155" s="9">
        <f t="shared" si="27"/>
        <v>26.43</v>
      </c>
      <c r="J155" s="9">
        <f t="shared" si="28"/>
        <v>2.14</v>
      </c>
      <c r="K155" s="9">
        <f t="shared" si="29"/>
        <v>24.29</v>
      </c>
      <c r="L155" s="9">
        <f t="shared" si="30"/>
        <v>26.43</v>
      </c>
    </row>
    <row r="156" spans="1:12" ht="36" customHeight="1" x14ac:dyDescent="0.35">
      <c r="A156" s="10" t="s">
        <v>460</v>
      </c>
      <c r="B156" s="12" t="s">
        <v>461</v>
      </c>
      <c r="C156" s="10" t="s">
        <v>15</v>
      </c>
      <c r="D156" s="10" t="s">
        <v>462</v>
      </c>
      <c r="E156" s="11" t="s">
        <v>90</v>
      </c>
      <c r="F156" s="12">
        <v>1.5</v>
      </c>
      <c r="G156" s="13">
        <v>0</v>
      </c>
      <c r="H156" s="13">
        <v>204.54</v>
      </c>
      <c r="I156" s="9">
        <f t="shared" si="27"/>
        <v>204.54</v>
      </c>
      <c r="J156" s="13">
        <f t="shared" si="28"/>
        <v>0</v>
      </c>
      <c r="K156" s="13">
        <f t="shared" si="29"/>
        <v>306.81</v>
      </c>
      <c r="L156" s="13">
        <f t="shared" si="30"/>
        <v>306.81</v>
      </c>
    </row>
    <row r="157" spans="1:12" ht="24" customHeight="1" x14ac:dyDescent="0.35">
      <c r="A157" s="3" t="s">
        <v>463</v>
      </c>
      <c r="B157" s="3"/>
      <c r="C157" s="3"/>
      <c r="D157" s="3" t="s">
        <v>464</v>
      </c>
      <c r="E157" s="3"/>
      <c r="F157" s="4"/>
      <c r="G157" s="3"/>
      <c r="H157" s="3"/>
      <c r="I157" s="3"/>
      <c r="J157" s="3"/>
      <c r="K157" s="3"/>
      <c r="L157" s="5">
        <f>SUM(L158:L163)</f>
        <v>44762.899999999994</v>
      </c>
    </row>
    <row r="158" spans="1:12" ht="24" customHeight="1" x14ac:dyDescent="0.35">
      <c r="A158" s="6" t="s">
        <v>465</v>
      </c>
      <c r="B158" s="8" t="s">
        <v>466</v>
      </c>
      <c r="C158" s="6" t="s">
        <v>15</v>
      </c>
      <c r="D158" s="6" t="s">
        <v>467</v>
      </c>
      <c r="E158" s="7" t="s">
        <v>32</v>
      </c>
      <c r="F158" s="8">
        <v>134.80000000000001</v>
      </c>
      <c r="G158" s="9">
        <v>17.52</v>
      </c>
      <c r="H158" s="9">
        <v>76.989999999999995</v>
      </c>
      <c r="I158" s="9">
        <f t="shared" ref="I158:I163" si="31">G158+H158</f>
        <v>94.509999999999991</v>
      </c>
      <c r="J158" s="13">
        <f t="shared" ref="J158:J163" si="32">TRUNC(F158 * G158, 2)</f>
        <v>2361.69</v>
      </c>
      <c r="K158" s="13">
        <f t="shared" si="29"/>
        <v>10378.25</v>
      </c>
      <c r="L158" s="13">
        <f t="shared" ref="L158:L163" si="33">TRUNC(F158 * I158, 2)</f>
        <v>12739.94</v>
      </c>
    </row>
    <row r="159" spans="1:12" ht="36" customHeight="1" x14ac:dyDescent="0.35">
      <c r="A159" s="6" t="s">
        <v>468</v>
      </c>
      <c r="B159" s="8" t="s">
        <v>469</v>
      </c>
      <c r="C159" s="6" t="s">
        <v>15</v>
      </c>
      <c r="D159" s="6" t="s">
        <v>470</v>
      </c>
      <c r="E159" s="7" t="s">
        <v>32</v>
      </c>
      <c r="F159" s="8">
        <v>144.4</v>
      </c>
      <c r="G159" s="9">
        <v>18.28</v>
      </c>
      <c r="H159" s="9">
        <v>30.16</v>
      </c>
      <c r="I159" s="9">
        <f t="shared" si="31"/>
        <v>48.44</v>
      </c>
      <c r="J159" s="13">
        <f t="shared" si="32"/>
        <v>2639.63</v>
      </c>
      <c r="K159" s="13">
        <f t="shared" si="29"/>
        <v>4355.0999999999995</v>
      </c>
      <c r="L159" s="13">
        <f t="shared" si="33"/>
        <v>6994.73</v>
      </c>
    </row>
    <row r="160" spans="1:12" ht="36" customHeight="1" x14ac:dyDescent="0.35">
      <c r="A160" s="6" t="s">
        <v>471</v>
      </c>
      <c r="B160" s="8" t="s">
        <v>472</v>
      </c>
      <c r="C160" s="6" t="s">
        <v>24</v>
      </c>
      <c r="D160" s="6" t="s">
        <v>473</v>
      </c>
      <c r="E160" s="7" t="s">
        <v>32</v>
      </c>
      <c r="F160" s="8">
        <v>183.66</v>
      </c>
      <c r="G160" s="9">
        <v>18.28</v>
      </c>
      <c r="H160" s="9">
        <v>37.619999999999997</v>
      </c>
      <c r="I160" s="9">
        <f t="shared" si="31"/>
        <v>55.9</v>
      </c>
      <c r="J160" s="13">
        <f t="shared" si="32"/>
        <v>3357.3</v>
      </c>
      <c r="K160" s="13">
        <f t="shared" si="29"/>
        <v>6909.29</v>
      </c>
      <c r="L160" s="13">
        <f t="shared" si="33"/>
        <v>10266.59</v>
      </c>
    </row>
    <row r="161" spans="1:12" ht="36" customHeight="1" x14ac:dyDescent="0.35">
      <c r="A161" s="6" t="s">
        <v>474</v>
      </c>
      <c r="B161" s="8" t="s">
        <v>475</v>
      </c>
      <c r="C161" s="6" t="s">
        <v>15</v>
      </c>
      <c r="D161" s="6" t="s">
        <v>476</v>
      </c>
      <c r="E161" s="7" t="s">
        <v>32</v>
      </c>
      <c r="F161" s="8">
        <v>170.8</v>
      </c>
      <c r="G161" s="9">
        <v>18.36</v>
      </c>
      <c r="H161" s="9">
        <v>28.93</v>
      </c>
      <c r="I161" s="9">
        <f t="shared" si="31"/>
        <v>47.29</v>
      </c>
      <c r="J161" s="13">
        <f t="shared" si="32"/>
        <v>3135.88</v>
      </c>
      <c r="K161" s="13">
        <f t="shared" si="29"/>
        <v>4941.25</v>
      </c>
      <c r="L161" s="13">
        <f t="shared" si="33"/>
        <v>8077.13</v>
      </c>
    </row>
    <row r="162" spans="1:12" ht="60" customHeight="1" x14ac:dyDescent="0.35">
      <c r="A162" s="6" t="s">
        <v>477</v>
      </c>
      <c r="B162" s="8" t="s">
        <v>191</v>
      </c>
      <c r="C162" s="6" t="s">
        <v>15</v>
      </c>
      <c r="D162" s="6" t="s">
        <v>478</v>
      </c>
      <c r="E162" s="7" t="s">
        <v>32</v>
      </c>
      <c r="F162" s="8">
        <v>10.96</v>
      </c>
      <c r="G162" s="9">
        <v>10.63</v>
      </c>
      <c r="H162" s="9">
        <v>34.81</v>
      </c>
      <c r="I162" s="9">
        <f t="shared" si="31"/>
        <v>45.440000000000005</v>
      </c>
      <c r="J162" s="13">
        <f t="shared" si="32"/>
        <v>116.5</v>
      </c>
      <c r="K162" s="13">
        <f t="shared" si="29"/>
        <v>381.52</v>
      </c>
      <c r="L162" s="13">
        <f t="shared" si="33"/>
        <v>498.02</v>
      </c>
    </row>
    <row r="163" spans="1:12" ht="36" customHeight="1" x14ac:dyDescent="0.35">
      <c r="A163" s="6" t="s">
        <v>479</v>
      </c>
      <c r="B163" s="8" t="s">
        <v>480</v>
      </c>
      <c r="C163" s="6" t="s">
        <v>15</v>
      </c>
      <c r="D163" s="6" t="s">
        <v>481</v>
      </c>
      <c r="E163" s="7" t="s">
        <v>90</v>
      </c>
      <c r="F163" s="8">
        <v>60.48</v>
      </c>
      <c r="G163" s="9">
        <v>38.020000000000003</v>
      </c>
      <c r="H163" s="9">
        <v>64.27</v>
      </c>
      <c r="I163" s="9">
        <f t="shared" si="31"/>
        <v>102.28999999999999</v>
      </c>
      <c r="J163" s="13">
        <f t="shared" si="32"/>
        <v>2299.44</v>
      </c>
      <c r="K163" s="13">
        <f t="shared" si="29"/>
        <v>3887.0499999999997</v>
      </c>
      <c r="L163" s="13">
        <f t="shared" si="33"/>
        <v>6186.49</v>
      </c>
    </row>
    <row r="164" spans="1:12" ht="24" customHeight="1" x14ac:dyDescent="0.35">
      <c r="A164" s="3" t="s">
        <v>482</v>
      </c>
      <c r="B164" s="3"/>
      <c r="C164" s="3"/>
      <c r="D164" s="3" t="s">
        <v>483</v>
      </c>
      <c r="E164" s="3"/>
      <c r="F164" s="4"/>
      <c r="G164" s="3"/>
      <c r="H164" s="3"/>
      <c r="I164" s="3"/>
      <c r="J164" s="3"/>
      <c r="K164" s="3"/>
      <c r="L164" s="5">
        <f>SUM(L165:L169)</f>
        <v>177496.68</v>
      </c>
    </row>
    <row r="165" spans="1:12" ht="36" customHeight="1" x14ac:dyDescent="0.35">
      <c r="A165" s="6" t="s">
        <v>484</v>
      </c>
      <c r="B165" s="8" t="s">
        <v>485</v>
      </c>
      <c r="C165" s="6" t="s">
        <v>15</v>
      </c>
      <c r="D165" s="6" t="s">
        <v>486</v>
      </c>
      <c r="E165" s="7" t="s">
        <v>32</v>
      </c>
      <c r="F165" s="8">
        <v>553.61</v>
      </c>
      <c r="G165" s="9">
        <v>1.74</v>
      </c>
      <c r="H165" s="9">
        <v>274.55</v>
      </c>
      <c r="I165" s="9">
        <f t="shared" ref="I165:I169" si="34">G165+H165</f>
        <v>276.29000000000002</v>
      </c>
      <c r="J165" s="13">
        <f t="shared" ref="J165:J169" si="35">TRUNC(F165 * G165, 2)</f>
        <v>963.28</v>
      </c>
      <c r="K165" s="13">
        <f t="shared" si="29"/>
        <v>151993.62</v>
      </c>
      <c r="L165" s="13">
        <f t="shared" ref="L165:L169" si="36">TRUNC(F165 * I165, 2)</f>
        <v>152956.9</v>
      </c>
    </row>
    <row r="166" spans="1:12" ht="24" customHeight="1" x14ac:dyDescent="0.35">
      <c r="A166" s="6" t="s">
        <v>487</v>
      </c>
      <c r="B166" s="8" t="s">
        <v>488</v>
      </c>
      <c r="C166" s="6" t="s">
        <v>49</v>
      </c>
      <c r="D166" s="6" t="s">
        <v>489</v>
      </c>
      <c r="E166" s="7" t="s">
        <v>105</v>
      </c>
      <c r="F166" s="8">
        <v>53.08</v>
      </c>
      <c r="G166" s="9">
        <v>7.07</v>
      </c>
      <c r="H166" s="9">
        <v>93.6</v>
      </c>
      <c r="I166" s="9">
        <f t="shared" si="34"/>
        <v>100.66999999999999</v>
      </c>
      <c r="J166" s="13">
        <f t="shared" si="35"/>
        <v>375.27</v>
      </c>
      <c r="K166" s="13">
        <f t="shared" si="29"/>
        <v>4968.2900000000009</v>
      </c>
      <c r="L166" s="13">
        <f t="shared" si="36"/>
        <v>5343.56</v>
      </c>
    </row>
    <row r="167" spans="1:12" ht="24" customHeight="1" x14ac:dyDescent="0.35">
      <c r="A167" s="6" t="s">
        <v>490</v>
      </c>
      <c r="B167" s="8" t="s">
        <v>491</v>
      </c>
      <c r="C167" s="6" t="s">
        <v>15</v>
      </c>
      <c r="D167" s="6" t="s">
        <v>492</v>
      </c>
      <c r="E167" s="7" t="s">
        <v>90</v>
      </c>
      <c r="F167" s="8">
        <v>24.62</v>
      </c>
      <c r="G167" s="9">
        <v>4.87</v>
      </c>
      <c r="H167" s="9">
        <v>53.91</v>
      </c>
      <c r="I167" s="9">
        <f t="shared" si="34"/>
        <v>58.779999999999994</v>
      </c>
      <c r="J167" s="13">
        <f t="shared" si="35"/>
        <v>119.89</v>
      </c>
      <c r="K167" s="13">
        <f t="shared" si="29"/>
        <v>1327.27</v>
      </c>
      <c r="L167" s="13">
        <f t="shared" si="36"/>
        <v>1447.16</v>
      </c>
    </row>
    <row r="168" spans="1:12" ht="36" customHeight="1" x14ac:dyDescent="0.35">
      <c r="A168" s="6" t="s">
        <v>493</v>
      </c>
      <c r="B168" s="8" t="s">
        <v>494</v>
      </c>
      <c r="C168" s="6" t="s">
        <v>15</v>
      </c>
      <c r="D168" s="6" t="s">
        <v>495</v>
      </c>
      <c r="E168" s="7" t="s">
        <v>90</v>
      </c>
      <c r="F168" s="8">
        <v>189</v>
      </c>
      <c r="G168" s="9">
        <v>5.83</v>
      </c>
      <c r="H168" s="9">
        <v>59.82</v>
      </c>
      <c r="I168" s="9">
        <f t="shared" si="34"/>
        <v>65.650000000000006</v>
      </c>
      <c r="J168" s="13">
        <f t="shared" si="35"/>
        <v>1101.8699999999999</v>
      </c>
      <c r="K168" s="13">
        <f t="shared" si="29"/>
        <v>11305.98</v>
      </c>
      <c r="L168" s="13">
        <f t="shared" si="36"/>
        <v>12407.85</v>
      </c>
    </row>
    <row r="169" spans="1:12" ht="72" customHeight="1" x14ac:dyDescent="0.35">
      <c r="A169" s="6" t="s">
        <v>496</v>
      </c>
      <c r="B169" s="8" t="s">
        <v>497</v>
      </c>
      <c r="C169" s="6" t="s">
        <v>15</v>
      </c>
      <c r="D169" s="6" t="s">
        <v>498</v>
      </c>
      <c r="E169" s="7" t="s">
        <v>32</v>
      </c>
      <c r="F169" s="8">
        <v>123.84</v>
      </c>
      <c r="G169" s="9">
        <v>9.83</v>
      </c>
      <c r="H169" s="9">
        <v>33.299999999999997</v>
      </c>
      <c r="I169" s="9">
        <f t="shared" si="34"/>
        <v>43.129999999999995</v>
      </c>
      <c r="J169" s="13">
        <f t="shared" si="35"/>
        <v>1217.3399999999999</v>
      </c>
      <c r="K169" s="13">
        <f t="shared" si="29"/>
        <v>4123.87</v>
      </c>
      <c r="L169" s="13">
        <f t="shared" si="36"/>
        <v>5341.21</v>
      </c>
    </row>
    <row r="170" spans="1:12" ht="24" customHeight="1" x14ac:dyDescent="0.35">
      <c r="A170" s="3" t="s">
        <v>499</v>
      </c>
      <c r="B170" s="3"/>
      <c r="C170" s="3"/>
      <c r="D170" s="3" t="s">
        <v>500</v>
      </c>
      <c r="E170" s="3"/>
      <c r="F170" s="4"/>
      <c r="G170" s="3"/>
      <c r="H170" s="3"/>
      <c r="I170" s="3"/>
      <c r="J170" s="3"/>
      <c r="K170" s="3"/>
      <c r="L170" s="5">
        <f>L171</f>
        <v>6769.08</v>
      </c>
    </row>
    <row r="171" spans="1:12" ht="24" customHeight="1" x14ac:dyDescent="0.35">
      <c r="A171" s="6" t="s">
        <v>501</v>
      </c>
      <c r="B171" s="8" t="s">
        <v>502</v>
      </c>
      <c r="C171" s="6" t="s">
        <v>15</v>
      </c>
      <c r="D171" s="6" t="s">
        <v>503</v>
      </c>
      <c r="E171" s="7" t="s">
        <v>17</v>
      </c>
      <c r="F171" s="8">
        <v>2</v>
      </c>
      <c r="G171" s="9">
        <v>2103.25</v>
      </c>
      <c r="H171" s="9">
        <v>1281.29</v>
      </c>
      <c r="I171" s="9">
        <f>G171+H171</f>
        <v>3384.54</v>
      </c>
      <c r="J171" s="9">
        <f>G171*F171</f>
        <v>4206.5</v>
      </c>
      <c r="K171" s="9">
        <f>H171*F171</f>
        <v>2562.58</v>
      </c>
      <c r="L171" s="9">
        <f>K171+J171</f>
        <v>6769.08</v>
      </c>
    </row>
    <row r="172" spans="1:12" x14ac:dyDescent="0.35">
      <c r="A172" s="16"/>
      <c r="B172" s="16"/>
      <c r="C172" s="16"/>
      <c r="D172" s="16"/>
      <c r="E172" s="16"/>
      <c r="F172" s="16"/>
      <c r="G172" s="16"/>
      <c r="H172" s="16"/>
      <c r="I172" s="16" t="s">
        <v>504</v>
      </c>
      <c r="J172" s="20">
        <f>SUM(J8:J171)</f>
        <v>162135.21000000017</v>
      </c>
      <c r="K172" s="20">
        <f>SUM(K8:K171)</f>
        <v>690450.47</v>
      </c>
      <c r="L172" s="20">
        <f>K172+J172</f>
        <v>852585.68000000017</v>
      </c>
    </row>
    <row r="173" spans="1:12" x14ac:dyDescent="0.35">
      <c r="A173" s="18"/>
      <c r="B173" s="18"/>
      <c r="C173" s="18"/>
      <c r="D173" s="18"/>
      <c r="E173" s="18"/>
      <c r="F173" s="18"/>
      <c r="G173" s="18"/>
      <c r="H173" s="18"/>
      <c r="I173" s="18"/>
      <c r="J173" s="18"/>
      <c r="K173" s="18"/>
      <c r="L173" s="18"/>
    </row>
    <row r="174" spans="1:12" x14ac:dyDescent="0.35">
      <c r="A174" s="21"/>
      <c r="B174" s="21"/>
      <c r="C174" s="21"/>
      <c r="D174" s="17"/>
      <c r="E174" s="16"/>
      <c r="F174" s="16"/>
      <c r="G174" s="16"/>
      <c r="H174" s="26"/>
      <c r="I174" s="21"/>
      <c r="J174" s="23"/>
      <c r="K174" s="21"/>
      <c r="L174" s="21"/>
    </row>
    <row r="175" spans="1:12" x14ac:dyDescent="0.35">
      <c r="A175" s="21"/>
      <c r="B175" s="21"/>
      <c r="C175" s="21"/>
      <c r="D175" s="17"/>
      <c r="E175" s="16"/>
      <c r="F175" s="16"/>
      <c r="G175" s="16"/>
      <c r="H175" s="26"/>
      <c r="I175" s="21"/>
      <c r="J175" s="23"/>
      <c r="K175" s="21"/>
      <c r="L175" s="21"/>
    </row>
    <row r="176" spans="1:12" x14ac:dyDescent="0.35">
      <c r="A176" s="21"/>
      <c r="B176" s="21"/>
      <c r="C176" s="21"/>
      <c r="D176" s="17"/>
      <c r="E176" s="16"/>
      <c r="F176" s="16"/>
      <c r="G176" s="16"/>
      <c r="H176" s="22" t="s">
        <v>507</v>
      </c>
      <c r="I176" s="21"/>
      <c r="J176" s="23">
        <f>L172</f>
        <v>852585.68000000017</v>
      </c>
      <c r="K176" s="21"/>
      <c r="L176" s="21"/>
    </row>
    <row r="177" spans="1:12" x14ac:dyDescent="0.35">
      <c r="A177" s="21"/>
      <c r="B177" s="21"/>
      <c r="C177" s="21"/>
      <c r="D177" s="17"/>
      <c r="E177" s="16"/>
      <c r="F177" s="16"/>
      <c r="G177" s="16"/>
      <c r="H177" s="22" t="s">
        <v>513</v>
      </c>
      <c r="I177" s="21"/>
      <c r="J177" s="23">
        <f>J176*0.2212</f>
        <v>188591.95241600004</v>
      </c>
      <c r="K177" s="21"/>
      <c r="L177" s="21"/>
    </row>
    <row r="178" spans="1:12" x14ac:dyDescent="0.35">
      <c r="A178" s="21"/>
      <c r="B178" s="21"/>
      <c r="C178" s="21"/>
      <c r="D178" s="17"/>
      <c r="E178" s="16"/>
      <c r="F178" s="16"/>
      <c r="G178" s="16"/>
      <c r="H178" s="22" t="s">
        <v>506</v>
      </c>
      <c r="I178" s="21"/>
      <c r="J178" s="23">
        <f>J177+J176</f>
        <v>1041177.6324160002</v>
      </c>
      <c r="K178" s="21"/>
      <c r="L178" s="21"/>
    </row>
    <row r="179" spans="1:12" ht="60" customHeight="1" x14ac:dyDescent="0.35">
      <c r="A179" s="15"/>
      <c r="B179" s="15"/>
      <c r="C179" s="15"/>
      <c r="D179" s="15"/>
      <c r="E179" s="15"/>
      <c r="F179" s="15"/>
      <c r="G179" s="15"/>
      <c r="H179" s="15"/>
      <c r="I179" s="15"/>
      <c r="J179" s="15"/>
      <c r="K179" s="15"/>
      <c r="L179" s="15"/>
    </row>
    <row r="180" spans="1:12" ht="70" customHeight="1" x14ac:dyDescent="0.35">
      <c r="A180" s="24" t="s">
        <v>505</v>
      </c>
      <c r="B180" s="25"/>
      <c r="C180" s="25"/>
      <c r="D180" s="25"/>
      <c r="E180" s="25"/>
      <c r="F180" s="25"/>
      <c r="G180" s="25"/>
      <c r="H180" s="25"/>
      <c r="I180" s="25"/>
      <c r="J180" s="25"/>
      <c r="K180" s="25"/>
      <c r="L180" s="25"/>
    </row>
  </sheetData>
  <mergeCells count="31">
    <mergeCell ref="E1:G1"/>
    <mergeCell ref="H1:J1"/>
    <mergeCell ref="K1:L1"/>
    <mergeCell ref="E2:G2"/>
    <mergeCell ref="H2:J2"/>
    <mergeCell ref="K2:L2"/>
    <mergeCell ref="A4:L4"/>
    <mergeCell ref="A5:A6"/>
    <mergeCell ref="B5:B6"/>
    <mergeCell ref="C5:C6"/>
    <mergeCell ref="D5:D6"/>
    <mergeCell ref="E5:E6"/>
    <mergeCell ref="F5:F6"/>
    <mergeCell ref="G5:I5"/>
    <mergeCell ref="J5:L5"/>
    <mergeCell ref="A174:C174"/>
    <mergeCell ref="H174:I174"/>
    <mergeCell ref="J174:L174"/>
    <mergeCell ref="A175:C175"/>
    <mergeCell ref="H175:I175"/>
    <mergeCell ref="J175:L175"/>
    <mergeCell ref="A176:C176"/>
    <mergeCell ref="H176:I176"/>
    <mergeCell ref="J176:L176"/>
    <mergeCell ref="A180:L180"/>
    <mergeCell ref="A177:C177"/>
    <mergeCell ref="H177:I177"/>
    <mergeCell ref="J177:L177"/>
    <mergeCell ref="A178:C178"/>
    <mergeCell ref="H178:I178"/>
    <mergeCell ref="J178:L178"/>
  </mergeCells>
  <pageMargins left="0.5" right="0.5" top="1" bottom="1" header="0.5" footer="0.5"/>
  <pageSetup paperSize="9" fitToHeight="0" orientation="landscape" r:id="rId1"/>
  <headerFooter>
    <oddHeader>&amp;L &amp;C &amp;R</oddHeader>
    <oddFooter>&amp;L &amp;C &amp;R</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Orçamento</vt:lpstr>
      <vt:lpstr>Orçamento Não desonerado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Eliezer Gentil de Souza</cp:lastModifiedBy>
  <cp:revision>0</cp:revision>
  <cp:lastPrinted>2022-04-26T12:33:03Z</cp:lastPrinted>
  <dcterms:created xsi:type="dcterms:W3CDTF">2022-04-25T12:47:19Z</dcterms:created>
  <dcterms:modified xsi:type="dcterms:W3CDTF">2022-09-06T17:59:26Z</dcterms:modified>
</cp:coreProperties>
</file>