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/>
  <mc:AlternateContent xmlns:mc="http://schemas.openxmlformats.org/markup-compatibility/2006">
    <mc:Choice Requires="x15">
      <x15ac:absPath xmlns:x15ac="http://schemas.microsoft.com/office/spreadsheetml/2010/11/ac" url="D:\CPL\Docs para SEI\PE Recepcionista pontes\"/>
    </mc:Choice>
  </mc:AlternateContent>
  <xr:revisionPtr revIDLastSave="0" documentId="13_ncr:1_{B8B8D6E3-7AFB-445C-916E-A1D22A740111}" xr6:coauthVersionLast="47" xr6:coauthVersionMax="47" xr10:uidLastSave="{00000000-0000-0000-0000-000000000000}"/>
  <bookViews>
    <workbookView xWindow="-90" yWindow="-90" windowWidth="28980" windowHeight="15780" tabRatio="921" activeTab="2" xr2:uid="{00000000-000D-0000-FFFF-FFFF00000000}"/>
  </bookViews>
  <sheets>
    <sheet name="VALORES BASE" sheetId="36" r:id="rId1"/>
    <sheet name="REC FIG 12X36 DIU" sheetId="63" r:id="rId2"/>
    <sheet name="REC FIG 12X36 NOT" sheetId="79" r:id="rId3"/>
  </sheets>
  <definedNames>
    <definedName name="_xlnm.Print_Area" localSheetId="1">'REC FIG 12X36 DIU'!$A$1:$D$132</definedName>
    <definedName name="_xlnm.Print_Area" localSheetId="2">'REC FIG 12X36 NOT'!$A$1:$D$132</definedName>
  </definedNames>
  <calcPr calcId="191029"/>
</workbook>
</file>

<file path=xl/calcChain.xml><?xml version="1.0" encoding="utf-8"?>
<calcChain xmlns="http://schemas.openxmlformats.org/spreadsheetml/2006/main">
  <c r="F5" i="36" l="1"/>
  <c r="D57" i="79" l="1"/>
  <c r="D56" i="79"/>
  <c r="D55" i="79"/>
  <c r="C53" i="79"/>
  <c r="C50" i="79"/>
  <c r="D19" i="79"/>
  <c r="D24" i="79" s="1"/>
  <c r="D53" i="79" l="1"/>
  <c r="D25" i="79"/>
  <c r="D26" i="79" s="1"/>
  <c r="D57" i="63"/>
  <c r="D56" i="63"/>
  <c r="D55" i="63"/>
  <c r="E13" i="36"/>
  <c r="D54" i="79" s="1"/>
  <c r="C53" i="63"/>
  <c r="G13" i="36"/>
  <c r="D107" i="63" l="1"/>
  <c r="D107" i="79"/>
  <c r="D59" i="79"/>
  <c r="D65" i="79" s="1"/>
  <c r="D27" i="79"/>
  <c r="D54" i="63"/>
  <c r="D28" i="79"/>
  <c r="D124" i="79" s="1"/>
  <c r="D73" i="79"/>
  <c r="D74" i="79" s="1"/>
  <c r="D42" i="79"/>
  <c r="D72" i="79" l="1"/>
  <c r="D43" i="79"/>
  <c r="D44" i="79"/>
  <c r="D45" i="79"/>
  <c r="D48" i="79"/>
  <c r="D49" i="79"/>
  <c r="D35" i="79"/>
  <c r="D36" i="79" s="1"/>
  <c r="D46" i="79"/>
  <c r="D47" i="79"/>
  <c r="D75" i="79"/>
  <c r="D70" i="79"/>
  <c r="D71" i="79" s="1"/>
  <c r="D34" i="79"/>
  <c r="D50" i="79" l="1"/>
  <c r="D64" i="79" s="1"/>
  <c r="D76" i="79"/>
  <c r="D126" i="79" s="1"/>
  <c r="D37" i="79"/>
  <c r="D38" i="79" s="1"/>
  <c r="D82" i="79" l="1"/>
  <c r="D63" i="79"/>
  <c r="D66" i="79" s="1"/>
  <c r="D125" i="79" s="1"/>
  <c r="D83" i="79"/>
  <c r="D85" i="79"/>
  <c r="D87" i="79"/>
  <c r="D84" i="79"/>
  <c r="D86" i="79"/>
  <c r="D88" i="79" l="1"/>
  <c r="D97" i="79" s="1"/>
  <c r="D127" i="79" l="1"/>
  <c r="D19" i="63"/>
  <c r="D24" i="63" s="1"/>
  <c r="D53" i="63" s="1"/>
  <c r="D59" i="63" s="1"/>
  <c r="I12" i="36"/>
  <c r="C50" i="63" l="1"/>
  <c r="D27" i="63"/>
  <c r="D25" i="63" l="1"/>
  <c r="D65" i="63"/>
  <c r="D26" i="63"/>
  <c r="D28" i="63" s="1"/>
  <c r="D73" i="63" l="1"/>
  <c r="D74" i="63" s="1"/>
  <c r="D47" i="63"/>
  <c r="D43" i="63"/>
  <c r="D72" i="63"/>
  <c r="D46" i="63"/>
  <c r="D42" i="63"/>
  <c r="D35" i="63"/>
  <c r="D124" i="63"/>
  <c r="D75" i="63"/>
  <c r="D49" i="63"/>
  <c r="D45" i="63"/>
  <c r="D34" i="63"/>
  <c r="D70" i="63"/>
  <c r="D44" i="63"/>
  <c r="D48" i="63"/>
  <c r="D71" i="63" l="1"/>
  <c r="D76" i="63" s="1"/>
  <c r="D126" i="63" s="1"/>
  <c r="D36" i="63"/>
  <c r="D50" i="63"/>
  <c r="D64" i="63" s="1"/>
  <c r="D37" i="63" l="1"/>
  <c r="D38" i="63" s="1"/>
  <c r="D83" i="63" l="1"/>
  <c r="D86" i="63"/>
  <c r="D87" i="63"/>
  <c r="D84" i="63"/>
  <c r="D85" i="63"/>
  <c r="D82" i="63"/>
  <c r="D88" i="63" s="1"/>
  <c r="D97" i="63" s="1"/>
  <c r="D63" i="63"/>
  <c r="D66" i="63" s="1"/>
  <c r="D125" i="63" s="1"/>
  <c r="D127" i="63" l="1"/>
  <c r="F3" i="36" l="1"/>
  <c r="E106" i="36" l="1"/>
  <c r="F4" i="36"/>
  <c r="F2" i="36"/>
  <c r="F6" i="36" l="1"/>
  <c r="F7" i="36"/>
  <c r="J12" i="36" s="1"/>
  <c r="D104" i="79" l="1"/>
  <c r="D108" i="79" s="1"/>
  <c r="D128" i="79" s="1"/>
  <c r="D129" i="79" s="1"/>
  <c r="D104" i="63"/>
  <c r="D108" i="63" s="1"/>
  <c r="D128" i="63" s="1"/>
  <c r="D129" i="63" s="1"/>
  <c r="E103" i="36"/>
  <c r="D114" i="79" l="1"/>
  <c r="D113" i="79"/>
  <c r="D114" i="63"/>
  <c r="D113" i="63"/>
  <c r="D131" i="79" l="1"/>
  <c r="D118" i="79" s="1"/>
  <c r="D131" i="63"/>
  <c r="D116" i="79" l="1"/>
  <c r="D119" i="79" s="1"/>
  <c r="D120" i="79" s="1"/>
  <c r="D130" i="79" s="1"/>
  <c r="D132" i="79" s="1"/>
  <c r="D118" i="63"/>
  <c r="D116" i="63"/>
  <c r="D119" i="63" s="1"/>
  <c r="D120" i="63" s="1"/>
  <c r="D130" i="63" l="1"/>
  <c r="D132" i="63" s="1"/>
</calcChain>
</file>

<file path=xl/sharedStrings.xml><?xml version="1.0" encoding="utf-8"?>
<sst xmlns="http://schemas.openxmlformats.org/spreadsheetml/2006/main" count="474" uniqueCount="173">
  <si>
    <r>
      <t>N</t>
    </r>
    <r>
      <rPr>
        <strike/>
        <sz val="12"/>
        <rFont val="Arial"/>
        <family val="2"/>
      </rPr>
      <t>º</t>
    </r>
    <r>
      <rPr>
        <sz val="12"/>
        <rFont val="Arial"/>
        <family val="2"/>
      </rPr>
      <t xml:space="preserve"> Processo</t>
    </r>
  </si>
  <si>
    <t xml:space="preserve">Licitação </t>
  </si>
  <si>
    <t xml:space="preserve"> I - Discriminação dos Serviços</t>
  </si>
  <si>
    <t>A</t>
  </si>
  <si>
    <t xml:space="preserve">Data da apresentação da proposta </t>
  </si>
  <si>
    <t>B</t>
  </si>
  <si>
    <t>Município / UF</t>
  </si>
  <si>
    <t>C</t>
  </si>
  <si>
    <t>Ano Acordo,Convenção ou Sentença Normativa em Dissídio Coletivo</t>
  </si>
  <si>
    <t>D</t>
  </si>
  <si>
    <t>Nº meses de execução contratual</t>
  </si>
  <si>
    <t>12 meses</t>
  </si>
  <si>
    <t xml:space="preserve"> II - Identificação dos Serviços:</t>
  </si>
  <si>
    <t>Descrição</t>
  </si>
  <si>
    <t>Unidade Medida</t>
  </si>
  <si>
    <t>Quantidade total a Contratar</t>
  </si>
  <si>
    <t>Postos de Trabalho - Mensal</t>
  </si>
  <si>
    <t xml:space="preserve">                                                                 MÃO-DE-OBRA</t>
  </si>
  <si>
    <t>Mão-de-obra vinculada à execução contratual</t>
  </si>
  <si>
    <t xml:space="preserve">           Dados complementares para a composição dos custos referentes à mão-de-obra</t>
  </si>
  <si>
    <t>Tipo de Serviço (mesmo serviço com características distintas)</t>
  </si>
  <si>
    <t>Continuado</t>
  </si>
  <si>
    <t>Salário Normativo da Categoria Profissional</t>
  </si>
  <si>
    <t>Categoria profissional (vinculada à execução contratual)</t>
  </si>
  <si>
    <t>Data Base da categoria (dia/mês/ano)</t>
  </si>
  <si>
    <t>COMPOSIÇÃO DA REMUNERAÇÃO</t>
  </si>
  <si>
    <t>Valor (R$)</t>
  </si>
  <si>
    <t>Adicional Noturno (sobre 7 hs.computadas com 52:30 hs.= 8 hs.)</t>
  </si>
  <si>
    <t>TOTAL DA REMUNERAÇÃO</t>
  </si>
  <si>
    <t>Benefícios Mensais e Diários</t>
  </si>
  <si>
    <t>TOTAL DOS BENEFÍCIOS MENSAIS E DIÁRIOS</t>
  </si>
  <si>
    <t>Uniforme e Cracha</t>
  </si>
  <si>
    <t>Materiais</t>
  </si>
  <si>
    <t>TOTAL DOS INSUMOS DIVERSOS</t>
  </si>
  <si>
    <t>4.1</t>
  </si>
  <si>
    <t>%</t>
  </si>
  <si>
    <t>INSS</t>
  </si>
  <si>
    <t>SESI/SESC</t>
  </si>
  <si>
    <t>SENAI/SENAC</t>
  </si>
  <si>
    <t>INCRA</t>
  </si>
  <si>
    <t>E</t>
  </si>
  <si>
    <t>Salário Educação</t>
  </si>
  <si>
    <t>F</t>
  </si>
  <si>
    <t>FGTS</t>
  </si>
  <si>
    <t>G</t>
  </si>
  <si>
    <t>H</t>
  </si>
  <si>
    <t>SEBRAE</t>
  </si>
  <si>
    <t>TOTAL</t>
  </si>
  <si>
    <t>4.2</t>
  </si>
  <si>
    <t xml:space="preserve"> 13º Salário e Adicional de Férias</t>
  </si>
  <si>
    <t>13º Salário</t>
  </si>
  <si>
    <t>Provisão para Rescisão</t>
  </si>
  <si>
    <t>Aviso Prévio Indenizado</t>
  </si>
  <si>
    <t xml:space="preserve">Aviso Prévio Trabalhado </t>
  </si>
  <si>
    <t>Ausências Legais</t>
  </si>
  <si>
    <t>Custos Indiretos</t>
  </si>
  <si>
    <t>Tributos</t>
  </si>
  <si>
    <t>Lucro</t>
  </si>
  <si>
    <t>Mão-de-obra vinculada à execução contratual (valor por empregado)</t>
  </si>
  <si>
    <t>VALOR TOTAL POR EMPREGADO</t>
  </si>
  <si>
    <r>
      <t>ANEXO VII-D PLANILHA DE CUSTOS E FORMAÇÃO DE PREÇOS -</t>
    </r>
    <r>
      <rPr>
        <b/>
        <u/>
        <sz val="11"/>
        <color indexed="62"/>
        <rFont val="Arial"/>
        <family val="2"/>
      </rPr>
      <t xml:space="preserve"> IN 05-2017-SEGES/MPDG</t>
    </r>
  </si>
  <si>
    <t>Classificação Brasileira de Ocupações (CBO)</t>
  </si>
  <si>
    <t>Adicional de Periculosidade</t>
  </si>
  <si>
    <t>Submódulo 2.1 - 13º Salário, Férias e Adicional de Férias</t>
  </si>
  <si>
    <t>2.1</t>
  </si>
  <si>
    <t>Férias e Adicional de Férias</t>
  </si>
  <si>
    <t>2.2</t>
  </si>
  <si>
    <t>GPS, FGTS e outras contribuições</t>
  </si>
  <si>
    <t>Submódulo 2.3 - Benefícios Mensais e Diários</t>
  </si>
  <si>
    <t>2.3</t>
  </si>
  <si>
    <t>Assistência Médica e Familiar</t>
  </si>
  <si>
    <t>Quadro-Resumo do Módulo 2 - Encargos e Benefícios anuais, mensais e diários</t>
  </si>
  <si>
    <t>Encargos e Benefícios Anuais, Mensais e Diários</t>
  </si>
  <si>
    <t xml:space="preserve">Seguro Acidente do Trabalho - SAT/RAT x FAP </t>
  </si>
  <si>
    <t>Transporte (  - desc.6% s/sal.)</t>
  </si>
  <si>
    <t xml:space="preserve">Vale Refeição/Alimentação </t>
  </si>
  <si>
    <t>Total</t>
  </si>
  <si>
    <t>Multa do FGTS e contribuição social sobre o Aviso Prévio indenizado</t>
  </si>
  <si>
    <t>Incidência do submódulo 2.2 sobre Aviso Prévio Trabalhado</t>
  </si>
  <si>
    <t>Multa do FGTS e contribuição social sobre o Aviso Prévio Trabalhado</t>
  </si>
  <si>
    <t>Módulo 2 - Encargos e Benefícios Anuais, Mensais e Diários</t>
  </si>
  <si>
    <r>
      <rPr>
        <b/>
        <sz val="12"/>
        <rFont val="Arial"/>
        <family val="2"/>
      </rPr>
      <t>Módulo 3</t>
    </r>
    <r>
      <rPr>
        <sz val="12"/>
        <rFont val="Arial"/>
        <family val="2"/>
      </rPr>
      <t xml:space="preserve"> - Provisão para Rescisão</t>
    </r>
  </si>
  <si>
    <r>
      <rPr>
        <b/>
        <sz val="12"/>
        <rFont val="Arial"/>
        <family val="2"/>
      </rPr>
      <t>Módulo 1</t>
    </r>
    <r>
      <rPr>
        <sz val="12"/>
        <rFont val="Arial"/>
        <family val="2"/>
      </rPr>
      <t>: Composição da Remuneração</t>
    </r>
  </si>
  <si>
    <t>Módulo 4 - Encargos e Benefícios Anuais, Mensais e Diários</t>
  </si>
  <si>
    <t>Submódulo 4.1 - Ausências Legais</t>
  </si>
  <si>
    <t>Submódulo 4.2 - Intrajornada</t>
  </si>
  <si>
    <t>Intrajornada</t>
  </si>
  <si>
    <t>Intervalo para repouso ou alimentação</t>
  </si>
  <si>
    <t>Não se aplica</t>
  </si>
  <si>
    <t>Quadro-Resumo do Módulo 4 - Custo de Reposição do Profissional Ausente</t>
  </si>
  <si>
    <t>Custo de Reposição do Profissional Ausente</t>
  </si>
  <si>
    <t>Módulo 5 - Insumos Diversos</t>
  </si>
  <si>
    <r>
      <rPr>
        <b/>
        <sz val="12"/>
        <rFont val="Arial"/>
        <family val="2"/>
      </rPr>
      <t>Módulo 5</t>
    </r>
    <r>
      <rPr>
        <sz val="12"/>
        <rFont val="Arial"/>
        <family val="2"/>
      </rPr>
      <t xml:space="preserve"> - Insumos Diversos</t>
    </r>
  </si>
  <si>
    <t>Nota: Valores mensais por empregado</t>
  </si>
  <si>
    <t>Custos Indiretos, Tributos e Lucro</t>
  </si>
  <si>
    <t>C.1 - Tributos Federais (especificar)</t>
  </si>
  <si>
    <t xml:space="preserve">C.2 - Tributos Estaduais (especificar) </t>
  </si>
  <si>
    <t>C.3 - Tributos Municipais (especificar)</t>
  </si>
  <si>
    <r>
      <rPr>
        <b/>
        <sz val="12"/>
        <rFont val="Arial"/>
        <family val="2"/>
      </rPr>
      <t>Módulo 6</t>
    </r>
    <r>
      <rPr>
        <sz val="12"/>
        <rFont val="Arial"/>
        <family val="2"/>
      </rPr>
      <t xml:space="preserve"> - Custos Indiretos, Tributos e Lucro</t>
    </r>
  </si>
  <si>
    <t>2 -  QUADRO-RESUMO DO CUSTO POR EMPREGADO</t>
  </si>
  <si>
    <t>Módulo 1 -  Composição da Remuneração</t>
  </si>
  <si>
    <t>Módulo 2 -  Encargos e Benefícios Anuais, Mensais e Diários</t>
  </si>
  <si>
    <t>Módulo 3 -  Provisão para Rescisão</t>
  </si>
  <si>
    <t>Módulo 4 - Custo de Reposição do Profissional Ausente</t>
  </si>
  <si>
    <t>Subtotal (A+B+C+D+E)</t>
  </si>
  <si>
    <t>Módulo 6 -  Custos indiretos, Tributo e Lucro</t>
  </si>
  <si>
    <t>Salário Base (jornada de 40 horas de segunda-feira à sexta-feira)</t>
  </si>
  <si>
    <t>13º Salário, Férias e Adicional de Férias</t>
  </si>
  <si>
    <t>TOTAL - Impostos</t>
  </si>
  <si>
    <t>Insalubridade</t>
  </si>
  <si>
    <t>Fundo de Formação Profissional</t>
  </si>
  <si>
    <t>Seguro de Vida em Grupo</t>
  </si>
  <si>
    <t>Submódulo 2.2 - Encargos da GPS, FGTS e outras contribuições</t>
  </si>
  <si>
    <t>Subtotal</t>
  </si>
  <si>
    <t>Incidência do Submódulo 2.2 - Encargos</t>
  </si>
  <si>
    <t>Conta vinculada</t>
  </si>
  <si>
    <t>Servente</t>
  </si>
  <si>
    <t>DESCRIÇÃO</t>
  </si>
  <si>
    <t>VALOR</t>
  </si>
  <si>
    <t>FONTE</t>
  </si>
  <si>
    <t>VLR TOTAL ANO</t>
  </si>
  <si>
    <t xml:space="preserve">Equipamentos </t>
  </si>
  <si>
    <t>Outros (relógio de ponto biométrico)</t>
  </si>
  <si>
    <t>Conta Vinculada</t>
  </si>
  <si>
    <t>Substituto cobertura das Férias</t>
  </si>
  <si>
    <t>Substituto cobertura Ausências Legais</t>
  </si>
  <si>
    <t>Substituto cobertura Licença paternidade</t>
  </si>
  <si>
    <t>Substituto cobertura Ausência por acidente de trabalho</t>
  </si>
  <si>
    <t>Substituto cobertura Afastamento Maternidade</t>
  </si>
  <si>
    <t>Substituto cobertura de Outras ausências (especificar)</t>
  </si>
  <si>
    <t>https://uniforall.com.br/categoria/linha-social-camisa/5627</t>
  </si>
  <si>
    <r>
      <t xml:space="preserve">Blazer tecido </t>
    </r>
    <r>
      <rPr>
        <i/>
        <sz val="12"/>
        <color theme="1"/>
        <rFont val="Calibri"/>
        <family val="2"/>
        <scheme val="minor"/>
      </rPr>
      <t>two way</t>
    </r>
  </si>
  <si>
    <t>https://uniforall.com.br/categoria/linha-social-calca/5628</t>
  </si>
  <si>
    <t>Custo total anual</t>
  </si>
  <si>
    <t>Custo anual diluído 12 meses</t>
  </si>
  <si>
    <t>Relativa a 1/12 mês trabalhado do repositor</t>
  </si>
  <si>
    <t>QUANTIDADE ANUAL ESTIMADA</t>
  </si>
  <si>
    <t>ITEM</t>
  </si>
  <si>
    <r>
      <t xml:space="preserve">Calça social  e/ou saia, tecido </t>
    </r>
    <r>
      <rPr>
        <i/>
        <sz val="12"/>
        <color theme="1"/>
        <rFont val="Calibri"/>
        <family val="2"/>
        <scheme val="minor"/>
      </rPr>
      <t>two way</t>
    </r>
  </si>
  <si>
    <t>Camisa social branca manga Curta/Longa</t>
  </si>
  <si>
    <t>https://uniforall.com.br/categoria/linha-social-blazer-colete/5629</t>
  </si>
  <si>
    <t>Jaqueta de Inverno ou blusa em lã gola V</t>
  </si>
  <si>
    <t>https://uniforall.com.br/categoria/conjuntos-diversos/3924</t>
  </si>
  <si>
    <t>Pregão Eletrônico Nº XX/2021</t>
  </si>
  <si>
    <t>Benefício Social Familiar</t>
  </si>
  <si>
    <t>Acórdão TCU</t>
  </si>
  <si>
    <t>Categoria</t>
  </si>
  <si>
    <t>Data Base</t>
  </si>
  <si>
    <t>R$</t>
  </si>
  <si>
    <t>VA / VL</t>
  </si>
  <si>
    <t>Relógio Biométrico (un)</t>
  </si>
  <si>
    <t xml:space="preserve">Recepção </t>
  </si>
  <si>
    <t>Vlr mensal Cjt Uniforme Social</t>
  </si>
  <si>
    <t>Cjt Uniforme Social - Pesquisa mercado</t>
  </si>
  <si>
    <t>vlr mensal médio Uniforme Social</t>
  </si>
  <si>
    <t>Recepcionista COM  Periculosidade</t>
  </si>
  <si>
    <t>Insumos Diversos</t>
  </si>
  <si>
    <t>Desconto VA/VR</t>
  </si>
  <si>
    <t>Assist. Saúde</t>
  </si>
  <si>
    <t>Ben. Social Fam</t>
  </si>
  <si>
    <t>Fundo Formação</t>
  </si>
  <si>
    <t>08389.004025/2021-10</t>
  </si>
  <si>
    <t>Foz do Iguaçu</t>
  </si>
  <si>
    <t>SIEMACO/SEAC</t>
  </si>
  <si>
    <t>PLANILHA DA ADMINISTRAÇÃO - 44 HORAS COM PERICULOSIDADE</t>
  </si>
  <si>
    <t>CCT SIEMACO</t>
  </si>
  <si>
    <t>Vale Transporte</t>
  </si>
  <si>
    <t>Incidência do FGTS e Cont. Social sobre Aviso Prévio Indenizado</t>
  </si>
  <si>
    <t>Os colaboradores tiram meia hora para almoço/descanso</t>
  </si>
  <si>
    <t>Base de Cálculo tributos</t>
  </si>
  <si>
    <t>Hora noturna reduzida</t>
  </si>
  <si>
    <t>Planilha Eletrônica Planejamento</t>
  </si>
  <si>
    <t>Planilha Eletrônica Planejamento + 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</si>
</sst>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 &quot;#,##0.00"/>
    <numFmt numFmtId="166" formatCode="_(&quot;R$ &quot;* #,##0.00_);_(&quot;R$ &quot;* \(#,##0.00\);_(&quot;R$ &quot;* &quot;-&quot;??_);_(@_)"/>
    <numFmt numFmtId="167" formatCode="[$-416]mmmm\-yy;@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u/>
      <sz val="11"/>
      <color indexed="62"/>
      <name val="Arial"/>
      <family val="2"/>
    </font>
    <font>
      <strike/>
      <sz val="12"/>
      <name val="Arial"/>
      <family val="2"/>
    </font>
    <font>
      <sz val="11.5"/>
      <name val="Arial"/>
      <family val="2"/>
    </font>
    <font>
      <u/>
      <sz val="12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b/>
      <sz val="12"/>
      <color indexed="62"/>
      <name val="Arial"/>
      <family val="2"/>
    </font>
    <font>
      <b/>
      <sz val="11"/>
      <color indexed="62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Arial"/>
      <family val="2"/>
      <charset val="1"/>
    </font>
    <font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  <xf numFmtId="0" fontId="1" fillId="0" borderId="0" applyFont="0" applyFill="0" applyBorder="0" applyAlignment="0" applyProtection="0"/>
    <xf numFmtId="44" fontId="23" fillId="0" borderId="0" applyFont="0" applyFill="0" applyBorder="0" applyAlignment="0" applyProtection="0"/>
  </cellStyleXfs>
  <cellXfs count="222">
    <xf numFmtId="0" fontId="0" fillId="0" borderId="0" xfId="0"/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left"/>
    </xf>
    <xf numFmtId="0" fontId="5" fillId="2" borderId="0" xfId="1" applyFont="1" applyFill="1"/>
    <xf numFmtId="2" fontId="5" fillId="2" borderId="0" xfId="1" applyNumberFormat="1" applyFont="1" applyFill="1"/>
    <xf numFmtId="0" fontId="6" fillId="2" borderId="0" xfId="1" applyFont="1" applyFill="1"/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2" fontId="5" fillId="2" borderId="0" xfId="1" applyNumberFormat="1" applyFont="1" applyFill="1" applyBorder="1"/>
    <xf numFmtId="0" fontId="6" fillId="2" borderId="0" xfId="1" applyFont="1" applyFill="1" applyBorder="1"/>
    <xf numFmtId="0" fontId="5" fillId="2" borderId="0" xfId="1" applyFont="1" applyFill="1" applyBorder="1"/>
    <xf numFmtId="0" fontId="2" fillId="2" borderId="7" xfId="1" applyFont="1" applyFill="1" applyBorder="1" applyAlignment="1">
      <alignment horizontal="left" vertical="top" wrapText="1"/>
    </xf>
    <xf numFmtId="0" fontId="2" fillId="2" borderId="9" xfId="1" applyFont="1" applyFill="1" applyBorder="1"/>
    <xf numFmtId="0" fontId="2" fillId="2" borderId="6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center"/>
    </xf>
    <xf numFmtId="49" fontId="2" fillId="2" borderId="0" xfId="1" applyNumberFormat="1" applyFont="1" applyFill="1" applyBorder="1"/>
    <xf numFmtId="49" fontId="9" fillId="2" borderId="7" xfId="1" applyNumberFormat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49" fontId="2" fillId="2" borderId="7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0" fontId="9" fillId="4" borderId="11" xfId="1" applyFont="1" applyFill="1" applyBorder="1" applyAlignment="1">
      <alignment horizontal="center"/>
    </xf>
    <xf numFmtId="0" fontId="2" fillId="4" borderId="7" xfId="1" applyFont="1" applyFill="1" applyBorder="1" applyAlignment="1">
      <alignment horizontal="center"/>
    </xf>
    <xf numFmtId="0" fontId="2" fillId="4" borderId="12" xfId="1" applyFont="1" applyFill="1" applyBorder="1" applyAlignment="1">
      <alignment horizontal="left"/>
    </xf>
    <xf numFmtId="49" fontId="2" fillId="4" borderId="13" xfId="1" applyNumberFormat="1" applyFont="1" applyFill="1" applyBorder="1" applyAlignment="1">
      <alignment horizontal="right"/>
    </xf>
    <xf numFmtId="0" fontId="2" fillId="3" borderId="5" xfId="1" applyFont="1" applyFill="1" applyBorder="1" applyAlignment="1">
      <alignment horizontal="center"/>
    </xf>
    <xf numFmtId="0" fontId="10" fillId="2" borderId="0" xfId="1" applyFont="1" applyFill="1" applyBorder="1"/>
    <xf numFmtId="2" fontId="2" fillId="2" borderId="0" xfId="1" applyNumberFormat="1" applyFont="1" applyFill="1" applyBorder="1" applyAlignment="1">
      <alignment horizontal="right"/>
    </xf>
    <xf numFmtId="2" fontId="3" fillId="2" borderId="0" xfId="1" applyNumberFormat="1" applyFont="1" applyFill="1" applyBorder="1" applyAlignment="1">
      <alignment horizontal="right"/>
    </xf>
    <xf numFmtId="0" fontId="11" fillId="2" borderId="0" xfId="1" applyFont="1" applyFill="1" applyBorder="1"/>
    <xf numFmtId="0" fontId="2" fillId="2" borderId="11" xfId="1" applyFont="1" applyFill="1" applyBorder="1"/>
    <xf numFmtId="0" fontId="3" fillId="2" borderId="9" xfId="1" applyFont="1" applyFill="1" applyBorder="1"/>
    <xf numFmtId="0" fontId="3" fillId="2" borderId="9" xfId="1" applyFont="1" applyFill="1" applyBorder="1" applyAlignment="1">
      <alignment horizontal="center"/>
    </xf>
    <xf numFmtId="2" fontId="3" fillId="2" borderId="6" xfId="1" applyNumberFormat="1" applyFont="1" applyFill="1" applyBorder="1" applyAlignment="1">
      <alignment horizontal="right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/>
    <xf numFmtId="0" fontId="2" fillId="2" borderId="2" xfId="1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right"/>
    </xf>
    <xf numFmtId="166" fontId="12" fillId="2" borderId="0" xfId="2" applyFont="1" applyFill="1" applyBorder="1"/>
    <xf numFmtId="165" fontId="2" fillId="2" borderId="3" xfId="1" applyNumberFormat="1" applyFont="1" applyFill="1" applyBorder="1" applyAlignment="1">
      <alignment horizontal="right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/>
    <xf numFmtId="0" fontId="2" fillId="2" borderId="5" xfId="1" applyFont="1" applyFill="1" applyBorder="1" applyAlignment="1">
      <alignment horizontal="center"/>
    </xf>
    <xf numFmtId="49" fontId="2" fillId="2" borderId="4" xfId="1" applyNumberFormat="1" applyFont="1" applyFill="1" applyBorder="1" applyAlignment="1">
      <alignment horizontal="right"/>
    </xf>
    <xf numFmtId="2" fontId="2" fillId="2" borderId="6" xfId="1" applyNumberFormat="1" applyFont="1" applyFill="1" applyBorder="1" applyAlignment="1">
      <alignment horizontal="center"/>
    </xf>
    <xf numFmtId="4" fontId="14" fillId="2" borderId="0" xfId="1" applyNumberFormat="1" applyFont="1" applyFill="1" applyBorder="1"/>
    <xf numFmtId="0" fontId="14" fillId="2" borderId="0" xfId="1" applyFont="1" applyFill="1" applyBorder="1"/>
    <xf numFmtId="0" fontId="2" fillId="2" borderId="12" xfId="1" applyFont="1" applyFill="1" applyBorder="1" applyAlignment="1">
      <alignment horizontal="center"/>
    </xf>
    <xf numFmtId="0" fontId="2" fillId="2" borderId="10" xfId="1" applyFont="1" applyFill="1" applyBorder="1"/>
    <xf numFmtId="10" fontId="2" fillId="2" borderId="7" xfId="1" applyNumberFormat="1" applyFont="1" applyFill="1" applyBorder="1" applyAlignment="1">
      <alignment horizontal="center"/>
    </xf>
    <xf numFmtId="4" fontId="15" fillId="2" borderId="0" xfId="1" applyNumberFormat="1" applyFont="1" applyFill="1" applyBorder="1"/>
    <xf numFmtId="10" fontId="2" fillId="2" borderId="4" xfId="1" applyNumberFormat="1" applyFont="1" applyFill="1" applyBorder="1" applyAlignment="1">
      <alignment horizontal="center"/>
    </xf>
    <xf numFmtId="165" fontId="2" fillId="2" borderId="6" xfId="1" applyNumberFormat="1" applyFont="1" applyFill="1" applyBorder="1"/>
    <xf numFmtId="0" fontId="2" fillId="2" borderId="10" xfId="1" applyFont="1" applyFill="1" applyBorder="1" applyAlignment="1">
      <alignment horizontal="left"/>
    </xf>
    <xf numFmtId="0" fontId="3" fillId="2" borderId="4" xfId="1" applyFont="1" applyFill="1" applyBorder="1" applyAlignment="1">
      <alignment horizontal="right"/>
    </xf>
    <xf numFmtId="165" fontId="2" fillId="2" borderId="7" xfId="1" applyNumberFormat="1" applyFont="1" applyFill="1" applyBorder="1"/>
    <xf numFmtId="9" fontId="6" fillId="2" borderId="0" xfId="1" applyNumberFormat="1" applyFont="1" applyFill="1"/>
    <xf numFmtId="0" fontId="3" fillId="2" borderId="9" xfId="1" applyFont="1" applyFill="1" applyBorder="1" applyAlignment="1">
      <alignment horizontal="right"/>
    </xf>
    <xf numFmtId="2" fontId="2" fillId="2" borderId="7" xfId="1" applyNumberFormat="1" applyFont="1" applyFill="1" applyBorder="1" applyAlignment="1">
      <alignment horizontal="center"/>
    </xf>
    <xf numFmtId="9" fontId="6" fillId="2" borderId="0" xfId="1" applyNumberFormat="1" applyFont="1" applyFill="1" applyBorder="1"/>
    <xf numFmtId="9" fontId="13" fillId="2" borderId="0" xfId="1" applyNumberFormat="1" applyFont="1" applyFill="1" applyBorder="1"/>
    <xf numFmtId="0" fontId="13" fillId="2" borderId="0" xfId="1" applyFont="1" applyFill="1" applyBorder="1"/>
    <xf numFmtId="0" fontId="17" fillId="2" borderId="8" xfId="1" applyFont="1" applyFill="1" applyBorder="1" applyAlignment="1">
      <alignment horizontal="right"/>
    </xf>
    <xf numFmtId="165" fontId="16" fillId="2" borderId="4" xfId="1" applyNumberFormat="1" applyFont="1" applyFill="1" applyBorder="1"/>
    <xf numFmtId="9" fontId="15" fillId="2" borderId="0" xfId="1" applyNumberFormat="1" applyFont="1" applyFill="1" applyBorder="1"/>
    <xf numFmtId="0" fontId="3" fillId="2" borderId="5" xfId="1" applyFont="1" applyFill="1" applyBorder="1" applyAlignment="1">
      <alignment horizontal="right"/>
    </xf>
    <xf numFmtId="165" fontId="2" fillId="2" borderId="4" xfId="1" applyNumberFormat="1" applyFont="1" applyFill="1" applyBorder="1"/>
    <xf numFmtId="0" fontId="3" fillId="2" borderId="0" xfId="1" applyFont="1" applyFill="1" applyBorder="1"/>
    <xf numFmtId="10" fontId="2" fillId="2" borderId="1" xfId="1" applyNumberFormat="1" applyFont="1" applyFill="1" applyBorder="1" applyAlignment="1">
      <alignment horizontal="center"/>
    </xf>
    <xf numFmtId="165" fontId="2" fillId="2" borderId="1" xfId="1" applyNumberFormat="1" applyFont="1" applyFill="1" applyBorder="1"/>
    <xf numFmtId="10" fontId="2" fillId="2" borderId="7" xfId="3" applyNumberFormat="1" applyFont="1" applyFill="1" applyBorder="1" applyAlignment="1">
      <alignment horizontal="center"/>
    </xf>
    <xf numFmtId="165" fontId="6" fillId="2" borderId="0" xfId="1" applyNumberFormat="1" applyFont="1" applyFill="1" applyBorder="1"/>
    <xf numFmtId="165" fontId="2" fillId="2" borderId="13" xfId="1" applyNumberFormat="1" applyFont="1" applyFill="1" applyBorder="1"/>
    <xf numFmtId="0" fontId="2" fillId="2" borderId="6" xfId="1" applyFont="1" applyFill="1" applyBorder="1"/>
    <xf numFmtId="0" fontId="2" fillId="2" borderId="7" xfId="1" applyFont="1" applyFill="1" applyBorder="1"/>
    <xf numFmtId="165" fontId="15" fillId="2" borderId="0" xfId="1" applyNumberFormat="1" applyFont="1" applyFill="1" applyBorder="1"/>
    <xf numFmtId="0" fontId="17" fillId="2" borderId="13" xfId="1" applyFont="1" applyFill="1" applyBorder="1" applyAlignment="1">
      <alignment horizontal="right"/>
    </xf>
    <xf numFmtId="10" fontId="2" fillId="2" borderId="6" xfId="3" applyNumberFormat="1" applyFont="1" applyFill="1" applyBorder="1" applyAlignment="1">
      <alignment horizontal="center"/>
    </xf>
    <xf numFmtId="9" fontId="12" fillId="2" borderId="0" xfId="3" applyFont="1" applyFill="1" applyBorder="1"/>
    <xf numFmtId="10" fontId="2" fillId="2" borderId="0" xfId="3" applyNumberFormat="1" applyFont="1" applyFill="1" applyBorder="1" applyAlignment="1">
      <alignment horizontal="center"/>
    </xf>
    <xf numFmtId="165" fontId="2" fillId="2" borderId="0" xfId="1" applyNumberFormat="1" applyFont="1" applyFill="1" applyBorder="1"/>
    <xf numFmtId="0" fontId="5" fillId="2" borderId="0" xfId="1" applyFont="1" applyFill="1" applyAlignment="1">
      <alignment horizontal="center"/>
    </xf>
    <xf numFmtId="0" fontId="5" fillId="2" borderId="0" xfId="1" applyFont="1" applyFill="1" applyAlignment="1">
      <alignment horizontal="right"/>
    </xf>
    <xf numFmtId="165" fontId="5" fillId="2" borderId="0" xfId="1" applyNumberFormat="1" applyFont="1" applyFill="1" applyAlignment="1"/>
    <xf numFmtId="2" fontId="5" fillId="2" borderId="0" xfId="1" applyNumberFormat="1" applyFont="1" applyFill="1" applyAlignment="1"/>
    <xf numFmtId="165" fontId="2" fillId="3" borderId="15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horizontal="right"/>
    </xf>
    <xf numFmtId="0" fontId="2" fillId="3" borderId="14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right"/>
    </xf>
    <xf numFmtId="165" fontId="2" fillId="6" borderId="7" xfId="1" applyNumberFormat="1" applyFont="1" applyFill="1" applyBorder="1"/>
    <xf numFmtId="0" fontId="2" fillId="2" borderId="6" xfId="1" applyFont="1" applyFill="1" applyBorder="1" applyAlignment="1">
      <alignment horizontal="right"/>
    </xf>
    <xf numFmtId="0" fontId="2" fillId="2" borderId="8" xfId="1" applyFont="1" applyFill="1" applyBorder="1" applyAlignment="1">
      <alignment horizontal="right"/>
    </xf>
    <xf numFmtId="2" fontId="2" fillId="2" borderId="8" xfId="1" applyNumberFormat="1" applyFont="1" applyFill="1" applyBorder="1" applyAlignment="1">
      <alignment horizontal="center"/>
    </xf>
    <xf numFmtId="165" fontId="2" fillId="2" borderId="6" xfId="1" applyNumberFormat="1" applyFont="1" applyFill="1" applyBorder="1" applyAlignment="1">
      <alignment horizontal="right"/>
    </xf>
    <xf numFmtId="10" fontId="2" fillId="0" borderId="1" xfId="1" applyNumberFormat="1" applyFont="1" applyFill="1" applyBorder="1" applyAlignment="1">
      <alignment horizontal="center"/>
    </xf>
    <xf numFmtId="165" fontId="2" fillId="0" borderId="13" xfId="1" applyNumberFormat="1" applyFont="1" applyFill="1" applyBorder="1"/>
    <xf numFmtId="10" fontId="2" fillId="0" borderId="7" xfId="1" applyNumberFormat="1" applyFont="1" applyFill="1" applyBorder="1" applyAlignment="1">
      <alignment horizontal="center"/>
    </xf>
    <xf numFmtId="165" fontId="2" fillId="0" borderId="7" xfId="1" applyNumberFormat="1" applyFont="1" applyFill="1" applyBorder="1"/>
    <xf numFmtId="165" fontId="2" fillId="0" borderId="6" xfId="1" applyNumberFormat="1" applyFont="1" applyFill="1" applyBorder="1"/>
    <xf numFmtId="10" fontId="2" fillId="0" borderId="7" xfId="3" applyNumberFormat="1" applyFont="1" applyFill="1" applyBorder="1" applyAlignment="1">
      <alignment horizontal="center"/>
    </xf>
    <xf numFmtId="0" fontId="3" fillId="2" borderId="16" xfId="1" applyFont="1" applyFill="1" applyBorder="1" applyAlignment="1">
      <alignment horizontal="center"/>
    </xf>
    <xf numFmtId="10" fontId="2" fillId="0" borderId="0" xfId="3" applyNumberFormat="1" applyFont="1" applyFill="1" applyBorder="1" applyAlignment="1">
      <alignment horizontal="center"/>
    </xf>
    <xf numFmtId="165" fontId="2" fillId="0" borderId="0" xfId="1" applyNumberFormat="1" applyFont="1" applyFill="1" applyBorder="1"/>
    <xf numFmtId="10" fontId="2" fillId="0" borderId="0" xfId="1" applyNumberFormat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2" fontId="2" fillId="0" borderId="7" xfId="1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6" fillId="0" borderId="14" xfId="1" applyFont="1" applyFill="1" applyBorder="1" applyAlignment="1">
      <alignment horizontal="left"/>
    </xf>
    <xf numFmtId="0" fontId="17" fillId="0" borderId="0" xfId="1" applyFont="1" applyFill="1" applyBorder="1" applyAlignment="1">
      <alignment horizontal="right"/>
    </xf>
    <xf numFmtId="0" fontId="16" fillId="0" borderId="11" xfId="1" applyFont="1" applyFill="1" applyBorder="1"/>
    <xf numFmtId="0" fontId="17" fillId="0" borderId="6" xfId="1" applyFont="1" applyFill="1" applyBorder="1" applyAlignment="1">
      <alignment horizontal="right"/>
    </xf>
    <xf numFmtId="0" fontId="17" fillId="0" borderId="8" xfId="1" applyFont="1" applyFill="1" applyBorder="1" applyAlignment="1">
      <alignment horizontal="right"/>
    </xf>
    <xf numFmtId="0" fontId="2" fillId="0" borderId="4" xfId="1" applyFont="1" applyFill="1" applyBorder="1" applyAlignment="1">
      <alignment horizontal="center"/>
    </xf>
    <xf numFmtId="0" fontId="2" fillId="5" borderId="7" xfId="1" applyFont="1" applyFill="1" applyBorder="1"/>
    <xf numFmtId="165" fontId="3" fillId="2" borderId="7" xfId="1" applyNumberFormat="1" applyFont="1" applyFill="1" applyBorder="1"/>
    <xf numFmtId="165" fontId="3" fillId="0" borderId="6" xfId="1" applyNumberFormat="1" applyFont="1" applyFill="1" applyBorder="1"/>
    <xf numFmtId="165" fontId="3" fillId="0" borderId="7" xfId="1" applyNumberFormat="1" applyFont="1" applyFill="1" applyBorder="1"/>
    <xf numFmtId="165" fontId="3" fillId="0" borderId="4" xfId="1" applyNumberFormat="1" applyFont="1" applyFill="1" applyBorder="1"/>
    <xf numFmtId="0" fontId="2" fillId="2" borderId="10" xfId="1" applyFont="1" applyFill="1" applyBorder="1" applyAlignment="1">
      <alignment horizontal="center" vertical="center"/>
    </xf>
    <xf numFmtId="0" fontId="5" fillId="2" borderId="7" xfId="1" applyFont="1" applyFill="1" applyBorder="1"/>
    <xf numFmtId="10" fontId="2" fillId="5" borderId="7" xfId="1" applyNumberFormat="1" applyFont="1" applyFill="1" applyBorder="1" applyAlignment="1">
      <alignment horizontal="center"/>
    </xf>
    <xf numFmtId="10" fontId="2" fillId="5" borderId="1" xfId="1" applyNumberFormat="1" applyFont="1" applyFill="1" applyBorder="1" applyAlignment="1">
      <alignment horizontal="center"/>
    </xf>
    <xf numFmtId="165" fontId="2" fillId="5" borderId="13" xfId="1" applyNumberFormat="1" applyFont="1" applyFill="1" applyBorder="1"/>
    <xf numFmtId="165" fontId="2" fillId="5" borderId="6" xfId="1" applyNumberFormat="1" applyFont="1" applyFill="1" applyBorder="1"/>
    <xf numFmtId="165" fontId="3" fillId="2" borderId="4" xfId="1" applyNumberFormat="1" applyFont="1" applyFill="1" applyBorder="1"/>
    <xf numFmtId="165" fontId="3" fillId="2" borderId="6" xfId="1" applyNumberFormat="1" applyFont="1" applyFill="1" applyBorder="1"/>
    <xf numFmtId="0" fontId="0" fillId="0" borderId="0" xfId="0" applyAlignment="1">
      <alignment horizontal="center"/>
    </xf>
    <xf numFmtId="0" fontId="19" fillId="0" borderId="7" xfId="0" applyFont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0" fontId="2" fillId="0" borderId="10" xfId="1" applyFont="1" applyFill="1" applyBorder="1"/>
    <xf numFmtId="10" fontId="2" fillId="7" borderId="7" xfId="1" applyNumberFormat="1" applyFont="1" applyFill="1" applyBorder="1" applyAlignment="1">
      <alignment horizontal="center"/>
    </xf>
    <xf numFmtId="10" fontId="2" fillId="7" borderId="1" xfId="1" applyNumberFormat="1" applyFont="1" applyFill="1" applyBorder="1" applyAlignment="1">
      <alignment horizontal="center"/>
    </xf>
    <xf numFmtId="165" fontId="2" fillId="7" borderId="4" xfId="1" applyNumberFormat="1" applyFont="1" applyFill="1" applyBorder="1"/>
    <xf numFmtId="0" fontId="21" fillId="0" borderId="0" xfId="0" applyFont="1" applyBorder="1" applyAlignment="1"/>
    <xf numFmtId="0" fontId="2" fillId="2" borderId="7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left"/>
    </xf>
    <xf numFmtId="0" fontId="2" fillId="2" borderId="11" xfId="1" applyFont="1" applyFill="1" applyBorder="1" applyAlignment="1">
      <alignment horizontal="left"/>
    </xf>
    <xf numFmtId="0" fontId="2" fillId="2" borderId="6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19" fillId="0" borderId="7" xfId="0" applyNumberFormat="1" applyFont="1" applyFill="1" applyBorder="1" applyAlignment="1">
      <alignment horizontal="center" vertical="center"/>
    </xf>
    <xf numFmtId="2" fontId="2" fillId="0" borderId="7" xfId="1" applyNumberFormat="1" applyFont="1" applyFill="1" applyBorder="1" applyAlignment="1">
      <alignment horizontal="right"/>
    </xf>
    <xf numFmtId="2" fontId="0" fillId="0" borderId="0" xfId="0" applyNumberFormat="1"/>
    <xf numFmtId="9" fontId="0" fillId="0" borderId="0" xfId="0" applyNumberFormat="1"/>
    <xf numFmtId="0" fontId="2" fillId="2" borderId="11" xfId="1" applyFont="1" applyFill="1" applyBorder="1" applyAlignment="1">
      <alignment horizontal="left"/>
    </xf>
    <xf numFmtId="0" fontId="2" fillId="2" borderId="6" xfId="1" applyFont="1" applyFill="1" applyBorder="1" applyAlignment="1">
      <alignment horizontal="left"/>
    </xf>
    <xf numFmtId="0" fontId="2" fillId="2" borderId="7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20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0" xfId="0" applyAlignment="1">
      <alignment horizontal="center" vertical="center"/>
    </xf>
    <xf numFmtId="49" fontId="1" fillId="2" borderId="7" xfId="1" applyNumberFormat="1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9" fontId="0" fillId="0" borderId="7" xfId="5" applyNumberFormat="1" applyFon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167" fontId="0" fillId="0" borderId="0" xfId="0" applyNumberFormat="1" applyBorder="1" applyAlignment="1">
      <alignment horizontal="center" vertical="center"/>
    </xf>
    <xf numFmtId="44" fontId="0" fillId="0" borderId="0" xfId="5" applyFont="1" applyBorder="1" applyAlignment="1">
      <alignment horizontal="center" vertical="center"/>
    </xf>
    <xf numFmtId="9" fontId="0" fillId="0" borderId="0" xfId="5" applyNumberFormat="1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44" fontId="0" fillId="0" borderId="7" xfId="0" applyNumberFormat="1" applyBorder="1" applyAlignment="1">
      <alignment vertical="center"/>
    </xf>
    <xf numFmtId="4" fontId="5" fillId="2" borderId="0" xfId="1" applyNumberFormat="1" applyFont="1" applyFill="1"/>
    <xf numFmtId="165" fontId="2" fillId="7" borderId="7" xfId="1" applyNumberFormat="1" applyFont="1" applyFill="1" applyBorder="1"/>
    <xf numFmtId="0" fontId="0" fillId="0" borderId="7" xfId="0" applyBorder="1"/>
    <xf numFmtId="44" fontId="24" fillId="0" borderId="7" xfId="0" applyNumberFormat="1" applyFont="1" applyBorder="1" applyAlignment="1">
      <alignment vertical="center"/>
    </xf>
    <xf numFmtId="2" fontId="24" fillId="0" borderId="2" xfId="0" applyNumberFormat="1" applyFont="1" applyBorder="1" applyAlignment="1">
      <alignment horizontal="center" vertical="center"/>
    </xf>
    <xf numFmtId="44" fontId="24" fillId="0" borderId="7" xfId="5" applyFont="1" applyBorder="1" applyAlignment="1">
      <alignment horizontal="center" vertical="center"/>
    </xf>
    <xf numFmtId="2" fontId="13" fillId="5" borderId="0" xfId="1" applyNumberFormat="1" applyFont="1" applyFill="1" applyBorder="1" applyAlignment="1">
      <alignment horizontal="left"/>
    </xf>
    <xf numFmtId="44" fontId="23" fillId="0" borderId="7" xfId="5" applyFont="1" applyBorder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2" fontId="6" fillId="2" borderId="0" xfId="1" applyNumberFormat="1" applyFont="1" applyFill="1" applyBorder="1"/>
    <xf numFmtId="165" fontId="2" fillId="2" borderId="7" xfId="1" applyNumberFormat="1" applyFont="1" applyFill="1" applyBorder="1" applyAlignment="1">
      <alignment horizontal="center"/>
    </xf>
    <xf numFmtId="0" fontId="2" fillId="2" borderId="6" xfId="1" applyFont="1" applyFill="1" applyBorder="1" applyAlignment="1"/>
    <xf numFmtId="0" fontId="0" fillId="0" borderId="7" xfId="0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0" fontId="2" fillId="2" borderId="11" xfId="1" applyFont="1" applyFill="1" applyBorder="1" applyAlignment="1">
      <alignment horizontal="left"/>
    </xf>
    <xf numFmtId="0" fontId="2" fillId="2" borderId="6" xfId="1" applyFont="1" applyFill="1" applyBorder="1" applyAlignment="1">
      <alignment horizontal="left"/>
    </xf>
    <xf numFmtId="0" fontId="2" fillId="2" borderId="12" xfId="1" applyFont="1" applyFill="1" applyBorder="1" applyAlignment="1">
      <alignment horizontal="left"/>
    </xf>
    <xf numFmtId="0" fontId="2" fillId="2" borderId="13" xfId="1" applyFont="1" applyFill="1" applyBorder="1" applyAlignment="1">
      <alignment horizontal="left"/>
    </xf>
    <xf numFmtId="0" fontId="2" fillId="2" borderId="7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/>
    </xf>
    <xf numFmtId="0" fontId="2" fillId="0" borderId="6" xfId="1" applyFont="1" applyFill="1" applyBorder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2" fillId="3" borderId="11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165" fontId="18" fillId="2" borderId="9" xfId="1" applyNumberFormat="1" applyFont="1" applyFill="1" applyBorder="1" applyAlignment="1">
      <alignment horizontal="center"/>
    </xf>
    <xf numFmtId="165" fontId="18" fillId="2" borderId="6" xfId="1" applyNumberFormat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165" fontId="2" fillId="2" borderId="11" xfId="1" applyNumberFormat="1" applyFont="1" applyFill="1" applyBorder="1" applyAlignment="1">
      <alignment horizontal="center"/>
    </xf>
    <xf numFmtId="165" fontId="2" fillId="2" borderId="6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</cellXfs>
  <cellStyles count="6">
    <cellStyle name="Moeda" xfId="5" builtinId="4"/>
    <cellStyle name="Moeda 2" xfId="2" xr:uid="{00000000-0005-0000-0000-000001000000}"/>
    <cellStyle name="Moeda 3" xfId="4" xr:uid="{00000000-0005-0000-0000-000002000000}"/>
    <cellStyle name="Normal" xfId="0" builtinId="0"/>
    <cellStyle name="Normal 2" xfId="1" xr:uid="{00000000-0005-0000-0000-000004000000}"/>
    <cellStyle name="Porcentagem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7"/>
  <sheetViews>
    <sheetView workbookViewId="0">
      <selection activeCell="J12" sqref="J12"/>
    </sheetView>
  </sheetViews>
  <sheetFormatPr defaultRowHeight="15" x14ac:dyDescent="0.25"/>
  <cols>
    <col min="1" max="1" width="13.42578125" customWidth="1"/>
    <col min="2" max="2" width="17" customWidth="1"/>
    <col min="3" max="3" width="27.85546875" customWidth="1"/>
    <col min="4" max="4" width="13.85546875" customWidth="1"/>
    <col min="5" max="5" width="34.28515625" customWidth="1"/>
    <col min="6" max="6" width="16.42578125" customWidth="1"/>
    <col min="7" max="7" width="12.42578125" customWidth="1"/>
    <col min="8" max="9" width="12.5703125" customWidth="1"/>
    <col min="10" max="10" width="11.28515625" customWidth="1"/>
    <col min="11" max="11" width="12.5703125" customWidth="1"/>
    <col min="12" max="12" width="12.85546875" customWidth="1"/>
    <col min="14" max="14" width="11.7109375" customWidth="1"/>
    <col min="16" max="16" width="12" customWidth="1"/>
  </cols>
  <sheetData>
    <row r="1" spans="1:18" s="128" customFormat="1" ht="47.25" x14ac:dyDescent="0.25">
      <c r="A1" s="157" t="s">
        <v>137</v>
      </c>
      <c r="B1" s="157" t="s">
        <v>136</v>
      </c>
      <c r="C1" s="158" t="s">
        <v>117</v>
      </c>
      <c r="D1" s="158" t="s">
        <v>118</v>
      </c>
      <c r="E1" s="158" t="s">
        <v>119</v>
      </c>
      <c r="F1" s="158" t="s">
        <v>120</v>
      </c>
      <c r="I1" s="171"/>
      <c r="J1" s="171"/>
      <c r="K1" s="171"/>
      <c r="L1" s="171"/>
      <c r="M1" s="171"/>
      <c r="N1" s="171"/>
      <c r="O1" s="171"/>
      <c r="P1" s="171"/>
      <c r="Q1" s="172"/>
      <c r="R1" s="172"/>
    </row>
    <row r="2" spans="1:18" s="128" customFormat="1" ht="31.5" x14ac:dyDescent="0.25">
      <c r="A2" s="161">
        <v>1</v>
      </c>
      <c r="B2" s="129">
        <v>3</v>
      </c>
      <c r="C2" s="159" t="s">
        <v>138</v>
      </c>
      <c r="D2" s="130">
        <v>0</v>
      </c>
      <c r="E2" s="158" t="s">
        <v>132</v>
      </c>
      <c r="F2" s="130">
        <f>D2*B2</f>
        <v>0</v>
      </c>
      <c r="I2" s="171"/>
      <c r="J2" s="173"/>
      <c r="K2" s="174"/>
      <c r="L2" s="174"/>
      <c r="M2" s="175"/>
      <c r="N2" s="174"/>
      <c r="O2" s="176"/>
      <c r="P2" s="177"/>
      <c r="Q2" s="172"/>
      <c r="R2" s="172"/>
    </row>
    <row r="3" spans="1:18" s="128" customFormat="1" ht="31.5" x14ac:dyDescent="0.25">
      <c r="A3" s="161">
        <v>2</v>
      </c>
      <c r="B3" s="129">
        <v>4</v>
      </c>
      <c r="C3" s="159" t="s">
        <v>139</v>
      </c>
      <c r="D3" s="130">
        <v>0</v>
      </c>
      <c r="E3" s="158" t="s">
        <v>130</v>
      </c>
      <c r="F3" s="130">
        <f>D3*B3</f>
        <v>0</v>
      </c>
      <c r="I3" s="171"/>
      <c r="J3" s="173"/>
      <c r="K3" s="174"/>
      <c r="L3" s="174"/>
      <c r="M3" s="175"/>
      <c r="N3" s="174"/>
      <c r="O3" s="176"/>
      <c r="P3" s="177"/>
      <c r="Q3" s="172"/>
      <c r="R3" s="172"/>
    </row>
    <row r="4" spans="1:18" ht="15.75" x14ac:dyDescent="0.25">
      <c r="A4" s="161">
        <v>3</v>
      </c>
      <c r="B4" s="129">
        <v>2</v>
      </c>
      <c r="C4" s="159" t="s">
        <v>131</v>
      </c>
      <c r="D4" s="130">
        <v>0</v>
      </c>
      <c r="E4" s="158" t="s">
        <v>140</v>
      </c>
      <c r="F4" s="130">
        <f t="shared" ref="F4:F5" si="0">D4*B4</f>
        <v>0</v>
      </c>
      <c r="I4" s="171"/>
      <c r="J4" s="171"/>
      <c r="K4" s="171"/>
      <c r="L4" s="171"/>
      <c r="M4" s="171"/>
      <c r="N4" s="195"/>
      <c r="O4" s="195"/>
      <c r="P4" s="171"/>
      <c r="Q4" s="178"/>
      <c r="R4" s="178"/>
    </row>
    <row r="5" spans="1:18" ht="30" x14ac:dyDescent="0.25">
      <c r="A5" s="161">
        <v>4</v>
      </c>
      <c r="B5" s="129">
        <v>1</v>
      </c>
      <c r="C5" s="160" t="s">
        <v>141</v>
      </c>
      <c r="D5" s="144">
        <v>0</v>
      </c>
      <c r="E5" s="158" t="s">
        <v>142</v>
      </c>
      <c r="F5" s="130">
        <f t="shared" si="0"/>
        <v>0</v>
      </c>
      <c r="I5" s="171"/>
      <c r="J5" s="171"/>
      <c r="K5" s="171"/>
      <c r="L5" s="171"/>
      <c r="M5" s="171"/>
      <c r="N5" s="179"/>
      <c r="O5" s="179"/>
      <c r="P5" s="171"/>
      <c r="Q5" s="178"/>
      <c r="R5" s="178"/>
    </row>
    <row r="6" spans="1:18" x14ac:dyDescent="0.25">
      <c r="B6" s="194" t="s">
        <v>133</v>
      </c>
      <c r="C6" s="194"/>
      <c r="D6" s="194"/>
      <c r="E6" s="194"/>
      <c r="F6" s="144">
        <f>SUM(F2:F5)</f>
        <v>0</v>
      </c>
    </row>
    <row r="7" spans="1:18" ht="15.75" x14ac:dyDescent="0.25">
      <c r="B7" s="194" t="s">
        <v>134</v>
      </c>
      <c r="C7" s="194"/>
      <c r="D7" s="194"/>
      <c r="E7" s="194"/>
      <c r="F7" s="145">
        <f>F6/12</f>
        <v>0</v>
      </c>
    </row>
    <row r="11" spans="1:18" ht="60" x14ac:dyDescent="0.25">
      <c r="A11" s="163" t="s">
        <v>146</v>
      </c>
      <c r="B11" s="163" t="s">
        <v>147</v>
      </c>
      <c r="C11" s="163" t="s">
        <v>148</v>
      </c>
      <c r="D11" s="163" t="s">
        <v>149</v>
      </c>
      <c r="E11" s="163" t="s">
        <v>157</v>
      </c>
      <c r="F11" s="170" t="s">
        <v>166</v>
      </c>
      <c r="G11" s="170" t="s">
        <v>150</v>
      </c>
      <c r="H11" s="170" t="s">
        <v>153</v>
      </c>
      <c r="I11" s="170" t="s">
        <v>152</v>
      </c>
      <c r="J11" s="180" t="s">
        <v>154</v>
      </c>
    </row>
    <row r="12" spans="1:18" x14ac:dyDescent="0.25">
      <c r="A12" s="163" t="s">
        <v>151</v>
      </c>
      <c r="B12" s="164">
        <v>44228</v>
      </c>
      <c r="C12" s="187">
        <v>0</v>
      </c>
      <c r="D12" s="189">
        <v>450</v>
      </c>
      <c r="E12" s="165">
        <v>0.2</v>
      </c>
      <c r="F12" s="187">
        <v>4.0999999999999996</v>
      </c>
      <c r="G12" s="166">
        <v>0</v>
      </c>
      <c r="H12" s="167">
        <v>0</v>
      </c>
      <c r="I12" s="181">
        <f>H12*2/12</f>
        <v>0</v>
      </c>
      <c r="J12" s="185">
        <f>(I12+F7)/2</f>
        <v>0</v>
      </c>
    </row>
    <row r="13" spans="1:18" x14ac:dyDescent="0.25">
      <c r="A13" s="161"/>
      <c r="B13" s="161"/>
      <c r="C13" s="161"/>
      <c r="D13" s="161"/>
      <c r="E13" s="190">
        <f>D12-(D12*20/100)</f>
        <v>360</v>
      </c>
      <c r="F13" s="168"/>
      <c r="G13" s="186">
        <f>G12/60/26</f>
        <v>0</v>
      </c>
      <c r="H13" s="161"/>
    </row>
    <row r="14" spans="1:18" x14ac:dyDescent="0.25">
      <c r="A14" s="161"/>
      <c r="B14" s="161"/>
      <c r="C14" s="161"/>
      <c r="D14" s="161"/>
      <c r="E14" s="161"/>
      <c r="F14" s="169"/>
      <c r="G14" s="169"/>
      <c r="H14" s="161"/>
    </row>
    <row r="16" spans="1:18" x14ac:dyDescent="0.25">
      <c r="B16" s="184" t="s">
        <v>158</v>
      </c>
      <c r="C16" s="187">
        <v>64</v>
      </c>
    </row>
    <row r="17" spans="2:3" x14ac:dyDescent="0.25">
      <c r="B17" s="184" t="s">
        <v>159</v>
      </c>
      <c r="C17" s="187">
        <v>21</v>
      </c>
    </row>
    <row r="18" spans="2:3" x14ac:dyDescent="0.25">
      <c r="B18" s="184" t="s">
        <v>160</v>
      </c>
      <c r="C18" s="187">
        <v>21</v>
      </c>
    </row>
    <row r="103" spans="5:5" x14ac:dyDescent="0.25">
      <c r="E103" s="147">
        <f>'VALORES BASE'!F7</f>
        <v>0</v>
      </c>
    </row>
    <row r="106" spans="5:5" x14ac:dyDescent="0.25">
      <c r="E106">
        <f>1000/3/12</f>
        <v>27.777777777777775</v>
      </c>
    </row>
    <row r="117" spans="4:4" x14ac:dyDescent="0.25">
      <c r="D117" s="148">
        <v>0.05</v>
      </c>
    </row>
  </sheetData>
  <mergeCells count="3">
    <mergeCell ref="B6:E6"/>
    <mergeCell ref="B7:E7"/>
    <mergeCell ref="N4:O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6"/>
  <sheetViews>
    <sheetView view="pageBreakPreview" topLeftCell="A109" zoomScaleSheetLayoutView="100" workbookViewId="0">
      <selection activeCell="E114" sqref="E114"/>
    </sheetView>
  </sheetViews>
  <sheetFormatPr defaultColWidth="11.42578125" defaultRowHeight="14.25" x14ac:dyDescent="0.2"/>
  <cols>
    <col min="1" max="1" width="13.7109375" style="4" customWidth="1"/>
    <col min="2" max="2" width="69.28515625" style="4" customWidth="1"/>
    <col min="3" max="3" width="10.28515625" style="83" customWidth="1"/>
    <col min="4" max="4" width="26" style="5" customWidth="1"/>
    <col min="5" max="5" width="16.7109375" style="6" customWidth="1"/>
    <col min="6" max="252" width="11.42578125" style="4"/>
    <col min="253" max="253" width="17" style="4" customWidth="1"/>
    <col min="254" max="254" width="75.28515625" style="4" customWidth="1"/>
    <col min="255" max="255" width="15.5703125" style="4" customWidth="1"/>
    <col min="256" max="256" width="23.140625" style="4" customWidth="1"/>
    <col min="257" max="257" width="6.28515625" style="4" customWidth="1"/>
    <col min="258" max="258" width="16.140625" style="4" customWidth="1"/>
    <col min="259" max="259" width="9" style="4" customWidth="1"/>
    <col min="260" max="260" width="5.42578125" style="4" customWidth="1"/>
    <col min="261" max="508" width="11.42578125" style="4"/>
    <col min="509" max="509" width="17" style="4" customWidth="1"/>
    <col min="510" max="510" width="75.28515625" style="4" customWidth="1"/>
    <col min="511" max="511" width="15.5703125" style="4" customWidth="1"/>
    <col min="512" max="512" width="23.140625" style="4" customWidth="1"/>
    <col min="513" max="513" width="6.28515625" style="4" customWidth="1"/>
    <col min="514" max="514" width="16.140625" style="4" customWidth="1"/>
    <col min="515" max="515" width="9" style="4" customWidth="1"/>
    <col min="516" max="516" width="5.42578125" style="4" customWidth="1"/>
    <col min="517" max="764" width="11.42578125" style="4"/>
    <col min="765" max="765" width="17" style="4" customWidth="1"/>
    <col min="766" max="766" width="75.28515625" style="4" customWidth="1"/>
    <col min="767" max="767" width="15.5703125" style="4" customWidth="1"/>
    <col min="768" max="768" width="23.140625" style="4" customWidth="1"/>
    <col min="769" max="769" width="6.28515625" style="4" customWidth="1"/>
    <col min="770" max="770" width="16.140625" style="4" customWidth="1"/>
    <col min="771" max="771" width="9" style="4" customWidth="1"/>
    <col min="772" max="772" width="5.42578125" style="4" customWidth="1"/>
    <col min="773" max="1020" width="11.42578125" style="4"/>
    <col min="1021" max="1021" width="17" style="4" customWidth="1"/>
    <col min="1022" max="1022" width="75.28515625" style="4" customWidth="1"/>
    <col min="1023" max="1023" width="15.5703125" style="4" customWidth="1"/>
    <col min="1024" max="1024" width="23.140625" style="4" customWidth="1"/>
    <col min="1025" max="1025" width="6.28515625" style="4" customWidth="1"/>
    <col min="1026" max="1026" width="16.140625" style="4" customWidth="1"/>
    <col min="1027" max="1027" width="9" style="4" customWidth="1"/>
    <col min="1028" max="1028" width="5.42578125" style="4" customWidth="1"/>
    <col min="1029" max="1276" width="11.42578125" style="4"/>
    <col min="1277" max="1277" width="17" style="4" customWidth="1"/>
    <col min="1278" max="1278" width="75.28515625" style="4" customWidth="1"/>
    <col min="1279" max="1279" width="15.5703125" style="4" customWidth="1"/>
    <col min="1280" max="1280" width="23.140625" style="4" customWidth="1"/>
    <col min="1281" max="1281" width="6.28515625" style="4" customWidth="1"/>
    <col min="1282" max="1282" width="16.140625" style="4" customWidth="1"/>
    <col min="1283" max="1283" width="9" style="4" customWidth="1"/>
    <col min="1284" max="1284" width="5.42578125" style="4" customWidth="1"/>
    <col min="1285" max="1532" width="11.42578125" style="4"/>
    <col min="1533" max="1533" width="17" style="4" customWidth="1"/>
    <col min="1534" max="1534" width="75.28515625" style="4" customWidth="1"/>
    <col min="1535" max="1535" width="15.5703125" style="4" customWidth="1"/>
    <col min="1536" max="1536" width="23.140625" style="4" customWidth="1"/>
    <col min="1537" max="1537" width="6.28515625" style="4" customWidth="1"/>
    <col min="1538" max="1538" width="16.140625" style="4" customWidth="1"/>
    <col min="1539" max="1539" width="9" style="4" customWidth="1"/>
    <col min="1540" max="1540" width="5.42578125" style="4" customWidth="1"/>
    <col min="1541" max="1788" width="11.42578125" style="4"/>
    <col min="1789" max="1789" width="17" style="4" customWidth="1"/>
    <col min="1790" max="1790" width="75.28515625" style="4" customWidth="1"/>
    <col min="1791" max="1791" width="15.5703125" style="4" customWidth="1"/>
    <col min="1792" max="1792" width="23.140625" style="4" customWidth="1"/>
    <col min="1793" max="1793" width="6.28515625" style="4" customWidth="1"/>
    <col min="1794" max="1794" width="16.140625" style="4" customWidth="1"/>
    <col min="1795" max="1795" width="9" style="4" customWidth="1"/>
    <col min="1796" max="1796" width="5.42578125" style="4" customWidth="1"/>
    <col min="1797" max="2044" width="11.42578125" style="4"/>
    <col min="2045" max="2045" width="17" style="4" customWidth="1"/>
    <col min="2046" max="2046" width="75.28515625" style="4" customWidth="1"/>
    <col min="2047" max="2047" width="15.5703125" style="4" customWidth="1"/>
    <col min="2048" max="2048" width="23.140625" style="4" customWidth="1"/>
    <col min="2049" max="2049" width="6.28515625" style="4" customWidth="1"/>
    <col min="2050" max="2050" width="16.140625" style="4" customWidth="1"/>
    <col min="2051" max="2051" width="9" style="4" customWidth="1"/>
    <col min="2052" max="2052" width="5.42578125" style="4" customWidth="1"/>
    <col min="2053" max="2300" width="11.42578125" style="4"/>
    <col min="2301" max="2301" width="17" style="4" customWidth="1"/>
    <col min="2302" max="2302" width="75.28515625" style="4" customWidth="1"/>
    <col min="2303" max="2303" width="15.5703125" style="4" customWidth="1"/>
    <col min="2304" max="2304" width="23.140625" style="4" customWidth="1"/>
    <col min="2305" max="2305" width="6.28515625" style="4" customWidth="1"/>
    <col min="2306" max="2306" width="16.140625" style="4" customWidth="1"/>
    <col min="2307" max="2307" width="9" style="4" customWidth="1"/>
    <col min="2308" max="2308" width="5.42578125" style="4" customWidth="1"/>
    <col min="2309" max="2556" width="11.42578125" style="4"/>
    <col min="2557" max="2557" width="17" style="4" customWidth="1"/>
    <col min="2558" max="2558" width="75.28515625" style="4" customWidth="1"/>
    <col min="2559" max="2559" width="15.5703125" style="4" customWidth="1"/>
    <col min="2560" max="2560" width="23.140625" style="4" customWidth="1"/>
    <col min="2561" max="2561" width="6.28515625" style="4" customWidth="1"/>
    <col min="2562" max="2562" width="16.140625" style="4" customWidth="1"/>
    <col min="2563" max="2563" width="9" style="4" customWidth="1"/>
    <col min="2564" max="2564" width="5.42578125" style="4" customWidth="1"/>
    <col min="2565" max="2812" width="11.42578125" style="4"/>
    <col min="2813" max="2813" width="17" style="4" customWidth="1"/>
    <col min="2814" max="2814" width="75.28515625" style="4" customWidth="1"/>
    <col min="2815" max="2815" width="15.5703125" style="4" customWidth="1"/>
    <col min="2816" max="2816" width="23.140625" style="4" customWidth="1"/>
    <col min="2817" max="2817" width="6.28515625" style="4" customWidth="1"/>
    <col min="2818" max="2818" width="16.140625" style="4" customWidth="1"/>
    <col min="2819" max="2819" width="9" style="4" customWidth="1"/>
    <col min="2820" max="2820" width="5.42578125" style="4" customWidth="1"/>
    <col min="2821" max="3068" width="11.42578125" style="4"/>
    <col min="3069" max="3069" width="17" style="4" customWidth="1"/>
    <col min="3070" max="3070" width="75.28515625" style="4" customWidth="1"/>
    <col min="3071" max="3071" width="15.5703125" style="4" customWidth="1"/>
    <col min="3072" max="3072" width="23.140625" style="4" customWidth="1"/>
    <col min="3073" max="3073" width="6.28515625" style="4" customWidth="1"/>
    <col min="3074" max="3074" width="16.140625" style="4" customWidth="1"/>
    <col min="3075" max="3075" width="9" style="4" customWidth="1"/>
    <col min="3076" max="3076" width="5.42578125" style="4" customWidth="1"/>
    <col min="3077" max="3324" width="11.42578125" style="4"/>
    <col min="3325" max="3325" width="17" style="4" customWidth="1"/>
    <col min="3326" max="3326" width="75.28515625" style="4" customWidth="1"/>
    <col min="3327" max="3327" width="15.5703125" style="4" customWidth="1"/>
    <col min="3328" max="3328" width="23.140625" style="4" customWidth="1"/>
    <col min="3329" max="3329" width="6.28515625" style="4" customWidth="1"/>
    <col min="3330" max="3330" width="16.140625" style="4" customWidth="1"/>
    <col min="3331" max="3331" width="9" style="4" customWidth="1"/>
    <col min="3332" max="3332" width="5.42578125" style="4" customWidth="1"/>
    <col min="3333" max="3580" width="11.42578125" style="4"/>
    <col min="3581" max="3581" width="17" style="4" customWidth="1"/>
    <col min="3582" max="3582" width="75.28515625" style="4" customWidth="1"/>
    <col min="3583" max="3583" width="15.5703125" style="4" customWidth="1"/>
    <col min="3584" max="3584" width="23.140625" style="4" customWidth="1"/>
    <col min="3585" max="3585" width="6.28515625" style="4" customWidth="1"/>
    <col min="3586" max="3586" width="16.140625" style="4" customWidth="1"/>
    <col min="3587" max="3587" width="9" style="4" customWidth="1"/>
    <col min="3588" max="3588" width="5.42578125" style="4" customWidth="1"/>
    <col min="3589" max="3836" width="11.42578125" style="4"/>
    <col min="3837" max="3837" width="17" style="4" customWidth="1"/>
    <col min="3838" max="3838" width="75.28515625" style="4" customWidth="1"/>
    <col min="3839" max="3839" width="15.5703125" style="4" customWidth="1"/>
    <col min="3840" max="3840" width="23.140625" style="4" customWidth="1"/>
    <col min="3841" max="3841" width="6.28515625" style="4" customWidth="1"/>
    <col min="3842" max="3842" width="16.140625" style="4" customWidth="1"/>
    <col min="3843" max="3843" width="9" style="4" customWidth="1"/>
    <col min="3844" max="3844" width="5.42578125" style="4" customWidth="1"/>
    <col min="3845" max="4092" width="11.42578125" style="4"/>
    <col min="4093" max="4093" width="17" style="4" customWidth="1"/>
    <col min="4094" max="4094" width="75.28515625" style="4" customWidth="1"/>
    <col min="4095" max="4095" width="15.5703125" style="4" customWidth="1"/>
    <col min="4096" max="4096" width="23.140625" style="4" customWidth="1"/>
    <col min="4097" max="4097" width="6.28515625" style="4" customWidth="1"/>
    <col min="4098" max="4098" width="16.140625" style="4" customWidth="1"/>
    <col min="4099" max="4099" width="9" style="4" customWidth="1"/>
    <col min="4100" max="4100" width="5.42578125" style="4" customWidth="1"/>
    <col min="4101" max="4348" width="11.42578125" style="4"/>
    <col min="4349" max="4349" width="17" style="4" customWidth="1"/>
    <col min="4350" max="4350" width="75.28515625" style="4" customWidth="1"/>
    <col min="4351" max="4351" width="15.5703125" style="4" customWidth="1"/>
    <col min="4352" max="4352" width="23.140625" style="4" customWidth="1"/>
    <col min="4353" max="4353" width="6.28515625" style="4" customWidth="1"/>
    <col min="4354" max="4354" width="16.140625" style="4" customWidth="1"/>
    <col min="4355" max="4355" width="9" style="4" customWidth="1"/>
    <col min="4356" max="4356" width="5.42578125" style="4" customWidth="1"/>
    <col min="4357" max="4604" width="11.42578125" style="4"/>
    <col min="4605" max="4605" width="17" style="4" customWidth="1"/>
    <col min="4606" max="4606" width="75.28515625" style="4" customWidth="1"/>
    <col min="4607" max="4607" width="15.5703125" style="4" customWidth="1"/>
    <col min="4608" max="4608" width="23.140625" style="4" customWidth="1"/>
    <col min="4609" max="4609" width="6.28515625" style="4" customWidth="1"/>
    <col min="4610" max="4610" width="16.140625" style="4" customWidth="1"/>
    <col min="4611" max="4611" width="9" style="4" customWidth="1"/>
    <col min="4612" max="4612" width="5.42578125" style="4" customWidth="1"/>
    <col min="4613" max="4860" width="11.42578125" style="4"/>
    <col min="4861" max="4861" width="17" style="4" customWidth="1"/>
    <col min="4862" max="4862" width="75.28515625" style="4" customWidth="1"/>
    <col min="4863" max="4863" width="15.5703125" style="4" customWidth="1"/>
    <col min="4864" max="4864" width="23.140625" style="4" customWidth="1"/>
    <col min="4865" max="4865" width="6.28515625" style="4" customWidth="1"/>
    <col min="4866" max="4866" width="16.140625" style="4" customWidth="1"/>
    <col min="4867" max="4867" width="9" style="4" customWidth="1"/>
    <col min="4868" max="4868" width="5.42578125" style="4" customWidth="1"/>
    <col min="4869" max="5116" width="11.42578125" style="4"/>
    <col min="5117" max="5117" width="17" style="4" customWidth="1"/>
    <col min="5118" max="5118" width="75.28515625" style="4" customWidth="1"/>
    <col min="5119" max="5119" width="15.5703125" style="4" customWidth="1"/>
    <col min="5120" max="5120" width="23.140625" style="4" customWidth="1"/>
    <col min="5121" max="5121" width="6.28515625" style="4" customWidth="1"/>
    <col min="5122" max="5122" width="16.140625" style="4" customWidth="1"/>
    <col min="5123" max="5123" width="9" style="4" customWidth="1"/>
    <col min="5124" max="5124" width="5.42578125" style="4" customWidth="1"/>
    <col min="5125" max="5372" width="11.42578125" style="4"/>
    <col min="5373" max="5373" width="17" style="4" customWidth="1"/>
    <col min="5374" max="5374" width="75.28515625" style="4" customWidth="1"/>
    <col min="5375" max="5375" width="15.5703125" style="4" customWidth="1"/>
    <col min="5376" max="5376" width="23.140625" style="4" customWidth="1"/>
    <col min="5377" max="5377" width="6.28515625" style="4" customWidth="1"/>
    <col min="5378" max="5378" width="16.140625" style="4" customWidth="1"/>
    <col min="5379" max="5379" width="9" style="4" customWidth="1"/>
    <col min="5380" max="5380" width="5.42578125" style="4" customWidth="1"/>
    <col min="5381" max="5628" width="11.42578125" style="4"/>
    <col min="5629" max="5629" width="17" style="4" customWidth="1"/>
    <col min="5630" max="5630" width="75.28515625" style="4" customWidth="1"/>
    <col min="5631" max="5631" width="15.5703125" style="4" customWidth="1"/>
    <col min="5632" max="5632" width="23.140625" style="4" customWidth="1"/>
    <col min="5633" max="5633" width="6.28515625" style="4" customWidth="1"/>
    <col min="5634" max="5634" width="16.140625" style="4" customWidth="1"/>
    <col min="5635" max="5635" width="9" style="4" customWidth="1"/>
    <col min="5636" max="5636" width="5.42578125" style="4" customWidth="1"/>
    <col min="5637" max="5884" width="11.42578125" style="4"/>
    <col min="5885" max="5885" width="17" style="4" customWidth="1"/>
    <col min="5886" max="5886" width="75.28515625" style="4" customWidth="1"/>
    <col min="5887" max="5887" width="15.5703125" style="4" customWidth="1"/>
    <col min="5888" max="5888" width="23.140625" style="4" customWidth="1"/>
    <col min="5889" max="5889" width="6.28515625" style="4" customWidth="1"/>
    <col min="5890" max="5890" width="16.140625" style="4" customWidth="1"/>
    <col min="5891" max="5891" width="9" style="4" customWidth="1"/>
    <col min="5892" max="5892" width="5.42578125" style="4" customWidth="1"/>
    <col min="5893" max="6140" width="11.42578125" style="4"/>
    <col min="6141" max="6141" width="17" style="4" customWidth="1"/>
    <col min="6142" max="6142" width="75.28515625" style="4" customWidth="1"/>
    <col min="6143" max="6143" width="15.5703125" style="4" customWidth="1"/>
    <col min="6144" max="6144" width="23.140625" style="4" customWidth="1"/>
    <col min="6145" max="6145" width="6.28515625" style="4" customWidth="1"/>
    <col min="6146" max="6146" width="16.140625" style="4" customWidth="1"/>
    <col min="6147" max="6147" width="9" style="4" customWidth="1"/>
    <col min="6148" max="6148" width="5.42578125" style="4" customWidth="1"/>
    <col min="6149" max="6396" width="11.42578125" style="4"/>
    <col min="6397" max="6397" width="17" style="4" customWidth="1"/>
    <col min="6398" max="6398" width="75.28515625" style="4" customWidth="1"/>
    <col min="6399" max="6399" width="15.5703125" style="4" customWidth="1"/>
    <col min="6400" max="6400" width="23.140625" style="4" customWidth="1"/>
    <col min="6401" max="6401" width="6.28515625" style="4" customWidth="1"/>
    <col min="6402" max="6402" width="16.140625" style="4" customWidth="1"/>
    <col min="6403" max="6403" width="9" style="4" customWidth="1"/>
    <col min="6404" max="6404" width="5.42578125" style="4" customWidth="1"/>
    <col min="6405" max="6652" width="11.42578125" style="4"/>
    <col min="6653" max="6653" width="17" style="4" customWidth="1"/>
    <col min="6654" max="6654" width="75.28515625" style="4" customWidth="1"/>
    <col min="6655" max="6655" width="15.5703125" style="4" customWidth="1"/>
    <col min="6656" max="6656" width="23.140625" style="4" customWidth="1"/>
    <col min="6657" max="6657" width="6.28515625" style="4" customWidth="1"/>
    <col min="6658" max="6658" width="16.140625" style="4" customWidth="1"/>
    <col min="6659" max="6659" width="9" style="4" customWidth="1"/>
    <col min="6660" max="6660" width="5.42578125" style="4" customWidth="1"/>
    <col min="6661" max="6908" width="11.42578125" style="4"/>
    <col min="6909" max="6909" width="17" style="4" customWidth="1"/>
    <col min="6910" max="6910" width="75.28515625" style="4" customWidth="1"/>
    <col min="6911" max="6911" width="15.5703125" style="4" customWidth="1"/>
    <col min="6912" max="6912" width="23.140625" style="4" customWidth="1"/>
    <col min="6913" max="6913" width="6.28515625" style="4" customWidth="1"/>
    <col min="6914" max="6914" width="16.140625" style="4" customWidth="1"/>
    <col min="6915" max="6915" width="9" style="4" customWidth="1"/>
    <col min="6916" max="6916" width="5.42578125" style="4" customWidth="1"/>
    <col min="6917" max="7164" width="11.42578125" style="4"/>
    <col min="7165" max="7165" width="17" style="4" customWidth="1"/>
    <col min="7166" max="7166" width="75.28515625" style="4" customWidth="1"/>
    <col min="7167" max="7167" width="15.5703125" style="4" customWidth="1"/>
    <col min="7168" max="7168" width="23.140625" style="4" customWidth="1"/>
    <col min="7169" max="7169" width="6.28515625" style="4" customWidth="1"/>
    <col min="7170" max="7170" width="16.140625" style="4" customWidth="1"/>
    <col min="7171" max="7171" width="9" style="4" customWidth="1"/>
    <col min="7172" max="7172" width="5.42578125" style="4" customWidth="1"/>
    <col min="7173" max="7420" width="11.42578125" style="4"/>
    <col min="7421" max="7421" width="17" style="4" customWidth="1"/>
    <col min="7422" max="7422" width="75.28515625" style="4" customWidth="1"/>
    <col min="7423" max="7423" width="15.5703125" style="4" customWidth="1"/>
    <col min="7424" max="7424" width="23.140625" style="4" customWidth="1"/>
    <col min="7425" max="7425" width="6.28515625" style="4" customWidth="1"/>
    <col min="7426" max="7426" width="16.140625" style="4" customWidth="1"/>
    <col min="7427" max="7427" width="9" style="4" customWidth="1"/>
    <col min="7428" max="7428" width="5.42578125" style="4" customWidth="1"/>
    <col min="7429" max="7676" width="11.42578125" style="4"/>
    <col min="7677" max="7677" width="17" style="4" customWidth="1"/>
    <col min="7678" max="7678" width="75.28515625" style="4" customWidth="1"/>
    <col min="7679" max="7679" width="15.5703125" style="4" customWidth="1"/>
    <col min="7680" max="7680" width="23.140625" style="4" customWidth="1"/>
    <col min="7681" max="7681" width="6.28515625" style="4" customWidth="1"/>
    <col min="7682" max="7682" width="16.140625" style="4" customWidth="1"/>
    <col min="7683" max="7683" width="9" style="4" customWidth="1"/>
    <col min="7684" max="7684" width="5.42578125" style="4" customWidth="1"/>
    <col min="7685" max="7932" width="11.42578125" style="4"/>
    <col min="7933" max="7933" width="17" style="4" customWidth="1"/>
    <col min="7934" max="7934" width="75.28515625" style="4" customWidth="1"/>
    <col min="7935" max="7935" width="15.5703125" style="4" customWidth="1"/>
    <col min="7936" max="7936" width="23.140625" style="4" customWidth="1"/>
    <col min="7937" max="7937" width="6.28515625" style="4" customWidth="1"/>
    <col min="7938" max="7938" width="16.140625" style="4" customWidth="1"/>
    <col min="7939" max="7939" width="9" style="4" customWidth="1"/>
    <col min="7940" max="7940" width="5.42578125" style="4" customWidth="1"/>
    <col min="7941" max="8188" width="11.42578125" style="4"/>
    <col min="8189" max="8189" width="17" style="4" customWidth="1"/>
    <col min="8190" max="8190" width="75.28515625" style="4" customWidth="1"/>
    <col min="8191" max="8191" width="15.5703125" style="4" customWidth="1"/>
    <col min="8192" max="8192" width="23.140625" style="4" customWidth="1"/>
    <col min="8193" max="8193" width="6.28515625" style="4" customWidth="1"/>
    <col min="8194" max="8194" width="16.140625" style="4" customWidth="1"/>
    <col min="8195" max="8195" width="9" style="4" customWidth="1"/>
    <col min="8196" max="8196" width="5.42578125" style="4" customWidth="1"/>
    <col min="8197" max="8444" width="11.42578125" style="4"/>
    <col min="8445" max="8445" width="17" style="4" customWidth="1"/>
    <col min="8446" max="8446" width="75.28515625" style="4" customWidth="1"/>
    <col min="8447" max="8447" width="15.5703125" style="4" customWidth="1"/>
    <col min="8448" max="8448" width="23.140625" style="4" customWidth="1"/>
    <col min="8449" max="8449" width="6.28515625" style="4" customWidth="1"/>
    <col min="8450" max="8450" width="16.140625" style="4" customWidth="1"/>
    <col min="8451" max="8451" width="9" style="4" customWidth="1"/>
    <col min="8452" max="8452" width="5.42578125" style="4" customWidth="1"/>
    <col min="8453" max="8700" width="11.42578125" style="4"/>
    <col min="8701" max="8701" width="17" style="4" customWidth="1"/>
    <col min="8702" max="8702" width="75.28515625" style="4" customWidth="1"/>
    <col min="8703" max="8703" width="15.5703125" style="4" customWidth="1"/>
    <col min="8704" max="8704" width="23.140625" style="4" customWidth="1"/>
    <col min="8705" max="8705" width="6.28515625" style="4" customWidth="1"/>
    <col min="8706" max="8706" width="16.140625" style="4" customWidth="1"/>
    <col min="8707" max="8707" width="9" style="4" customWidth="1"/>
    <col min="8708" max="8708" width="5.42578125" style="4" customWidth="1"/>
    <col min="8709" max="8956" width="11.42578125" style="4"/>
    <col min="8957" max="8957" width="17" style="4" customWidth="1"/>
    <col min="8958" max="8958" width="75.28515625" style="4" customWidth="1"/>
    <col min="8959" max="8959" width="15.5703125" style="4" customWidth="1"/>
    <col min="8960" max="8960" width="23.140625" style="4" customWidth="1"/>
    <col min="8961" max="8961" width="6.28515625" style="4" customWidth="1"/>
    <col min="8962" max="8962" width="16.140625" style="4" customWidth="1"/>
    <col min="8963" max="8963" width="9" style="4" customWidth="1"/>
    <col min="8964" max="8964" width="5.42578125" style="4" customWidth="1"/>
    <col min="8965" max="9212" width="11.42578125" style="4"/>
    <col min="9213" max="9213" width="17" style="4" customWidth="1"/>
    <col min="9214" max="9214" width="75.28515625" style="4" customWidth="1"/>
    <col min="9215" max="9215" width="15.5703125" style="4" customWidth="1"/>
    <col min="9216" max="9216" width="23.140625" style="4" customWidth="1"/>
    <col min="9217" max="9217" width="6.28515625" style="4" customWidth="1"/>
    <col min="9218" max="9218" width="16.140625" style="4" customWidth="1"/>
    <col min="9219" max="9219" width="9" style="4" customWidth="1"/>
    <col min="9220" max="9220" width="5.42578125" style="4" customWidth="1"/>
    <col min="9221" max="9468" width="11.42578125" style="4"/>
    <col min="9469" max="9469" width="17" style="4" customWidth="1"/>
    <col min="9470" max="9470" width="75.28515625" style="4" customWidth="1"/>
    <col min="9471" max="9471" width="15.5703125" style="4" customWidth="1"/>
    <col min="9472" max="9472" width="23.140625" style="4" customWidth="1"/>
    <col min="9473" max="9473" width="6.28515625" style="4" customWidth="1"/>
    <col min="9474" max="9474" width="16.140625" style="4" customWidth="1"/>
    <col min="9475" max="9475" width="9" style="4" customWidth="1"/>
    <col min="9476" max="9476" width="5.42578125" style="4" customWidth="1"/>
    <col min="9477" max="9724" width="11.42578125" style="4"/>
    <col min="9725" max="9725" width="17" style="4" customWidth="1"/>
    <col min="9726" max="9726" width="75.28515625" style="4" customWidth="1"/>
    <col min="9727" max="9727" width="15.5703125" style="4" customWidth="1"/>
    <col min="9728" max="9728" width="23.140625" style="4" customWidth="1"/>
    <col min="9729" max="9729" width="6.28515625" style="4" customWidth="1"/>
    <col min="9730" max="9730" width="16.140625" style="4" customWidth="1"/>
    <col min="9731" max="9731" width="9" style="4" customWidth="1"/>
    <col min="9732" max="9732" width="5.42578125" style="4" customWidth="1"/>
    <col min="9733" max="9980" width="11.42578125" style="4"/>
    <col min="9981" max="9981" width="17" style="4" customWidth="1"/>
    <col min="9982" max="9982" width="75.28515625" style="4" customWidth="1"/>
    <col min="9983" max="9983" width="15.5703125" style="4" customWidth="1"/>
    <col min="9984" max="9984" width="23.140625" style="4" customWidth="1"/>
    <col min="9985" max="9985" width="6.28515625" style="4" customWidth="1"/>
    <col min="9986" max="9986" width="16.140625" style="4" customWidth="1"/>
    <col min="9987" max="9987" width="9" style="4" customWidth="1"/>
    <col min="9988" max="9988" width="5.42578125" style="4" customWidth="1"/>
    <col min="9989" max="10236" width="11.42578125" style="4"/>
    <col min="10237" max="10237" width="17" style="4" customWidth="1"/>
    <col min="10238" max="10238" width="75.28515625" style="4" customWidth="1"/>
    <col min="10239" max="10239" width="15.5703125" style="4" customWidth="1"/>
    <col min="10240" max="10240" width="23.140625" style="4" customWidth="1"/>
    <col min="10241" max="10241" width="6.28515625" style="4" customWidth="1"/>
    <col min="10242" max="10242" width="16.140625" style="4" customWidth="1"/>
    <col min="10243" max="10243" width="9" style="4" customWidth="1"/>
    <col min="10244" max="10244" width="5.42578125" style="4" customWidth="1"/>
    <col min="10245" max="10492" width="11.42578125" style="4"/>
    <col min="10493" max="10493" width="17" style="4" customWidth="1"/>
    <col min="10494" max="10494" width="75.28515625" style="4" customWidth="1"/>
    <col min="10495" max="10495" width="15.5703125" style="4" customWidth="1"/>
    <col min="10496" max="10496" width="23.140625" style="4" customWidth="1"/>
    <col min="10497" max="10497" width="6.28515625" style="4" customWidth="1"/>
    <col min="10498" max="10498" width="16.140625" style="4" customWidth="1"/>
    <col min="10499" max="10499" width="9" style="4" customWidth="1"/>
    <col min="10500" max="10500" width="5.42578125" style="4" customWidth="1"/>
    <col min="10501" max="10748" width="11.42578125" style="4"/>
    <col min="10749" max="10749" width="17" style="4" customWidth="1"/>
    <col min="10750" max="10750" width="75.28515625" style="4" customWidth="1"/>
    <col min="10751" max="10751" width="15.5703125" style="4" customWidth="1"/>
    <col min="10752" max="10752" width="23.140625" style="4" customWidth="1"/>
    <col min="10753" max="10753" width="6.28515625" style="4" customWidth="1"/>
    <col min="10754" max="10754" width="16.140625" style="4" customWidth="1"/>
    <col min="10755" max="10755" width="9" style="4" customWidth="1"/>
    <col min="10756" max="10756" width="5.42578125" style="4" customWidth="1"/>
    <col min="10757" max="11004" width="11.42578125" style="4"/>
    <col min="11005" max="11005" width="17" style="4" customWidth="1"/>
    <col min="11006" max="11006" width="75.28515625" style="4" customWidth="1"/>
    <col min="11007" max="11007" width="15.5703125" style="4" customWidth="1"/>
    <col min="11008" max="11008" width="23.140625" style="4" customWidth="1"/>
    <col min="11009" max="11009" width="6.28515625" style="4" customWidth="1"/>
    <col min="11010" max="11010" width="16.140625" style="4" customWidth="1"/>
    <col min="11011" max="11011" width="9" style="4" customWidth="1"/>
    <col min="11012" max="11012" width="5.42578125" style="4" customWidth="1"/>
    <col min="11013" max="11260" width="11.42578125" style="4"/>
    <col min="11261" max="11261" width="17" style="4" customWidth="1"/>
    <col min="11262" max="11262" width="75.28515625" style="4" customWidth="1"/>
    <col min="11263" max="11263" width="15.5703125" style="4" customWidth="1"/>
    <col min="11264" max="11264" width="23.140625" style="4" customWidth="1"/>
    <col min="11265" max="11265" width="6.28515625" style="4" customWidth="1"/>
    <col min="11266" max="11266" width="16.140625" style="4" customWidth="1"/>
    <col min="11267" max="11267" width="9" style="4" customWidth="1"/>
    <col min="11268" max="11268" width="5.42578125" style="4" customWidth="1"/>
    <col min="11269" max="11516" width="11.42578125" style="4"/>
    <col min="11517" max="11517" width="17" style="4" customWidth="1"/>
    <col min="11518" max="11518" width="75.28515625" style="4" customWidth="1"/>
    <col min="11519" max="11519" width="15.5703125" style="4" customWidth="1"/>
    <col min="11520" max="11520" width="23.140625" style="4" customWidth="1"/>
    <col min="11521" max="11521" width="6.28515625" style="4" customWidth="1"/>
    <col min="11522" max="11522" width="16.140625" style="4" customWidth="1"/>
    <col min="11523" max="11523" width="9" style="4" customWidth="1"/>
    <col min="11524" max="11524" width="5.42578125" style="4" customWidth="1"/>
    <col min="11525" max="11772" width="11.42578125" style="4"/>
    <col min="11773" max="11773" width="17" style="4" customWidth="1"/>
    <col min="11774" max="11774" width="75.28515625" style="4" customWidth="1"/>
    <col min="11775" max="11775" width="15.5703125" style="4" customWidth="1"/>
    <col min="11776" max="11776" width="23.140625" style="4" customWidth="1"/>
    <col min="11777" max="11777" width="6.28515625" style="4" customWidth="1"/>
    <col min="11778" max="11778" width="16.140625" style="4" customWidth="1"/>
    <col min="11779" max="11779" width="9" style="4" customWidth="1"/>
    <col min="11780" max="11780" width="5.42578125" style="4" customWidth="1"/>
    <col min="11781" max="12028" width="11.42578125" style="4"/>
    <col min="12029" max="12029" width="17" style="4" customWidth="1"/>
    <col min="12030" max="12030" width="75.28515625" style="4" customWidth="1"/>
    <col min="12031" max="12031" width="15.5703125" style="4" customWidth="1"/>
    <col min="12032" max="12032" width="23.140625" style="4" customWidth="1"/>
    <col min="12033" max="12033" width="6.28515625" style="4" customWidth="1"/>
    <col min="12034" max="12034" width="16.140625" style="4" customWidth="1"/>
    <col min="12035" max="12035" width="9" style="4" customWidth="1"/>
    <col min="12036" max="12036" width="5.42578125" style="4" customWidth="1"/>
    <col min="12037" max="12284" width="11.42578125" style="4"/>
    <col min="12285" max="12285" width="17" style="4" customWidth="1"/>
    <col min="12286" max="12286" width="75.28515625" style="4" customWidth="1"/>
    <col min="12287" max="12287" width="15.5703125" style="4" customWidth="1"/>
    <col min="12288" max="12288" width="23.140625" style="4" customWidth="1"/>
    <col min="12289" max="12289" width="6.28515625" style="4" customWidth="1"/>
    <col min="12290" max="12290" width="16.140625" style="4" customWidth="1"/>
    <col min="12291" max="12291" width="9" style="4" customWidth="1"/>
    <col min="12292" max="12292" width="5.42578125" style="4" customWidth="1"/>
    <col min="12293" max="12540" width="11.42578125" style="4"/>
    <col min="12541" max="12541" width="17" style="4" customWidth="1"/>
    <col min="12542" max="12542" width="75.28515625" style="4" customWidth="1"/>
    <col min="12543" max="12543" width="15.5703125" style="4" customWidth="1"/>
    <col min="12544" max="12544" width="23.140625" style="4" customWidth="1"/>
    <col min="12545" max="12545" width="6.28515625" style="4" customWidth="1"/>
    <col min="12546" max="12546" width="16.140625" style="4" customWidth="1"/>
    <col min="12547" max="12547" width="9" style="4" customWidth="1"/>
    <col min="12548" max="12548" width="5.42578125" style="4" customWidth="1"/>
    <col min="12549" max="12796" width="11.42578125" style="4"/>
    <col min="12797" max="12797" width="17" style="4" customWidth="1"/>
    <col min="12798" max="12798" width="75.28515625" style="4" customWidth="1"/>
    <col min="12799" max="12799" width="15.5703125" style="4" customWidth="1"/>
    <col min="12800" max="12800" width="23.140625" style="4" customWidth="1"/>
    <col min="12801" max="12801" width="6.28515625" style="4" customWidth="1"/>
    <col min="12802" max="12802" width="16.140625" style="4" customWidth="1"/>
    <col min="12803" max="12803" width="9" style="4" customWidth="1"/>
    <col min="12804" max="12804" width="5.42578125" style="4" customWidth="1"/>
    <col min="12805" max="13052" width="11.42578125" style="4"/>
    <col min="13053" max="13053" width="17" style="4" customWidth="1"/>
    <col min="13054" max="13054" width="75.28515625" style="4" customWidth="1"/>
    <col min="13055" max="13055" width="15.5703125" style="4" customWidth="1"/>
    <col min="13056" max="13056" width="23.140625" style="4" customWidth="1"/>
    <col min="13057" max="13057" width="6.28515625" style="4" customWidth="1"/>
    <col min="13058" max="13058" width="16.140625" style="4" customWidth="1"/>
    <col min="13059" max="13059" width="9" style="4" customWidth="1"/>
    <col min="13060" max="13060" width="5.42578125" style="4" customWidth="1"/>
    <col min="13061" max="13308" width="11.42578125" style="4"/>
    <col min="13309" max="13309" width="17" style="4" customWidth="1"/>
    <col min="13310" max="13310" width="75.28515625" style="4" customWidth="1"/>
    <col min="13311" max="13311" width="15.5703125" style="4" customWidth="1"/>
    <col min="13312" max="13312" width="23.140625" style="4" customWidth="1"/>
    <col min="13313" max="13313" width="6.28515625" style="4" customWidth="1"/>
    <col min="13314" max="13314" width="16.140625" style="4" customWidth="1"/>
    <col min="13315" max="13315" width="9" style="4" customWidth="1"/>
    <col min="13316" max="13316" width="5.42578125" style="4" customWidth="1"/>
    <col min="13317" max="13564" width="11.42578125" style="4"/>
    <col min="13565" max="13565" width="17" style="4" customWidth="1"/>
    <col min="13566" max="13566" width="75.28515625" style="4" customWidth="1"/>
    <col min="13567" max="13567" width="15.5703125" style="4" customWidth="1"/>
    <col min="13568" max="13568" width="23.140625" style="4" customWidth="1"/>
    <col min="13569" max="13569" width="6.28515625" style="4" customWidth="1"/>
    <col min="13570" max="13570" width="16.140625" style="4" customWidth="1"/>
    <col min="13571" max="13571" width="9" style="4" customWidth="1"/>
    <col min="13572" max="13572" width="5.42578125" style="4" customWidth="1"/>
    <col min="13573" max="13820" width="11.42578125" style="4"/>
    <col min="13821" max="13821" width="17" style="4" customWidth="1"/>
    <col min="13822" max="13822" width="75.28515625" style="4" customWidth="1"/>
    <col min="13823" max="13823" width="15.5703125" style="4" customWidth="1"/>
    <col min="13824" max="13824" width="23.140625" style="4" customWidth="1"/>
    <col min="13825" max="13825" width="6.28515625" style="4" customWidth="1"/>
    <col min="13826" max="13826" width="16.140625" style="4" customWidth="1"/>
    <col min="13827" max="13827" width="9" style="4" customWidth="1"/>
    <col min="13828" max="13828" width="5.42578125" style="4" customWidth="1"/>
    <col min="13829" max="14076" width="11.42578125" style="4"/>
    <col min="14077" max="14077" width="17" style="4" customWidth="1"/>
    <col min="14078" max="14078" width="75.28515625" style="4" customWidth="1"/>
    <col min="14079" max="14079" width="15.5703125" style="4" customWidth="1"/>
    <col min="14080" max="14080" width="23.140625" style="4" customWidth="1"/>
    <col min="14081" max="14081" width="6.28515625" style="4" customWidth="1"/>
    <col min="14082" max="14082" width="16.140625" style="4" customWidth="1"/>
    <col min="14083" max="14083" width="9" style="4" customWidth="1"/>
    <col min="14084" max="14084" width="5.42578125" style="4" customWidth="1"/>
    <col min="14085" max="14332" width="11.42578125" style="4"/>
    <col min="14333" max="14333" width="17" style="4" customWidth="1"/>
    <col min="14334" max="14334" width="75.28515625" style="4" customWidth="1"/>
    <col min="14335" max="14335" width="15.5703125" style="4" customWidth="1"/>
    <col min="14336" max="14336" width="23.140625" style="4" customWidth="1"/>
    <col min="14337" max="14337" width="6.28515625" style="4" customWidth="1"/>
    <col min="14338" max="14338" width="16.140625" style="4" customWidth="1"/>
    <col min="14339" max="14339" width="9" style="4" customWidth="1"/>
    <col min="14340" max="14340" width="5.42578125" style="4" customWidth="1"/>
    <col min="14341" max="14588" width="11.42578125" style="4"/>
    <col min="14589" max="14589" width="17" style="4" customWidth="1"/>
    <col min="14590" max="14590" width="75.28515625" style="4" customWidth="1"/>
    <col min="14591" max="14591" width="15.5703125" style="4" customWidth="1"/>
    <col min="14592" max="14592" width="23.140625" style="4" customWidth="1"/>
    <col min="14593" max="14593" width="6.28515625" style="4" customWidth="1"/>
    <col min="14594" max="14594" width="16.140625" style="4" customWidth="1"/>
    <col min="14595" max="14595" width="9" style="4" customWidth="1"/>
    <col min="14596" max="14596" width="5.42578125" style="4" customWidth="1"/>
    <col min="14597" max="14844" width="11.42578125" style="4"/>
    <col min="14845" max="14845" width="17" style="4" customWidth="1"/>
    <col min="14846" max="14846" width="75.28515625" style="4" customWidth="1"/>
    <col min="14847" max="14847" width="15.5703125" style="4" customWidth="1"/>
    <col min="14848" max="14848" width="23.140625" style="4" customWidth="1"/>
    <col min="14849" max="14849" width="6.28515625" style="4" customWidth="1"/>
    <col min="14850" max="14850" width="16.140625" style="4" customWidth="1"/>
    <col min="14851" max="14851" width="9" style="4" customWidth="1"/>
    <col min="14852" max="14852" width="5.42578125" style="4" customWidth="1"/>
    <col min="14853" max="15100" width="11.42578125" style="4"/>
    <col min="15101" max="15101" width="17" style="4" customWidth="1"/>
    <col min="15102" max="15102" width="75.28515625" style="4" customWidth="1"/>
    <col min="15103" max="15103" width="15.5703125" style="4" customWidth="1"/>
    <col min="15104" max="15104" width="23.140625" style="4" customWidth="1"/>
    <col min="15105" max="15105" width="6.28515625" style="4" customWidth="1"/>
    <col min="15106" max="15106" width="16.140625" style="4" customWidth="1"/>
    <col min="15107" max="15107" width="9" style="4" customWidth="1"/>
    <col min="15108" max="15108" width="5.42578125" style="4" customWidth="1"/>
    <col min="15109" max="15356" width="11.42578125" style="4"/>
    <col min="15357" max="15357" width="17" style="4" customWidth="1"/>
    <col min="15358" max="15358" width="75.28515625" style="4" customWidth="1"/>
    <col min="15359" max="15359" width="15.5703125" style="4" customWidth="1"/>
    <col min="15360" max="15360" width="23.140625" style="4" customWidth="1"/>
    <col min="15361" max="15361" width="6.28515625" style="4" customWidth="1"/>
    <col min="15362" max="15362" width="16.140625" style="4" customWidth="1"/>
    <col min="15363" max="15363" width="9" style="4" customWidth="1"/>
    <col min="15364" max="15364" width="5.42578125" style="4" customWidth="1"/>
    <col min="15365" max="15612" width="11.42578125" style="4"/>
    <col min="15613" max="15613" width="17" style="4" customWidth="1"/>
    <col min="15614" max="15614" width="75.28515625" style="4" customWidth="1"/>
    <col min="15615" max="15615" width="15.5703125" style="4" customWidth="1"/>
    <col min="15616" max="15616" width="23.140625" style="4" customWidth="1"/>
    <col min="15617" max="15617" width="6.28515625" style="4" customWidth="1"/>
    <col min="15618" max="15618" width="16.140625" style="4" customWidth="1"/>
    <col min="15619" max="15619" width="9" style="4" customWidth="1"/>
    <col min="15620" max="15620" width="5.42578125" style="4" customWidth="1"/>
    <col min="15621" max="15868" width="11.42578125" style="4"/>
    <col min="15869" max="15869" width="17" style="4" customWidth="1"/>
    <col min="15870" max="15870" width="75.28515625" style="4" customWidth="1"/>
    <col min="15871" max="15871" width="15.5703125" style="4" customWidth="1"/>
    <col min="15872" max="15872" width="23.140625" style="4" customWidth="1"/>
    <col min="15873" max="15873" width="6.28515625" style="4" customWidth="1"/>
    <col min="15874" max="15874" width="16.140625" style="4" customWidth="1"/>
    <col min="15875" max="15875" width="9" style="4" customWidth="1"/>
    <col min="15876" max="15876" width="5.42578125" style="4" customWidth="1"/>
    <col min="15877" max="16124" width="11.42578125" style="4"/>
    <col min="16125" max="16125" width="17" style="4" customWidth="1"/>
    <col min="16126" max="16126" width="75.28515625" style="4" customWidth="1"/>
    <col min="16127" max="16127" width="15.5703125" style="4" customWidth="1"/>
    <col min="16128" max="16128" width="23.140625" style="4" customWidth="1"/>
    <col min="16129" max="16129" width="6.28515625" style="4" customWidth="1"/>
    <col min="16130" max="16130" width="16.140625" style="4" customWidth="1"/>
    <col min="16131" max="16131" width="9" style="4" customWidth="1"/>
    <col min="16132" max="16132" width="5.42578125" style="4" customWidth="1"/>
    <col min="16133" max="16384" width="11.42578125" style="4"/>
  </cols>
  <sheetData>
    <row r="1" spans="1:5" ht="17.25" customHeight="1" x14ac:dyDescent="0.25">
      <c r="A1" s="209" t="s">
        <v>164</v>
      </c>
      <c r="B1" s="209"/>
      <c r="C1" s="209"/>
      <c r="D1" s="209"/>
    </row>
    <row r="2" spans="1:5" s="11" customFormat="1" ht="18.75" customHeight="1" x14ac:dyDescent="0.25">
      <c r="A2" s="210" t="s">
        <v>60</v>
      </c>
      <c r="B2" s="210"/>
      <c r="C2" s="210"/>
      <c r="D2" s="9"/>
      <c r="E2" s="10"/>
    </row>
    <row r="3" spans="1:5" s="11" customFormat="1" ht="18.75" customHeight="1" x14ac:dyDescent="0.25">
      <c r="A3" s="7"/>
      <c r="B3" s="140"/>
      <c r="C3" s="8"/>
      <c r="D3" s="9"/>
      <c r="E3" s="10"/>
    </row>
    <row r="4" spans="1:5" s="11" customFormat="1" ht="18.75" customHeight="1" x14ac:dyDescent="0.2">
      <c r="A4" s="12" t="s">
        <v>0</v>
      </c>
      <c r="B4" s="13" t="s">
        <v>161</v>
      </c>
      <c r="C4" s="14"/>
      <c r="D4" s="9"/>
      <c r="E4" s="10"/>
    </row>
    <row r="5" spans="1:5" s="11" customFormat="1" ht="18.75" customHeight="1" x14ac:dyDescent="0.2">
      <c r="A5" s="15" t="s">
        <v>1</v>
      </c>
      <c r="B5" s="16" t="s">
        <v>143</v>
      </c>
      <c r="C5" s="14"/>
      <c r="D5" s="9"/>
      <c r="E5" s="10"/>
    </row>
    <row r="6" spans="1:5" s="11" customFormat="1" ht="30" customHeight="1" x14ac:dyDescent="0.2">
      <c r="A6" s="1" t="s">
        <v>2</v>
      </c>
      <c r="B6" s="1"/>
      <c r="C6" s="17"/>
      <c r="D6" s="18"/>
      <c r="E6" s="10"/>
    </row>
    <row r="7" spans="1:5" s="11" customFormat="1" ht="15" customHeight="1" x14ac:dyDescent="0.2">
      <c r="A7" s="136" t="s">
        <v>3</v>
      </c>
      <c r="B7" s="13" t="s">
        <v>4</v>
      </c>
      <c r="C7" s="142"/>
      <c r="D7" s="19"/>
      <c r="E7" s="10"/>
    </row>
    <row r="8" spans="1:5" s="11" customFormat="1" ht="15" customHeight="1" x14ac:dyDescent="0.2">
      <c r="A8" s="20" t="s">
        <v>5</v>
      </c>
      <c r="B8" s="1" t="s">
        <v>6</v>
      </c>
      <c r="C8" s="17"/>
      <c r="D8" s="21" t="s">
        <v>162</v>
      </c>
      <c r="E8" s="10"/>
    </row>
    <row r="9" spans="1:5" s="11" customFormat="1" ht="15" customHeight="1" x14ac:dyDescent="0.2">
      <c r="A9" s="136" t="s">
        <v>7</v>
      </c>
      <c r="B9" s="13" t="s">
        <v>8</v>
      </c>
      <c r="C9" s="142"/>
      <c r="D9" s="162" t="s">
        <v>163</v>
      </c>
      <c r="E9" s="10"/>
    </row>
    <row r="10" spans="1:5" s="11" customFormat="1" ht="15" customHeight="1" x14ac:dyDescent="0.2">
      <c r="A10" s="136" t="s">
        <v>9</v>
      </c>
      <c r="B10" s="13" t="s">
        <v>10</v>
      </c>
      <c r="C10" s="142"/>
      <c r="D10" s="21" t="s">
        <v>11</v>
      </c>
      <c r="E10" s="10"/>
    </row>
    <row r="11" spans="1:5" s="11" customFormat="1" ht="30" customHeight="1" x14ac:dyDescent="0.2">
      <c r="A11" s="3" t="s">
        <v>12</v>
      </c>
      <c r="B11" s="1"/>
      <c r="C11" s="17"/>
      <c r="D11" s="22"/>
      <c r="E11" s="10"/>
    </row>
    <row r="12" spans="1:5" s="11" customFormat="1" ht="15" customHeight="1" x14ac:dyDescent="0.2">
      <c r="A12" s="23" t="s">
        <v>13</v>
      </c>
      <c r="B12" s="24" t="s">
        <v>14</v>
      </c>
      <c r="C12" s="25"/>
      <c r="D12" s="26" t="s">
        <v>15</v>
      </c>
      <c r="E12" s="10"/>
    </row>
    <row r="13" spans="1:5" s="11" customFormat="1" ht="15" customHeight="1" x14ac:dyDescent="0.2">
      <c r="A13" s="87" t="s">
        <v>116</v>
      </c>
      <c r="B13" s="27" t="s">
        <v>16</v>
      </c>
      <c r="C13" s="211"/>
      <c r="D13" s="212"/>
      <c r="E13" s="10"/>
    </row>
    <row r="14" spans="1:5" s="11" customFormat="1" ht="30" customHeight="1" x14ac:dyDescent="0.2">
      <c r="A14" s="1" t="s">
        <v>17</v>
      </c>
      <c r="B14" s="28"/>
      <c r="C14" s="17"/>
      <c r="D14" s="29"/>
      <c r="E14" s="10"/>
    </row>
    <row r="15" spans="1:5" s="7" customFormat="1" ht="18" customHeight="1" x14ac:dyDescent="0.25">
      <c r="A15" s="1" t="s">
        <v>18</v>
      </c>
      <c r="B15" s="1"/>
      <c r="C15" s="2"/>
      <c r="D15" s="30"/>
      <c r="E15" s="31"/>
    </row>
    <row r="16" spans="1:5" s="7" customFormat="1" ht="15" customHeight="1" x14ac:dyDescent="0.25">
      <c r="A16" s="32" t="s">
        <v>19</v>
      </c>
      <c r="B16" s="33"/>
      <c r="C16" s="34"/>
      <c r="D16" s="35"/>
      <c r="E16" s="31"/>
    </row>
    <row r="17" spans="1:5" s="11" customFormat="1" ht="15" customHeight="1" x14ac:dyDescent="0.2">
      <c r="A17" s="36">
        <v>1</v>
      </c>
      <c r="B17" s="37" t="s">
        <v>20</v>
      </c>
      <c r="C17" s="38"/>
      <c r="D17" s="39" t="s">
        <v>21</v>
      </c>
      <c r="E17" s="40"/>
    </row>
    <row r="18" spans="1:5" s="11" customFormat="1" ht="15" customHeight="1" x14ac:dyDescent="0.2">
      <c r="A18" s="36">
        <v>2</v>
      </c>
      <c r="B18" s="37" t="s">
        <v>61</v>
      </c>
      <c r="C18" s="38"/>
      <c r="D18" s="39"/>
      <c r="E18" s="40"/>
    </row>
    <row r="19" spans="1:5" s="11" customFormat="1" ht="15" customHeight="1" x14ac:dyDescent="0.25">
      <c r="A19" s="36">
        <v>3</v>
      </c>
      <c r="B19" s="37" t="s">
        <v>22</v>
      </c>
      <c r="C19" s="38"/>
      <c r="D19" s="41">
        <f>'VALORES BASE'!C12</f>
        <v>0</v>
      </c>
      <c r="E19" s="62" t="s">
        <v>165</v>
      </c>
    </row>
    <row r="20" spans="1:5" s="11" customFormat="1" ht="15" customHeight="1" x14ac:dyDescent="0.2">
      <c r="A20" s="141">
        <v>4</v>
      </c>
      <c r="B20" s="138" t="s">
        <v>23</v>
      </c>
      <c r="C20" s="213" t="s">
        <v>155</v>
      </c>
      <c r="D20" s="214"/>
      <c r="E20" s="10"/>
    </row>
    <row r="21" spans="1:5" s="11" customFormat="1" ht="15" customHeight="1" x14ac:dyDescent="0.2">
      <c r="A21" s="42">
        <v>5</v>
      </c>
      <c r="B21" s="43" t="s">
        <v>24</v>
      </c>
      <c r="C21" s="44"/>
      <c r="D21" s="45"/>
      <c r="E21" s="10"/>
    </row>
    <row r="22" spans="1:5" s="7" customFormat="1" ht="30" customHeight="1" x14ac:dyDescent="0.25">
      <c r="A22" s="1" t="s">
        <v>82</v>
      </c>
      <c r="B22" s="1"/>
      <c r="C22" s="2"/>
      <c r="D22" s="30"/>
      <c r="E22" s="31"/>
    </row>
    <row r="23" spans="1:5" s="11" customFormat="1" ht="15" customHeight="1" x14ac:dyDescent="0.2">
      <c r="A23" s="141">
        <v>1</v>
      </c>
      <c r="B23" s="141" t="s">
        <v>25</v>
      </c>
      <c r="C23" s="143"/>
      <c r="D23" s="46" t="s">
        <v>26</v>
      </c>
      <c r="E23" s="10"/>
    </row>
    <row r="24" spans="1:5" s="48" customFormat="1" ht="15.75" x14ac:dyDescent="0.25">
      <c r="A24" s="49" t="s">
        <v>3</v>
      </c>
      <c r="B24" s="50" t="s">
        <v>106</v>
      </c>
      <c r="C24" s="94"/>
      <c r="D24" s="95">
        <f>D19</f>
        <v>0</v>
      </c>
      <c r="E24" s="47"/>
    </row>
    <row r="25" spans="1:5" s="48" customFormat="1" ht="15.75" x14ac:dyDescent="0.25">
      <c r="A25" s="49" t="s">
        <v>5</v>
      </c>
      <c r="B25" s="50" t="s">
        <v>62</v>
      </c>
      <c r="C25" s="53">
        <v>0.3</v>
      </c>
      <c r="D25" s="95">
        <f>C25*D24</f>
        <v>0</v>
      </c>
      <c r="E25" s="47"/>
    </row>
    <row r="26" spans="1:5" s="1" customFormat="1" ht="15" x14ac:dyDescent="0.2">
      <c r="A26" s="49" t="s">
        <v>7</v>
      </c>
      <c r="B26" s="50" t="s">
        <v>27</v>
      </c>
      <c r="C26" s="51">
        <v>0</v>
      </c>
      <c r="D26" s="95">
        <f>D24*C26</f>
        <v>0</v>
      </c>
      <c r="E26" s="52"/>
    </row>
    <row r="27" spans="1:5" s="1" customFormat="1" ht="15" x14ac:dyDescent="0.2">
      <c r="A27" s="141" t="s">
        <v>9</v>
      </c>
      <c r="B27" s="50" t="s">
        <v>109</v>
      </c>
      <c r="C27" s="53">
        <v>0</v>
      </c>
      <c r="D27" s="95">
        <f>D24*C27</f>
        <v>0</v>
      </c>
      <c r="E27" s="52"/>
    </row>
    <row r="28" spans="1:5" ht="15.75" x14ac:dyDescent="0.25">
      <c r="A28" s="1"/>
      <c r="B28" s="55" t="s">
        <v>28</v>
      </c>
      <c r="C28" s="56"/>
      <c r="D28" s="116">
        <f>SUM(D24:D27)</f>
        <v>0</v>
      </c>
      <c r="E28" s="58"/>
    </row>
    <row r="29" spans="1:5" ht="16.5" thickBot="1" x14ac:dyDescent="0.3">
      <c r="A29" s="1"/>
      <c r="B29" s="3"/>
      <c r="C29" s="88"/>
      <c r="D29" s="82"/>
      <c r="E29" s="58"/>
    </row>
    <row r="30" spans="1:5" ht="16.5" thickBot="1" x14ac:dyDescent="0.3">
      <c r="A30" s="1"/>
      <c r="B30" s="102" t="s">
        <v>80</v>
      </c>
      <c r="C30" s="88"/>
      <c r="D30" s="82"/>
      <c r="E30" s="58"/>
    </row>
    <row r="31" spans="1:5" ht="15.75" x14ac:dyDescent="0.25">
      <c r="A31" s="1"/>
      <c r="B31" s="3"/>
      <c r="C31" s="88"/>
      <c r="D31" s="82"/>
      <c r="E31" s="58"/>
    </row>
    <row r="32" spans="1:5" ht="15.75" x14ac:dyDescent="0.25">
      <c r="A32" s="1" t="s">
        <v>63</v>
      </c>
      <c r="B32" s="69"/>
      <c r="C32" s="2"/>
      <c r="D32" s="30"/>
      <c r="E32" s="58"/>
    </row>
    <row r="33" spans="1:5" ht="15" x14ac:dyDescent="0.2">
      <c r="A33" s="136" t="s">
        <v>64</v>
      </c>
      <c r="B33" s="136" t="s">
        <v>49</v>
      </c>
      <c r="C33" s="136" t="s">
        <v>35</v>
      </c>
      <c r="D33" s="46" t="s">
        <v>26</v>
      </c>
      <c r="E33" s="58"/>
    </row>
    <row r="34" spans="1:5" ht="15" x14ac:dyDescent="0.2">
      <c r="A34" s="36" t="s">
        <v>3</v>
      </c>
      <c r="B34" s="37" t="s">
        <v>50</v>
      </c>
      <c r="C34" s="70">
        <v>8.3299999999999999E-2</v>
      </c>
      <c r="D34" s="74">
        <f>C34*D28</f>
        <v>0</v>
      </c>
      <c r="E34" s="58" t="s">
        <v>115</v>
      </c>
    </row>
    <row r="35" spans="1:5" ht="15" x14ac:dyDescent="0.2">
      <c r="A35" s="136" t="s">
        <v>5</v>
      </c>
      <c r="B35" s="139" t="s">
        <v>65</v>
      </c>
      <c r="C35" s="122">
        <v>0.121</v>
      </c>
      <c r="D35" s="100">
        <f>D28*C35</f>
        <v>0</v>
      </c>
      <c r="E35" s="58" t="s">
        <v>115</v>
      </c>
    </row>
    <row r="36" spans="1:5" ht="15" x14ac:dyDescent="0.2">
      <c r="A36" s="136"/>
      <c r="B36" s="137" t="s">
        <v>113</v>
      </c>
      <c r="C36" s="122"/>
      <c r="D36" s="100">
        <f>SUM(D34:D35)</f>
        <v>0</v>
      </c>
      <c r="E36" s="58"/>
    </row>
    <row r="37" spans="1:5" ht="15" x14ac:dyDescent="0.2">
      <c r="A37" s="136" t="s">
        <v>7</v>
      </c>
      <c r="B37" s="137" t="s">
        <v>114</v>
      </c>
      <c r="C37" s="122"/>
      <c r="D37" s="100">
        <f>D36*C50</f>
        <v>0</v>
      </c>
      <c r="E37" s="58"/>
    </row>
    <row r="38" spans="1:5" ht="15.75" x14ac:dyDescent="0.25">
      <c r="A38" s="141"/>
      <c r="B38" s="142" t="s">
        <v>47</v>
      </c>
      <c r="C38" s="72"/>
      <c r="D38" s="127">
        <f>SUM(D36:D37)</f>
        <v>0</v>
      </c>
      <c r="E38" s="58"/>
    </row>
    <row r="39" spans="1:5" ht="15" x14ac:dyDescent="0.2">
      <c r="A39" s="17"/>
      <c r="B39" s="17"/>
      <c r="C39" s="81"/>
      <c r="D39" s="82"/>
      <c r="E39" s="58"/>
    </row>
    <row r="40" spans="1:5" ht="15.75" x14ac:dyDescent="0.25">
      <c r="A40" s="1" t="s">
        <v>112</v>
      </c>
      <c r="B40" s="69"/>
      <c r="C40" s="2"/>
      <c r="D40" s="30"/>
      <c r="E40" s="58"/>
    </row>
    <row r="41" spans="1:5" ht="15" x14ac:dyDescent="0.2">
      <c r="A41" s="136" t="s">
        <v>66</v>
      </c>
      <c r="B41" s="142" t="s">
        <v>67</v>
      </c>
      <c r="C41" s="136" t="s">
        <v>35</v>
      </c>
      <c r="D41" s="46" t="s">
        <v>26</v>
      </c>
      <c r="E41" s="58"/>
    </row>
    <row r="42" spans="1:5" ht="15" x14ac:dyDescent="0.2">
      <c r="A42" s="136" t="s">
        <v>3</v>
      </c>
      <c r="B42" s="76" t="s">
        <v>36</v>
      </c>
      <c r="C42" s="51">
        <v>0.2</v>
      </c>
      <c r="D42" s="57">
        <f>C42*D$28</f>
        <v>0</v>
      </c>
      <c r="E42" s="58"/>
    </row>
    <row r="43" spans="1:5" ht="15" x14ac:dyDescent="0.2">
      <c r="A43" s="136" t="s">
        <v>5</v>
      </c>
      <c r="B43" s="76" t="s">
        <v>41</v>
      </c>
      <c r="C43" s="51">
        <v>2.5000000000000001E-2</v>
      </c>
      <c r="D43" s="57">
        <f t="shared" ref="D43:D49" si="0">C43*D$28</f>
        <v>0</v>
      </c>
      <c r="E43" s="58"/>
    </row>
    <row r="44" spans="1:5" ht="15" x14ac:dyDescent="0.2">
      <c r="A44" s="136" t="s">
        <v>7</v>
      </c>
      <c r="B44" s="115" t="s">
        <v>73</v>
      </c>
      <c r="C44" s="132">
        <v>0.03</v>
      </c>
      <c r="D44" s="57">
        <f t="shared" si="0"/>
        <v>0</v>
      </c>
      <c r="E44" s="58"/>
    </row>
    <row r="45" spans="1:5" ht="15" x14ac:dyDescent="0.2">
      <c r="A45" s="136" t="s">
        <v>9</v>
      </c>
      <c r="B45" s="76" t="s">
        <v>37</v>
      </c>
      <c r="C45" s="51">
        <v>1.4999999999999999E-2</v>
      </c>
      <c r="D45" s="57">
        <f t="shared" si="0"/>
        <v>0</v>
      </c>
      <c r="E45" s="58"/>
    </row>
    <row r="46" spans="1:5" ht="15" x14ac:dyDescent="0.2">
      <c r="A46" s="136" t="s">
        <v>40</v>
      </c>
      <c r="B46" s="76" t="s">
        <v>38</v>
      </c>
      <c r="C46" s="51">
        <v>0.01</v>
      </c>
      <c r="D46" s="57">
        <f t="shared" si="0"/>
        <v>0</v>
      </c>
      <c r="E46" s="58"/>
    </row>
    <row r="47" spans="1:5" ht="15" x14ac:dyDescent="0.2">
      <c r="A47" s="136" t="s">
        <v>42</v>
      </c>
      <c r="B47" s="76" t="s">
        <v>46</v>
      </c>
      <c r="C47" s="51">
        <v>6.0000000000000001E-3</v>
      </c>
      <c r="D47" s="57">
        <f t="shared" si="0"/>
        <v>0</v>
      </c>
      <c r="E47" s="58"/>
    </row>
    <row r="48" spans="1:5" ht="15" x14ac:dyDescent="0.2">
      <c r="A48" s="136" t="s">
        <v>44</v>
      </c>
      <c r="B48" s="76" t="s">
        <v>39</v>
      </c>
      <c r="C48" s="51">
        <v>2E-3</v>
      </c>
      <c r="D48" s="57">
        <f t="shared" si="0"/>
        <v>0</v>
      </c>
      <c r="E48" s="58"/>
    </row>
    <row r="49" spans="1:6" ht="15" x14ac:dyDescent="0.2">
      <c r="A49" s="136" t="s">
        <v>45</v>
      </c>
      <c r="B49" s="76" t="s">
        <v>43</v>
      </c>
      <c r="C49" s="51">
        <v>0.08</v>
      </c>
      <c r="D49" s="57">
        <f t="shared" si="0"/>
        <v>0</v>
      </c>
      <c r="E49" s="58"/>
    </row>
    <row r="50" spans="1:6" ht="15.75" x14ac:dyDescent="0.25">
      <c r="A50" s="141"/>
      <c r="B50" s="143" t="s">
        <v>47</v>
      </c>
      <c r="C50" s="72">
        <f>SUM(C42:C49)</f>
        <v>0.36800000000000005</v>
      </c>
      <c r="D50" s="127">
        <f>SUM(D42:D49)</f>
        <v>0</v>
      </c>
      <c r="E50" s="58"/>
      <c r="F50" s="182"/>
    </row>
    <row r="51" spans="1:6" s="7" customFormat="1" ht="30" customHeight="1" x14ac:dyDescent="0.25">
      <c r="A51" s="1" t="s">
        <v>68</v>
      </c>
      <c r="B51" s="1"/>
      <c r="C51" s="2"/>
      <c r="D51" s="30"/>
      <c r="E51" s="31"/>
    </row>
    <row r="52" spans="1:6" s="11" customFormat="1" ht="16.5" customHeight="1" x14ac:dyDescent="0.25">
      <c r="A52" s="136" t="s">
        <v>69</v>
      </c>
      <c r="B52" s="142" t="s">
        <v>29</v>
      </c>
      <c r="C52" s="59"/>
      <c r="D52" s="60" t="s">
        <v>26</v>
      </c>
      <c r="E52" s="61"/>
    </row>
    <row r="53" spans="1:6" s="63" customFormat="1" ht="15.75" x14ac:dyDescent="0.25">
      <c r="A53" s="20" t="s">
        <v>3</v>
      </c>
      <c r="B53" s="89" t="s">
        <v>74</v>
      </c>
      <c r="C53" s="146">
        <f>'VALORES BASE'!F12</f>
        <v>4.0999999999999996</v>
      </c>
      <c r="D53" s="91">
        <f>(C53*30)-(D24*0.06)</f>
        <v>122.99999999999999</v>
      </c>
      <c r="E53" s="188"/>
    </row>
    <row r="54" spans="1:6" s="63" customFormat="1" ht="15.75" x14ac:dyDescent="0.25">
      <c r="A54" s="136" t="s">
        <v>5</v>
      </c>
      <c r="B54" s="32" t="s">
        <v>75</v>
      </c>
      <c r="C54" s="92"/>
      <c r="D54" s="125">
        <f>'VALORES BASE'!E13</f>
        <v>360</v>
      </c>
      <c r="E54" s="62" t="s">
        <v>165</v>
      </c>
    </row>
    <row r="55" spans="1:6" s="63" customFormat="1" ht="15.75" x14ac:dyDescent="0.25">
      <c r="A55" s="136" t="s">
        <v>7</v>
      </c>
      <c r="B55" s="50" t="s">
        <v>70</v>
      </c>
      <c r="C55" s="93"/>
      <c r="D55" s="57">
        <f>'VALORES BASE'!C16</f>
        <v>64</v>
      </c>
      <c r="E55" s="62" t="s">
        <v>165</v>
      </c>
    </row>
    <row r="56" spans="1:6" s="63" customFormat="1" ht="15.75" x14ac:dyDescent="0.25">
      <c r="A56" s="136" t="s">
        <v>9</v>
      </c>
      <c r="B56" s="50" t="s">
        <v>144</v>
      </c>
      <c r="C56" s="93"/>
      <c r="D56" s="68">
        <f>'VALORES BASE'!C17</f>
        <v>21</v>
      </c>
      <c r="E56" s="62" t="s">
        <v>165</v>
      </c>
    </row>
    <row r="57" spans="1:6" s="63" customFormat="1" ht="15.75" x14ac:dyDescent="0.25">
      <c r="A57" s="136" t="s">
        <v>40</v>
      </c>
      <c r="B57" s="50" t="s">
        <v>110</v>
      </c>
      <c r="C57" s="93"/>
      <c r="D57" s="68">
        <f>'VALORES BASE'!C18</f>
        <v>21</v>
      </c>
      <c r="E57" s="62" t="s">
        <v>165</v>
      </c>
    </row>
    <row r="58" spans="1:6" s="1" customFormat="1" ht="15.75" x14ac:dyDescent="0.25">
      <c r="A58" s="136" t="s">
        <v>42</v>
      </c>
      <c r="B58" s="50" t="s">
        <v>111</v>
      </c>
      <c r="C58" s="64"/>
      <c r="D58" s="65">
        <v>0</v>
      </c>
      <c r="E58" s="62"/>
    </row>
    <row r="59" spans="1:6" s="11" customFormat="1" ht="15.75" x14ac:dyDescent="0.25">
      <c r="A59" s="17"/>
      <c r="B59" s="55" t="s">
        <v>30</v>
      </c>
      <c r="C59" s="67"/>
      <c r="D59" s="126">
        <f>SUM(D53:D58)</f>
        <v>589</v>
      </c>
      <c r="E59" s="61"/>
    </row>
    <row r="60" spans="1:6" s="11" customFormat="1" ht="15.75" x14ac:dyDescent="0.25">
      <c r="A60" s="17"/>
      <c r="B60" s="3"/>
      <c r="C60" s="88"/>
      <c r="D60" s="82"/>
      <c r="E60" s="61"/>
    </row>
    <row r="61" spans="1:6" s="11" customFormat="1" ht="15.75" x14ac:dyDescent="0.25">
      <c r="A61" s="1" t="s">
        <v>71</v>
      </c>
      <c r="B61" s="1"/>
      <c r="C61" s="2"/>
      <c r="D61" s="30"/>
      <c r="E61" s="61"/>
    </row>
    <row r="62" spans="1:6" s="11" customFormat="1" ht="15.75" x14ac:dyDescent="0.25">
      <c r="A62" s="136">
        <v>2</v>
      </c>
      <c r="B62" s="142" t="s">
        <v>72</v>
      </c>
      <c r="C62" s="59"/>
      <c r="D62" s="60" t="s">
        <v>26</v>
      </c>
      <c r="E62" s="61"/>
    </row>
    <row r="63" spans="1:6" s="11" customFormat="1" ht="15" x14ac:dyDescent="0.2">
      <c r="A63" s="20" t="s">
        <v>64</v>
      </c>
      <c r="B63" s="1" t="s">
        <v>107</v>
      </c>
      <c r="C63" s="90"/>
      <c r="D63" s="91">
        <f>D38</f>
        <v>0</v>
      </c>
      <c r="E63" s="61"/>
    </row>
    <row r="64" spans="1:6" s="11" customFormat="1" ht="15" x14ac:dyDescent="0.2">
      <c r="A64" s="136" t="s">
        <v>66</v>
      </c>
      <c r="B64" s="32" t="s">
        <v>67</v>
      </c>
      <c r="C64" s="92"/>
      <c r="D64" s="54">
        <f>D50</f>
        <v>0</v>
      </c>
      <c r="E64" s="61"/>
    </row>
    <row r="65" spans="1:5" s="11" customFormat="1" ht="15" x14ac:dyDescent="0.2">
      <c r="A65" s="136" t="s">
        <v>69</v>
      </c>
      <c r="B65" s="50" t="s">
        <v>29</v>
      </c>
      <c r="C65" s="93"/>
      <c r="D65" s="57">
        <f>D59</f>
        <v>589</v>
      </c>
      <c r="E65" s="61"/>
    </row>
    <row r="66" spans="1:5" s="11" customFormat="1" ht="15.75" x14ac:dyDescent="0.25">
      <c r="A66" s="215" t="s">
        <v>76</v>
      </c>
      <c r="B66" s="216"/>
      <c r="C66" s="217"/>
      <c r="D66" s="116">
        <f>SUM(D63:D65)</f>
        <v>589</v>
      </c>
      <c r="E66" s="61"/>
    </row>
    <row r="67" spans="1:5" s="11" customFormat="1" ht="15" x14ac:dyDescent="0.2">
      <c r="A67" s="17"/>
      <c r="B67" s="17"/>
      <c r="C67" s="17"/>
      <c r="D67" s="82"/>
      <c r="E67" s="61"/>
    </row>
    <row r="68" spans="1:5" s="11" customFormat="1" ht="15.75" x14ac:dyDescent="0.25">
      <c r="A68" s="1" t="s">
        <v>81</v>
      </c>
      <c r="B68" s="69"/>
      <c r="C68" s="2"/>
      <c r="D68" s="30"/>
      <c r="E68" s="61"/>
    </row>
    <row r="69" spans="1:5" s="11" customFormat="1" ht="15" x14ac:dyDescent="0.2">
      <c r="A69" s="136">
        <v>3</v>
      </c>
      <c r="B69" s="136" t="s">
        <v>51</v>
      </c>
      <c r="C69" s="36" t="s">
        <v>35</v>
      </c>
      <c r="D69" s="46" t="s">
        <v>26</v>
      </c>
      <c r="E69" s="61"/>
    </row>
    <row r="70" spans="1:5" s="11" customFormat="1" ht="15" x14ac:dyDescent="0.2">
      <c r="A70" s="136" t="s">
        <v>3</v>
      </c>
      <c r="B70" s="75" t="s">
        <v>52</v>
      </c>
      <c r="C70" s="70">
        <v>4.4999999999999997E-3</v>
      </c>
      <c r="D70" s="74">
        <f>C70*D28</f>
        <v>0</v>
      </c>
      <c r="E70" s="61"/>
    </row>
    <row r="71" spans="1:5" s="11" customFormat="1" ht="15" x14ac:dyDescent="0.2">
      <c r="A71" s="136" t="s">
        <v>5</v>
      </c>
      <c r="B71" s="75" t="s">
        <v>167</v>
      </c>
      <c r="C71" s="51"/>
      <c r="D71" s="57">
        <f>D70*C50</f>
        <v>0</v>
      </c>
      <c r="E71" s="61"/>
    </row>
    <row r="72" spans="1:5" s="11" customFormat="1" ht="15" x14ac:dyDescent="0.2">
      <c r="A72" s="136" t="s">
        <v>7</v>
      </c>
      <c r="B72" s="76" t="s">
        <v>77</v>
      </c>
      <c r="C72" s="51">
        <v>0.02</v>
      </c>
      <c r="D72" s="54">
        <f>C72*D28</f>
        <v>0</v>
      </c>
      <c r="E72" s="61" t="s">
        <v>123</v>
      </c>
    </row>
    <row r="73" spans="1:5" s="11" customFormat="1" ht="15" x14ac:dyDescent="0.2">
      <c r="A73" s="136" t="s">
        <v>9</v>
      </c>
      <c r="B73" s="75" t="s">
        <v>53</v>
      </c>
      <c r="C73" s="96">
        <v>1.9400000000000001E-2</v>
      </c>
      <c r="D73" s="97">
        <f>C73*D28</f>
        <v>0</v>
      </c>
      <c r="E73" s="61" t="s">
        <v>145</v>
      </c>
    </row>
    <row r="74" spans="1:5" s="11" customFormat="1" ht="15" x14ac:dyDescent="0.2">
      <c r="A74" s="136" t="s">
        <v>40</v>
      </c>
      <c r="B74" s="75" t="s">
        <v>78</v>
      </c>
      <c r="C74" s="98"/>
      <c r="D74" s="99">
        <f>D73*C50</f>
        <v>0</v>
      </c>
      <c r="E74" s="61"/>
    </row>
    <row r="75" spans="1:5" s="11" customFormat="1" ht="15" x14ac:dyDescent="0.2">
      <c r="A75" s="136" t="s">
        <v>42</v>
      </c>
      <c r="B75" s="76" t="s">
        <v>79</v>
      </c>
      <c r="C75" s="98">
        <v>0.02</v>
      </c>
      <c r="D75" s="100">
        <f>C75*D28</f>
        <v>0</v>
      </c>
      <c r="E75" s="61" t="s">
        <v>123</v>
      </c>
    </row>
    <row r="76" spans="1:5" s="11" customFormat="1" ht="15.75" x14ac:dyDescent="0.25">
      <c r="A76" s="141"/>
      <c r="B76" s="142" t="s">
        <v>47</v>
      </c>
      <c r="C76" s="101"/>
      <c r="D76" s="117">
        <f>SUM(D70:D75)</f>
        <v>0</v>
      </c>
      <c r="E76" s="61"/>
    </row>
    <row r="77" spans="1:5" s="11" customFormat="1" ht="15.75" thickBot="1" x14ac:dyDescent="0.25">
      <c r="A77" s="17"/>
      <c r="B77" s="17"/>
      <c r="C77" s="103"/>
      <c r="D77" s="104"/>
      <c r="E77" s="61"/>
    </row>
    <row r="78" spans="1:5" s="11" customFormat="1" ht="16.5" thickBot="1" x14ac:dyDescent="0.3">
      <c r="A78" s="17"/>
      <c r="B78" s="102" t="s">
        <v>83</v>
      </c>
      <c r="C78" s="103"/>
      <c r="D78" s="104"/>
      <c r="E78" s="61"/>
    </row>
    <row r="79" spans="1:5" s="11" customFormat="1" ht="15" x14ac:dyDescent="0.2">
      <c r="A79" s="17"/>
      <c r="B79" s="17"/>
      <c r="C79" s="17"/>
      <c r="D79" s="82"/>
      <c r="E79" s="61"/>
    </row>
    <row r="80" spans="1:5" s="11" customFormat="1" ht="15.75" x14ac:dyDescent="0.25">
      <c r="A80" s="1" t="s">
        <v>84</v>
      </c>
      <c r="B80" s="69"/>
      <c r="C80" s="2"/>
      <c r="D80" s="30"/>
      <c r="E80" s="61"/>
    </row>
    <row r="81" spans="1:5" s="11" customFormat="1" ht="15" x14ac:dyDescent="0.2">
      <c r="A81" s="136" t="s">
        <v>34</v>
      </c>
      <c r="B81" s="136" t="s">
        <v>54</v>
      </c>
      <c r="C81" s="36" t="s">
        <v>35</v>
      </c>
      <c r="D81" s="46" t="s">
        <v>26</v>
      </c>
      <c r="E81" s="61"/>
    </row>
    <row r="82" spans="1:5" s="11" customFormat="1" ht="15" x14ac:dyDescent="0.2">
      <c r="A82" s="136" t="s">
        <v>3</v>
      </c>
      <c r="B82" s="135" t="s">
        <v>124</v>
      </c>
      <c r="C82" s="123"/>
      <c r="D82" s="124">
        <f>D38/12</f>
        <v>0</v>
      </c>
      <c r="E82" s="61" t="s">
        <v>135</v>
      </c>
    </row>
    <row r="83" spans="1:5" s="11" customFormat="1" ht="15" x14ac:dyDescent="0.2">
      <c r="A83" s="136" t="s">
        <v>5</v>
      </c>
      <c r="B83" s="135" t="s">
        <v>125</v>
      </c>
      <c r="C83" s="51">
        <v>5.3E-3</v>
      </c>
      <c r="D83" s="57">
        <f>C83*(D$28+D38)</f>
        <v>0</v>
      </c>
      <c r="E83" s="61"/>
    </row>
    <row r="84" spans="1:5" s="11" customFormat="1" ht="15" x14ac:dyDescent="0.2">
      <c r="A84" s="136" t="s">
        <v>7</v>
      </c>
      <c r="B84" s="135" t="s">
        <v>126</v>
      </c>
      <c r="C84" s="51">
        <v>2.0000000000000001E-4</v>
      </c>
      <c r="D84" s="57">
        <f>C84*(D$28+D38)</f>
        <v>0</v>
      </c>
      <c r="E84" s="61"/>
    </row>
    <row r="85" spans="1:5" s="11" customFormat="1" ht="15" x14ac:dyDescent="0.2">
      <c r="A85" s="136" t="s">
        <v>9</v>
      </c>
      <c r="B85" s="135" t="s">
        <v>127</v>
      </c>
      <c r="C85" s="96">
        <v>2.7000000000000001E-3</v>
      </c>
      <c r="D85" s="57">
        <f>C85*(D$28+D38)</f>
        <v>0</v>
      </c>
      <c r="E85" s="61"/>
    </row>
    <row r="86" spans="1:5" s="11" customFormat="1" ht="15" x14ac:dyDescent="0.2">
      <c r="A86" s="136" t="s">
        <v>40</v>
      </c>
      <c r="B86" s="135" t="s">
        <v>128</v>
      </c>
      <c r="C86" s="98">
        <v>6.1999999999999998E-3</v>
      </c>
      <c r="D86" s="57">
        <f>C86*(D$28+D38)</f>
        <v>0</v>
      </c>
      <c r="E86" s="61"/>
    </row>
    <row r="87" spans="1:5" s="11" customFormat="1" ht="15" x14ac:dyDescent="0.2">
      <c r="A87" s="136" t="s">
        <v>42</v>
      </c>
      <c r="B87" s="135" t="s">
        <v>129</v>
      </c>
      <c r="C87" s="98"/>
      <c r="D87" s="57">
        <f>C87*(D$28+D38)</f>
        <v>0</v>
      </c>
      <c r="E87" s="61"/>
    </row>
    <row r="88" spans="1:5" s="11" customFormat="1" ht="15.75" x14ac:dyDescent="0.25">
      <c r="A88" s="218" t="s">
        <v>76</v>
      </c>
      <c r="B88" s="218"/>
      <c r="C88" s="218"/>
      <c r="D88" s="118">
        <f>SUM(D82:D87)</f>
        <v>0</v>
      </c>
      <c r="E88" s="191"/>
    </row>
    <row r="89" spans="1:5" s="11" customFormat="1" ht="15" x14ac:dyDescent="0.2">
      <c r="A89" s="17"/>
      <c r="B89" s="1"/>
      <c r="C89" s="105"/>
      <c r="D89" s="104"/>
      <c r="E89" s="61"/>
    </row>
    <row r="90" spans="1:5" s="11" customFormat="1" ht="15.75" x14ac:dyDescent="0.25">
      <c r="A90" s="1" t="s">
        <v>85</v>
      </c>
      <c r="B90" s="69"/>
      <c r="C90" s="2"/>
      <c r="D90" s="30"/>
      <c r="E90" s="61"/>
    </row>
    <row r="91" spans="1:5" s="11" customFormat="1" ht="15" x14ac:dyDescent="0.2">
      <c r="A91" s="136" t="s">
        <v>48</v>
      </c>
      <c r="B91" s="136" t="s">
        <v>86</v>
      </c>
      <c r="C91" s="36" t="s">
        <v>35</v>
      </c>
      <c r="D91" s="46" t="s">
        <v>26</v>
      </c>
      <c r="E91" s="61"/>
    </row>
    <row r="92" spans="1:5" s="11" customFormat="1" ht="15" x14ac:dyDescent="0.2">
      <c r="A92" s="136" t="s">
        <v>3</v>
      </c>
      <c r="B92" s="75" t="s">
        <v>87</v>
      </c>
      <c r="C92" s="192"/>
      <c r="D92" s="192"/>
      <c r="E92" s="61"/>
    </row>
    <row r="93" spans="1:5" s="11" customFormat="1" ht="15" x14ac:dyDescent="0.2">
      <c r="A93" s="218" t="s">
        <v>76</v>
      </c>
      <c r="B93" s="218"/>
      <c r="C93" s="218"/>
      <c r="D93" s="99"/>
      <c r="E93" s="61"/>
    </row>
    <row r="94" spans="1:5" s="11" customFormat="1" ht="15" x14ac:dyDescent="0.2">
      <c r="A94" s="17"/>
      <c r="B94" s="17"/>
      <c r="C94" s="17"/>
      <c r="D94" s="104"/>
      <c r="E94" s="61"/>
    </row>
    <row r="95" spans="1:5" s="11" customFormat="1" ht="15.75" x14ac:dyDescent="0.25">
      <c r="A95" s="1" t="s">
        <v>89</v>
      </c>
      <c r="B95" s="69"/>
      <c r="C95" s="2"/>
      <c r="D95" s="30"/>
      <c r="E95" s="61"/>
    </row>
    <row r="96" spans="1:5" s="11" customFormat="1" ht="15" x14ac:dyDescent="0.2">
      <c r="A96" s="136">
        <v>4</v>
      </c>
      <c r="B96" s="136" t="s">
        <v>90</v>
      </c>
      <c r="C96" s="36" t="s">
        <v>35</v>
      </c>
      <c r="D96" s="46" t="s">
        <v>26</v>
      </c>
      <c r="E96" s="61"/>
    </row>
    <row r="97" spans="1:5" s="11" customFormat="1" ht="15" x14ac:dyDescent="0.2">
      <c r="A97" s="136" t="s">
        <v>34</v>
      </c>
      <c r="B97" s="137" t="s">
        <v>54</v>
      </c>
      <c r="C97" s="36"/>
      <c r="D97" s="46">
        <f>D88</f>
        <v>0</v>
      </c>
      <c r="E97" s="61"/>
    </row>
    <row r="98" spans="1:5" s="11" customFormat="1" ht="15" x14ac:dyDescent="0.2">
      <c r="A98" s="136" t="s">
        <v>48</v>
      </c>
      <c r="B98" s="137" t="s">
        <v>86</v>
      </c>
      <c r="C98" s="219" t="s">
        <v>88</v>
      </c>
      <c r="D98" s="220"/>
      <c r="E98" s="61" t="s">
        <v>168</v>
      </c>
    </row>
    <row r="99" spans="1:5" s="11" customFormat="1" ht="15.75" x14ac:dyDescent="0.25">
      <c r="A99" s="218" t="s">
        <v>76</v>
      </c>
      <c r="B99" s="218"/>
      <c r="C99" s="218"/>
      <c r="D99" s="118"/>
      <c r="E99" s="61"/>
    </row>
    <row r="100" spans="1:5" s="11" customFormat="1" ht="15" x14ac:dyDescent="0.2">
      <c r="A100" s="17"/>
      <c r="B100" s="17"/>
      <c r="C100" s="17"/>
      <c r="D100" s="104"/>
      <c r="E100" s="61"/>
    </row>
    <row r="101" spans="1:5" s="11" customFormat="1" ht="15" x14ac:dyDescent="0.2">
      <c r="A101" s="17"/>
      <c r="B101" s="1"/>
      <c r="C101" s="105"/>
      <c r="D101" s="104"/>
      <c r="E101" s="61"/>
    </row>
    <row r="102" spans="1:5" s="7" customFormat="1" ht="15.75" customHeight="1" x14ac:dyDescent="0.25">
      <c r="A102" s="221" t="s">
        <v>92</v>
      </c>
      <c r="B102" s="221"/>
      <c r="C102" s="221"/>
      <c r="D102" s="221"/>
      <c r="E102" s="31"/>
    </row>
    <row r="103" spans="1:5" s="11" customFormat="1" ht="16.5" customHeight="1" x14ac:dyDescent="0.2">
      <c r="A103" s="106">
        <v>5</v>
      </c>
      <c r="B103" s="207" t="s">
        <v>156</v>
      </c>
      <c r="C103" s="208"/>
      <c r="D103" s="107" t="s">
        <v>26</v>
      </c>
      <c r="E103" s="61"/>
    </row>
    <row r="104" spans="1:5" s="1" customFormat="1" ht="15.75" x14ac:dyDescent="0.25">
      <c r="A104" s="108" t="s">
        <v>3</v>
      </c>
      <c r="B104" s="109" t="s">
        <v>31</v>
      </c>
      <c r="C104" s="110"/>
      <c r="D104" s="183">
        <f>'VALORES BASE'!J12</f>
        <v>0</v>
      </c>
      <c r="E104" s="66"/>
    </row>
    <row r="105" spans="1:5" s="1" customFormat="1" ht="15.75" x14ac:dyDescent="0.25">
      <c r="A105" s="106" t="s">
        <v>5</v>
      </c>
      <c r="B105" s="111" t="s">
        <v>32</v>
      </c>
      <c r="C105" s="112"/>
      <c r="D105" s="100"/>
      <c r="E105" s="66"/>
    </row>
    <row r="106" spans="1:5" s="1" customFormat="1" ht="15.75" x14ac:dyDescent="0.25">
      <c r="A106" s="106" t="s">
        <v>7</v>
      </c>
      <c r="B106" s="131" t="s">
        <v>121</v>
      </c>
      <c r="C106" s="113"/>
      <c r="D106" s="99"/>
      <c r="E106" s="66"/>
    </row>
    <row r="107" spans="1:5" s="1" customFormat="1" ht="15.75" x14ac:dyDescent="0.25">
      <c r="A107" s="114" t="s">
        <v>9</v>
      </c>
      <c r="B107" s="131" t="s">
        <v>122</v>
      </c>
      <c r="C107" s="113"/>
      <c r="D107" s="134">
        <f>'VALORES BASE'!G13</f>
        <v>0</v>
      </c>
      <c r="E107" s="66"/>
    </row>
    <row r="108" spans="1:5" s="11" customFormat="1" ht="15.75" x14ac:dyDescent="0.25">
      <c r="A108" s="201" t="s">
        <v>33</v>
      </c>
      <c r="B108" s="201"/>
      <c r="C108" s="202"/>
      <c r="D108" s="119">
        <f>SUM(D104:D107)</f>
        <v>0</v>
      </c>
      <c r="E108" s="61"/>
    </row>
    <row r="109" spans="1:5" s="11" customFormat="1" ht="15" x14ac:dyDescent="0.2">
      <c r="A109" s="17"/>
      <c r="B109" s="17" t="s">
        <v>93</v>
      </c>
      <c r="C109" s="17"/>
      <c r="D109" s="82"/>
      <c r="E109" s="61"/>
    </row>
    <row r="110" spans="1:5" s="11" customFormat="1" ht="15.75" x14ac:dyDescent="0.25">
      <c r="A110" s="17"/>
      <c r="B110" s="3"/>
      <c r="C110" s="88"/>
      <c r="D110" s="82"/>
      <c r="E110" s="61"/>
    </row>
    <row r="111" spans="1:5" s="7" customFormat="1" ht="30" customHeight="1" x14ac:dyDescent="0.25">
      <c r="A111" s="1" t="s">
        <v>98</v>
      </c>
      <c r="B111" s="1"/>
      <c r="C111" s="2"/>
      <c r="D111" s="30"/>
      <c r="E111" s="31"/>
    </row>
    <row r="112" spans="1:5" s="11" customFormat="1" ht="15" x14ac:dyDescent="0.2">
      <c r="A112" s="136">
        <v>6</v>
      </c>
      <c r="B112" s="136" t="s">
        <v>94</v>
      </c>
      <c r="C112" s="36" t="s">
        <v>35</v>
      </c>
      <c r="D112" s="60" t="s">
        <v>26</v>
      </c>
      <c r="E112" s="61"/>
    </row>
    <row r="113" spans="1:5" ht="15" x14ac:dyDescent="0.2">
      <c r="A113" s="136" t="s">
        <v>3</v>
      </c>
      <c r="B113" s="75" t="s">
        <v>55</v>
      </c>
      <c r="C113" s="133">
        <v>0.03</v>
      </c>
      <c r="D113" s="71">
        <f>C113*D129</f>
        <v>17.669999999999998</v>
      </c>
    </row>
    <row r="114" spans="1:5" ht="15" x14ac:dyDescent="0.2">
      <c r="A114" s="136" t="s">
        <v>5</v>
      </c>
      <c r="B114" s="75" t="s">
        <v>57</v>
      </c>
      <c r="C114" s="133">
        <v>6.7900000000000002E-2</v>
      </c>
      <c r="D114" s="71">
        <f>C114*D129</f>
        <v>39.993099999999998</v>
      </c>
    </row>
    <row r="115" spans="1:5" ht="15" x14ac:dyDescent="0.2">
      <c r="A115" s="203" t="s">
        <v>7</v>
      </c>
      <c r="B115" s="75" t="s">
        <v>56</v>
      </c>
      <c r="C115" s="51"/>
      <c r="D115" s="57"/>
    </row>
    <row r="116" spans="1:5" ht="15" x14ac:dyDescent="0.2">
      <c r="A116" s="204"/>
      <c r="B116" s="76" t="s">
        <v>95</v>
      </c>
      <c r="C116" s="51">
        <v>3.6499999999999998E-2</v>
      </c>
      <c r="D116" s="57">
        <f>C116*D131</f>
        <v>23.603089999999998</v>
      </c>
      <c r="E116" s="73"/>
    </row>
    <row r="117" spans="1:5" ht="15" x14ac:dyDescent="0.2">
      <c r="A117" s="204"/>
      <c r="B117" s="75" t="s">
        <v>96</v>
      </c>
      <c r="C117" s="70"/>
      <c r="D117" s="71"/>
      <c r="E117" s="10"/>
    </row>
    <row r="118" spans="1:5" ht="15" x14ac:dyDescent="0.2">
      <c r="A118" s="205"/>
      <c r="B118" s="75" t="s">
        <v>97</v>
      </c>
      <c r="C118" s="51">
        <v>0.04</v>
      </c>
      <c r="D118" s="57">
        <f>C118*D131</f>
        <v>25.866399999999999</v>
      </c>
      <c r="E118" s="10"/>
    </row>
    <row r="119" spans="1:5" ht="15" x14ac:dyDescent="0.2">
      <c r="A119" s="120"/>
      <c r="B119" s="193" t="s">
        <v>108</v>
      </c>
      <c r="C119" s="72"/>
      <c r="D119" s="57">
        <f>SUM(D116:D118)</f>
        <v>49.469489999999993</v>
      </c>
      <c r="E119" s="10"/>
    </row>
    <row r="120" spans="1:5" s="11" customFormat="1" ht="15.75" x14ac:dyDescent="0.25">
      <c r="A120" s="141"/>
      <c r="B120" s="143" t="s">
        <v>47</v>
      </c>
      <c r="C120" s="121"/>
      <c r="D120" s="116">
        <f>D113+D114+D119</f>
        <v>107.13258999999999</v>
      </c>
      <c r="E120" s="77"/>
    </row>
    <row r="121" spans="1:5" s="11" customFormat="1" ht="15" x14ac:dyDescent="0.2">
      <c r="A121" s="17"/>
      <c r="B121" s="17"/>
      <c r="C121" s="81"/>
      <c r="D121" s="82"/>
      <c r="E121" s="77"/>
    </row>
    <row r="122" spans="1:5" s="11" customFormat="1" ht="30" customHeight="1" x14ac:dyDescent="0.25">
      <c r="A122" s="206" t="s">
        <v>99</v>
      </c>
      <c r="B122" s="206"/>
      <c r="C122" s="206"/>
      <c r="D122" s="206"/>
      <c r="E122" s="10"/>
    </row>
    <row r="123" spans="1:5" s="11" customFormat="1" ht="15" x14ac:dyDescent="0.2">
      <c r="A123" s="106"/>
      <c r="B123" s="196" t="s">
        <v>58</v>
      </c>
      <c r="C123" s="197"/>
      <c r="D123" s="60" t="s">
        <v>26</v>
      </c>
      <c r="E123" s="61"/>
    </row>
    <row r="124" spans="1:5" ht="15" x14ac:dyDescent="0.2">
      <c r="A124" s="136" t="s">
        <v>3</v>
      </c>
      <c r="B124" s="196" t="s">
        <v>100</v>
      </c>
      <c r="C124" s="197"/>
      <c r="D124" s="71">
        <f>D28</f>
        <v>0</v>
      </c>
      <c r="E124" s="10"/>
    </row>
    <row r="125" spans="1:5" ht="15.75" customHeight="1" x14ac:dyDescent="0.2">
      <c r="A125" s="136" t="s">
        <v>5</v>
      </c>
      <c r="B125" s="196" t="s">
        <v>101</v>
      </c>
      <c r="C125" s="197"/>
      <c r="D125" s="57">
        <f>D66</f>
        <v>589</v>
      </c>
      <c r="E125" s="10"/>
    </row>
    <row r="126" spans="1:5" ht="15.75" customHeight="1" x14ac:dyDescent="0.2">
      <c r="A126" s="136" t="s">
        <v>7</v>
      </c>
      <c r="B126" s="196" t="s">
        <v>102</v>
      </c>
      <c r="C126" s="197"/>
      <c r="D126" s="57">
        <f>D76</f>
        <v>0</v>
      </c>
      <c r="E126" s="10"/>
    </row>
    <row r="127" spans="1:5" ht="15" x14ac:dyDescent="0.2">
      <c r="A127" s="36" t="s">
        <v>9</v>
      </c>
      <c r="B127" s="198" t="s">
        <v>103</v>
      </c>
      <c r="C127" s="199"/>
      <c r="D127" s="71">
        <f>D88</f>
        <v>0</v>
      </c>
      <c r="E127" s="10"/>
    </row>
    <row r="128" spans="1:5" ht="15" x14ac:dyDescent="0.2">
      <c r="A128" s="49" t="s">
        <v>40</v>
      </c>
      <c r="B128" s="200" t="s">
        <v>91</v>
      </c>
      <c r="C128" s="200"/>
      <c r="D128" s="71">
        <f>D108</f>
        <v>0</v>
      </c>
      <c r="E128" s="10"/>
    </row>
    <row r="129" spans="1:5" ht="15.75" x14ac:dyDescent="0.25">
      <c r="A129" s="141"/>
      <c r="B129" s="38" t="s">
        <v>104</v>
      </c>
      <c r="C129" s="78"/>
      <c r="D129" s="116">
        <f>SUM(D124:D128)</f>
        <v>589</v>
      </c>
      <c r="E129" s="10"/>
    </row>
    <row r="130" spans="1:5" s="11" customFormat="1" ht="15.75" x14ac:dyDescent="0.25">
      <c r="A130" s="141" t="s">
        <v>40</v>
      </c>
      <c r="B130" s="32" t="s">
        <v>105</v>
      </c>
      <c r="C130" s="79"/>
      <c r="D130" s="116">
        <f>D120</f>
        <v>107.13258999999999</v>
      </c>
      <c r="E130" s="61"/>
    </row>
    <row r="131" spans="1:5" s="11" customFormat="1" ht="15" x14ac:dyDescent="0.2">
      <c r="A131" s="153"/>
      <c r="B131" s="13" t="s">
        <v>169</v>
      </c>
      <c r="C131" s="79"/>
      <c r="D131" s="57">
        <f>ROUND((D129+(D113+D114))/(1-C119),2)</f>
        <v>646.66</v>
      </c>
      <c r="E131" s="61"/>
    </row>
    <row r="132" spans="1:5" s="11" customFormat="1" ht="15.75" x14ac:dyDescent="0.25">
      <c r="A132" s="141"/>
      <c r="B132" s="142" t="s">
        <v>59</v>
      </c>
      <c r="C132" s="79"/>
      <c r="D132" s="116">
        <f>D129+D130</f>
        <v>696.13258999999994</v>
      </c>
      <c r="E132" s="80"/>
    </row>
    <row r="133" spans="1:5" s="11" customFormat="1" ht="15" x14ac:dyDescent="0.2">
      <c r="A133" s="17"/>
      <c r="B133" s="17"/>
      <c r="C133" s="81"/>
      <c r="D133" s="82"/>
      <c r="E133" s="61"/>
    </row>
    <row r="134" spans="1:5" x14ac:dyDescent="0.2">
      <c r="C134" s="84"/>
      <c r="D134" s="85"/>
    </row>
    <row r="135" spans="1:5" x14ac:dyDescent="0.2">
      <c r="C135" s="84"/>
      <c r="D135" s="85"/>
    </row>
    <row r="136" spans="1:5" x14ac:dyDescent="0.2">
      <c r="D136" s="86"/>
    </row>
  </sheetData>
  <mergeCells count="20">
    <mergeCell ref="B103:C103"/>
    <mergeCell ref="A1:D1"/>
    <mergeCell ref="A2:C2"/>
    <mergeCell ref="C13:D13"/>
    <mergeCell ref="C20:D20"/>
    <mergeCell ref="A66:C66"/>
    <mergeCell ref="A88:C88"/>
    <mergeCell ref="A93:C93"/>
    <mergeCell ref="C98:D98"/>
    <mergeCell ref="A99:C99"/>
    <mergeCell ref="A102:D102"/>
    <mergeCell ref="B126:C126"/>
    <mergeCell ref="B127:C127"/>
    <mergeCell ref="B128:C128"/>
    <mergeCell ref="A108:C108"/>
    <mergeCell ref="A115:A118"/>
    <mergeCell ref="A122:D122"/>
    <mergeCell ref="B123:C123"/>
    <mergeCell ref="B124:C124"/>
    <mergeCell ref="B125:C125"/>
  </mergeCells>
  <pageMargins left="0.511811024" right="0.511811024" top="0.78740157499999996" bottom="0.78740157499999996" header="0.31496062000000002" footer="0.31496062000000002"/>
  <pageSetup paperSize="9" scale="73" orientation="portrait" r:id="rId1"/>
  <rowBreaks count="2" manualBreakCount="2">
    <brk id="59" max="3" man="1"/>
    <brk id="120" max="3" man="1"/>
  </rowBreaks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6"/>
  <sheetViews>
    <sheetView tabSelected="1" view="pageBreakPreview" topLeftCell="A16" zoomScaleSheetLayoutView="100" workbookViewId="0">
      <selection activeCell="D108" sqref="D108"/>
    </sheetView>
  </sheetViews>
  <sheetFormatPr defaultColWidth="11.42578125" defaultRowHeight="14.25" x14ac:dyDescent="0.2"/>
  <cols>
    <col min="1" max="1" width="13.7109375" style="4" customWidth="1"/>
    <col min="2" max="2" width="69.28515625" style="4" customWidth="1"/>
    <col min="3" max="3" width="10.28515625" style="83" customWidth="1"/>
    <col min="4" max="4" width="26" style="5" customWidth="1"/>
    <col min="5" max="5" width="16.7109375" style="6" customWidth="1"/>
    <col min="6" max="252" width="11.42578125" style="4"/>
    <col min="253" max="253" width="17" style="4" customWidth="1"/>
    <col min="254" max="254" width="75.28515625" style="4" customWidth="1"/>
    <col min="255" max="255" width="15.5703125" style="4" customWidth="1"/>
    <col min="256" max="256" width="23.140625" style="4" customWidth="1"/>
    <col min="257" max="257" width="6.28515625" style="4" customWidth="1"/>
    <col min="258" max="258" width="16.140625" style="4" customWidth="1"/>
    <col min="259" max="259" width="9" style="4" customWidth="1"/>
    <col min="260" max="260" width="5.42578125" style="4" customWidth="1"/>
    <col min="261" max="508" width="11.42578125" style="4"/>
    <col min="509" max="509" width="17" style="4" customWidth="1"/>
    <col min="510" max="510" width="75.28515625" style="4" customWidth="1"/>
    <col min="511" max="511" width="15.5703125" style="4" customWidth="1"/>
    <col min="512" max="512" width="23.140625" style="4" customWidth="1"/>
    <col min="513" max="513" width="6.28515625" style="4" customWidth="1"/>
    <col min="514" max="514" width="16.140625" style="4" customWidth="1"/>
    <col min="515" max="515" width="9" style="4" customWidth="1"/>
    <col min="516" max="516" width="5.42578125" style="4" customWidth="1"/>
    <col min="517" max="764" width="11.42578125" style="4"/>
    <col min="765" max="765" width="17" style="4" customWidth="1"/>
    <col min="766" max="766" width="75.28515625" style="4" customWidth="1"/>
    <col min="767" max="767" width="15.5703125" style="4" customWidth="1"/>
    <col min="768" max="768" width="23.140625" style="4" customWidth="1"/>
    <col min="769" max="769" width="6.28515625" style="4" customWidth="1"/>
    <col min="770" max="770" width="16.140625" style="4" customWidth="1"/>
    <col min="771" max="771" width="9" style="4" customWidth="1"/>
    <col min="772" max="772" width="5.42578125" style="4" customWidth="1"/>
    <col min="773" max="1020" width="11.42578125" style="4"/>
    <col min="1021" max="1021" width="17" style="4" customWidth="1"/>
    <col min="1022" max="1022" width="75.28515625" style="4" customWidth="1"/>
    <col min="1023" max="1023" width="15.5703125" style="4" customWidth="1"/>
    <col min="1024" max="1024" width="23.140625" style="4" customWidth="1"/>
    <col min="1025" max="1025" width="6.28515625" style="4" customWidth="1"/>
    <col min="1026" max="1026" width="16.140625" style="4" customWidth="1"/>
    <col min="1027" max="1027" width="9" style="4" customWidth="1"/>
    <col min="1028" max="1028" width="5.42578125" style="4" customWidth="1"/>
    <col min="1029" max="1276" width="11.42578125" style="4"/>
    <col min="1277" max="1277" width="17" style="4" customWidth="1"/>
    <col min="1278" max="1278" width="75.28515625" style="4" customWidth="1"/>
    <col min="1279" max="1279" width="15.5703125" style="4" customWidth="1"/>
    <col min="1280" max="1280" width="23.140625" style="4" customWidth="1"/>
    <col min="1281" max="1281" width="6.28515625" style="4" customWidth="1"/>
    <col min="1282" max="1282" width="16.140625" style="4" customWidth="1"/>
    <col min="1283" max="1283" width="9" style="4" customWidth="1"/>
    <col min="1284" max="1284" width="5.42578125" style="4" customWidth="1"/>
    <col min="1285" max="1532" width="11.42578125" style="4"/>
    <col min="1533" max="1533" width="17" style="4" customWidth="1"/>
    <col min="1534" max="1534" width="75.28515625" style="4" customWidth="1"/>
    <col min="1535" max="1535" width="15.5703125" style="4" customWidth="1"/>
    <col min="1536" max="1536" width="23.140625" style="4" customWidth="1"/>
    <col min="1537" max="1537" width="6.28515625" style="4" customWidth="1"/>
    <col min="1538" max="1538" width="16.140625" style="4" customWidth="1"/>
    <col min="1539" max="1539" width="9" style="4" customWidth="1"/>
    <col min="1540" max="1540" width="5.42578125" style="4" customWidth="1"/>
    <col min="1541" max="1788" width="11.42578125" style="4"/>
    <col min="1789" max="1789" width="17" style="4" customWidth="1"/>
    <col min="1790" max="1790" width="75.28515625" style="4" customWidth="1"/>
    <col min="1791" max="1791" width="15.5703125" style="4" customWidth="1"/>
    <col min="1792" max="1792" width="23.140625" style="4" customWidth="1"/>
    <col min="1793" max="1793" width="6.28515625" style="4" customWidth="1"/>
    <col min="1794" max="1794" width="16.140625" style="4" customWidth="1"/>
    <col min="1795" max="1795" width="9" style="4" customWidth="1"/>
    <col min="1796" max="1796" width="5.42578125" style="4" customWidth="1"/>
    <col min="1797" max="2044" width="11.42578125" style="4"/>
    <col min="2045" max="2045" width="17" style="4" customWidth="1"/>
    <col min="2046" max="2046" width="75.28515625" style="4" customWidth="1"/>
    <col min="2047" max="2047" width="15.5703125" style="4" customWidth="1"/>
    <col min="2048" max="2048" width="23.140625" style="4" customWidth="1"/>
    <col min="2049" max="2049" width="6.28515625" style="4" customWidth="1"/>
    <col min="2050" max="2050" width="16.140625" style="4" customWidth="1"/>
    <col min="2051" max="2051" width="9" style="4" customWidth="1"/>
    <col min="2052" max="2052" width="5.42578125" style="4" customWidth="1"/>
    <col min="2053" max="2300" width="11.42578125" style="4"/>
    <col min="2301" max="2301" width="17" style="4" customWidth="1"/>
    <col min="2302" max="2302" width="75.28515625" style="4" customWidth="1"/>
    <col min="2303" max="2303" width="15.5703125" style="4" customWidth="1"/>
    <col min="2304" max="2304" width="23.140625" style="4" customWidth="1"/>
    <col min="2305" max="2305" width="6.28515625" style="4" customWidth="1"/>
    <col min="2306" max="2306" width="16.140625" style="4" customWidth="1"/>
    <col min="2307" max="2307" width="9" style="4" customWidth="1"/>
    <col min="2308" max="2308" width="5.42578125" style="4" customWidth="1"/>
    <col min="2309" max="2556" width="11.42578125" style="4"/>
    <col min="2557" max="2557" width="17" style="4" customWidth="1"/>
    <col min="2558" max="2558" width="75.28515625" style="4" customWidth="1"/>
    <col min="2559" max="2559" width="15.5703125" style="4" customWidth="1"/>
    <col min="2560" max="2560" width="23.140625" style="4" customWidth="1"/>
    <col min="2561" max="2561" width="6.28515625" style="4" customWidth="1"/>
    <col min="2562" max="2562" width="16.140625" style="4" customWidth="1"/>
    <col min="2563" max="2563" width="9" style="4" customWidth="1"/>
    <col min="2564" max="2564" width="5.42578125" style="4" customWidth="1"/>
    <col min="2565" max="2812" width="11.42578125" style="4"/>
    <col min="2813" max="2813" width="17" style="4" customWidth="1"/>
    <col min="2814" max="2814" width="75.28515625" style="4" customWidth="1"/>
    <col min="2815" max="2815" width="15.5703125" style="4" customWidth="1"/>
    <col min="2816" max="2816" width="23.140625" style="4" customWidth="1"/>
    <col min="2817" max="2817" width="6.28515625" style="4" customWidth="1"/>
    <col min="2818" max="2818" width="16.140625" style="4" customWidth="1"/>
    <col min="2819" max="2819" width="9" style="4" customWidth="1"/>
    <col min="2820" max="2820" width="5.42578125" style="4" customWidth="1"/>
    <col min="2821" max="3068" width="11.42578125" style="4"/>
    <col min="3069" max="3069" width="17" style="4" customWidth="1"/>
    <col min="3070" max="3070" width="75.28515625" style="4" customWidth="1"/>
    <col min="3071" max="3071" width="15.5703125" style="4" customWidth="1"/>
    <col min="3072" max="3072" width="23.140625" style="4" customWidth="1"/>
    <col min="3073" max="3073" width="6.28515625" style="4" customWidth="1"/>
    <col min="3074" max="3074" width="16.140625" style="4" customWidth="1"/>
    <col min="3075" max="3075" width="9" style="4" customWidth="1"/>
    <col min="3076" max="3076" width="5.42578125" style="4" customWidth="1"/>
    <col min="3077" max="3324" width="11.42578125" style="4"/>
    <col min="3325" max="3325" width="17" style="4" customWidth="1"/>
    <col min="3326" max="3326" width="75.28515625" style="4" customWidth="1"/>
    <col min="3327" max="3327" width="15.5703125" style="4" customWidth="1"/>
    <col min="3328" max="3328" width="23.140625" style="4" customWidth="1"/>
    <col min="3329" max="3329" width="6.28515625" style="4" customWidth="1"/>
    <col min="3330" max="3330" width="16.140625" style="4" customWidth="1"/>
    <col min="3331" max="3331" width="9" style="4" customWidth="1"/>
    <col min="3332" max="3332" width="5.42578125" style="4" customWidth="1"/>
    <col min="3333" max="3580" width="11.42578125" style="4"/>
    <col min="3581" max="3581" width="17" style="4" customWidth="1"/>
    <col min="3582" max="3582" width="75.28515625" style="4" customWidth="1"/>
    <col min="3583" max="3583" width="15.5703125" style="4" customWidth="1"/>
    <col min="3584" max="3584" width="23.140625" style="4" customWidth="1"/>
    <col min="3585" max="3585" width="6.28515625" style="4" customWidth="1"/>
    <col min="3586" max="3586" width="16.140625" style="4" customWidth="1"/>
    <col min="3587" max="3587" width="9" style="4" customWidth="1"/>
    <col min="3588" max="3588" width="5.42578125" style="4" customWidth="1"/>
    <col min="3589" max="3836" width="11.42578125" style="4"/>
    <col min="3837" max="3837" width="17" style="4" customWidth="1"/>
    <col min="3838" max="3838" width="75.28515625" style="4" customWidth="1"/>
    <col min="3839" max="3839" width="15.5703125" style="4" customWidth="1"/>
    <col min="3840" max="3840" width="23.140625" style="4" customWidth="1"/>
    <col min="3841" max="3841" width="6.28515625" style="4" customWidth="1"/>
    <col min="3842" max="3842" width="16.140625" style="4" customWidth="1"/>
    <col min="3843" max="3843" width="9" style="4" customWidth="1"/>
    <col min="3844" max="3844" width="5.42578125" style="4" customWidth="1"/>
    <col min="3845" max="4092" width="11.42578125" style="4"/>
    <col min="4093" max="4093" width="17" style="4" customWidth="1"/>
    <col min="4094" max="4094" width="75.28515625" style="4" customWidth="1"/>
    <col min="4095" max="4095" width="15.5703125" style="4" customWidth="1"/>
    <col min="4096" max="4096" width="23.140625" style="4" customWidth="1"/>
    <col min="4097" max="4097" width="6.28515625" style="4" customWidth="1"/>
    <col min="4098" max="4098" width="16.140625" style="4" customWidth="1"/>
    <col min="4099" max="4099" width="9" style="4" customWidth="1"/>
    <col min="4100" max="4100" width="5.42578125" style="4" customWidth="1"/>
    <col min="4101" max="4348" width="11.42578125" style="4"/>
    <col min="4349" max="4349" width="17" style="4" customWidth="1"/>
    <col min="4350" max="4350" width="75.28515625" style="4" customWidth="1"/>
    <col min="4351" max="4351" width="15.5703125" style="4" customWidth="1"/>
    <col min="4352" max="4352" width="23.140625" style="4" customWidth="1"/>
    <col min="4353" max="4353" width="6.28515625" style="4" customWidth="1"/>
    <col min="4354" max="4354" width="16.140625" style="4" customWidth="1"/>
    <col min="4355" max="4355" width="9" style="4" customWidth="1"/>
    <col min="4356" max="4356" width="5.42578125" style="4" customWidth="1"/>
    <col min="4357" max="4604" width="11.42578125" style="4"/>
    <col min="4605" max="4605" width="17" style="4" customWidth="1"/>
    <col min="4606" max="4606" width="75.28515625" style="4" customWidth="1"/>
    <col min="4607" max="4607" width="15.5703125" style="4" customWidth="1"/>
    <col min="4608" max="4608" width="23.140625" style="4" customWidth="1"/>
    <col min="4609" max="4609" width="6.28515625" style="4" customWidth="1"/>
    <col min="4610" max="4610" width="16.140625" style="4" customWidth="1"/>
    <col min="4611" max="4611" width="9" style="4" customWidth="1"/>
    <col min="4612" max="4612" width="5.42578125" style="4" customWidth="1"/>
    <col min="4613" max="4860" width="11.42578125" style="4"/>
    <col min="4861" max="4861" width="17" style="4" customWidth="1"/>
    <col min="4862" max="4862" width="75.28515625" style="4" customWidth="1"/>
    <col min="4863" max="4863" width="15.5703125" style="4" customWidth="1"/>
    <col min="4864" max="4864" width="23.140625" style="4" customWidth="1"/>
    <col min="4865" max="4865" width="6.28515625" style="4" customWidth="1"/>
    <col min="4866" max="4866" width="16.140625" style="4" customWidth="1"/>
    <col min="4867" max="4867" width="9" style="4" customWidth="1"/>
    <col min="4868" max="4868" width="5.42578125" style="4" customWidth="1"/>
    <col min="4869" max="5116" width="11.42578125" style="4"/>
    <col min="5117" max="5117" width="17" style="4" customWidth="1"/>
    <col min="5118" max="5118" width="75.28515625" style="4" customWidth="1"/>
    <col min="5119" max="5119" width="15.5703125" style="4" customWidth="1"/>
    <col min="5120" max="5120" width="23.140625" style="4" customWidth="1"/>
    <col min="5121" max="5121" width="6.28515625" style="4" customWidth="1"/>
    <col min="5122" max="5122" width="16.140625" style="4" customWidth="1"/>
    <col min="5123" max="5123" width="9" style="4" customWidth="1"/>
    <col min="5124" max="5124" width="5.42578125" style="4" customWidth="1"/>
    <col min="5125" max="5372" width="11.42578125" style="4"/>
    <col min="5373" max="5373" width="17" style="4" customWidth="1"/>
    <col min="5374" max="5374" width="75.28515625" style="4" customWidth="1"/>
    <col min="5375" max="5375" width="15.5703125" style="4" customWidth="1"/>
    <col min="5376" max="5376" width="23.140625" style="4" customWidth="1"/>
    <col min="5377" max="5377" width="6.28515625" style="4" customWidth="1"/>
    <col min="5378" max="5378" width="16.140625" style="4" customWidth="1"/>
    <col min="5379" max="5379" width="9" style="4" customWidth="1"/>
    <col min="5380" max="5380" width="5.42578125" style="4" customWidth="1"/>
    <col min="5381" max="5628" width="11.42578125" style="4"/>
    <col min="5629" max="5629" width="17" style="4" customWidth="1"/>
    <col min="5630" max="5630" width="75.28515625" style="4" customWidth="1"/>
    <col min="5631" max="5631" width="15.5703125" style="4" customWidth="1"/>
    <col min="5632" max="5632" width="23.140625" style="4" customWidth="1"/>
    <col min="5633" max="5633" width="6.28515625" style="4" customWidth="1"/>
    <col min="5634" max="5634" width="16.140625" style="4" customWidth="1"/>
    <col min="5635" max="5635" width="9" style="4" customWidth="1"/>
    <col min="5636" max="5636" width="5.42578125" style="4" customWidth="1"/>
    <col min="5637" max="5884" width="11.42578125" style="4"/>
    <col min="5885" max="5885" width="17" style="4" customWidth="1"/>
    <col min="5886" max="5886" width="75.28515625" style="4" customWidth="1"/>
    <col min="5887" max="5887" width="15.5703125" style="4" customWidth="1"/>
    <col min="5888" max="5888" width="23.140625" style="4" customWidth="1"/>
    <col min="5889" max="5889" width="6.28515625" style="4" customWidth="1"/>
    <col min="5890" max="5890" width="16.140625" style="4" customWidth="1"/>
    <col min="5891" max="5891" width="9" style="4" customWidth="1"/>
    <col min="5892" max="5892" width="5.42578125" style="4" customWidth="1"/>
    <col min="5893" max="6140" width="11.42578125" style="4"/>
    <col min="6141" max="6141" width="17" style="4" customWidth="1"/>
    <col min="6142" max="6142" width="75.28515625" style="4" customWidth="1"/>
    <col min="6143" max="6143" width="15.5703125" style="4" customWidth="1"/>
    <col min="6144" max="6144" width="23.140625" style="4" customWidth="1"/>
    <col min="6145" max="6145" width="6.28515625" style="4" customWidth="1"/>
    <col min="6146" max="6146" width="16.140625" style="4" customWidth="1"/>
    <col min="6147" max="6147" width="9" style="4" customWidth="1"/>
    <col min="6148" max="6148" width="5.42578125" style="4" customWidth="1"/>
    <col min="6149" max="6396" width="11.42578125" style="4"/>
    <col min="6397" max="6397" width="17" style="4" customWidth="1"/>
    <col min="6398" max="6398" width="75.28515625" style="4" customWidth="1"/>
    <col min="6399" max="6399" width="15.5703125" style="4" customWidth="1"/>
    <col min="6400" max="6400" width="23.140625" style="4" customWidth="1"/>
    <col min="6401" max="6401" width="6.28515625" style="4" customWidth="1"/>
    <col min="6402" max="6402" width="16.140625" style="4" customWidth="1"/>
    <col min="6403" max="6403" width="9" style="4" customWidth="1"/>
    <col min="6404" max="6404" width="5.42578125" style="4" customWidth="1"/>
    <col min="6405" max="6652" width="11.42578125" style="4"/>
    <col min="6653" max="6653" width="17" style="4" customWidth="1"/>
    <col min="6654" max="6654" width="75.28515625" style="4" customWidth="1"/>
    <col min="6655" max="6655" width="15.5703125" style="4" customWidth="1"/>
    <col min="6656" max="6656" width="23.140625" style="4" customWidth="1"/>
    <col min="6657" max="6657" width="6.28515625" style="4" customWidth="1"/>
    <col min="6658" max="6658" width="16.140625" style="4" customWidth="1"/>
    <col min="6659" max="6659" width="9" style="4" customWidth="1"/>
    <col min="6660" max="6660" width="5.42578125" style="4" customWidth="1"/>
    <col min="6661" max="6908" width="11.42578125" style="4"/>
    <col min="6909" max="6909" width="17" style="4" customWidth="1"/>
    <col min="6910" max="6910" width="75.28515625" style="4" customWidth="1"/>
    <col min="6911" max="6911" width="15.5703125" style="4" customWidth="1"/>
    <col min="6912" max="6912" width="23.140625" style="4" customWidth="1"/>
    <col min="6913" max="6913" width="6.28515625" style="4" customWidth="1"/>
    <col min="6914" max="6914" width="16.140625" style="4" customWidth="1"/>
    <col min="6915" max="6915" width="9" style="4" customWidth="1"/>
    <col min="6916" max="6916" width="5.42578125" style="4" customWidth="1"/>
    <col min="6917" max="7164" width="11.42578125" style="4"/>
    <col min="7165" max="7165" width="17" style="4" customWidth="1"/>
    <col min="7166" max="7166" width="75.28515625" style="4" customWidth="1"/>
    <col min="7167" max="7167" width="15.5703125" style="4" customWidth="1"/>
    <col min="7168" max="7168" width="23.140625" style="4" customWidth="1"/>
    <col min="7169" max="7169" width="6.28515625" style="4" customWidth="1"/>
    <col min="7170" max="7170" width="16.140625" style="4" customWidth="1"/>
    <col min="7171" max="7171" width="9" style="4" customWidth="1"/>
    <col min="7172" max="7172" width="5.42578125" style="4" customWidth="1"/>
    <col min="7173" max="7420" width="11.42578125" style="4"/>
    <col min="7421" max="7421" width="17" style="4" customWidth="1"/>
    <col min="7422" max="7422" width="75.28515625" style="4" customWidth="1"/>
    <col min="7423" max="7423" width="15.5703125" style="4" customWidth="1"/>
    <col min="7424" max="7424" width="23.140625" style="4" customWidth="1"/>
    <col min="7425" max="7425" width="6.28515625" style="4" customWidth="1"/>
    <col min="7426" max="7426" width="16.140625" style="4" customWidth="1"/>
    <col min="7427" max="7427" width="9" style="4" customWidth="1"/>
    <col min="7428" max="7428" width="5.42578125" style="4" customWidth="1"/>
    <col min="7429" max="7676" width="11.42578125" style="4"/>
    <col min="7677" max="7677" width="17" style="4" customWidth="1"/>
    <col min="7678" max="7678" width="75.28515625" style="4" customWidth="1"/>
    <col min="7679" max="7679" width="15.5703125" style="4" customWidth="1"/>
    <col min="7680" max="7680" width="23.140625" style="4" customWidth="1"/>
    <col min="7681" max="7681" width="6.28515625" style="4" customWidth="1"/>
    <col min="7682" max="7682" width="16.140625" style="4" customWidth="1"/>
    <col min="7683" max="7683" width="9" style="4" customWidth="1"/>
    <col min="7684" max="7684" width="5.42578125" style="4" customWidth="1"/>
    <col min="7685" max="7932" width="11.42578125" style="4"/>
    <col min="7933" max="7933" width="17" style="4" customWidth="1"/>
    <col min="7934" max="7934" width="75.28515625" style="4" customWidth="1"/>
    <col min="7935" max="7935" width="15.5703125" style="4" customWidth="1"/>
    <col min="7936" max="7936" width="23.140625" style="4" customWidth="1"/>
    <col min="7937" max="7937" width="6.28515625" style="4" customWidth="1"/>
    <col min="7938" max="7938" width="16.140625" style="4" customWidth="1"/>
    <col min="7939" max="7939" width="9" style="4" customWidth="1"/>
    <col min="7940" max="7940" width="5.42578125" style="4" customWidth="1"/>
    <col min="7941" max="8188" width="11.42578125" style="4"/>
    <col min="8189" max="8189" width="17" style="4" customWidth="1"/>
    <col min="8190" max="8190" width="75.28515625" style="4" customWidth="1"/>
    <col min="8191" max="8191" width="15.5703125" style="4" customWidth="1"/>
    <col min="8192" max="8192" width="23.140625" style="4" customWidth="1"/>
    <col min="8193" max="8193" width="6.28515625" style="4" customWidth="1"/>
    <col min="8194" max="8194" width="16.140625" style="4" customWidth="1"/>
    <col min="8195" max="8195" width="9" style="4" customWidth="1"/>
    <col min="8196" max="8196" width="5.42578125" style="4" customWidth="1"/>
    <col min="8197" max="8444" width="11.42578125" style="4"/>
    <col min="8445" max="8445" width="17" style="4" customWidth="1"/>
    <col min="8446" max="8446" width="75.28515625" style="4" customWidth="1"/>
    <col min="8447" max="8447" width="15.5703125" style="4" customWidth="1"/>
    <col min="8448" max="8448" width="23.140625" style="4" customWidth="1"/>
    <col min="8449" max="8449" width="6.28515625" style="4" customWidth="1"/>
    <col min="8450" max="8450" width="16.140625" style="4" customWidth="1"/>
    <col min="8451" max="8451" width="9" style="4" customWidth="1"/>
    <col min="8452" max="8452" width="5.42578125" style="4" customWidth="1"/>
    <col min="8453" max="8700" width="11.42578125" style="4"/>
    <col min="8701" max="8701" width="17" style="4" customWidth="1"/>
    <col min="8702" max="8702" width="75.28515625" style="4" customWidth="1"/>
    <col min="8703" max="8703" width="15.5703125" style="4" customWidth="1"/>
    <col min="8704" max="8704" width="23.140625" style="4" customWidth="1"/>
    <col min="8705" max="8705" width="6.28515625" style="4" customWidth="1"/>
    <col min="8706" max="8706" width="16.140625" style="4" customWidth="1"/>
    <col min="8707" max="8707" width="9" style="4" customWidth="1"/>
    <col min="8708" max="8708" width="5.42578125" style="4" customWidth="1"/>
    <col min="8709" max="8956" width="11.42578125" style="4"/>
    <col min="8957" max="8957" width="17" style="4" customWidth="1"/>
    <col min="8958" max="8958" width="75.28515625" style="4" customWidth="1"/>
    <col min="8959" max="8959" width="15.5703125" style="4" customWidth="1"/>
    <col min="8960" max="8960" width="23.140625" style="4" customWidth="1"/>
    <col min="8961" max="8961" width="6.28515625" style="4" customWidth="1"/>
    <col min="8962" max="8962" width="16.140625" style="4" customWidth="1"/>
    <col min="8963" max="8963" width="9" style="4" customWidth="1"/>
    <col min="8964" max="8964" width="5.42578125" style="4" customWidth="1"/>
    <col min="8965" max="9212" width="11.42578125" style="4"/>
    <col min="9213" max="9213" width="17" style="4" customWidth="1"/>
    <col min="9214" max="9214" width="75.28515625" style="4" customWidth="1"/>
    <col min="9215" max="9215" width="15.5703125" style="4" customWidth="1"/>
    <col min="9216" max="9216" width="23.140625" style="4" customWidth="1"/>
    <col min="9217" max="9217" width="6.28515625" style="4" customWidth="1"/>
    <col min="9218" max="9218" width="16.140625" style="4" customWidth="1"/>
    <col min="9219" max="9219" width="9" style="4" customWidth="1"/>
    <col min="9220" max="9220" width="5.42578125" style="4" customWidth="1"/>
    <col min="9221" max="9468" width="11.42578125" style="4"/>
    <col min="9469" max="9469" width="17" style="4" customWidth="1"/>
    <col min="9470" max="9470" width="75.28515625" style="4" customWidth="1"/>
    <col min="9471" max="9471" width="15.5703125" style="4" customWidth="1"/>
    <col min="9472" max="9472" width="23.140625" style="4" customWidth="1"/>
    <col min="9473" max="9473" width="6.28515625" style="4" customWidth="1"/>
    <col min="9474" max="9474" width="16.140625" style="4" customWidth="1"/>
    <col min="9475" max="9475" width="9" style="4" customWidth="1"/>
    <col min="9476" max="9476" width="5.42578125" style="4" customWidth="1"/>
    <col min="9477" max="9724" width="11.42578125" style="4"/>
    <col min="9725" max="9725" width="17" style="4" customWidth="1"/>
    <col min="9726" max="9726" width="75.28515625" style="4" customWidth="1"/>
    <col min="9727" max="9727" width="15.5703125" style="4" customWidth="1"/>
    <col min="9728" max="9728" width="23.140625" style="4" customWidth="1"/>
    <col min="9729" max="9729" width="6.28515625" style="4" customWidth="1"/>
    <col min="9730" max="9730" width="16.140625" style="4" customWidth="1"/>
    <col min="9731" max="9731" width="9" style="4" customWidth="1"/>
    <col min="9732" max="9732" width="5.42578125" style="4" customWidth="1"/>
    <col min="9733" max="9980" width="11.42578125" style="4"/>
    <col min="9981" max="9981" width="17" style="4" customWidth="1"/>
    <col min="9982" max="9982" width="75.28515625" style="4" customWidth="1"/>
    <col min="9983" max="9983" width="15.5703125" style="4" customWidth="1"/>
    <col min="9984" max="9984" width="23.140625" style="4" customWidth="1"/>
    <col min="9985" max="9985" width="6.28515625" style="4" customWidth="1"/>
    <col min="9986" max="9986" width="16.140625" style="4" customWidth="1"/>
    <col min="9987" max="9987" width="9" style="4" customWidth="1"/>
    <col min="9988" max="9988" width="5.42578125" style="4" customWidth="1"/>
    <col min="9989" max="10236" width="11.42578125" style="4"/>
    <col min="10237" max="10237" width="17" style="4" customWidth="1"/>
    <col min="10238" max="10238" width="75.28515625" style="4" customWidth="1"/>
    <col min="10239" max="10239" width="15.5703125" style="4" customWidth="1"/>
    <col min="10240" max="10240" width="23.140625" style="4" customWidth="1"/>
    <col min="10241" max="10241" width="6.28515625" style="4" customWidth="1"/>
    <col min="10242" max="10242" width="16.140625" style="4" customWidth="1"/>
    <col min="10243" max="10243" width="9" style="4" customWidth="1"/>
    <col min="10244" max="10244" width="5.42578125" style="4" customWidth="1"/>
    <col min="10245" max="10492" width="11.42578125" style="4"/>
    <col min="10493" max="10493" width="17" style="4" customWidth="1"/>
    <col min="10494" max="10494" width="75.28515625" style="4" customWidth="1"/>
    <col min="10495" max="10495" width="15.5703125" style="4" customWidth="1"/>
    <col min="10496" max="10496" width="23.140625" style="4" customWidth="1"/>
    <col min="10497" max="10497" width="6.28515625" style="4" customWidth="1"/>
    <col min="10498" max="10498" width="16.140625" style="4" customWidth="1"/>
    <col min="10499" max="10499" width="9" style="4" customWidth="1"/>
    <col min="10500" max="10500" width="5.42578125" style="4" customWidth="1"/>
    <col min="10501" max="10748" width="11.42578125" style="4"/>
    <col min="10749" max="10749" width="17" style="4" customWidth="1"/>
    <col min="10750" max="10750" width="75.28515625" style="4" customWidth="1"/>
    <col min="10751" max="10751" width="15.5703125" style="4" customWidth="1"/>
    <col min="10752" max="10752" width="23.140625" style="4" customWidth="1"/>
    <col min="10753" max="10753" width="6.28515625" style="4" customWidth="1"/>
    <col min="10754" max="10754" width="16.140625" style="4" customWidth="1"/>
    <col min="10755" max="10755" width="9" style="4" customWidth="1"/>
    <col min="10756" max="10756" width="5.42578125" style="4" customWidth="1"/>
    <col min="10757" max="11004" width="11.42578125" style="4"/>
    <col min="11005" max="11005" width="17" style="4" customWidth="1"/>
    <col min="11006" max="11006" width="75.28515625" style="4" customWidth="1"/>
    <col min="11007" max="11007" width="15.5703125" style="4" customWidth="1"/>
    <col min="11008" max="11008" width="23.140625" style="4" customWidth="1"/>
    <col min="11009" max="11009" width="6.28515625" style="4" customWidth="1"/>
    <col min="11010" max="11010" width="16.140625" style="4" customWidth="1"/>
    <col min="11011" max="11011" width="9" style="4" customWidth="1"/>
    <col min="11012" max="11012" width="5.42578125" style="4" customWidth="1"/>
    <col min="11013" max="11260" width="11.42578125" style="4"/>
    <col min="11261" max="11261" width="17" style="4" customWidth="1"/>
    <col min="11262" max="11262" width="75.28515625" style="4" customWidth="1"/>
    <col min="11263" max="11263" width="15.5703125" style="4" customWidth="1"/>
    <col min="11264" max="11264" width="23.140625" style="4" customWidth="1"/>
    <col min="11265" max="11265" width="6.28515625" style="4" customWidth="1"/>
    <col min="11266" max="11266" width="16.140625" style="4" customWidth="1"/>
    <col min="11267" max="11267" width="9" style="4" customWidth="1"/>
    <col min="11268" max="11268" width="5.42578125" style="4" customWidth="1"/>
    <col min="11269" max="11516" width="11.42578125" style="4"/>
    <col min="11517" max="11517" width="17" style="4" customWidth="1"/>
    <col min="11518" max="11518" width="75.28515625" style="4" customWidth="1"/>
    <col min="11519" max="11519" width="15.5703125" style="4" customWidth="1"/>
    <col min="11520" max="11520" width="23.140625" style="4" customWidth="1"/>
    <col min="11521" max="11521" width="6.28515625" style="4" customWidth="1"/>
    <col min="11522" max="11522" width="16.140625" style="4" customWidth="1"/>
    <col min="11523" max="11523" width="9" style="4" customWidth="1"/>
    <col min="11524" max="11524" width="5.42578125" style="4" customWidth="1"/>
    <col min="11525" max="11772" width="11.42578125" style="4"/>
    <col min="11773" max="11773" width="17" style="4" customWidth="1"/>
    <col min="11774" max="11774" width="75.28515625" style="4" customWidth="1"/>
    <col min="11775" max="11775" width="15.5703125" style="4" customWidth="1"/>
    <col min="11776" max="11776" width="23.140625" style="4" customWidth="1"/>
    <col min="11777" max="11777" width="6.28515625" style="4" customWidth="1"/>
    <col min="11778" max="11778" width="16.140625" style="4" customWidth="1"/>
    <col min="11779" max="11779" width="9" style="4" customWidth="1"/>
    <col min="11780" max="11780" width="5.42578125" style="4" customWidth="1"/>
    <col min="11781" max="12028" width="11.42578125" style="4"/>
    <col min="12029" max="12029" width="17" style="4" customWidth="1"/>
    <col min="12030" max="12030" width="75.28515625" style="4" customWidth="1"/>
    <col min="12031" max="12031" width="15.5703125" style="4" customWidth="1"/>
    <col min="12032" max="12032" width="23.140625" style="4" customWidth="1"/>
    <col min="12033" max="12033" width="6.28515625" style="4" customWidth="1"/>
    <col min="12034" max="12034" width="16.140625" style="4" customWidth="1"/>
    <col min="12035" max="12035" width="9" style="4" customWidth="1"/>
    <col min="12036" max="12036" width="5.42578125" style="4" customWidth="1"/>
    <col min="12037" max="12284" width="11.42578125" style="4"/>
    <col min="12285" max="12285" width="17" style="4" customWidth="1"/>
    <col min="12286" max="12286" width="75.28515625" style="4" customWidth="1"/>
    <col min="12287" max="12287" width="15.5703125" style="4" customWidth="1"/>
    <col min="12288" max="12288" width="23.140625" style="4" customWidth="1"/>
    <col min="12289" max="12289" width="6.28515625" style="4" customWidth="1"/>
    <col min="12290" max="12290" width="16.140625" style="4" customWidth="1"/>
    <col min="12291" max="12291" width="9" style="4" customWidth="1"/>
    <col min="12292" max="12292" width="5.42578125" style="4" customWidth="1"/>
    <col min="12293" max="12540" width="11.42578125" style="4"/>
    <col min="12541" max="12541" width="17" style="4" customWidth="1"/>
    <col min="12542" max="12542" width="75.28515625" style="4" customWidth="1"/>
    <col min="12543" max="12543" width="15.5703125" style="4" customWidth="1"/>
    <col min="12544" max="12544" width="23.140625" style="4" customWidth="1"/>
    <col min="12545" max="12545" width="6.28515625" style="4" customWidth="1"/>
    <col min="12546" max="12546" width="16.140625" style="4" customWidth="1"/>
    <col min="12547" max="12547" width="9" style="4" customWidth="1"/>
    <col min="12548" max="12548" width="5.42578125" style="4" customWidth="1"/>
    <col min="12549" max="12796" width="11.42578125" style="4"/>
    <col min="12797" max="12797" width="17" style="4" customWidth="1"/>
    <col min="12798" max="12798" width="75.28515625" style="4" customWidth="1"/>
    <col min="12799" max="12799" width="15.5703125" style="4" customWidth="1"/>
    <col min="12800" max="12800" width="23.140625" style="4" customWidth="1"/>
    <col min="12801" max="12801" width="6.28515625" style="4" customWidth="1"/>
    <col min="12802" max="12802" width="16.140625" style="4" customWidth="1"/>
    <col min="12803" max="12803" width="9" style="4" customWidth="1"/>
    <col min="12804" max="12804" width="5.42578125" style="4" customWidth="1"/>
    <col min="12805" max="13052" width="11.42578125" style="4"/>
    <col min="13053" max="13053" width="17" style="4" customWidth="1"/>
    <col min="13054" max="13054" width="75.28515625" style="4" customWidth="1"/>
    <col min="13055" max="13055" width="15.5703125" style="4" customWidth="1"/>
    <col min="13056" max="13056" width="23.140625" style="4" customWidth="1"/>
    <col min="13057" max="13057" width="6.28515625" style="4" customWidth="1"/>
    <col min="13058" max="13058" width="16.140625" style="4" customWidth="1"/>
    <col min="13059" max="13059" width="9" style="4" customWidth="1"/>
    <col min="13060" max="13060" width="5.42578125" style="4" customWidth="1"/>
    <col min="13061" max="13308" width="11.42578125" style="4"/>
    <col min="13309" max="13309" width="17" style="4" customWidth="1"/>
    <col min="13310" max="13310" width="75.28515625" style="4" customWidth="1"/>
    <col min="13311" max="13311" width="15.5703125" style="4" customWidth="1"/>
    <col min="13312" max="13312" width="23.140625" style="4" customWidth="1"/>
    <col min="13313" max="13313" width="6.28515625" style="4" customWidth="1"/>
    <col min="13314" max="13314" width="16.140625" style="4" customWidth="1"/>
    <col min="13315" max="13315" width="9" style="4" customWidth="1"/>
    <col min="13316" max="13316" width="5.42578125" style="4" customWidth="1"/>
    <col min="13317" max="13564" width="11.42578125" style="4"/>
    <col min="13565" max="13565" width="17" style="4" customWidth="1"/>
    <col min="13566" max="13566" width="75.28515625" style="4" customWidth="1"/>
    <col min="13567" max="13567" width="15.5703125" style="4" customWidth="1"/>
    <col min="13568" max="13568" width="23.140625" style="4" customWidth="1"/>
    <col min="13569" max="13569" width="6.28515625" style="4" customWidth="1"/>
    <col min="13570" max="13570" width="16.140625" style="4" customWidth="1"/>
    <col min="13571" max="13571" width="9" style="4" customWidth="1"/>
    <col min="13572" max="13572" width="5.42578125" style="4" customWidth="1"/>
    <col min="13573" max="13820" width="11.42578125" style="4"/>
    <col min="13821" max="13821" width="17" style="4" customWidth="1"/>
    <col min="13822" max="13822" width="75.28515625" style="4" customWidth="1"/>
    <col min="13823" max="13823" width="15.5703125" style="4" customWidth="1"/>
    <col min="13824" max="13824" width="23.140625" style="4" customWidth="1"/>
    <col min="13825" max="13825" width="6.28515625" style="4" customWidth="1"/>
    <col min="13826" max="13826" width="16.140625" style="4" customWidth="1"/>
    <col min="13827" max="13827" width="9" style="4" customWidth="1"/>
    <col min="13828" max="13828" width="5.42578125" style="4" customWidth="1"/>
    <col min="13829" max="14076" width="11.42578125" style="4"/>
    <col min="14077" max="14077" width="17" style="4" customWidth="1"/>
    <col min="14078" max="14078" width="75.28515625" style="4" customWidth="1"/>
    <col min="14079" max="14079" width="15.5703125" style="4" customWidth="1"/>
    <col min="14080" max="14080" width="23.140625" style="4" customWidth="1"/>
    <col min="14081" max="14081" width="6.28515625" style="4" customWidth="1"/>
    <col min="14082" max="14082" width="16.140625" style="4" customWidth="1"/>
    <col min="14083" max="14083" width="9" style="4" customWidth="1"/>
    <col min="14084" max="14084" width="5.42578125" style="4" customWidth="1"/>
    <col min="14085" max="14332" width="11.42578125" style="4"/>
    <col min="14333" max="14333" width="17" style="4" customWidth="1"/>
    <col min="14334" max="14334" width="75.28515625" style="4" customWidth="1"/>
    <col min="14335" max="14335" width="15.5703125" style="4" customWidth="1"/>
    <col min="14336" max="14336" width="23.140625" style="4" customWidth="1"/>
    <col min="14337" max="14337" width="6.28515625" style="4" customWidth="1"/>
    <col min="14338" max="14338" width="16.140625" style="4" customWidth="1"/>
    <col min="14339" max="14339" width="9" style="4" customWidth="1"/>
    <col min="14340" max="14340" width="5.42578125" style="4" customWidth="1"/>
    <col min="14341" max="14588" width="11.42578125" style="4"/>
    <col min="14589" max="14589" width="17" style="4" customWidth="1"/>
    <col min="14590" max="14590" width="75.28515625" style="4" customWidth="1"/>
    <col min="14591" max="14591" width="15.5703125" style="4" customWidth="1"/>
    <col min="14592" max="14592" width="23.140625" style="4" customWidth="1"/>
    <col min="14593" max="14593" width="6.28515625" style="4" customWidth="1"/>
    <col min="14594" max="14594" width="16.140625" style="4" customWidth="1"/>
    <col min="14595" max="14595" width="9" style="4" customWidth="1"/>
    <col min="14596" max="14596" width="5.42578125" style="4" customWidth="1"/>
    <col min="14597" max="14844" width="11.42578125" style="4"/>
    <col min="14845" max="14845" width="17" style="4" customWidth="1"/>
    <col min="14846" max="14846" width="75.28515625" style="4" customWidth="1"/>
    <col min="14847" max="14847" width="15.5703125" style="4" customWidth="1"/>
    <col min="14848" max="14848" width="23.140625" style="4" customWidth="1"/>
    <col min="14849" max="14849" width="6.28515625" style="4" customWidth="1"/>
    <col min="14850" max="14850" width="16.140625" style="4" customWidth="1"/>
    <col min="14851" max="14851" width="9" style="4" customWidth="1"/>
    <col min="14852" max="14852" width="5.42578125" style="4" customWidth="1"/>
    <col min="14853" max="15100" width="11.42578125" style="4"/>
    <col min="15101" max="15101" width="17" style="4" customWidth="1"/>
    <col min="15102" max="15102" width="75.28515625" style="4" customWidth="1"/>
    <col min="15103" max="15103" width="15.5703125" style="4" customWidth="1"/>
    <col min="15104" max="15104" width="23.140625" style="4" customWidth="1"/>
    <col min="15105" max="15105" width="6.28515625" style="4" customWidth="1"/>
    <col min="15106" max="15106" width="16.140625" style="4" customWidth="1"/>
    <col min="15107" max="15107" width="9" style="4" customWidth="1"/>
    <col min="15108" max="15108" width="5.42578125" style="4" customWidth="1"/>
    <col min="15109" max="15356" width="11.42578125" style="4"/>
    <col min="15357" max="15357" width="17" style="4" customWidth="1"/>
    <col min="15358" max="15358" width="75.28515625" style="4" customWidth="1"/>
    <col min="15359" max="15359" width="15.5703125" style="4" customWidth="1"/>
    <col min="15360" max="15360" width="23.140625" style="4" customWidth="1"/>
    <col min="15361" max="15361" width="6.28515625" style="4" customWidth="1"/>
    <col min="15362" max="15362" width="16.140625" style="4" customWidth="1"/>
    <col min="15363" max="15363" width="9" style="4" customWidth="1"/>
    <col min="15364" max="15364" width="5.42578125" style="4" customWidth="1"/>
    <col min="15365" max="15612" width="11.42578125" style="4"/>
    <col min="15613" max="15613" width="17" style="4" customWidth="1"/>
    <col min="15614" max="15614" width="75.28515625" style="4" customWidth="1"/>
    <col min="15615" max="15615" width="15.5703125" style="4" customWidth="1"/>
    <col min="15616" max="15616" width="23.140625" style="4" customWidth="1"/>
    <col min="15617" max="15617" width="6.28515625" style="4" customWidth="1"/>
    <col min="15618" max="15618" width="16.140625" style="4" customWidth="1"/>
    <col min="15619" max="15619" width="9" style="4" customWidth="1"/>
    <col min="15620" max="15620" width="5.42578125" style="4" customWidth="1"/>
    <col min="15621" max="15868" width="11.42578125" style="4"/>
    <col min="15869" max="15869" width="17" style="4" customWidth="1"/>
    <col min="15870" max="15870" width="75.28515625" style="4" customWidth="1"/>
    <col min="15871" max="15871" width="15.5703125" style="4" customWidth="1"/>
    <col min="15872" max="15872" width="23.140625" style="4" customWidth="1"/>
    <col min="15873" max="15873" width="6.28515625" style="4" customWidth="1"/>
    <col min="15874" max="15874" width="16.140625" style="4" customWidth="1"/>
    <col min="15875" max="15875" width="9" style="4" customWidth="1"/>
    <col min="15876" max="15876" width="5.42578125" style="4" customWidth="1"/>
    <col min="15877" max="16124" width="11.42578125" style="4"/>
    <col min="16125" max="16125" width="17" style="4" customWidth="1"/>
    <col min="16126" max="16126" width="75.28515625" style="4" customWidth="1"/>
    <col min="16127" max="16127" width="15.5703125" style="4" customWidth="1"/>
    <col min="16128" max="16128" width="23.140625" style="4" customWidth="1"/>
    <col min="16129" max="16129" width="6.28515625" style="4" customWidth="1"/>
    <col min="16130" max="16130" width="16.140625" style="4" customWidth="1"/>
    <col min="16131" max="16131" width="9" style="4" customWidth="1"/>
    <col min="16132" max="16132" width="5.42578125" style="4" customWidth="1"/>
    <col min="16133" max="16384" width="11.42578125" style="4"/>
  </cols>
  <sheetData>
    <row r="1" spans="1:5" ht="17.25" customHeight="1" x14ac:dyDescent="0.25">
      <c r="A1" s="209" t="s">
        <v>164</v>
      </c>
      <c r="B1" s="209"/>
      <c r="C1" s="209"/>
      <c r="D1" s="209"/>
    </row>
    <row r="2" spans="1:5" s="11" customFormat="1" ht="18.75" customHeight="1" x14ac:dyDescent="0.25">
      <c r="A2" s="210" t="s">
        <v>60</v>
      </c>
      <c r="B2" s="210"/>
      <c r="C2" s="210"/>
      <c r="D2" s="9"/>
      <c r="E2" s="10"/>
    </row>
    <row r="3" spans="1:5" s="11" customFormat="1" ht="18.75" customHeight="1" x14ac:dyDescent="0.25">
      <c r="A3" s="7"/>
      <c r="B3" s="152"/>
      <c r="C3" s="8"/>
      <c r="D3" s="9"/>
      <c r="E3" s="10"/>
    </row>
    <row r="4" spans="1:5" s="11" customFormat="1" ht="18.75" customHeight="1" x14ac:dyDescent="0.2">
      <c r="A4" s="12" t="s">
        <v>0</v>
      </c>
      <c r="B4" s="13" t="s">
        <v>161</v>
      </c>
      <c r="C4" s="14"/>
      <c r="D4" s="9"/>
      <c r="E4" s="10"/>
    </row>
    <row r="5" spans="1:5" s="11" customFormat="1" ht="18.75" customHeight="1" x14ac:dyDescent="0.2">
      <c r="A5" s="15" t="s">
        <v>1</v>
      </c>
      <c r="B5" s="16" t="s">
        <v>143</v>
      </c>
      <c r="C5" s="14"/>
      <c r="D5" s="9"/>
      <c r="E5" s="10"/>
    </row>
    <row r="6" spans="1:5" s="11" customFormat="1" ht="30" customHeight="1" x14ac:dyDescent="0.2">
      <c r="A6" s="1" t="s">
        <v>2</v>
      </c>
      <c r="B6" s="1"/>
      <c r="C6" s="17"/>
      <c r="D6" s="18"/>
      <c r="E6" s="10"/>
    </row>
    <row r="7" spans="1:5" s="11" customFormat="1" ht="15" customHeight="1" x14ac:dyDescent="0.2">
      <c r="A7" s="156" t="s">
        <v>3</v>
      </c>
      <c r="B7" s="13" t="s">
        <v>4</v>
      </c>
      <c r="C7" s="154"/>
      <c r="D7" s="19"/>
      <c r="E7" s="10"/>
    </row>
    <row r="8" spans="1:5" s="11" customFormat="1" ht="15" customHeight="1" x14ac:dyDescent="0.2">
      <c r="A8" s="20" t="s">
        <v>5</v>
      </c>
      <c r="B8" s="1" t="s">
        <v>6</v>
      </c>
      <c r="C8" s="17"/>
      <c r="D8" s="21" t="s">
        <v>162</v>
      </c>
      <c r="E8" s="10"/>
    </row>
    <row r="9" spans="1:5" s="11" customFormat="1" ht="15" customHeight="1" x14ac:dyDescent="0.2">
      <c r="A9" s="156" t="s">
        <v>7</v>
      </c>
      <c r="B9" s="13" t="s">
        <v>8</v>
      </c>
      <c r="C9" s="154"/>
      <c r="D9" s="162" t="s">
        <v>163</v>
      </c>
      <c r="E9" s="10"/>
    </row>
    <row r="10" spans="1:5" s="11" customFormat="1" ht="15" customHeight="1" x14ac:dyDescent="0.2">
      <c r="A10" s="156" t="s">
        <v>9</v>
      </c>
      <c r="B10" s="13" t="s">
        <v>10</v>
      </c>
      <c r="C10" s="154"/>
      <c r="D10" s="21" t="s">
        <v>11</v>
      </c>
      <c r="E10" s="10"/>
    </row>
    <row r="11" spans="1:5" s="11" customFormat="1" ht="30" customHeight="1" x14ac:dyDescent="0.2">
      <c r="A11" s="3" t="s">
        <v>12</v>
      </c>
      <c r="B11" s="1"/>
      <c r="C11" s="17"/>
      <c r="D11" s="22"/>
      <c r="E11" s="10"/>
    </row>
    <row r="12" spans="1:5" s="11" customFormat="1" ht="15" customHeight="1" x14ac:dyDescent="0.2">
      <c r="A12" s="23" t="s">
        <v>13</v>
      </c>
      <c r="B12" s="24" t="s">
        <v>14</v>
      </c>
      <c r="C12" s="25"/>
      <c r="D12" s="26" t="s">
        <v>15</v>
      </c>
      <c r="E12" s="10"/>
    </row>
    <row r="13" spans="1:5" s="11" customFormat="1" ht="15" customHeight="1" x14ac:dyDescent="0.2">
      <c r="A13" s="87" t="s">
        <v>116</v>
      </c>
      <c r="B13" s="27" t="s">
        <v>16</v>
      </c>
      <c r="C13" s="211"/>
      <c r="D13" s="212"/>
      <c r="E13" s="10"/>
    </row>
    <row r="14" spans="1:5" s="11" customFormat="1" ht="30" customHeight="1" x14ac:dyDescent="0.2">
      <c r="A14" s="1" t="s">
        <v>17</v>
      </c>
      <c r="B14" s="28"/>
      <c r="C14" s="17"/>
      <c r="D14" s="29"/>
      <c r="E14" s="10"/>
    </row>
    <row r="15" spans="1:5" s="7" customFormat="1" ht="18" customHeight="1" x14ac:dyDescent="0.25">
      <c r="A15" s="1" t="s">
        <v>18</v>
      </c>
      <c r="B15" s="1"/>
      <c r="C15" s="2"/>
      <c r="D15" s="30"/>
      <c r="E15" s="31"/>
    </row>
    <row r="16" spans="1:5" s="7" customFormat="1" ht="15" customHeight="1" x14ac:dyDescent="0.25">
      <c r="A16" s="32" t="s">
        <v>19</v>
      </c>
      <c r="B16" s="33"/>
      <c r="C16" s="34"/>
      <c r="D16" s="35"/>
      <c r="E16" s="31"/>
    </row>
    <row r="17" spans="1:5" s="11" customFormat="1" ht="15" customHeight="1" x14ac:dyDescent="0.2">
      <c r="A17" s="36">
        <v>1</v>
      </c>
      <c r="B17" s="37" t="s">
        <v>20</v>
      </c>
      <c r="C17" s="38"/>
      <c r="D17" s="39" t="s">
        <v>21</v>
      </c>
      <c r="E17" s="40"/>
    </row>
    <row r="18" spans="1:5" s="11" customFormat="1" ht="15" customHeight="1" x14ac:dyDescent="0.2">
      <c r="A18" s="36">
        <v>2</v>
      </c>
      <c r="B18" s="37" t="s">
        <v>61</v>
      </c>
      <c r="C18" s="38"/>
      <c r="D18" s="39"/>
      <c r="E18" s="40"/>
    </row>
    <row r="19" spans="1:5" s="11" customFormat="1" ht="15" customHeight="1" x14ac:dyDescent="0.25">
      <c r="A19" s="36">
        <v>3</v>
      </c>
      <c r="B19" s="37" t="s">
        <v>22</v>
      </c>
      <c r="C19" s="38"/>
      <c r="D19" s="41">
        <f>'VALORES BASE'!C12</f>
        <v>0</v>
      </c>
      <c r="E19" s="62" t="s">
        <v>165</v>
      </c>
    </row>
    <row r="20" spans="1:5" s="11" customFormat="1" ht="15" customHeight="1" x14ac:dyDescent="0.2">
      <c r="A20" s="153">
        <v>4</v>
      </c>
      <c r="B20" s="149" t="s">
        <v>23</v>
      </c>
      <c r="C20" s="213" t="s">
        <v>155</v>
      </c>
      <c r="D20" s="214"/>
      <c r="E20" s="10"/>
    </row>
    <row r="21" spans="1:5" s="11" customFormat="1" ht="15" customHeight="1" x14ac:dyDescent="0.2">
      <c r="A21" s="42">
        <v>5</v>
      </c>
      <c r="B21" s="43" t="s">
        <v>24</v>
      </c>
      <c r="C21" s="44"/>
      <c r="D21" s="45"/>
      <c r="E21" s="10"/>
    </row>
    <row r="22" spans="1:5" s="7" customFormat="1" ht="30" customHeight="1" x14ac:dyDescent="0.25">
      <c r="A22" s="1" t="s">
        <v>82</v>
      </c>
      <c r="B22" s="1"/>
      <c r="C22" s="2"/>
      <c r="D22" s="30"/>
      <c r="E22" s="31"/>
    </row>
    <row r="23" spans="1:5" s="11" customFormat="1" ht="15" customHeight="1" x14ac:dyDescent="0.2">
      <c r="A23" s="153">
        <v>1</v>
      </c>
      <c r="B23" s="153" t="s">
        <v>25</v>
      </c>
      <c r="C23" s="155"/>
      <c r="D23" s="46" t="s">
        <v>26</v>
      </c>
      <c r="E23" s="10"/>
    </row>
    <row r="24" spans="1:5" s="48" customFormat="1" ht="15.75" x14ac:dyDescent="0.25">
      <c r="A24" s="49" t="s">
        <v>3</v>
      </c>
      <c r="B24" s="50" t="s">
        <v>106</v>
      </c>
      <c r="C24" s="94"/>
      <c r="D24" s="95">
        <f>D19</f>
        <v>0</v>
      </c>
      <c r="E24" s="47"/>
    </row>
    <row r="25" spans="1:5" s="48" customFormat="1" ht="15.75" x14ac:dyDescent="0.25">
      <c r="A25" s="49" t="s">
        <v>5</v>
      </c>
      <c r="B25" s="50" t="s">
        <v>62</v>
      </c>
      <c r="C25" s="53">
        <v>0.3</v>
      </c>
      <c r="D25" s="95">
        <f>C25*D24</f>
        <v>0</v>
      </c>
      <c r="E25" s="47"/>
    </row>
    <row r="26" spans="1:5" s="1" customFormat="1" ht="15" x14ac:dyDescent="0.2">
      <c r="A26" s="49" t="s">
        <v>7</v>
      </c>
      <c r="B26" s="50" t="s">
        <v>27</v>
      </c>
      <c r="C26" s="51">
        <v>0.2</v>
      </c>
      <c r="D26" s="95">
        <f>((D24+D25)*58.33/100)*20/100</f>
        <v>0</v>
      </c>
      <c r="E26" s="52" t="s">
        <v>171</v>
      </c>
    </row>
    <row r="27" spans="1:5" s="1" customFormat="1" ht="15" x14ac:dyDescent="0.2">
      <c r="A27" s="153" t="s">
        <v>9</v>
      </c>
      <c r="B27" s="50" t="s">
        <v>170</v>
      </c>
      <c r="C27" s="53">
        <v>0.5</v>
      </c>
      <c r="D27" s="95">
        <f>((D24+D25)*8.33/100)*50/100</f>
        <v>0</v>
      </c>
      <c r="E27" s="52" t="s">
        <v>172</v>
      </c>
    </row>
    <row r="28" spans="1:5" ht="15.75" x14ac:dyDescent="0.25">
      <c r="A28" s="1"/>
      <c r="B28" s="55" t="s">
        <v>28</v>
      </c>
      <c r="C28" s="56"/>
      <c r="D28" s="116">
        <f>SUM(D24:D27)</f>
        <v>0</v>
      </c>
      <c r="E28" s="58"/>
    </row>
    <row r="29" spans="1:5" ht="16.5" thickBot="1" x14ac:dyDescent="0.3">
      <c r="A29" s="1"/>
      <c r="B29" s="3"/>
      <c r="C29" s="88"/>
      <c r="D29" s="82"/>
      <c r="E29" s="58"/>
    </row>
    <row r="30" spans="1:5" ht="16.5" thickBot="1" x14ac:dyDescent="0.3">
      <c r="A30" s="1"/>
      <c r="B30" s="102" t="s">
        <v>80</v>
      </c>
      <c r="C30" s="88"/>
      <c r="D30" s="82"/>
      <c r="E30" s="58"/>
    </row>
    <row r="31" spans="1:5" ht="15.75" x14ac:dyDescent="0.25">
      <c r="A31" s="1"/>
      <c r="B31" s="3"/>
      <c r="C31" s="88"/>
      <c r="D31" s="82"/>
      <c r="E31" s="58"/>
    </row>
    <row r="32" spans="1:5" ht="15.75" x14ac:dyDescent="0.25">
      <c r="A32" s="1" t="s">
        <v>63</v>
      </c>
      <c r="B32" s="69"/>
      <c r="C32" s="2"/>
      <c r="D32" s="30"/>
      <c r="E32" s="58"/>
    </row>
    <row r="33" spans="1:5" ht="15" x14ac:dyDescent="0.2">
      <c r="A33" s="156" t="s">
        <v>64</v>
      </c>
      <c r="B33" s="156" t="s">
        <v>49</v>
      </c>
      <c r="C33" s="156" t="s">
        <v>35</v>
      </c>
      <c r="D33" s="46" t="s">
        <v>26</v>
      </c>
      <c r="E33" s="58"/>
    </row>
    <row r="34" spans="1:5" ht="15" x14ac:dyDescent="0.2">
      <c r="A34" s="36" t="s">
        <v>3</v>
      </c>
      <c r="B34" s="37" t="s">
        <v>50</v>
      </c>
      <c r="C34" s="70">
        <v>8.3299999999999999E-2</v>
      </c>
      <c r="D34" s="74">
        <f>C34*D28</f>
        <v>0</v>
      </c>
      <c r="E34" s="58" t="s">
        <v>115</v>
      </c>
    </row>
    <row r="35" spans="1:5" ht="15" x14ac:dyDescent="0.2">
      <c r="A35" s="156" t="s">
        <v>5</v>
      </c>
      <c r="B35" s="150" t="s">
        <v>65</v>
      </c>
      <c r="C35" s="122">
        <v>0.121</v>
      </c>
      <c r="D35" s="100">
        <f>D28*C35</f>
        <v>0</v>
      </c>
      <c r="E35" s="58" t="s">
        <v>115</v>
      </c>
    </row>
    <row r="36" spans="1:5" ht="15" x14ac:dyDescent="0.2">
      <c r="A36" s="156"/>
      <c r="B36" s="151" t="s">
        <v>113</v>
      </c>
      <c r="C36" s="122"/>
      <c r="D36" s="100">
        <f>SUM(D34:D35)</f>
        <v>0</v>
      </c>
      <c r="E36" s="58"/>
    </row>
    <row r="37" spans="1:5" ht="15" x14ac:dyDescent="0.2">
      <c r="A37" s="156" t="s">
        <v>7</v>
      </c>
      <c r="B37" s="151" t="s">
        <v>114</v>
      </c>
      <c r="C37" s="122"/>
      <c r="D37" s="100">
        <f>D36*C50</f>
        <v>0</v>
      </c>
      <c r="E37" s="58"/>
    </row>
    <row r="38" spans="1:5" ht="15.75" x14ac:dyDescent="0.25">
      <c r="A38" s="153"/>
      <c r="B38" s="154" t="s">
        <v>47</v>
      </c>
      <c r="C38" s="72"/>
      <c r="D38" s="127">
        <f>SUM(D36:D37)</f>
        <v>0</v>
      </c>
      <c r="E38" s="58"/>
    </row>
    <row r="39" spans="1:5" ht="15" x14ac:dyDescent="0.2">
      <c r="A39" s="17"/>
      <c r="B39" s="17"/>
      <c r="C39" s="81"/>
      <c r="D39" s="82"/>
      <c r="E39" s="58"/>
    </row>
    <row r="40" spans="1:5" ht="15.75" x14ac:dyDescent="0.25">
      <c r="A40" s="1" t="s">
        <v>112</v>
      </c>
      <c r="B40" s="69"/>
      <c r="C40" s="2"/>
      <c r="D40" s="30"/>
      <c r="E40" s="58"/>
    </row>
    <row r="41" spans="1:5" ht="15" x14ac:dyDescent="0.2">
      <c r="A41" s="156" t="s">
        <v>66</v>
      </c>
      <c r="B41" s="154" t="s">
        <v>67</v>
      </c>
      <c r="C41" s="156" t="s">
        <v>35</v>
      </c>
      <c r="D41" s="46" t="s">
        <v>26</v>
      </c>
      <c r="E41" s="58"/>
    </row>
    <row r="42" spans="1:5" ht="15" x14ac:dyDescent="0.2">
      <c r="A42" s="156" t="s">
        <v>3</v>
      </c>
      <c r="B42" s="76" t="s">
        <v>36</v>
      </c>
      <c r="C42" s="51">
        <v>0.2</v>
      </c>
      <c r="D42" s="57">
        <f>C42*D$28</f>
        <v>0</v>
      </c>
      <c r="E42" s="58"/>
    </row>
    <row r="43" spans="1:5" ht="15" x14ac:dyDescent="0.2">
      <c r="A43" s="156" t="s">
        <v>5</v>
      </c>
      <c r="B43" s="76" t="s">
        <v>41</v>
      </c>
      <c r="C43" s="51">
        <v>2.5000000000000001E-2</v>
      </c>
      <c r="D43" s="57">
        <f t="shared" ref="D43:D49" si="0">C43*D$28</f>
        <v>0</v>
      </c>
      <c r="E43" s="58"/>
    </row>
    <row r="44" spans="1:5" ht="15" x14ac:dyDescent="0.2">
      <c r="A44" s="156" t="s">
        <v>7</v>
      </c>
      <c r="B44" s="115" t="s">
        <v>73</v>
      </c>
      <c r="C44" s="132">
        <v>0.03</v>
      </c>
      <c r="D44" s="57">
        <f t="shared" si="0"/>
        <v>0</v>
      </c>
      <c r="E44" s="58"/>
    </row>
    <row r="45" spans="1:5" ht="15" x14ac:dyDescent="0.2">
      <c r="A45" s="156" t="s">
        <v>9</v>
      </c>
      <c r="B45" s="76" t="s">
        <v>37</v>
      </c>
      <c r="C45" s="51">
        <v>1.4999999999999999E-2</v>
      </c>
      <c r="D45" s="57">
        <f t="shared" si="0"/>
        <v>0</v>
      </c>
      <c r="E45" s="58"/>
    </row>
    <row r="46" spans="1:5" ht="15" x14ac:dyDescent="0.2">
      <c r="A46" s="156" t="s">
        <v>40</v>
      </c>
      <c r="B46" s="76" t="s">
        <v>38</v>
      </c>
      <c r="C46" s="51">
        <v>0.01</v>
      </c>
      <c r="D46" s="57">
        <f t="shared" si="0"/>
        <v>0</v>
      </c>
      <c r="E46" s="58"/>
    </row>
    <row r="47" spans="1:5" ht="15" x14ac:dyDescent="0.2">
      <c r="A47" s="156" t="s">
        <v>42</v>
      </c>
      <c r="B47" s="76" t="s">
        <v>46</v>
      </c>
      <c r="C47" s="51">
        <v>6.0000000000000001E-3</v>
      </c>
      <c r="D47" s="57">
        <f t="shared" si="0"/>
        <v>0</v>
      </c>
      <c r="E47" s="58"/>
    </row>
    <row r="48" spans="1:5" ht="15" x14ac:dyDescent="0.2">
      <c r="A48" s="156" t="s">
        <v>44</v>
      </c>
      <c r="B48" s="76" t="s">
        <v>39</v>
      </c>
      <c r="C48" s="51">
        <v>2E-3</v>
      </c>
      <c r="D48" s="57">
        <f t="shared" si="0"/>
        <v>0</v>
      </c>
      <c r="E48" s="58"/>
    </row>
    <row r="49" spans="1:6" ht="15" x14ac:dyDescent="0.2">
      <c r="A49" s="156" t="s">
        <v>45</v>
      </c>
      <c r="B49" s="76" t="s">
        <v>43</v>
      </c>
      <c r="C49" s="51">
        <v>0.08</v>
      </c>
      <c r="D49" s="57">
        <f t="shared" si="0"/>
        <v>0</v>
      </c>
      <c r="E49" s="58"/>
    </row>
    <row r="50" spans="1:6" ht="15.75" x14ac:dyDescent="0.25">
      <c r="A50" s="153"/>
      <c r="B50" s="155" t="s">
        <v>47</v>
      </c>
      <c r="C50" s="72">
        <f>SUM(C42:C49)</f>
        <v>0.36800000000000005</v>
      </c>
      <c r="D50" s="127">
        <f>SUM(D42:D49)</f>
        <v>0</v>
      </c>
      <c r="E50" s="58"/>
      <c r="F50" s="182"/>
    </row>
    <row r="51" spans="1:6" s="7" customFormat="1" ht="30" customHeight="1" x14ac:dyDescent="0.25">
      <c r="A51" s="1" t="s">
        <v>68</v>
      </c>
      <c r="B51" s="1"/>
      <c r="C51" s="2"/>
      <c r="D51" s="30"/>
      <c r="E51" s="31"/>
    </row>
    <row r="52" spans="1:6" s="11" customFormat="1" ht="16.5" customHeight="1" x14ac:dyDescent="0.25">
      <c r="A52" s="156" t="s">
        <v>69</v>
      </c>
      <c r="B52" s="154" t="s">
        <v>29</v>
      </c>
      <c r="C52" s="59"/>
      <c r="D52" s="60" t="s">
        <v>26</v>
      </c>
      <c r="E52" s="61"/>
    </row>
    <row r="53" spans="1:6" s="63" customFormat="1" ht="15.75" x14ac:dyDescent="0.25">
      <c r="A53" s="20" t="s">
        <v>3</v>
      </c>
      <c r="B53" s="89" t="s">
        <v>74</v>
      </c>
      <c r="C53" s="146">
        <f>'VALORES BASE'!F12</f>
        <v>4.0999999999999996</v>
      </c>
      <c r="D53" s="91">
        <f>(C53*30)-(D24*0.06)</f>
        <v>122.99999999999999</v>
      </c>
      <c r="E53" s="188"/>
    </row>
    <row r="54" spans="1:6" s="63" customFormat="1" ht="15.75" x14ac:dyDescent="0.25">
      <c r="A54" s="156" t="s">
        <v>5</v>
      </c>
      <c r="B54" s="32" t="s">
        <v>75</v>
      </c>
      <c r="C54" s="92"/>
      <c r="D54" s="125">
        <f>'VALORES BASE'!E13</f>
        <v>360</v>
      </c>
      <c r="E54" s="62" t="s">
        <v>165</v>
      </c>
    </row>
    <row r="55" spans="1:6" s="63" customFormat="1" ht="15.75" x14ac:dyDescent="0.25">
      <c r="A55" s="156" t="s">
        <v>7</v>
      </c>
      <c r="B55" s="50" t="s">
        <v>70</v>
      </c>
      <c r="C55" s="93"/>
      <c r="D55" s="57">
        <f>'VALORES BASE'!C16</f>
        <v>64</v>
      </c>
      <c r="E55" s="62" t="s">
        <v>165</v>
      </c>
    </row>
    <row r="56" spans="1:6" s="63" customFormat="1" ht="15.75" x14ac:dyDescent="0.25">
      <c r="A56" s="156" t="s">
        <v>9</v>
      </c>
      <c r="B56" s="50" t="s">
        <v>144</v>
      </c>
      <c r="C56" s="93"/>
      <c r="D56" s="68">
        <f>'VALORES BASE'!C17</f>
        <v>21</v>
      </c>
      <c r="E56" s="62" t="s">
        <v>165</v>
      </c>
    </row>
    <row r="57" spans="1:6" s="63" customFormat="1" ht="15.75" x14ac:dyDescent="0.25">
      <c r="A57" s="156" t="s">
        <v>40</v>
      </c>
      <c r="B57" s="50" t="s">
        <v>110</v>
      </c>
      <c r="C57" s="93"/>
      <c r="D57" s="68">
        <f>'VALORES BASE'!C18</f>
        <v>21</v>
      </c>
      <c r="E57" s="62" t="s">
        <v>165</v>
      </c>
    </row>
    <row r="58" spans="1:6" s="1" customFormat="1" ht="15.75" x14ac:dyDescent="0.25">
      <c r="A58" s="156" t="s">
        <v>42</v>
      </c>
      <c r="B58" s="50" t="s">
        <v>111</v>
      </c>
      <c r="C58" s="64"/>
      <c r="D58" s="65">
        <v>0</v>
      </c>
      <c r="E58" s="62"/>
    </row>
    <row r="59" spans="1:6" s="11" customFormat="1" ht="15.75" x14ac:dyDescent="0.25">
      <c r="A59" s="17"/>
      <c r="B59" s="55" t="s">
        <v>30</v>
      </c>
      <c r="C59" s="67"/>
      <c r="D59" s="126">
        <f>SUM(D53:D58)</f>
        <v>589</v>
      </c>
      <c r="E59" s="61"/>
    </row>
    <row r="60" spans="1:6" s="11" customFormat="1" ht="15.75" x14ac:dyDescent="0.25">
      <c r="A60" s="17"/>
      <c r="B60" s="3"/>
      <c r="C60" s="88"/>
      <c r="D60" s="82"/>
      <c r="E60" s="61"/>
    </row>
    <row r="61" spans="1:6" s="11" customFormat="1" ht="15.75" x14ac:dyDescent="0.25">
      <c r="A61" s="1" t="s">
        <v>71</v>
      </c>
      <c r="B61" s="1"/>
      <c r="C61" s="2"/>
      <c r="D61" s="30"/>
      <c r="E61" s="61"/>
    </row>
    <row r="62" spans="1:6" s="11" customFormat="1" ht="15.75" x14ac:dyDescent="0.25">
      <c r="A62" s="156">
        <v>2</v>
      </c>
      <c r="B62" s="154" t="s">
        <v>72</v>
      </c>
      <c r="C62" s="59"/>
      <c r="D62" s="60" t="s">
        <v>26</v>
      </c>
      <c r="E62" s="61"/>
    </row>
    <row r="63" spans="1:6" s="11" customFormat="1" ht="15" x14ac:dyDescent="0.2">
      <c r="A63" s="20" t="s">
        <v>64</v>
      </c>
      <c r="B63" s="1" t="s">
        <v>107</v>
      </c>
      <c r="C63" s="90"/>
      <c r="D63" s="91">
        <f>D38</f>
        <v>0</v>
      </c>
      <c r="E63" s="61"/>
    </row>
    <row r="64" spans="1:6" s="11" customFormat="1" ht="15" x14ac:dyDescent="0.2">
      <c r="A64" s="156" t="s">
        <v>66</v>
      </c>
      <c r="B64" s="32" t="s">
        <v>67</v>
      </c>
      <c r="C64" s="92"/>
      <c r="D64" s="54">
        <f>D50</f>
        <v>0</v>
      </c>
      <c r="E64" s="61"/>
    </row>
    <row r="65" spans="1:5" s="11" customFormat="1" ht="15" x14ac:dyDescent="0.2">
      <c r="A65" s="156" t="s">
        <v>69</v>
      </c>
      <c r="B65" s="50" t="s">
        <v>29</v>
      </c>
      <c r="C65" s="93"/>
      <c r="D65" s="57">
        <f>D59</f>
        <v>589</v>
      </c>
      <c r="E65" s="61"/>
    </row>
    <row r="66" spans="1:5" s="11" customFormat="1" ht="15.75" x14ac:dyDescent="0.25">
      <c r="A66" s="215" t="s">
        <v>76</v>
      </c>
      <c r="B66" s="216"/>
      <c r="C66" s="217"/>
      <c r="D66" s="116">
        <f>SUM(D63:D65)</f>
        <v>589</v>
      </c>
      <c r="E66" s="61"/>
    </row>
    <row r="67" spans="1:5" s="11" customFormat="1" ht="15" x14ac:dyDescent="0.2">
      <c r="A67" s="17"/>
      <c r="B67" s="17"/>
      <c r="C67" s="17"/>
      <c r="D67" s="82"/>
      <c r="E67" s="61"/>
    </row>
    <row r="68" spans="1:5" s="11" customFormat="1" ht="15.75" x14ac:dyDescent="0.25">
      <c r="A68" s="1" t="s">
        <v>81</v>
      </c>
      <c r="B68" s="69"/>
      <c r="C68" s="2"/>
      <c r="D68" s="30"/>
      <c r="E68" s="61"/>
    </row>
    <row r="69" spans="1:5" s="11" customFormat="1" ht="15" x14ac:dyDescent="0.2">
      <c r="A69" s="156">
        <v>3</v>
      </c>
      <c r="B69" s="156" t="s">
        <v>51</v>
      </c>
      <c r="C69" s="36" t="s">
        <v>35</v>
      </c>
      <c r="D69" s="46" t="s">
        <v>26</v>
      </c>
      <c r="E69" s="61"/>
    </row>
    <row r="70" spans="1:5" s="11" customFormat="1" ht="15" x14ac:dyDescent="0.2">
      <c r="A70" s="156" t="s">
        <v>3</v>
      </c>
      <c r="B70" s="75" t="s">
        <v>52</v>
      </c>
      <c r="C70" s="70">
        <v>4.4999999999999997E-3</v>
      </c>
      <c r="D70" s="74">
        <f>C70*D28</f>
        <v>0</v>
      </c>
      <c r="E70" s="61"/>
    </row>
    <row r="71" spans="1:5" s="11" customFormat="1" ht="15" x14ac:dyDescent="0.2">
      <c r="A71" s="156" t="s">
        <v>5</v>
      </c>
      <c r="B71" s="75" t="s">
        <v>167</v>
      </c>
      <c r="C71" s="51"/>
      <c r="D71" s="57">
        <f>D70*C50</f>
        <v>0</v>
      </c>
      <c r="E71" s="61"/>
    </row>
    <row r="72" spans="1:5" s="11" customFormat="1" ht="15" x14ac:dyDescent="0.2">
      <c r="A72" s="156" t="s">
        <v>7</v>
      </c>
      <c r="B72" s="76" t="s">
        <v>77</v>
      </c>
      <c r="C72" s="51">
        <v>0.02</v>
      </c>
      <c r="D72" s="54">
        <f>C72*D28</f>
        <v>0</v>
      </c>
      <c r="E72" s="61" t="s">
        <v>123</v>
      </c>
    </row>
    <row r="73" spans="1:5" s="11" customFormat="1" ht="15" x14ac:dyDescent="0.2">
      <c r="A73" s="156" t="s">
        <v>9</v>
      </c>
      <c r="B73" s="75" t="s">
        <v>53</v>
      </c>
      <c r="C73" s="96">
        <v>1.9400000000000001E-2</v>
      </c>
      <c r="D73" s="97">
        <f>C73*D28</f>
        <v>0</v>
      </c>
      <c r="E73" s="61" t="s">
        <v>145</v>
      </c>
    </row>
    <row r="74" spans="1:5" s="11" customFormat="1" ht="15" x14ac:dyDescent="0.2">
      <c r="A74" s="156" t="s">
        <v>40</v>
      </c>
      <c r="B74" s="75" t="s">
        <v>78</v>
      </c>
      <c r="C74" s="98"/>
      <c r="D74" s="99">
        <f>D73*C50</f>
        <v>0</v>
      </c>
      <c r="E74" s="61"/>
    </row>
    <row r="75" spans="1:5" s="11" customFormat="1" ht="15" x14ac:dyDescent="0.2">
      <c r="A75" s="156" t="s">
        <v>42</v>
      </c>
      <c r="B75" s="76" t="s">
        <v>79</v>
      </c>
      <c r="C75" s="98">
        <v>0.02</v>
      </c>
      <c r="D75" s="100">
        <f>C75*D28</f>
        <v>0</v>
      </c>
      <c r="E75" s="61" t="s">
        <v>123</v>
      </c>
    </row>
    <row r="76" spans="1:5" s="11" customFormat="1" ht="15.75" x14ac:dyDescent="0.25">
      <c r="A76" s="153"/>
      <c r="B76" s="154" t="s">
        <v>47</v>
      </c>
      <c r="C76" s="101"/>
      <c r="D76" s="117">
        <f>SUM(D70:D75)</f>
        <v>0</v>
      </c>
      <c r="E76" s="61"/>
    </row>
    <row r="77" spans="1:5" s="11" customFormat="1" ht="15.75" thickBot="1" x14ac:dyDescent="0.25">
      <c r="A77" s="17"/>
      <c r="B77" s="17"/>
      <c r="C77" s="103"/>
      <c r="D77" s="104"/>
      <c r="E77" s="61"/>
    </row>
    <row r="78" spans="1:5" s="11" customFormat="1" ht="16.5" thickBot="1" x14ac:dyDescent="0.3">
      <c r="A78" s="17"/>
      <c r="B78" s="102" t="s">
        <v>83</v>
      </c>
      <c r="C78" s="103"/>
      <c r="D78" s="104"/>
      <c r="E78" s="61"/>
    </row>
    <row r="79" spans="1:5" s="11" customFormat="1" ht="15" x14ac:dyDescent="0.2">
      <c r="A79" s="17"/>
      <c r="B79" s="17"/>
      <c r="C79" s="17"/>
      <c r="D79" s="82"/>
      <c r="E79" s="61"/>
    </row>
    <row r="80" spans="1:5" s="11" customFormat="1" ht="15.75" x14ac:dyDescent="0.25">
      <c r="A80" s="1" t="s">
        <v>84</v>
      </c>
      <c r="B80" s="69"/>
      <c r="C80" s="2"/>
      <c r="D80" s="30"/>
      <c r="E80" s="61"/>
    </row>
    <row r="81" spans="1:5" s="11" customFormat="1" ht="15" x14ac:dyDescent="0.2">
      <c r="A81" s="156" t="s">
        <v>34</v>
      </c>
      <c r="B81" s="156" t="s">
        <v>54</v>
      </c>
      <c r="C81" s="36" t="s">
        <v>35</v>
      </c>
      <c r="D81" s="46" t="s">
        <v>26</v>
      </c>
      <c r="E81" s="61"/>
    </row>
    <row r="82" spans="1:5" s="11" customFormat="1" ht="15" x14ac:dyDescent="0.2">
      <c r="A82" s="156" t="s">
        <v>3</v>
      </c>
      <c r="B82" s="135" t="s">
        <v>124</v>
      </c>
      <c r="C82" s="123"/>
      <c r="D82" s="124">
        <f>D38/12</f>
        <v>0</v>
      </c>
      <c r="E82" s="61" t="s">
        <v>135</v>
      </c>
    </row>
    <row r="83" spans="1:5" s="11" customFormat="1" ht="15" x14ac:dyDescent="0.2">
      <c r="A83" s="156" t="s">
        <v>5</v>
      </c>
      <c r="B83" s="135" t="s">
        <v>125</v>
      </c>
      <c r="C83" s="51">
        <v>5.3E-3</v>
      </c>
      <c r="D83" s="57">
        <f>C83*(D$28+D38)</f>
        <v>0</v>
      </c>
      <c r="E83" s="61"/>
    </row>
    <row r="84" spans="1:5" s="11" customFormat="1" ht="15" x14ac:dyDescent="0.2">
      <c r="A84" s="156" t="s">
        <v>7</v>
      </c>
      <c r="B84" s="135" t="s">
        <v>126</v>
      </c>
      <c r="C84" s="51">
        <v>2.0000000000000001E-4</v>
      </c>
      <c r="D84" s="57">
        <f>C84*(D$28+D38)</f>
        <v>0</v>
      </c>
      <c r="E84" s="61"/>
    </row>
    <row r="85" spans="1:5" s="11" customFormat="1" ht="15" x14ac:dyDescent="0.2">
      <c r="A85" s="156" t="s">
        <v>9</v>
      </c>
      <c r="B85" s="135" t="s">
        <v>127</v>
      </c>
      <c r="C85" s="96">
        <v>2.7000000000000001E-3</v>
      </c>
      <c r="D85" s="57">
        <f>C85*(D$28+D38)</f>
        <v>0</v>
      </c>
      <c r="E85" s="61"/>
    </row>
    <row r="86" spans="1:5" s="11" customFormat="1" ht="15" x14ac:dyDescent="0.2">
      <c r="A86" s="156" t="s">
        <v>40</v>
      </c>
      <c r="B86" s="135" t="s">
        <v>128</v>
      </c>
      <c r="C86" s="98">
        <v>6.1999999999999998E-3</v>
      </c>
      <c r="D86" s="57">
        <f>C86*(D$28+D38)</f>
        <v>0</v>
      </c>
      <c r="E86" s="61"/>
    </row>
    <row r="87" spans="1:5" s="11" customFormat="1" ht="15" x14ac:dyDescent="0.2">
      <c r="A87" s="156" t="s">
        <v>42</v>
      </c>
      <c r="B87" s="135" t="s">
        <v>129</v>
      </c>
      <c r="C87" s="98"/>
      <c r="D87" s="57">
        <f>C87*(D$28+D38)</f>
        <v>0</v>
      </c>
      <c r="E87" s="61"/>
    </row>
    <row r="88" spans="1:5" s="11" customFormat="1" ht="15.75" x14ac:dyDescent="0.25">
      <c r="A88" s="218" t="s">
        <v>76</v>
      </c>
      <c r="B88" s="218"/>
      <c r="C88" s="218"/>
      <c r="D88" s="118">
        <f>SUM(D82:D87)</f>
        <v>0</v>
      </c>
      <c r="E88" s="191"/>
    </row>
    <row r="89" spans="1:5" s="11" customFormat="1" ht="15" x14ac:dyDescent="0.2">
      <c r="A89" s="17"/>
      <c r="B89" s="1"/>
      <c r="C89" s="105"/>
      <c r="D89" s="104"/>
      <c r="E89" s="61"/>
    </row>
    <row r="90" spans="1:5" s="11" customFormat="1" ht="15.75" x14ac:dyDescent="0.25">
      <c r="A90" s="1" t="s">
        <v>85</v>
      </c>
      <c r="B90" s="69"/>
      <c r="C90" s="2"/>
      <c r="D90" s="30"/>
      <c r="E90" s="61"/>
    </row>
    <row r="91" spans="1:5" s="11" customFormat="1" ht="15" x14ac:dyDescent="0.2">
      <c r="A91" s="156" t="s">
        <v>48</v>
      </c>
      <c r="B91" s="156" t="s">
        <v>86</v>
      </c>
      <c r="C91" s="36" t="s">
        <v>35</v>
      </c>
      <c r="D91" s="46" t="s">
        <v>26</v>
      </c>
      <c r="E91" s="61"/>
    </row>
    <row r="92" spans="1:5" s="11" customFormat="1" ht="15" x14ac:dyDescent="0.2">
      <c r="A92" s="156" t="s">
        <v>3</v>
      </c>
      <c r="B92" s="75" t="s">
        <v>87</v>
      </c>
      <c r="C92" s="192"/>
      <c r="D92" s="192"/>
      <c r="E92" s="61"/>
    </row>
    <row r="93" spans="1:5" s="11" customFormat="1" ht="15" x14ac:dyDescent="0.2">
      <c r="A93" s="218" t="s">
        <v>76</v>
      </c>
      <c r="B93" s="218"/>
      <c r="C93" s="218"/>
      <c r="D93" s="99"/>
      <c r="E93" s="61"/>
    </row>
    <row r="94" spans="1:5" s="11" customFormat="1" ht="15" x14ac:dyDescent="0.2">
      <c r="A94" s="17"/>
      <c r="B94" s="17"/>
      <c r="C94" s="17"/>
      <c r="D94" s="104"/>
      <c r="E94" s="61"/>
    </row>
    <row r="95" spans="1:5" s="11" customFormat="1" ht="15.75" x14ac:dyDescent="0.25">
      <c r="A95" s="1" t="s">
        <v>89</v>
      </c>
      <c r="B95" s="69"/>
      <c r="C95" s="2"/>
      <c r="D95" s="30"/>
      <c r="E95" s="61"/>
    </row>
    <row r="96" spans="1:5" s="11" customFormat="1" ht="15" x14ac:dyDescent="0.2">
      <c r="A96" s="156">
        <v>4</v>
      </c>
      <c r="B96" s="156" t="s">
        <v>90</v>
      </c>
      <c r="C96" s="36" t="s">
        <v>35</v>
      </c>
      <c r="D96" s="46" t="s">
        <v>26</v>
      </c>
      <c r="E96" s="61"/>
    </row>
    <row r="97" spans="1:5" s="11" customFormat="1" ht="15" x14ac:dyDescent="0.2">
      <c r="A97" s="156" t="s">
        <v>34</v>
      </c>
      <c r="B97" s="151" t="s">
        <v>54</v>
      </c>
      <c r="C97" s="36"/>
      <c r="D97" s="46">
        <f>D88</f>
        <v>0</v>
      </c>
      <c r="E97" s="61"/>
    </row>
    <row r="98" spans="1:5" s="11" customFormat="1" ht="15" x14ac:dyDescent="0.2">
      <c r="A98" s="156" t="s">
        <v>48</v>
      </c>
      <c r="B98" s="151" t="s">
        <v>86</v>
      </c>
      <c r="C98" s="219" t="s">
        <v>88</v>
      </c>
      <c r="D98" s="220"/>
      <c r="E98" s="61" t="s">
        <v>168</v>
      </c>
    </row>
    <row r="99" spans="1:5" s="11" customFormat="1" ht="15.75" x14ac:dyDescent="0.25">
      <c r="A99" s="218" t="s">
        <v>76</v>
      </c>
      <c r="B99" s="218"/>
      <c r="C99" s="218"/>
      <c r="D99" s="118"/>
      <c r="E99" s="61"/>
    </row>
    <row r="100" spans="1:5" s="11" customFormat="1" ht="15" x14ac:dyDescent="0.2">
      <c r="A100" s="17"/>
      <c r="B100" s="17"/>
      <c r="C100" s="17"/>
      <c r="D100" s="104"/>
      <c r="E100" s="61"/>
    </row>
    <row r="101" spans="1:5" s="11" customFormat="1" ht="15" x14ac:dyDescent="0.2">
      <c r="A101" s="17"/>
      <c r="B101" s="1"/>
      <c r="C101" s="105"/>
      <c r="D101" s="104"/>
      <c r="E101" s="61"/>
    </row>
    <row r="102" spans="1:5" s="7" customFormat="1" ht="15.75" customHeight="1" x14ac:dyDescent="0.25">
      <c r="A102" s="221" t="s">
        <v>92</v>
      </c>
      <c r="B102" s="221"/>
      <c r="C102" s="221"/>
      <c r="D102" s="221"/>
      <c r="E102" s="31"/>
    </row>
    <row r="103" spans="1:5" s="11" customFormat="1" ht="16.5" customHeight="1" x14ac:dyDescent="0.2">
      <c r="A103" s="106">
        <v>5</v>
      </c>
      <c r="B103" s="207" t="s">
        <v>156</v>
      </c>
      <c r="C103" s="208"/>
      <c r="D103" s="107" t="s">
        <v>26</v>
      </c>
      <c r="E103" s="61"/>
    </row>
    <row r="104" spans="1:5" s="1" customFormat="1" ht="15.75" x14ac:dyDescent="0.25">
      <c r="A104" s="108" t="s">
        <v>3</v>
      </c>
      <c r="B104" s="109" t="s">
        <v>31</v>
      </c>
      <c r="C104" s="110"/>
      <c r="D104" s="183">
        <f>'VALORES BASE'!J12</f>
        <v>0</v>
      </c>
      <c r="E104" s="66"/>
    </row>
    <row r="105" spans="1:5" s="1" customFormat="1" ht="15.75" x14ac:dyDescent="0.25">
      <c r="A105" s="106" t="s">
        <v>5</v>
      </c>
      <c r="B105" s="111" t="s">
        <v>32</v>
      </c>
      <c r="C105" s="112"/>
      <c r="D105" s="100"/>
      <c r="E105" s="66"/>
    </row>
    <row r="106" spans="1:5" s="1" customFormat="1" ht="15.75" x14ac:dyDescent="0.25">
      <c r="A106" s="106" t="s">
        <v>7</v>
      </c>
      <c r="B106" s="131" t="s">
        <v>121</v>
      </c>
      <c r="C106" s="113"/>
      <c r="D106" s="99"/>
      <c r="E106" s="66"/>
    </row>
    <row r="107" spans="1:5" s="1" customFormat="1" ht="15.75" x14ac:dyDescent="0.25">
      <c r="A107" s="114" t="s">
        <v>9</v>
      </c>
      <c r="B107" s="131" t="s">
        <v>122</v>
      </c>
      <c r="C107" s="113"/>
      <c r="D107" s="134">
        <f>'VALORES BASE'!G13</f>
        <v>0</v>
      </c>
      <c r="E107" s="66"/>
    </row>
    <row r="108" spans="1:5" s="11" customFormat="1" ht="15.75" x14ac:dyDescent="0.25">
      <c r="A108" s="201" t="s">
        <v>33</v>
      </c>
      <c r="B108" s="201"/>
      <c r="C108" s="202"/>
      <c r="D108" s="119">
        <f>SUM(D104:D107)</f>
        <v>0</v>
      </c>
      <c r="E108" s="61"/>
    </row>
    <row r="109" spans="1:5" s="11" customFormat="1" ht="15" x14ac:dyDescent="0.2">
      <c r="A109" s="17"/>
      <c r="B109" s="17" t="s">
        <v>93</v>
      </c>
      <c r="C109" s="17"/>
      <c r="D109" s="82"/>
      <c r="E109" s="61"/>
    </row>
    <row r="110" spans="1:5" s="11" customFormat="1" ht="15.75" x14ac:dyDescent="0.25">
      <c r="A110" s="17"/>
      <c r="B110" s="3"/>
      <c r="C110" s="88"/>
      <c r="D110" s="82"/>
      <c r="E110" s="61"/>
    </row>
    <row r="111" spans="1:5" s="7" customFormat="1" ht="30" customHeight="1" x14ac:dyDescent="0.25">
      <c r="A111" s="1" t="s">
        <v>98</v>
      </c>
      <c r="B111" s="1"/>
      <c r="C111" s="2"/>
      <c r="D111" s="30"/>
      <c r="E111" s="31"/>
    </row>
    <row r="112" spans="1:5" s="11" customFormat="1" ht="15" x14ac:dyDescent="0.2">
      <c r="A112" s="156">
        <v>6</v>
      </c>
      <c r="B112" s="156" t="s">
        <v>94</v>
      </c>
      <c r="C112" s="36" t="s">
        <v>35</v>
      </c>
      <c r="D112" s="60" t="s">
        <v>26</v>
      </c>
      <c r="E112" s="61"/>
    </row>
    <row r="113" spans="1:5" ht="15" x14ac:dyDescent="0.2">
      <c r="A113" s="156" t="s">
        <v>3</v>
      </c>
      <c r="B113" s="75" t="s">
        <v>55</v>
      </c>
      <c r="C113" s="133">
        <v>0.03</v>
      </c>
      <c r="D113" s="71">
        <f>C113*D129</f>
        <v>17.669999999999998</v>
      </c>
    </row>
    <row r="114" spans="1:5" ht="15" x14ac:dyDescent="0.2">
      <c r="A114" s="156" t="s">
        <v>5</v>
      </c>
      <c r="B114" s="75" t="s">
        <v>57</v>
      </c>
      <c r="C114" s="133">
        <v>6.7900000000000002E-2</v>
      </c>
      <c r="D114" s="71">
        <f>C114*D129</f>
        <v>39.993099999999998</v>
      </c>
    </row>
    <row r="115" spans="1:5" ht="15" x14ac:dyDescent="0.2">
      <c r="A115" s="203" t="s">
        <v>7</v>
      </c>
      <c r="B115" s="75" t="s">
        <v>56</v>
      </c>
      <c r="C115" s="51"/>
      <c r="D115" s="57"/>
    </row>
    <row r="116" spans="1:5" ht="15" x14ac:dyDescent="0.2">
      <c r="A116" s="204"/>
      <c r="B116" s="76" t="s">
        <v>95</v>
      </c>
      <c r="C116" s="51">
        <v>3.6499999999999998E-2</v>
      </c>
      <c r="D116" s="57">
        <f>C116*D131</f>
        <v>23.603089999999998</v>
      </c>
      <c r="E116" s="73"/>
    </row>
    <row r="117" spans="1:5" ht="15" x14ac:dyDescent="0.2">
      <c r="A117" s="204"/>
      <c r="B117" s="75" t="s">
        <v>96</v>
      </c>
      <c r="C117" s="70"/>
      <c r="D117" s="71"/>
      <c r="E117" s="10"/>
    </row>
    <row r="118" spans="1:5" ht="15" x14ac:dyDescent="0.2">
      <c r="A118" s="205"/>
      <c r="B118" s="75" t="s">
        <v>97</v>
      </c>
      <c r="C118" s="51">
        <v>0.04</v>
      </c>
      <c r="D118" s="57">
        <f>C118*D131</f>
        <v>25.866399999999999</v>
      </c>
      <c r="E118" s="10"/>
    </row>
    <row r="119" spans="1:5" ht="15" x14ac:dyDescent="0.2">
      <c r="A119" s="120"/>
      <c r="B119" s="193" t="s">
        <v>108</v>
      </c>
      <c r="C119" s="72"/>
      <c r="D119" s="57">
        <f>SUM(D116:D118)</f>
        <v>49.469489999999993</v>
      </c>
      <c r="E119" s="10"/>
    </row>
    <row r="120" spans="1:5" s="11" customFormat="1" ht="15.75" x14ac:dyDescent="0.25">
      <c r="A120" s="153"/>
      <c r="B120" s="155" t="s">
        <v>47</v>
      </c>
      <c r="C120" s="121"/>
      <c r="D120" s="116">
        <f>D113+D114+D119</f>
        <v>107.13258999999999</v>
      </c>
      <c r="E120" s="77"/>
    </row>
    <row r="121" spans="1:5" s="11" customFormat="1" ht="15" x14ac:dyDescent="0.2">
      <c r="A121" s="17"/>
      <c r="B121" s="17"/>
      <c r="C121" s="81"/>
      <c r="D121" s="82"/>
      <c r="E121" s="77"/>
    </row>
    <row r="122" spans="1:5" s="11" customFormat="1" ht="30" customHeight="1" x14ac:dyDescent="0.25">
      <c r="A122" s="206" t="s">
        <v>99</v>
      </c>
      <c r="B122" s="206"/>
      <c r="C122" s="206"/>
      <c r="D122" s="206"/>
      <c r="E122" s="10"/>
    </row>
    <row r="123" spans="1:5" s="11" customFormat="1" ht="15" x14ac:dyDescent="0.2">
      <c r="A123" s="106"/>
      <c r="B123" s="196" t="s">
        <v>58</v>
      </c>
      <c r="C123" s="197"/>
      <c r="D123" s="60" t="s">
        <v>26</v>
      </c>
      <c r="E123" s="61"/>
    </row>
    <row r="124" spans="1:5" ht="15" x14ac:dyDescent="0.2">
      <c r="A124" s="156" t="s">
        <v>3</v>
      </c>
      <c r="B124" s="196" t="s">
        <v>100</v>
      </c>
      <c r="C124" s="197"/>
      <c r="D124" s="71">
        <f>D28</f>
        <v>0</v>
      </c>
      <c r="E124" s="10"/>
    </row>
    <row r="125" spans="1:5" ht="15.75" customHeight="1" x14ac:dyDescent="0.2">
      <c r="A125" s="156" t="s">
        <v>5</v>
      </c>
      <c r="B125" s="196" t="s">
        <v>101</v>
      </c>
      <c r="C125" s="197"/>
      <c r="D125" s="57">
        <f>D66</f>
        <v>589</v>
      </c>
      <c r="E125" s="10"/>
    </row>
    <row r="126" spans="1:5" ht="15.75" customHeight="1" x14ac:dyDescent="0.2">
      <c r="A126" s="156" t="s">
        <v>7</v>
      </c>
      <c r="B126" s="196" t="s">
        <v>102</v>
      </c>
      <c r="C126" s="197"/>
      <c r="D126" s="57">
        <f>D76</f>
        <v>0</v>
      </c>
      <c r="E126" s="10"/>
    </row>
    <row r="127" spans="1:5" ht="15" x14ac:dyDescent="0.2">
      <c r="A127" s="36" t="s">
        <v>9</v>
      </c>
      <c r="B127" s="198" t="s">
        <v>103</v>
      </c>
      <c r="C127" s="199"/>
      <c r="D127" s="71">
        <f>D88</f>
        <v>0</v>
      </c>
      <c r="E127" s="10"/>
    </row>
    <row r="128" spans="1:5" ht="15" x14ac:dyDescent="0.2">
      <c r="A128" s="49" t="s">
        <v>40</v>
      </c>
      <c r="B128" s="200" t="s">
        <v>91</v>
      </c>
      <c r="C128" s="200"/>
      <c r="D128" s="71">
        <f>D108</f>
        <v>0</v>
      </c>
      <c r="E128" s="10"/>
    </row>
    <row r="129" spans="1:5" ht="15.75" x14ac:dyDescent="0.25">
      <c r="A129" s="153"/>
      <c r="B129" s="38" t="s">
        <v>104</v>
      </c>
      <c r="C129" s="78"/>
      <c r="D129" s="116">
        <f>SUM(D124:D128)</f>
        <v>589</v>
      </c>
      <c r="E129" s="10"/>
    </row>
    <row r="130" spans="1:5" s="11" customFormat="1" ht="15.75" x14ac:dyDescent="0.25">
      <c r="A130" s="153" t="s">
        <v>40</v>
      </c>
      <c r="B130" s="32" t="s">
        <v>105</v>
      </c>
      <c r="C130" s="79"/>
      <c r="D130" s="116">
        <f>D120</f>
        <v>107.13258999999999</v>
      </c>
      <c r="E130" s="61"/>
    </row>
    <row r="131" spans="1:5" s="11" customFormat="1" ht="15" x14ac:dyDescent="0.2">
      <c r="A131" s="153"/>
      <c r="B131" s="13" t="s">
        <v>169</v>
      </c>
      <c r="C131" s="79"/>
      <c r="D131" s="57">
        <f>ROUND((D129+(D113+D114))/(1-C119),2)</f>
        <v>646.66</v>
      </c>
      <c r="E131" s="61"/>
    </row>
    <row r="132" spans="1:5" s="11" customFormat="1" ht="15.75" x14ac:dyDescent="0.25">
      <c r="A132" s="153"/>
      <c r="B132" s="154" t="s">
        <v>59</v>
      </c>
      <c r="C132" s="79"/>
      <c r="D132" s="116">
        <f>D129+D130</f>
        <v>696.13258999999994</v>
      </c>
      <c r="E132" s="80"/>
    </row>
    <row r="133" spans="1:5" s="11" customFormat="1" ht="15" x14ac:dyDescent="0.2">
      <c r="A133" s="17"/>
      <c r="B133" s="17"/>
      <c r="C133" s="81"/>
      <c r="D133" s="82"/>
      <c r="E133" s="61"/>
    </row>
    <row r="134" spans="1:5" x14ac:dyDescent="0.2">
      <c r="C134" s="84"/>
      <c r="D134" s="85"/>
    </row>
    <row r="135" spans="1:5" x14ac:dyDescent="0.2">
      <c r="C135" s="84"/>
      <c r="D135" s="85"/>
    </row>
    <row r="136" spans="1:5" x14ac:dyDescent="0.2">
      <c r="D136" s="86"/>
    </row>
  </sheetData>
  <mergeCells count="20">
    <mergeCell ref="B127:C127"/>
    <mergeCell ref="B128:C128"/>
    <mergeCell ref="A115:A118"/>
    <mergeCell ref="A122:D122"/>
    <mergeCell ref="B123:C123"/>
    <mergeCell ref="B124:C124"/>
    <mergeCell ref="B125:C125"/>
    <mergeCell ref="B126:C126"/>
    <mergeCell ref="A108:C108"/>
    <mergeCell ref="A1:D1"/>
    <mergeCell ref="A2:C2"/>
    <mergeCell ref="C13:D13"/>
    <mergeCell ref="C20:D20"/>
    <mergeCell ref="A66:C66"/>
    <mergeCell ref="A88:C88"/>
    <mergeCell ref="A93:C93"/>
    <mergeCell ref="C98:D98"/>
    <mergeCell ref="A99:C99"/>
    <mergeCell ref="A102:D102"/>
    <mergeCell ref="B103:C103"/>
  </mergeCells>
  <pageMargins left="0.511811024" right="0.511811024" top="0.78740157499999996" bottom="0.78740157499999996" header="0.31496062000000002" footer="0.31496062000000002"/>
  <pageSetup paperSize="9" scale="73" orientation="portrait" r:id="rId1"/>
  <rowBreaks count="2" manualBreakCount="2">
    <brk id="59" max="3" man="1"/>
    <brk id="120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VALORES BASE</vt:lpstr>
      <vt:lpstr>REC FIG 12X36 DIU</vt:lpstr>
      <vt:lpstr>REC FIG 12X36 NOT</vt:lpstr>
      <vt:lpstr>'REC FIG 12X36 DIU'!Area_de_impressao</vt:lpstr>
      <vt:lpstr>'REC FIG 12X36 NOT'!Area_de_impressao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Richard di Napoli Paula da Silva</cp:lastModifiedBy>
  <cp:lastPrinted>2021-04-28T14:56:53Z</cp:lastPrinted>
  <dcterms:created xsi:type="dcterms:W3CDTF">2016-08-03T13:51:05Z</dcterms:created>
  <dcterms:modified xsi:type="dcterms:W3CDTF">2021-09-29T13:41:10Z</dcterms:modified>
</cp:coreProperties>
</file>