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CPL\1- CPL\6 - 2020\16- PREGÕES\1- PREGÕES EM ANDAMENTO\BARQUEIRO\Minuta Edital e anexos\"/>
    </mc:Choice>
  </mc:AlternateContent>
  <bookViews>
    <workbookView xWindow="0" yWindow="0" windowWidth="19200" windowHeight="6930" tabRatio="987" activeTab="1"/>
  </bookViews>
  <sheets>
    <sheet name="PROPOSTA RESUMO" sheetId="7" r:id="rId1"/>
    <sheet name="Marinheiro - CZS" sheetId="9" r:id="rId2"/>
  </sheets>
  <definedNames>
    <definedName name="_xlnm.Print_Area" localSheetId="1">'Marinheiro - CZS'!$A$1:$I$147</definedName>
    <definedName name="_xlnm.Print_Area" localSheetId="0">'PROPOSTA RESUMO'!$A$1:$H$42</definedName>
    <definedName name="ARMAM.">#REF!</definedName>
    <definedName name="EQUIP">#REF!</definedName>
    <definedName name="UNIF">#REF!</definedName>
  </definedNames>
  <calcPr calcId="152511" fullPrecision="0"/>
</workbook>
</file>

<file path=xl/calcChain.xml><?xml version="1.0" encoding="utf-8"?>
<calcChain xmlns="http://schemas.openxmlformats.org/spreadsheetml/2006/main">
  <c r="I52" i="9" l="1"/>
  <c r="I25" i="9"/>
  <c r="I61" i="9" l="1"/>
  <c r="H88" i="9" l="1"/>
  <c r="H117" i="9" l="1"/>
  <c r="H87" i="9"/>
  <c r="H86" i="9"/>
  <c r="H49" i="9"/>
  <c r="H75" i="9" s="1"/>
  <c r="H35" i="9"/>
  <c r="I29" i="9" l="1"/>
  <c r="I66" i="9" l="1"/>
  <c r="I34" i="9"/>
  <c r="I127" i="9"/>
  <c r="I107" i="9"/>
  <c r="I36" i="9"/>
  <c r="I33" i="9"/>
  <c r="I78" i="9"/>
  <c r="I106" i="9" l="1"/>
  <c r="I111" i="9" s="1"/>
  <c r="I35" i="9"/>
  <c r="I37" i="9" s="1"/>
  <c r="I38" i="9" s="1"/>
  <c r="I71" i="9" l="1"/>
  <c r="I72" i="9" s="1"/>
  <c r="I74" i="9"/>
  <c r="I75" i="9" s="1"/>
  <c r="I73" i="9"/>
  <c r="I48" i="9"/>
  <c r="I76" i="9"/>
  <c r="I64" i="9"/>
  <c r="I131" i="9"/>
  <c r="I45" i="9"/>
  <c r="I43" i="9"/>
  <c r="I46" i="9"/>
  <c r="I42" i="9"/>
  <c r="I41" i="9"/>
  <c r="I44" i="9"/>
  <c r="I47" i="9"/>
  <c r="I49" i="9" l="1"/>
  <c r="I65" i="9" s="1"/>
  <c r="I67" i="9" s="1"/>
  <c r="I108" i="9" l="1"/>
  <c r="I79" i="9"/>
  <c r="I128" i="9"/>
  <c r="I77" i="9" l="1"/>
  <c r="I80" i="9" s="1"/>
  <c r="I81" i="9" s="1"/>
  <c r="I129" i="9" l="1"/>
  <c r="I109" i="9"/>
  <c r="I85" i="9"/>
  <c r="I84" i="9"/>
  <c r="I88" i="9"/>
  <c r="I87" i="9"/>
  <c r="I86" i="9"/>
  <c r="I93" i="9" l="1"/>
  <c r="I97" i="9" s="1"/>
  <c r="I90" i="9"/>
  <c r="I96" i="9" s="1"/>
  <c r="I98" i="9" l="1"/>
  <c r="I110" i="9" s="1"/>
  <c r="I112" i="9" s="1"/>
  <c r="I130" i="9" l="1"/>
  <c r="I132" i="9" s="1"/>
  <c r="I115" i="9" s="1"/>
  <c r="I116" i="9" s="1"/>
  <c r="I134" i="9" s="1"/>
  <c r="I121" i="9" s="1"/>
  <c r="I119" i="9" l="1"/>
  <c r="B139" i="9"/>
  <c r="D139" i="9" s="1"/>
  <c r="H139" i="9" s="1"/>
  <c r="F143" i="9" s="1"/>
  <c r="I120" i="9"/>
  <c r="I117" i="9" l="1"/>
  <c r="F144" i="9"/>
  <c r="G22" i="7" s="1"/>
  <c r="H25" i="7" s="1"/>
  <c r="I122" i="9"/>
  <c r="I133" i="9" s="1"/>
  <c r="F145" i="9" l="1"/>
  <c r="H22" i="7"/>
  <c r="H26" i="7" s="1"/>
</calcChain>
</file>

<file path=xl/comments1.xml><?xml version="1.0" encoding="utf-8"?>
<comments xmlns="http://schemas.openxmlformats.org/spreadsheetml/2006/main">
  <authors>
    <author>Janayra Saraiva Lopes</author>
    <author>Rossicléia Ferreira Campos</author>
    <author>Marcelo Hiroshi Yamamoto</author>
  </authors>
  <commentList>
    <comment ref="H17" authorId="0" shapeId="0">
      <text>
        <r>
          <rPr>
            <sz val="9"/>
            <color indexed="81"/>
            <rFont val="Segoe UI"/>
            <family val="2"/>
          </rPr>
          <t xml:space="preserve">Valor do salário base estabecido para categoria com base em pesquisas de mercado realizada pela administração.
</t>
        </r>
      </text>
    </comment>
    <comment ref="H25" authorId="0" shapeId="0">
      <text>
        <r>
          <rPr>
            <sz val="9"/>
            <color indexed="81"/>
            <rFont val="Segoe UI"/>
            <family val="2"/>
          </rPr>
          <t>Adicional de Insalubridade de 20% (vinte por cento) incidindo sobre o valor do salário base estabelecido para categoria.  Em conformidade com Laudo Técnico de Insalubridade emitido pela Comissão de Segurança e Medicina do Trabalho da Universidade Federal do Acre, datado de 01 de Fevereiro de 2018.</t>
        </r>
      </text>
    </comment>
    <comment ref="H33" authorId="1" shapeId="0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0" shapeId="0">
      <text>
        <r>
          <rPr>
            <sz val="9"/>
            <color indexed="81"/>
            <rFont val="Tahoma"/>
            <family val="2"/>
          </rPr>
          <t>Cotação de Férias e Adicional de Férias do profissional titular, 
conforme item 14 do ANEXO XII da IN 5/17.</t>
        </r>
      </text>
    </comment>
    <comment ref="H43" authorId="1" shapeId="0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B52" authorId="0" shapeId="0">
      <text>
        <r>
          <rPr>
            <sz val="9"/>
            <color indexed="81"/>
            <rFont val="Segoe UI"/>
            <family val="2"/>
          </rPr>
          <t xml:space="preserve">Valor a ser cotado somente para locais com transporte coletivo legalmente regulamentado. </t>
        </r>
      </text>
    </comment>
    <comment ref="H71" authorId="1" shapeId="0">
      <text>
        <r>
          <rPr>
            <b/>
            <sz val="10"/>
            <color indexed="81"/>
            <rFont val="Times New Roman"/>
            <family val="1"/>
          </rPr>
          <t xml:space="preserve">AVISO PRÉVIO INDENIZADO:
</t>
        </r>
        <r>
          <rPr>
            <sz val="10"/>
            <color indexed="81"/>
            <rFont val="Times New Roman"/>
            <family val="1"/>
          </rPr>
          <t>(1/12) x 5,55% = 0,46% ao mês aplicado sobre a remuneração
1= O aviso prévio integral da remuneração, com desligamento imediato do empregado.
12= rateio da remuneração em 12 meses.
5,55% cumprem aviso prévio (variável)= dado estatítico, percentual de empregados demitidos que não trabalham durante o aviso prévio, de acordo com estudo do STF (fls. 187/199 - volume IV)”. O valor pode variar conforme cada empresa.
Aplicado sobre Remuneração + Férias + 13° salário</t>
        </r>
      </text>
    </comment>
    <comment ref="H73" authorId="1" shapeId="0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indenizado: 
</t>
        </r>
        <r>
          <rPr>
            <sz val="10"/>
            <color indexed="81"/>
            <rFont val="Times New Roman"/>
            <family val="1"/>
          </rPr>
          <t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</t>
        </r>
      </text>
    </comment>
    <comment ref="H74" authorId="0" shapeId="0">
      <text>
        <r>
          <rPr>
            <b/>
            <sz val="10"/>
            <color indexed="81"/>
            <rFont val="Times New Roman"/>
            <family val="1"/>
          </rPr>
          <t xml:space="preserve">AVISO PRÉVIO TRABALHADO
1° ano de contrato (cheio): (((7/30)/12)*100 = 1,944% ao mês
</t>
        </r>
        <r>
          <rPr>
            <sz val="10"/>
            <color indexed="81"/>
            <rFont val="Times New Roman"/>
            <family val="1"/>
          </rPr>
          <t xml:space="preserve">7 dias em 30 rateado em 12 meses multiplicado pela estatística cheia, nesse caso, 100%. 
Aplicado sobre Remuneração + Férias + 13° salário
Na Prorrogação será readequado. </t>
        </r>
      </text>
    </comment>
    <comment ref="H75" authorId="2" shapeId="0">
      <text>
        <r>
          <rPr>
            <b/>
            <sz val="9"/>
            <color indexed="81"/>
            <rFont val="Segoe UI"/>
            <family val="2"/>
          </rPr>
          <t xml:space="preserve">Total dos encargos do Submódulo 2.2 x Aviso Prévio Trabalhado Cheio </t>
        </r>
      </text>
    </comment>
    <comment ref="H76" authorId="1" shapeId="0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trabalhado: 
</t>
        </r>
        <r>
          <rPr>
            <sz val="10"/>
            <color indexed="81"/>
            <rFont val="Times New Roman"/>
            <family val="1"/>
          </rPr>
          <t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</t>
        </r>
      </text>
    </comment>
    <comment ref="H84" authorId="1" shapeId="0">
      <text>
        <r>
          <rPr>
            <sz val="10"/>
            <color indexed="81"/>
            <rFont val="Times New Roman"/>
            <family val="1"/>
          </rPr>
          <t>- Os módulos 1 a 3 já contemplam todas as despesas do profissional no mês:
     - Módulo 1 - Remuneração
     - Módulo 2 - Encargos (já incluídos aqui férias e 13º)
     - Módulo 3 - Provisões
- Como a substituição é de apenas 1 mês, a provisão anual deveria ser 1/12 (um doze avos) dos custos totais do trabalhador (módulos 1 a 3 divididos por 12). em termos percentuais seria o seguinte: 100%/12/12 = 0,70%. (Divide-se uma vez por doze para chegar ao valor de um mês e mais uma vez por 12 pois esse valor mensal será provisionado ao longo dos 12 meses de contrato)
- O custo presente na planilha é referente a apenas um funcionário, ou seja, devemos desconsiderar que o folguista fará a cobertura de vários funcionários ao longo do ano, até porque ele não possui planilha própria, não há obrigatoriedade que seja o mesmo funcionário e ele também não poderá substituir mais de um funcionário ao mesmo tempo.</t>
        </r>
      </text>
    </comment>
    <comment ref="H85" authorId="1" shapeId="0">
      <text>
        <r>
          <rPr>
            <b/>
            <sz val="10"/>
            <color indexed="81"/>
            <rFont val="Times New Roman"/>
            <family val="1"/>
          </rPr>
          <t xml:space="preserve">Ausências Legais
</t>
        </r>
        <r>
          <rPr>
            <sz val="10"/>
            <color indexed="81"/>
            <rFont val="Times New Roman"/>
            <family val="1"/>
          </rPr>
          <t xml:space="preserve">((2/30/12) x 100 = 0,556%
</t>
        </r>
        <r>
          <rPr>
            <b/>
            <u/>
            <sz val="10"/>
            <color indexed="81"/>
            <rFont val="Times New Roman"/>
            <family val="1"/>
          </rPr>
          <t>2 = Dados estatiticos do IBGE estima que cada empregado falta em média dois dias por ano (variavel conforme realidade da empresa).</t>
        </r>
        <r>
          <rPr>
            <sz val="10"/>
            <color indexed="81"/>
            <rFont val="Times New Roman"/>
            <family val="1"/>
          </rPr>
          <t xml:space="preserve">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6" authorId="1" shapeId="0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</t>
        </r>
        <r>
          <rPr>
            <b/>
            <sz val="10"/>
            <color indexed="81"/>
            <rFont val="Times New Roman"/>
            <family val="1"/>
          </rPr>
          <t>0,02 ou 2% = estimativa do IBGE que 2% dos trabalhadores são pais no periodo de um ano.</t>
        </r>
        <r>
          <rPr>
            <sz val="10"/>
            <color indexed="81"/>
            <rFont val="Times New Roman"/>
            <family val="1"/>
          </rPr>
          <t xml:space="preserve">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1" shapeId="0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((15/30/12) x 0,08 x 100 = 0,333%
15 dias de ausência cobertos pelo empregador, após 15 dias, INSS.
30 = impacto sobre o mês
/12 = impacto diluído ao longo de 12 meses.
</t>
        </r>
        <r>
          <rPr>
            <b/>
            <u/>
            <sz val="10"/>
            <color indexed="81"/>
            <rFont val="Times New Roman"/>
            <family val="1"/>
          </rPr>
          <t xml:space="preserve">0,08 (8%) - Segundo IBGE 8% dos empregados (nivel) nacional sofrem acidente durante o ano (variavel conforme realidade da empresa). </t>
        </r>
      </text>
    </comment>
    <comment ref="H88" authorId="1" shapeId="0">
      <text>
        <r>
          <rPr>
            <b/>
            <sz val="10"/>
            <color indexed="81"/>
            <rFont val="Times New Roman"/>
            <family val="1"/>
          </rPr>
          <t>Afastamento Maternidade
0,121*0,03*((4/12)) = 0,12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</t>
        </r>
        <r>
          <rPr>
            <b/>
            <u/>
            <sz val="10"/>
            <color indexed="81"/>
            <rFont val="Times New Roman"/>
            <family val="1"/>
          </rPr>
          <t>0,03 = 3% ocorrência da licença maternidade ao ano (variável) (conforme realidade da empresa).</t>
        </r>
        <r>
          <rPr>
            <sz val="10"/>
            <color indexed="81"/>
            <rFont val="Times New Roman"/>
            <family val="1"/>
          </rPr>
          <t xml:space="preserve">
(4/12) = custo provisionado pelo empregador para cobrir a reposição do substituto relativamente ás suas férias. </t>
        </r>
      </text>
    </comment>
    <comment ref="B115" authorId="0" shapeId="0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6" authorId="0" shapeId="0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7" authorId="1" shapeId="0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</t>
        </r>
        <r>
          <rPr>
            <b/>
            <sz val="10"/>
            <color indexed="81"/>
            <rFont val="Times New Roman"/>
            <family val="1"/>
          </rPr>
          <t>CÁLCULO POR DENTRO</t>
        </r>
        <r>
          <rPr>
            <sz val="10"/>
            <color indexed="81"/>
            <rFont val="Times New Roman"/>
            <family val="1"/>
          </rPr>
          <t xml:space="preserve">" 
</t>
        </r>
        <r>
          <rPr>
            <b/>
            <sz val="10"/>
            <color indexed="81"/>
            <rFont val="Times New Roman"/>
            <family val="1"/>
          </rPr>
          <t>FÓRMULA:</t>
        </r>
        <r>
          <rPr>
            <sz val="10"/>
            <color indexed="81"/>
            <rFont val="Times New Roman"/>
            <family val="1"/>
          </rPr>
          <t xml:space="preserve"> 100-8,65/100 = 0,935
</t>
        </r>
        <r>
          <rPr>
            <b/>
            <sz val="10"/>
            <color indexed="81"/>
            <rFont val="Times New Roman"/>
            <family val="1"/>
          </rPr>
          <t>0,935 / FATURAMENTO =</t>
        </r>
        <r>
          <rPr>
            <sz val="10"/>
            <color indexed="81"/>
            <rFont val="Times New Roman"/>
            <family val="1"/>
          </rPr>
          <t xml:space="preserve"> VALOR SOBRE O QUAL SERÁ CALCULADO O PIS, A COFINS E O ISS</t>
        </r>
      </text>
    </comment>
  </commentList>
</comments>
</file>

<file path=xl/sharedStrings.xml><?xml version="1.0" encoding="utf-8"?>
<sst xmlns="http://schemas.openxmlformats.org/spreadsheetml/2006/main" count="281" uniqueCount="183">
  <si>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</si>
  <si>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</si>
  <si>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</si>
  <si>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</si>
  <si>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</si>
  <si>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</si>
  <si>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do acordo coletivo, convenção coletiva ou sentença normativa em dissídio coletivo</t>
  </si>
  <si>
    <t>D</t>
  </si>
  <si>
    <t>Número de meses de execução contratual</t>
  </si>
  <si>
    <t>Identificação do serviço</t>
  </si>
  <si>
    <t>Dados complementares para composição dos custos referente à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</si>
  <si>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</si>
  <si>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</si>
  <si>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</si>
  <si>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</si>
  <si>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</si>
  <si>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</si>
  <si>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</si>
  <si>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Percentual (%)</t>
  </si>
  <si>
    <t>Valor (R$)</t>
  </si>
  <si>
    <t>Adicional noturno</t>
  </si>
  <si>
    <t>E</t>
  </si>
  <si>
    <t>Adicional de hora noturna reduzida</t>
  </si>
  <si>
    <t>F</t>
  </si>
  <si>
    <t>G</t>
  </si>
  <si>
    <t>Outros (especificar)</t>
  </si>
  <si>
    <t>TOTAL</t>
  </si>
  <si>
    <t>MÓDULO 2 : ENCARGOS E BENEFÍCIOS ANUAIS, MENSAIS E DIÁRIOS</t>
  </si>
  <si>
    <t>2.1</t>
  </si>
  <si>
    <t>13º (décimo terceiro) salário, férias e adicional de férias</t>
  </si>
  <si>
    <t>Total</t>
  </si>
  <si>
    <t>2.2</t>
  </si>
  <si>
    <t>GPS, FGTS e Outras Contribuições</t>
  </si>
  <si>
    <t>INSS</t>
  </si>
  <si>
    <t>Salário educação</t>
  </si>
  <si>
    <t>SESC ou SESI</t>
  </si>
  <si>
    <t>SENAI ou SENAC</t>
  </si>
  <si>
    <t>SEBRAE</t>
  </si>
  <si>
    <t>INCRA</t>
  </si>
  <si>
    <t>H</t>
  </si>
  <si>
    <t>FGTS</t>
  </si>
  <si>
    <t>2.3</t>
  </si>
  <si>
    <t>Benefícios mensais e diários</t>
  </si>
  <si>
    <t>Transporte (22 dias úteis)</t>
  </si>
  <si>
    <t>A.1) Valor da passagem do transporte coletivo no município de prestação dos serviços:</t>
  </si>
  <si>
    <t>-</t>
  </si>
  <si>
    <t>A.3) Percentual do desconto no Salário Base:</t>
  </si>
  <si>
    <t>Auxílio-Refeição/Alimentação</t>
  </si>
  <si>
    <t>Assistência Médica e Familiar</t>
  </si>
  <si>
    <t>Quadro-resumo - Módulo 2 - Encargos e Benefícios Anuais, Mensais e Diários</t>
  </si>
  <si>
    <t>Módulo 2 - Encargos e Benefícios Anuais, Mensais e Diários</t>
  </si>
  <si>
    <t>MÓDULO 3 - PROVISÃO PARA RESCISÃO</t>
  </si>
  <si>
    <t>Incidência do FGTS sobre o aviso-prévio indenizado</t>
  </si>
  <si>
    <t>Multa sobre o FGTS e contribuições sociais sobre o aviso-prévio trabalhado</t>
  </si>
  <si>
    <t>MÓDULO 4 - CUSTO DE REPOSIÇÃO DO PROFISSIONAL AUSENTE</t>
  </si>
  <si>
    <t>4.1</t>
  </si>
  <si>
    <t>Ausências Legais</t>
  </si>
  <si>
    <t>4.2</t>
  </si>
  <si>
    <t>Intrajornada</t>
  </si>
  <si>
    <t>Intervalo para repouso ou alimentação</t>
  </si>
  <si>
    <t>Quadro-resumo - Módulo 4 - Custo de Reposição do Profissional Ausente</t>
  </si>
  <si>
    <t>Módulo 4 - Custo de Reposição do Profissional Ausente</t>
  </si>
  <si>
    <t>MÓDULO 5: INSUMOS DIVERSOS</t>
  </si>
  <si>
    <t>Insumos diversos</t>
  </si>
  <si>
    <t>Uniformes</t>
  </si>
  <si>
    <t>Materiais</t>
  </si>
  <si>
    <r>
      <t>Equipamentos</t>
    </r>
    <r>
      <rPr>
        <b/>
        <sz val="10"/>
        <color rgb="FFFF0000"/>
        <rFont val="Arial"/>
        <family val="2"/>
        <charset val="1"/>
      </rPr>
      <t/>
    </r>
  </si>
  <si>
    <t>MÓDULO 6 - CUSTOS INDIRETOS, TRIBUTOS E LUCRO</t>
  </si>
  <si>
    <t>Custos indiretos, tributos e lucro</t>
  </si>
  <si>
    <t>Custos Indiretos (Percentual da empresa)</t>
  </si>
  <si>
    <t>Lucro (Percentual da empresa)</t>
  </si>
  <si>
    <t>Tributos</t>
  </si>
  <si>
    <t>Mão de obra vinculada à execução contratual (valor por empregado)</t>
  </si>
  <si>
    <t>Módulo 1 - Composição da remuneração</t>
  </si>
  <si>
    <t>Módulo 3 - Provisão para Rescisão</t>
  </si>
  <si>
    <t>Módulo 5 - Insumos diversos</t>
  </si>
  <si>
    <t>Subtotal (A + B + C + D + E)</t>
  </si>
  <si>
    <t>Módulo 6 - Custos indiretos, tributose lucro</t>
  </si>
  <si>
    <t>Valor total por empregado</t>
  </si>
  <si>
    <t>Valor Proposto por Empregado (B)</t>
  </si>
  <si>
    <t>Qtde. de Postos (E)</t>
  </si>
  <si>
    <t>Descrição</t>
  </si>
  <si>
    <t>(PCMSO, PPRA,
CIPA e LTCAT)</t>
  </si>
  <si>
    <t>Kit Primeiros Socorros</t>
  </si>
  <si>
    <t>RIO BRANCO/ACRE</t>
  </si>
  <si>
    <t>ITEM</t>
  </si>
  <si>
    <t>Adicional de periculosidade (incide sobre o salário base)</t>
  </si>
  <si>
    <t>Adicional de insalubridade (incide sobre o salário base)</t>
  </si>
  <si>
    <t>13º (décimo terceiro) salário</t>
  </si>
  <si>
    <t>Férias e Adicional de Férias</t>
  </si>
  <si>
    <t>ANEXO VII-D – Mão-de-obra</t>
  </si>
  <si>
    <t>Aviso-prévio indenizado</t>
  </si>
  <si>
    <t>Aviso-previo trabalhado</t>
  </si>
  <si>
    <t>a) Cofins</t>
  </si>
  <si>
    <t>b) PIS</t>
  </si>
  <si>
    <t>a) ISS</t>
  </si>
  <si>
    <t xml:space="preserve">Percentual </t>
  </si>
  <si>
    <t>Provisão para recisão</t>
  </si>
  <si>
    <t>2. QUADRO-RESUMO DO CUSTO POR EMPREGADO</t>
  </si>
  <si>
    <t>3. QUADRO DEMONSTRATIVO DO VALOR GLOBAL DA PROPOSTA</t>
  </si>
  <si>
    <t>Tipo de Serviço (A)</t>
  </si>
  <si>
    <t>Qtde. de Empregados por Posto ( C )</t>
  </si>
  <si>
    <t>Valor Proposto por Posto (D) = (BxC)</t>
  </si>
  <si>
    <t>Valor Total do Serviço (F) = (DxE)</t>
  </si>
  <si>
    <t>4. QUADRO DEMONSTRATIVO DO VALOR GLOBAL DA PROPOSTA</t>
  </si>
  <si>
    <t>DESCRIÇÃO</t>
  </si>
  <si>
    <t>VALOR (R$)</t>
  </si>
  <si>
    <t>Valor proposto por unidade de medida *</t>
  </si>
  <si>
    <t>Posto de Trabalho - Mensal</t>
  </si>
  <si>
    <t>Valor mensal do serviço</t>
  </si>
  <si>
    <t>A.2) Quantidade de passagens por mês por empregado:</t>
  </si>
  <si>
    <t>C.1    Tributos (especificar)</t>
  </si>
  <si>
    <r>
      <t>Seguro acidente de trabalho (</t>
    </r>
    <r>
      <rPr>
        <sz val="11"/>
        <color rgb="FF000000"/>
        <rFont val="Times New Roman"/>
        <family val="1"/>
      </rPr>
      <t>RAT x FAP)</t>
    </r>
  </si>
  <si>
    <t>BASE DE CÁLUCO PARA O MÓDULO 2.2</t>
  </si>
  <si>
    <t>MÓDULO 1</t>
  </si>
  <si>
    <t>MÓDULO 2.1</t>
  </si>
  <si>
    <t>SUBMÓDULO 2.2 - ENCARGOS PREVIDENCIÁRIOS (GPS), FUNFO DE GARANTIA POR TEMPO DE
 SERVIÇO E OUTRAS CONTRIBUIÇÕES</t>
  </si>
  <si>
    <t>SUBMÓDULO 2.3 - BENEFÍCIOS MENSAIS E DIÁRIOS</t>
  </si>
  <si>
    <t>BASE DE CÁLCULO PARA O MÓDULO 4 = MÓDULO 1 + MÓDULO 2 + MÓDULO 3</t>
  </si>
  <si>
    <t>MÓDULO 2</t>
  </si>
  <si>
    <t>MÓDULO 3</t>
  </si>
  <si>
    <t>BASE DE CÁLCULO PARA O MÓDULO 6 = MÓDULO 1 + MÓDULO 2 = MÓDULO 3
 + MÓDULO 4 + MÓDULO 5</t>
  </si>
  <si>
    <t>MÓDULO 4</t>
  </si>
  <si>
    <t>MÓDULO 5</t>
  </si>
  <si>
    <t>Razão Social da Empresa</t>
  </si>
  <si>
    <t>Assinatura do Representante Legal da Empres</t>
  </si>
  <si>
    <t>Local e data</t>
  </si>
  <si>
    <r>
      <t xml:space="preserve">17. </t>
    </r>
    <r>
      <rPr>
        <sz val="10"/>
        <rFont val="Calibri"/>
        <family val="2"/>
      </rPr>
      <t>Declaramos que arcaremos com o ônus decorrente de eventual equívoco no dimensionamento dos quantitativos desta proposta, inclusive quanto aos custos variáveis decorrentes de fatores futuros e incertos, tais como os valores providos com o quantitativo de vale transporte, devendo complementá-los, caso o previsto inicialmente nesta proposta não seja satisfatório para o atendimento ao objeto da licitação, exceto quando ocorrer algum dos eventos arrolados nos incisos do §1° do artigo 57 da Lei n° 8.666, de 1993.</t>
    </r>
  </si>
  <si>
    <r>
      <t xml:space="preserve">16. </t>
    </r>
    <r>
      <rPr>
        <sz val="10"/>
        <rFont val="Calibri"/>
        <family val="2"/>
      </rPr>
      <t>Declaramos que temos ciência das condições estabelecidas neste Edital e seus Anexos, bem como da obrigatoriedade do cumprimento das disposições nela contidas, assumindo o compromisso de executar os serviços nos seus termos, bem como fornecer todos os materiais, equipamentos, ferramentas e utensílios necessários, em quantidades e qualidades adequadas à perfeita execução contratual, promovendo, quando requerido, sua substituição;</t>
    </r>
  </si>
  <si>
    <r>
      <t xml:space="preserve">15. Declaramos que esta proposta considera em seu inteiro teor as determinações </t>
    </r>
    <r>
      <rPr>
        <sz val="10"/>
        <rFont val="Calibri"/>
        <family val="2"/>
      </rPr>
      <t>dos sindicatos, acordos coletivos, convenções coletivas ou sentenças normativas que regem as categorias profissionais que executarão o serviço e as respectivas datas bases e vigências, com base na Classificação Brasileira de Ocupações – CBO.</t>
    </r>
  </si>
  <si>
    <r>
      <t xml:space="preserve">14. </t>
    </r>
    <r>
      <rPr>
        <sz val="10"/>
        <rFont val="Calibri"/>
        <family val="2"/>
      </rPr>
      <t>Declaramos que tomamos conhecimento de todas as informações e condições para o cumprimento das obrigações objeto desta licitação e que atendemos todas as condições do edital.</t>
    </r>
  </si>
  <si>
    <r>
      <t xml:space="preserve">13. </t>
    </r>
    <r>
      <rPr>
        <sz val="10"/>
        <rFont val="Calibri"/>
        <family val="2"/>
      </rPr>
      <t>No preço estão contidos todos os custos e despesas diretas e indiretas, tributos incidentes, encargos sociais, previdenciarios, trabalhistas e comerciais, taxa de administração e lucro, materiais e mão de obra a serem empregados, vale transporte, vale alimentação, seguros e quaisquer outros necessários ao fiel e integral cumprimento do objeto do edital e seus anexos.</t>
    </r>
  </si>
  <si>
    <t>Valor Total Mensal</t>
  </si>
  <si>
    <t>Unidade</t>
  </si>
  <si>
    <t>GRUPO</t>
  </si>
  <si>
    <r>
      <rPr>
        <b/>
        <sz val="10"/>
        <rFont val="Calibri"/>
        <family val="2"/>
      </rPr>
      <t>12. A unidade da federação na qual será emitido o documento fiscal é:</t>
    </r>
    <r>
      <rPr>
        <sz val="10"/>
        <rFont val="Calibri"/>
        <family val="2"/>
      </rPr>
      <t xml:space="preserve"> </t>
    </r>
  </si>
  <si>
    <t xml:space="preserve">11. Cargo: </t>
  </si>
  <si>
    <r>
      <rPr>
        <b/>
        <sz val="10"/>
        <rFont val="Calibri"/>
        <family val="2"/>
      </rPr>
      <t>10. Representante da Empresa</t>
    </r>
    <r>
      <rPr>
        <sz val="10"/>
        <rFont val="Calibri"/>
        <family val="2"/>
      </rPr>
      <t xml:space="preserve">: </t>
    </r>
  </si>
  <si>
    <r>
      <rPr>
        <b/>
        <sz val="10"/>
        <rFont val="Calibri"/>
        <family val="2"/>
      </rPr>
      <t>9. Banco:</t>
    </r>
    <r>
      <rPr>
        <sz val="10"/>
        <rFont val="Calibri"/>
        <family val="2"/>
      </rPr>
      <t xml:space="preserve">  _________/ Agência:  ______C/c: ______</t>
    </r>
  </si>
  <si>
    <r>
      <rPr>
        <b/>
        <sz val="10"/>
        <rFont val="Calibri"/>
        <family val="2"/>
      </rPr>
      <t xml:space="preserve">8. Prazo de pagamento: </t>
    </r>
    <r>
      <rPr>
        <sz val="10"/>
        <rFont val="Calibri"/>
        <family val="2"/>
      </rPr>
      <t>Conforme Edital</t>
    </r>
  </si>
  <si>
    <r>
      <rPr>
        <b/>
        <sz val="10"/>
        <rFont val="Calibri"/>
        <family val="2"/>
      </rPr>
      <t>7. Validade da proposta: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</si>
  <si>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6. Telefone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</si>
  <si>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5. Endereço: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</si>
  <si>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3. Inscrição Estadual: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</si>
  <si>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2. CNPJ N</t>
    </r>
    <r>
      <rPr>
        <sz val="10"/>
        <rFont val="Calibri"/>
        <family val="2"/>
      </rPr>
      <t xml:space="preserve">º </t>
    </r>
  </si>
  <si>
    <r>
      <t xml:space="preserve">1. </t>
    </r>
    <r>
      <rPr>
        <b/>
        <sz val="10"/>
        <rFont val="Calibri"/>
        <family val="2"/>
      </rPr>
      <t>Razão Social da Empresa:</t>
    </r>
    <r>
      <rPr>
        <sz val="10"/>
        <rFont val="Calibri"/>
        <family val="2"/>
      </rPr>
      <t xml:space="preserve"> </t>
    </r>
  </si>
  <si>
    <t>PLANILHA DE CUSTOS E FORMAÇÃO DE PREÇOS E PROPOSTA COMERCIAL</t>
  </si>
  <si>
    <t>PLANILHA DA ADMINISTRAÇÃO</t>
  </si>
  <si>
    <t xml:space="preserve">Valor Global Mensal </t>
  </si>
  <si>
    <r>
      <rPr>
        <b/>
        <sz val="10"/>
        <rFont val="Calibri"/>
        <family val="2"/>
      </rPr>
      <t>4. Inscrição Municipal:</t>
    </r>
    <r>
      <rPr>
        <sz val="10"/>
        <rFont val="Calibri"/>
        <family val="2"/>
      </rPr>
      <t xml:space="preserve"> </t>
    </r>
  </si>
  <si>
    <t>Posto</t>
  </si>
  <si>
    <t>Seguro de Vida</t>
  </si>
  <si>
    <t xml:space="preserve">Salário-base </t>
  </si>
  <si>
    <t>Quantidade de Postos</t>
  </si>
  <si>
    <t xml:space="preserve">Outros: </t>
  </si>
  <si>
    <t xml:space="preserve">PLANILHA DE CUSTOS E FORMAÇÃO DE PREÇOS </t>
  </si>
  <si>
    <t>Licitação Nº  _______/2020</t>
  </si>
  <si>
    <t>XX/XX/2020</t>
  </si>
  <si>
    <t>Dia __/___/2020 às ___:___ horas</t>
  </si>
  <si>
    <t>Incidência dos encargos de GPS, FGTS e outras contribuições sobre o aviso prévio trabalhado</t>
  </si>
  <si>
    <t>Valor global da proposta - Contrato de 12 meses
(Valor mensal do serviço multiplicado por 12 (doze), número de meses do
contrato).</t>
  </si>
  <si>
    <t>Multa sobre o FGTS e contribuições sociais sobre o aviso prévio indenizado</t>
  </si>
  <si>
    <t>Substituto na cobertura de Férias</t>
  </si>
  <si>
    <t>Substituto na Licença-paternidade</t>
  </si>
  <si>
    <t>Substituto na Ausência por acidente de trabalho</t>
  </si>
  <si>
    <t>Substituto na Afastamento Maternidade</t>
  </si>
  <si>
    <t>Substituto nas Ausências Legais</t>
  </si>
  <si>
    <t/>
  </si>
  <si>
    <t>Valor Global (contrato de 12 meses)</t>
  </si>
  <si>
    <t>QUANT. MENSAL</t>
  </si>
  <si>
    <t>QUANT. MAXIMA ANUAL</t>
  </si>
  <si>
    <t>VALOR UNIT. DIÁRIA</t>
  </si>
  <si>
    <t>VALOR GLOBAL ANUAL DO GRUPO (Item 1 + Item 2)</t>
  </si>
  <si>
    <t>DIÁRIAS aos prestadores de serviço</t>
  </si>
  <si>
    <t>Nº Processo Nº 08220.002309/2020-11</t>
  </si>
  <si>
    <t>Inexistente</t>
  </si>
  <si>
    <t>------</t>
  </si>
  <si>
    <t>----</t>
  </si>
  <si>
    <t xml:space="preserve">Marinheiro fluvial (barqueiro) </t>
  </si>
  <si>
    <t xml:space="preserve">CBO 7827-05 </t>
  </si>
  <si>
    <t>Marinheiro Fluvial</t>
  </si>
  <si>
    <t>Qtd. de empregado por Posto</t>
  </si>
  <si>
    <t xml:space="preserve">Fornecimento de mão-de-obra especializada em serviços de Marinheiro fluvial (barqueiro).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</si>
</sst>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164" formatCode="&quot;R$ &quot;#,##0.00"/>
    <numFmt numFmtId="165" formatCode="0.000%"/>
    <numFmt numFmtId="166" formatCode="0.0000%"/>
    <numFmt numFmtId="167" formatCode="_-&quot;R$ &quot;* #,##0.00_-;&quot;-R$ &quot;* #,##0.00_-;_-&quot;R$ &quot;* \-??_-;_-@_-"/>
    <numFmt numFmtId="168" formatCode="_(&quot;R$ &quot;* #,##0.00_);_(&quot;R$ &quot;* \(#,##0.00\);_(&quot;R$ &quot;* &quot;-&quot;??_);_(@_)"/>
    <numFmt numFmtId="169" formatCode="&quot;R$&quot;\ #,##0.00"/>
    <numFmt numFmtId="170" formatCode="_(* #,##0.00_);_(* \(#,##0.00\);_(* &quot;-&quot;??_);_(@_)"/>
    <numFmt numFmtId="171" formatCode="_(&quot;R$ &quot;* #,##0.00_);_(&quot;R$ &quot;* \(#,##0.00\);_(&quot;R$ &quot;* \-??_);_(@_)"/>
  </numFmts>
  <fonts count="52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  <charset val="1"/>
    </font>
    <font>
      <sz val="10"/>
      <name val="Arial"/>
      <family val="2"/>
      <charset val="1"/>
    </font>
    <font>
      <sz val="10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sz val="10"/>
      <color indexed="81"/>
      <name val="Times New Roman"/>
      <family val="1"/>
    </font>
    <font>
      <sz val="9"/>
      <color indexed="81"/>
      <name val="Segoe UI"/>
      <family val="2"/>
    </font>
    <font>
      <b/>
      <sz val="10"/>
      <color indexed="81"/>
      <name val="Times New Roman"/>
      <family val="1"/>
    </font>
    <font>
      <sz val="9"/>
      <color indexed="8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rgb="FF800080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9"/>
      <color indexed="81"/>
      <name val="Segoe U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u/>
      <sz val="10"/>
      <name val="Arial"/>
      <family val="2"/>
    </font>
    <font>
      <b/>
      <u/>
      <sz val="14"/>
      <name val="Arial"/>
      <family val="2"/>
    </font>
    <font>
      <b/>
      <u/>
      <sz val="10"/>
      <color indexed="81"/>
      <name val="Times New Roman"/>
      <family val="1"/>
    </font>
    <font>
      <b/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</font>
    <font>
      <sz val="12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FFFFC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24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9" tint="0.59999389629810485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rgb="FFFFFFCC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0">
    <xf numFmtId="0" fontId="0" fillId="0" borderId="0"/>
    <xf numFmtId="167" fontId="4" fillId="0" borderId="0" applyBorder="0" applyProtection="0"/>
    <xf numFmtId="9" fontId="4" fillId="0" borderId="0" applyBorder="0" applyProtection="0"/>
    <xf numFmtId="0" fontId="2" fillId="0" borderId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4" fillId="10" borderId="0" applyNumberFormat="0" applyBorder="0" applyAlignment="0" applyProtection="0"/>
    <xf numFmtId="0" fontId="15" fillId="22" borderId="20" applyNumberFormat="0" applyAlignment="0" applyProtection="0"/>
    <xf numFmtId="0" fontId="16" fillId="23" borderId="21" applyNumberFormat="0" applyAlignment="0" applyProtection="0"/>
    <xf numFmtId="0" fontId="17" fillId="0" borderId="22" applyNumberFormat="0" applyFill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7" borderId="0" applyNumberFormat="0" applyBorder="0" applyAlignment="0" applyProtection="0"/>
    <xf numFmtId="0" fontId="18" fillId="13" borderId="20" applyNumberFormat="0" applyAlignment="0" applyProtection="0"/>
    <xf numFmtId="0" fontId="19" fillId="9" borderId="0" applyNumberFormat="0" applyBorder="0" applyAlignment="0" applyProtection="0"/>
    <xf numFmtId="44" fontId="12" fillId="0" borderId="0" applyFont="0" applyFill="0" applyBorder="0" applyAlignment="0" applyProtection="0"/>
    <xf numFmtId="171" fontId="7" fillId="0" borderId="0" applyFill="0" applyBorder="0" applyAlignment="0" applyProtection="0"/>
    <xf numFmtId="171" fontId="7" fillId="0" borderId="0" applyFill="0" applyBorder="0" applyAlignment="0" applyProtection="0"/>
    <xf numFmtId="168" fontId="7" fillId="0" borderId="0" applyFont="0" applyFill="0" applyBorder="0" applyAlignment="0" applyProtection="0"/>
    <xf numFmtId="0" fontId="20" fillId="28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0" borderId="0"/>
    <xf numFmtId="0" fontId="7" fillId="29" borderId="23" applyNumberFormat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ill="0" applyBorder="0" applyAlignment="0" applyProtection="0"/>
    <xf numFmtId="0" fontId="21" fillId="22" borderId="24" applyNumberFormat="0" applyAlignment="0" applyProtection="0"/>
    <xf numFmtId="170" fontId="7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5" fillId="0" borderId="25" applyNumberFormat="0" applyFill="0" applyAlignment="0" applyProtection="0"/>
    <xf numFmtId="0" fontId="26" fillId="0" borderId="26" applyNumberFormat="0" applyFill="0" applyAlignment="0" applyProtection="0"/>
    <xf numFmtId="0" fontId="27" fillId="0" borderId="27" applyNumberFormat="0" applyFill="0" applyAlignment="0" applyProtection="0"/>
    <xf numFmtId="0" fontId="2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8" fillId="0" borderId="28" applyNumberFormat="0" applyFill="0" applyAlignment="0" applyProtection="0"/>
    <xf numFmtId="170" fontId="7" fillId="0" borderId="0" applyFont="0" applyFill="0" applyBorder="0" applyAlignment="0" applyProtection="0"/>
    <xf numFmtId="0" fontId="1" fillId="0" borderId="0"/>
  </cellStyleXfs>
  <cellXfs count="292">
    <xf numFmtId="0" fontId="0" fillId="0" borderId="0" xfId="0"/>
    <xf numFmtId="0" fontId="0" fillId="0" borderId="0" xfId="0" applyFont="1"/>
    <xf numFmtId="2" fontId="0" fillId="2" borderId="0" xfId="0" applyNumberFormat="1" applyFont="1" applyFill="1"/>
    <xf numFmtId="0" fontId="34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/>
    </xf>
    <xf numFmtId="10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vertical="center" wrapText="1"/>
    </xf>
    <xf numFmtId="0" fontId="33" fillId="0" borderId="0" xfId="0" applyFont="1" applyAlignment="1">
      <alignment horizontal="center"/>
    </xf>
    <xf numFmtId="0" fontId="33" fillId="0" borderId="1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29" xfId="0" applyFont="1" applyBorder="1" applyAlignment="1">
      <alignment vertical="center" wrapText="1"/>
    </xf>
    <xf numFmtId="0" fontId="33" fillId="4" borderId="1" xfId="0" applyFont="1" applyFill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10" fontId="33" fillId="0" borderId="29" xfId="0" applyNumberFormat="1" applyFont="1" applyBorder="1" applyAlignment="1">
      <alignment vertical="center" wrapText="1"/>
    </xf>
    <xf numFmtId="0" fontId="34" fillId="0" borderId="1" xfId="0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right" vertical="center" wrapText="1"/>
    </xf>
    <xf numFmtId="167" fontId="33" fillId="0" borderId="0" xfId="1" applyFont="1" applyFill="1" applyBorder="1"/>
    <xf numFmtId="0" fontId="33" fillId="0" borderId="0" xfId="0" applyFont="1"/>
    <xf numFmtId="0" fontId="39" fillId="3" borderId="0" xfId="3" applyFont="1" applyFill="1" applyBorder="1" applyAlignment="1">
      <alignment horizontal="center" vertical="center" wrapText="1"/>
    </xf>
    <xf numFmtId="169" fontId="39" fillId="3" borderId="0" xfId="3" applyNumberFormat="1" applyFont="1" applyFill="1" applyBorder="1" applyAlignment="1" applyProtection="1">
      <alignment horizontal="center" vertical="center" wrapText="1"/>
    </xf>
    <xf numFmtId="0" fontId="39" fillId="3" borderId="0" xfId="3" applyFont="1" applyFill="1" applyBorder="1" applyAlignment="1" applyProtection="1">
      <alignment horizontal="center" vertical="center" wrapText="1"/>
    </xf>
    <xf numFmtId="0" fontId="39" fillId="3" borderId="0" xfId="45" applyNumberFormat="1" applyFont="1" applyFill="1" applyBorder="1" applyAlignment="1" applyProtection="1">
      <alignment horizontal="center" vertical="center" wrapText="1"/>
      <protection locked="0"/>
    </xf>
    <xf numFmtId="169" fontId="39" fillId="3" borderId="0" xfId="34" applyNumberFormat="1" applyFont="1" applyFill="1" applyBorder="1" applyAlignment="1" applyProtection="1">
      <alignment horizontal="center" vertical="center" wrapText="1"/>
      <protection locked="0"/>
    </xf>
    <xf numFmtId="2" fontId="33" fillId="2" borderId="0" xfId="0" applyNumberFormat="1" applyFont="1" applyFill="1"/>
    <xf numFmtId="10" fontId="34" fillId="0" borderId="1" xfId="0" applyNumberFormat="1" applyFont="1" applyBorder="1" applyAlignment="1">
      <alignment horizontal="center" vertical="center"/>
    </xf>
    <xf numFmtId="10" fontId="33" fillId="0" borderId="1" xfId="0" applyNumberFormat="1" applyFont="1" applyBorder="1" applyAlignment="1">
      <alignment horizontal="center" vertical="center" wrapText="1"/>
    </xf>
    <xf numFmtId="2" fontId="34" fillId="4" borderId="1" xfId="0" applyNumberFormat="1" applyFont="1" applyFill="1" applyBorder="1" applyAlignment="1">
      <alignment horizontal="center" vertical="center"/>
    </xf>
    <xf numFmtId="10" fontId="34" fillId="4" borderId="29" xfId="0" applyNumberFormat="1" applyFont="1" applyFill="1" applyBorder="1" applyAlignment="1">
      <alignment horizontal="center" vertical="center"/>
    </xf>
    <xf numFmtId="169" fontId="34" fillId="4" borderId="3" xfId="0" applyNumberFormat="1" applyFont="1" applyFill="1" applyBorder="1" applyAlignment="1">
      <alignment horizontal="center" vertical="center" wrapText="1"/>
    </xf>
    <xf numFmtId="169" fontId="33" fillId="0" borderId="1" xfId="0" applyNumberFormat="1" applyFont="1" applyBorder="1" applyAlignment="1">
      <alignment horizontal="center" vertical="center"/>
    </xf>
    <xf numFmtId="10" fontId="33" fillId="0" borderId="1" xfId="2" applyNumberFormat="1" applyFont="1" applyBorder="1" applyAlignment="1" applyProtection="1">
      <alignment horizontal="center" vertical="center" wrapText="1"/>
    </xf>
    <xf numFmtId="169" fontId="34" fillId="4" borderId="1" xfId="0" applyNumberFormat="1" applyFont="1" applyFill="1" applyBorder="1" applyAlignment="1">
      <alignment horizontal="center" vertical="center"/>
    </xf>
    <xf numFmtId="166" fontId="34" fillId="4" borderId="1" xfId="0" applyNumberFormat="1" applyFont="1" applyFill="1" applyBorder="1" applyAlignment="1">
      <alignment horizontal="center" vertical="center"/>
    </xf>
    <xf numFmtId="0" fontId="33" fillId="0" borderId="29" xfId="0" applyFont="1" applyBorder="1" applyAlignment="1">
      <alignment horizontal="center" vertical="center" wrapText="1"/>
    </xf>
    <xf numFmtId="169" fontId="33" fillId="0" borderId="1" xfId="0" applyNumberFormat="1" applyFont="1" applyBorder="1" applyAlignment="1">
      <alignment horizontal="center" vertical="center" wrapText="1"/>
    </xf>
    <xf numFmtId="169" fontId="33" fillId="0" borderId="3" xfId="0" applyNumberFormat="1" applyFont="1" applyBorder="1" applyAlignment="1">
      <alignment horizontal="center" vertical="center"/>
    </xf>
    <xf numFmtId="169" fontId="33" fillId="0" borderId="9" xfId="0" applyNumberFormat="1" applyFont="1" applyBorder="1" applyAlignment="1">
      <alignment horizontal="center" vertical="center"/>
    </xf>
    <xf numFmtId="4" fontId="33" fillId="0" borderId="29" xfId="0" applyNumberFormat="1" applyFont="1" applyBorder="1" applyAlignment="1">
      <alignment vertical="center" wrapText="1"/>
    </xf>
    <xf numFmtId="169" fontId="34" fillId="4" borderId="1" xfId="0" applyNumberFormat="1" applyFont="1" applyFill="1" applyBorder="1" applyAlignment="1">
      <alignment horizontal="center" vertical="center" wrapText="1"/>
    </xf>
    <xf numFmtId="169" fontId="34" fillId="0" borderId="1" xfId="0" applyNumberFormat="1" applyFont="1" applyBorder="1" applyAlignment="1">
      <alignment horizontal="center" vertical="center"/>
    </xf>
    <xf numFmtId="0" fontId="38" fillId="3" borderId="12" xfId="3" applyFont="1" applyFill="1" applyBorder="1" applyAlignment="1" applyProtection="1">
      <alignment horizontal="center" vertical="center" wrapText="1"/>
    </xf>
    <xf numFmtId="0" fontId="39" fillId="3" borderId="12" xfId="3" applyFont="1" applyFill="1" applyBorder="1" applyAlignment="1" applyProtection="1">
      <alignment horizontal="center" vertical="center" wrapText="1"/>
    </xf>
    <xf numFmtId="0" fontId="31" fillId="3" borderId="12" xfId="3" applyFont="1" applyFill="1" applyBorder="1" applyAlignment="1" applyProtection="1">
      <alignment horizontal="center" vertical="center" wrapText="1"/>
    </xf>
    <xf numFmtId="0" fontId="32" fillId="3" borderId="12" xfId="3" applyFont="1" applyFill="1" applyBorder="1" applyAlignment="1">
      <alignment horizontal="center" vertical="center" wrapText="1"/>
    </xf>
    <xf numFmtId="169" fontId="33" fillId="5" borderId="1" xfId="1" applyNumberFormat="1" applyFont="1" applyFill="1" applyBorder="1" applyAlignment="1">
      <alignment horizontal="center"/>
    </xf>
    <xf numFmtId="169" fontId="33" fillId="0" borderId="5" xfId="0" applyNumberFormat="1" applyFont="1" applyBorder="1" applyAlignment="1">
      <alignment horizontal="center" vertical="center" wrapText="1"/>
    </xf>
    <xf numFmtId="169" fontId="34" fillId="5" borderId="29" xfId="1" applyNumberFormat="1" applyFont="1" applyFill="1" applyBorder="1" applyAlignment="1">
      <alignment horizontal="center"/>
    </xf>
    <xf numFmtId="0" fontId="38" fillId="0" borderId="0" xfId="3" applyFont="1" applyFill="1" applyBorder="1" applyAlignment="1" applyProtection="1">
      <alignment vertical="center" wrapText="1"/>
    </xf>
    <xf numFmtId="0" fontId="39" fillId="3" borderId="0" xfId="3" applyFont="1" applyFill="1" applyBorder="1" applyAlignment="1" applyProtection="1">
      <alignment vertical="center" wrapText="1"/>
    </xf>
    <xf numFmtId="0" fontId="39" fillId="3" borderId="12" xfId="3" applyFont="1" applyFill="1" applyBorder="1" applyAlignment="1" applyProtection="1">
      <alignment vertical="center" wrapText="1"/>
    </xf>
    <xf numFmtId="169" fontId="39" fillId="3" borderId="12" xfId="34" applyNumberFormat="1" applyFont="1" applyFill="1" applyBorder="1" applyAlignment="1" applyProtection="1">
      <alignment horizontal="center" vertical="center" wrapText="1"/>
      <protection locked="0"/>
    </xf>
    <xf numFmtId="10" fontId="39" fillId="3" borderId="12" xfId="45" applyNumberFormat="1" applyFont="1" applyFill="1" applyBorder="1" applyAlignment="1" applyProtection="1">
      <alignment horizontal="center" vertical="center" wrapText="1"/>
      <protection locked="0"/>
    </xf>
    <xf numFmtId="169" fontId="32" fillId="3" borderId="18" xfId="3" applyNumberFormat="1" applyFont="1" applyFill="1" applyBorder="1" applyAlignment="1" applyProtection="1">
      <alignment horizontal="center" vertical="center" wrapText="1"/>
    </xf>
    <xf numFmtId="10" fontId="34" fillId="30" borderId="29" xfId="0" applyNumberFormat="1" applyFont="1" applyFill="1" applyBorder="1" applyAlignment="1">
      <alignment horizontal="center" vertical="center"/>
    </xf>
    <xf numFmtId="169" fontId="34" fillId="30" borderId="29" xfId="0" applyNumberFormat="1" applyFont="1" applyFill="1" applyBorder="1" applyAlignment="1">
      <alignment horizontal="center" vertical="center"/>
    </xf>
    <xf numFmtId="169" fontId="34" fillId="30" borderId="32" xfId="0" applyNumberFormat="1" applyFont="1" applyFill="1" applyBorder="1" applyAlignment="1">
      <alignment horizontal="center" vertical="center"/>
    </xf>
    <xf numFmtId="0" fontId="34" fillId="31" borderId="29" xfId="0" applyFont="1" applyFill="1" applyBorder="1" applyAlignment="1">
      <alignment horizontal="center" vertical="center"/>
    </xf>
    <xf numFmtId="169" fontId="34" fillId="31" borderId="5" xfId="0" applyNumberFormat="1" applyFont="1" applyFill="1" applyBorder="1" applyAlignment="1">
      <alignment horizontal="center" vertical="center"/>
    </xf>
    <xf numFmtId="165" fontId="33" fillId="0" borderId="1" xfId="0" applyNumberFormat="1" applyFont="1" applyBorder="1" applyAlignment="1">
      <alignment horizontal="center" vertical="center"/>
    </xf>
    <xf numFmtId="169" fontId="34" fillId="30" borderId="32" xfId="0" applyNumberFormat="1" applyFont="1" applyFill="1" applyBorder="1" applyAlignment="1">
      <alignment horizontal="center" vertical="center" wrapText="1"/>
    </xf>
    <xf numFmtId="169" fontId="34" fillId="31" borderId="32" xfId="0" applyNumberFormat="1" applyFont="1" applyFill="1" applyBorder="1" applyAlignment="1">
      <alignment horizontal="center" vertical="center"/>
    </xf>
    <xf numFmtId="0" fontId="34" fillId="30" borderId="29" xfId="0" applyFont="1" applyFill="1" applyBorder="1" applyAlignment="1">
      <alignment horizontal="center" vertical="center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0" fillId="0" borderId="17" xfId="0" applyFont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7" fillId="0" borderId="0" xfId="41"/>
    <xf numFmtId="0" fontId="7" fillId="0" borderId="0" xfId="41" applyBorder="1"/>
    <xf numFmtId="0" fontId="7" fillId="0" borderId="0" xfId="41" applyFont="1" applyBorder="1" applyAlignment="1">
      <alignment horizontal="center" vertical="center"/>
    </xf>
    <xf numFmtId="0" fontId="41" fillId="0" borderId="0" xfId="41" applyFont="1"/>
    <xf numFmtId="0" fontId="41" fillId="0" borderId="0" xfId="41" applyFont="1" applyBorder="1" applyAlignment="1">
      <alignment horizontal="center" vertical="center"/>
    </xf>
    <xf numFmtId="0" fontId="41" fillId="0" borderId="0" xfId="41" applyFont="1" applyBorder="1"/>
    <xf numFmtId="0" fontId="41" fillId="0" borderId="0" xfId="41" applyFont="1" applyBorder="1" applyAlignment="1">
      <alignment horizontal="center"/>
    </xf>
    <xf numFmtId="0" fontId="41" fillId="0" borderId="0" xfId="41" applyFont="1" applyBorder="1" applyAlignment="1">
      <alignment wrapText="1"/>
    </xf>
    <xf numFmtId="0" fontId="42" fillId="0" borderId="0" xfId="41" applyFont="1"/>
    <xf numFmtId="0" fontId="41" fillId="0" borderId="0" xfId="41" applyFont="1" applyAlignment="1">
      <alignment horizontal="left"/>
    </xf>
    <xf numFmtId="10" fontId="33" fillId="7" borderId="1" xfId="0" applyNumberFormat="1" applyFont="1" applyFill="1" applyBorder="1" applyAlignment="1">
      <alignment horizontal="center" vertical="center" wrapText="1"/>
    </xf>
    <xf numFmtId="10" fontId="33" fillId="7" borderId="1" xfId="0" applyNumberFormat="1" applyFont="1" applyFill="1" applyBorder="1" applyAlignment="1">
      <alignment horizontal="center" vertical="center"/>
    </xf>
    <xf numFmtId="0" fontId="34" fillId="32" borderId="3" xfId="0" applyFont="1" applyFill="1" applyBorder="1" applyAlignment="1">
      <alignment horizontal="center" vertical="center" wrapText="1"/>
    </xf>
    <xf numFmtId="2" fontId="34" fillId="32" borderId="3" xfId="0" applyNumberFormat="1" applyFont="1" applyFill="1" applyBorder="1" applyAlignment="1">
      <alignment horizontal="center" vertical="center" wrapText="1"/>
    </xf>
    <xf numFmtId="0" fontId="34" fillId="32" borderId="1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 wrapText="1"/>
    </xf>
    <xf numFmtId="2" fontId="34" fillId="32" borderId="1" xfId="0" applyNumberFormat="1" applyFont="1" applyFill="1" applyBorder="1" applyAlignment="1">
      <alignment horizontal="center" vertical="center"/>
    </xf>
    <xf numFmtId="0" fontId="34" fillId="32" borderId="2" xfId="0" applyFont="1" applyFill="1" applyBorder="1" applyAlignment="1">
      <alignment horizontal="center" vertical="center"/>
    </xf>
    <xf numFmtId="2" fontId="34" fillId="32" borderId="1" xfId="0" applyNumberFormat="1" applyFont="1" applyFill="1" applyBorder="1" applyAlignment="1">
      <alignment horizontal="center" vertical="center" wrapText="1"/>
    </xf>
    <xf numFmtId="0" fontId="34" fillId="32" borderId="8" xfId="0" applyFont="1" applyFill="1" applyBorder="1" applyAlignment="1">
      <alignment horizontal="center" vertical="center"/>
    </xf>
    <xf numFmtId="2" fontId="34" fillId="32" borderId="8" xfId="0" applyNumberFormat="1" applyFont="1" applyFill="1" applyBorder="1" applyAlignment="1">
      <alignment horizontal="center" vertical="center" wrapText="1"/>
    </xf>
    <xf numFmtId="0" fontId="33" fillId="32" borderId="1" xfId="0" applyFont="1" applyFill="1" applyBorder="1" applyAlignment="1">
      <alignment horizontal="center" vertical="center"/>
    </xf>
    <xf numFmtId="2" fontId="33" fillId="32" borderId="1" xfId="0" applyNumberFormat="1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/>
    </xf>
    <xf numFmtId="2" fontId="34" fillId="32" borderId="1" xfId="0" applyNumberFormat="1" applyFont="1" applyFill="1" applyBorder="1" applyAlignment="1">
      <alignment horizontal="center"/>
    </xf>
    <xf numFmtId="0" fontId="32" fillId="3" borderId="12" xfId="3" applyFont="1" applyFill="1" applyBorder="1" applyAlignment="1" applyProtection="1">
      <alignment horizontal="center" vertical="center" wrapText="1"/>
    </xf>
    <xf numFmtId="0" fontId="31" fillId="3" borderId="13" xfId="3" applyFont="1" applyFill="1" applyBorder="1" applyAlignment="1" applyProtection="1">
      <alignment horizontal="center" vertical="center" wrapText="1"/>
    </xf>
    <xf numFmtId="164" fontId="38" fillId="7" borderId="1" xfId="0" applyNumberFormat="1" applyFont="1" applyFill="1" applyBorder="1" applyAlignment="1">
      <alignment horizontal="center" vertical="center"/>
    </xf>
    <xf numFmtId="3" fontId="38" fillId="7" borderId="3" xfId="0" applyNumberFormat="1" applyFont="1" applyFill="1" applyBorder="1" applyAlignment="1">
      <alignment horizontal="center" vertical="center"/>
    </xf>
    <xf numFmtId="9" fontId="38" fillId="7" borderId="1" xfId="2" applyFont="1" applyFill="1" applyBorder="1" applyAlignment="1" applyProtection="1">
      <alignment horizontal="center" vertical="center"/>
    </xf>
    <xf numFmtId="10" fontId="33" fillId="0" borderId="8" xfId="0" applyNumberFormat="1" applyFont="1" applyBorder="1" applyAlignment="1">
      <alignment horizontal="center" vertical="center"/>
    </xf>
    <xf numFmtId="166" fontId="34" fillId="7" borderId="1" xfId="0" applyNumberFormat="1" applyFont="1" applyFill="1" applyBorder="1" applyAlignment="1">
      <alignment horizontal="center" vertical="center"/>
    </xf>
    <xf numFmtId="0" fontId="44" fillId="0" borderId="0" xfId="41" applyFont="1" applyAlignment="1">
      <alignment horizontal="center"/>
    </xf>
    <xf numFmtId="0" fontId="41" fillId="0" borderId="0" xfId="41" applyFont="1" applyAlignment="1">
      <alignment horizontal="left"/>
    </xf>
    <xf numFmtId="0" fontId="43" fillId="0" borderId="0" xfId="41" applyFont="1" applyAlignment="1">
      <alignment horizontal="left" vertical="center" wrapText="1"/>
    </xf>
    <xf numFmtId="0" fontId="7" fillId="0" borderId="0" xfId="41" applyBorder="1" applyAlignment="1">
      <alignment horizontal="center"/>
    </xf>
    <xf numFmtId="0" fontId="42" fillId="0" borderId="0" xfId="41" applyFont="1" applyBorder="1" applyAlignment="1">
      <alignment horizontal="center" vertical="center"/>
    </xf>
    <xf numFmtId="0" fontId="41" fillId="0" borderId="0" xfId="41" applyFont="1" applyBorder="1" applyAlignment="1">
      <alignment horizontal="center"/>
    </xf>
    <xf numFmtId="169" fontId="33" fillId="3" borderId="1" xfId="0" applyNumberFormat="1" applyFont="1" applyFill="1" applyBorder="1" applyAlignment="1">
      <alignment horizontal="center" vertical="center" wrapText="1"/>
    </xf>
    <xf numFmtId="169" fontId="33" fillId="0" borderId="29" xfId="0" applyNumberFormat="1" applyFont="1" applyBorder="1" applyAlignment="1">
      <alignment horizontal="center" vertical="center"/>
    </xf>
    <xf numFmtId="10" fontId="39" fillId="3" borderId="12" xfId="45" quotePrefix="1" applyNumberFormat="1" applyFont="1" applyFill="1" applyBorder="1" applyAlignment="1" applyProtection="1">
      <alignment horizontal="center" vertical="center" wrapText="1"/>
      <protection locked="0"/>
    </xf>
    <xf numFmtId="10" fontId="0" fillId="0" borderId="29" xfId="0" applyNumberFormat="1" applyFont="1" applyBorder="1" applyAlignment="1">
      <alignment horizontal="center"/>
    </xf>
    <xf numFmtId="169" fontId="0" fillId="2" borderId="29" xfId="0" applyNumberFormat="1" applyFont="1" applyFill="1" applyBorder="1" applyAlignment="1">
      <alignment horizontal="center"/>
    </xf>
    <xf numFmtId="169" fontId="33" fillId="0" borderId="1" xfId="0" applyNumberFormat="1" applyFont="1" applyFill="1" applyBorder="1" applyAlignment="1">
      <alignment horizontal="right" vertical="center"/>
    </xf>
    <xf numFmtId="169" fontId="33" fillId="0" borderId="1" xfId="0" applyNumberFormat="1" applyFont="1" applyFill="1" applyBorder="1" applyAlignment="1">
      <alignment horizontal="right" vertical="center" wrapText="1"/>
    </xf>
    <xf numFmtId="4" fontId="33" fillId="0" borderId="1" xfId="0" quotePrefix="1" applyNumberFormat="1" applyFont="1" applyBorder="1" applyAlignment="1">
      <alignment horizontal="center" vertical="center"/>
    </xf>
    <xf numFmtId="169" fontId="33" fillId="0" borderId="1" xfId="0" applyNumberFormat="1" applyFont="1" applyFill="1" applyBorder="1" applyAlignment="1">
      <alignment horizontal="center" vertical="center" wrapText="1"/>
    </xf>
    <xf numFmtId="0" fontId="47" fillId="3" borderId="29" xfId="41" applyFont="1" applyFill="1" applyBorder="1" applyAlignment="1">
      <alignment horizontal="center" vertical="center" wrapText="1"/>
    </xf>
    <xf numFmtId="0" fontId="48" fillId="0" borderId="29" xfId="0" applyFont="1" applyBorder="1" applyAlignment="1">
      <alignment horizontal="center" vertical="center" wrapText="1"/>
    </xf>
    <xf numFmtId="164" fontId="49" fillId="3" borderId="29" xfId="41" applyNumberFormat="1" applyFont="1" applyFill="1" applyBorder="1" applyAlignment="1">
      <alignment horizontal="center" vertical="center" wrapText="1"/>
    </xf>
    <xf numFmtId="169" fontId="50" fillId="3" borderId="3" xfId="41" applyNumberFormat="1" applyFont="1" applyFill="1" applyBorder="1" applyAlignment="1">
      <alignment horizontal="center"/>
    </xf>
    <xf numFmtId="169" fontId="50" fillId="3" borderId="29" xfId="41" applyNumberFormat="1" applyFont="1" applyFill="1" applyBorder="1" applyAlignment="1">
      <alignment horizontal="center"/>
    </xf>
    <xf numFmtId="0" fontId="50" fillId="0" borderId="29" xfId="41" applyFont="1" applyBorder="1" applyAlignment="1">
      <alignment horizontal="center" vertical="center"/>
    </xf>
    <xf numFmtId="0" fontId="51" fillId="0" borderId="29" xfId="0" applyFont="1" applyBorder="1" applyAlignment="1">
      <alignment horizontal="center" vertical="center" wrapText="1"/>
    </xf>
    <xf numFmtId="0" fontId="49" fillId="3" borderId="29" xfId="41" applyFont="1" applyFill="1" applyBorder="1" applyAlignment="1">
      <alignment horizontal="center" vertical="center" wrapText="1"/>
    </xf>
    <xf numFmtId="0" fontId="49" fillId="3" borderId="29" xfId="41" applyNumberFormat="1" applyFont="1" applyFill="1" applyBorder="1" applyAlignment="1">
      <alignment horizontal="center" vertical="center" wrapText="1"/>
    </xf>
    <xf numFmtId="0" fontId="51" fillId="0" borderId="29" xfId="41" applyFont="1" applyBorder="1"/>
    <xf numFmtId="0" fontId="50" fillId="0" borderId="12" xfId="0" applyFont="1" applyBorder="1" applyAlignment="1">
      <alignment vertical="center"/>
    </xf>
    <xf numFmtId="0" fontId="50" fillId="0" borderId="12" xfId="0" applyFont="1" applyBorder="1" applyAlignment="1">
      <alignment horizontal="center" vertical="center" wrapText="1"/>
    </xf>
    <xf numFmtId="0" fontId="50" fillId="0" borderId="29" xfId="41" applyFont="1" applyBorder="1" applyAlignment="1">
      <alignment horizontal="center"/>
    </xf>
    <xf numFmtId="0" fontId="51" fillId="0" borderId="29" xfId="41" applyFont="1" applyBorder="1" applyAlignment="1"/>
    <xf numFmtId="0" fontId="51" fillId="0" borderId="29" xfId="41" applyFont="1" applyBorder="1" applyAlignment="1">
      <alignment horizontal="center"/>
    </xf>
    <xf numFmtId="169" fontId="51" fillId="0" borderId="29" xfId="41" applyNumberFormat="1" applyFont="1" applyBorder="1" applyAlignment="1">
      <alignment horizontal="center"/>
    </xf>
    <xf numFmtId="0" fontId="51" fillId="0" borderId="0" xfId="41" applyFont="1"/>
    <xf numFmtId="0" fontId="45" fillId="0" borderId="0" xfId="41" applyFont="1" applyAlignment="1">
      <alignment horizontal="center"/>
    </xf>
    <xf numFmtId="0" fontId="44" fillId="0" borderId="0" xfId="41" applyFont="1" applyAlignment="1">
      <alignment horizontal="center"/>
    </xf>
    <xf numFmtId="0" fontId="5" fillId="0" borderId="0" xfId="41" applyFont="1" applyAlignment="1">
      <alignment horizontal="left"/>
    </xf>
    <xf numFmtId="0" fontId="41" fillId="0" borderId="0" xfId="41" applyFont="1" applyAlignment="1">
      <alignment horizontal="left"/>
    </xf>
    <xf numFmtId="0" fontId="42" fillId="0" borderId="0" xfId="41" applyFont="1" applyAlignment="1">
      <alignment horizontal="left"/>
    </xf>
    <xf numFmtId="0" fontId="51" fillId="0" borderId="33" xfId="41" applyFont="1" applyBorder="1" applyAlignment="1">
      <alignment horizontal="center" vertical="center"/>
    </xf>
    <xf numFmtId="0" fontId="51" fillId="0" borderId="8" xfId="41" applyFont="1" applyBorder="1" applyAlignment="1">
      <alignment horizontal="center" vertical="center"/>
    </xf>
    <xf numFmtId="0" fontId="51" fillId="0" borderId="3" xfId="41" applyFont="1" applyBorder="1" applyAlignment="1">
      <alignment horizontal="center" vertical="center"/>
    </xf>
    <xf numFmtId="0" fontId="43" fillId="0" borderId="0" xfId="41" applyFont="1" applyAlignment="1">
      <alignment horizontal="left" vertical="center" wrapText="1"/>
    </xf>
    <xf numFmtId="0" fontId="7" fillId="0" borderId="0" xfId="41" applyBorder="1" applyAlignment="1">
      <alignment horizontal="center"/>
    </xf>
    <xf numFmtId="0" fontId="47" fillId="3" borderId="3" xfId="41" applyFont="1" applyFill="1" applyBorder="1" applyAlignment="1">
      <alignment horizontal="center" vertical="center" wrapText="1"/>
    </xf>
    <xf numFmtId="0" fontId="47" fillId="3" borderId="29" xfId="41" applyFont="1" applyFill="1" applyBorder="1" applyAlignment="1">
      <alignment horizontal="center" vertical="center" wrapText="1"/>
    </xf>
    <xf numFmtId="0" fontId="42" fillId="0" borderId="0" xfId="41" applyFont="1" applyBorder="1" applyAlignment="1">
      <alignment horizontal="justify" vertical="justify" wrapText="1"/>
    </xf>
    <xf numFmtId="0" fontId="42" fillId="0" borderId="0" xfId="41" applyFont="1" applyBorder="1" applyAlignment="1">
      <alignment horizontal="left" vertical="center" wrapText="1"/>
    </xf>
    <xf numFmtId="0" fontId="42" fillId="0" borderId="0" xfId="41" applyFont="1" applyBorder="1" applyAlignment="1">
      <alignment horizontal="left" vertical="justify" wrapText="1"/>
    </xf>
    <xf numFmtId="0" fontId="42" fillId="0" borderId="0" xfId="41" applyFont="1" applyBorder="1" applyAlignment="1">
      <alignment horizontal="center" vertical="center"/>
    </xf>
    <xf numFmtId="0" fontId="41" fillId="0" borderId="0" xfId="41" applyFont="1" applyBorder="1" applyAlignment="1">
      <alignment horizontal="center"/>
    </xf>
    <xf numFmtId="0" fontId="39" fillId="3" borderId="18" xfId="3" applyFont="1" applyFill="1" applyBorder="1" applyAlignment="1" applyProtection="1">
      <alignment horizontal="left" vertical="center" wrapText="1"/>
    </xf>
    <xf numFmtId="0" fontId="39" fillId="3" borderId="19" xfId="3" applyFont="1" applyFill="1" applyBorder="1" applyAlignment="1" applyProtection="1">
      <alignment horizontal="left" vertical="center" wrapText="1"/>
    </xf>
    <xf numFmtId="0" fontId="39" fillId="3" borderId="17" xfId="3" applyFont="1" applyFill="1" applyBorder="1" applyAlignment="1" applyProtection="1">
      <alignment horizontal="left" vertical="center" wrapText="1"/>
    </xf>
    <xf numFmtId="169" fontId="32" fillId="3" borderId="14" xfId="3" applyNumberFormat="1" applyFont="1" applyFill="1" applyBorder="1" applyAlignment="1" applyProtection="1">
      <alignment horizontal="center" vertical="center" wrapText="1"/>
    </xf>
    <xf numFmtId="169" fontId="32" fillId="3" borderId="15" xfId="3" applyNumberFormat="1" applyFont="1" applyFill="1" applyBorder="1" applyAlignment="1" applyProtection="1">
      <alignment horizontal="center" vertical="center" wrapText="1"/>
    </xf>
    <xf numFmtId="169" fontId="32" fillId="3" borderId="16" xfId="3" applyNumberFormat="1" applyFont="1" applyFill="1" applyBorder="1" applyAlignment="1" applyProtection="1">
      <alignment horizontal="center" vertical="center" wrapText="1"/>
    </xf>
    <xf numFmtId="169" fontId="30" fillId="0" borderId="18" xfId="0" applyNumberFormat="1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38" fillId="33" borderId="18" xfId="3" applyFont="1" applyFill="1" applyBorder="1" applyAlignment="1" applyProtection="1">
      <alignment horizontal="center" vertical="center" wrapText="1"/>
    </xf>
    <xf numFmtId="0" fontId="38" fillId="33" borderId="19" xfId="3" applyFont="1" applyFill="1" applyBorder="1" applyAlignment="1" applyProtection="1">
      <alignment horizontal="center" vertical="center" wrapText="1"/>
    </xf>
    <xf numFmtId="0" fontId="38" fillId="33" borderId="17" xfId="3" applyFont="1" applyFill="1" applyBorder="1" applyAlignment="1" applyProtection="1">
      <alignment horizontal="center" vertical="center" wrapText="1"/>
    </xf>
    <xf numFmtId="0" fontId="38" fillId="3" borderId="18" xfId="3" applyFont="1" applyFill="1" applyBorder="1" applyAlignment="1" applyProtection="1">
      <alignment horizontal="center" vertical="center" wrapText="1"/>
    </xf>
    <xf numFmtId="0" fontId="38" fillId="3" borderId="19" xfId="3" applyFont="1" applyFill="1" applyBorder="1" applyAlignment="1" applyProtection="1">
      <alignment horizontal="center" vertical="center" wrapText="1"/>
    </xf>
    <xf numFmtId="0" fontId="38" fillId="3" borderId="17" xfId="3" applyFont="1" applyFill="1" applyBorder="1" applyAlignment="1" applyProtection="1">
      <alignment horizontal="center" vertical="center" wrapText="1"/>
    </xf>
    <xf numFmtId="10" fontId="39" fillId="3" borderId="18" xfId="45" applyNumberFormat="1" applyFont="1" applyFill="1" applyBorder="1" applyAlignment="1" applyProtection="1">
      <alignment horizontal="center" vertical="center" wrapText="1"/>
      <protection locked="0"/>
    </xf>
    <xf numFmtId="10" fontId="39" fillId="3" borderId="17" xfId="45" applyNumberFormat="1" applyFont="1" applyFill="1" applyBorder="1" applyAlignment="1" applyProtection="1">
      <alignment horizontal="center" vertical="center" wrapText="1"/>
      <protection locked="0"/>
    </xf>
    <xf numFmtId="49" fontId="34" fillId="4" borderId="2" xfId="0" applyNumberFormat="1" applyFont="1" applyFill="1" applyBorder="1" applyAlignment="1">
      <alignment horizontal="center" vertical="center" wrapText="1"/>
    </xf>
    <xf numFmtId="49" fontId="34" fillId="4" borderId="6" xfId="0" applyNumberFormat="1" applyFont="1" applyFill="1" applyBorder="1" applyAlignment="1">
      <alignment horizontal="center" vertical="center" wrapText="1"/>
    </xf>
    <xf numFmtId="49" fontId="34" fillId="4" borderId="5" xfId="0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horizontal="left" vertical="center" wrapText="1"/>
    </xf>
    <xf numFmtId="0" fontId="33" fillId="0" borderId="6" xfId="0" applyFont="1" applyBorder="1" applyAlignment="1">
      <alignment horizontal="left" vertical="center" wrapText="1"/>
    </xf>
    <xf numFmtId="0" fontId="33" fillId="0" borderId="5" xfId="0" applyFont="1" applyBorder="1" applyAlignment="1">
      <alignment horizontal="left" vertical="center" wrapText="1"/>
    </xf>
    <xf numFmtId="49" fontId="34" fillId="4" borderId="30" xfId="0" applyNumberFormat="1" applyFont="1" applyFill="1" applyBorder="1" applyAlignment="1">
      <alignment horizontal="center" vertical="center" wrapText="1"/>
    </xf>
    <xf numFmtId="49" fontId="34" fillId="4" borderId="31" xfId="0" applyNumberFormat="1" applyFont="1" applyFill="1" applyBorder="1" applyAlignment="1">
      <alignment horizontal="center" vertical="center" wrapText="1"/>
    </xf>
    <xf numFmtId="49" fontId="34" fillId="4" borderId="32" xfId="0" applyNumberFormat="1" applyFont="1" applyFill="1" applyBorder="1" applyAlignment="1">
      <alignment horizontal="center" vertical="center" wrapText="1"/>
    </xf>
    <xf numFmtId="0" fontId="38" fillId="33" borderId="33" xfId="3" applyFont="1" applyFill="1" applyBorder="1" applyAlignment="1" applyProtection="1">
      <alignment horizontal="center" vertical="center" wrapText="1"/>
    </xf>
    <xf numFmtId="0" fontId="31" fillId="3" borderId="14" xfId="3" applyFont="1" applyFill="1" applyBorder="1" applyAlignment="1" applyProtection="1">
      <alignment horizontal="center" vertical="center" wrapText="1"/>
    </xf>
    <xf numFmtId="0" fontId="31" fillId="3" borderId="15" xfId="3" applyFont="1" applyFill="1" applyBorder="1" applyAlignment="1" applyProtection="1">
      <alignment horizontal="center" vertical="center" wrapText="1"/>
    </xf>
    <xf numFmtId="0" fontId="31" fillId="3" borderId="16" xfId="3" applyFont="1" applyFill="1" applyBorder="1" applyAlignment="1" applyProtection="1">
      <alignment horizontal="center" vertical="center" wrapText="1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4" fillId="32" borderId="2" xfId="0" applyFont="1" applyFill="1" applyBorder="1" applyAlignment="1">
      <alignment horizontal="left" vertical="center" wrapText="1"/>
    </xf>
    <xf numFmtId="0" fontId="34" fillId="32" borderId="6" xfId="0" applyFont="1" applyFill="1" applyBorder="1" applyAlignment="1">
      <alignment horizontal="left" vertical="center" wrapText="1"/>
    </xf>
    <xf numFmtId="0" fontId="34" fillId="32" borderId="5" xfId="0" applyFont="1" applyFill="1" applyBorder="1" applyAlignment="1">
      <alignment horizontal="left" vertical="center" wrapText="1"/>
    </xf>
    <xf numFmtId="0" fontId="34" fillId="4" borderId="2" xfId="0" applyFont="1" applyFill="1" applyBorder="1" applyAlignment="1">
      <alignment horizontal="center" vertical="center"/>
    </xf>
    <xf numFmtId="0" fontId="34" fillId="4" borderId="6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right" vertical="center"/>
    </xf>
    <xf numFmtId="0" fontId="34" fillId="0" borderId="6" xfId="0" applyFont="1" applyFill="1" applyBorder="1" applyAlignment="1">
      <alignment horizontal="right" vertical="center"/>
    </xf>
    <xf numFmtId="0" fontId="34" fillId="0" borderId="5" xfId="0" applyFont="1" applyFill="1" applyBorder="1" applyAlignment="1">
      <alignment horizontal="right" vertical="center"/>
    </xf>
    <xf numFmtId="0" fontId="37" fillId="0" borderId="2" xfId="0" applyFont="1" applyFill="1" applyBorder="1" applyAlignment="1">
      <alignment vertical="center"/>
    </xf>
    <xf numFmtId="0" fontId="37" fillId="0" borderId="6" xfId="0" applyFont="1" applyFill="1" applyBorder="1" applyAlignment="1">
      <alignment vertical="center"/>
    </xf>
    <xf numFmtId="49" fontId="34" fillId="33" borderId="2" xfId="0" applyNumberFormat="1" applyFont="1" applyFill="1" applyBorder="1" applyAlignment="1">
      <alignment horizontal="center" vertical="center" wrapText="1"/>
    </xf>
    <xf numFmtId="49" fontId="34" fillId="33" borderId="6" xfId="0" applyNumberFormat="1" applyFont="1" applyFill="1" applyBorder="1" applyAlignment="1">
      <alignment horizontal="center" vertical="center" wrapText="1"/>
    </xf>
    <xf numFmtId="49" fontId="34" fillId="33" borderId="5" xfId="0" applyNumberFormat="1" applyFont="1" applyFill="1" applyBorder="1" applyAlignment="1">
      <alignment horizontal="center" vertical="center" wrapText="1"/>
    </xf>
    <xf numFmtId="0" fontId="34" fillId="32" borderId="2" xfId="0" applyFont="1" applyFill="1" applyBorder="1" applyAlignment="1">
      <alignment horizontal="left" vertical="center"/>
    </xf>
    <xf numFmtId="0" fontId="34" fillId="32" borderId="6" xfId="0" applyFont="1" applyFill="1" applyBorder="1" applyAlignment="1">
      <alignment horizontal="left" vertical="center"/>
    </xf>
    <xf numFmtId="0" fontId="34" fillId="32" borderId="5" xfId="0" applyFont="1" applyFill="1" applyBorder="1" applyAlignment="1">
      <alignment horizontal="left" vertical="center"/>
    </xf>
    <xf numFmtId="0" fontId="33" fillId="0" borderId="2" xfId="0" applyFont="1" applyBorder="1" applyAlignment="1">
      <alignment horizontal="left" vertical="center"/>
    </xf>
    <xf numFmtId="0" fontId="33" fillId="0" borderId="6" xfId="0" applyFont="1" applyBorder="1" applyAlignment="1">
      <alignment horizontal="left" vertical="center"/>
    </xf>
    <xf numFmtId="0" fontId="33" fillId="0" borderId="5" xfId="0" applyFont="1" applyBorder="1" applyAlignment="1">
      <alignment horizontal="left" vertical="center"/>
    </xf>
    <xf numFmtId="0" fontId="34" fillId="4" borderId="5" xfId="0" applyFont="1" applyFill="1" applyBorder="1" applyAlignment="1">
      <alignment horizontal="center" vertical="center"/>
    </xf>
    <xf numFmtId="0" fontId="34" fillId="30" borderId="10" xfId="0" applyFont="1" applyFill="1" applyBorder="1" applyAlignment="1">
      <alignment horizontal="center" vertical="center" wrapText="1"/>
    </xf>
    <xf numFmtId="0" fontId="34" fillId="30" borderId="39" xfId="0" applyFont="1" applyFill="1" applyBorder="1" applyAlignment="1">
      <alignment horizontal="center" vertical="center" wrapText="1"/>
    </xf>
    <xf numFmtId="0" fontId="34" fillId="30" borderId="40" xfId="0" applyFont="1" applyFill="1" applyBorder="1" applyAlignment="1">
      <alignment horizontal="center" vertical="center" wrapText="1"/>
    </xf>
    <xf numFmtId="0" fontId="34" fillId="30" borderId="7" xfId="0" applyFont="1" applyFill="1" applyBorder="1" applyAlignment="1">
      <alignment horizontal="center" vertical="center" wrapText="1"/>
    </xf>
    <xf numFmtId="0" fontId="34" fillId="30" borderId="0" xfId="0" applyFont="1" applyFill="1" applyBorder="1" applyAlignment="1">
      <alignment horizontal="center" vertical="center" wrapText="1"/>
    </xf>
    <xf numFmtId="0" fontId="34" fillId="30" borderId="37" xfId="0" applyFont="1" applyFill="1" applyBorder="1" applyAlignment="1">
      <alignment horizontal="center" vertical="center" wrapText="1"/>
    </xf>
    <xf numFmtId="0" fontId="34" fillId="30" borderId="38" xfId="0" applyFont="1" applyFill="1" applyBorder="1" applyAlignment="1">
      <alignment horizontal="center" vertical="center" wrapText="1"/>
    </xf>
    <xf numFmtId="0" fontId="34" fillId="30" borderId="11" xfId="0" applyFont="1" applyFill="1" applyBorder="1" applyAlignment="1">
      <alignment horizontal="center" vertical="center" wrapText="1"/>
    </xf>
    <xf numFmtId="0" fontId="34" fillId="30" borderId="4" xfId="0" applyFont="1" applyFill="1" applyBorder="1" applyAlignment="1">
      <alignment horizontal="center" vertical="center" wrapText="1"/>
    </xf>
    <xf numFmtId="0" fontId="34" fillId="33" borderId="29" xfId="0" applyFont="1" applyFill="1" applyBorder="1" applyAlignment="1">
      <alignment horizontal="center" vertical="center"/>
    </xf>
    <xf numFmtId="0" fontId="33" fillId="0" borderId="29" xfId="0" applyFont="1" applyBorder="1" applyAlignment="1">
      <alignment horizontal="left" vertical="center" wrapText="1"/>
    </xf>
    <xf numFmtId="0" fontId="34" fillId="0" borderId="2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0" fontId="34" fillId="33" borderId="2" xfId="0" applyFont="1" applyFill="1" applyBorder="1" applyAlignment="1">
      <alignment horizontal="center" vertical="center" wrapText="1"/>
    </xf>
    <xf numFmtId="0" fontId="34" fillId="33" borderId="6" xfId="0" applyFont="1" applyFill="1" applyBorder="1" applyAlignment="1">
      <alignment horizontal="center" vertical="center" wrapText="1"/>
    </xf>
    <xf numFmtId="0" fontId="34" fillId="33" borderId="5" xfId="0" applyFont="1" applyFill="1" applyBorder="1" applyAlignment="1">
      <alignment horizontal="center" vertical="center" wrapText="1"/>
    </xf>
    <xf numFmtId="0" fontId="34" fillId="33" borderId="2" xfId="0" applyFont="1" applyFill="1" applyBorder="1" applyAlignment="1">
      <alignment horizontal="center" vertical="center"/>
    </xf>
    <xf numFmtId="0" fontId="34" fillId="33" borderId="6" xfId="0" applyFont="1" applyFill="1" applyBorder="1" applyAlignment="1">
      <alignment horizontal="center" vertical="center"/>
    </xf>
    <xf numFmtId="0" fontId="34" fillId="33" borderId="5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left" vertical="center"/>
    </xf>
    <xf numFmtId="0" fontId="34" fillId="30" borderId="29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0" fontId="33" fillId="32" borderId="2" xfId="0" applyFont="1" applyFill="1" applyBorder="1" applyAlignment="1">
      <alignment horizontal="left" vertical="center" wrapText="1"/>
    </xf>
    <xf numFmtId="0" fontId="33" fillId="32" borderId="6" xfId="0" applyFont="1" applyFill="1" applyBorder="1" applyAlignment="1">
      <alignment horizontal="left" vertical="center" wrapText="1"/>
    </xf>
    <xf numFmtId="0" fontId="33" fillId="32" borderId="5" xfId="0" applyFont="1" applyFill="1" applyBorder="1" applyAlignment="1">
      <alignment horizontal="left" vertical="center" wrapText="1"/>
    </xf>
    <xf numFmtId="0" fontId="37" fillId="0" borderId="2" xfId="0" applyFont="1" applyBorder="1" applyAlignment="1">
      <alignment horizontal="left" vertical="center" wrapText="1"/>
    </xf>
    <xf numFmtId="0" fontId="37" fillId="0" borderId="6" xfId="0" applyFont="1" applyBorder="1" applyAlignment="1">
      <alignment horizontal="left" vertical="center" wrapText="1"/>
    </xf>
    <xf numFmtId="0" fontId="37" fillId="0" borderId="5" xfId="0" applyFont="1" applyBorder="1" applyAlignment="1">
      <alignment horizontal="left" vertical="center" wrapText="1"/>
    </xf>
    <xf numFmtId="0" fontId="34" fillId="4" borderId="2" xfId="0" applyFont="1" applyFill="1" applyBorder="1" applyAlignment="1">
      <alignment horizontal="right" vertical="center"/>
    </xf>
    <xf numFmtId="0" fontId="34" fillId="4" borderId="6" xfId="0" applyFont="1" applyFill="1" applyBorder="1" applyAlignment="1">
      <alignment horizontal="right" vertical="center"/>
    </xf>
    <xf numFmtId="0" fontId="34" fillId="4" borderId="5" xfId="0" applyFont="1" applyFill="1" applyBorder="1" applyAlignment="1">
      <alignment horizontal="right" vertical="center"/>
    </xf>
    <xf numFmtId="0" fontId="34" fillId="32" borderId="29" xfId="0" applyFont="1" applyFill="1" applyBorder="1" applyAlignment="1">
      <alignment horizontal="center" vertical="center" wrapText="1"/>
    </xf>
    <xf numFmtId="0" fontId="34" fillId="32" borderId="29" xfId="0" applyFont="1" applyFill="1" applyBorder="1" applyAlignment="1">
      <alignment horizontal="center" vertical="center"/>
    </xf>
    <xf numFmtId="0" fontId="34" fillId="32" borderId="38" xfId="0" applyFont="1" applyFill="1" applyBorder="1" applyAlignment="1">
      <alignment horizontal="left" vertical="center" wrapText="1"/>
    </xf>
    <xf numFmtId="0" fontId="34" fillId="32" borderId="11" xfId="0" applyFont="1" applyFill="1" applyBorder="1" applyAlignment="1">
      <alignment horizontal="left" vertical="center" wrapText="1"/>
    </xf>
    <xf numFmtId="0" fontId="34" fillId="32" borderId="4" xfId="0" applyFont="1" applyFill="1" applyBorder="1" applyAlignment="1">
      <alignment horizontal="left" vertical="center" wrapText="1"/>
    </xf>
    <xf numFmtId="0" fontId="34" fillId="4" borderId="30" xfId="0" applyFont="1" applyFill="1" applyBorder="1" applyAlignment="1">
      <alignment horizontal="center" vertical="center"/>
    </xf>
    <xf numFmtId="0" fontId="34" fillId="4" borderId="31" xfId="0" applyFont="1" applyFill="1" applyBorder="1" applyAlignment="1">
      <alignment horizontal="center" vertical="center"/>
    </xf>
    <xf numFmtId="0" fontId="34" fillId="4" borderId="32" xfId="0" applyFont="1" applyFill="1" applyBorder="1" applyAlignment="1">
      <alignment horizontal="center" vertical="center"/>
    </xf>
    <xf numFmtId="0" fontId="34" fillId="30" borderId="34" xfId="0" applyFont="1" applyFill="1" applyBorder="1" applyAlignment="1">
      <alignment horizontal="center" vertical="center"/>
    </xf>
    <xf numFmtId="0" fontId="34" fillId="30" borderId="35" xfId="0" applyFont="1" applyFill="1" applyBorder="1" applyAlignment="1">
      <alignment horizontal="center" vertical="center"/>
    </xf>
    <xf numFmtId="0" fontId="34" fillId="30" borderId="36" xfId="0" applyFont="1" applyFill="1" applyBorder="1" applyAlignment="1">
      <alignment horizontal="center" vertical="center"/>
    </xf>
    <xf numFmtId="0" fontId="34" fillId="30" borderId="7" xfId="0" applyFont="1" applyFill="1" applyBorder="1" applyAlignment="1">
      <alignment horizontal="center" vertical="center"/>
    </xf>
    <xf numFmtId="0" fontId="34" fillId="30" borderId="0" xfId="0" applyFont="1" applyFill="1" applyBorder="1" applyAlignment="1">
      <alignment horizontal="center" vertical="center"/>
    </xf>
    <xf numFmtId="0" fontId="34" fillId="30" borderId="37" xfId="0" applyFont="1" applyFill="1" applyBorder="1" applyAlignment="1">
      <alignment horizontal="center" vertical="center"/>
    </xf>
    <xf numFmtId="0" fontId="34" fillId="30" borderId="38" xfId="0" applyFont="1" applyFill="1" applyBorder="1" applyAlignment="1">
      <alignment horizontal="center" vertical="center"/>
    </xf>
    <xf numFmtId="0" fontId="34" fillId="30" borderId="11" xfId="0" applyFont="1" applyFill="1" applyBorder="1" applyAlignment="1">
      <alignment horizontal="center" vertical="center"/>
    </xf>
    <xf numFmtId="0" fontId="34" fillId="30" borderId="4" xfId="0" applyFont="1" applyFill="1" applyBorder="1" applyAlignment="1">
      <alignment horizontal="center" vertical="center"/>
    </xf>
    <xf numFmtId="0" fontId="34" fillId="32" borderId="30" xfId="0" applyFont="1" applyFill="1" applyBorder="1" applyAlignment="1">
      <alignment horizontal="center" vertical="center" wrapText="1"/>
    </xf>
    <xf numFmtId="0" fontId="34" fillId="32" borderId="31" xfId="0" applyFont="1" applyFill="1" applyBorder="1" applyAlignment="1">
      <alignment horizontal="center" vertical="center"/>
    </xf>
    <xf numFmtId="0" fontId="34" fillId="32" borderId="32" xfId="0" applyFont="1" applyFill="1" applyBorder="1" applyAlignment="1">
      <alignment horizontal="center" vertical="center"/>
    </xf>
    <xf numFmtId="0" fontId="34" fillId="4" borderId="2" xfId="0" applyFont="1" applyFill="1" applyBorder="1" applyAlignment="1">
      <alignment horizontal="center" vertical="center" wrapText="1"/>
    </xf>
    <xf numFmtId="0" fontId="34" fillId="4" borderId="6" xfId="0" applyFont="1" applyFill="1" applyBorder="1" applyAlignment="1">
      <alignment horizontal="center" vertical="center" wrapText="1"/>
    </xf>
    <xf numFmtId="0" fontId="34" fillId="4" borderId="5" xfId="0" applyFont="1" applyFill="1" applyBorder="1" applyAlignment="1">
      <alignment horizontal="center" vertical="center" wrapText="1"/>
    </xf>
    <xf numFmtId="0" fontId="34" fillId="32" borderId="2" xfId="0" applyFont="1" applyFill="1" applyBorder="1" applyAlignment="1">
      <alignment horizontal="center" vertical="center" wrapText="1"/>
    </xf>
    <xf numFmtId="0" fontId="34" fillId="32" borderId="6" xfId="0" applyFont="1" applyFill="1" applyBorder="1" applyAlignment="1">
      <alignment horizontal="center" vertical="center" wrapText="1"/>
    </xf>
    <xf numFmtId="0" fontId="33" fillId="0" borderId="2" xfId="0" applyFont="1" applyBorder="1" applyAlignment="1">
      <alignment horizontal="justify" vertical="center" wrapText="1"/>
    </xf>
    <xf numFmtId="0" fontId="33" fillId="0" borderId="6" xfId="0" applyFont="1" applyBorder="1" applyAlignment="1">
      <alignment horizontal="justify" vertical="center" wrapText="1"/>
    </xf>
    <xf numFmtId="0" fontId="33" fillId="0" borderId="5" xfId="0" applyFont="1" applyBorder="1" applyAlignment="1">
      <alignment horizontal="justify" vertical="center" wrapText="1"/>
    </xf>
    <xf numFmtId="0" fontId="33" fillId="0" borderId="2" xfId="0" applyFont="1" applyBorder="1" applyAlignment="1" applyProtection="1">
      <alignment horizontal="justify" vertical="center" wrapText="1"/>
      <protection locked="0"/>
    </xf>
    <xf numFmtId="0" fontId="33" fillId="0" borderId="6" xfId="0" applyFont="1" applyBorder="1" applyAlignment="1" applyProtection="1">
      <alignment horizontal="justify" vertical="center" wrapText="1"/>
      <protection locked="0"/>
    </xf>
    <xf numFmtId="0" fontId="33" fillId="0" borderId="5" xfId="0" applyFont="1" applyBorder="1" applyAlignment="1" applyProtection="1">
      <alignment horizontal="justify" vertical="center" wrapText="1"/>
      <protection locked="0"/>
    </xf>
    <xf numFmtId="0" fontId="33" fillId="7" borderId="2" xfId="0" applyFont="1" applyFill="1" applyBorder="1" applyAlignment="1">
      <alignment horizontal="center" vertical="center" wrapText="1"/>
    </xf>
    <xf numFmtId="0" fontId="33" fillId="7" borderId="5" xfId="0" applyFont="1" applyFill="1" applyBorder="1" applyAlignment="1">
      <alignment horizontal="center" vertical="center" wrapText="1"/>
    </xf>
    <xf numFmtId="49" fontId="33" fillId="7" borderId="2" xfId="0" applyNumberFormat="1" applyFont="1" applyFill="1" applyBorder="1" applyAlignment="1">
      <alignment horizontal="center" vertical="center"/>
    </xf>
    <xf numFmtId="49" fontId="33" fillId="7" borderId="5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33" fillId="0" borderId="6" xfId="0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/>
    </xf>
    <xf numFmtId="164" fontId="33" fillId="0" borderId="2" xfId="0" applyNumberFormat="1" applyFont="1" applyBorder="1" applyAlignment="1">
      <alignment horizontal="center" vertical="center" wrapText="1"/>
    </xf>
    <xf numFmtId="164" fontId="33" fillId="0" borderId="5" xfId="0" applyNumberFormat="1" applyFont="1" applyBorder="1" applyAlignment="1">
      <alignment horizontal="center" vertical="center" wrapText="1"/>
    </xf>
    <xf numFmtId="164" fontId="33" fillId="0" borderId="2" xfId="0" applyNumberFormat="1" applyFont="1" applyBorder="1" applyAlignment="1">
      <alignment horizontal="center" vertical="center"/>
    </xf>
    <xf numFmtId="164" fontId="33" fillId="0" borderId="5" xfId="0" applyNumberFormat="1" applyFont="1" applyBorder="1" applyAlignment="1">
      <alignment horizontal="center" vertical="center"/>
    </xf>
    <xf numFmtId="164" fontId="34" fillId="7" borderId="30" xfId="0" applyNumberFormat="1" applyFont="1" applyFill="1" applyBorder="1" applyAlignment="1">
      <alignment horizontal="center" vertical="center"/>
    </xf>
    <xf numFmtId="164" fontId="34" fillId="7" borderId="32" xfId="0" applyNumberFormat="1" applyFont="1" applyFill="1" applyBorder="1" applyAlignment="1">
      <alignment horizontal="center" vertical="center"/>
    </xf>
    <xf numFmtId="0" fontId="33" fillId="0" borderId="2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left" vertical="center" wrapText="1"/>
    </xf>
    <xf numFmtId="0" fontId="34" fillId="0" borderId="6" xfId="0" applyFont="1" applyBorder="1" applyAlignment="1">
      <alignment horizontal="left" vertical="center" wrapText="1"/>
    </xf>
    <xf numFmtId="0" fontId="34" fillId="0" borderId="5" xfId="0" applyFont="1" applyBorder="1" applyAlignment="1">
      <alignment horizontal="left" vertical="center" wrapText="1"/>
    </xf>
    <xf numFmtId="49" fontId="38" fillId="7" borderId="2" xfId="0" applyNumberFormat="1" applyFont="1" applyFill="1" applyBorder="1" applyAlignment="1">
      <alignment horizontal="center" vertical="center" wrapText="1"/>
    </xf>
    <xf numFmtId="49" fontId="38" fillId="7" borderId="5" xfId="0" applyNumberFormat="1" applyFont="1" applyFill="1" applyBorder="1" applyAlignment="1">
      <alignment horizontal="center" vertical="center" wrapText="1"/>
    </xf>
    <xf numFmtId="0" fontId="34" fillId="6" borderId="29" xfId="0" applyFont="1" applyFill="1" applyBorder="1" applyAlignment="1">
      <alignment horizontal="center" vertical="center" wrapText="1"/>
    </xf>
    <xf numFmtId="0" fontId="33" fillId="6" borderId="29" xfId="0" applyFont="1" applyFill="1" applyBorder="1" applyAlignment="1">
      <alignment horizontal="center" vertical="center"/>
    </xf>
    <xf numFmtId="0" fontId="34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center" vertical="center" wrapText="1"/>
    </xf>
    <xf numFmtId="0" fontId="34" fillId="32" borderId="5" xfId="0" applyFont="1" applyFill="1" applyBorder="1" applyAlignment="1">
      <alignment horizontal="center" vertical="center" wrapText="1"/>
    </xf>
  </cellXfs>
  <cellStyles count="60">
    <cellStyle name="20% - Ênfase1 2" xfId="4"/>
    <cellStyle name="20% - Ênfase2 2" xfId="5"/>
    <cellStyle name="20% - Ênfase3 2" xfId="6"/>
    <cellStyle name="20% - Ênfase4 2" xfId="7"/>
    <cellStyle name="20% - Ênfase5 2" xfId="8"/>
    <cellStyle name="20% - Ênfase6 2" xfId="9"/>
    <cellStyle name="40% - Ênfase1 2" xfId="10"/>
    <cellStyle name="40% - Ênfase2 2" xfId="11"/>
    <cellStyle name="40% - Ênfase3 2" xfId="12"/>
    <cellStyle name="40% - Ênfase4 2" xfId="13"/>
    <cellStyle name="40% - Ênfase5 2" xfId="14"/>
    <cellStyle name="40% - Ênfase6 2" xfId="15"/>
    <cellStyle name="60% - Ênfase1 2" xfId="16"/>
    <cellStyle name="60% - Ênfase2 2" xfId="17"/>
    <cellStyle name="60% - Ênfase3 2" xfId="18"/>
    <cellStyle name="60% - Ênfase4 2" xfId="19"/>
    <cellStyle name="60% - Ênfase5 2" xfId="20"/>
    <cellStyle name="60% - Ênfase6 2" xfId="21"/>
    <cellStyle name="Bom 2" xfId="22"/>
    <cellStyle name="Cálculo 2" xfId="23"/>
    <cellStyle name="Célula de Verificação 2" xfId="24"/>
    <cellStyle name="Célula Vinculada 2" xfId="25"/>
    <cellStyle name="Ênfase1 2" xfId="26"/>
    <cellStyle name="Ênfase2 2" xfId="27"/>
    <cellStyle name="Ênfase3 2" xfId="28"/>
    <cellStyle name="Ênfase4 2" xfId="29"/>
    <cellStyle name="Ênfase5 2" xfId="30"/>
    <cellStyle name="Ênfase6 2" xfId="31"/>
    <cellStyle name="Entrada 2" xfId="32"/>
    <cellStyle name="Incorreto 2" xfId="33"/>
    <cellStyle name="Moeda" xfId="1" builtinId="4"/>
    <cellStyle name="Moeda 2" xfId="35"/>
    <cellStyle name="Moeda 3" xfId="36"/>
    <cellStyle name="Moeda 4" xfId="37"/>
    <cellStyle name="Moeda 5" xfId="34"/>
    <cellStyle name="Neutra 2" xfId="38"/>
    <cellStyle name="Normal" xfId="0" builtinId="0"/>
    <cellStyle name="Normal 2" xfId="39"/>
    <cellStyle name="Normal 2 2" xfId="40"/>
    <cellStyle name="Normal 3" xfId="41"/>
    <cellStyle name="Normal 4" xfId="42"/>
    <cellStyle name="Normal 5" xfId="43"/>
    <cellStyle name="Normal 6" xfId="3"/>
    <cellStyle name="Normal 7" xfId="59"/>
    <cellStyle name="Nota 2" xfId="44"/>
    <cellStyle name="Porcentagem" xfId="2" builtinId="5"/>
    <cellStyle name="Porcentagem 2" xfId="46"/>
    <cellStyle name="Porcentagem 3" xfId="47"/>
    <cellStyle name="Porcentagem 4" xfId="45"/>
    <cellStyle name="Saída 2" xfId="48"/>
    <cellStyle name="Separador de milhares 2" xfId="49"/>
    <cellStyle name="Texto de Aviso 2" xfId="50"/>
    <cellStyle name="Texto Explicativo 2" xfId="51"/>
    <cellStyle name="Título 1 2" xfId="52"/>
    <cellStyle name="Título 2 2" xfId="53"/>
    <cellStyle name="Título 3 2" xfId="54"/>
    <cellStyle name="Título 4 2" xfId="55"/>
    <cellStyle name="Título 5" xfId="56"/>
    <cellStyle name="Total 2" xfId="57"/>
    <cellStyle name="Vírgula 2" xfId="5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I50"/>
  <sheetViews>
    <sheetView showGridLines="0" view="pageBreakPreview" topLeftCell="A10" zoomScaleNormal="100" zoomScaleSheetLayoutView="100" workbookViewId="0">
      <selection activeCell="H23" sqref="H23"/>
    </sheetView>
  </sheetViews>
  <sheetFormatPr defaultColWidth="9.140625" defaultRowHeight="12.75" x14ac:dyDescent="0.2"/>
  <cols>
    <col min="1" max="1" width="9.140625" style="70"/>
    <col min="2" max="2" width="9.140625" style="70" customWidth="1"/>
    <col min="3" max="3" width="42.42578125" style="70" customWidth="1"/>
    <col min="4" max="4" width="15.7109375" style="70" customWidth="1"/>
    <col min="5" max="6" width="18.7109375" style="70" customWidth="1"/>
    <col min="7" max="7" width="16.7109375" style="70" customWidth="1"/>
    <col min="8" max="8" width="19.5703125" style="70" customWidth="1"/>
    <col min="9" max="9" width="16.7109375" style="70" bestFit="1" customWidth="1"/>
    <col min="10" max="10" width="18.5703125" style="70" customWidth="1"/>
    <col min="11" max="12" width="9.140625" style="70"/>
    <col min="13" max="13" width="16.7109375" style="70" bestFit="1" customWidth="1"/>
    <col min="14" max="16384" width="9.140625" style="70"/>
  </cols>
  <sheetData>
    <row r="3" spans="2:9" ht="18" x14ac:dyDescent="0.25">
      <c r="C3" s="134" t="s">
        <v>147</v>
      </c>
      <c r="D3" s="135"/>
      <c r="E3" s="135"/>
      <c r="F3" s="102"/>
    </row>
    <row r="4" spans="2:9" ht="21" x14ac:dyDescent="0.2">
      <c r="B4" s="73"/>
      <c r="C4" s="142" t="s">
        <v>146</v>
      </c>
      <c r="D4" s="142"/>
      <c r="E4" s="142"/>
      <c r="F4" s="104"/>
      <c r="G4" s="73"/>
      <c r="H4" s="73"/>
      <c r="I4" s="73"/>
    </row>
    <row r="5" spans="2:9" ht="21" x14ac:dyDescent="0.2">
      <c r="B5" s="73"/>
      <c r="C5" s="142"/>
      <c r="D5" s="142"/>
      <c r="E5" s="142"/>
      <c r="F5" s="104"/>
      <c r="G5" s="73"/>
      <c r="H5" s="73"/>
      <c r="I5" s="73"/>
    </row>
    <row r="6" spans="2:9" ht="38.25" customHeight="1" x14ac:dyDescent="0.2">
      <c r="B6" s="73"/>
      <c r="C6" s="142"/>
      <c r="D6" s="142"/>
      <c r="E6" s="142"/>
      <c r="F6" s="104"/>
      <c r="G6" s="73"/>
      <c r="H6" s="73"/>
      <c r="I6" s="73"/>
    </row>
    <row r="7" spans="2:9" x14ac:dyDescent="0.2">
      <c r="B7" s="137" t="s">
        <v>145</v>
      </c>
      <c r="C7" s="137"/>
      <c r="D7" s="137"/>
      <c r="E7" s="79"/>
      <c r="F7" s="103"/>
      <c r="G7" s="73"/>
      <c r="H7" s="73"/>
      <c r="I7" s="73"/>
    </row>
    <row r="8" spans="2:9" x14ac:dyDescent="0.2">
      <c r="B8" s="136" t="s">
        <v>144</v>
      </c>
      <c r="C8" s="137"/>
      <c r="D8" s="79"/>
      <c r="E8" s="79"/>
      <c r="F8" s="103"/>
      <c r="G8" s="73"/>
      <c r="H8" s="73"/>
      <c r="I8" s="73"/>
    </row>
    <row r="9" spans="2:9" x14ac:dyDescent="0.2">
      <c r="B9" s="136" t="s">
        <v>143</v>
      </c>
      <c r="C9" s="137"/>
      <c r="D9" s="79"/>
      <c r="E9" s="79"/>
      <c r="F9" s="103"/>
      <c r="G9" s="73"/>
      <c r="H9" s="73"/>
      <c r="I9" s="73"/>
    </row>
    <row r="10" spans="2:9" x14ac:dyDescent="0.2">
      <c r="B10" s="136" t="s">
        <v>149</v>
      </c>
      <c r="C10" s="137"/>
      <c r="D10" s="79"/>
      <c r="E10" s="79"/>
      <c r="F10" s="103"/>
      <c r="G10" s="73"/>
      <c r="H10" s="73"/>
      <c r="I10" s="73"/>
    </row>
    <row r="11" spans="2:9" x14ac:dyDescent="0.2">
      <c r="B11" s="136" t="s">
        <v>142</v>
      </c>
      <c r="C11" s="137"/>
      <c r="D11" s="137"/>
      <c r="E11" s="137"/>
      <c r="F11" s="103"/>
      <c r="G11" s="73"/>
      <c r="H11" s="73"/>
      <c r="I11" s="73"/>
    </row>
    <row r="12" spans="2:9" x14ac:dyDescent="0.2">
      <c r="B12" s="136" t="s">
        <v>141</v>
      </c>
      <c r="C12" s="137"/>
      <c r="D12" s="79"/>
      <c r="E12" s="79"/>
      <c r="F12" s="103"/>
      <c r="G12" s="73"/>
      <c r="H12" s="73"/>
      <c r="I12" s="73"/>
    </row>
    <row r="13" spans="2:9" x14ac:dyDescent="0.2">
      <c r="B13" s="136" t="s">
        <v>140</v>
      </c>
      <c r="C13" s="137"/>
      <c r="D13" s="79"/>
      <c r="E13" s="79"/>
      <c r="F13" s="103"/>
      <c r="G13" s="73"/>
      <c r="H13" s="73"/>
      <c r="I13" s="73"/>
    </row>
    <row r="14" spans="2:9" x14ac:dyDescent="0.2">
      <c r="B14" s="137" t="s">
        <v>139</v>
      </c>
      <c r="C14" s="137"/>
      <c r="D14" s="79"/>
      <c r="E14" s="79"/>
      <c r="F14" s="103"/>
      <c r="G14" s="73"/>
      <c r="H14" s="73"/>
      <c r="I14" s="73"/>
    </row>
    <row r="15" spans="2:9" x14ac:dyDescent="0.2">
      <c r="B15" s="136" t="s">
        <v>138</v>
      </c>
      <c r="C15" s="137"/>
      <c r="D15" s="79"/>
      <c r="E15" s="79"/>
      <c r="F15" s="103"/>
      <c r="G15" s="73"/>
      <c r="H15" s="73"/>
      <c r="I15" s="73"/>
    </row>
    <row r="16" spans="2:9" x14ac:dyDescent="0.2">
      <c r="B16" s="136" t="s">
        <v>137</v>
      </c>
      <c r="C16" s="137"/>
      <c r="D16" s="79"/>
      <c r="E16" s="79"/>
      <c r="F16" s="103"/>
      <c r="G16" s="73"/>
      <c r="H16" s="73"/>
      <c r="I16" s="73"/>
    </row>
    <row r="17" spans="1:9" x14ac:dyDescent="0.2">
      <c r="B17" s="138" t="s">
        <v>136</v>
      </c>
      <c r="C17" s="138"/>
      <c r="D17" s="79"/>
      <c r="E17" s="79"/>
      <c r="F17" s="103"/>
      <c r="G17" s="73"/>
      <c r="H17" s="73"/>
      <c r="I17" s="73"/>
    </row>
    <row r="18" spans="1:9" x14ac:dyDescent="0.2">
      <c r="B18" s="136" t="s">
        <v>135</v>
      </c>
      <c r="C18" s="137"/>
      <c r="D18" s="137"/>
      <c r="E18" s="79"/>
      <c r="F18" s="103"/>
      <c r="G18" s="73"/>
      <c r="H18" s="73"/>
      <c r="I18" s="73"/>
    </row>
    <row r="19" spans="1:9" x14ac:dyDescent="0.2">
      <c r="B19" s="73"/>
      <c r="C19" s="73"/>
      <c r="D19" s="73"/>
      <c r="E19" s="73"/>
      <c r="F19" s="73"/>
      <c r="G19" s="73"/>
      <c r="H19" s="73"/>
      <c r="I19" s="73"/>
    </row>
    <row r="20" spans="1:9" x14ac:dyDescent="0.2">
      <c r="B20" s="73"/>
      <c r="C20" s="73"/>
      <c r="D20" s="73"/>
      <c r="E20" s="73"/>
      <c r="F20" s="73"/>
      <c r="G20" s="73"/>
      <c r="H20" s="73"/>
      <c r="I20" s="73"/>
    </row>
    <row r="21" spans="1:9" ht="49.5" customHeight="1" x14ac:dyDescent="0.2">
      <c r="A21" s="122" t="s">
        <v>134</v>
      </c>
      <c r="B21" s="122" t="s">
        <v>85</v>
      </c>
      <c r="C21" s="117" t="s">
        <v>81</v>
      </c>
      <c r="D21" s="117" t="s">
        <v>133</v>
      </c>
      <c r="E21" s="117" t="s">
        <v>153</v>
      </c>
      <c r="F21" s="118" t="s">
        <v>181</v>
      </c>
      <c r="G21" s="117" t="s">
        <v>132</v>
      </c>
      <c r="H21" s="117" t="s">
        <v>168</v>
      </c>
      <c r="I21" s="73"/>
    </row>
    <row r="22" spans="1:9" ht="39" customHeight="1" thickBot="1" x14ac:dyDescent="0.25">
      <c r="A22" s="139">
        <v>1</v>
      </c>
      <c r="B22" s="122">
        <v>1</v>
      </c>
      <c r="C22" s="123" t="s">
        <v>182</v>
      </c>
      <c r="D22" s="124" t="s">
        <v>150</v>
      </c>
      <c r="E22" s="125">
        <v>1</v>
      </c>
      <c r="F22" s="125">
        <v>1</v>
      </c>
      <c r="G22" s="119">
        <f>'Marinheiro - CZS'!F144</f>
        <v>2585.33</v>
      </c>
      <c r="H22" s="119">
        <f t="shared" ref="H22" si="0">G22*12</f>
        <v>31023.96</v>
      </c>
      <c r="I22" s="73"/>
    </row>
    <row r="23" spans="1:9" ht="53.1" customHeight="1" thickBot="1" x14ac:dyDescent="0.3">
      <c r="A23" s="140"/>
      <c r="B23" s="126"/>
      <c r="C23" s="117" t="s">
        <v>81</v>
      </c>
      <c r="D23" s="127" t="s">
        <v>169</v>
      </c>
      <c r="E23" s="128" t="s">
        <v>170</v>
      </c>
      <c r="F23" s="128" t="s">
        <v>171</v>
      </c>
      <c r="G23" s="117" t="s">
        <v>132</v>
      </c>
      <c r="H23" s="117" t="s">
        <v>168</v>
      </c>
      <c r="I23" s="78"/>
    </row>
    <row r="24" spans="1:9" ht="48" customHeight="1" x14ac:dyDescent="0.25">
      <c r="A24" s="141"/>
      <c r="B24" s="129">
        <v>2</v>
      </c>
      <c r="C24" s="130" t="s">
        <v>173</v>
      </c>
      <c r="D24" s="131">
        <v>5</v>
      </c>
      <c r="E24" s="131">
        <v>60</v>
      </c>
      <c r="F24" s="132">
        <v>222.05</v>
      </c>
      <c r="G24" s="132">
        <v>1110.25</v>
      </c>
      <c r="H24" s="132">
        <v>13323</v>
      </c>
      <c r="I24" s="78"/>
    </row>
    <row r="25" spans="1:9" ht="15.75" x14ac:dyDescent="0.25">
      <c r="A25" s="133"/>
      <c r="B25" s="133"/>
      <c r="C25" s="144" t="s">
        <v>148</v>
      </c>
      <c r="D25" s="144"/>
      <c r="E25" s="144"/>
      <c r="F25" s="144"/>
      <c r="G25" s="144"/>
      <c r="H25" s="120">
        <f>SUM(G22:G24)</f>
        <v>3695.58</v>
      </c>
      <c r="I25" s="73"/>
    </row>
    <row r="26" spans="1:9" ht="15.75" x14ac:dyDescent="0.25">
      <c r="A26" s="133"/>
      <c r="B26" s="133"/>
      <c r="C26" s="145" t="s">
        <v>172</v>
      </c>
      <c r="D26" s="145"/>
      <c r="E26" s="145"/>
      <c r="F26" s="145"/>
      <c r="G26" s="145"/>
      <c r="H26" s="121">
        <f>SUM(H22:H24)</f>
        <v>44346.96</v>
      </c>
      <c r="I26" s="73"/>
    </row>
    <row r="27" spans="1:9" x14ac:dyDescent="0.2">
      <c r="B27" s="73"/>
      <c r="C27" s="73"/>
      <c r="D27" s="73"/>
      <c r="E27" s="73"/>
      <c r="F27" s="73"/>
      <c r="G27" s="73"/>
      <c r="H27" s="73"/>
      <c r="I27" s="73"/>
    </row>
    <row r="28" spans="1:9" ht="37.5" customHeight="1" x14ac:dyDescent="0.2">
      <c r="B28" s="146" t="s">
        <v>131</v>
      </c>
      <c r="C28" s="146"/>
      <c r="D28" s="146"/>
      <c r="E28" s="146"/>
      <c r="F28" s="146"/>
      <c r="G28" s="146"/>
      <c r="H28" s="75"/>
      <c r="I28" s="73"/>
    </row>
    <row r="29" spans="1:9" ht="24.75" customHeight="1" x14ac:dyDescent="0.2">
      <c r="B29" s="146" t="s">
        <v>130</v>
      </c>
      <c r="C29" s="146"/>
      <c r="D29" s="146"/>
      <c r="E29" s="146"/>
      <c r="F29" s="146"/>
      <c r="G29" s="146"/>
      <c r="H29" s="75"/>
      <c r="I29" s="73"/>
    </row>
    <row r="30" spans="1:9" ht="40.5" customHeight="1" x14ac:dyDescent="0.2">
      <c r="B30" s="147" t="s">
        <v>129</v>
      </c>
      <c r="C30" s="147"/>
      <c r="D30" s="147"/>
      <c r="E30" s="147"/>
      <c r="F30" s="147"/>
      <c r="G30" s="147"/>
      <c r="H30" s="73"/>
      <c r="I30" s="73"/>
    </row>
    <row r="31" spans="1:9" ht="27.75" customHeight="1" x14ac:dyDescent="0.2">
      <c r="B31" s="148" t="s">
        <v>128</v>
      </c>
      <c r="C31" s="148"/>
      <c r="D31" s="148"/>
      <c r="E31" s="148"/>
      <c r="F31" s="148"/>
      <c r="G31" s="148"/>
      <c r="H31" s="73"/>
      <c r="I31" s="73"/>
    </row>
    <row r="32" spans="1:9" ht="55.5" customHeight="1" x14ac:dyDescent="0.2">
      <c r="B32" s="148" t="s">
        <v>127</v>
      </c>
      <c r="C32" s="148"/>
      <c r="D32" s="148"/>
      <c r="E32" s="148"/>
      <c r="F32" s="148"/>
      <c r="G32" s="148"/>
      <c r="H32" s="73"/>
      <c r="I32" s="73"/>
    </row>
    <row r="33" spans="2:9" x14ac:dyDescent="0.2">
      <c r="B33" s="73"/>
      <c r="C33" s="77"/>
      <c r="D33" s="77"/>
      <c r="E33" s="77"/>
      <c r="F33" s="77"/>
      <c r="G33" s="73"/>
      <c r="H33" s="73"/>
      <c r="I33" s="73"/>
    </row>
    <row r="34" spans="2:9" x14ac:dyDescent="0.2">
      <c r="B34" s="73"/>
      <c r="C34" s="150" t="s">
        <v>126</v>
      </c>
      <c r="D34" s="150"/>
      <c r="E34" s="150"/>
      <c r="F34" s="107"/>
      <c r="G34" s="73"/>
      <c r="H34" s="73"/>
      <c r="I34" s="73"/>
    </row>
    <row r="35" spans="2:9" x14ac:dyDescent="0.2">
      <c r="B35" s="73"/>
      <c r="C35" s="76"/>
      <c r="D35" s="76"/>
      <c r="E35" s="76"/>
      <c r="F35" s="107"/>
      <c r="G35" s="73"/>
      <c r="H35" s="73"/>
      <c r="I35" s="73"/>
    </row>
    <row r="36" spans="2:9" ht="3" customHeight="1" x14ac:dyDescent="0.2">
      <c r="B36" s="73"/>
      <c r="C36" s="76"/>
      <c r="D36" s="76"/>
      <c r="E36" s="76"/>
      <c r="F36" s="107"/>
      <c r="G36" s="73"/>
      <c r="H36" s="73"/>
      <c r="I36" s="73"/>
    </row>
    <row r="37" spans="2:9" ht="16.5" hidden="1" customHeight="1" x14ac:dyDescent="0.2">
      <c r="B37" s="73"/>
      <c r="C37" s="75"/>
      <c r="D37" s="75"/>
      <c r="E37" s="75"/>
      <c r="F37" s="75"/>
      <c r="G37" s="73"/>
      <c r="H37" s="73"/>
      <c r="I37" s="73"/>
    </row>
    <row r="38" spans="2:9" x14ac:dyDescent="0.2">
      <c r="B38" s="73"/>
      <c r="C38" s="149" t="s">
        <v>125</v>
      </c>
      <c r="D38" s="149"/>
      <c r="E38" s="149"/>
      <c r="F38" s="106"/>
      <c r="G38" s="73"/>
      <c r="H38" s="73"/>
      <c r="I38" s="73"/>
    </row>
    <row r="39" spans="2:9" x14ac:dyDescent="0.2">
      <c r="B39" s="73"/>
      <c r="C39" s="149" t="s">
        <v>124</v>
      </c>
      <c r="D39" s="149"/>
      <c r="E39" s="149"/>
      <c r="F39" s="106"/>
      <c r="G39" s="73"/>
      <c r="H39" s="73"/>
      <c r="I39" s="73"/>
    </row>
    <row r="40" spans="2:9" x14ac:dyDescent="0.2">
      <c r="B40" s="73"/>
      <c r="C40" s="74"/>
      <c r="D40" s="74"/>
      <c r="E40" s="74"/>
      <c r="F40" s="74"/>
      <c r="G40" s="73"/>
      <c r="H40" s="73"/>
      <c r="I40" s="73"/>
    </row>
    <row r="41" spans="2:9" x14ac:dyDescent="0.2">
      <c r="B41" s="73"/>
      <c r="C41" s="74"/>
      <c r="D41" s="74"/>
      <c r="E41" s="74"/>
      <c r="F41" s="74"/>
      <c r="G41" s="73"/>
      <c r="H41" s="73"/>
      <c r="I41" s="73"/>
    </row>
    <row r="42" spans="2:9" x14ac:dyDescent="0.2">
      <c r="B42" s="73"/>
      <c r="C42" s="74"/>
      <c r="D42" s="74"/>
      <c r="E42" s="74"/>
      <c r="F42" s="74"/>
      <c r="G42" s="73"/>
      <c r="H42" s="73"/>
      <c r="I42" s="73"/>
    </row>
    <row r="43" spans="2:9" x14ac:dyDescent="0.2">
      <c r="C43" s="72"/>
      <c r="D43" s="72"/>
      <c r="E43" s="72"/>
      <c r="F43" s="72"/>
    </row>
    <row r="44" spans="2:9" x14ac:dyDescent="0.2">
      <c r="C44" s="72"/>
      <c r="D44" s="72"/>
      <c r="E44" s="72"/>
      <c r="F44" s="72"/>
    </row>
    <row r="45" spans="2:9" x14ac:dyDescent="0.2">
      <c r="C45" s="72"/>
      <c r="D45" s="72"/>
      <c r="E45" s="72"/>
      <c r="F45" s="72"/>
    </row>
    <row r="46" spans="2:9" x14ac:dyDescent="0.2">
      <c r="C46" s="143"/>
      <c r="D46" s="143"/>
      <c r="E46" s="143"/>
      <c r="F46" s="105"/>
    </row>
    <row r="47" spans="2:9" x14ac:dyDescent="0.2">
      <c r="C47" s="71"/>
      <c r="D47" s="71"/>
      <c r="E47" s="72"/>
      <c r="F47" s="72"/>
    </row>
    <row r="48" spans="2:9" x14ac:dyDescent="0.2">
      <c r="C48" s="71"/>
      <c r="D48" s="71"/>
      <c r="E48" s="72"/>
      <c r="F48" s="72"/>
    </row>
    <row r="49" spans="3:6" x14ac:dyDescent="0.2">
      <c r="C49" s="71"/>
      <c r="D49" s="71"/>
      <c r="E49" s="72"/>
      <c r="F49" s="72"/>
    </row>
    <row r="50" spans="3:6" x14ac:dyDescent="0.2">
      <c r="C50" s="71"/>
      <c r="D50" s="71"/>
      <c r="E50" s="71"/>
      <c r="F50" s="71"/>
    </row>
  </sheetData>
  <sheetProtection selectLockedCells="1" selectUnlockedCells="1"/>
  <mergeCells count="26">
    <mergeCell ref="A22:A24"/>
    <mergeCell ref="C4:E6"/>
    <mergeCell ref="B7:D7"/>
    <mergeCell ref="B8:C8"/>
    <mergeCell ref="C46:E46"/>
    <mergeCell ref="C25:G25"/>
    <mergeCell ref="C26:G26"/>
    <mergeCell ref="B28:G28"/>
    <mergeCell ref="B29:G29"/>
    <mergeCell ref="B30:G30"/>
    <mergeCell ref="B31:G31"/>
    <mergeCell ref="C39:E39"/>
    <mergeCell ref="B32:G32"/>
    <mergeCell ref="C34:E34"/>
    <mergeCell ref="C38:E38"/>
    <mergeCell ref="B14:C14"/>
    <mergeCell ref="B15:C15"/>
    <mergeCell ref="B16:C16"/>
    <mergeCell ref="B17:C17"/>
    <mergeCell ref="B18:D18"/>
    <mergeCell ref="C3:E3"/>
    <mergeCell ref="B12:C12"/>
    <mergeCell ref="B13:C13"/>
    <mergeCell ref="B9:C9"/>
    <mergeCell ref="B10:C10"/>
    <mergeCell ref="B11:E11"/>
  </mergeCells>
  <pageMargins left="0.51181102362204722" right="0.51181102362204722" top="0.78740157480314965" bottom="0.78740157480314965" header="0.31496062992125984" footer="0.31496062992125984"/>
  <pageSetup paperSize="9" scale="55" orientation="portrait" r:id="rId1"/>
  <rowBreaks count="1" manualBreakCount="1">
    <brk id="49" min="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45"/>
  <sheetViews>
    <sheetView tabSelected="1" topLeftCell="E67" zoomScaleNormal="100" zoomScaleSheetLayoutView="100" workbookViewId="0">
      <selection activeCell="R84" sqref="R84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25.5" customHeight="1" x14ac:dyDescent="0.2">
      <c r="A1" s="287" t="s">
        <v>155</v>
      </c>
      <c r="B1" s="288"/>
      <c r="C1" s="288"/>
      <c r="D1" s="288"/>
      <c r="E1" s="288"/>
      <c r="F1" s="288"/>
      <c r="G1" s="288"/>
      <c r="H1" s="288"/>
      <c r="I1" s="288"/>
    </row>
    <row r="2" spans="1:9" ht="12.75" customHeight="1" x14ac:dyDescent="0.2">
      <c r="A2" s="212" t="s">
        <v>174</v>
      </c>
      <c r="B2" s="212"/>
      <c r="C2" s="212"/>
      <c r="D2" s="212"/>
      <c r="E2" s="212"/>
      <c r="F2" s="212"/>
      <c r="G2" s="212"/>
      <c r="H2" s="212"/>
      <c r="I2" s="212"/>
    </row>
    <row r="3" spans="1:9" ht="12.75" customHeight="1" x14ac:dyDescent="0.2">
      <c r="A3" s="212" t="s">
        <v>156</v>
      </c>
      <c r="B3" s="212"/>
      <c r="C3" s="212"/>
      <c r="D3" s="212"/>
      <c r="E3" s="212"/>
      <c r="F3" s="212"/>
      <c r="G3" s="212"/>
      <c r="H3" s="212"/>
      <c r="I3" s="212"/>
    </row>
    <row r="4" spans="1:9" ht="12.75" customHeight="1" x14ac:dyDescent="0.2">
      <c r="A4" s="212" t="s">
        <v>158</v>
      </c>
      <c r="B4" s="289"/>
      <c r="C4" s="289"/>
      <c r="D4" s="289"/>
      <c r="E4" s="289"/>
      <c r="F4" s="289"/>
      <c r="G4" s="289"/>
      <c r="H4" s="289"/>
      <c r="I4" s="289"/>
    </row>
    <row r="5" spans="1:9" ht="12.75" customHeight="1" x14ac:dyDescent="0.2">
      <c r="A5" s="290"/>
      <c r="B5" s="290"/>
      <c r="C5" s="290"/>
      <c r="D5" s="290"/>
      <c r="E5" s="290"/>
      <c r="F5" s="290"/>
      <c r="G5" s="290"/>
      <c r="H5" s="290"/>
      <c r="I5" s="290"/>
    </row>
    <row r="6" spans="1:9" ht="21" customHeight="1" x14ac:dyDescent="0.2">
      <c r="A6" s="258" t="s">
        <v>0</v>
      </c>
      <c r="B6" s="259"/>
      <c r="C6" s="259"/>
      <c r="D6" s="259"/>
      <c r="E6" s="259"/>
      <c r="F6" s="259"/>
      <c r="G6" s="259"/>
      <c r="H6" s="259"/>
      <c r="I6" s="291"/>
    </row>
    <row r="7" spans="1:9" ht="12.75" customHeight="1" x14ac:dyDescent="0.2">
      <c r="A7" s="3" t="s">
        <v>1</v>
      </c>
      <c r="B7" s="282" t="s">
        <v>2</v>
      </c>
      <c r="C7" s="283"/>
      <c r="D7" s="283"/>
      <c r="E7" s="283"/>
      <c r="F7" s="283"/>
      <c r="G7" s="284"/>
      <c r="H7" s="285" t="s">
        <v>157</v>
      </c>
      <c r="I7" s="286"/>
    </row>
    <row r="8" spans="1:9" ht="12.75" customHeight="1" x14ac:dyDescent="0.2">
      <c r="A8" s="4" t="s">
        <v>3</v>
      </c>
      <c r="B8" s="170" t="s">
        <v>4</v>
      </c>
      <c r="C8" s="171"/>
      <c r="D8" s="171"/>
      <c r="E8" s="171"/>
      <c r="F8" s="171"/>
      <c r="G8" s="172"/>
      <c r="H8" s="279" t="s">
        <v>84</v>
      </c>
      <c r="I8" s="280"/>
    </row>
    <row r="9" spans="1:9" ht="12.75" customHeight="1" x14ac:dyDescent="0.2">
      <c r="A9" s="4" t="s">
        <v>5</v>
      </c>
      <c r="B9" s="170" t="s">
        <v>6</v>
      </c>
      <c r="C9" s="171"/>
      <c r="D9" s="171"/>
      <c r="E9" s="171"/>
      <c r="F9" s="171"/>
      <c r="G9" s="172"/>
      <c r="H9" s="266" t="s">
        <v>175</v>
      </c>
      <c r="I9" s="267"/>
    </row>
    <row r="10" spans="1:9" ht="12.75" customHeight="1" x14ac:dyDescent="0.2">
      <c r="A10" s="4" t="s">
        <v>7</v>
      </c>
      <c r="B10" s="170" t="s">
        <v>8</v>
      </c>
      <c r="C10" s="171"/>
      <c r="D10" s="171"/>
      <c r="E10" s="171"/>
      <c r="F10" s="171"/>
      <c r="G10" s="172"/>
      <c r="H10" s="279">
        <v>12</v>
      </c>
      <c r="I10" s="280"/>
    </row>
    <row r="11" spans="1:9" ht="12.75" customHeight="1" x14ac:dyDescent="0.2">
      <c r="A11" s="279" t="s">
        <v>9</v>
      </c>
      <c r="B11" s="281"/>
      <c r="C11" s="281"/>
      <c r="D11" s="281"/>
      <c r="E11" s="281"/>
      <c r="F11" s="281"/>
      <c r="G11" s="281"/>
      <c r="H11" s="281"/>
      <c r="I11" s="280"/>
    </row>
    <row r="12" spans="1:9" ht="19.5" customHeight="1" x14ac:dyDescent="0.2">
      <c r="A12" s="213" t="s">
        <v>178</v>
      </c>
      <c r="B12" s="214"/>
      <c r="C12" s="214"/>
      <c r="D12" s="214"/>
      <c r="E12" s="214"/>
      <c r="F12" s="214"/>
      <c r="G12" s="214"/>
      <c r="H12" s="214"/>
      <c r="I12" s="215"/>
    </row>
    <row r="13" spans="1:9" ht="21.75" customHeight="1" x14ac:dyDescent="0.2">
      <c r="A13" s="216" t="s">
        <v>90</v>
      </c>
      <c r="B13" s="217"/>
      <c r="C13" s="217"/>
      <c r="D13" s="217"/>
      <c r="E13" s="217"/>
      <c r="F13" s="217"/>
      <c r="G13" s="217"/>
      <c r="H13" s="217"/>
      <c r="I13" s="218"/>
    </row>
    <row r="14" spans="1:9" ht="12.75" customHeight="1" x14ac:dyDescent="0.2">
      <c r="A14" s="182" t="s">
        <v>10</v>
      </c>
      <c r="B14" s="183"/>
      <c r="C14" s="183"/>
      <c r="D14" s="183"/>
      <c r="E14" s="183"/>
      <c r="F14" s="183"/>
      <c r="G14" s="183"/>
      <c r="H14" s="183"/>
      <c r="I14" s="184"/>
    </row>
    <row r="15" spans="1:9" ht="27" customHeight="1" x14ac:dyDescent="0.2">
      <c r="A15" s="4">
        <v>1</v>
      </c>
      <c r="B15" s="170" t="s">
        <v>11</v>
      </c>
      <c r="C15" s="171"/>
      <c r="D15" s="171"/>
      <c r="E15" s="171"/>
      <c r="F15" s="171"/>
      <c r="G15" s="172"/>
      <c r="H15" s="273" t="s">
        <v>178</v>
      </c>
      <c r="I15" s="274"/>
    </row>
    <row r="16" spans="1:9" ht="12.75" customHeight="1" x14ac:dyDescent="0.2">
      <c r="A16" s="4">
        <v>2</v>
      </c>
      <c r="B16" s="170" t="s">
        <v>12</v>
      </c>
      <c r="C16" s="171"/>
      <c r="D16" s="171"/>
      <c r="E16" s="171"/>
      <c r="F16" s="171"/>
      <c r="G16" s="172"/>
      <c r="H16" s="275" t="s">
        <v>179</v>
      </c>
      <c r="I16" s="276"/>
    </row>
    <row r="17" spans="1:9" ht="12.75" customHeight="1" x14ac:dyDescent="0.2">
      <c r="A17" s="4">
        <v>3</v>
      </c>
      <c r="B17" s="170" t="s">
        <v>13</v>
      </c>
      <c r="C17" s="171"/>
      <c r="D17" s="171"/>
      <c r="E17" s="171"/>
      <c r="F17" s="171"/>
      <c r="G17" s="172"/>
      <c r="H17" s="277">
        <v>1248.04</v>
      </c>
      <c r="I17" s="278"/>
    </row>
    <row r="18" spans="1:9" ht="15" customHeight="1" x14ac:dyDescent="0.2">
      <c r="A18" s="4">
        <v>4</v>
      </c>
      <c r="B18" s="170" t="s">
        <v>14</v>
      </c>
      <c r="C18" s="171"/>
      <c r="D18" s="171"/>
      <c r="E18" s="171"/>
      <c r="F18" s="171"/>
      <c r="G18" s="172"/>
      <c r="H18" s="266" t="s">
        <v>175</v>
      </c>
      <c r="I18" s="267"/>
    </row>
    <row r="19" spans="1:9" ht="12.75" customHeight="1" x14ac:dyDescent="0.25">
      <c r="A19" s="5">
        <v>5</v>
      </c>
      <c r="B19" s="170" t="s">
        <v>15</v>
      </c>
      <c r="C19" s="171"/>
      <c r="D19" s="171"/>
      <c r="E19" s="171"/>
      <c r="F19" s="171"/>
      <c r="G19" s="172"/>
      <c r="H19" s="268" t="s">
        <v>176</v>
      </c>
      <c r="I19" s="269"/>
    </row>
    <row r="20" spans="1:9" ht="15" x14ac:dyDescent="0.2">
      <c r="A20" s="270"/>
      <c r="B20" s="271"/>
      <c r="C20" s="271"/>
      <c r="D20" s="271"/>
      <c r="E20" s="271"/>
      <c r="F20" s="271"/>
      <c r="G20" s="271"/>
      <c r="H20" s="271"/>
      <c r="I20" s="272"/>
    </row>
    <row r="21" spans="1:9" ht="23.25" customHeight="1" x14ac:dyDescent="0.2">
      <c r="A21" s="216" t="s">
        <v>16</v>
      </c>
      <c r="B21" s="217"/>
      <c r="C21" s="217"/>
      <c r="D21" s="217"/>
      <c r="E21" s="217"/>
      <c r="F21" s="217"/>
      <c r="G21" s="217"/>
      <c r="H21" s="217"/>
      <c r="I21" s="218"/>
    </row>
    <row r="22" spans="1:9" ht="12.75" customHeight="1" x14ac:dyDescent="0.2">
      <c r="A22" s="82">
        <v>1</v>
      </c>
      <c r="B22" s="182" t="s">
        <v>17</v>
      </c>
      <c r="C22" s="183"/>
      <c r="D22" s="183"/>
      <c r="E22" s="183"/>
      <c r="F22" s="183"/>
      <c r="G22" s="184"/>
      <c r="H22" s="82" t="s">
        <v>18</v>
      </c>
      <c r="I22" s="83" t="s">
        <v>19</v>
      </c>
    </row>
    <row r="23" spans="1:9" ht="12.75" customHeight="1" x14ac:dyDescent="0.2">
      <c r="A23" s="4" t="s">
        <v>1</v>
      </c>
      <c r="B23" s="170" t="s">
        <v>152</v>
      </c>
      <c r="C23" s="171"/>
      <c r="D23" s="171"/>
      <c r="E23" s="171"/>
      <c r="F23" s="171"/>
      <c r="G23" s="171"/>
      <c r="H23" s="172"/>
      <c r="I23" s="33">
        <v>1248.04</v>
      </c>
    </row>
    <row r="24" spans="1:9" ht="12.75" customHeight="1" x14ac:dyDescent="0.2">
      <c r="A24" s="4" t="s">
        <v>3</v>
      </c>
      <c r="B24" s="260" t="s">
        <v>86</v>
      </c>
      <c r="C24" s="261"/>
      <c r="D24" s="261"/>
      <c r="E24" s="261"/>
      <c r="F24" s="261"/>
      <c r="G24" s="262"/>
      <c r="H24" s="6"/>
      <c r="I24" s="33"/>
    </row>
    <row r="25" spans="1:9" ht="12.75" customHeight="1" x14ac:dyDescent="0.2">
      <c r="A25" s="4" t="s">
        <v>5</v>
      </c>
      <c r="B25" s="263" t="s">
        <v>87</v>
      </c>
      <c r="C25" s="264"/>
      <c r="D25" s="264"/>
      <c r="E25" s="264"/>
      <c r="F25" s="264"/>
      <c r="G25" s="265"/>
      <c r="H25" s="111">
        <v>0.2</v>
      </c>
      <c r="I25" s="112">
        <f>TRUNC(I23*H25,2)</f>
        <v>249.6</v>
      </c>
    </row>
    <row r="26" spans="1:9" ht="12.75" customHeight="1" x14ac:dyDescent="0.2">
      <c r="A26" s="4" t="s">
        <v>7</v>
      </c>
      <c r="B26" s="225" t="s">
        <v>20</v>
      </c>
      <c r="C26" s="225"/>
      <c r="D26" s="225"/>
      <c r="E26" s="225"/>
      <c r="F26" s="225"/>
      <c r="G26" s="225"/>
      <c r="H26" s="4"/>
      <c r="I26" s="33"/>
    </row>
    <row r="27" spans="1:9" ht="12.75" customHeight="1" x14ac:dyDescent="0.2">
      <c r="A27" s="4" t="s">
        <v>21</v>
      </c>
      <c r="B27" s="225" t="s">
        <v>22</v>
      </c>
      <c r="C27" s="225"/>
      <c r="D27" s="225"/>
      <c r="E27" s="225"/>
      <c r="F27" s="225"/>
      <c r="G27" s="225"/>
      <c r="H27" s="7"/>
      <c r="I27" s="33"/>
    </row>
    <row r="28" spans="1:9" ht="12.75" customHeight="1" x14ac:dyDescent="0.25">
      <c r="A28" s="8" t="s">
        <v>23</v>
      </c>
      <c r="B28" s="225" t="s">
        <v>154</v>
      </c>
      <c r="C28" s="225"/>
      <c r="D28" s="225"/>
      <c r="E28" s="225"/>
      <c r="F28" s="225"/>
      <c r="G28" s="225"/>
      <c r="H28" s="7"/>
      <c r="I28" s="33"/>
    </row>
    <row r="29" spans="1:9" ht="12.75" customHeight="1" x14ac:dyDescent="0.2">
      <c r="A29" s="255" t="s">
        <v>26</v>
      </c>
      <c r="B29" s="256"/>
      <c r="C29" s="256"/>
      <c r="D29" s="256"/>
      <c r="E29" s="256"/>
      <c r="F29" s="256"/>
      <c r="G29" s="256"/>
      <c r="H29" s="257"/>
      <c r="I29" s="32">
        <f>SUM(I23:I28)</f>
        <v>1497.64</v>
      </c>
    </row>
    <row r="30" spans="1:9" ht="14.25" x14ac:dyDescent="0.2">
      <c r="A30" s="213"/>
      <c r="B30" s="214"/>
      <c r="C30" s="214"/>
      <c r="D30" s="214"/>
      <c r="E30" s="214"/>
      <c r="F30" s="214"/>
      <c r="G30" s="214"/>
      <c r="H30" s="214"/>
      <c r="I30" s="215"/>
    </row>
    <row r="31" spans="1:9" ht="23.25" customHeight="1" x14ac:dyDescent="0.2">
      <c r="A31" s="219" t="s">
        <v>27</v>
      </c>
      <c r="B31" s="220"/>
      <c r="C31" s="220"/>
      <c r="D31" s="220"/>
      <c r="E31" s="220"/>
      <c r="F31" s="220"/>
      <c r="G31" s="220"/>
      <c r="H31" s="220"/>
      <c r="I31" s="221"/>
    </row>
    <row r="32" spans="1:9" ht="18" customHeight="1" x14ac:dyDescent="0.2">
      <c r="A32" s="84" t="s">
        <v>28</v>
      </c>
      <c r="B32" s="258" t="s">
        <v>29</v>
      </c>
      <c r="C32" s="259"/>
      <c r="D32" s="259"/>
      <c r="E32" s="259"/>
      <c r="F32" s="259"/>
      <c r="G32" s="259"/>
      <c r="H32" s="85" t="s">
        <v>96</v>
      </c>
      <c r="I32" s="86" t="s">
        <v>19</v>
      </c>
    </row>
    <row r="33" spans="1:9" ht="30" customHeight="1" x14ac:dyDescent="0.2">
      <c r="A33" s="9" t="s">
        <v>1</v>
      </c>
      <c r="B33" s="170" t="s">
        <v>88</v>
      </c>
      <c r="C33" s="171"/>
      <c r="D33" s="171"/>
      <c r="E33" s="171"/>
      <c r="F33" s="171"/>
      <c r="G33" s="172"/>
      <c r="H33" s="34">
        <v>8.3333333333333329E-2</v>
      </c>
      <c r="I33" s="33">
        <f>TRUNC(I29*H33,2)</f>
        <v>124.8</v>
      </c>
    </row>
    <row r="34" spans="1:9" ht="27" customHeight="1" x14ac:dyDescent="0.2">
      <c r="A34" s="9" t="s">
        <v>3</v>
      </c>
      <c r="B34" s="170" t="s">
        <v>89</v>
      </c>
      <c r="C34" s="171"/>
      <c r="D34" s="171"/>
      <c r="E34" s="171"/>
      <c r="F34" s="171"/>
      <c r="G34" s="172"/>
      <c r="H34" s="34">
        <v>0.121</v>
      </c>
      <c r="I34" s="33">
        <f>TRUNC(I29*H34,2)</f>
        <v>181.21</v>
      </c>
    </row>
    <row r="35" spans="1:9" ht="14.25" x14ac:dyDescent="0.2">
      <c r="A35" s="240" t="s">
        <v>26</v>
      </c>
      <c r="B35" s="241"/>
      <c r="C35" s="241"/>
      <c r="D35" s="241"/>
      <c r="E35" s="241"/>
      <c r="F35" s="241"/>
      <c r="G35" s="242"/>
      <c r="H35" s="31">
        <f>SUM(H33:H34)</f>
        <v>0.20430000000000001</v>
      </c>
      <c r="I35" s="35">
        <f>SUM(I33:I34)</f>
        <v>306.01</v>
      </c>
    </row>
    <row r="36" spans="1:9" ht="14.25" x14ac:dyDescent="0.2">
      <c r="A36" s="243" t="s">
        <v>113</v>
      </c>
      <c r="B36" s="244"/>
      <c r="C36" s="244"/>
      <c r="D36" s="244"/>
      <c r="E36" s="244"/>
      <c r="F36" s="244"/>
      <c r="G36" s="245"/>
      <c r="H36" s="57" t="s">
        <v>114</v>
      </c>
      <c r="I36" s="58">
        <f>I29</f>
        <v>1497.64</v>
      </c>
    </row>
    <row r="37" spans="1:9" ht="14.25" x14ac:dyDescent="0.2">
      <c r="A37" s="246"/>
      <c r="B37" s="247"/>
      <c r="C37" s="247"/>
      <c r="D37" s="247"/>
      <c r="E37" s="247"/>
      <c r="F37" s="247"/>
      <c r="G37" s="248"/>
      <c r="H37" s="57" t="s">
        <v>115</v>
      </c>
      <c r="I37" s="58">
        <f>I35</f>
        <v>306.01</v>
      </c>
    </row>
    <row r="38" spans="1:9" ht="14.25" x14ac:dyDescent="0.2">
      <c r="A38" s="249"/>
      <c r="B38" s="250"/>
      <c r="C38" s="250"/>
      <c r="D38" s="250"/>
      <c r="E38" s="250"/>
      <c r="F38" s="250"/>
      <c r="G38" s="251"/>
      <c r="H38" s="57" t="s">
        <v>26</v>
      </c>
      <c r="I38" s="58">
        <f>SUM(I36:I37)</f>
        <v>1803.65</v>
      </c>
    </row>
    <row r="39" spans="1:9" ht="33" customHeight="1" x14ac:dyDescent="0.2">
      <c r="A39" s="252" t="s">
        <v>116</v>
      </c>
      <c r="B39" s="253"/>
      <c r="C39" s="253"/>
      <c r="D39" s="253"/>
      <c r="E39" s="253"/>
      <c r="F39" s="253"/>
      <c r="G39" s="253"/>
      <c r="H39" s="253"/>
      <c r="I39" s="254"/>
    </row>
    <row r="40" spans="1:9" ht="19.5" customHeight="1" x14ac:dyDescent="0.2">
      <c r="A40" s="87" t="s">
        <v>31</v>
      </c>
      <c r="B40" s="182" t="s">
        <v>32</v>
      </c>
      <c r="C40" s="183"/>
      <c r="D40" s="183"/>
      <c r="E40" s="183"/>
      <c r="F40" s="183"/>
      <c r="G40" s="184"/>
      <c r="H40" s="85" t="s">
        <v>96</v>
      </c>
      <c r="I40" s="88" t="s">
        <v>19</v>
      </c>
    </row>
    <row r="41" spans="1:9" ht="12.75" customHeight="1" x14ac:dyDescent="0.2">
      <c r="A41" s="10" t="s">
        <v>1</v>
      </c>
      <c r="B41" s="170" t="s">
        <v>33</v>
      </c>
      <c r="C41" s="171"/>
      <c r="D41" s="171"/>
      <c r="E41" s="171"/>
      <c r="F41" s="171"/>
      <c r="G41" s="172"/>
      <c r="H41" s="6">
        <v>0.2</v>
      </c>
      <c r="I41" s="33">
        <f>TRUNC(I38*H41,2)</f>
        <v>360.73</v>
      </c>
    </row>
    <row r="42" spans="1:9" ht="12.75" customHeight="1" x14ac:dyDescent="0.2">
      <c r="A42" s="10" t="s">
        <v>3</v>
      </c>
      <c r="B42" s="170" t="s">
        <v>34</v>
      </c>
      <c r="C42" s="171"/>
      <c r="D42" s="171"/>
      <c r="E42" s="171"/>
      <c r="F42" s="171"/>
      <c r="G42" s="172"/>
      <c r="H42" s="6">
        <v>2.5000000000000001E-2</v>
      </c>
      <c r="I42" s="33">
        <f>TRUNC(I38*H42,2)</f>
        <v>45.09</v>
      </c>
    </row>
    <row r="43" spans="1:9" ht="17.25" customHeight="1" x14ac:dyDescent="0.2">
      <c r="A43" s="10" t="s">
        <v>5</v>
      </c>
      <c r="B43" s="170" t="s">
        <v>112</v>
      </c>
      <c r="C43" s="171"/>
      <c r="D43" s="171"/>
      <c r="E43" s="171"/>
      <c r="F43" s="171"/>
      <c r="G43" s="172"/>
      <c r="H43" s="101">
        <v>0</v>
      </c>
      <c r="I43" s="33">
        <f>TRUNC(I38*H43,2)</f>
        <v>0</v>
      </c>
    </row>
    <row r="44" spans="1:9" ht="12.75" customHeight="1" x14ac:dyDescent="0.2">
      <c r="A44" s="10" t="s">
        <v>7</v>
      </c>
      <c r="B44" s="170" t="s">
        <v>35</v>
      </c>
      <c r="C44" s="171"/>
      <c r="D44" s="171"/>
      <c r="E44" s="171"/>
      <c r="F44" s="171"/>
      <c r="G44" s="172"/>
      <c r="H44" s="6">
        <v>1.4999999999999999E-2</v>
      </c>
      <c r="I44" s="33">
        <f>TRUNC(I38*H44,2)</f>
        <v>27.05</v>
      </c>
    </row>
    <row r="45" spans="1:9" ht="12.75" customHeight="1" x14ac:dyDescent="0.2">
      <c r="A45" s="10" t="s">
        <v>21</v>
      </c>
      <c r="B45" s="170" t="s">
        <v>36</v>
      </c>
      <c r="C45" s="171"/>
      <c r="D45" s="171"/>
      <c r="E45" s="171"/>
      <c r="F45" s="171"/>
      <c r="G45" s="172"/>
      <c r="H45" s="6">
        <v>0.01</v>
      </c>
      <c r="I45" s="33">
        <f>TRUNC(I38*H45,2)</f>
        <v>18.03</v>
      </c>
    </row>
    <row r="46" spans="1:9" ht="12.75" customHeight="1" x14ac:dyDescent="0.2">
      <c r="A46" s="10" t="s">
        <v>23</v>
      </c>
      <c r="B46" s="170" t="s">
        <v>37</v>
      </c>
      <c r="C46" s="171"/>
      <c r="D46" s="171"/>
      <c r="E46" s="171"/>
      <c r="F46" s="171"/>
      <c r="G46" s="172"/>
      <c r="H46" s="6">
        <v>6.0000000000000001E-3</v>
      </c>
      <c r="I46" s="33">
        <f>TRUNC(I38*H46,2)</f>
        <v>10.82</v>
      </c>
    </row>
    <row r="47" spans="1:9" ht="12.75" customHeight="1" x14ac:dyDescent="0.2">
      <c r="A47" s="10" t="s">
        <v>24</v>
      </c>
      <c r="B47" s="170" t="s">
        <v>38</v>
      </c>
      <c r="C47" s="171"/>
      <c r="D47" s="171"/>
      <c r="E47" s="171"/>
      <c r="F47" s="171"/>
      <c r="G47" s="172"/>
      <c r="H47" s="6">
        <v>2E-3</v>
      </c>
      <c r="I47" s="33">
        <f>TRUNC(I38*H47,2)</f>
        <v>3.6</v>
      </c>
    </row>
    <row r="48" spans="1:9" ht="12.75" customHeight="1" x14ac:dyDescent="0.2">
      <c r="A48" s="11" t="s">
        <v>39</v>
      </c>
      <c r="B48" s="170" t="s">
        <v>40</v>
      </c>
      <c r="C48" s="171"/>
      <c r="D48" s="171"/>
      <c r="E48" s="171"/>
      <c r="F48" s="171"/>
      <c r="G48" s="172"/>
      <c r="H48" s="100">
        <v>0.08</v>
      </c>
      <c r="I48" s="33">
        <f>SUM(I38*H48)</f>
        <v>144.29</v>
      </c>
    </row>
    <row r="49" spans="1:9" ht="18.75" customHeight="1" x14ac:dyDescent="0.2">
      <c r="A49" s="232" t="s">
        <v>30</v>
      </c>
      <c r="B49" s="233"/>
      <c r="C49" s="233"/>
      <c r="D49" s="233"/>
      <c r="E49" s="233"/>
      <c r="F49" s="233"/>
      <c r="G49" s="234"/>
      <c r="H49" s="36">
        <f>SUM(H41:H48)</f>
        <v>0.33800000000000002</v>
      </c>
      <c r="I49" s="35">
        <f>SUM(I41:I48)</f>
        <v>609.61</v>
      </c>
    </row>
    <row r="50" spans="1:9" ht="33" customHeight="1" x14ac:dyDescent="0.2">
      <c r="A50" s="235" t="s">
        <v>117</v>
      </c>
      <c r="B50" s="236"/>
      <c r="C50" s="236"/>
      <c r="D50" s="236"/>
      <c r="E50" s="236"/>
      <c r="F50" s="236"/>
      <c r="G50" s="236"/>
      <c r="H50" s="236"/>
      <c r="I50" s="236"/>
    </row>
    <row r="51" spans="1:9" ht="17.25" customHeight="1" x14ac:dyDescent="0.2">
      <c r="A51" s="89" t="s">
        <v>41</v>
      </c>
      <c r="B51" s="237" t="s">
        <v>42</v>
      </c>
      <c r="C51" s="238"/>
      <c r="D51" s="238"/>
      <c r="E51" s="238"/>
      <c r="F51" s="238"/>
      <c r="G51" s="238"/>
      <c r="H51" s="239"/>
      <c r="I51" s="90" t="s">
        <v>19</v>
      </c>
    </row>
    <row r="52" spans="1:9" ht="15" x14ac:dyDescent="0.2">
      <c r="A52" s="9" t="s">
        <v>1</v>
      </c>
      <c r="B52" s="198" t="s">
        <v>43</v>
      </c>
      <c r="C52" s="199"/>
      <c r="D52" s="199"/>
      <c r="E52" s="199"/>
      <c r="F52" s="199"/>
      <c r="G52" s="199"/>
      <c r="H52" s="200"/>
      <c r="I52" s="38">
        <f>(H53*H54)-(I23*H55)</f>
        <v>0</v>
      </c>
    </row>
    <row r="53" spans="1:9" ht="24.75" customHeight="1" x14ac:dyDescent="0.2">
      <c r="A53" s="9"/>
      <c r="B53" s="229" t="s">
        <v>44</v>
      </c>
      <c r="C53" s="230"/>
      <c r="D53" s="230"/>
      <c r="E53" s="230"/>
      <c r="F53" s="230"/>
      <c r="G53" s="231"/>
      <c r="H53" s="97">
        <v>0</v>
      </c>
      <c r="I53" s="33"/>
    </row>
    <row r="54" spans="1:9" ht="12.75" customHeight="1" x14ac:dyDescent="0.2">
      <c r="A54" s="12"/>
      <c r="B54" s="229" t="s">
        <v>110</v>
      </c>
      <c r="C54" s="230"/>
      <c r="D54" s="230"/>
      <c r="E54" s="230"/>
      <c r="F54" s="230"/>
      <c r="G54" s="231"/>
      <c r="H54" s="98">
        <v>0</v>
      </c>
      <c r="I54" s="39" t="s">
        <v>45</v>
      </c>
    </row>
    <row r="55" spans="1:9" ht="12.75" customHeight="1" x14ac:dyDescent="0.2">
      <c r="A55" s="9"/>
      <c r="B55" s="229" t="s">
        <v>46</v>
      </c>
      <c r="C55" s="230"/>
      <c r="D55" s="230"/>
      <c r="E55" s="230"/>
      <c r="F55" s="230"/>
      <c r="G55" s="231"/>
      <c r="H55" s="99">
        <v>0</v>
      </c>
      <c r="I55" s="33"/>
    </row>
    <row r="56" spans="1:9" ht="15" customHeight="1" x14ac:dyDescent="0.2">
      <c r="A56" s="9" t="s">
        <v>3</v>
      </c>
      <c r="B56" s="212" t="s">
        <v>47</v>
      </c>
      <c r="C56" s="212"/>
      <c r="D56" s="212"/>
      <c r="E56" s="212"/>
      <c r="F56" s="212"/>
      <c r="G56" s="212"/>
      <c r="H56" s="37"/>
      <c r="I56" s="113">
        <v>0</v>
      </c>
    </row>
    <row r="57" spans="1:9" ht="17.25" customHeight="1" x14ac:dyDescent="0.2">
      <c r="A57" s="9" t="s">
        <v>5</v>
      </c>
      <c r="B57" s="212" t="s">
        <v>48</v>
      </c>
      <c r="C57" s="212"/>
      <c r="D57" s="212"/>
      <c r="E57" s="212"/>
      <c r="F57" s="212"/>
      <c r="G57" s="212"/>
      <c r="H57" s="13"/>
      <c r="I57" s="113">
        <v>0</v>
      </c>
    </row>
    <row r="58" spans="1:9" ht="28.5" customHeight="1" x14ac:dyDescent="0.2">
      <c r="A58" s="9" t="s">
        <v>7</v>
      </c>
      <c r="B58" s="212" t="s">
        <v>82</v>
      </c>
      <c r="C58" s="212"/>
      <c r="D58" s="212"/>
      <c r="E58" s="212"/>
      <c r="F58" s="212"/>
      <c r="G58" s="212"/>
      <c r="H58" s="13"/>
      <c r="I58" s="114">
        <v>0</v>
      </c>
    </row>
    <row r="59" spans="1:9" ht="22.5" customHeight="1" x14ac:dyDescent="0.2">
      <c r="A59" s="9" t="s">
        <v>21</v>
      </c>
      <c r="B59" s="212" t="s">
        <v>151</v>
      </c>
      <c r="C59" s="212"/>
      <c r="D59" s="212"/>
      <c r="E59" s="212"/>
      <c r="F59" s="212"/>
      <c r="G59" s="212"/>
      <c r="H59" s="13"/>
      <c r="I59" s="114">
        <v>0</v>
      </c>
    </row>
    <row r="60" spans="1:9" ht="22.5" customHeight="1" x14ac:dyDescent="0.2">
      <c r="A60" s="9" t="s">
        <v>23</v>
      </c>
      <c r="B60" s="212" t="s">
        <v>83</v>
      </c>
      <c r="C60" s="212"/>
      <c r="D60" s="212"/>
      <c r="E60" s="212"/>
      <c r="F60" s="212"/>
      <c r="G60" s="212"/>
      <c r="H60" s="13"/>
      <c r="I60" s="114">
        <v>0</v>
      </c>
    </row>
    <row r="61" spans="1:9" ht="19.5" customHeight="1" x14ac:dyDescent="0.2">
      <c r="A61" s="14"/>
      <c r="B61" s="185" t="s">
        <v>30</v>
      </c>
      <c r="C61" s="186"/>
      <c r="D61" s="186"/>
      <c r="E61" s="186"/>
      <c r="F61" s="186"/>
      <c r="G61" s="186"/>
      <c r="H61" s="201"/>
      <c r="I61" s="35">
        <f>SUM(I52:I60)</f>
        <v>0</v>
      </c>
    </row>
    <row r="62" spans="1:9" ht="30.75" customHeight="1" x14ac:dyDescent="0.2">
      <c r="A62" s="219" t="s">
        <v>49</v>
      </c>
      <c r="B62" s="220"/>
      <c r="C62" s="220"/>
      <c r="D62" s="220"/>
      <c r="E62" s="220"/>
      <c r="F62" s="220"/>
      <c r="G62" s="220"/>
      <c r="H62" s="220"/>
      <c r="I62" s="221"/>
    </row>
    <row r="63" spans="1:9" ht="20.25" customHeight="1" x14ac:dyDescent="0.2">
      <c r="A63" s="91">
        <v>2</v>
      </c>
      <c r="B63" s="226" t="s">
        <v>50</v>
      </c>
      <c r="C63" s="227"/>
      <c r="D63" s="227"/>
      <c r="E63" s="227"/>
      <c r="F63" s="227"/>
      <c r="G63" s="227"/>
      <c r="H63" s="228"/>
      <c r="I63" s="92" t="s">
        <v>19</v>
      </c>
    </row>
    <row r="64" spans="1:9" ht="12.75" customHeight="1" x14ac:dyDescent="0.2">
      <c r="A64" s="9" t="s">
        <v>28</v>
      </c>
      <c r="B64" s="170" t="s">
        <v>29</v>
      </c>
      <c r="C64" s="171"/>
      <c r="D64" s="171"/>
      <c r="E64" s="171"/>
      <c r="F64" s="171"/>
      <c r="G64" s="171"/>
      <c r="H64" s="172"/>
      <c r="I64" s="33">
        <f>I35</f>
        <v>306.01</v>
      </c>
    </row>
    <row r="65" spans="1:9" ht="12.75" customHeight="1" x14ac:dyDescent="0.2">
      <c r="A65" s="9" t="s">
        <v>31</v>
      </c>
      <c r="B65" s="170" t="s">
        <v>32</v>
      </c>
      <c r="C65" s="171"/>
      <c r="D65" s="171"/>
      <c r="E65" s="171"/>
      <c r="F65" s="171"/>
      <c r="G65" s="171"/>
      <c r="H65" s="172"/>
      <c r="I65" s="33">
        <f>I49</f>
        <v>609.61</v>
      </c>
    </row>
    <row r="66" spans="1:9" ht="12.75" customHeight="1" x14ac:dyDescent="0.2">
      <c r="A66" s="9" t="s">
        <v>41</v>
      </c>
      <c r="B66" s="170" t="s">
        <v>42</v>
      </c>
      <c r="C66" s="171"/>
      <c r="D66" s="171"/>
      <c r="E66" s="171"/>
      <c r="F66" s="171"/>
      <c r="G66" s="171"/>
      <c r="H66" s="172"/>
      <c r="I66" s="33">
        <f>I61</f>
        <v>0</v>
      </c>
    </row>
    <row r="67" spans="1:9" ht="14.25" x14ac:dyDescent="0.2">
      <c r="A67" s="185" t="s">
        <v>26</v>
      </c>
      <c r="B67" s="186"/>
      <c r="C67" s="186"/>
      <c r="D67" s="186"/>
      <c r="E67" s="186"/>
      <c r="F67" s="186"/>
      <c r="G67" s="186"/>
      <c r="H67" s="201"/>
      <c r="I67" s="35">
        <f>SUM(I64:I66)</f>
        <v>915.62</v>
      </c>
    </row>
    <row r="68" spans="1:9" ht="14.25" x14ac:dyDescent="0.2">
      <c r="A68" s="213"/>
      <c r="B68" s="214"/>
      <c r="C68" s="214"/>
      <c r="D68" s="214"/>
      <c r="E68" s="214"/>
      <c r="F68" s="214"/>
      <c r="G68" s="214"/>
      <c r="H68" s="214"/>
      <c r="I68" s="215"/>
    </row>
    <row r="69" spans="1:9" ht="26.25" customHeight="1" x14ac:dyDescent="0.2">
      <c r="A69" s="219" t="s">
        <v>51</v>
      </c>
      <c r="B69" s="220"/>
      <c r="C69" s="220"/>
      <c r="D69" s="220"/>
      <c r="E69" s="220"/>
      <c r="F69" s="220"/>
      <c r="G69" s="220"/>
      <c r="H69" s="220"/>
      <c r="I69" s="221"/>
    </row>
    <row r="70" spans="1:9" ht="26.25" customHeight="1" x14ac:dyDescent="0.2">
      <c r="A70" s="82">
        <v>3</v>
      </c>
      <c r="B70" s="182" t="s">
        <v>97</v>
      </c>
      <c r="C70" s="183"/>
      <c r="D70" s="183"/>
      <c r="E70" s="183"/>
      <c r="F70" s="183"/>
      <c r="G70" s="184"/>
      <c r="H70" s="82" t="s">
        <v>96</v>
      </c>
      <c r="I70" s="83" t="s">
        <v>19</v>
      </c>
    </row>
    <row r="71" spans="1:9" ht="39" customHeight="1" x14ac:dyDescent="0.2">
      <c r="A71" s="9" t="s">
        <v>1</v>
      </c>
      <c r="B71" s="225" t="s">
        <v>91</v>
      </c>
      <c r="C71" s="225"/>
      <c r="D71" s="225"/>
      <c r="E71" s="225"/>
      <c r="F71" s="225"/>
      <c r="G71" s="225"/>
      <c r="H71" s="29">
        <v>4.5999999999999999E-3</v>
      </c>
      <c r="I71" s="109">
        <f>H71*I38</f>
        <v>8.3000000000000007</v>
      </c>
    </row>
    <row r="72" spans="1:9" ht="15" x14ac:dyDescent="0.2">
      <c r="A72" s="9" t="s">
        <v>3</v>
      </c>
      <c r="B72" s="222" t="s">
        <v>52</v>
      </c>
      <c r="C72" s="222"/>
      <c r="D72" s="222"/>
      <c r="E72" s="222"/>
      <c r="F72" s="222"/>
      <c r="G72" s="222"/>
      <c r="H72" s="6">
        <v>0.08</v>
      </c>
      <c r="I72" s="33">
        <f>I71*H72</f>
        <v>0.66</v>
      </c>
    </row>
    <row r="73" spans="1:9" ht="12.75" customHeight="1" x14ac:dyDescent="0.2">
      <c r="A73" s="15" t="s">
        <v>5</v>
      </c>
      <c r="B73" s="225" t="s">
        <v>161</v>
      </c>
      <c r="C73" s="225"/>
      <c r="D73" s="225"/>
      <c r="E73" s="225"/>
      <c r="F73" s="225"/>
      <c r="G73" s="225"/>
      <c r="H73" s="29">
        <v>0.02</v>
      </c>
      <c r="I73" s="40">
        <f>H73*I38</f>
        <v>36.07</v>
      </c>
    </row>
    <row r="74" spans="1:9" ht="17.25" customHeight="1" x14ac:dyDescent="0.2">
      <c r="A74" s="15" t="s">
        <v>7</v>
      </c>
      <c r="B74" s="225" t="s">
        <v>92</v>
      </c>
      <c r="C74" s="225"/>
      <c r="D74" s="225"/>
      <c r="E74" s="225"/>
      <c r="F74" s="225"/>
      <c r="G74" s="225"/>
      <c r="H74" s="29">
        <v>1.9400000000000001E-2</v>
      </c>
      <c r="I74" s="40">
        <f>H74*I38</f>
        <v>34.99</v>
      </c>
    </row>
    <row r="75" spans="1:9" ht="15" x14ac:dyDescent="0.2">
      <c r="A75" s="9" t="s">
        <v>21</v>
      </c>
      <c r="B75" s="222" t="s">
        <v>159</v>
      </c>
      <c r="C75" s="222"/>
      <c r="D75" s="222"/>
      <c r="E75" s="222"/>
      <c r="F75" s="222"/>
      <c r="G75" s="222"/>
      <c r="H75" s="6">
        <f>H49</f>
        <v>0.33800000000000002</v>
      </c>
      <c r="I75" s="33">
        <f>H75*I74</f>
        <v>11.83</v>
      </c>
    </row>
    <row r="76" spans="1:9" ht="12.75" customHeight="1" x14ac:dyDescent="0.2">
      <c r="A76" s="15" t="s">
        <v>23</v>
      </c>
      <c r="B76" s="225" t="s">
        <v>53</v>
      </c>
      <c r="C76" s="225"/>
      <c r="D76" s="225"/>
      <c r="E76" s="225"/>
      <c r="F76" s="225"/>
      <c r="G76" s="225"/>
      <c r="H76" s="29">
        <v>0.02</v>
      </c>
      <c r="I76" s="40">
        <f>H76*I38</f>
        <v>36.07</v>
      </c>
    </row>
    <row r="77" spans="1:9" ht="14.25" x14ac:dyDescent="0.2">
      <c r="A77" s="185" t="s">
        <v>26</v>
      </c>
      <c r="B77" s="186"/>
      <c r="C77" s="186"/>
      <c r="D77" s="186"/>
      <c r="E77" s="186"/>
      <c r="F77" s="186"/>
      <c r="G77" s="186"/>
      <c r="H77" s="201"/>
      <c r="I77" s="35">
        <f>SUM(I71:I76)</f>
        <v>127.92</v>
      </c>
    </row>
    <row r="78" spans="1:9" ht="14.25" x14ac:dyDescent="0.2">
      <c r="A78" s="223" t="s">
        <v>118</v>
      </c>
      <c r="B78" s="223"/>
      <c r="C78" s="223"/>
      <c r="D78" s="223"/>
      <c r="E78" s="223"/>
      <c r="F78" s="223"/>
      <c r="G78" s="223"/>
      <c r="H78" s="65" t="s">
        <v>114</v>
      </c>
      <c r="I78" s="59">
        <f>I29</f>
        <v>1497.64</v>
      </c>
    </row>
    <row r="79" spans="1:9" ht="14.25" x14ac:dyDescent="0.2">
      <c r="A79" s="223"/>
      <c r="B79" s="223"/>
      <c r="C79" s="223"/>
      <c r="D79" s="223"/>
      <c r="E79" s="223"/>
      <c r="F79" s="223"/>
      <c r="G79" s="223"/>
      <c r="H79" s="65" t="s">
        <v>119</v>
      </c>
      <c r="I79" s="59">
        <f>I67</f>
        <v>915.62</v>
      </c>
    </row>
    <row r="80" spans="1:9" ht="14.25" x14ac:dyDescent="0.2">
      <c r="A80" s="223"/>
      <c r="B80" s="223"/>
      <c r="C80" s="223"/>
      <c r="D80" s="223"/>
      <c r="E80" s="223"/>
      <c r="F80" s="223"/>
      <c r="G80" s="223"/>
      <c r="H80" s="65" t="s">
        <v>120</v>
      </c>
      <c r="I80" s="59">
        <f>I77</f>
        <v>127.92</v>
      </c>
    </row>
    <row r="81" spans="1:9" ht="14.25" x14ac:dyDescent="0.2">
      <c r="A81" s="223"/>
      <c r="B81" s="223"/>
      <c r="C81" s="223"/>
      <c r="D81" s="223"/>
      <c r="E81" s="223"/>
      <c r="F81" s="223"/>
      <c r="G81" s="223"/>
      <c r="H81" s="60" t="s">
        <v>26</v>
      </c>
      <c r="I81" s="61">
        <f>SUM(I78:I80)</f>
        <v>2541.1799999999998</v>
      </c>
    </row>
    <row r="82" spans="1:9" ht="26.25" customHeight="1" x14ac:dyDescent="0.2">
      <c r="A82" s="216" t="s">
        <v>54</v>
      </c>
      <c r="B82" s="217"/>
      <c r="C82" s="217"/>
      <c r="D82" s="217"/>
      <c r="E82" s="217"/>
      <c r="F82" s="217"/>
      <c r="G82" s="217"/>
      <c r="H82" s="217"/>
      <c r="I82" s="218"/>
    </row>
    <row r="83" spans="1:9" ht="14.25" x14ac:dyDescent="0.2">
      <c r="A83" s="93" t="s">
        <v>55</v>
      </c>
      <c r="B83" s="224" t="s">
        <v>56</v>
      </c>
      <c r="C83" s="224"/>
      <c r="D83" s="224"/>
      <c r="E83" s="224"/>
      <c r="F83" s="224"/>
      <c r="G83" s="224"/>
      <c r="H83" s="82" t="s">
        <v>96</v>
      </c>
      <c r="I83" s="94" t="s">
        <v>19</v>
      </c>
    </row>
    <row r="84" spans="1:9" ht="24.75" customHeight="1" x14ac:dyDescent="0.2">
      <c r="A84" s="9" t="s">
        <v>1</v>
      </c>
      <c r="B84" s="225" t="s">
        <v>162</v>
      </c>
      <c r="C84" s="225"/>
      <c r="D84" s="225"/>
      <c r="E84" s="225"/>
      <c r="F84" s="225"/>
      <c r="G84" s="225"/>
      <c r="H84" s="29">
        <v>7.0000000000000001E-3</v>
      </c>
      <c r="I84" s="33">
        <f>H84*I81</f>
        <v>17.79</v>
      </c>
    </row>
    <row r="85" spans="1:9" ht="15" x14ac:dyDescent="0.2">
      <c r="A85" s="9" t="s">
        <v>3</v>
      </c>
      <c r="B85" s="222" t="s">
        <v>166</v>
      </c>
      <c r="C85" s="222"/>
      <c r="D85" s="222"/>
      <c r="E85" s="222"/>
      <c r="F85" s="222"/>
      <c r="G85" s="222"/>
      <c r="H85" s="6">
        <v>5.5999999999999999E-3</v>
      </c>
      <c r="I85" s="40">
        <f>H85*I81</f>
        <v>14.23</v>
      </c>
    </row>
    <row r="86" spans="1:9" ht="15" x14ac:dyDescent="0.2">
      <c r="A86" s="9" t="s">
        <v>5</v>
      </c>
      <c r="B86" s="222" t="s">
        <v>163</v>
      </c>
      <c r="C86" s="222"/>
      <c r="D86" s="222"/>
      <c r="E86" s="222"/>
      <c r="F86" s="222"/>
      <c r="G86" s="222"/>
      <c r="H86" s="62">
        <f>((5/30/12)*0.02)</f>
        <v>2.7999999999999998E-4</v>
      </c>
      <c r="I86" s="40">
        <f>TRUNC(H86*I81,2)</f>
        <v>0.71</v>
      </c>
    </row>
    <row r="87" spans="1:9" ht="15" x14ac:dyDescent="0.2">
      <c r="A87" s="9" t="s">
        <v>7</v>
      </c>
      <c r="B87" s="222" t="s">
        <v>164</v>
      </c>
      <c r="C87" s="222"/>
      <c r="D87" s="222"/>
      <c r="E87" s="222"/>
      <c r="F87" s="222"/>
      <c r="G87" s="222"/>
      <c r="H87" s="6">
        <f>((15/30)/12)*0.08</f>
        <v>3.3E-3</v>
      </c>
      <c r="I87" s="40">
        <f>TRUNC(H87*I81,2)</f>
        <v>8.3800000000000008</v>
      </c>
    </row>
    <row r="88" spans="1:9" ht="15" x14ac:dyDescent="0.2">
      <c r="A88" s="9" t="s">
        <v>21</v>
      </c>
      <c r="B88" s="222" t="s">
        <v>165</v>
      </c>
      <c r="C88" s="222"/>
      <c r="D88" s="222"/>
      <c r="E88" s="222"/>
      <c r="F88" s="222"/>
      <c r="G88" s="222"/>
      <c r="H88" s="6">
        <f>0.121*0.03*((4/12))</f>
        <v>1.1999999999999999E-3</v>
      </c>
      <c r="I88" s="33">
        <f>TRUNC(H88*I81,2)</f>
        <v>3.04</v>
      </c>
    </row>
    <row r="89" spans="1:9" ht="15" x14ac:dyDescent="0.25">
      <c r="A89" s="5" t="s">
        <v>23</v>
      </c>
      <c r="B89" s="222" t="s">
        <v>25</v>
      </c>
      <c r="C89" s="222"/>
      <c r="D89" s="222"/>
      <c r="E89" s="222"/>
      <c r="F89" s="222"/>
      <c r="G89" s="222"/>
      <c r="H89" s="6"/>
      <c r="I89" s="33"/>
    </row>
    <row r="90" spans="1:9" ht="14.25" x14ac:dyDescent="0.2">
      <c r="A90" s="185" t="s">
        <v>30</v>
      </c>
      <c r="B90" s="186"/>
      <c r="C90" s="186"/>
      <c r="D90" s="186"/>
      <c r="E90" s="186"/>
      <c r="F90" s="186"/>
      <c r="G90" s="186"/>
      <c r="H90" s="201"/>
      <c r="I90" s="35">
        <f>SUM(I84:I88)</f>
        <v>44.15</v>
      </c>
    </row>
    <row r="91" spans="1:9" ht="14.25" x14ac:dyDescent="0.2">
      <c r="A91" s="93" t="s">
        <v>57</v>
      </c>
      <c r="B91" s="195" t="s">
        <v>58</v>
      </c>
      <c r="C91" s="196"/>
      <c r="D91" s="196"/>
      <c r="E91" s="196"/>
      <c r="F91" s="196"/>
      <c r="G91" s="196"/>
      <c r="H91" s="197"/>
      <c r="I91" s="94" t="s">
        <v>19</v>
      </c>
    </row>
    <row r="92" spans="1:9" ht="12.75" customHeight="1" x14ac:dyDescent="0.2">
      <c r="A92" s="9" t="s">
        <v>1</v>
      </c>
      <c r="B92" s="212" t="s">
        <v>59</v>
      </c>
      <c r="C92" s="212"/>
      <c r="D92" s="212"/>
      <c r="E92" s="212"/>
      <c r="F92" s="212"/>
      <c r="G92" s="212"/>
      <c r="H92" s="41"/>
      <c r="I92" s="115" t="s">
        <v>177</v>
      </c>
    </row>
    <row r="93" spans="1:9" ht="14.25" x14ac:dyDescent="0.2">
      <c r="A93" s="185" t="s">
        <v>30</v>
      </c>
      <c r="B93" s="186"/>
      <c r="C93" s="186"/>
      <c r="D93" s="186"/>
      <c r="E93" s="186"/>
      <c r="F93" s="186"/>
      <c r="G93" s="186"/>
      <c r="H93" s="201"/>
      <c r="I93" s="30">
        <f>SUM(I92:I92)</f>
        <v>0</v>
      </c>
    </row>
    <row r="94" spans="1:9" ht="21.75" customHeight="1" x14ac:dyDescent="0.2">
      <c r="A94" s="219" t="s">
        <v>60</v>
      </c>
      <c r="B94" s="220"/>
      <c r="C94" s="220"/>
      <c r="D94" s="220"/>
      <c r="E94" s="220"/>
      <c r="F94" s="220"/>
      <c r="G94" s="220"/>
      <c r="H94" s="220"/>
      <c r="I94" s="221"/>
    </row>
    <row r="95" spans="1:9" ht="12.75" customHeight="1" x14ac:dyDescent="0.2">
      <c r="A95" s="84">
        <v>4</v>
      </c>
      <c r="B95" s="182" t="s">
        <v>61</v>
      </c>
      <c r="C95" s="183"/>
      <c r="D95" s="183"/>
      <c r="E95" s="183"/>
      <c r="F95" s="183"/>
      <c r="G95" s="183"/>
      <c r="H95" s="184"/>
      <c r="I95" s="86" t="s">
        <v>19</v>
      </c>
    </row>
    <row r="96" spans="1:9" ht="12.75" customHeight="1" x14ac:dyDescent="0.2">
      <c r="A96" s="9" t="s">
        <v>55</v>
      </c>
      <c r="B96" s="212" t="s">
        <v>56</v>
      </c>
      <c r="C96" s="212"/>
      <c r="D96" s="212"/>
      <c r="E96" s="212"/>
      <c r="F96" s="212"/>
      <c r="G96" s="212"/>
      <c r="H96" s="16"/>
      <c r="I96" s="33">
        <f>I90</f>
        <v>44.15</v>
      </c>
    </row>
    <row r="97" spans="1:9" ht="12.75" customHeight="1" x14ac:dyDescent="0.2">
      <c r="A97" s="9" t="s">
        <v>57</v>
      </c>
      <c r="B97" s="212" t="s">
        <v>58</v>
      </c>
      <c r="C97" s="212"/>
      <c r="D97" s="212"/>
      <c r="E97" s="212"/>
      <c r="F97" s="212"/>
      <c r="G97" s="212"/>
      <c r="H97" s="16"/>
      <c r="I97" s="33">
        <f>I93</f>
        <v>0</v>
      </c>
    </row>
    <row r="98" spans="1:9" ht="14.25" x14ac:dyDescent="0.2">
      <c r="A98" s="185" t="s">
        <v>26</v>
      </c>
      <c r="B98" s="186"/>
      <c r="C98" s="186"/>
      <c r="D98" s="186"/>
      <c r="E98" s="186"/>
      <c r="F98" s="186"/>
      <c r="G98" s="186"/>
      <c r="H98" s="201"/>
      <c r="I98" s="35">
        <f>SUM(I96:I97)</f>
        <v>44.15</v>
      </c>
    </row>
    <row r="99" spans="1:9" ht="14.25" x14ac:dyDescent="0.2">
      <c r="A99" s="213"/>
      <c r="B99" s="214"/>
      <c r="C99" s="214"/>
      <c r="D99" s="214"/>
      <c r="E99" s="214"/>
      <c r="F99" s="214"/>
      <c r="G99" s="214"/>
      <c r="H99" s="214"/>
      <c r="I99" s="215"/>
    </row>
    <row r="100" spans="1:9" ht="18.75" customHeight="1" x14ac:dyDescent="0.2">
      <c r="A100" s="216" t="s">
        <v>62</v>
      </c>
      <c r="B100" s="217"/>
      <c r="C100" s="217"/>
      <c r="D100" s="217"/>
      <c r="E100" s="217"/>
      <c r="F100" s="217"/>
      <c r="G100" s="217"/>
      <c r="H100" s="217"/>
      <c r="I100" s="218"/>
    </row>
    <row r="101" spans="1:9" ht="12.75" customHeight="1" x14ac:dyDescent="0.2">
      <c r="A101" s="84">
        <v>5</v>
      </c>
      <c r="B101" s="182" t="s">
        <v>63</v>
      </c>
      <c r="C101" s="183"/>
      <c r="D101" s="183"/>
      <c r="E101" s="183"/>
      <c r="F101" s="183"/>
      <c r="G101" s="183"/>
      <c r="H101" s="184"/>
      <c r="I101" s="86" t="s">
        <v>19</v>
      </c>
    </row>
    <row r="102" spans="1:9" ht="15" customHeight="1" x14ac:dyDescent="0.2">
      <c r="A102" s="9" t="s">
        <v>1</v>
      </c>
      <c r="B102" s="170" t="s">
        <v>64</v>
      </c>
      <c r="C102" s="171"/>
      <c r="D102" s="171"/>
      <c r="E102" s="171"/>
      <c r="F102" s="171"/>
      <c r="G102" s="171"/>
      <c r="H102" s="172"/>
      <c r="I102" s="33">
        <v>0</v>
      </c>
    </row>
    <row r="103" spans="1:9" ht="12.75" customHeight="1" x14ac:dyDescent="0.2">
      <c r="A103" s="9" t="s">
        <v>3</v>
      </c>
      <c r="B103" s="170" t="s">
        <v>65</v>
      </c>
      <c r="C103" s="171"/>
      <c r="D103" s="171"/>
      <c r="E103" s="171"/>
      <c r="F103" s="171"/>
      <c r="G103" s="171"/>
      <c r="H103" s="172"/>
      <c r="I103" s="116">
        <v>0</v>
      </c>
    </row>
    <row r="104" spans="1:9" ht="15" x14ac:dyDescent="0.2">
      <c r="A104" s="9" t="s">
        <v>5</v>
      </c>
      <c r="B104" s="198" t="s">
        <v>66</v>
      </c>
      <c r="C104" s="199"/>
      <c r="D104" s="199"/>
      <c r="E104" s="199"/>
      <c r="F104" s="199"/>
      <c r="G104" s="199"/>
      <c r="H104" s="200"/>
      <c r="I104" s="108">
        <v>0</v>
      </c>
    </row>
    <row r="105" spans="1:9" ht="12.75" customHeight="1" x14ac:dyDescent="0.2">
      <c r="A105" s="9" t="s">
        <v>7</v>
      </c>
      <c r="B105" s="170" t="s">
        <v>25</v>
      </c>
      <c r="C105" s="171"/>
      <c r="D105" s="171"/>
      <c r="E105" s="171"/>
      <c r="F105" s="171"/>
      <c r="G105" s="171"/>
      <c r="H105" s="172"/>
      <c r="I105" s="38">
        <v>0</v>
      </c>
    </row>
    <row r="106" spans="1:9" ht="14.25" x14ac:dyDescent="0.2">
      <c r="A106" s="185" t="s">
        <v>26</v>
      </c>
      <c r="B106" s="186"/>
      <c r="C106" s="186"/>
      <c r="D106" s="186"/>
      <c r="E106" s="186"/>
      <c r="F106" s="186"/>
      <c r="G106" s="186"/>
      <c r="H106" s="201"/>
      <c r="I106" s="42">
        <f>ROUND(SUM(I102:I105),2)</f>
        <v>0</v>
      </c>
    </row>
    <row r="107" spans="1:9" ht="14.25" customHeight="1" x14ac:dyDescent="0.2">
      <c r="A107" s="202" t="s">
        <v>121</v>
      </c>
      <c r="B107" s="203"/>
      <c r="C107" s="203"/>
      <c r="D107" s="203"/>
      <c r="E107" s="203"/>
      <c r="F107" s="203"/>
      <c r="G107" s="204"/>
      <c r="H107" s="65" t="s">
        <v>114</v>
      </c>
      <c r="I107" s="63">
        <f>I29</f>
        <v>1497.64</v>
      </c>
    </row>
    <row r="108" spans="1:9" ht="14.25" x14ac:dyDescent="0.2">
      <c r="A108" s="205"/>
      <c r="B108" s="206"/>
      <c r="C108" s="206"/>
      <c r="D108" s="206"/>
      <c r="E108" s="206"/>
      <c r="F108" s="206"/>
      <c r="G108" s="207"/>
      <c r="H108" s="65" t="s">
        <v>119</v>
      </c>
      <c r="I108" s="63">
        <f>I67</f>
        <v>915.62</v>
      </c>
    </row>
    <row r="109" spans="1:9" ht="14.25" x14ac:dyDescent="0.2">
      <c r="A109" s="205"/>
      <c r="B109" s="206"/>
      <c r="C109" s="206"/>
      <c r="D109" s="206"/>
      <c r="E109" s="206"/>
      <c r="F109" s="206"/>
      <c r="G109" s="207"/>
      <c r="H109" s="65" t="s">
        <v>120</v>
      </c>
      <c r="I109" s="63">
        <f>I77</f>
        <v>127.92</v>
      </c>
    </row>
    <row r="110" spans="1:9" ht="14.25" x14ac:dyDescent="0.2">
      <c r="A110" s="205"/>
      <c r="B110" s="206"/>
      <c r="C110" s="206"/>
      <c r="D110" s="206"/>
      <c r="E110" s="206"/>
      <c r="F110" s="206"/>
      <c r="G110" s="207"/>
      <c r="H110" s="65" t="s">
        <v>122</v>
      </c>
      <c r="I110" s="63">
        <f>I98</f>
        <v>44.15</v>
      </c>
    </row>
    <row r="111" spans="1:9" ht="14.25" x14ac:dyDescent="0.2">
      <c r="A111" s="205"/>
      <c r="B111" s="206"/>
      <c r="C111" s="206"/>
      <c r="D111" s="206"/>
      <c r="E111" s="206"/>
      <c r="F111" s="206"/>
      <c r="G111" s="207"/>
      <c r="H111" s="65" t="s">
        <v>123</v>
      </c>
      <c r="I111" s="61">
        <f>I106</f>
        <v>0</v>
      </c>
    </row>
    <row r="112" spans="1:9" ht="14.25" x14ac:dyDescent="0.2">
      <c r="A112" s="208"/>
      <c r="B112" s="209"/>
      <c r="C112" s="209"/>
      <c r="D112" s="209"/>
      <c r="E112" s="209"/>
      <c r="F112" s="209"/>
      <c r="G112" s="210"/>
      <c r="H112" s="65" t="s">
        <v>26</v>
      </c>
      <c r="I112" s="64">
        <f>SUM(I107:I111)</f>
        <v>2585.33</v>
      </c>
    </row>
    <row r="113" spans="1:9" ht="24" customHeight="1" x14ac:dyDescent="0.2">
      <c r="A113" s="211" t="s">
        <v>67</v>
      </c>
      <c r="B113" s="211"/>
      <c r="C113" s="211"/>
      <c r="D113" s="211"/>
      <c r="E113" s="211"/>
      <c r="F113" s="211"/>
      <c r="G113" s="211"/>
      <c r="H113" s="211"/>
      <c r="I113" s="211"/>
    </row>
    <row r="114" spans="1:9" ht="28.5" x14ac:dyDescent="0.2">
      <c r="A114" s="84">
        <v>6</v>
      </c>
      <c r="B114" s="195" t="s">
        <v>68</v>
      </c>
      <c r="C114" s="196"/>
      <c r="D114" s="196"/>
      <c r="E114" s="196"/>
      <c r="F114" s="196"/>
      <c r="G114" s="197"/>
      <c r="H114" s="85" t="s">
        <v>18</v>
      </c>
      <c r="I114" s="86" t="s">
        <v>19</v>
      </c>
    </row>
    <row r="115" spans="1:9" ht="15" x14ac:dyDescent="0.2">
      <c r="A115" s="9" t="s">
        <v>1</v>
      </c>
      <c r="B115" s="198" t="s">
        <v>69</v>
      </c>
      <c r="C115" s="199"/>
      <c r="D115" s="199"/>
      <c r="E115" s="199"/>
      <c r="F115" s="199"/>
      <c r="G115" s="200"/>
      <c r="H115" s="81">
        <v>0</v>
      </c>
      <c r="I115" s="33">
        <f>SUM(H115*I132)</f>
        <v>0</v>
      </c>
    </row>
    <row r="116" spans="1:9" ht="15" x14ac:dyDescent="0.2">
      <c r="A116" s="9" t="s">
        <v>3</v>
      </c>
      <c r="B116" s="198" t="s">
        <v>70</v>
      </c>
      <c r="C116" s="199"/>
      <c r="D116" s="199"/>
      <c r="E116" s="199"/>
      <c r="F116" s="199"/>
      <c r="G116" s="200"/>
      <c r="H116" s="81">
        <v>0</v>
      </c>
      <c r="I116" s="33">
        <f>H116*(I132+I115)</f>
        <v>0</v>
      </c>
    </row>
    <row r="117" spans="1:9" ht="15" x14ac:dyDescent="0.2">
      <c r="A117" s="9" t="s">
        <v>5</v>
      </c>
      <c r="B117" s="198" t="s">
        <v>71</v>
      </c>
      <c r="C117" s="199"/>
      <c r="D117" s="199"/>
      <c r="E117" s="199"/>
      <c r="F117" s="199"/>
      <c r="G117" s="200"/>
      <c r="H117" s="28">
        <f>SUM(H119+H120+H121)</f>
        <v>0</v>
      </c>
      <c r="I117" s="43">
        <f>SUM(I119:I121)</f>
        <v>0</v>
      </c>
    </row>
    <row r="118" spans="1:9" ht="15" x14ac:dyDescent="0.2">
      <c r="A118" s="17"/>
      <c r="B118" s="198" t="s">
        <v>111</v>
      </c>
      <c r="C118" s="199"/>
      <c r="D118" s="199"/>
      <c r="E118" s="199"/>
      <c r="F118" s="199"/>
      <c r="G118" s="200"/>
      <c r="H118" s="6" t="s">
        <v>45</v>
      </c>
      <c r="I118" s="33" t="s">
        <v>45</v>
      </c>
    </row>
    <row r="119" spans="1:9" ht="12.75" customHeight="1" x14ac:dyDescent="0.2">
      <c r="A119" s="17"/>
      <c r="B119" s="170" t="s">
        <v>93</v>
      </c>
      <c r="C119" s="171"/>
      <c r="D119" s="171"/>
      <c r="E119" s="171"/>
      <c r="F119" s="171"/>
      <c r="G119" s="172"/>
      <c r="H119" s="80">
        <v>0</v>
      </c>
      <c r="I119" s="33">
        <f>SUM(H119*I134)</f>
        <v>0</v>
      </c>
    </row>
    <row r="120" spans="1:9" ht="12.75" customHeight="1" x14ac:dyDescent="0.2">
      <c r="A120" s="17"/>
      <c r="B120" s="170" t="s">
        <v>94</v>
      </c>
      <c r="C120" s="171"/>
      <c r="D120" s="171"/>
      <c r="E120" s="171"/>
      <c r="F120" s="171"/>
      <c r="G120" s="172"/>
      <c r="H120" s="80">
        <v>0</v>
      </c>
      <c r="I120" s="33">
        <f>SUM(H120*I134)</f>
        <v>0</v>
      </c>
    </row>
    <row r="121" spans="1:9" ht="12.75" customHeight="1" x14ac:dyDescent="0.2">
      <c r="A121" s="17"/>
      <c r="B121" s="170" t="s">
        <v>95</v>
      </c>
      <c r="C121" s="171"/>
      <c r="D121" s="171"/>
      <c r="E121" s="171"/>
      <c r="F121" s="171"/>
      <c r="G121" s="172"/>
      <c r="H121" s="80">
        <v>0</v>
      </c>
      <c r="I121" s="33">
        <f>SUM(H121*I134)</f>
        <v>0</v>
      </c>
    </row>
    <row r="122" spans="1:9" ht="14.25" x14ac:dyDescent="0.2">
      <c r="A122" s="185" t="s">
        <v>26</v>
      </c>
      <c r="B122" s="186"/>
      <c r="C122" s="186"/>
      <c r="D122" s="186"/>
      <c r="E122" s="186"/>
      <c r="F122" s="186"/>
      <c r="G122" s="186"/>
      <c r="H122" s="69"/>
      <c r="I122" s="35">
        <f>SUM(I115+I116+I119+I120+I121)</f>
        <v>0</v>
      </c>
    </row>
    <row r="123" spans="1:9" ht="14.25" x14ac:dyDescent="0.2">
      <c r="A123" s="187"/>
      <c r="B123" s="188"/>
      <c r="C123" s="188"/>
      <c r="D123" s="188"/>
      <c r="E123" s="188"/>
      <c r="F123" s="188"/>
      <c r="G123" s="188"/>
      <c r="H123" s="188"/>
      <c r="I123" s="189"/>
    </row>
    <row r="124" spans="1:9" ht="15" x14ac:dyDescent="0.2">
      <c r="A124" s="190"/>
      <c r="B124" s="191"/>
      <c r="C124" s="191"/>
      <c r="D124" s="191"/>
      <c r="E124" s="191"/>
      <c r="F124" s="191"/>
      <c r="G124" s="191"/>
      <c r="H124" s="191"/>
      <c r="I124" s="191"/>
    </row>
    <row r="125" spans="1:9" ht="19.5" customHeight="1" x14ac:dyDescent="0.2">
      <c r="A125" s="192" t="s">
        <v>98</v>
      </c>
      <c r="B125" s="193"/>
      <c r="C125" s="193"/>
      <c r="D125" s="193"/>
      <c r="E125" s="193"/>
      <c r="F125" s="193"/>
      <c r="G125" s="193"/>
      <c r="H125" s="193"/>
      <c r="I125" s="194"/>
    </row>
    <row r="126" spans="1:9" ht="12.75" customHeight="1" x14ac:dyDescent="0.2">
      <c r="A126" s="182" t="s">
        <v>72</v>
      </c>
      <c r="B126" s="183"/>
      <c r="C126" s="183"/>
      <c r="D126" s="183"/>
      <c r="E126" s="183"/>
      <c r="F126" s="183"/>
      <c r="G126" s="183"/>
      <c r="H126" s="184"/>
      <c r="I126" s="88" t="s">
        <v>19</v>
      </c>
    </row>
    <row r="127" spans="1:9" ht="12.75" customHeight="1" x14ac:dyDescent="0.2">
      <c r="A127" s="18" t="s">
        <v>1</v>
      </c>
      <c r="B127" s="170" t="s">
        <v>73</v>
      </c>
      <c r="C127" s="171"/>
      <c r="D127" s="171"/>
      <c r="E127" s="171"/>
      <c r="F127" s="171"/>
      <c r="G127" s="171"/>
      <c r="H127" s="172"/>
      <c r="I127" s="38">
        <f>I29</f>
        <v>1497.64</v>
      </c>
    </row>
    <row r="128" spans="1:9" ht="12.75" customHeight="1" x14ac:dyDescent="0.2">
      <c r="A128" s="18" t="s">
        <v>3</v>
      </c>
      <c r="B128" s="170" t="s">
        <v>50</v>
      </c>
      <c r="C128" s="171"/>
      <c r="D128" s="171"/>
      <c r="E128" s="171"/>
      <c r="F128" s="171"/>
      <c r="G128" s="171"/>
      <c r="H128" s="172"/>
      <c r="I128" s="38">
        <f>I67</f>
        <v>915.62</v>
      </c>
    </row>
    <row r="129" spans="1:9" ht="12.75" customHeight="1" x14ac:dyDescent="0.2">
      <c r="A129" s="18" t="s">
        <v>5</v>
      </c>
      <c r="B129" s="170" t="s">
        <v>74</v>
      </c>
      <c r="C129" s="171"/>
      <c r="D129" s="171"/>
      <c r="E129" s="171"/>
      <c r="F129" s="171"/>
      <c r="G129" s="171"/>
      <c r="H129" s="172"/>
      <c r="I129" s="38">
        <f>I77</f>
        <v>127.92</v>
      </c>
    </row>
    <row r="130" spans="1:9" ht="12.75" customHeight="1" x14ac:dyDescent="0.2">
      <c r="A130" s="18" t="s">
        <v>7</v>
      </c>
      <c r="B130" s="170" t="s">
        <v>61</v>
      </c>
      <c r="C130" s="171"/>
      <c r="D130" s="171"/>
      <c r="E130" s="171"/>
      <c r="F130" s="171"/>
      <c r="G130" s="171"/>
      <c r="H130" s="172"/>
      <c r="I130" s="38">
        <f>I98</f>
        <v>44.15</v>
      </c>
    </row>
    <row r="131" spans="1:9" ht="12.75" customHeight="1" x14ac:dyDescent="0.2">
      <c r="A131" s="18" t="s">
        <v>21</v>
      </c>
      <c r="B131" s="170" t="s">
        <v>75</v>
      </c>
      <c r="C131" s="171"/>
      <c r="D131" s="171"/>
      <c r="E131" s="171"/>
      <c r="F131" s="171"/>
      <c r="G131" s="171"/>
      <c r="H131" s="172"/>
      <c r="I131" s="38">
        <f>I106</f>
        <v>0</v>
      </c>
    </row>
    <row r="132" spans="1:9" ht="12.75" customHeight="1" x14ac:dyDescent="0.25">
      <c r="A132" s="167" t="s">
        <v>76</v>
      </c>
      <c r="B132" s="168"/>
      <c r="C132" s="168"/>
      <c r="D132" s="168"/>
      <c r="E132" s="168"/>
      <c r="F132" s="168"/>
      <c r="G132" s="168"/>
      <c r="H132" s="169"/>
      <c r="I132" s="48">
        <f>SUM(I127:I131)</f>
        <v>2585.33</v>
      </c>
    </row>
    <row r="133" spans="1:9" ht="12.75" customHeight="1" x14ac:dyDescent="0.2">
      <c r="A133" s="18" t="s">
        <v>23</v>
      </c>
      <c r="B133" s="170" t="s">
        <v>77</v>
      </c>
      <c r="C133" s="171"/>
      <c r="D133" s="171"/>
      <c r="E133" s="171"/>
      <c r="F133" s="171"/>
      <c r="G133" s="171"/>
      <c r="H133" s="172"/>
      <c r="I133" s="49">
        <f>I122</f>
        <v>0</v>
      </c>
    </row>
    <row r="134" spans="1:9" ht="12.75" customHeight="1" x14ac:dyDescent="0.2">
      <c r="A134" s="173" t="s">
        <v>78</v>
      </c>
      <c r="B134" s="174"/>
      <c r="C134" s="174"/>
      <c r="D134" s="174"/>
      <c r="E134" s="174"/>
      <c r="F134" s="174"/>
      <c r="G134" s="174"/>
      <c r="H134" s="175"/>
      <c r="I134" s="50">
        <f>SUM(I132+I115+I116)/(1-H117)</f>
        <v>2585.33</v>
      </c>
    </row>
    <row r="135" spans="1:9" ht="12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25">
      <c r="A137" s="176" t="s">
        <v>99</v>
      </c>
      <c r="B137" s="176"/>
      <c r="C137" s="176"/>
      <c r="D137" s="176"/>
      <c r="E137" s="176"/>
      <c r="F137" s="176"/>
      <c r="G137" s="176"/>
      <c r="H137" s="176"/>
      <c r="I137" s="176"/>
    </row>
    <row r="138" spans="1:9" ht="41.25" customHeight="1" thickBot="1" x14ac:dyDescent="0.25">
      <c r="A138" s="46" t="s">
        <v>100</v>
      </c>
      <c r="B138" s="66" t="s">
        <v>79</v>
      </c>
      <c r="C138" s="96" t="s">
        <v>101</v>
      </c>
      <c r="D138" s="177" t="s">
        <v>102</v>
      </c>
      <c r="E138" s="178"/>
      <c r="F138" s="179"/>
      <c r="G138" s="67" t="s">
        <v>80</v>
      </c>
      <c r="H138" s="180" t="s">
        <v>103</v>
      </c>
      <c r="I138" s="181"/>
    </row>
    <row r="139" spans="1:9" ht="86.25" customHeight="1" thickBot="1" x14ac:dyDescent="0.25">
      <c r="A139" s="47" t="s">
        <v>180</v>
      </c>
      <c r="B139" s="56">
        <f>I134</f>
        <v>2585.33</v>
      </c>
      <c r="C139" s="95">
        <v>1</v>
      </c>
      <c r="D139" s="154">
        <f>SUM(B139*C139)</f>
        <v>2585.33</v>
      </c>
      <c r="E139" s="155"/>
      <c r="F139" s="156"/>
      <c r="G139" s="68">
        <v>1</v>
      </c>
      <c r="H139" s="157">
        <f>SUM(D139*G139)</f>
        <v>2585.33</v>
      </c>
      <c r="I139" s="158"/>
    </row>
    <row r="140" spans="1:9" ht="15.75" thickBot="1" x14ac:dyDescent="0.3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25">
      <c r="A141" s="159" t="s">
        <v>104</v>
      </c>
      <c r="B141" s="160"/>
      <c r="C141" s="160"/>
      <c r="D141" s="160"/>
      <c r="E141" s="160"/>
      <c r="F141" s="161"/>
      <c r="G141" s="51"/>
      <c r="H141" s="51"/>
      <c r="I141" s="51"/>
    </row>
    <row r="142" spans="1:9" ht="15.75" thickBot="1" x14ac:dyDescent="0.3">
      <c r="A142" s="44"/>
      <c r="B142" s="162" t="s">
        <v>105</v>
      </c>
      <c r="C142" s="163"/>
      <c r="D142" s="163"/>
      <c r="E142" s="164"/>
      <c r="F142" s="44" t="s">
        <v>106</v>
      </c>
      <c r="G142" s="21"/>
      <c r="H142" s="21"/>
      <c r="I142" s="27"/>
    </row>
    <row r="143" spans="1:9" ht="45.75" thickBot="1" x14ac:dyDescent="0.3">
      <c r="A143" s="45" t="s">
        <v>1</v>
      </c>
      <c r="B143" s="52" t="s">
        <v>107</v>
      </c>
      <c r="C143" s="53"/>
      <c r="D143" s="165" t="s">
        <v>108</v>
      </c>
      <c r="E143" s="166"/>
      <c r="F143" s="54">
        <f>H139</f>
        <v>2585.33</v>
      </c>
      <c r="G143" s="21"/>
      <c r="H143" s="21"/>
      <c r="I143" s="27"/>
    </row>
    <row r="144" spans="1:9" ht="26.25" customHeight="1" thickBot="1" x14ac:dyDescent="0.3">
      <c r="A144" s="45" t="s">
        <v>3</v>
      </c>
      <c r="B144" s="151" t="s">
        <v>109</v>
      </c>
      <c r="C144" s="152"/>
      <c r="D144" s="153"/>
      <c r="E144" s="110" t="s">
        <v>167</v>
      </c>
      <c r="F144" s="54">
        <f>H139</f>
        <v>2585.33</v>
      </c>
      <c r="G144" s="21"/>
      <c r="H144" s="21"/>
      <c r="I144" s="27"/>
    </row>
    <row r="145" spans="1:9" ht="69.75" customHeight="1" thickBot="1" x14ac:dyDescent="0.3">
      <c r="A145" s="45" t="s">
        <v>5</v>
      </c>
      <c r="B145" s="151" t="s">
        <v>160</v>
      </c>
      <c r="C145" s="152"/>
      <c r="D145" s="153"/>
      <c r="E145" s="55"/>
      <c r="F145" s="54">
        <f>F144*12</f>
        <v>31023.96</v>
      </c>
      <c r="G145" s="21"/>
      <c r="H145" s="21"/>
      <c r="I145" s="27"/>
    </row>
  </sheetData>
  <mergeCells count="143"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33:G33"/>
    <mergeCell ref="B34:G34"/>
    <mergeCell ref="A35:G35"/>
    <mergeCell ref="A36:G38"/>
    <mergeCell ref="A39:I39"/>
    <mergeCell ref="B40:G40"/>
    <mergeCell ref="B28:G28"/>
    <mergeCell ref="A29:H29"/>
    <mergeCell ref="A30:I30"/>
    <mergeCell ref="A31:I31"/>
    <mergeCell ref="B32:G32"/>
    <mergeCell ref="B47:G47"/>
    <mergeCell ref="B48:G48"/>
    <mergeCell ref="A49:G49"/>
    <mergeCell ref="A50:I50"/>
    <mergeCell ref="B51:H51"/>
    <mergeCell ref="B52:H52"/>
    <mergeCell ref="B41:G41"/>
    <mergeCell ref="B42:G42"/>
    <mergeCell ref="B43:G43"/>
    <mergeCell ref="B44:G44"/>
    <mergeCell ref="B45:G45"/>
    <mergeCell ref="B46:G46"/>
    <mergeCell ref="B59:G59"/>
    <mergeCell ref="B60:G60"/>
    <mergeCell ref="B61:H61"/>
    <mergeCell ref="A62:I62"/>
    <mergeCell ref="B63:H63"/>
    <mergeCell ref="B64:H64"/>
    <mergeCell ref="B53:G53"/>
    <mergeCell ref="B54:G54"/>
    <mergeCell ref="B55:G55"/>
    <mergeCell ref="B56:G56"/>
    <mergeCell ref="B57:G57"/>
    <mergeCell ref="B58:G58"/>
    <mergeCell ref="B71:G71"/>
    <mergeCell ref="B72:G72"/>
    <mergeCell ref="B73:G73"/>
    <mergeCell ref="B74:G74"/>
    <mergeCell ref="B75:G75"/>
    <mergeCell ref="B76:G76"/>
    <mergeCell ref="B65:H65"/>
    <mergeCell ref="B66:H66"/>
    <mergeCell ref="A67:H67"/>
    <mergeCell ref="A68:I68"/>
    <mergeCell ref="A69:I69"/>
    <mergeCell ref="B70:G70"/>
    <mergeCell ref="B86:G86"/>
    <mergeCell ref="B87:G87"/>
    <mergeCell ref="B88:G88"/>
    <mergeCell ref="B89:G89"/>
    <mergeCell ref="A90:H90"/>
    <mergeCell ref="B91:H91"/>
    <mergeCell ref="A77:H77"/>
    <mergeCell ref="A78:G81"/>
    <mergeCell ref="A82:I82"/>
    <mergeCell ref="B83:G83"/>
    <mergeCell ref="B84:G84"/>
    <mergeCell ref="B85:G85"/>
    <mergeCell ref="B97:G97"/>
    <mergeCell ref="A98:H98"/>
    <mergeCell ref="A99:I99"/>
    <mergeCell ref="A100:I100"/>
    <mergeCell ref="B101:H101"/>
    <mergeCell ref="B102:H102"/>
    <mergeCell ref="B92:G92"/>
    <mergeCell ref="A93:H93"/>
    <mergeCell ref="A94:I94"/>
    <mergeCell ref="B95:H95"/>
    <mergeCell ref="B96:G96"/>
    <mergeCell ref="B114:G114"/>
    <mergeCell ref="B115:G115"/>
    <mergeCell ref="B116:G116"/>
    <mergeCell ref="B117:G117"/>
    <mergeCell ref="B118:G118"/>
    <mergeCell ref="B119:G119"/>
    <mergeCell ref="B103:H103"/>
    <mergeCell ref="B104:H104"/>
    <mergeCell ref="B105:H105"/>
    <mergeCell ref="A106:H106"/>
    <mergeCell ref="A107:G112"/>
    <mergeCell ref="A113:I113"/>
    <mergeCell ref="A126:H126"/>
    <mergeCell ref="B127:H127"/>
    <mergeCell ref="B128:H128"/>
    <mergeCell ref="B129:H129"/>
    <mergeCell ref="B130:H130"/>
    <mergeCell ref="B131:H131"/>
    <mergeCell ref="B120:G120"/>
    <mergeCell ref="B121:G121"/>
    <mergeCell ref="A122:G122"/>
    <mergeCell ref="A123:I123"/>
    <mergeCell ref="A124:I124"/>
    <mergeCell ref="A125:I125"/>
    <mergeCell ref="B145:D145"/>
    <mergeCell ref="D139:F139"/>
    <mergeCell ref="H139:I139"/>
    <mergeCell ref="A141:F141"/>
    <mergeCell ref="B142:E142"/>
    <mergeCell ref="D143:E143"/>
    <mergeCell ref="B144:D144"/>
    <mergeCell ref="A132:H132"/>
    <mergeCell ref="B133:H133"/>
    <mergeCell ref="A134:H134"/>
    <mergeCell ref="A137:I137"/>
    <mergeCell ref="D138:F138"/>
    <mergeCell ref="H138:I138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295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PROPOSTA RESUMO</vt:lpstr>
      <vt:lpstr>Marinheiro - CZS</vt:lpstr>
      <vt:lpstr>'Marinheiro - CZS'!Area_de_impressao</vt:lpstr>
      <vt:lpstr>'PROPOSTA RESUMO'!Area_de_impressao</vt:lpstr>
    </vt:vector>
  </TitlesOfParts>
  <Company>Ministerio da Fazenda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da Receita Federal</dc:creator>
  <cp:lastModifiedBy>ROSSICLEIA FERREIRA CAMPOS</cp:lastModifiedBy>
  <cp:revision>1</cp:revision>
  <cp:lastPrinted>2020-01-16T13:59:28Z</cp:lastPrinted>
  <dcterms:created xsi:type="dcterms:W3CDTF">2008-06-13T13:15:31Z</dcterms:created>
  <dcterms:modified xsi:type="dcterms:W3CDTF">2020-09-01T19:39:49Z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Ministerio da Fazenda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