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CPL\2018\Licitações\03 - RECEPCIONISTA\Edital e Anexos PE 03-2017 UASG 200344\"/>
    </mc:Choice>
  </mc:AlternateContent>
  <bookViews>
    <workbookView xWindow="240" yWindow="375" windowWidth="15600" windowHeight="10245" activeTab="2"/>
  </bookViews>
  <sheets>
    <sheet name="RECEPCIONISTA EM BRANCO" sheetId="43" r:id="rId1"/>
    <sheet name="SECRETÁRIA EM BRANC" sheetId="42" r:id="rId2"/>
    <sheet name="SECRETÁRIA COM PERI" sheetId="41" r:id="rId3"/>
    <sheet name="RECEPCIONISTA COM PERI" sheetId="40" r:id="rId4"/>
    <sheet name="RESUMO" sheetId="39" r:id="rId5"/>
  </sheets>
  <calcPr calcId="152511"/>
</workbook>
</file>

<file path=xl/calcChain.xml><?xml version="1.0" encoding="utf-8"?>
<calcChain xmlns="http://schemas.openxmlformats.org/spreadsheetml/2006/main">
  <c r="C70" i="40" l="1"/>
  <c r="C70" i="41" l="1"/>
  <c r="C130" i="43" l="1"/>
  <c r="C157" i="43" s="1"/>
  <c r="D112" i="43"/>
  <c r="D113" i="43" s="1"/>
  <c r="C119" i="43" s="1"/>
  <c r="D106" i="43"/>
  <c r="D105" i="43"/>
  <c r="D104" i="43"/>
  <c r="D103" i="43"/>
  <c r="D102" i="43"/>
  <c r="D101" i="43"/>
  <c r="D93" i="43"/>
  <c r="D92" i="43"/>
  <c r="D90" i="43"/>
  <c r="D89" i="43"/>
  <c r="D88" i="43"/>
  <c r="C82" i="43"/>
  <c r="D64" i="43"/>
  <c r="D63" i="43"/>
  <c r="D62" i="43"/>
  <c r="D61" i="43"/>
  <c r="D60" i="43"/>
  <c r="D59" i="43"/>
  <c r="D58" i="43"/>
  <c r="D65" i="43" s="1"/>
  <c r="C81" i="43" s="1"/>
  <c r="D57" i="43"/>
  <c r="D51" i="43"/>
  <c r="D50" i="43"/>
  <c r="C37" i="43"/>
  <c r="C36" i="43"/>
  <c r="C43" i="43" s="1"/>
  <c r="C153" i="43" s="1"/>
  <c r="C130" i="42"/>
  <c r="C157" i="42" s="1"/>
  <c r="D112" i="42"/>
  <c r="D113" i="42" s="1"/>
  <c r="C119" i="42" s="1"/>
  <c r="D106" i="42"/>
  <c r="D105" i="42"/>
  <c r="D104" i="42"/>
  <c r="D103" i="42"/>
  <c r="D102" i="42"/>
  <c r="D101" i="42"/>
  <c r="D93" i="42"/>
  <c r="D92" i="42"/>
  <c r="D90" i="42"/>
  <c r="D89" i="42"/>
  <c r="D88" i="42"/>
  <c r="C82" i="42"/>
  <c r="D64" i="42"/>
  <c r="D63" i="42"/>
  <c r="D62" i="42"/>
  <c r="D61" i="42"/>
  <c r="D60" i="42"/>
  <c r="D59" i="42"/>
  <c r="D58" i="42"/>
  <c r="D57" i="42"/>
  <c r="D51" i="42"/>
  <c r="D50" i="42"/>
  <c r="C37" i="42"/>
  <c r="C36" i="42"/>
  <c r="C43" i="42" s="1"/>
  <c r="C153" i="42" s="1"/>
  <c r="D52" i="42" l="1"/>
  <c r="C80" i="42" s="1"/>
  <c r="D65" i="42"/>
  <c r="C81" i="42" s="1"/>
  <c r="D107" i="42"/>
  <c r="C118" i="42" s="1"/>
  <c r="C120" i="42" s="1"/>
  <c r="C156" i="42" s="1"/>
  <c r="D52" i="43"/>
  <c r="C80" i="43" s="1"/>
  <c r="D107" i="43"/>
  <c r="C118" i="43" s="1"/>
  <c r="C120" i="43" s="1"/>
  <c r="C156" i="43" s="1"/>
  <c r="C83" i="43"/>
  <c r="C154" i="43" s="1"/>
  <c r="D91" i="43"/>
  <c r="D94" i="43" s="1"/>
  <c r="C155" i="43" s="1"/>
  <c r="D91" i="42"/>
  <c r="D94" i="42" s="1"/>
  <c r="C155" i="42" s="1"/>
  <c r="C71" i="41"/>
  <c r="C83" i="42" l="1"/>
  <c r="C154" i="42" s="1"/>
  <c r="D137" i="42" s="1"/>
  <c r="D136" i="42"/>
  <c r="C158" i="42"/>
  <c r="C158" i="43"/>
  <c r="D136" i="43"/>
  <c r="D137" i="43"/>
  <c r="C37" i="41"/>
  <c r="C37" i="40"/>
  <c r="C11" i="39"/>
  <c r="D113" i="41"/>
  <c r="C119" i="41" s="1"/>
  <c r="D112" i="41"/>
  <c r="D106" i="41"/>
  <c r="D105" i="41"/>
  <c r="D104" i="41"/>
  <c r="D103" i="41"/>
  <c r="D102" i="41"/>
  <c r="D101" i="41"/>
  <c r="C93" i="41"/>
  <c r="D93" i="41" s="1"/>
  <c r="C91" i="41"/>
  <c r="D91" i="41" s="1"/>
  <c r="D90" i="41"/>
  <c r="C90" i="41"/>
  <c r="C89" i="41"/>
  <c r="D89" i="41" s="1"/>
  <c r="D88" i="41"/>
  <c r="C75" i="41"/>
  <c r="C82" i="41" s="1"/>
  <c r="C65" i="41"/>
  <c r="C92" i="41" s="1"/>
  <c r="D92" i="41" s="1"/>
  <c r="D64" i="41"/>
  <c r="D63" i="41"/>
  <c r="D62" i="41"/>
  <c r="D61" i="41"/>
  <c r="D60" i="41"/>
  <c r="D59" i="41"/>
  <c r="D58" i="41"/>
  <c r="D57" i="41"/>
  <c r="C52" i="41"/>
  <c r="D51" i="41"/>
  <c r="D50" i="41"/>
  <c r="D52" i="41" s="1"/>
  <c r="C80" i="41" s="1"/>
  <c r="C36" i="41"/>
  <c r="D113" i="40"/>
  <c r="C119" i="40" s="1"/>
  <c r="D112" i="40"/>
  <c r="D106" i="40"/>
  <c r="D105" i="40"/>
  <c r="D104" i="40"/>
  <c r="D103" i="40"/>
  <c r="D102" i="40"/>
  <c r="D101" i="40"/>
  <c r="D107" i="40" s="1"/>
  <c r="C118" i="40" s="1"/>
  <c r="C93" i="40"/>
  <c r="D93" i="40" s="1"/>
  <c r="C91" i="40"/>
  <c r="D91" i="40" s="1"/>
  <c r="D90" i="40"/>
  <c r="C90" i="40"/>
  <c r="C89" i="40"/>
  <c r="D89" i="40" s="1"/>
  <c r="D88" i="40"/>
  <c r="D94" i="40" s="1"/>
  <c r="C155" i="40" s="1"/>
  <c r="C75" i="40"/>
  <c r="C82" i="40" s="1"/>
  <c r="C71" i="40"/>
  <c r="C65" i="40"/>
  <c r="C92" i="40" s="1"/>
  <c r="D92" i="40" s="1"/>
  <c r="D64" i="40"/>
  <c r="D63" i="40"/>
  <c r="D62" i="40"/>
  <c r="D61" i="40"/>
  <c r="D60" i="40"/>
  <c r="D59" i="40"/>
  <c r="D65" i="40" s="1"/>
  <c r="C81" i="40" s="1"/>
  <c r="D58" i="40"/>
  <c r="D57" i="40"/>
  <c r="C52" i="40"/>
  <c r="D51" i="40"/>
  <c r="D50" i="40"/>
  <c r="D52" i="40" s="1"/>
  <c r="C80" i="40" s="1"/>
  <c r="C36" i="40"/>
  <c r="D139" i="42" l="1"/>
  <c r="D142" i="42"/>
  <c r="D140" i="42"/>
  <c r="D142" i="43"/>
  <c r="D139" i="43"/>
  <c r="D140" i="43"/>
  <c r="D107" i="41"/>
  <c r="C118" i="41" s="1"/>
  <c r="C120" i="41" s="1"/>
  <c r="C156" i="41" s="1"/>
  <c r="C83" i="40"/>
  <c r="C154" i="40" s="1"/>
  <c r="D65" i="41"/>
  <c r="C81" i="41" s="1"/>
  <c r="C83" i="41" s="1"/>
  <c r="C154" i="41" s="1"/>
  <c r="C43" i="41"/>
  <c r="C153" i="41" s="1"/>
  <c r="C43" i="40"/>
  <c r="C153" i="40" s="1"/>
  <c r="D94" i="41"/>
  <c r="C155" i="41" s="1"/>
  <c r="C120" i="40"/>
  <c r="C156" i="40" s="1"/>
  <c r="D144" i="42" l="1"/>
  <c r="C159" i="42" s="1"/>
  <c r="C160" i="42" s="1"/>
  <c r="C174" i="42" s="1"/>
  <c r="D144" i="43"/>
  <c r="C159" i="43" s="1"/>
  <c r="C160" i="43" s="1"/>
  <c r="C166" i="43" s="1"/>
  <c r="E166" i="43" s="1"/>
  <c r="H166" i="43" s="1"/>
  <c r="C166" i="42" l="1"/>
  <c r="E166" i="42" s="1"/>
  <c r="H166" i="42" s="1"/>
  <c r="C176" i="42" s="1"/>
  <c r="C174" i="43"/>
  <c r="C176" i="43"/>
  <c r="C175" i="43"/>
  <c r="C175" i="42" l="1"/>
  <c r="C130" i="41" l="1"/>
  <c r="C157" i="41" s="1"/>
  <c r="C130" i="40"/>
  <c r="C157" i="40" s="1"/>
  <c r="D137" i="40" l="1"/>
  <c r="D136" i="40"/>
  <c r="C158" i="40"/>
  <c r="D136" i="41"/>
  <c r="C158" i="41"/>
  <c r="D137" i="41"/>
  <c r="D140" i="41" l="1"/>
  <c r="D139" i="41"/>
  <c r="D142" i="40"/>
  <c r="D139" i="40"/>
  <c r="D140" i="40"/>
  <c r="D142" i="41"/>
  <c r="D144" i="41" l="1"/>
  <c r="C159" i="41" s="1"/>
  <c r="C160" i="41" s="1"/>
  <c r="C166" i="41" s="1"/>
  <c r="E166" i="41" s="1"/>
  <c r="H166" i="41" s="1"/>
  <c r="D144" i="40"/>
  <c r="C159" i="40" s="1"/>
  <c r="C160" i="40" s="1"/>
  <c r="C174" i="40" s="1"/>
  <c r="D9" i="39" l="1"/>
  <c r="E9" i="39" s="1"/>
  <c r="F9" i="39" s="1"/>
  <c r="C174" i="41"/>
  <c r="C166" i="40"/>
  <c r="E166" i="40" s="1"/>
  <c r="H166" i="40" s="1"/>
  <c r="C176" i="40" s="1"/>
  <c r="D10" i="39"/>
  <c r="E10" i="39" s="1"/>
  <c r="F10" i="39" s="1"/>
  <c r="C175" i="41"/>
  <c r="C176" i="41"/>
  <c r="E11" i="39" l="1"/>
  <c r="C175" i="40"/>
  <c r="F11" i="39"/>
</calcChain>
</file>

<file path=xl/comments1.xml><?xml version="1.0" encoding="utf-8"?>
<comments xmlns="http://schemas.openxmlformats.org/spreadsheetml/2006/main">
  <authors>
    <author>DAILZA VENTURA DOS SANTOS</author>
  </authors>
  <commentList>
    <comment ref="B59" authorId="0" shapeId="0">
      <text>
        <r>
          <rPr>
            <b/>
            <sz val="9"/>
            <color indexed="81"/>
            <rFont val="Segoe UI"/>
            <family val="2"/>
          </rPr>
          <t>O SAT a depender do grau de risco do serviço irá variar entre 1%, para risco leve, de 2%, para risco médio, e de 3% de risco grave.</t>
        </r>
      </text>
    </comment>
    <comment ref="C91" authorId="0" shapeId="0">
      <text>
        <r>
          <rPr>
            <b/>
            <sz val="9"/>
            <color indexed="81"/>
            <rFont val="Segoe UI"/>
            <charset val="1"/>
          </rPr>
          <t>Deverá ser zerado no 2º ano de contrato</t>
        </r>
      </text>
    </comment>
  </commentList>
</comments>
</file>

<file path=xl/comments2.xml><?xml version="1.0" encoding="utf-8"?>
<comments xmlns="http://schemas.openxmlformats.org/spreadsheetml/2006/main">
  <authors>
    <author>DAILZA VENTURA DOS SANTOS</author>
  </authors>
  <commentList>
    <comment ref="C37" authorId="0" shapeId="0">
      <text>
        <r>
          <rPr>
            <b/>
            <sz val="9"/>
            <color indexed="81"/>
            <rFont val="Segoe UI"/>
            <charset val="1"/>
          </rPr>
          <t>Sal. Base/100*30</t>
        </r>
      </text>
    </comment>
    <comment ref="C50" authorId="0" shapeId="0">
      <text>
        <r>
          <rPr>
            <b/>
            <sz val="9"/>
            <color indexed="81"/>
            <rFont val="Segoe UI"/>
            <charset val="1"/>
          </rPr>
          <t>1/12*100</t>
        </r>
      </text>
    </comment>
    <comment ref="C51" authorId="0" shapeId="0">
      <text>
        <r>
          <rPr>
            <b/>
            <sz val="9"/>
            <color indexed="81"/>
            <rFont val="Segoe UI"/>
            <charset val="1"/>
          </rPr>
          <t>1/3/12*100</t>
        </r>
      </text>
    </comment>
    <comment ref="B59" authorId="0" shapeId="0">
      <text>
        <r>
          <rPr>
            <b/>
            <sz val="9"/>
            <color indexed="81"/>
            <rFont val="Segoe UI"/>
            <family val="2"/>
          </rPr>
          <t>O SAT a depender do grau de risco do serviço irá variar entre 1%, para risco leve, de 2%, para risco médio, e de 3% de risco grave.</t>
        </r>
      </text>
    </comment>
    <comment ref="C88" authorId="0" shapeId="0">
      <text>
        <r>
          <rPr>
            <b/>
            <sz val="9"/>
            <color indexed="81"/>
            <rFont val="Segoe UI"/>
            <family val="2"/>
          </rPr>
          <t>Estudos CNJ - Resolução 98/2009
((1/12)*0,05)*100=0,42%</t>
        </r>
      </text>
    </comment>
    <comment ref="C91" authorId="0" shapeId="0">
      <text>
        <r>
          <rPr>
            <b/>
            <sz val="9"/>
            <color indexed="81"/>
            <rFont val="Segoe UI"/>
            <charset val="1"/>
          </rPr>
          <t>Deverá ser zerado no 2º ano de contrato</t>
        </r>
      </text>
    </comment>
    <comment ref="C101" authorId="0" shapeId="0">
      <text>
        <r>
          <rPr>
            <b/>
            <sz val="9"/>
            <color indexed="81"/>
            <rFont val="Segoe UI"/>
            <family val="2"/>
          </rPr>
          <t xml:space="preserve">FÓRMULA: =(1/12)*100
1 Salário/12 (meses) multiplicado por 100 = 8,3333%
</t>
        </r>
      </text>
    </comment>
    <comment ref="C102" authorId="0" shapeId="0">
      <text>
        <r>
          <rPr>
            <b/>
            <sz val="9"/>
            <color indexed="81"/>
            <rFont val="Segoe UI"/>
            <family val="2"/>
          </rPr>
          <t>=(1/30/12)*2,96. O MP informou que há em média 2,96 faltas por ano nesta rubrica.</t>
        </r>
      </text>
    </comment>
    <comment ref="C103" authorId="0" shapeId="0">
      <text>
        <r>
          <rPr>
            <b/>
            <sz val="9"/>
            <color indexed="81"/>
            <rFont val="Segoe UI"/>
            <charset val="1"/>
          </rPr>
          <t>=((5/30)/12)*0,015=0,02%</t>
        </r>
      </text>
    </comment>
    <comment ref="C104" authorId="0" shapeId="0">
      <text>
        <r>
          <rPr>
            <b/>
            <sz val="9"/>
            <color indexed="81"/>
            <rFont val="Segoe UI"/>
            <charset val="1"/>
          </rPr>
          <t>=(0,78/30)*(1/12)=0,22</t>
        </r>
      </text>
    </comment>
  </commentList>
</comments>
</file>

<file path=xl/comments3.xml><?xml version="1.0" encoding="utf-8"?>
<comments xmlns="http://schemas.openxmlformats.org/spreadsheetml/2006/main">
  <authors>
    <author>DAILZA VENTURA DOS SANTOS</author>
  </authors>
  <commentList>
    <comment ref="C37" authorId="0" shapeId="0">
      <text>
        <r>
          <rPr>
            <b/>
            <sz val="9"/>
            <color indexed="81"/>
            <rFont val="Segoe UI"/>
            <charset val="1"/>
          </rPr>
          <t>Sal. Base/100*30</t>
        </r>
      </text>
    </comment>
    <comment ref="C50" authorId="0" shapeId="0">
      <text>
        <r>
          <rPr>
            <b/>
            <sz val="9"/>
            <color indexed="81"/>
            <rFont val="Segoe UI"/>
            <charset val="1"/>
          </rPr>
          <t>1/12*100</t>
        </r>
      </text>
    </comment>
    <comment ref="C51" authorId="0" shapeId="0">
      <text>
        <r>
          <rPr>
            <b/>
            <sz val="9"/>
            <color indexed="81"/>
            <rFont val="Segoe UI"/>
            <charset val="1"/>
          </rPr>
          <t>1/3/12*100</t>
        </r>
      </text>
    </comment>
    <comment ref="B59" authorId="0" shapeId="0">
      <text>
        <r>
          <rPr>
            <b/>
            <sz val="9"/>
            <color indexed="81"/>
            <rFont val="Segoe UI"/>
            <family val="2"/>
          </rPr>
          <t>O SAT a depender do grau de risco do serviço irá variar entre 1%, para risco leve, de 2%, para risco médio, e de 3% de risco grave.</t>
        </r>
      </text>
    </comment>
    <comment ref="C88" authorId="0" shapeId="0">
      <text>
        <r>
          <rPr>
            <b/>
            <sz val="9"/>
            <color indexed="81"/>
            <rFont val="Segoe UI"/>
            <family val="2"/>
          </rPr>
          <t>Estudos CNJ - Resolução 98/2009
((1/12)*0,05)*100=0,42%</t>
        </r>
      </text>
    </comment>
    <comment ref="C91" authorId="0" shapeId="0">
      <text>
        <r>
          <rPr>
            <b/>
            <sz val="9"/>
            <color indexed="81"/>
            <rFont val="Segoe UI"/>
            <charset val="1"/>
          </rPr>
          <t>Deverá ser zerado no 2º ano de contrato</t>
        </r>
      </text>
    </comment>
    <comment ref="C101" authorId="0" shapeId="0">
      <text>
        <r>
          <rPr>
            <b/>
            <sz val="9"/>
            <color indexed="81"/>
            <rFont val="Segoe UI"/>
            <family val="2"/>
          </rPr>
          <t xml:space="preserve">FÓRMULA: =(1/12)*100
1 Salário/12 (meses) multiplicado por 100 = 8,3333%
</t>
        </r>
      </text>
    </comment>
    <comment ref="C102" authorId="0" shapeId="0">
      <text>
        <r>
          <rPr>
            <b/>
            <sz val="9"/>
            <color indexed="81"/>
            <rFont val="Segoe UI"/>
            <family val="2"/>
          </rPr>
          <t>=(1/30/12)*2,96. O MP informou que há em média 2,96 faltas por ano nesta rubrica.</t>
        </r>
      </text>
    </comment>
    <comment ref="C103" authorId="0" shapeId="0">
      <text>
        <r>
          <rPr>
            <b/>
            <sz val="9"/>
            <color indexed="81"/>
            <rFont val="Segoe UI"/>
            <charset val="1"/>
          </rPr>
          <t>=((5/30)/12)*0,015=0,02%</t>
        </r>
      </text>
    </comment>
    <comment ref="C104" authorId="0" shapeId="0">
      <text>
        <r>
          <rPr>
            <b/>
            <sz val="9"/>
            <color indexed="81"/>
            <rFont val="Segoe UI"/>
            <charset val="1"/>
          </rPr>
          <t>=(0,78/30)*(1/12)=0,22</t>
        </r>
      </text>
    </comment>
  </commentList>
</comments>
</file>

<file path=xl/comments4.xml><?xml version="1.0" encoding="utf-8"?>
<comments xmlns="http://schemas.openxmlformats.org/spreadsheetml/2006/main">
  <authors>
    <author>DAILZA VENTURA DOS SANTOS</author>
  </authors>
  <commentList>
    <comment ref="B59" authorId="0" shapeId="0">
      <text>
        <r>
          <rPr>
            <b/>
            <sz val="9"/>
            <color indexed="81"/>
            <rFont val="Segoe UI"/>
            <family val="2"/>
          </rPr>
          <t>O SAT a depender do grau de risco do serviço irá variar entre 1%, para risco leve, de 2%, para risco médio, e de 3% de risco grave.</t>
        </r>
      </text>
    </comment>
    <comment ref="C91" authorId="0" shapeId="0">
      <text>
        <r>
          <rPr>
            <b/>
            <sz val="9"/>
            <color indexed="81"/>
            <rFont val="Segoe UI"/>
            <charset val="1"/>
          </rPr>
          <t>Deverá ser zerado no 2º ano de contrato</t>
        </r>
      </text>
    </comment>
  </commentList>
</comments>
</file>

<file path=xl/sharedStrings.xml><?xml version="1.0" encoding="utf-8"?>
<sst xmlns="http://schemas.openxmlformats.org/spreadsheetml/2006/main" count="938" uniqueCount="187">
  <si>
    <t>Discriminação dos Serviços (dados referentes à contratação)</t>
  </si>
  <si>
    <t>A</t>
  </si>
  <si>
    <t>Data da apresentação da proposta (dia/mês/ano)</t>
  </si>
  <si>
    <t>B</t>
  </si>
  <si>
    <t>Município / UF</t>
  </si>
  <si>
    <t>C</t>
  </si>
  <si>
    <t>Ano Acordo, Convenção ou Sentença Normativa em Dissídio Coletivo</t>
  </si>
  <si>
    <t>D</t>
  </si>
  <si>
    <t>Nº de meses de execução contratual</t>
  </si>
  <si>
    <t>Dados complementares para composição dos custos referente à mão-de-obra</t>
  </si>
  <si>
    <t xml:space="preserve">Tipo de serviço (mesmo serviço com características distintas) </t>
  </si>
  <si>
    <t>Categoria Profissional (vinculada à execução contratual)</t>
  </si>
  <si>
    <t>Data base da categoria (dia / mês / ano)</t>
  </si>
  <si>
    <t>Módulo 1: COMPOSIÇÃO DA REMUNERAÇÃO</t>
  </si>
  <si>
    <t>Composição da Remuneração</t>
  </si>
  <si>
    <t>Valor (R$)</t>
  </si>
  <si>
    <t xml:space="preserve">Salário Base </t>
  </si>
  <si>
    <t>Adicional de insalubridade</t>
  </si>
  <si>
    <t xml:space="preserve">Adicional noturno </t>
  </si>
  <si>
    <t>E</t>
  </si>
  <si>
    <t>F</t>
  </si>
  <si>
    <t>G</t>
  </si>
  <si>
    <t>H</t>
  </si>
  <si>
    <t>Total da Remuneração</t>
  </si>
  <si>
    <t>Benefícios Mensais e Diários</t>
  </si>
  <si>
    <t>Total dos Benefícios Mensais e Diários</t>
  </si>
  <si>
    <t>Total de Benefícios mensais e diários</t>
  </si>
  <si>
    <t>Uniformes</t>
  </si>
  <si>
    <t xml:space="preserve">Materiais </t>
  </si>
  <si>
    <t>Total de Insumos diversos</t>
  </si>
  <si>
    <t>4.1</t>
  </si>
  <si>
    <t>4.2</t>
  </si>
  <si>
    <t>TOTAL</t>
  </si>
  <si>
    <t>Afastamento Maternidade</t>
  </si>
  <si>
    <t>Provisão para Rescisão</t>
  </si>
  <si>
    <t>Outros (especificar)</t>
  </si>
  <si>
    <t>Custos Indiretos, Tributos e Lucro</t>
  </si>
  <si>
    <t>Custos Indiretos</t>
  </si>
  <si>
    <t>Módulo 1 - Composição da Remuneração</t>
  </si>
  <si>
    <t>13º (décimo terceiro) Salário</t>
  </si>
  <si>
    <t>Outros (UTENSÍLIOS)</t>
  </si>
  <si>
    <t>Outros</t>
  </si>
  <si>
    <r>
      <t xml:space="preserve">Adicional de periculosidade    </t>
    </r>
    <r>
      <rPr>
        <b/>
        <sz val="9"/>
        <color indexed="8"/>
        <rFont val="Calibri"/>
        <family val="2"/>
      </rPr>
      <t>( 30%)</t>
    </r>
  </si>
  <si>
    <t>Ausência por acidente de trabalho</t>
  </si>
  <si>
    <t>Valor mensal do serviço</t>
  </si>
  <si>
    <t>ANEXO VII-D -  IN 05/2017-MPDG</t>
  </si>
  <si>
    <t>SESSÃO PÚBLICA: ____/____/2018  às    horas (Horário de Brasília/DF)</t>
  </si>
  <si>
    <t>___/____/2018</t>
  </si>
  <si>
    <t>SEAC/SE-2017</t>
  </si>
  <si>
    <t>IDENTIFICAÇÃO DO SERVIÇO</t>
  </si>
  <si>
    <t>TIPO DE SERVIÇO</t>
  </si>
  <si>
    <t>UNIDADE DE MEDIDA</t>
  </si>
  <si>
    <t>QUANTIDADE TOTAL A CONTROLAR (em função da unidade de medida)</t>
  </si>
  <si>
    <t>Classificação Brasileira de Ocupações (CBO)</t>
  </si>
  <si>
    <t>Adicional de hora noturna reduzida</t>
  </si>
  <si>
    <t>Adicional de Hora Extra no feriado trabalhado</t>
  </si>
  <si>
    <t>Módulo 2: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</si>
  <si>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</si>
  <si>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</si>
  <si>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</si>
  <si>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>Férias e Adicional de Férias</t>
  </si>
  <si>
    <t xml:space="preserve">TOTAL </t>
  </si>
  <si>
    <t>Submódulo 2.2 - Encargos Previdenciários (GPS), Fundo de Garantia por Tempo de Serviço (FGTS) e outras contribuições.</t>
  </si>
  <si>
    <t>2.2</t>
  </si>
  <si>
    <t>GPS, FGTS e outras contribuições</t>
  </si>
  <si>
    <t>Percentual (%)</t>
  </si>
  <si>
    <t>INSS</t>
  </si>
  <si>
    <t>Salário Educação</t>
  </si>
  <si>
    <t>SAT</t>
  </si>
  <si>
    <t>SESC ou SESI</t>
  </si>
  <si>
    <t>SENAI - SENAC</t>
  </si>
  <si>
    <t>SEBRAE</t>
  </si>
  <si>
    <t>INCRA</t>
  </si>
  <si>
    <t>FGTS</t>
  </si>
  <si>
    <t>Submódulo 2.3 - Benefícios Mensais e Diários.</t>
  </si>
  <si>
    <t>2.3</t>
  </si>
  <si>
    <t>Assistência Médica e Familiar</t>
  </si>
  <si>
    <t>Transporte R$ 3,50</t>
  </si>
  <si>
    <t xml:space="preserve">E </t>
  </si>
  <si>
    <r>
      <t>Auxílio-Refeição/Alimentação R$ 11,00 (Cláusula 12</t>
    </r>
    <r>
      <rPr>
        <vertAlign val="superscript"/>
        <sz val="9"/>
        <color theme="1"/>
        <rFont val="Calibri"/>
        <family val="2"/>
      </rPr>
      <t xml:space="preserve">a </t>
    </r>
    <r>
      <rPr>
        <sz val="9"/>
        <color theme="1"/>
        <rFont val="Calibri"/>
        <family val="2"/>
      </rPr>
      <t>SEAC/SE/2017)</t>
    </r>
  </si>
  <si>
    <r>
      <t>Auxílio Funeral (Cláusula 11</t>
    </r>
    <r>
      <rPr>
        <vertAlign val="superscript"/>
        <sz val="9"/>
        <color theme="1"/>
        <rFont val="Calibri"/>
        <family val="2"/>
        <scheme val="minor"/>
      </rPr>
      <t>a</t>
    </r>
    <r>
      <rPr>
        <sz val="9"/>
        <color theme="1"/>
        <rFont val="Calibri"/>
        <family val="2"/>
        <scheme val="minor"/>
      </rPr>
      <t xml:space="preserve"> SEAC/SE/2017)</t>
    </r>
  </si>
  <si>
    <r>
      <t>Plano odontológico coletivo (Cláusula 10</t>
    </r>
    <r>
      <rPr>
        <vertAlign val="superscript"/>
        <sz val="9"/>
        <color theme="1"/>
        <rFont val="Calibri"/>
        <family val="2"/>
      </rPr>
      <t>a</t>
    </r>
    <r>
      <rPr>
        <sz val="9"/>
        <color theme="1"/>
        <rFont val="Calibri"/>
        <family val="2"/>
      </rPr>
      <t xml:space="preserve"> SEAC/SE/2017)</t>
    </r>
  </si>
  <si>
    <t>Quadro-Resumo do Módulo 2 - Encargos e Benefícios anuais, mensais e diários</t>
  </si>
  <si>
    <t>Encargos e Benefícios Anuais, Mensais e Diários</t>
  </si>
  <si>
    <t>Módulo 3 - Provisão para Rescisão</t>
  </si>
  <si>
    <t>Aviso Prévio Indenizado</t>
  </si>
  <si>
    <t>Incidência do FGTS sobre o Aviso Prévio Indenizado</t>
  </si>
  <si>
    <t>Multa do FGTS e contribuição social sobre o Aviso Prévio Indenizado</t>
  </si>
  <si>
    <t>Incidência dos encargos do submódulo 2.2 sobre o Aviso Prévio Trabalhado</t>
  </si>
  <si>
    <t>Multa do FGTS e contribuição social sobre o Aviso Prévio Trabalhado</t>
  </si>
  <si>
    <t>Módulo 4 - Custo de Reposição do Profissional Ausente</t>
  </si>
  <si>
    <t>Submódulo 4.1 - Ausências Legais</t>
  </si>
  <si>
    <t>Ausências Legais</t>
  </si>
  <si>
    <t>Férias</t>
  </si>
  <si>
    <t>Licença-Paternidade</t>
  </si>
  <si>
    <t>Submódulo 4.2 - Intrajornada</t>
  </si>
  <si>
    <t>Intrajornada</t>
  </si>
  <si>
    <t>Intervalo para repouso ou alimentação</t>
  </si>
  <si>
    <t>Quadro-Resumo do Módulo 4 - Custo de Reposição do Profissional Ausente</t>
  </si>
  <si>
    <t>Custo de Reposição do Profissional Ausente</t>
  </si>
  <si>
    <t>Módulo 5 - INSUMOS DIVERSOS</t>
  </si>
  <si>
    <t>Lucro</t>
  </si>
  <si>
    <t>Tributos</t>
  </si>
  <si>
    <t>C.2. Tributos Estaduais (especificar)</t>
  </si>
  <si>
    <t>QUADRO-RESUMO DO CUSTO POR EMPREGADO</t>
  </si>
  <si>
    <t>Mão de obra vinculada à execução contratual (valor por empregado)</t>
  </si>
  <si>
    <t>Módulo 2 - Encargos e Benefícios Anuais, Mensais e Diários</t>
  </si>
  <si>
    <t>Módulo 5 - Insumos Diversos</t>
  </si>
  <si>
    <t>Subtotal (A + B +C+ D+E)</t>
  </si>
  <si>
    <t>Módulo 6 – Custos Indiretos, Tributos e Lucro</t>
  </si>
  <si>
    <t>QUADRO-RESUMO DO VALOR MENSAL DOS SERVIÇOS</t>
  </si>
  <si>
    <t>Tipo de Serviço (A)</t>
  </si>
  <si>
    <t>Valor Proposto por Empregado (B)</t>
  </si>
  <si>
    <t>Qtde. de Empregados por Posto (C)</t>
  </si>
  <si>
    <t>Valor Proposto por Posto</t>
  </si>
  <si>
    <t>(D) = (B x C)</t>
  </si>
  <si>
    <t>Qtde. de Postos (E)</t>
  </si>
  <si>
    <t>Valor Total do Serviço</t>
  </si>
  <si>
    <t>(F) = (D x E)</t>
  </si>
  <si>
    <t>I</t>
  </si>
  <si>
    <t>QUADRO DEMONSTRATIVO DO VALOR GLOBAL DA PROPOSTA</t>
  </si>
  <si>
    <t>VALOR GLOBAL DA PROPOSTA</t>
  </si>
  <si>
    <t>DESCRIÇÃO</t>
  </si>
  <si>
    <t>VALOR (R$)</t>
  </si>
  <si>
    <t>Valor proposto por unidade de medida *</t>
  </si>
  <si>
    <t>Valor global da proposta (Valor mensal do serviço multiplicado pelo número de meses do contrato).</t>
  </si>
  <si>
    <t>%</t>
  </si>
  <si>
    <t>Qtde. de postos (E)</t>
  </si>
  <si>
    <t>MÓDULO 6 - CUSTOS INDIRETOS, TRIBUTOS E LUCRO</t>
  </si>
  <si>
    <t>INSUMOS DIVERSOS</t>
  </si>
  <si>
    <t>C.3. Tributos Municipais (ISS 5%)</t>
  </si>
  <si>
    <t>C.1. Tributos Federais (PIS 1,65%)</t>
  </si>
  <si>
    <t>C.1. Tributos Federais (COFINS 7,60%)</t>
  </si>
  <si>
    <t>Nota (1): Custos Indiretos, Tributos e Lucro por empregado.</t>
  </si>
  <si>
    <t>Nota (2): O valor referente a tributos é obtido aplicando-se o percentual sobre o valor do faturamento.</t>
  </si>
  <si>
    <t>Coeficiente:(1- % tributos ) : 1- 0,1425 = 0,8575</t>
  </si>
  <si>
    <t>TOTAL DE TRIBUTOS</t>
  </si>
  <si>
    <t>TOTAL DOS CUSTOS INDIRETOS, TRIBUTOS E LUCRO</t>
  </si>
  <si>
    <t>VALOR TOTAL POR EMPREGADO</t>
  </si>
  <si>
    <t>ARACAJU/SE</t>
  </si>
  <si>
    <t>VALOR MENSAL</t>
  </si>
  <si>
    <t>LICITAÇÃO Nº: Pregão Eletrônico nº 03/2018</t>
  </si>
  <si>
    <t>Nº PROCESSO: 08520.000627/2018-31</t>
  </si>
  <si>
    <t>POSTO</t>
  </si>
  <si>
    <t>4221-05</t>
  </si>
  <si>
    <t>Salário Normativo da Categoria Profissional (CCT/2017-SEAC/SE Módulo 2)</t>
  </si>
  <si>
    <t>RECEPCIONISTAS</t>
  </si>
  <si>
    <t>Recepcionista</t>
  </si>
  <si>
    <t>RECEPÇÃO</t>
  </si>
  <si>
    <t>Equipamentos</t>
  </si>
  <si>
    <t>Recepção</t>
  </si>
  <si>
    <t>SECRETARIADO</t>
  </si>
  <si>
    <t>SECRETÁRIAS(OS)</t>
  </si>
  <si>
    <t>2523-05</t>
  </si>
  <si>
    <t>LOCAL</t>
  </si>
  <si>
    <t>CATEGORIA PROFISSIONAL</t>
  </si>
  <si>
    <t>VALOR UNITÁRIO R$</t>
  </si>
  <si>
    <t>VALOR MENSAL  R$</t>
  </si>
  <si>
    <t>VALOR ANUAL R$</t>
  </si>
  <si>
    <t>Recepcionista (CBO 4221-05)</t>
  </si>
  <si>
    <t>RECEPCIONISTA</t>
  </si>
  <si>
    <t>VALOR ESTIMADO DO CONTRATO</t>
  </si>
  <si>
    <t>SR/PF/SE - ARACAJU</t>
  </si>
  <si>
    <t>Secretária (CBO 2523-05)</t>
  </si>
  <si>
    <t>QUANTIDADE DE POSTOS</t>
  </si>
  <si>
    <t>PE 03/2018 UASG 200344 - COM PERICULOSIDADE</t>
  </si>
  <si>
    <t>SECRETÁRIA(O)</t>
  </si>
  <si>
    <r>
      <rPr>
        <b/>
        <sz val="9"/>
        <color indexed="8"/>
        <rFont val="Calibri"/>
        <family val="2"/>
      </rPr>
      <t>Salário (Base)</t>
    </r>
    <r>
      <rPr>
        <sz val="9"/>
        <color indexed="8"/>
        <rFont val="Calibri"/>
        <family val="2"/>
      </rPr>
      <t xml:space="preserve"> Normativo da Categoria Profissional (CCT/2017-SEAC/SE Módulo 11)</t>
    </r>
  </si>
  <si>
    <t>INSS (Inciso I do art. 22 da Lei 8.212/1991)</t>
  </si>
  <si>
    <t>SESI ou SESC (art. 30 da Lei 8.036/1990 e art. 1º da Lei 8.154/1990)</t>
  </si>
  <si>
    <t>SENAI ou SENAC (Decreto-Lei 2.318/1986)</t>
  </si>
  <si>
    <t>INCRA (Decreto-Lei 1.146/1970)</t>
  </si>
  <si>
    <t>Salário Educação (Inciso I do art. 3º do Decreto 87.043/1982)</t>
  </si>
  <si>
    <t xml:space="preserve">SAT - IN da RFB 1.027/2010, o CNAE 8411-6/00 </t>
  </si>
  <si>
    <t>SEBRAE (art. 8º da Lei 8.029/1990)</t>
  </si>
  <si>
    <t>FGTS (Art. 15 da Lei 8.036/1990)</t>
  </si>
  <si>
    <t>Ausências legais (Inciso I do Art. 131 e Inciso I ao IX do Art. 473 da CLT)</t>
  </si>
  <si>
    <t>Aviso prévio indenizado (arts. 477, 487 a 491 da CLT)</t>
  </si>
  <si>
    <t>Incidência do FGTS sobre aviso prévio indenizado (Acórdão TCU 2.217/2010-Plenário)</t>
  </si>
  <si>
    <t>Licença paternidade (Inciso XVII do art. 7º e art. 10 do ADCT)</t>
  </si>
  <si>
    <t>Ausência por acidente de trabalho (Inciso III do art. 131 e inciso I do art. 201 da CLT; Lei 8.213/1991)</t>
  </si>
  <si>
    <t>Afastamento Maternidade (Art. 6° e 201 CF/88; Art. 392 CLT)</t>
  </si>
  <si>
    <r>
      <t>Aviso Prévio Trabalhado *</t>
    </r>
    <r>
      <rPr>
        <b/>
        <sz val="9"/>
        <color rgb="FFFF0000"/>
        <rFont val="Calibri"/>
        <family val="2"/>
      </rPr>
      <t>(O APT deverá ser zerado no 2. ano de contrato)</t>
    </r>
  </si>
  <si>
    <t>PLANILHA DE CUSTOS E FORMAÇÃO DE PREÇOS - SR/DPF/SE - COM PERICULOSIDADE</t>
  </si>
  <si>
    <t>Valor Mensal dos Serviços</t>
  </si>
  <si>
    <t>Valor Mensal dos Serviços (QUINZE MIL SETECENTOS E VINTE E OITO REAIS E SESSENTA E NOVE CENTAVOS)</t>
  </si>
  <si>
    <t>Valor Mensal dos Serviços (CINCO MIL NOVECENTOS E SETE REAIS E OITENTA CENTAVOS)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</si>
</sst>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[$R$-416]\ #,##0.00;[Red]\-[$R$-416]\ #,##0.00"/>
    <numFmt numFmtId="167" formatCode="0.000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9"/>
      <name val="Calibri"/>
      <family val="2"/>
    </font>
    <font>
      <sz val="9"/>
      <name val="Calibri"/>
      <family val="2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9"/>
      <color indexed="8"/>
      <name val="Calibri"/>
      <family val="2"/>
    </font>
    <font>
      <b/>
      <sz val="9"/>
      <color indexed="8"/>
      <name val="Calibri"/>
      <family val="2"/>
    </font>
    <font>
      <b/>
      <sz val="9"/>
      <color rgb="FFFF0000"/>
      <name val="Calibri"/>
      <family val="2"/>
    </font>
    <font>
      <b/>
      <sz val="9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sz val="9"/>
      <color theme="1"/>
      <name val="Calibri"/>
      <family val="2"/>
    </font>
    <font>
      <b/>
      <sz val="9"/>
      <color theme="1"/>
      <name val="Calibri"/>
      <family val="2"/>
    </font>
    <font>
      <b/>
      <sz val="9"/>
      <color indexed="81"/>
      <name val="Segoe UI"/>
      <family val="2"/>
    </font>
    <font>
      <vertAlign val="superscript"/>
      <sz val="9"/>
      <color theme="1"/>
      <name val="Calibri"/>
      <family val="2"/>
    </font>
    <font>
      <vertAlign val="superscript"/>
      <sz val="9"/>
      <color theme="1"/>
      <name val="Calibri"/>
      <family val="2"/>
      <scheme val="minor"/>
    </font>
    <font>
      <b/>
      <sz val="9"/>
      <color indexed="81"/>
      <name val="Segoe UI"/>
      <charset val="1"/>
    </font>
    <font>
      <b/>
      <sz val="10"/>
      <color theme="1"/>
      <name val="Calibri"/>
      <family val="2"/>
    </font>
    <font>
      <b/>
      <sz val="12"/>
      <color indexed="8"/>
      <name val="Calibri"/>
      <family val="2"/>
    </font>
    <font>
      <sz val="12"/>
      <color indexed="8"/>
      <name val="Calibri"/>
      <family val="2"/>
    </font>
    <font>
      <b/>
      <sz val="12"/>
      <name val="Calibri"/>
      <family val="2"/>
    </font>
    <font>
      <sz val="8"/>
      <name val="Calibri"/>
      <family val="2"/>
    </font>
    <font>
      <sz val="8"/>
      <color indexed="8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0" tint="-0.249977111117893"/>
        <bgColor indexed="3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5">
    <xf numFmtId="0" fontId="0" fillId="0" borderId="0"/>
    <xf numFmtId="4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205">
    <xf numFmtId="0" fontId="0" fillId="0" borderId="0" xfId="0"/>
    <xf numFmtId="0" fontId="5" fillId="0" borderId="0" xfId="0" applyFont="1" applyAlignment="1" applyProtection="1">
      <alignment vertical="center"/>
    </xf>
    <xf numFmtId="0" fontId="6" fillId="0" borderId="0" xfId="0" applyFont="1"/>
    <xf numFmtId="0" fontId="5" fillId="0" borderId="0" xfId="0" applyFont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center" vertical="center"/>
    </xf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0" fontId="5" fillId="0" borderId="2" xfId="0" applyFont="1" applyFill="1" applyBorder="1" applyAlignment="1" applyProtection="1">
      <alignment vertical="center" wrapText="1"/>
    </xf>
    <xf numFmtId="49" fontId="5" fillId="0" borderId="2" xfId="0" applyNumberFormat="1" applyFont="1" applyFill="1" applyBorder="1" applyAlignment="1" applyProtection="1">
      <alignment vertical="center" wrapText="1"/>
      <protection locked="0"/>
    </xf>
    <xf numFmtId="0" fontId="7" fillId="0" borderId="0" xfId="0" applyFont="1" applyProtection="1">
      <protection locked="0"/>
    </xf>
    <xf numFmtId="0" fontId="5" fillId="0" borderId="0" xfId="0" applyFont="1" applyAlignment="1" applyProtection="1">
      <alignment horizontal="center"/>
      <protection locked="0"/>
    </xf>
    <xf numFmtId="0" fontId="8" fillId="0" borderId="0" xfId="0" applyFont="1" applyBorder="1" applyAlignment="1" applyProtection="1">
      <alignment vertical="center" wrapText="1"/>
    </xf>
    <xf numFmtId="0" fontId="8" fillId="0" borderId="0" xfId="0" applyFont="1" applyAlignment="1" applyProtection="1">
      <alignment horizontal="center"/>
    </xf>
    <xf numFmtId="0" fontId="9" fillId="0" borderId="1" xfId="0" applyFont="1" applyFill="1" applyBorder="1" applyAlignment="1" applyProtection="1">
      <alignment horizontal="center"/>
    </xf>
    <xf numFmtId="0" fontId="8" fillId="0" borderId="1" xfId="0" applyFont="1" applyFill="1" applyBorder="1" applyProtection="1"/>
    <xf numFmtId="0" fontId="8" fillId="0" borderId="1" xfId="0" applyFont="1" applyFill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center"/>
      <protection locked="0"/>
    </xf>
    <xf numFmtId="0" fontId="8" fillId="0" borderId="0" xfId="0" applyFont="1" applyBorder="1" applyAlignment="1" applyProtection="1">
      <alignment horizontal="center"/>
    </xf>
    <xf numFmtId="0" fontId="8" fillId="0" borderId="0" xfId="0" applyFont="1" applyBorder="1" applyProtection="1"/>
    <xf numFmtId="0" fontId="8" fillId="0" borderId="1" xfId="0" applyFont="1" applyBorder="1" applyAlignment="1" applyProtection="1">
      <alignment vertical="center" wrapText="1"/>
    </xf>
    <xf numFmtId="0" fontId="8" fillId="0" borderId="1" xfId="0" applyFont="1" applyBorder="1" applyAlignment="1" applyProtection="1">
      <alignment vertical="center" wrapText="1"/>
      <protection locked="0"/>
    </xf>
    <xf numFmtId="164" fontId="8" fillId="0" borderId="1" xfId="2" applyFont="1" applyBorder="1" applyAlignment="1" applyProtection="1">
      <alignment horizontal="center" vertical="center" wrapText="1"/>
      <protection locked="0"/>
    </xf>
    <xf numFmtId="14" fontId="8" fillId="0" borderId="1" xfId="0" applyNumberFormat="1" applyFont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Protection="1"/>
    <xf numFmtId="0" fontId="9" fillId="3" borderId="1" xfId="0" applyFont="1" applyFill="1" applyBorder="1" applyAlignment="1" applyProtection="1">
      <alignment horizontal="center" vertical="center" wrapText="1"/>
    </xf>
    <xf numFmtId="0" fontId="8" fillId="0" borderId="0" xfId="0" applyFont="1" applyProtection="1">
      <protection locked="0"/>
    </xf>
    <xf numFmtId="164" fontId="8" fillId="0" borderId="1" xfId="2" applyFont="1" applyBorder="1" applyAlignment="1" applyProtection="1">
      <alignment horizontal="right" vertical="center" wrapText="1"/>
      <protection locked="0"/>
    </xf>
    <xf numFmtId="0" fontId="8" fillId="0" borderId="1" xfId="0" applyFont="1" applyFill="1" applyBorder="1" applyAlignment="1" applyProtection="1">
      <alignment vertical="center" wrapText="1"/>
      <protection locked="0"/>
    </xf>
    <xf numFmtId="164" fontId="8" fillId="0" borderId="1" xfId="2" applyFont="1" applyFill="1" applyBorder="1" applyAlignment="1" applyProtection="1">
      <alignment horizontal="right" vertical="center" wrapText="1"/>
      <protection locked="0"/>
    </xf>
    <xf numFmtId="9" fontId="8" fillId="0" borderId="0" xfId="0" applyNumberFormat="1" applyFont="1" applyProtection="1">
      <protection locked="0"/>
    </xf>
    <xf numFmtId="164" fontId="8" fillId="0" borderId="1" xfId="2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Protection="1"/>
    <xf numFmtId="0" fontId="9" fillId="0" borderId="0" xfId="0" applyFont="1" applyBorder="1" applyAlignment="1" applyProtection="1">
      <alignment horizontal="center"/>
      <protection locked="0"/>
    </xf>
    <xf numFmtId="0" fontId="8" fillId="0" borderId="1" xfId="0" applyFont="1" applyFill="1" applyBorder="1" applyProtection="1">
      <protection locked="0"/>
    </xf>
    <xf numFmtId="0" fontId="8" fillId="0" borderId="1" xfId="0" applyFont="1" applyFill="1" applyBorder="1" applyAlignment="1" applyProtection="1">
      <protection locked="0"/>
    </xf>
    <xf numFmtId="164" fontId="8" fillId="0" borderId="1" xfId="2" applyFont="1" applyFill="1" applyBorder="1" applyAlignment="1" applyProtection="1">
      <alignment horizontal="right"/>
      <protection locked="0"/>
    </xf>
    <xf numFmtId="0" fontId="8" fillId="0" borderId="0" xfId="0" applyFont="1" applyFill="1" applyProtection="1">
      <protection locked="0"/>
    </xf>
    <xf numFmtId="2" fontId="8" fillId="0" borderId="0" xfId="0" applyNumberFormat="1" applyFont="1" applyFill="1" applyProtection="1">
      <protection locked="0"/>
    </xf>
    <xf numFmtId="0" fontId="4" fillId="0" borderId="1" xfId="0" applyFont="1" applyFill="1" applyBorder="1" applyAlignment="1" applyProtection="1">
      <alignment horizontal="center"/>
    </xf>
    <xf numFmtId="10" fontId="8" fillId="0" borderId="1" xfId="10" applyNumberFormat="1" applyFont="1" applyBorder="1" applyAlignment="1" applyProtection="1">
      <alignment horizontal="center" vertical="center"/>
      <protection locked="0"/>
    </xf>
    <xf numFmtId="4" fontId="6" fillId="0" borderId="0" xfId="0" applyNumberFormat="1" applyFont="1" applyBorder="1" applyProtection="1">
      <protection locked="0"/>
    </xf>
    <xf numFmtId="0" fontId="9" fillId="0" borderId="0" xfId="0" applyFont="1" applyFill="1" applyBorder="1" applyAlignment="1" applyProtection="1">
      <alignment horizontal="center" vertical="center"/>
    </xf>
    <xf numFmtId="164" fontId="9" fillId="0" borderId="0" xfId="2" applyFont="1" applyFill="1" applyBorder="1" applyAlignment="1" applyProtection="1">
      <alignment horizontal="right"/>
      <protection locked="0"/>
    </xf>
    <xf numFmtId="10" fontId="8" fillId="0" borderId="1" xfId="10" applyNumberFormat="1" applyFont="1" applyFill="1" applyBorder="1" applyAlignment="1" applyProtection="1">
      <alignment horizontal="center" vertical="center"/>
      <protection locked="0"/>
    </xf>
    <xf numFmtId="44" fontId="6" fillId="0" borderId="1" xfId="1" applyFont="1" applyFill="1" applyBorder="1" applyAlignment="1">
      <alignment vertical="center"/>
    </xf>
    <xf numFmtId="14" fontId="10" fillId="0" borderId="1" xfId="0" applyNumberFormat="1" applyFont="1" applyFill="1" applyBorder="1" applyAlignment="1" applyProtection="1">
      <alignment horizontal="center"/>
      <protection locked="0"/>
    </xf>
    <xf numFmtId="0" fontId="9" fillId="5" borderId="1" xfId="0" applyFont="1" applyFill="1" applyBorder="1" applyAlignment="1" applyProtection="1">
      <alignment horizontal="center"/>
    </xf>
    <xf numFmtId="10" fontId="8" fillId="0" borderId="1" xfId="18" applyNumberFormat="1" applyFont="1" applyBorder="1" applyAlignment="1" applyProtection="1">
      <alignment horizontal="center" vertical="center"/>
      <protection locked="0"/>
    </xf>
    <xf numFmtId="0" fontId="6" fillId="0" borderId="0" xfId="0" applyFont="1" applyFill="1"/>
    <xf numFmtId="44" fontId="6" fillId="0" borderId="0" xfId="1" applyFont="1"/>
    <xf numFmtId="44" fontId="6" fillId="0" borderId="0" xfId="0" applyNumberFormat="1" applyFont="1"/>
    <xf numFmtId="0" fontId="9" fillId="0" borderId="1" xfId="0" applyFont="1" applyBorder="1" applyAlignment="1" applyProtection="1">
      <alignment horizontal="center" vertical="center" wrapText="1"/>
    </xf>
    <xf numFmtId="44" fontId="6" fillId="0" borderId="1" xfId="1" applyFont="1" applyBorder="1" applyAlignment="1">
      <alignment horizontal="center" vertical="center"/>
    </xf>
    <xf numFmtId="10" fontId="5" fillId="0" borderId="1" xfId="0" applyNumberFormat="1" applyFont="1" applyBorder="1" applyAlignment="1" applyProtection="1">
      <alignment horizontal="center" vertical="center"/>
      <protection locked="0"/>
    </xf>
    <xf numFmtId="0" fontId="6" fillId="0" borderId="0" xfId="0" applyFont="1" applyBorder="1"/>
    <xf numFmtId="0" fontId="11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11" fillId="0" borderId="1" xfId="0" applyFont="1" applyBorder="1" applyAlignment="1">
      <alignment horizontal="center"/>
    </xf>
    <xf numFmtId="0" fontId="9" fillId="0" borderId="0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9" fillId="3" borderId="1" xfId="0" applyFont="1" applyFill="1" applyBorder="1" applyAlignment="1" applyProtection="1">
      <alignment horizontal="center"/>
    </xf>
    <xf numFmtId="0" fontId="9" fillId="3" borderId="1" xfId="0" applyFont="1" applyFill="1" applyBorder="1" applyAlignment="1" applyProtection="1">
      <alignment horizontal="center" vertical="center"/>
    </xf>
    <xf numFmtId="14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Border="1" applyProtection="1">
      <protection locked="0"/>
    </xf>
    <xf numFmtId="0" fontId="13" fillId="0" borderId="1" xfId="0" applyFont="1" applyBorder="1" applyAlignment="1">
      <alignment horizontal="justify" vertical="center" wrapText="1"/>
    </xf>
    <xf numFmtId="0" fontId="14" fillId="0" borderId="1" xfId="0" applyFont="1" applyBorder="1" applyAlignment="1">
      <alignment horizontal="justify" vertical="center" wrapText="1"/>
    </xf>
    <xf numFmtId="0" fontId="13" fillId="0" borderId="1" xfId="0" applyFont="1" applyBorder="1" applyAlignment="1">
      <alignment horizontal="center" vertical="center" wrapText="1"/>
    </xf>
    <xf numFmtId="10" fontId="13" fillId="0" borderId="1" xfId="0" applyNumberFormat="1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/>
    </xf>
    <xf numFmtId="0" fontId="14" fillId="0" borderId="0" xfId="0" applyFont="1" applyAlignment="1">
      <alignment horizontal="center" vertical="center"/>
    </xf>
    <xf numFmtId="0" fontId="8" fillId="0" borderId="0" xfId="0" applyFont="1" applyFill="1" applyAlignment="1" applyProtection="1">
      <alignment horizontal="center"/>
      <protection locked="0"/>
    </xf>
    <xf numFmtId="44" fontId="6" fillId="0" borderId="1" xfId="1" applyFont="1" applyFill="1" applyBorder="1" applyAlignment="1">
      <alignment horizontal="center"/>
    </xf>
    <xf numFmtId="164" fontId="8" fillId="0" borderId="1" xfId="2" applyFont="1" applyBorder="1" applyAlignment="1" applyProtection="1">
      <alignment horizontal="center" vertical="center"/>
      <protection locked="0"/>
    </xf>
    <xf numFmtId="44" fontId="6" fillId="0" borderId="1" xfId="1" applyNumberFormat="1" applyFont="1" applyFill="1" applyBorder="1" applyAlignment="1">
      <alignment horizontal="center"/>
    </xf>
    <xf numFmtId="164" fontId="5" fillId="0" borderId="1" xfId="2" applyFont="1" applyBorder="1" applyAlignment="1" applyProtection="1">
      <alignment horizontal="center" vertical="center"/>
      <protection locked="0"/>
    </xf>
    <xf numFmtId="0" fontId="11" fillId="0" borderId="0" xfId="0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>
      <alignment horizontal="center"/>
    </xf>
    <xf numFmtId="164" fontId="13" fillId="0" borderId="1" xfId="0" applyNumberFormat="1" applyFont="1" applyBorder="1" applyAlignment="1">
      <alignment horizontal="justify" vertical="center" wrapText="1"/>
    </xf>
    <xf numFmtId="0" fontId="14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43" fontId="6" fillId="0" borderId="9" xfId="0" applyNumberFormat="1" applyFont="1" applyBorder="1" applyAlignment="1">
      <alignment horizontal="center" vertical="center" wrapText="1"/>
    </xf>
    <xf numFmtId="44" fontId="13" fillId="0" borderId="1" xfId="1" applyFont="1" applyBorder="1" applyAlignment="1">
      <alignment horizontal="justify" vertical="center" wrapText="1"/>
    </xf>
    <xf numFmtId="0" fontId="8" fillId="0" borderId="7" xfId="0" applyFont="1" applyFill="1" applyBorder="1" applyAlignment="1" applyProtection="1"/>
    <xf numFmtId="0" fontId="6" fillId="0" borderId="0" xfId="0" applyFont="1" applyBorder="1" applyProtection="1">
      <protection locked="0"/>
    </xf>
    <xf numFmtId="43" fontId="9" fillId="0" borderId="1" xfId="0" applyNumberFormat="1" applyFont="1" applyBorder="1" applyAlignment="1" applyProtection="1">
      <alignment horizontal="center" vertical="center"/>
    </xf>
    <xf numFmtId="43" fontId="13" fillId="0" borderId="1" xfId="0" applyNumberFormat="1" applyFont="1" applyBorder="1" applyAlignment="1">
      <alignment horizontal="center" vertical="center" wrapText="1"/>
    </xf>
    <xf numFmtId="43" fontId="14" fillId="2" borderId="1" xfId="0" applyNumberFormat="1" applyFont="1" applyFill="1" applyBorder="1" applyAlignment="1">
      <alignment horizontal="center" vertical="center" wrapText="1"/>
    </xf>
    <xf numFmtId="43" fontId="9" fillId="2" borderId="1" xfId="0" applyNumberFormat="1" applyFont="1" applyFill="1" applyBorder="1" applyAlignment="1" applyProtection="1">
      <alignment horizontal="center" vertical="center"/>
    </xf>
    <xf numFmtId="164" fontId="9" fillId="2" borderId="1" xfId="2" applyFont="1" applyFill="1" applyBorder="1" applyAlignment="1" applyProtection="1">
      <alignment horizontal="right" vertical="center" wrapText="1"/>
      <protection locked="0"/>
    </xf>
    <xf numFmtId="43" fontId="13" fillId="0" borderId="1" xfId="0" applyNumberFormat="1" applyFont="1" applyBorder="1" applyAlignment="1">
      <alignment horizontal="justify" vertical="center" wrapText="1"/>
    </xf>
    <xf numFmtId="164" fontId="9" fillId="2" borderId="1" xfId="2" applyFont="1" applyFill="1" applyBorder="1" applyAlignment="1" applyProtection="1">
      <alignment horizontal="right"/>
      <protection locked="0"/>
    </xf>
    <xf numFmtId="43" fontId="14" fillId="2" borderId="1" xfId="0" applyNumberFormat="1" applyFont="1" applyFill="1" applyBorder="1" applyAlignment="1">
      <alignment horizontal="justify" vertical="center" wrapText="1"/>
    </xf>
    <xf numFmtId="10" fontId="9" fillId="0" borderId="1" xfId="10" applyNumberFormat="1" applyFont="1" applyFill="1" applyBorder="1" applyAlignment="1" applyProtection="1">
      <alignment horizontal="center" vertical="center"/>
      <protection locked="0"/>
    </xf>
    <xf numFmtId="164" fontId="9" fillId="2" borderId="1" xfId="2" applyFont="1" applyFill="1" applyBorder="1" applyAlignment="1" applyProtection="1">
      <alignment horizontal="center" vertical="center"/>
      <protection locked="0"/>
    </xf>
    <xf numFmtId="10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44" fontId="13" fillId="0" borderId="1" xfId="1" applyFont="1" applyBorder="1" applyAlignment="1">
      <alignment horizontal="center" vertical="center" wrapText="1"/>
    </xf>
    <xf numFmtId="44" fontId="14" fillId="2" borderId="1" xfId="0" applyNumberFormat="1" applyFont="1" applyFill="1" applyBorder="1" applyAlignment="1">
      <alignment horizontal="justify" vertical="center" wrapText="1"/>
    </xf>
    <xf numFmtId="9" fontId="6" fillId="0" borderId="1" xfId="0" applyNumberFormat="1" applyFont="1" applyBorder="1" applyAlignment="1">
      <alignment horizontal="center"/>
    </xf>
    <xf numFmtId="44" fontId="13" fillId="0" borderId="1" xfId="0" applyNumberFormat="1" applyFont="1" applyBorder="1" applyAlignment="1">
      <alignment horizontal="center" vertical="center" wrapText="1"/>
    </xf>
    <xf numFmtId="44" fontId="14" fillId="2" borderId="1" xfId="0" applyNumberFormat="1" applyFont="1" applyFill="1" applyBorder="1" applyAlignment="1">
      <alignment horizontal="center" vertical="center" wrapText="1"/>
    </xf>
    <xf numFmtId="9" fontId="13" fillId="0" borderId="1" xfId="0" applyNumberFormat="1" applyFont="1" applyBorder="1" applyAlignment="1">
      <alignment horizontal="center" vertical="center" wrapText="1"/>
    </xf>
    <xf numFmtId="10" fontId="13" fillId="0" borderId="1" xfId="18" applyNumberFormat="1" applyFont="1" applyBorder="1" applyAlignment="1">
      <alignment horizontal="center" vertical="center" wrapText="1"/>
    </xf>
    <xf numFmtId="0" fontId="8" fillId="0" borderId="0" xfId="0" applyFont="1" applyAlignment="1" applyProtection="1"/>
    <xf numFmtId="0" fontId="11" fillId="8" borderId="10" xfId="1" applyNumberFormat="1" applyFont="1" applyFill="1" applyBorder="1"/>
    <xf numFmtId="0" fontId="8" fillId="0" borderId="0" xfId="0" applyFont="1" applyFill="1" applyProtection="1"/>
    <xf numFmtId="0" fontId="6" fillId="0" borderId="0" xfId="0" applyFont="1" applyFill="1" applyBorder="1" applyProtection="1">
      <protection locked="0"/>
    </xf>
    <xf numFmtId="44" fontId="11" fillId="0" borderId="0" xfId="0" applyNumberFormat="1" applyFont="1" applyFill="1" applyBorder="1"/>
    <xf numFmtId="44" fontId="13" fillId="0" borderId="1" xfId="0" applyNumberFormat="1" applyFont="1" applyBorder="1" applyAlignment="1">
      <alignment horizontal="justify" vertical="center" wrapText="1"/>
    </xf>
    <xf numFmtId="0" fontId="14" fillId="0" borderId="1" xfId="0" applyFont="1" applyBorder="1" applyAlignment="1">
      <alignment vertical="center" wrapText="1"/>
    </xf>
    <xf numFmtId="44" fontId="6" fillId="0" borderId="1" xfId="1" applyFont="1" applyBorder="1"/>
    <xf numFmtId="44" fontId="13" fillId="5" borderId="1" xfId="1" applyFont="1" applyFill="1" applyBorder="1" applyAlignment="1">
      <alignment horizontal="justify" vertical="center" wrapText="1"/>
    </xf>
    <xf numFmtId="44" fontId="14" fillId="2" borderId="1" xfId="1" applyFont="1" applyFill="1" applyBorder="1" applyAlignment="1">
      <alignment horizontal="justify" vertical="center" wrapText="1"/>
    </xf>
    <xf numFmtId="10" fontId="5" fillId="6" borderId="1" xfId="10" applyNumberFormat="1" applyFont="1" applyFill="1" applyBorder="1" applyAlignment="1" applyProtection="1">
      <alignment horizontal="center" vertical="center"/>
      <protection locked="0"/>
    </xf>
    <xf numFmtId="10" fontId="13" fillId="6" borderId="1" xfId="0" applyNumberFormat="1" applyFont="1" applyFill="1" applyBorder="1" applyAlignment="1">
      <alignment horizontal="center" vertical="center" wrapText="1"/>
    </xf>
    <xf numFmtId="44" fontId="19" fillId="9" borderId="1" xfId="0" applyNumberFormat="1" applyFont="1" applyFill="1" applyBorder="1" applyAlignment="1">
      <alignment horizontal="justify" vertical="center" wrapText="1"/>
    </xf>
    <xf numFmtId="164" fontId="10" fillId="0" borderId="1" xfId="2" applyFont="1" applyFill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center" vertical="center" wrapText="1"/>
    </xf>
    <xf numFmtId="1" fontId="9" fillId="0" borderId="1" xfId="0" applyNumberFormat="1" applyFont="1" applyFill="1" applyBorder="1" applyAlignment="1" applyProtection="1">
      <alignment horizontal="center" vertical="center" wrapText="1"/>
    </xf>
    <xf numFmtId="2" fontId="21" fillId="0" borderId="1" xfId="0" applyNumberFormat="1" applyFont="1" applyFill="1" applyBorder="1" applyAlignment="1" applyProtection="1">
      <alignment vertical="center" wrapText="1"/>
    </xf>
    <xf numFmtId="0" fontId="0" fillId="0" borderId="0" xfId="0"/>
    <xf numFmtId="4" fontId="2" fillId="0" borderId="0" xfId="0" applyNumberFormat="1" applyFont="1" applyFill="1" applyBorder="1"/>
    <xf numFmtId="0" fontId="21" fillId="0" borderId="15" xfId="0" applyFont="1" applyFill="1" applyBorder="1" applyAlignment="1" applyProtection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21" fillId="0" borderId="16" xfId="0" applyFont="1" applyBorder="1" applyAlignment="1">
      <alignment horizontal="center" vertical="center" wrapText="1"/>
    </xf>
    <xf numFmtId="1" fontId="21" fillId="0" borderId="1" xfId="0" applyNumberFormat="1" applyFont="1" applyFill="1" applyBorder="1" applyAlignment="1" applyProtection="1">
      <alignment horizontal="center" vertical="center"/>
    </xf>
    <xf numFmtId="44" fontId="21" fillId="0" borderId="1" xfId="19" applyFont="1" applyFill="1" applyBorder="1" applyAlignment="1" applyProtection="1">
      <alignment horizontal="right" vertical="center"/>
      <protection locked="0"/>
    </xf>
    <xf numFmtId="44" fontId="21" fillId="0" borderId="17" xfId="19" applyFont="1" applyFill="1" applyBorder="1" applyAlignment="1" applyProtection="1">
      <alignment horizontal="right" vertical="center"/>
      <protection locked="0"/>
    </xf>
    <xf numFmtId="1" fontId="20" fillId="10" borderId="13" xfId="19" applyNumberFormat="1" applyFont="1" applyFill="1" applyBorder="1" applyAlignment="1" applyProtection="1">
      <alignment horizontal="center" vertical="center"/>
    </xf>
    <xf numFmtId="166" fontId="20" fillId="10" borderId="13" xfId="0" applyNumberFormat="1" applyFont="1" applyFill="1" applyBorder="1" applyAlignment="1" applyProtection="1">
      <alignment horizontal="right" vertical="center"/>
    </xf>
    <xf numFmtId="166" fontId="20" fillId="10" borderId="13" xfId="0" applyNumberFormat="1" applyFont="1" applyFill="1" applyBorder="1" applyAlignment="1" applyProtection="1">
      <alignment horizontal="right" vertical="center"/>
      <protection locked="0"/>
    </xf>
    <xf numFmtId="166" fontId="22" fillId="11" borderId="14" xfId="0" applyNumberFormat="1" applyFont="1" applyFill="1" applyBorder="1" applyAlignment="1" applyProtection="1">
      <alignment horizontal="right" vertical="center"/>
      <protection locked="0"/>
    </xf>
    <xf numFmtId="0" fontId="21" fillId="0" borderId="0" xfId="0" applyFont="1"/>
    <xf numFmtId="1" fontId="21" fillId="0" borderId="0" xfId="0" applyNumberFormat="1" applyFont="1"/>
    <xf numFmtId="2" fontId="21" fillId="0" borderId="11" xfId="0" applyNumberFormat="1" applyFont="1" applyFill="1" applyBorder="1" applyAlignment="1" applyProtection="1">
      <alignment vertical="center" wrapText="1"/>
    </xf>
    <xf numFmtId="1" fontId="21" fillId="0" borderId="11" xfId="0" applyNumberFormat="1" applyFont="1" applyFill="1" applyBorder="1" applyAlignment="1" applyProtection="1">
      <alignment horizontal="center" vertical="center"/>
    </xf>
    <xf numFmtId="44" fontId="21" fillId="0" borderId="11" xfId="19" applyFont="1" applyFill="1" applyBorder="1" applyAlignment="1" applyProtection="1">
      <alignment horizontal="right" vertical="center"/>
      <protection locked="0"/>
    </xf>
    <xf numFmtId="44" fontId="21" fillId="0" borderId="19" xfId="19" applyFont="1" applyFill="1" applyBorder="1" applyAlignment="1" applyProtection="1">
      <alignment horizontal="right" vertical="center"/>
      <protection locked="0"/>
    </xf>
    <xf numFmtId="0" fontId="8" fillId="0" borderId="0" xfId="0" applyFont="1" applyBorder="1" applyAlignment="1" applyProtection="1">
      <alignment horizontal="left"/>
    </xf>
    <xf numFmtId="0" fontId="9" fillId="0" borderId="1" xfId="0" applyFont="1" applyFill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9" fontId="6" fillId="0" borderId="0" xfId="18" applyFont="1" applyBorder="1"/>
    <xf numFmtId="2" fontId="6" fillId="0" borderId="0" xfId="0" applyNumberFormat="1" applyFont="1"/>
    <xf numFmtId="10" fontId="14" fillId="0" borderId="1" xfId="0" applyNumberFormat="1" applyFont="1" applyBorder="1" applyAlignment="1">
      <alignment horizontal="center" vertical="center" wrapText="1"/>
    </xf>
    <xf numFmtId="0" fontId="23" fillId="0" borderId="1" xfId="0" applyFont="1" applyFill="1" applyBorder="1" applyAlignment="1" applyProtection="1">
      <alignment vertical="center" wrapText="1"/>
    </xf>
    <xf numFmtId="0" fontId="24" fillId="0" borderId="1" xfId="0" applyFont="1" applyBorder="1" applyAlignment="1" applyProtection="1">
      <alignment vertical="center" wrapText="1"/>
    </xf>
    <xf numFmtId="44" fontId="6" fillId="0" borderId="1" xfId="1" applyNumberFormat="1" applyFont="1" applyFill="1" applyBorder="1" applyAlignment="1">
      <alignment horizontal="center" vertical="center"/>
    </xf>
    <xf numFmtId="0" fontId="23" fillId="0" borderId="1" xfId="0" applyFont="1" applyBorder="1" applyAlignment="1" applyProtection="1">
      <alignment vertical="center" wrapText="1"/>
    </xf>
    <xf numFmtId="10" fontId="6" fillId="0" borderId="1" xfId="0" applyNumberFormat="1" applyFont="1" applyBorder="1" applyAlignment="1">
      <alignment horizontal="center" vertical="center"/>
    </xf>
    <xf numFmtId="10" fontId="6" fillId="0" borderId="0" xfId="18" applyNumberFormat="1" applyFont="1"/>
    <xf numFmtId="167" fontId="6" fillId="0" borderId="0" xfId="0" applyNumberFormat="1" applyFont="1"/>
    <xf numFmtId="0" fontId="23" fillId="0" borderId="1" xfId="0" applyFont="1" applyFill="1" applyBorder="1" applyAlignment="1" applyProtection="1"/>
    <xf numFmtId="164" fontId="4" fillId="0" borderId="1" xfId="2" applyFont="1" applyFill="1" applyBorder="1" applyAlignment="1" applyProtection="1">
      <alignment horizontal="right"/>
      <protection locked="0"/>
    </xf>
    <xf numFmtId="0" fontId="14" fillId="0" borderId="1" xfId="0" applyFont="1" applyBorder="1" applyAlignment="1">
      <alignment horizontal="center" vertical="center" wrapText="1"/>
    </xf>
    <xf numFmtId="0" fontId="8" fillId="0" borderId="0" xfId="0" applyFont="1" applyBorder="1" applyAlignment="1" applyProtection="1">
      <alignment horizontal="left"/>
    </xf>
    <xf numFmtId="0" fontId="9" fillId="0" borderId="1" xfId="0" applyFont="1" applyFill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left" vertical="center" wrapText="1"/>
    </xf>
    <xf numFmtId="0" fontId="4" fillId="0" borderId="5" xfId="0" applyFont="1" applyBorder="1" applyAlignment="1" applyProtection="1">
      <alignment horizontal="left" vertical="center" wrapText="1"/>
    </xf>
    <xf numFmtId="0" fontId="4" fillId="0" borderId="0" xfId="0" applyFont="1" applyAlignment="1" applyProtection="1">
      <alignment horizontal="center" vertical="center"/>
    </xf>
    <xf numFmtId="0" fontId="4" fillId="3" borderId="0" xfId="0" applyFont="1" applyFill="1" applyAlignment="1" applyProtection="1">
      <alignment horizontal="center" vertical="center"/>
    </xf>
    <xf numFmtId="0" fontId="4" fillId="5" borderId="0" xfId="0" applyFont="1" applyFill="1" applyAlignment="1" applyProtection="1">
      <alignment horizontal="center" vertical="center"/>
    </xf>
    <xf numFmtId="0" fontId="14" fillId="5" borderId="6" xfId="0" applyFont="1" applyFill="1" applyBorder="1" applyAlignment="1">
      <alignment horizontal="center" vertical="center"/>
    </xf>
    <xf numFmtId="0" fontId="9" fillId="3" borderId="6" xfId="0" applyFont="1" applyFill="1" applyBorder="1" applyAlignment="1" applyProtection="1">
      <alignment horizontal="center"/>
    </xf>
    <xf numFmtId="0" fontId="9" fillId="0" borderId="0" xfId="0" applyFont="1" applyAlignment="1" applyProtection="1">
      <alignment horizontal="center"/>
    </xf>
    <xf numFmtId="0" fontId="8" fillId="0" borderId="7" xfId="0" applyFont="1" applyBorder="1" applyAlignment="1" applyProtection="1">
      <alignment horizontal="left"/>
    </xf>
    <xf numFmtId="0" fontId="9" fillId="3" borderId="8" xfId="0" applyFont="1" applyFill="1" applyBorder="1" applyAlignment="1" applyProtection="1">
      <alignment horizontal="center"/>
    </xf>
    <xf numFmtId="0" fontId="8" fillId="0" borderId="0" xfId="0" applyFont="1" applyBorder="1" applyAlignment="1" applyProtection="1">
      <alignment horizontal="left"/>
    </xf>
    <xf numFmtId="0" fontId="9" fillId="3" borderId="0" xfId="0" applyFont="1" applyFill="1" applyBorder="1" applyAlignment="1" applyProtection="1">
      <alignment horizontal="center"/>
    </xf>
    <xf numFmtId="0" fontId="11" fillId="3" borderId="0" xfId="0" applyFont="1" applyFill="1" applyBorder="1" applyAlignment="1" applyProtection="1">
      <alignment horizontal="center"/>
    </xf>
    <xf numFmtId="0" fontId="9" fillId="0" borderId="1" xfId="0" applyFont="1" applyFill="1" applyBorder="1" applyAlignment="1" applyProtection="1">
      <alignment horizontal="center" vertical="center" wrapText="1"/>
    </xf>
    <xf numFmtId="0" fontId="9" fillId="3" borderId="0" xfId="0" applyFont="1" applyFill="1" applyBorder="1" applyAlignment="1" applyProtection="1">
      <alignment horizontal="center" vertical="center"/>
    </xf>
    <xf numFmtId="0" fontId="9" fillId="5" borderId="6" xfId="0" applyFont="1" applyFill="1" applyBorder="1" applyAlignment="1" applyProtection="1">
      <alignment horizontal="center" vertical="center"/>
    </xf>
    <xf numFmtId="0" fontId="9" fillId="0" borderId="1" xfId="0" applyFont="1" applyBorder="1" applyAlignment="1" applyProtection="1">
      <alignment horizontal="center" vertical="center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/>
    </xf>
    <xf numFmtId="0" fontId="9" fillId="5" borderId="0" xfId="0" applyFont="1" applyFill="1" applyAlignment="1" applyProtection="1">
      <alignment horizontal="center"/>
    </xf>
    <xf numFmtId="0" fontId="14" fillId="3" borderId="0" xfId="0" applyFont="1" applyFill="1" applyAlignment="1">
      <alignment horizontal="center" vertical="center"/>
    </xf>
    <xf numFmtId="0" fontId="14" fillId="5" borderId="0" xfId="0" applyFont="1" applyFill="1" applyAlignment="1">
      <alignment horizontal="center" vertical="center"/>
    </xf>
    <xf numFmtId="0" fontId="14" fillId="5" borderId="0" xfId="0" applyFont="1" applyFill="1" applyBorder="1" applyAlignment="1">
      <alignment horizontal="center" vertical="center"/>
    </xf>
    <xf numFmtId="0" fontId="8" fillId="0" borderId="7" xfId="0" applyFont="1" applyFill="1" applyBorder="1" applyAlignment="1" applyProtection="1">
      <alignment horizontal="left"/>
    </xf>
    <xf numFmtId="0" fontId="9" fillId="3" borderId="0" xfId="0" applyFont="1" applyFill="1" applyAlignment="1" applyProtection="1">
      <alignment horizontal="center"/>
    </xf>
    <xf numFmtId="0" fontId="8" fillId="0" borderId="0" xfId="0" applyFont="1" applyFill="1" applyBorder="1" applyAlignment="1" applyProtection="1">
      <alignment horizontal="left"/>
    </xf>
    <xf numFmtId="0" fontId="8" fillId="7" borderId="0" xfId="0" applyFont="1" applyFill="1" applyAlignment="1" applyProtection="1">
      <alignment horizontal="center"/>
    </xf>
    <xf numFmtId="0" fontId="11" fillId="3" borderId="0" xfId="0" applyFont="1" applyFill="1" applyAlignment="1">
      <alignment horizontal="center" vertical="center"/>
    </xf>
    <xf numFmtId="0" fontId="11" fillId="5" borderId="3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11" fillId="5" borderId="5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/>
    </xf>
    <xf numFmtId="0" fontId="11" fillId="0" borderId="9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20" fillId="2" borderId="0" xfId="0" applyFont="1" applyFill="1" applyBorder="1" applyAlignment="1" applyProtection="1">
      <alignment horizontal="center" vertical="center" wrapText="1"/>
    </xf>
    <xf numFmtId="0" fontId="20" fillId="4" borderId="12" xfId="0" applyFont="1" applyFill="1" applyBorder="1" applyAlignment="1" applyProtection="1">
      <alignment horizontal="center" vertical="center" wrapText="1"/>
    </xf>
    <xf numFmtId="0" fontId="20" fillId="4" borderId="13" xfId="0" applyFont="1" applyFill="1" applyBorder="1" applyAlignment="1" applyProtection="1">
      <alignment horizontal="center" vertical="center" wrapText="1"/>
    </xf>
    <xf numFmtId="0" fontId="20" fillId="4" borderId="14" xfId="0" applyFont="1" applyFill="1" applyBorder="1" applyAlignment="1" applyProtection="1">
      <alignment horizontal="center" vertical="center" wrapText="1"/>
    </xf>
    <xf numFmtId="2" fontId="21" fillId="0" borderId="18" xfId="0" applyNumberFormat="1" applyFont="1" applyFill="1" applyBorder="1" applyAlignment="1" applyProtection="1">
      <alignment horizontal="center" vertical="center"/>
    </xf>
    <xf numFmtId="2" fontId="21" fillId="0" borderId="20" xfId="0" applyNumberFormat="1" applyFont="1" applyFill="1" applyBorder="1" applyAlignment="1" applyProtection="1">
      <alignment horizontal="center" vertical="center"/>
    </xf>
    <xf numFmtId="2" fontId="20" fillId="10" borderId="12" xfId="0" applyNumberFormat="1" applyFont="1" applyFill="1" applyBorder="1" applyAlignment="1" applyProtection="1">
      <alignment horizontal="center" vertical="center"/>
    </xf>
    <xf numFmtId="2" fontId="20" fillId="10" borderId="13" xfId="0" applyNumberFormat="1" applyFont="1" applyFill="1" applyBorder="1" applyAlignment="1" applyProtection="1">
      <alignment horizontal="center" vertical="center"/>
    </xf>
  </cellXfs>
  <cellStyles count="25">
    <cellStyle name="Moeda" xfId="1" builtinId="4"/>
    <cellStyle name="Moeda 2" xfId="3"/>
    <cellStyle name="Moeda 2 2" xfId="4"/>
    <cellStyle name="Moeda 3" xfId="5"/>
    <cellStyle name="Moeda 4" xfId="6"/>
    <cellStyle name="Moeda 5" xfId="2"/>
    <cellStyle name="Moeda 6" xfId="19"/>
    <cellStyle name="Normal" xfId="0" builtinId="0"/>
    <cellStyle name="Normal 2" xfId="7"/>
    <cellStyle name="Normal 3" xfId="8"/>
    <cellStyle name="Porcentagem" xfId="18" builtinId="5"/>
    <cellStyle name="Porcentagem 2" xfId="9"/>
    <cellStyle name="Porcentagem 2 2" xfId="10"/>
    <cellStyle name="Porcentagem 3" xfId="11"/>
    <cellStyle name="Porcentagem 3 2" xfId="12"/>
    <cellStyle name="Separador de milhares 2" xfId="13"/>
    <cellStyle name="Separador de milhares 2 2" xfId="14"/>
    <cellStyle name="Separador de milhares 2 2 2" xfId="21"/>
    <cellStyle name="Separador de milhares 2 3" xfId="20"/>
    <cellStyle name="Separador de milhares 3" xfId="15"/>
    <cellStyle name="Separador de milhares 3 2" xfId="16"/>
    <cellStyle name="Separador de milhares 3 2 2" xfId="23"/>
    <cellStyle name="Separador de milhares 3 3" xfId="22"/>
    <cellStyle name="Vírgula 2" xfId="17"/>
    <cellStyle name="Vírgula 2 2" xfId="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176"/>
  <sheetViews>
    <sheetView topLeftCell="A94" workbookViewId="0">
      <selection activeCell="D183" sqref="D183"/>
    </sheetView>
  </sheetViews>
  <sheetFormatPr defaultRowHeight="12" x14ac:dyDescent="0.2"/>
  <cols>
    <col min="1" max="1" width="17.28515625" style="2" customWidth="1"/>
    <col min="2" max="2" width="58.28515625" style="2" customWidth="1"/>
    <col min="3" max="3" width="20.7109375" style="2" customWidth="1"/>
    <col min="4" max="4" width="16.28515625" style="2" bestFit="1" customWidth="1"/>
    <col min="5" max="5" width="13.28515625" style="2" bestFit="1" customWidth="1"/>
    <col min="6" max="6" width="16" style="2" hidden="1" customWidth="1"/>
    <col min="7" max="7" width="11.28515625" style="2" bestFit="1" customWidth="1"/>
    <col min="8" max="8" width="16" style="2" bestFit="1" customWidth="1"/>
    <col min="9" max="9" width="13.5703125" style="2" bestFit="1" customWidth="1"/>
    <col min="10" max="10" width="13.7109375" style="2" customWidth="1"/>
    <col min="11" max="16384" width="9.140625" style="2"/>
  </cols>
  <sheetData>
    <row r="1" spans="1:4" x14ac:dyDescent="0.2">
      <c r="A1" s="162" t="s">
        <v>45</v>
      </c>
      <c r="B1" s="162"/>
      <c r="C1" s="162"/>
      <c r="D1" s="162"/>
    </row>
    <row r="2" spans="1:4" x14ac:dyDescent="0.2">
      <c r="A2" s="3"/>
      <c r="B2" s="3"/>
      <c r="C2" s="3"/>
      <c r="D2" s="1"/>
    </row>
    <row r="3" spans="1:4" x14ac:dyDescent="0.2">
      <c r="A3" s="163" t="s">
        <v>183</v>
      </c>
      <c r="B3" s="163"/>
      <c r="C3" s="163"/>
      <c r="D3" s="163"/>
    </row>
    <row r="4" spans="1:4" x14ac:dyDescent="0.2">
      <c r="A4" s="5"/>
      <c r="B4" s="5"/>
      <c r="C4" s="5"/>
      <c r="D4" s="4"/>
    </row>
    <row r="5" spans="1:4" x14ac:dyDescent="0.2">
      <c r="A5" s="164" t="s">
        <v>146</v>
      </c>
      <c r="B5" s="164"/>
      <c r="C5" s="164"/>
      <c r="D5" s="164"/>
    </row>
    <row r="6" spans="1:4" x14ac:dyDescent="0.2">
      <c r="A6" s="6"/>
      <c r="B6" s="6"/>
      <c r="C6" s="7"/>
      <c r="D6" s="6"/>
    </row>
    <row r="7" spans="1:4" x14ac:dyDescent="0.2">
      <c r="A7" s="160" t="s">
        <v>142</v>
      </c>
      <c r="B7" s="161"/>
      <c r="C7" s="8"/>
      <c r="D7" s="6"/>
    </row>
    <row r="8" spans="1:4" x14ac:dyDescent="0.2">
      <c r="A8" s="160" t="s">
        <v>141</v>
      </c>
      <c r="B8" s="161"/>
      <c r="C8" s="9"/>
      <c r="D8" s="10"/>
    </row>
    <row r="9" spans="1:4" x14ac:dyDescent="0.2">
      <c r="A9" s="160" t="s">
        <v>46</v>
      </c>
      <c r="B9" s="161"/>
      <c r="C9" s="11"/>
      <c r="D9" s="10"/>
    </row>
    <row r="10" spans="1:4" x14ac:dyDescent="0.2">
      <c r="A10" s="12"/>
      <c r="B10" s="12"/>
      <c r="C10" s="13"/>
    </row>
    <row r="11" spans="1:4" x14ac:dyDescent="0.2">
      <c r="A11" s="166" t="s">
        <v>0</v>
      </c>
      <c r="B11" s="166"/>
      <c r="C11" s="166"/>
    </row>
    <row r="12" spans="1:4" x14ac:dyDescent="0.2">
      <c r="A12" s="14" t="s">
        <v>1</v>
      </c>
      <c r="B12" s="15" t="s">
        <v>2</v>
      </c>
      <c r="C12" s="46" t="s">
        <v>47</v>
      </c>
    </row>
    <row r="13" spans="1:4" x14ac:dyDescent="0.2">
      <c r="A13" s="14" t="s">
        <v>3</v>
      </c>
      <c r="B13" s="15" t="s">
        <v>4</v>
      </c>
      <c r="C13" s="47"/>
    </row>
    <row r="14" spans="1:4" x14ac:dyDescent="0.2">
      <c r="A14" s="14" t="s">
        <v>5</v>
      </c>
      <c r="B14" s="15" t="s">
        <v>6</v>
      </c>
      <c r="C14" s="17"/>
    </row>
    <row r="15" spans="1:4" x14ac:dyDescent="0.2">
      <c r="A15" s="14" t="s">
        <v>7</v>
      </c>
      <c r="B15" s="15" t="s">
        <v>8</v>
      </c>
      <c r="C15" s="16"/>
    </row>
    <row r="16" spans="1:4" x14ac:dyDescent="0.2">
      <c r="A16" s="18"/>
      <c r="B16" s="19"/>
      <c r="C16" s="18"/>
    </row>
    <row r="17" spans="1:4" x14ac:dyDescent="0.2">
      <c r="A17" s="167"/>
      <c r="B17" s="167"/>
      <c r="C17" s="167"/>
    </row>
    <row r="18" spans="1:4" x14ac:dyDescent="0.2">
      <c r="A18" s="167" t="s">
        <v>49</v>
      </c>
      <c r="B18" s="167"/>
      <c r="C18" s="167"/>
    </row>
    <row r="19" spans="1:4" ht="36" x14ac:dyDescent="0.2">
      <c r="A19" s="62" t="s">
        <v>50</v>
      </c>
      <c r="B19" s="62" t="s">
        <v>51</v>
      </c>
      <c r="C19" s="25" t="s">
        <v>52</v>
      </c>
    </row>
    <row r="20" spans="1:4" x14ac:dyDescent="0.2">
      <c r="A20" s="159" t="s">
        <v>148</v>
      </c>
      <c r="B20" s="119" t="s">
        <v>143</v>
      </c>
      <c r="C20" s="120"/>
    </row>
    <row r="21" spans="1:4" x14ac:dyDescent="0.2">
      <c r="A21" s="159"/>
      <c r="B21" s="21"/>
      <c r="C21" s="31"/>
    </row>
    <row r="22" spans="1:4" x14ac:dyDescent="0.2">
      <c r="A22" s="159"/>
      <c r="B22" s="20"/>
      <c r="C22" s="158"/>
    </row>
    <row r="23" spans="1:4" x14ac:dyDescent="0.2">
      <c r="A23" s="159"/>
      <c r="B23" s="20"/>
      <c r="C23" s="23"/>
    </row>
    <row r="24" spans="1:4" x14ac:dyDescent="0.2">
      <c r="A24" s="168"/>
      <c r="B24" s="168"/>
      <c r="C24" s="168"/>
    </row>
    <row r="25" spans="1:4" x14ac:dyDescent="0.2">
      <c r="A25" s="157"/>
      <c r="B25" s="157"/>
      <c r="C25" s="157"/>
    </row>
    <row r="26" spans="1:4" x14ac:dyDescent="0.2">
      <c r="A26" s="169" t="s">
        <v>9</v>
      </c>
      <c r="B26" s="169"/>
      <c r="C26" s="169"/>
    </row>
    <row r="27" spans="1:4" x14ac:dyDescent="0.2">
      <c r="A27" s="159">
        <v>1</v>
      </c>
      <c r="B27" s="20" t="s">
        <v>10</v>
      </c>
      <c r="C27" s="158" t="s">
        <v>160</v>
      </c>
    </row>
    <row r="28" spans="1:4" x14ac:dyDescent="0.2">
      <c r="A28" s="159">
        <v>2</v>
      </c>
      <c r="B28" s="20" t="s">
        <v>53</v>
      </c>
      <c r="C28" s="69"/>
    </row>
    <row r="29" spans="1:4" ht="24" x14ac:dyDescent="0.2">
      <c r="A29" s="159">
        <v>3</v>
      </c>
      <c r="B29" s="21" t="s">
        <v>145</v>
      </c>
      <c r="C29" s="31"/>
      <c r="D29" s="26"/>
    </row>
    <row r="30" spans="1:4" x14ac:dyDescent="0.2">
      <c r="A30" s="159">
        <v>4</v>
      </c>
      <c r="B30" s="20" t="s">
        <v>11</v>
      </c>
      <c r="C30" s="77"/>
      <c r="D30" s="26"/>
    </row>
    <row r="31" spans="1:4" x14ac:dyDescent="0.2">
      <c r="A31" s="159">
        <v>5</v>
      </c>
      <c r="B31" s="20" t="s">
        <v>12</v>
      </c>
      <c r="C31" s="63"/>
      <c r="D31" s="30"/>
    </row>
    <row r="32" spans="1:4" x14ac:dyDescent="0.2">
      <c r="A32" s="170"/>
      <c r="B32" s="170"/>
      <c r="C32" s="170"/>
      <c r="D32" s="30"/>
    </row>
    <row r="33" spans="1:4" x14ac:dyDescent="0.2">
      <c r="A33" s="18"/>
      <c r="B33" s="24"/>
      <c r="C33" s="18"/>
      <c r="D33" s="26"/>
    </row>
    <row r="34" spans="1:4" x14ac:dyDescent="0.2">
      <c r="A34" s="171" t="s">
        <v>13</v>
      </c>
      <c r="B34" s="172"/>
      <c r="C34" s="172"/>
      <c r="D34" s="26"/>
    </row>
    <row r="35" spans="1:4" x14ac:dyDescent="0.2">
      <c r="A35" s="158">
        <v>1</v>
      </c>
      <c r="B35" s="158" t="s">
        <v>14</v>
      </c>
      <c r="C35" s="158" t="s">
        <v>15</v>
      </c>
      <c r="D35" s="26"/>
    </row>
    <row r="36" spans="1:4" x14ac:dyDescent="0.2">
      <c r="A36" s="52" t="s">
        <v>1</v>
      </c>
      <c r="B36" s="21" t="s">
        <v>16</v>
      </c>
      <c r="C36" s="27">
        <f>C29</f>
        <v>0</v>
      </c>
      <c r="D36" s="26"/>
    </row>
    <row r="37" spans="1:4" x14ac:dyDescent="0.2">
      <c r="A37" s="158" t="s">
        <v>3</v>
      </c>
      <c r="B37" s="28" t="s">
        <v>42</v>
      </c>
      <c r="C37" s="29">
        <f>(C29/100)*30</f>
        <v>0</v>
      </c>
      <c r="D37" s="26"/>
    </row>
    <row r="38" spans="1:4" x14ac:dyDescent="0.2">
      <c r="A38" s="52" t="s">
        <v>5</v>
      </c>
      <c r="B38" s="28" t="s">
        <v>17</v>
      </c>
      <c r="C38" s="31">
        <v>0</v>
      </c>
      <c r="D38" s="26"/>
    </row>
    <row r="39" spans="1:4" x14ac:dyDescent="0.2">
      <c r="A39" s="52" t="s">
        <v>7</v>
      </c>
      <c r="B39" s="21" t="s">
        <v>18</v>
      </c>
      <c r="C39" s="22">
        <v>0</v>
      </c>
      <c r="D39" s="26"/>
    </row>
    <row r="40" spans="1:4" x14ac:dyDescent="0.2">
      <c r="A40" s="52" t="s">
        <v>19</v>
      </c>
      <c r="B40" s="21" t="s">
        <v>54</v>
      </c>
      <c r="C40" s="22">
        <v>0</v>
      </c>
      <c r="D40" s="33"/>
    </row>
    <row r="41" spans="1:4" x14ac:dyDescent="0.2">
      <c r="A41" s="52" t="s">
        <v>20</v>
      </c>
      <c r="B41" s="21" t="s">
        <v>55</v>
      </c>
      <c r="C41" s="22">
        <v>0</v>
      </c>
      <c r="D41" s="33"/>
    </row>
    <row r="42" spans="1:4" x14ac:dyDescent="0.2">
      <c r="A42" s="52" t="s">
        <v>21</v>
      </c>
      <c r="B42" s="21" t="s">
        <v>41</v>
      </c>
      <c r="C42" s="22"/>
    </row>
    <row r="43" spans="1:4" x14ac:dyDescent="0.2">
      <c r="A43" s="173" t="s">
        <v>23</v>
      </c>
      <c r="B43" s="173"/>
      <c r="C43" s="90">
        <f>SUM(C36:C42)</f>
        <v>0</v>
      </c>
      <c r="D43" s="64"/>
    </row>
    <row r="44" spans="1:4" x14ac:dyDescent="0.2">
      <c r="A44" s="32"/>
      <c r="B44" s="32"/>
      <c r="C44" s="13"/>
      <c r="D44" s="64"/>
    </row>
    <row r="45" spans="1:4" x14ac:dyDescent="0.2">
      <c r="A45" s="32"/>
      <c r="B45" s="32"/>
      <c r="C45" s="13"/>
      <c r="D45" s="64"/>
    </row>
    <row r="46" spans="1:4" x14ac:dyDescent="0.2">
      <c r="A46" s="174" t="s">
        <v>56</v>
      </c>
      <c r="B46" s="174"/>
      <c r="C46" s="174"/>
      <c r="D46" s="174"/>
    </row>
    <row r="47" spans="1:4" x14ac:dyDescent="0.2">
      <c r="A47" s="42"/>
      <c r="B47" s="76"/>
      <c r="C47" s="76"/>
      <c r="D47" s="64"/>
    </row>
    <row r="48" spans="1:4" x14ac:dyDescent="0.2">
      <c r="A48" s="175" t="s">
        <v>57</v>
      </c>
      <c r="B48" s="175"/>
      <c r="C48" s="175"/>
      <c r="D48" s="175"/>
    </row>
    <row r="49" spans="1:4" s="55" customFormat="1" x14ac:dyDescent="0.2">
      <c r="A49" s="159" t="s">
        <v>58</v>
      </c>
      <c r="B49" s="159" t="s">
        <v>59</v>
      </c>
      <c r="C49" s="156" t="s">
        <v>65</v>
      </c>
      <c r="D49" s="159" t="s">
        <v>15</v>
      </c>
    </row>
    <row r="50" spans="1:4" s="55" customFormat="1" x14ac:dyDescent="0.2">
      <c r="A50" s="159" t="s">
        <v>1</v>
      </c>
      <c r="B50" s="65" t="s">
        <v>39</v>
      </c>
      <c r="C50" s="96"/>
      <c r="D50" s="86">
        <f>C50*C29</f>
        <v>0</v>
      </c>
    </row>
    <row r="51" spans="1:4" s="55" customFormat="1" x14ac:dyDescent="0.2">
      <c r="A51" s="159" t="s">
        <v>3</v>
      </c>
      <c r="B51" s="65" t="s">
        <v>60</v>
      </c>
      <c r="C51" s="96"/>
      <c r="D51" s="86">
        <f>C51*C29</f>
        <v>0</v>
      </c>
    </row>
    <row r="52" spans="1:4" s="55" customFormat="1" x14ac:dyDescent="0.2">
      <c r="A52" s="176" t="s">
        <v>61</v>
      </c>
      <c r="B52" s="176"/>
      <c r="C52" s="96"/>
      <c r="D52" s="89">
        <f>SUM(D50:D51)</f>
        <v>0</v>
      </c>
    </row>
    <row r="53" spans="1:4" s="55" customFormat="1" x14ac:dyDescent="0.2">
      <c r="A53" s="59"/>
      <c r="B53" s="59"/>
      <c r="C53" s="59"/>
      <c r="D53" s="64"/>
    </row>
    <row r="54" spans="1:4" s="55" customFormat="1" x14ac:dyDescent="0.2">
      <c r="A54" s="59"/>
      <c r="B54" s="59"/>
      <c r="C54" s="59"/>
      <c r="D54" s="64"/>
    </row>
    <row r="55" spans="1:4" s="55" customFormat="1" x14ac:dyDescent="0.2">
      <c r="A55" s="165" t="s">
        <v>62</v>
      </c>
      <c r="B55" s="165"/>
      <c r="C55" s="165"/>
      <c r="D55" s="165"/>
    </row>
    <row r="56" spans="1:4" s="55" customFormat="1" x14ac:dyDescent="0.2">
      <c r="A56" s="156" t="s">
        <v>63</v>
      </c>
      <c r="B56" s="66" t="s">
        <v>64</v>
      </c>
      <c r="C56" s="156" t="s">
        <v>65</v>
      </c>
      <c r="D56" s="156" t="s">
        <v>15</v>
      </c>
    </row>
    <row r="57" spans="1:4" s="55" customFormat="1" x14ac:dyDescent="0.2">
      <c r="A57" s="67" t="s">
        <v>1</v>
      </c>
      <c r="B57" s="65" t="s">
        <v>66</v>
      </c>
      <c r="C57" s="68"/>
      <c r="D57" s="87">
        <f>C57*C29</f>
        <v>0</v>
      </c>
    </row>
    <row r="58" spans="1:4" s="55" customFormat="1" x14ac:dyDescent="0.2">
      <c r="A58" s="67" t="s">
        <v>3</v>
      </c>
      <c r="B58" s="65" t="s">
        <v>67</v>
      </c>
      <c r="C58" s="68"/>
      <c r="D58" s="87">
        <f>C58*C29</f>
        <v>0</v>
      </c>
    </row>
    <row r="59" spans="1:4" s="55" customFormat="1" x14ac:dyDescent="0.2">
      <c r="A59" s="67" t="s">
        <v>5</v>
      </c>
      <c r="B59" s="65" t="s">
        <v>68</v>
      </c>
      <c r="C59" s="116"/>
      <c r="D59" s="87">
        <f>C59*C29</f>
        <v>0</v>
      </c>
    </row>
    <row r="60" spans="1:4" s="55" customFormat="1" x14ac:dyDescent="0.2">
      <c r="A60" s="67" t="s">
        <v>7</v>
      </c>
      <c r="B60" s="65" t="s">
        <v>69</v>
      </c>
      <c r="C60" s="68"/>
      <c r="D60" s="87">
        <f>C60*C29</f>
        <v>0</v>
      </c>
    </row>
    <row r="61" spans="1:4" s="55" customFormat="1" x14ac:dyDescent="0.2">
      <c r="A61" s="67" t="s">
        <v>19</v>
      </c>
      <c r="B61" s="65" t="s">
        <v>70</v>
      </c>
      <c r="C61" s="68"/>
      <c r="D61" s="87">
        <f>C61*C29</f>
        <v>0</v>
      </c>
    </row>
    <row r="62" spans="1:4" s="55" customFormat="1" x14ac:dyDescent="0.2">
      <c r="A62" s="67" t="s">
        <v>20</v>
      </c>
      <c r="B62" s="65" t="s">
        <v>71</v>
      </c>
      <c r="C62" s="68"/>
      <c r="D62" s="87">
        <f>C62*C29</f>
        <v>0</v>
      </c>
    </row>
    <row r="63" spans="1:4" s="55" customFormat="1" x14ac:dyDescent="0.2">
      <c r="A63" s="67" t="s">
        <v>21</v>
      </c>
      <c r="B63" s="65" t="s">
        <v>72</v>
      </c>
      <c r="C63" s="68"/>
      <c r="D63" s="87">
        <f>C63*C29</f>
        <v>0</v>
      </c>
    </row>
    <row r="64" spans="1:4" s="55" customFormat="1" x14ac:dyDescent="0.2">
      <c r="A64" s="67" t="s">
        <v>22</v>
      </c>
      <c r="B64" s="65" t="s">
        <v>73</v>
      </c>
      <c r="C64" s="68"/>
      <c r="D64" s="87">
        <f>C64*C29</f>
        <v>0</v>
      </c>
    </row>
    <row r="65" spans="1:5" s="55" customFormat="1" x14ac:dyDescent="0.2">
      <c r="A65" s="180" t="s">
        <v>32</v>
      </c>
      <c r="B65" s="180"/>
      <c r="C65" s="68"/>
      <c r="D65" s="88">
        <f>SUM(D57:D64)</f>
        <v>0</v>
      </c>
    </row>
    <row r="66" spans="1:5" s="55" customFormat="1" x14ac:dyDescent="0.2">
      <c r="A66" s="59"/>
      <c r="B66" s="59"/>
      <c r="C66" s="59"/>
      <c r="D66" s="64"/>
    </row>
    <row r="67" spans="1:5" s="55" customFormat="1" x14ac:dyDescent="0.2">
      <c r="A67" s="59"/>
      <c r="B67" s="59"/>
      <c r="C67" s="59"/>
      <c r="D67" s="64"/>
    </row>
    <row r="68" spans="1:5" s="55" customFormat="1" x14ac:dyDescent="0.2">
      <c r="A68" s="165" t="s">
        <v>74</v>
      </c>
      <c r="B68" s="165"/>
      <c r="C68" s="165"/>
      <c r="D68" s="64"/>
    </row>
    <row r="69" spans="1:5" x14ac:dyDescent="0.2">
      <c r="A69" s="158" t="s">
        <v>75</v>
      </c>
      <c r="B69" s="158" t="s">
        <v>24</v>
      </c>
      <c r="C69" s="158" t="s">
        <v>15</v>
      </c>
      <c r="D69" s="64"/>
    </row>
    <row r="70" spans="1:5" x14ac:dyDescent="0.2">
      <c r="A70" s="52" t="s">
        <v>1</v>
      </c>
      <c r="B70" s="65" t="s">
        <v>77</v>
      </c>
      <c r="C70" s="45"/>
      <c r="D70" s="64"/>
    </row>
    <row r="71" spans="1:5" ht="14.25" x14ac:dyDescent="0.2">
      <c r="A71" s="158" t="s">
        <v>3</v>
      </c>
      <c r="B71" s="65" t="s">
        <v>79</v>
      </c>
      <c r="C71" s="53"/>
      <c r="D71" s="26"/>
      <c r="E71" s="51"/>
    </row>
    <row r="72" spans="1:5" x14ac:dyDescent="0.2">
      <c r="A72" s="52" t="s">
        <v>5</v>
      </c>
      <c r="B72" s="65" t="s">
        <v>76</v>
      </c>
      <c r="C72" s="31"/>
      <c r="D72" s="26"/>
      <c r="E72" s="51"/>
    </row>
    <row r="73" spans="1:5" ht="14.25" x14ac:dyDescent="0.2">
      <c r="A73" s="52" t="s">
        <v>7</v>
      </c>
      <c r="B73" s="65" t="s">
        <v>81</v>
      </c>
      <c r="C73" s="31"/>
      <c r="D73" s="26"/>
      <c r="E73" s="51"/>
    </row>
    <row r="74" spans="1:5" ht="14.25" x14ac:dyDescent="0.2">
      <c r="A74" s="58" t="s">
        <v>78</v>
      </c>
      <c r="B74" s="57" t="s">
        <v>80</v>
      </c>
      <c r="C74" s="22"/>
      <c r="D74" s="26"/>
    </row>
    <row r="75" spans="1:5" x14ac:dyDescent="0.2">
      <c r="A75" s="181" t="s">
        <v>25</v>
      </c>
      <c r="B75" s="181" t="s">
        <v>26</v>
      </c>
      <c r="C75" s="92"/>
      <c r="D75" s="38"/>
    </row>
    <row r="76" spans="1:5" x14ac:dyDescent="0.2">
      <c r="A76" s="32"/>
      <c r="B76" s="32"/>
      <c r="C76" s="13"/>
      <c r="D76" s="37"/>
    </row>
    <row r="77" spans="1:5" x14ac:dyDescent="0.2">
      <c r="A77" s="32"/>
      <c r="B77" s="32"/>
      <c r="C77" s="13"/>
      <c r="D77" s="37"/>
    </row>
    <row r="78" spans="1:5" x14ac:dyDescent="0.2">
      <c r="A78" s="182" t="s">
        <v>82</v>
      </c>
      <c r="B78" s="182"/>
      <c r="C78" s="182"/>
      <c r="D78" s="37"/>
    </row>
    <row r="79" spans="1:5" x14ac:dyDescent="0.2">
      <c r="A79" s="156">
        <v>2</v>
      </c>
      <c r="B79" s="66" t="s">
        <v>83</v>
      </c>
      <c r="C79" s="156" t="s">
        <v>15</v>
      </c>
      <c r="D79" s="37"/>
    </row>
    <row r="80" spans="1:5" x14ac:dyDescent="0.2">
      <c r="A80" s="156" t="s">
        <v>58</v>
      </c>
      <c r="B80" s="65" t="s">
        <v>59</v>
      </c>
      <c r="C80" s="91">
        <f>D52</f>
        <v>0</v>
      </c>
      <c r="D80" s="37"/>
    </row>
    <row r="81" spans="1:4" x14ac:dyDescent="0.2">
      <c r="A81" s="156" t="s">
        <v>63</v>
      </c>
      <c r="B81" s="65" t="s">
        <v>64</v>
      </c>
      <c r="C81" s="91">
        <f>D65</f>
        <v>0</v>
      </c>
      <c r="D81" s="37"/>
    </row>
    <row r="82" spans="1:4" x14ac:dyDescent="0.2">
      <c r="A82" s="156" t="s">
        <v>75</v>
      </c>
      <c r="B82" s="65" t="s">
        <v>24</v>
      </c>
      <c r="C82" s="78">
        <f>C75</f>
        <v>0</v>
      </c>
      <c r="D82" s="37"/>
    </row>
    <row r="83" spans="1:4" x14ac:dyDescent="0.2">
      <c r="A83" s="180" t="s">
        <v>32</v>
      </c>
      <c r="B83" s="180"/>
      <c r="C83" s="93">
        <f>SUM(C80:C82)</f>
        <v>0</v>
      </c>
      <c r="D83" s="37"/>
    </row>
    <row r="84" spans="1:4" x14ac:dyDescent="0.2">
      <c r="A84" s="32"/>
      <c r="B84" s="32"/>
      <c r="C84" s="13"/>
      <c r="D84" s="37"/>
    </row>
    <row r="85" spans="1:4" x14ac:dyDescent="0.2">
      <c r="A85" s="183" t="s">
        <v>84</v>
      </c>
      <c r="B85" s="183"/>
      <c r="C85" s="183"/>
      <c r="D85" s="183"/>
    </row>
    <row r="86" spans="1:4" x14ac:dyDescent="0.2">
      <c r="A86" s="70"/>
      <c r="B86" s="70"/>
      <c r="C86" s="70"/>
      <c r="D86" s="71"/>
    </row>
    <row r="87" spans="1:4" x14ac:dyDescent="0.2">
      <c r="A87" s="156">
        <v>3</v>
      </c>
      <c r="B87" s="66" t="s">
        <v>34</v>
      </c>
      <c r="C87" s="156" t="s">
        <v>65</v>
      </c>
      <c r="D87" s="156" t="s">
        <v>15</v>
      </c>
    </row>
    <row r="88" spans="1:4" x14ac:dyDescent="0.2">
      <c r="A88" s="156" t="s">
        <v>1</v>
      </c>
      <c r="B88" s="65" t="s">
        <v>85</v>
      </c>
      <c r="C88" s="48"/>
      <c r="D88" s="72">
        <f>C88*C29</f>
        <v>0</v>
      </c>
    </row>
    <row r="89" spans="1:4" x14ac:dyDescent="0.2">
      <c r="A89" s="156" t="s">
        <v>3</v>
      </c>
      <c r="B89" s="65" t="s">
        <v>86</v>
      </c>
      <c r="C89" s="40"/>
      <c r="D89" s="73">
        <f>C89*C29</f>
        <v>0</v>
      </c>
    </row>
    <row r="90" spans="1:4" x14ac:dyDescent="0.2">
      <c r="A90" s="156" t="s">
        <v>5</v>
      </c>
      <c r="B90" s="65" t="s">
        <v>87</v>
      </c>
      <c r="C90" s="44"/>
      <c r="D90" s="73">
        <f>C90*C29</f>
        <v>0</v>
      </c>
    </row>
    <row r="91" spans="1:4" x14ac:dyDescent="0.2">
      <c r="A91" s="156" t="s">
        <v>7</v>
      </c>
      <c r="B91" s="65" t="s">
        <v>182</v>
      </c>
      <c r="C91" s="115"/>
      <c r="D91" s="74">
        <f>C91*C29</f>
        <v>0</v>
      </c>
    </row>
    <row r="92" spans="1:4" ht="24" x14ac:dyDescent="0.2">
      <c r="A92" s="156" t="s">
        <v>19</v>
      </c>
      <c r="B92" s="65" t="s">
        <v>88</v>
      </c>
      <c r="C92" s="54"/>
      <c r="D92" s="75">
        <f>C92*C29</f>
        <v>0</v>
      </c>
    </row>
    <row r="93" spans="1:4" x14ac:dyDescent="0.2">
      <c r="A93" s="156" t="s">
        <v>20</v>
      </c>
      <c r="B93" s="65" t="s">
        <v>89</v>
      </c>
      <c r="C93" s="44"/>
      <c r="D93" s="73">
        <f>C93*C29</f>
        <v>0</v>
      </c>
    </row>
    <row r="94" spans="1:4" x14ac:dyDescent="0.2">
      <c r="A94" s="180" t="s">
        <v>32</v>
      </c>
      <c r="B94" s="180"/>
      <c r="C94" s="94"/>
      <c r="D94" s="95">
        <f>SUM(D88:D93)</f>
        <v>0</v>
      </c>
    </row>
    <row r="95" spans="1:4" x14ac:dyDescent="0.2">
      <c r="A95" s="70"/>
      <c r="B95" s="70"/>
      <c r="C95" s="70"/>
      <c r="D95" s="37"/>
    </row>
    <row r="96" spans="1:4" x14ac:dyDescent="0.2">
      <c r="A96" s="70"/>
      <c r="B96" s="70"/>
      <c r="C96" s="70"/>
      <c r="D96" s="37"/>
    </row>
    <row r="97" spans="1:4" x14ac:dyDescent="0.2">
      <c r="A97" s="183" t="s">
        <v>90</v>
      </c>
      <c r="B97" s="183"/>
      <c r="C97" s="183"/>
      <c r="D97" s="183"/>
    </row>
    <row r="98" spans="1:4" x14ac:dyDescent="0.2">
      <c r="A98" s="79"/>
      <c r="B98" s="79"/>
      <c r="C98" s="79"/>
      <c r="D98" s="79"/>
    </row>
    <row r="99" spans="1:4" x14ac:dyDescent="0.2">
      <c r="A99" s="184" t="s">
        <v>91</v>
      </c>
      <c r="B99" s="184"/>
      <c r="C99" s="184"/>
      <c r="D99" s="184"/>
    </row>
    <row r="100" spans="1:4" x14ac:dyDescent="0.2">
      <c r="A100" s="66" t="s">
        <v>30</v>
      </c>
      <c r="B100" s="66" t="s">
        <v>92</v>
      </c>
      <c r="C100" s="156" t="s">
        <v>65</v>
      </c>
      <c r="D100" s="156" t="s">
        <v>15</v>
      </c>
    </row>
    <row r="101" spans="1:4" x14ac:dyDescent="0.2">
      <c r="A101" s="156" t="s">
        <v>1</v>
      </c>
      <c r="B101" s="65" t="s">
        <v>93</v>
      </c>
      <c r="C101" s="96"/>
      <c r="D101" s="98">
        <f>C101*C29</f>
        <v>0</v>
      </c>
    </row>
    <row r="102" spans="1:4" x14ac:dyDescent="0.2">
      <c r="A102" s="156" t="s">
        <v>3</v>
      </c>
      <c r="B102" s="65" t="s">
        <v>92</v>
      </c>
      <c r="C102" s="96"/>
      <c r="D102" s="98">
        <f>C102*C29</f>
        <v>0</v>
      </c>
    </row>
    <row r="103" spans="1:4" x14ac:dyDescent="0.2">
      <c r="A103" s="156" t="s">
        <v>5</v>
      </c>
      <c r="B103" s="65" t="s">
        <v>94</v>
      </c>
      <c r="C103" s="96"/>
      <c r="D103" s="98">
        <f>C103*C29</f>
        <v>0</v>
      </c>
    </row>
    <row r="104" spans="1:4" x14ac:dyDescent="0.2">
      <c r="A104" s="156" t="s">
        <v>7</v>
      </c>
      <c r="B104" s="65" t="s">
        <v>43</v>
      </c>
      <c r="C104" s="96"/>
      <c r="D104" s="98">
        <f>C104*C29</f>
        <v>0</v>
      </c>
    </row>
    <row r="105" spans="1:4" x14ac:dyDescent="0.2">
      <c r="A105" s="156" t="s">
        <v>19</v>
      </c>
      <c r="B105" s="65" t="s">
        <v>33</v>
      </c>
      <c r="C105" s="96"/>
      <c r="D105" s="83">
        <f>C105*C29</f>
        <v>0</v>
      </c>
    </row>
    <row r="106" spans="1:4" x14ac:dyDescent="0.2">
      <c r="A106" s="156" t="s">
        <v>20</v>
      </c>
      <c r="B106" s="65" t="s">
        <v>35</v>
      </c>
      <c r="C106" s="100"/>
      <c r="D106" s="83">
        <f>C106*C29</f>
        <v>0</v>
      </c>
    </row>
    <row r="107" spans="1:4" x14ac:dyDescent="0.2">
      <c r="A107" s="180" t="s">
        <v>32</v>
      </c>
      <c r="B107" s="180"/>
      <c r="C107" s="97"/>
      <c r="D107" s="99">
        <f>SUM(D101:D106)</f>
        <v>0</v>
      </c>
    </row>
    <row r="108" spans="1:4" x14ac:dyDescent="0.2">
      <c r="A108" s="70"/>
      <c r="B108" s="70"/>
      <c r="C108" s="70"/>
      <c r="D108" s="37"/>
    </row>
    <row r="109" spans="1:4" x14ac:dyDescent="0.2">
      <c r="A109" s="70"/>
      <c r="B109" s="70"/>
      <c r="C109" s="70"/>
      <c r="D109" s="37"/>
    </row>
    <row r="110" spans="1:4" x14ac:dyDescent="0.2">
      <c r="A110" s="184" t="s">
        <v>95</v>
      </c>
      <c r="B110" s="184"/>
      <c r="C110" s="184"/>
      <c r="D110" s="184"/>
    </row>
    <row r="111" spans="1:4" x14ac:dyDescent="0.2">
      <c r="A111" s="66" t="s">
        <v>31</v>
      </c>
      <c r="B111" s="66" t="s">
        <v>96</v>
      </c>
      <c r="C111" s="156" t="s">
        <v>65</v>
      </c>
      <c r="D111" s="156" t="s">
        <v>15</v>
      </c>
    </row>
    <row r="112" spans="1:4" x14ac:dyDescent="0.2">
      <c r="A112" s="156" t="s">
        <v>1</v>
      </c>
      <c r="B112" s="65" t="s">
        <v>97</v>
      </c>
      <c r="C112" s="100">
        <v>0</v>
      </c>
      <c r="D112" s="87">
        <f>C112*C29</f>
        <v>0</v>
      </c>
    </row>
    <row r="113" spans="1:4" x14ac:dyDescent="0.2">
      <c r="A113" s="177" t="s">
        <v>32</v>
      </c>
      <c r="B113" s="178"/>
      <c r="C113" s="179"/>
      <c r="D113" s="88">
        <f>D112</f>
        <v>0</v>
      </c>
    </row>
    <row r="114" spans="1:4" x14ac:dyDescent="0.2">
      <c r="A114" s="32"/>
      <c r="B114" s="32"/>
      <c r="C114" s="13"/>
      <c r="D114" s="37"/>
    </row>
    <row r="115" spans="1:4" x14ac:dyDescent="0.2">
      <c r="A115" s="32"/>
      <c r="B115" s="32"/>
      <c r="C115" s="13"/>
      <c r="D115" s="37"/>
    </row>
    <row r="116" spans="1:4" ht="15.75" customHeight="1" x14ac:dyDescent="0.2">
      <c r="A116" s="185" t="s">
        <v>98</v>
      </c>
      <c r="B116" s="185"/>
      <c r="C116" s="185"/>
      <c r="D116" s="80"/>
    </row>
    <row r="117" spans="1:4" x14ac:dyDescent="0.2">
      <c r="A117" s="66">
        <v>4</v>
      </c>
      <c r="B117" s="66" t="s">
        <v>99</v>
      </c>
      <c r="C117" s="156" t="s">
        <v>15</v>
      </c>
      <c r="D117" s="37"/>
    </row>
    <row r="118" spans="1:4" x14ac:dyDescent="0.2">
      <c r="A118" s="65" t="s">
        <v>30</v>
      </c>
      <c r="B118" s="65" t="s">
        <v>92</v>
      </c>
      <c r="C118" s="101">
        <f>D107</f>
        <v>0</v>
      </c>
      <c r="D118" s="37"/>
    </row>
    <row r="119" spans="1:4" x14ac:dyDescent="0.2">
      <c r="A119" s="65" t="s">
        <v>31</v>
      </c>
      <c r="B119" s="65" t="s">
        <v>96</v>
      </c>
      <c r="C119" s="87">
        <f>D113</f>
        <v>0</v>
      </c>
      <c r="D119" s="37"/>
    </row>
    <row r="120" spans="1:4" x14ac:dyDescent="0.2">
      <c r="A120" s="180" t="s">
        <v>32</v>
      </c>
      <c r="B120" s="180"/>
      <c r="C120" s="102">
        <f>SUM(C118:C119)</f>
        <v>0</v>
      </c>
      <c r="D120" s="37"/>
    </row>
    <row r="121" spans="1:4" x14ac:dyDescent="0.2">
      <c r="A121" s="32"/>
      <c r="B121" s="32"/>
      <c r="C121" s="13"/>
      <c r="D121" s="37"/>
    </row>
    <row r="122" spans="1:4" x14ac:dyDescent="0.2">
      <c r="A122" s="32"/>
      <c r="B122" s="32"/>
      <c r="C122" s="13"/>
      <c r="D122" s="37"/>
    </row>
    <row r="123" spans="1:4" x14ac:dyDescent="0.2">
      <c r="A123" s="171" t="s">
        <v>100</v>
      </c>
      <c r="B123" s="171"/>
      <c r="C123" s="171"/>
      <c r="D123" s="37"/>
    </row>
    <row r="124" spans="1:4" x14ac:dyDescent="0.2">
      <c r="D124" s="37"/>
    </row>
    <row r="125" spans="1:4" x14ac:dyDescent="0.2">
      <c r="A125" s="61">
        <v>5</v>
      </c>
      <c r="B125" s="61" t="s">
        <v>129</v>
      </c>
      <c r="C125" s="61" t="s">
        <v>15</v>
      </c>
      <c r="D125" s="32"/>
    </row>
    <row r="126" spans="1:4" x14ac:dyDescent="0.2">
      <c r="A126" s="14" t="s">
        <v>1</v>
      </c>
      <c r="B126" s="35" t="s">
        <v>27</v>
      </c>
      <c r="C126" s="36">
        <v>0</v>
      </c>
      <c r="D126" s="32"/>
    </row>
    <row r="127" spans="1:4" x14ac:dyDescent="0.2">
      <c r="A127" s="14" t="s">
        <v>3</v>
      </c>
      <c r="B127" s="34" t="s">
        <v>28</v>
      </c>
      <c r="C127" s="36">
        <v>0</v>
      </c>
      <c r="D127" s="32"/>
    </row>
    <row r="128" spans="1:4" x14ac:dyDescent="0.2">
      <c r="A128" s="14" t="s">
        <v>5</v>
      </c>
      <c r="B128" s="34" t="s">
        <v>149</v>
      </c>
      <c r="C128" s="155">
        <v>0</v>
      </c>
      <c r="D128" s="32"/>
    </row>
    <row r="129" spans="1:5" x14ac:dyDescent="0.2">
      <c r="A129" s="39" t="s">
        <v>7</v>
      </c>
      <c r="B129" s="34" t="s">
        <v>40</v>
      </c>
      <c r="C129" s="36">
        <v>0</v>
      </c>
      <c r="D129" s="32"/>
    </row>
    <row r="130" spans="1:5" x14ac:dyDescent="0.2">
      <c r="A130" s="181" t="s">
        <v>29</v>
      </c>
      <c r="B130" s="181"/>
      <c r="C130" s="92">
        <f>SUM(C126:C129)</f>
        <v>0</v>
      </c>
      <c r="D130" s="60"/>
    </row>
    <row r="131" spans="1:5" x14ac:dyDescent="0.2">
      <c r="A131" s="186"/>
      <c r="B131" s="186"/>
      <c r="C131" s="186"/>
    </row>
    <row r="132" spans="1:5" x14ac:dyDescent="0.2">
      <c r="A132" s="32"/>
      <c r="B132" s="24"/>
      <c r="C132" s="13"/>
    </row>
    <row r="133" spans="1:5" x14ac:dyDescent="0.2">
      <c r="A133" s="187" t="s">
        <v>128</v>
      </c>
      <c r="B133" s="187"/>
      <c r="C133" s="187"/>
      <c r="D133" s="187"/>
    </row>
    <row r="134" spans="1:5" x14ac:dyDescent="0.2">
      <c r="A134" s="32"/>
      <c r="B134" s="24"/>
      <c r="C134" s="13"/>
    </row>
    <row r="135" spans="1:5" x14ac:dyDescent="0.2">
      <c r="A135" s="156">
        <v>6</v>
      </c>
      <c r="B135" s="66" t="s">
        <v>36</v>
      </c>
      <c r="C135" s="156" t="s">
        <v>65</v>
      </c>
      <c r="D135" s="156" t="s">
        <v>15</v>
      </c>
    </row>
    <row r="136" spans="1:5" x14ac:dyDescent="0.2">
      <c r="A136" s="156" t="s">
        <v>1</v>
      </c>
      <c r="B136" s="65" t="s">
        <v>37</v>
      </c>
      <c r="C136" s="103"/>
      <c r="D136" s="112">
        <f>(C153+C154+C155+C156+C157)*C136</f>
        <v>0</v>
      </c>
    </row>
    <row r="137" spans="1:5" x14ac:dyDescent="0.2">
      <c r="A137" s="156" t="s">
        <v>3</v>
      </c>
      <c r="B137" s="65" t="s">
        <v>101</v>
      </c>
      <c r="C137" s="68"/>
      <c r="D137" s="112">
        <f>(C153+C154+C155+C156+C157)*C137</f>
        <v>0</v>
      </c>
    </row>
    <row r="138" spans="1:5" x14ac:dyDescent="0.2">
      <c r="A138" s="156" t="s">
        <v>5</v>
      </c>
      <c r="B138" s="65" t="s">
        <v>102</v>
      </c>
      <c r="C138" s="67"/>
      <c r="D138" s="113">
        <v>0</v>
      </c>
    </row>
    <row r="139" spans="1:5" x14ac:dyDescent="0.2">
      <c r="A139" s="156"/>
      <c r="B139" s="65" t="s">
        <v>131</v>
      </c>
      <c r="C139" s="68"/>
      <c r="D139" s="83">
        <f>((C158+D136+D137)/C147)*C139</f>
        <v>0</v>
      </c>
    </row>
    <row r="140" spans="1:5" x14ac:dyDescent="0.2">
      <c r="A140" s="156"/>
      <c r="B140" s="65" t="s">
        <v>132</v>
      </c>
      <c r="C140" s="68"/>
      <c r="D140" s="83">
        <f>((C158+D136+D137)/C147)*C140</f>
        <v>0</v>
      </c>
    </row>
    <row r="141" spans="1:5" x14ac:dyDescent="0.2">
      <c r="A141" s="156"/>
      <c r="B141" s="65" t="s">
        <v>103</v>
      </c>
      <c r="C141" s="67"/>
      <c r="D141" s="113">
        <v>0</v>
      </c>
    </row>
    <row r="142" spans="1:5" x14ac:dyDescent="0.2">
      <c r="A142" s="65"/>
      <c r="B142" s="65" t="s">
        <v>130</v>
      </c>
      <c r="C142" s="103"/>
      <c r="D142" s="83">
        <f>((C158+D136+D137)/C147)*C142</f>
        <v>0</v>
      </c>
    </row>
    <row r="143" spans="1:5" x14ac:dyDescent="0.2">
      <c r="A143" s="111"/>
      <c r="B143" s="111" t="s">
        <v>136</v>
      </c>
      <c r="C143" s="104"/>
      <c r="D143" s="113">
        <v>0</v>
      </c>
      <c r="E143" s="50"/>
    </row>
    <row r="144" spans="1:5" ht="12" customHeight="1" x14ac:dyDescent="0.2">
      <c r="A144" s="177" t="s">
        <v>137</v>
      </c>
      <c r="B144" s="178"/>
      <c r="C144" s="179"/>
      <c r="D144" s="114">
        <f>(D136+D137+D139+D140+D142)</f>
        <v>0</v>
      </c>
      <c r="E144" s="50"/>
    </row>
    <row r="145" spans="1:9" x14ac:dyDescent="0.2">
      <c r="A145" s="186" t="s">
        <v>133</v>
      </c>
      <c r="B145" s="186"/>
      <c r="C145" s="186"/>
      <c r="D145" s="84"/>
      <c r="E145" s="85"/>
      <c r="F145" s="85"/>
      <c r="G145" s="50"/>
      <c r="H145" s="55"/>
    </row>
    <row r="146" spans="1:9" ht="12.75" thickBot="1" x14ac:dyDescent="0.25">
      <c r="A146" s="188" t="s">
        <v>134</v>
      </c>
      <c r="B146" s="188"/>
      <c r="C146" s="188"/>
      <c r="D146" s="105"/>
      <c r="E146" s="85"/>
      <c r="F146" s="85"/>
      <c r="G146" s="50"/>
      <c r="H146" s="55"/>
    </row>
    <row r="147" spans="1:9" s="49" customFormat="1" ht="12.75" thickBot="1" x14ac:dyDescent="0.25">
      <c r="A147" s="189" t="s">
        <v>135</v>
      </c>
      <c r="B147" s="189"/>
      <c r="C147" s="106">
        <v>0.85750000000000004</v>
      </c>
      <c r="D147" s="107"/>
      <c r="E147" s="108"/>
      <c r="F147" s="108"/>
      <c r="G147" s="109"/>
      <c r="H147" s="55"/>
      <c r="I147" s="2"/>
    </row>
    <row r="148" spans="1:9" x14ac:dyDescent="0.2">
      <c r="F148" s="56"/>
      <c r="G148" s="55"/>
      <c r="H148" s="55"/>
    </row>
    <row r="149" spans="1:9" x14ac:dyDescent="0.2">
      <c r="F149" s="56"/>
      <c r="G149" s="55"/>
      <c r="H149" s="55"/>
    </row>
    <row r="150" spans="1:9" x14ac:dyDescent="0.2">
      <c r="A150" s="190" t="s">
        <v>104</v>
      </c>
      <c r="B150" s="190"/>
      <c r="C150" s="190"/>
      <c r="D150" s="81"/>
      <c r="F150" s="56"/>
      <c r="G150" s="55"/>
      <c r="H150" s="55"/>
    </row>
    <row r="151" spans="1:9" x14ac:dyDescent="0.2">
      <c r="F151" s="56"/>
      <c r="G151" s="55"/>
      <c r="H151" s="55"/>
    </row>
    <row r="152" spans="1:9" x14ac:dyDescent="0.2">
      <c r="A152" s="67"/>
      <c r="B152" s="156" t="s">
        <v>105</v>
      </c>
      <c r="C152" s="156" t="s">
        <v>15</v>
      </c>
      <c r="F152" s="56"/>
      <c r="G152" s="55"/>
      <c r="H152" s="55"/>
    </row>
    <row r="153" spans="1:9" x14ac:dyDescent="0.2">
      <c r="A153" s="156" t="s">
        <v>1</v>
      </c>
      <c r="B153" s="65" t="s">
        <v>38</v>
      </c>
      <c r="C153" s="78">
        <f>C43</f>
        <v>0</v>
      </c>
      <c r="F153" s="56"/>
      <c r="G153" s="55"/>
      <c r="H153" s="55"/>
    </row>
    <row r="154" spans="1:9" x14ac:dyDescent="0.2">
      <c r="A154" s="156" t="s">
        <v>3</v>
      </c>
      <c r="B154" s="65" t="s">
        <v>106</v>
      </c>
      <c r="C154" s="83">
        <f>C83</f>
        <v>0</v>
      </c>
      <c r="F154" s="56"/>
      <c r="G154" s="55"/>
      <c r="H154" s="55"/>
    </row>
    <row r="155" spans="1:9" x14ac:dyDescent="0.2">
      <c r="A155" s="156" t="s">
        <v>5</v>
      </c>
      <c r="B155" s="65" t="s">
        <v>84</v>
      </c>
      <c r="C155" s="78">
        <f>D94</f>
        <v>0</v>
      </c>
      <c r="F155" s="56"/>
      <c r="G155" s="55"/>
      <c r="H155" s="55"/>
    </row>
    <row r="156" spans="1:9" x14ac:dyDescent="0.2">
      <c r="A156" s="156" t="s">
        <v>7</v>
      </c>
      <c r="B156" s="65" t="s">
        <v>90</v>
      </c>
      <c r="C156" s="110">
        <f>C120</f>
        <v>0</v>
      </c>
      <c r="F156" s="56"/>
      <c r="G156" s="55"/>
      <c r="H156" s="55"/>
    </row>
    <row r="157" spans="1:9" x14ac:dyDescent="0.2">
      <c r="A157" s="156" t="s">
        <v>19</v>
      </c>
      <c r="B157" s="65" t="s">
        <v>107</v>
      </c>
      <c r="C157" s="78">
        <f>C130</f>
        <v>0</v>
      </c>
      <c r="F157" s="56"/>
      <c r="G157" s="55"/>
      <c r="H157" s="55"/>
    </row>
    <row r="158" spans="1:9" x14ac:dyDescent="0.2">
      <c r="A158" s="180" t="s">
        <v>108</v>
      </c>
      <c r="B158" s="180"/>
      <c r="C158" s="114">
        <f>SUM(C153:C157)</f>
        <v>0</v>
      </c>
      <c r="F158" s="56"/>
      <c r="G158" s="55"/>
      <c r="H158" s="55"/>
    </row>
    <row r="159" spans="1:9" x14ac:dyDescent="0.2">
      <c r="A159" s="156" t="s">
        <v>20</v>
      </c>
      <c r="B159" s="65" t="s">
        <v>109</v>
      </c>
      <c r="C159" s="110">
        <f>D144</f>
        <v>0</v>
      </c>
      <c r="F159" s="56"/>
      <c r="G159" s="55"/>
      <c r="H159" s="55"/>
    </row>
    <row r="160" spans="1:9" x14ac:dyDescent="0.2">
      <c r="A160" s="180" t="s">
        <v>138</v>
      </c>
      <c r="B160" s="180"/>
      <c r="C160" s="114">
        <f>C158+C159</f>
        <v>0</v>
      </c>
      <c r="F160" s="56"/>
      <c r="G160" s="55"/>
      <c r="H160" s="55"/>
    </row>
    <row r="161" spans="1:8" x14ac:dyDescent="0.2">
      <c r="F161" s="82"/>
      <c r="G161" s="55"/>
      <c r="H161" s="55"/>
    </row>
    <row r="162" spans="1:8" x14ac:dyDescent="0.2">
      <c r="A162" s="194" t="s">
        <v>110</v>
      </c>
      <c r="B162" s="194"/>
      <c r="C162" s="194"/>
      <c r="D162" s="194"/>
      <c r="E162" s="194"/>
      <c r="F162" s="194"/>
      <c r="G162" s="194"/>
      <c r="H162" s="194"/>
    </row>
    <row r="163" spans="1:8" x14ac:dyDescent="0.2">
      <c r="A163" s="42"/>
      <c r="B163" s="42"/>
      <c r="C163" s="43"/>
      <c r="D163" s="26"/>
      <c r="E163" s="41"/>
      <c r="F163" s="41"/>
      <c r="G163" s="55"/>
      <c r="H163" s="55"/>
    </row>
    <row r="164" spans="1:8" ht="24" x14ac:dyDescent="0.2">
      <c r="A164" s="180" t="s">
        <v>111</v>
      </c>
      <c r="B164" s="180"/>
      <c r="C164" s="180" t="s">
        <v>112</v>
      </c>
      <c r="D164" s="180" t="s">
        <v>113</v>
      </c>
      <c r="E164" s="156" t="s">
        <v>114</v>
      </c>
      <c r="F164" s="180" t="s">
        <v>116</v>
      </c>
      <c r="G164" s="195" t="s">
        <v>127</v>
      </c>
      <c r="H164" s="156" t="s">
        <v>117</v>
      </c>
    </row>
    <row r="165" spans="1:8" x14ac:dyDescent="0.2">
      <c r="A165" s="180"/>
      <c r="B165" s="180"/>
      <c r="C165" s="180"/>
      <c r="D165" s="180"/>
      <c r="E165" s="156" t="s">
        <v>115</v>
      </c>
      <c r="F165" s="180"/>
      <c r="G165" s="196"/>
      <c r="H165" s="156" t="s">
        <v>118</v>
      </c>
    </row>
    <row r="166" spans="1:8" x14ac:dyDescent="0.2">
      <c r="A166" s="156" t="s">
        <v>119</v>
      </c>
      <c r="B166" s="67" t="s">
        <v>150</v>
      </c>
      <c r="C166" s="110">
        <f>C160</f>
        <v>0</v>
      </c>
      <c r="D166" s="67">
        <v>1</v>
      </c>
      <c r="E166" s="110">
        <f>C166*D166</f>
        <v>0</v>
      </c>
      <c r="F166" s="65"/>
      <c r="G166" s="97">
        <v>2</v>
      </c>
      <c r="H166" s="110">
        <f>E166*G166</f>
        <v>0</v>
      </c>
    </row>
    <row r="167" spans="1:8" ht="12" customHeight="1" x14ac:dyDescent="0.2">
      <c r="A167" s="177" t="s">
        <v>184</v>
      </c>
      <c r="B167" s="178"/>
      <c r="C167" s="178"/>
      <c r="D167" s="178"/>
      <c r="E167" s="178"/>
      <c r="F167" s="178"/>
      <c r="G167" s="178"/>
      <c r="H167" s="179"/>
    </row>
    <row r="168" spans="1:8" x14ac:dyDescent="0.2">
      <c r="A168" s="42"/>
      <c r="B168" s="42"/>
      <c r="C168" s="43"/>
      <c r="D168" s="26"/>
      <c r="E168" s="41"/>
      <c r="F168" s="41"/>
      <c r="G168" s="55"/>
      <c r="H168" s="55"/>
    </row>
    <row r="169" spans="1:8" x14ac:dyDescent="0.2">
      <c r="A169" s="42"/>
      <c r="B169" s="42"/>
      <c r="C169" s="43"/>
      <c r="D169" s="26"/>
      <c r="E169" s="41"/>
      <c r="F169" s="41"/>
      <c r="G169" s="55"/>
      <c r="H169" s="55"/>
    </row>
    <row r="170" spans="1:8" x14ac:dyDescent="0.2">
      <c r="A170" s="190" t="s">
        <v>120</v>
      </c>
      <c r="B170" s="190"/>
      <c r="C170" s="190"/>
      <c r="D170" s="26"/>
      <c r="E170" s="41"/>
      <c r="F170" s="41"/>
      <c r="G170" s="55"/>
      <c r="H170" s="55"/>
    </row>
    <row r="172" spans="1:8" ht="15" customHeight="1" x14ac:dyDescent="0.2">
      <c r="A172" s="191" t="s">
        <v>121</v>
      </c>
      <c r="B172" s="192"/>
      <c r="C172" s="193"/>
    </row>
    <row r="173" spans="1:8" x14ac:dyDescent="0.2">
      <c r="A173" s="65"/>
      <c r="B173" s="66" t="s">
        <v>122</v>
      </c>
      <c r="C173" s="156" t="s">
        <v>123</v>
      </c>
    </row>
    <row r="174" spans="1:8" x14ac:dyDescent="0.2">
      <c r="A174" s="156" t="s">
        <v>1</v>
      </c>
      <c r="B174" s="65" t="s">
        <v>124</v>
      </c>
      <c r="C174" s="110">
        <f>C160</f>
        <v>0</v>
      </c>
    </row>
    <row r="175" spans="1:8" x14ac:dyDescent="0.2">
      <c r="A175" s="156" t="s">
        <v>3</v>
      </c>
      <c r="B175" s="65" t="s">
        <v>44</v>
      </c>
      <c r="C175" s="110">
        <f>H166</f>
        <v>0</v>
      </c>
    </row>
    <row r="176" spans="1:8" ht="24" x14ac:dyDescent="0.2">
      <c r="A176" s="156" t="s">
        <v>5</v>
      </c>
      <c r="B176" s="65" t="s">
        <v>125</v>
      </c>
      <c r="C176" s="117">
        <f>H166*12</f>
        <v>0</v>
      </c>
    </row>
  </sheetData>
  <mergeCells count="52">
    <mergeCell ref="A167:H167"/>
    <mergeCell ref="A170:C170"/>
    <mergeCell ref="A172:C172"/>
    <mergeCell ref="A160:B160"/>
    <mergeCell ref="A162:H162"/>
    <mergeCell ref="A164:B165"/>
    <mergeCell ref="C164:C165"/>
    <mergeCell ref="D164:D165"/>
    <mergeCell ref="F164:F165"/>
    <mergeCell ref="G164:G165"/>
    <mergeCell ref="A158:B158"/>
    <mergeCell ref="A116:C116"/>
    <mergeCell ref="A120:B120"/>
    <mergeCell ref="A123:C123"/>
    <mergeCell ref="A130:B130"/>
    <mergeCell ref="A131:C131"/>
    <mergeCell ref="A133:D133"/>
    <mergeCell ref="A144:C144"/>
    <mergeCell ref="A145:C145"/>
    <mergeCell ref="A146:C146"/>
    <mergeCell ref="A147:B147"/>
    <mergeCell ref="A150:C150"/>
    <mergeCell ref="A113:C113"/>
    <mergeCell ref="A65:B65"/>
    <mergeCell ref="A68:C68"/>
    <mergeCell ref="A75:B75"/>
    <mergeCell ref="A78:C78"/>
    <mergeCell ref="A83:B83"/>
    <mergeCell ref="A85:D85"/>
    <mergeCell ref="A94:B94"/>
    <mergeCell ref="A97:D97"/>
    <mergeCell ref="A99:D99"/>
    <mergeCell ref="A107:B107"/>
    <mergeCell ref="A110:D110"/>
    <mergeCell ref="A55:D55"/>
    <mergeCell ref="A11:C11"/>
    <mergeCell ref="A17:C17"/>
    <mergeCell ref="A18:C18"/>
    <mergeCell ref="A24:C24"/>
    <mergeCell ref="A26:C26"/>
    <mergeCell ref="A32:C32"/>
    <mergeCell ref="A34:C34"/>
    <mergeCell ref="A43:B43"/>
    <mergeCell ref="A46:D46"/>
    <mergeCell ref="A48:D48"/>
    <mergeCell ref="A52:B52"/>
    <mergeCell ref="A9:B9"/>
    <mergeCell ref="A1:D1"/>
    <mergeCell ref="A3:D3"/>
    <mergeCell ref="A5:D5"/>
    <mergeCell ref="A7:B7"/>
    <mergeCell ref="A8:B8"/>
  </mergeCells>
  <pageMargins left="0.70866141732283472" right="0.11811023622047245" top="0.39370078740157483" bottom="0.39370078740157483" header="0.31496062992125984" footer="0.31496062992125984"/>
  <pageSetup paperSize="9" scale="62" fitToHeight="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176"/>
  <sheetViews>
    <sheetView workbookViewId="0">
      <selection activeCell="L28" sqref="L28"/>
    </sheetView>
  </sheetViews>
  <sheetFormatPr defaultRowHeight="12" x14ac:dyDescent="0.2"/>
  <cols>
    <col min="1" max="1" width="17.28515625" style="2" customWidth="1"/>
    <col min="2" max="2" width="58.28515625" style="2" customWidth="1"/>
    <col min="3" max="3" width="20.7109375" style="2" customWidth="1"/>
    <col min="4" max="4" width="16.28515625" style="2" bestFit="1" customWidth="1"/>
    <col min="5" max="5" width="13.28515625" style="2" bestFit="1" customWidth="1"/>
    <col min="6" max="6" width="16" style="2" hidden="1" customWidth="1"/>
    <col min="7" max="7" width="11.28515625" style="2" bestFit="1" customWidth="1"/>
    <col min="8" max="8" width="16" style="2" bestFit="1" customWidth="1"/>
    <col min="9" max="9" width="13.5703125" style="2" bestFit="1" customWidth="1"/>
    <col min="10" max="10" width="13.7109375" style="2" customWidth="1"/>
    <col min="11" max="16384" width="9.140625" style="2"/>
  </cols>
  <sheetData>
    <row r="1" spans="1:4" x14ac:dyDescent="0.2">
      <c r="A1" s="162" t="s">
        <v>45</v>
      </c>
      <c r="B1" s="162"/>
      <c r="C1" s="162"/>
      <c r="D1" s="162"/>
    </row>
    <row r="2" spans="1:4" x14ac:dyDescent="0.2">
      <c r="A2" s="3"/>
      <c r="B2" s="3"/>
      <c r="C2" s="3"/>
      <c r="D2" s="1"/>
    </row>
    <row r="3" spans="1:4" x14ac:dyDescent="0.2">
      <c r="A3" s="163" t="s">
        <v>183</v>
      </c>
      <c r="B3" s="163"/>
      <c r="C3" s="163"/>
      <c r="D3" s="163"/>
    </row>
    <row r="4" spans="1:4" x14ac:dyDescent="0.2">
      <c r="A4" s="5"/>
      <c r="B4" s="5"/>
      <c r="C4" s="5"/>
      <c r="D4" s="4"/>
    </row>
    <row r="5" spans="1:4" x14ac:dyDescent="0.2">
      <c r="A5" s="164" t="s">
        <v>152</v>
      </c>
      <c r="B5" s="164"/>
      <c r="C5" s="164"/>
      <c r="D5" s="164"/>
    </row>
    <row r="6" spans="1:4" x14ac:dyDescent="0.2">
      <c r="A6" s="6"/>
      <c r="B6" s="6"/>
      <c r="C6" s="7"/>
      <c r="D6" s="6"/>
    </row>
    <row r="7" spans="1:4" x14ac:dyDescent="0.2">
      <c r="A7" s="160" t="s">
        <v>142</v>
      </c>
      <c r="B7" s="161"/>
      <c r="C7" s="8"/>
      <c r="D7" s="6"/>
    </row>
    <row r="8" spans="1:4" x14ac:dyDescent="0.2">
      <c r="A8" s="160" t="s">
        <v>141</v>
      </c>
      <c r="B8" s="161"/>
      <c r="C8" s="9"/>
      <c r="D8" s="10"/>
    </row>
    <row r="9" spans="1:4" x14ac:dyDescent="0.2">
      <c r="A9" s="160" t="s">
        <v>46</v>
      </c>
      <c r="B9" s="161"/>
      <c r="C9" s="11"/>
      <c r="D9" s="10"/>
    </row>
    <row r="10" spans="1:4" x14ac:dyDescent="0.2">
      <c r="A10" s="12"/>
      <c r="B10" s="12"/>
      <c r="C10" s="13"/>
    </row>
    <row r="11" spans="1:4" x14ac:dyDescent="0.2">
      <c r="A11" s="166" t="s">
        <v>0</v>
      </c>
      <c r="B11" s="166"/>
      <c r="C11" s="166"/>
    </row>
    <row r="12" spans="1:4" x14ac:dyDescent="0.2">
      <c r="A12" s="14" t="s">
        <v>1</v>
      </c>
      <c r="B12" s="15" t="s">
        <v>2</v>
      </c>
      <c r="C12" s="46" t="s">
        <v>47</v>
      </c>
    </row>
    <row r="13" spans="1:4" x14ac:dyDescent="0.2">
      <c r="A13" s="14" t="s">
        <v>3</v>
      </c>
      <c r="B13" s="15" t="s">
        <v>4</v>
      </c>
      <c r="C13" s="47"/>
    </row>
    <row r="14" spans="1:4" x14ac:dyDescent="0.2">
      <c r="A14" s="14" t="s">
        <v>5</v>
      </c>
      <c r="B14" s="15" t="s">
        <v>6</v>
      </c>
      <c r="C14" s="17"/>
    </row>
    <row r="15" spans="1:4" x14ac:dyDescent="0.2">
      <c r="A15" s="14" t="s">
        <v>7</v>
      </c>
      <c r="B15" s="15" t="s">
        <v>8</v>
      </c>
      <c r="C15" s="16"/>
    </row>
    <row r="16" spans="1:4" x14ac:dyDescent="0.2">
      <c r="A16" s="18"/>
      <c r="B16" s="19"/>
      <c r="C16" s="18"/>
    </row>
    <row r="17" spans="1:4" x14ac:dyDescent="0.2">
      <c r="A17" s="167"/>
      <c r="B17" s="167"/>
      <c r="C17" s="167"/>
    </row>
    <row r="18" spans="1:4" x14ac:dyDescent="0.2">
      <c r="A18" s="167" t="s">
        <v>49</v>
      </c>
      <c r="B18" s="167"/>
      <c r="C18" s="167"/>
    </row>
    <row r="19" spans="1:4" ht="36" x14ac:dyDescent="0.2">
      <c r="A19" s="62" t="s">
        <v>50</v>
      </c>
      <c r="B19" s="62" t="s">
        <v>51</v>
      </c>
      <c r="C19" s="25" t="s">
        <v>52</v>
      </c>
    </row>
    <row r="20" spans="1:4" x14ac:dyDescent="0.2">
      <c r="A20" s="159" t="s">
        <v>151</v>
      </c>
      <c r="B20" s="119" t="s">
        <v>143</v>
      </c>
      <c r="C20" s="120"/>
    </row>
    <row r="21" spans="1:4" x14ac:dyDescent="0.2">
      <c r="A21" s="159"/>
      <c r="B21" s="21"/>
      <c r="C21" s="31"/>
    </row>
    <row r="22" spans="1:4" x14ac:dyDescent="0.2">
      <c r="A22" s="159"/>
      <c r="B22" s="20"/>
      <c r="C22" s="158"/>
    </row>
    <row r="23" spans="1:4" x14ac:dyDescent="0.2">
      <c r="A23" s="159"/>
      <c r="B23" s="20"/>
      <c r="C23" s="23"/>
    </row>
    <row r="24" spans="1:4" x14ac:dyDescent="0.2">
      <c r="A24" s="168"/>
      <c r="B24" s="168"/>
      <c r="C24" s="168"/>
    </row>
    <row r="25" spans="1:4" x14ac:dyDescent="0.2">
      <c r="A25" s="157"/>
      <c r="B25" s="157"/>
      <c r="C25" s="157"/>
    </row>
    <row r="26" spans="1:4" x14ac:dyDescent="0.2">
      <c r="A26" s="169" t="s">
        <v>9</v>
      </c>
      <c r="B26" s="169"/>
      <c r="C26" s="169"/>
    </row>
    <row r="27" spans="1:4" x14ac:dyDescent="0.2">
      <c r="A27" s="159">
        <v>1</v>
      </c>
      <c r="B27" s="20" t="s">
        <v>10</v>
      </c>
      <c r="C27" s="158" t="s">
        <v>166</v>
      </c>
    </row>
    <row r="28" spans="1:4" x14ac:dyDescent="0.2">
      <c r="A28" s="159">
        <v>2</v>
      </c>
      <c r="B28" s="20" t="s">
        <v>53</v>
      </c>
      <c r="C28" s="69"/>
    </row>
    <row r="29" spans="1:4" ht="24" x14ac:dyDescent="0.2">
      <c r="A29" s="159">
        <v>3</v>
      </c>
      <c r="B29" s="21" t="s">
        <v>167</v>
      </c>
      <c r="C29" s="31"/>
      <c r="D29" s="26"/>
    </row>
    <row r="30" spans="1:4" x14ac:dyDescent="0.2">
      <c r="A30" s="159">
        <v>4</v>
      </c>
      <c r="B30" s="20" t="s">
        <v>11</v>
      </c>
      <c r="C30" s="77"/>
      <c r="D30" s="26"/>
    </row>
    <row r="31" spans="1:4" x14ac:dyDescent="0.2">
      <c r="A31" s="159">
        <v>5</v>
      </c>
      <c r="B31" s="20" t="s">
        <v>12</v>
      </c>
      <c r="C31" s="63"/>
      <c r="D31" s="30"/>
    </row>
    <row r="32" spans="1:4" x14ac:dyDescent="0.2">
      <c r="A32" s="170"/>
      <c r="B32" s="170"/>
      <c r="C32" s="170"/>
      <c r="D32" s="30"/>
    </row>
    <row r="33" spans="1:4" x14ac:dyDescent="0.2">
      <c r="A33" s="18"/>
      <c r="B33" s="24"/>
      <c r="C33" s="18"/>
      <c r="D33" s="26"/>
    </row>
    <row r="34" spans="1:4" x14ac:dyDescent="0.2">
      <c r="A34" s="171" t="s">
        <v>13</v>
      </c>
      <c r="B34" s="172"/>
      <c r="C34" s="172"/>
      <c r="D34" s="26"/>
    </row>
    <row r="35" spans="1:4" x14ac:dyDescent="0.2">
      <c r="A35" s="158">
        <v>1</v>
      </c>
      <c r="B35" s="158" t="s">
        <v>14</v>
      </c>
      <c r="C35" s="158" t="s">
        <v>15</v>
      </c>
      <c r="D35" s="26"/>
    </row>
    <row r="36" spans="1:4" x14ac:dyDescent="0.2">
      <c r="A36" s="52" t="s">
        <v>1</v>
      </c>
      <c r="B36" s="21" t="s">
        <v>16</v>
      </c>
      <c r="C36" s="27">
        <f>C29</f>
        <v>0</v>
      </c>
      <c r="D36" s="26"/>
    </row>
    <row r="37" spans="1:4" x14ac:dyDescent="0.2">
      <c r="A37" s="158" t="s">
        <v>3</v>
      </c>
      <c r="B37" s="28" t="s">
        <v>42</v>
      </c>
      <c r="C37" s="29">
        <f>(C29/100)*30</f>
        <v>0</v>
      </c>
      <c r="D37" s="26"/>
    </row>
    <row r="38" spans="1:4" x14ac:dyDescent="0.2">
      <c r="A38" s="52" t="s">
        <v>5</v>
      </c>
      <c r="B38" s="28" t="s">
        <v>17</v>
      </c>
      <c r="C38" s="31">
        <v>0</v>
      </c>
      <c r="D38" s="26"/>
    </row>
    <row r="39" spans="1:4" x14ac:dyDescent="0.2">
      <c r="A39" s="52" t="s">
        <v>7</v>
      </c>
      <c r="B39" s="21" t="s">
        <v>18</v>
      </c>
      <c r="C39" s="22">
        <v>0</v>
      </c>
      <c r="D39" s="26"/>
    </row>
    <row r="40" spans="1:4" x14ac:dyDescent="0.2">
      <c r="A40" s="52" t="s">
        <v>19</v>
      </c>
      <c r="B40" s="21" t="s">
        <v>54</v>
      </c>
      <c r="C40" s="22">
        <v>0</v>
      </c>
      <c r="D40" s="33"/>
    </row>
    <row r="41" spans="1:4" x14ac:dyDescent="0.2">
      <c r="A41" s="52" t="s">
        <v>20</v>
      </c>
      <c r="B41" s="21" t="s">
        <v>55</v>
      </c>
      <c r="C41" s="22">
        <v>0</v>
      </c>
      <c r="D41" s="33"/>
    </row>
    <row r="42" spans="1:4" x14ac:dyDescent="0.2">
      <c r="A42" s="52" t="s">
        <v>21</v>
      </c>
      <c r="B42" s="21" t="s">
        <v>41</v>
      </c>
      <c r="C42" s="22"/>
    </row>
    <row r="43" spans="1:4" x14ac:dyDescent="0.2">
      <c r="A43" s="173" t="s">
        <v>23</v>
      </c>
      <c r="B43" s="173"/>
      <c r="C43" s="90">
        <f>SUM(C36:C42)</f>
        <v>0</v>
      </c>
      <c r="D43" s="64"/>
    </row>
    <row r="44" spans="1:4" x14ac:dyDescent="0.2">
      <c r="A44" s="32"/>
      <c r="B44" s="32"/>
      <c r="C44" s="13"/>
      <c r="D44" s="64"/>
    </row>
    <row r="45" spans="1:4" x14ac:dyDescent="0.2">
      <c r="A45" s="32"/>
      <c r="B45" s="32"/>
      <c r="C45" s="13"/>
      <c r="D45" s="64"/>
    </row>
    <row r="46" spans="1:4" x14ac:dyDescent="0.2">
      <c r="A46" s="174" t="s">
        <v>56</v>
      </c>
      <c r="B46" s="174"/>
      <c r="C46" s="174"/>
      <c r="D46" s="174"/>
    </row>
    <row r="47" spans="1:4" x14ac:dyDescent="0.2">
      <c r="A47" s="42"/>
      <c r="B47" s="76"/>
      <c r="C47" s="76"/>
      <c r="D47" s="64"/>
    </row>
    <row r="48" spans="1:4" x14ac:dyDescent="0.2">
      <c r="A48" s="175" t="s">
        <v>57</v>
      </c>
      <c r="B48" s="175"/>
      <c r="C48" s="175"/>
      <c r="D48" s="175"/>
    </row>
    <row r="49" spans="1:5" s="55" customFormat="1" x14ac:dyDescent="0.2">
      <c r="A49" s="159" t="s">
        <v>58</v>
      </c>
      <c r="B49" s="159" t="s">
        <v>59</v>
      </c>
      <c r="C49" s="156" t="s">
        <v>65</v>
      </c>
      <c r="D49" s="159" t="s">
        <v>15</v>
      </c>
    </row>
    <row r="50" spans="1:5" s="55" customFormat="1" x14ac:dyDescent="0.2">
      <c r="A50" s="159" t="s">
        <v>1</v>
      </c>
      <c r="B50" s="65" t="s">
        <v>39</v>
      </c>
      <c r="C50" s="96"/>
      <c r="D50" s="86">
        <f>C50*C29</f>
        <v>0</v>
      </c>
    </row>
    <row r="51" spans="1:5" s="55" customFormat="1" x14ac:dyDescent="0.2">
      <c r="A51" s="159" t="s">
        <v>3</v>
      </c>
      <c r="B51" s="65" t="s">
        <v>60</v>
      </c>
      <c r="C51" s="96"/>
      <c r="D51" s="86">
        <f>C51*C29</f>
        <v>0</v>
      </c>
      <c r="E51" s="144"/>
    </row>
    <row r="52" spans="1:5" s="55" customFormat="1" x14ac:dyDescent="0.2">
      <c r="A52" s="176" t="s">
        <v>61</v>
      </c>
      <c r="B52" s="176"/>
      <c r="C52" s="96"/>
      <c r="D52" s="89">
        <f>SUM(D50:D51)</f>
        <v>0</v>
      </c>
    </row>
    <row r="53" spans="1:5" s="55" customFormat="1" x14ac:dyDescent="0.2">
      <c r="A53" s="59"/>
      <c r="B53" s="59"/>
      <c r="C53" s="59"/>
      <c r="D53" s="64"/>
    </row>
    <row r="54" spans="1:5" s="55" customFormat="1" x14ac:dyDescent="0.2">
      <c r="A54" s="59"/>
      <c r="B54" s="59"/>
      <c r="C54" s="59"/>
      <c r="D54" s="64"/>
    </row>
    <row r="55" spans="1:5" s="55" customFormat="1" x14ac:dyDescent="0.2">
      <c r="A55" s="165" t="s">
        <v>62</v>
      </c>
      <c r="B55" s="165"/>
      <c r="C55" s="165"/>
      <c r="D55" s="165"/>
    </row>
    <row r="56" spans="1:5" s="55" customFormat="1" x14ac:dyDescent="0.2">
      <c r="A56" s="156" t="s">
        <v>63</v>
      </c>
      <c r="B56" s="66" t="s">
        <v>64</v>
      </c>
      <c r="C56" s="156" t="s">
        <v>65</v>
      </c>
      <c r="D56" s="156" t="s">
        <v>15</v>
      </c>
    </row>
    <row r="57" spans="1:5" s="55" customFormat="1" x14ac:dyDescent="0.2">
      <c r="A57" s="67" t="s">
        <v>1</v>
      </c>
      <c r="B57" s="57" t="s">
        <v>168</v>
      </c>
      <c r="C57" s="68"/>
      <c r="D57" s="87">
        <f>C57*C29</f>
        <v>0</v>
      </c>
    </row>
    <row r="58" spans="1:5" s="55" customFormat="1" x14ac:dyDescent="0.2">
      <c r="A58" s="67" t="s">
        <v>3</v>
      </c>
      <c r="B58" s="57" t="s">
        <v>172</v>
      </c>
      <c r="C58" s="68"/>
      <c r="D58" s="87">
        <f>C58*C29</f>
        <v>0</v>
      </c>
    </row>
    <row r="59" spans="1:5" s="55" customFormat="1" x14ac:dyDescent="0.2">
      <c r="A59" s="67" t="s">
        <v>5</v>
      </c>
      <c r="B59" s="65" t="s">
        <v>173</v>
      </c>
      <c r="C59" s="116"/>
      <c r="D59" s="87">
        <f>C59*C29</f>
        <v>0</v>
      </c>
    </row>
    <row r="60" spans="1:5" s="55" customFormat="1" x14ac:dyDescent="0.2">
      <c r="A60" s="67" t="s">
        <v>7</v>
      </c>
      <c r="B60" s="57" t="s">
        <v>169</v>
      </c>
      <c r="C60" s="68"/>
      <c r="D60" s="87">
        <f>C60*C29</f>
        <v>0</v>
      </c>
    </row>
    <row r="61" spans="1:5" s="55" customFormat="1" x14ac:dyDescent="0.2">
      <c r="A61" s="67" t="s">
        <v>19</v>
      </c>
      <c r="B61" s="57" t="s">
        <v>170</v>
      </c>
      <c r="C61" s="68"/>
      <c r="D61" s="87">
        <f>C61*C29</f>
        <v>0</v>
      </c>
    </row>
    <row r="62" spans="1:5" s="55" customFormat="1" x14ac:dyDescent="0.2">
      <c r="A62" s="67" t="s">
        <v>20</v>
      </c>
      <c r="B62" s="57" t="s">
        <v>174</v>
      </c>
      <c r="C62" s="68"/>
      <c r="D62" s="87">
        <f>C62*C29</f>
        <v>0</v>
      </c>
    </row>
    <row r="63" spans="1:5" s="55" customFormat="1" x14ac:dyDescent="0.2">
      <c r="A63" s="67" t="s">
        <v>21</v>
      </c>
      <c r="B63" s="57" t="s">
        <v>171</v>
      </c>
      <c r="C63" s="68"/>
      <c r="D63" s="87">
        <f>C63*C29</f>
        <v>0</v>
      </c>
    </row>
    <row r="64" spans="1:5" s="55" customFormat="1" x14ac:dyDescent="0.2">
      <c r="A64" s="67" t="s">
        <v>22</v>
      </c>
      <c r="B64" s="57" t="s">
        <v>175</v>
      </c>
      <c r="C64" s="68"/>
      <c r="D64" s="87">
        <f>C64*C29</f>
        <v>0</v>
      </c>
    </row>
    <row r="65" spans="1:5" s="55" customFormat="1" x14ac:dyDescent="0.2">
      <c r="A65" s="180" t="s">
        <v>32</v>
      </c>
      <c r="B65" s="180"/>
      <c r="C65" s="146"/>
      <c r="D65" s="88">
        <f>SUM(D57:D64)</f>
        <v>0</v>
      </c>
    </row>
    <row r="66" spans="1:5" s="55" customFormat="1" x14ac:dyDescent="0.2">
      <c r="A66" s="59"/>
      <c r="B66" s="59"/>
      <c r="C66" s="59"/>
      <c r="D66" s="64"/>
    </row>
    <row r="67" spans="1:5" s="55" customFormat="1" x14ac:dyDescent="0.2">
      <c r="A67" s="59"/>
      <c r="B67" s="59"/>
      <c r="C67" s="59"/>
      <c r="D67" s="64"/>
    </row>
    <row r="68" spans="1:5" s="55" customFormat="1" x14ac:dyDescent="0.2">
      <c r="A68" s="165" t="s">
        <v>74</v>
      </c>
      <c r="B68" s="165"/>
      <c r="C68" s="165"/>
      <c r="D68" s="64"/>
    </row>
    <row r="69" spans="1:5" x14ac:dyDescent="0.2">
      <c r="A69" s="158" t="s">
        <v>75</v>
      </c>
      <c r="B69" s="158" t="s">
        <v>24</v>
      </c>
      <c r="C69" s="158" t="s">
        <v>15</v>
      </c>
      <c r="D69" s="64"/>
    </row>
    <row r="70" spans="1:5" x14ac:dyDescent="0.2">
      <c r="A70" s="52" t="s">
        <v>1</v>
      </c>
      <c r="B70" s="65" t="s">
        <v>77</v>
      </c>
      <c r="C70" s="45"/>
      <c r="D70" s="64"/>
    </row>
    <row r="71" spans="1:5" ht="14.25" x14ac:dyDescent="0.2">
      <c r="A71" s="158" t="s">
        <v>3</v>
      </c>
      <c r="B71" s="65" t="s">
        <v>79</v>
      </c>
      <c r="C71" s="53"/>
      <c r="D71" s="26"/>
      <c r="E71" s="51"/>
    </row>
    <row r="72" spans="1:5" x14ac:dyDescent="0.2">
      <c r="A72" s="52" t="s">
        <v>5</v>
      </c>
      <c r="B72" s="65" t="s">
        <v>76</v>
      </c>
      <c r="C72" s="31"/>
      <c r="D72" s="26"/>
      <c r="E72" s="51"/>
    </row>
    <row r="73" spans="1:5" ht="14.25" x14ac:dyDescent="0.2">
      <c r="A73" s="52" t="s">
        <v>7</v>
      </c>
      <c r="B73" s="65" t="s">
        <v>81</v>
      </c>
      <c r="C73" s="31"/>
      <c r="D73" s="26"/>
      <c r="E73" s="51"/>
    </row>
    <row r="74" spans="1:5" ht="14.25" x14ac:dyDescent="0.2">
      <c r="A74" s="58" t="s">
        <v>78</v>
      </c>
      <c r="B74" s="57" t="s">
        <v>80</v>
      </c>
      <c r="C74" s="22"/>
      <c r="D74" s="26"/>
    </row>
    <row r="75" spans="1:5" x14ac:dyDescent="0.2">
      <c r="A75" s="181" t="s">
        <v>25</v>
      </c>
      <c r="B75" s="181" t="s">
        <v>26</v>
      </c>
      <c r="C75" s="92"/>
      <c r="D75" s="38"/>
    </row>
    <row r="76" spans="1:5" x14ac:dyDescent="0.2">
      <c r="A76" s="32"/>
      <c r="B76" s="32"/>
      <c r="C76" s="13"/>
      <c r="D76" s="37"/>
    </row>
    <row r="77" spans="1:5" x14ac:dyDescent="0.2">
      <c r="A77" s="32"/>
      <c r="B77" s="32"/>
      <c r="C77" s="13"/>
      <c r="D77" s="37"/>
    </row>
    <row r="78" spans="1:5" x14ac:dyDescent="0.2">
      <c r="A78" s="182" t="s">
        <v>82</v>
      </c>
      <c r="B78" s="182"/>
      <c r="C78" s="182"/>
      <c r="D78" s="37"/>
    </row>
    <row r="79" spans="1:5" x14ac:dyDescent="0.2">
      <c r="A79" s="156">
        <v>2</v>
      </c>
      <c r="B79" s="66" t="s">
        <v>83</v>
      </c>
      <c r="C79" s="156" t="s">
        <v>15</v>
      </c>
      <c r="D79" s="37"/>
    </row>
    <row r="80" spans="1:5" x14ac:dyDescent="0.2">
      <c r="A80" s="156" t="s">
        <v>58</v>
      </c>
      <c r="B80" s="65" t="s">
        <v>59</v>
      </c>
      <c r="C80" s="91">
        <f>D52</f>
        <v>0</v>
      </c>
      <c r="D80" s="37"/>
    </row>
    <row r="81" spans="1:4" x14ac:dyDescent="0.2">
      <c r="A81" s="156" t="s">
        <v>63</v>
      </c>
      <c r="B81" s="65" t="s">
        <v>64</v>
      </c>
      <c r="C81" s="91">
        <f>D65</f>
        <v>0</v>
      </c>
      <c r="D81" s="37"/>
    </row>
    <row r="82" spans="1:4" x14ac:dyDescent="0.2">
      <c r="A82" s="156" t="s">
        <v>75</v>
      </c>
      <c r="B82" s="65" t="s">
        <v>24</v>
      </c>
      <c r="C82" s="78">
        <f>C75</f>
        <v>0</v>
      </c>
      <c r="D82" s="37"/>
    </row>
    <row r="83" spans="1:4" x14ac:dyDescent="0.2">
      <c r="A83" s="180" t="s">
        <v>32</v>
      </c>
      <c r="B83" s="180"/>
      <c r="C83" s="93">
        <f>SUM(C80:C82)</f>
        <v>0</v>
      </c>
      <c r="D83" s="37"/>
    </row>
    <row r="84" spans="1:4" x14ac:dyDescent="0.2">
      <c r="A84" s="32"/>
      <c r="B84" s="32"/>
      <c r="C84" s="13"/>
      <c r="D84" s="37"/>
    </row>
    <row r="85" spans="1:4" x14ac:dyDescent="0.2">
      <c r="A85" s="183" t="s">
        <v>84</v>
      </c>
      <c r="B85" s="183"/>
      <c r="C85" s="183"/>
      <c r="D85" s="183"/>
    </row>
    <row r="86" spans="1:4" x14ac:dyDescent="0.2">
      <c r="A86" s="70"/>
      <c r="B86" s="70"/>
      <c r="C86" s="70"/>
      <c r="D86" s="71"/>
    </row>
    <row r="87" spans="1:4" x14ac:dyDescent="0.2">
      <c r="A87" s="156">
        <v>3</v>
      </c>
      <c r="B87" s="66" t="s">
        <v>34</v>
      </c>
      <c r="C87" s="156" t="s">
        <v>65</v>
      </c>
      <c r="D87" s="156" t="s">
        <v>15</v>
      </c>
    </row>
    <row r="88" spans="1:4" x14ac:dyDescent="0.2">
      <c r="A88" s="156" t="s">
        <v>1</v>
      </c>
      <c r="B88" s="148" t="s">
        <v>177</v>
      </c>
      <c r="C88" s="48"/>
      <c r="D88" s="72">
        <f>C88*C29</f>
        <v>0</v>
      </c>
    </row>
    <row r="89" spans="1:4" ht="22.5" x14ac:dyDescent="0.2">
      <c r="A89" s="156" t="s">
        <v>3</v>
      </c>
      <c r="B89" s="148" t="s">
        <v>178</v>
      </c>
      <c r="C89" s="40"/>
      <c r="D89" s="73">
        <f>C89*C29</f>
        <v>0</v>
      </c>
    </row>
    <row r="90" spans="1:4" x14ac:dyDescent="0.2">
      <c r="A90" s="156" t="s">
        <v>5</v>
      </c>
      <c r="B90" s="65" t="s">
        <v>87</v>
      </c>
      <c r="C90" s="44"/>
      <c r="D90" s="73">
        <f>C90*C29</f>
        <v>0</v>
      </c>
    </row>
    <row r="91" spans="1:4" ht="16.5" customHeight="1" x14ac:dyDescent="0.2">
      <c r="A91" s="156" t="s">
        <v>7</v>
      </c>
      <c r="B91" s="65" t="s">
        <v>182</v>
      </c>
      <c r="C91" s="115"/>
      <c r="D91" s="149">
        <f>C91*C29</f>
        <v>0</v>
      </c>
    </row>
    <row r="92" spans="1:4" ht="24" x14ac:dyDescent="0.2">
      <c r="A92" s="156" t="s">
        <v>19</v>
      </c>
      <c r="B92" s="65" t="s">
        <v>88</v>
      </c>
      <c r="C92" s="54"/>
      <c r="D92" s="75">
        <f>C92*C29</f>
        <v>0</v>
      </c>
    </row>
    <row r="93" spans="1:4" x14ac:dyDescent="0.2">
      <c r="A93" s="156" t="s">
        <v>20</v>
      </c>
      <c r="B93" s="65" t="s">
        <v>89</v>
      </c>
      <c r="C93" s="44"/>
      <c r="D93" s="73">
        <f>C93*C29</f>
        <v>0</v>
      </c>
    </row>
    <row r="94" spans="1:4" x14ac:dyDescent="0.2">
      <c r="A94" s="180" t="s">
        <v>32</v>
      </c>
      <c r="B94" s="180"/>
      <c r="C94" s="94"/>
      <c r="D94" s="95">
        <f>SUM(D88:D93)</f>
        <v>0</v>
      </c>
    </row>
    <row r="95" spans="1:4" x14ac:dyDescent="0.2">
      <c r="A95" s="70"/>
      <c r="B95" s="70"/>
      <c r="C95" s="70"/>
      <c r="D95" s="37"/>
    </row>
    <row r="96" spans="1:4" x14ac:dyDescent="0.2">
      <c r="A96" s="70"/>
      <c r="B96" s="70"/>
      <c r="C96" s="70"/>
      <c r="D96" s="37"/>
    </row>
    <row r="97" spans="1:7" x14ac:dyDescent="0.2">
      <c r="A97" s="183" t="s">
        <v>90</v>
      </c>
      <c r="B97" s="183"/>
      <c r="C97" s="183"/>
      <c r="D97" s="183"/>
    </row>
    <row r="98" spans="1:7" x14ac:dyDescent="0.2">
      <c r="A98" s="79"/>
      <c r="B98" s="79"/>
      <c r="C98" s="79"/>
      <c r="D98" s="79"/>
    </row>
    <row r="99" spans="1:7" x14ac:dyDescent="0.2">
      <c r="A99" s="184" t="s">
        <v>91</v>
      </c>
      <c r="B99" s="184"/>
      <c r="C99" s="184"/>
      <c r="D99" s="184"/>
    </row>
    <row r="100" spans="1:7" x14ac:dyDescent="0.2">
      <c r="A100" s="66" t="s">
        <v>30</v>
      </c>
      <c r="B100" s="66" t="s">
        <v>92</v>
      </c>
      <c r="C100" s="156" t="s">
        <v>65</v>
      </c>
      <c r="D100" s="156" t="s">
        <v>15</v>
      </c>
      <c r="E100" s="145"/>
    </row>
    <row r="101" spans="1:7" x14ac:dyDescent="0.2">
      <c r="A101" s="156" t="s">
        <v>1</v>
      </c>
      <c r="B101" s="65" t="s">
        <v>93</v>
      </c>
      <c r="C101" s="96"/>
      <c r="D101" s="98">
        <f>C101*C29</f>
        <v>0</v>
      </c>
      <c r="E101" s="145"/>
    </row>
    <row r="102" spans="1:7" x14ac:dyDescent="0.2">
      <c r="A102" s="156" t="s">
        <v>3</v>
      </c>
      <c r="B102" s="147" t="s">
        <v>176</v>
      </c>
      <c r="C102" s="96"/>
      <c r="D102" s="98">
        <f>C102*C29</f>
        <v>0</v>
      </c>
      <c r="E102" s="152"/>
    </row>
    <row r="103" spans="1:7" x14ac:dyDescent="0.2">
      <c r="A103" s="156" t="s">
        <v>5</v>
      </c>
      <c r="B103" s="150" t="s">
        <v>179</v>
      </c>
      <c r="C103" s="96"/>
      <c r="D103" s="98">
        <f>C103*C29</f>
        <v>0</v>
      </c>
      <c r="G103" s="153"/>
    </row>
    <row r="104" spans="1:7" ht="22.5" x14ac:dyDescent="0.2">
      <c r="A104" s="156" t="s">
        <v>7</v>
      </c>
      <c r="B104" s="150" t="s">
        <v>180</v>
      </c>
      <c r="C104" s="151"/>
      <c r="D104" s="98">
        <f>C104*C29</f>
        <v>0</v>
      </c>
    </row>
    <row r="105" spans="1:7" x14ac:dyDescent="0.2">
      <c r="A105" s="156" t="s">
        <v>19</v>
      </c>
      <c r="B105" s="154" t="s">
        <v>181</v>
      </c>
      <c r="C105" s="96"/>
      <c r="D105" s="83">
        <f>C105*C29</f>
        <v>0</v>
      </c>
    </row>
    <row r="106" spans="1:7" x14ac:dyDescent="0.2">
      <c r="A106" s="156" t="s">
        <v>20</v>
      </c>
      <c r="B106" s="65" t="s">
        <v>35</v>
      </c>
      <c r="C106" s="100"/>
      <c r="D106" s="83">
        <f>C106*C29</f>
        <v>0</v>
      </c>
    </row>
    <row r="107" spans="1:7" x14ac:dyDescent="0.2">
      <c r="A107" s="180" t="s">
        <v>32</v>
      </c>
      <c r="B107" s="180"/>
      <c r="C107" s="97"/>
      <c r="D107" s="99">
        <f>SUM(D101:D106)</f>
        <v>0</v>
      </c>
    </row>
    <row r="108" spans="1:7" x14ac:dyDescent="0.2">
      <c r="A108" s="70"/>
      <c r="B108" s="70"/>
      <c r="C108" s="70"/>
      <c r="D108" s="37"/>
    </row>
    <row r="109" spans="1:7" x14ac:dyDescent="0.2">
      <c r="A109" s="70"/>
      <c r="B109" s="70"/>
      <c r="C109" s="70"/>
      <c r="D109" s="37"/>
    </row>
    <row r="110" spans="1:7" x14ac:dyDescent="0.2">
      <c r="A110" s="184" t="s">
        <v>95</v>
      </c>
      <c r="B110" s="184"/>
      <c r="C110" s="184"/>
      <c r="D110" s="184"/>
    </row>
    <row r="111" spans="1:7" x14ac:dyDescent="0.2">
      <c r="A111" s="66" t="s">
        <v>31</v>
      </c>
      <c r="B111" s="66" t="s">
        <v>96</v>
      </c>
      <c r="C111" s="156" t="s">
        <v>65</v>
      </c>
      <c r="D111" s="156" t="s">
        <v>15</v>
      </c>
    </row>
    <row r="112" spans="1:7" x14ac:dyDescent="0.2">
      <c r="A112" s="156" t="s">
        <v>1</v>
      </c>
      <c r="B112" s="65" t="s">
        <v>97</v>
      </c>
      <c r="C112" s="100">
        <v>0</v>
      </c>
      <c r="D112" s="87">
        <f>C112*C29</f>
        <v>0</v>
      </c>
    </row>
    <row r="113" spans="1:4" x14ac:dyDescent="0.2">
      <c r="A113" s="177" t="s">
        <v>32</v>
      </c>
      <c r="B113" s="178"/>
      <c r="C113" s="179"/>
      <c r="D113" s="88">
        <f>D112</f>
        <v>0</v>
      </c>
    </row>
    <row r="114" spans="1:4" x14ac:dyDescent="0.2">
      <c r="A114" s="32"/>
      <c r="B114" s="32"/>
      <c r="C114" s="13"/>
      <c r="D114" s="37"/>
    </row>
    <row r="115" spans="1:4" x14ac:dyDescent="0.2">
      <c r="A115" s="32"/>
      <c r="B115" s="32"/>
      <c r="C115" s="13"/>
      <c r="D115" s="37"/>
    </row>
    <row r="116" spans="1:4" ht="15.75" customHeight="1" x14ac:dyDescent="0.2">
      <c r="A116" s="185" t="s">
        <v>98</v>
      </c>
      <c r="B116" s="185"/>
      <c r="C116" s="185"/>
      <c r="D116" s="80"/>
    </row>
    <row r="117" spans="1:4" x14ac:dyDescent="0.2">
      <c r="A117" s="66">
        <v>4</v>
      </c>
      <c r="B117" s="66" t="s">
        <v>99</v>
      </c>
      <c r="C117" s="156" t="s">
        <v>15</v>
      </c>
      <c r="D117" s="37"/>
    </row>
    <row r="118" spans="1:4" x14ac:dyDescent="0.2">
      <c r="A118" s="65" t="s">
        <v>30</v>
      </c>
      <c r="B118" s="65" t="s">
        <v>92</v>
      </c>
      <c r="C118" s="101">
        <f>D107</f>
        <v>0</v>
      </c>
      <c r="D118" s="37"/>
    </row>
    <row r="119" spans="1:4" x14ac:dyDescent="0.2">
      <c r="A119" s="65" t="s">
        <v>31</v>
      </c>
      <c r="B119" s="65" t="s">
        <v>96</v>
      </c>
      <c r="C119" s="87">
        <f>D113</f>
        <v>0</v>
      </c>
      <c r="D119" s="37"/>
    </row>
    <row r="120" spans="1:4" x14ac:dyDescent="0.2">
      <c r="A120" s="180" t="s">
        <v>32</v>
      </c>
      <c r="B120" s="180"/>
      <c r="C120" s="102">
        <f>SUM(C118:C119)</f>
        <v>0</v>
      </c>
      <c r="D120" s="37"/>
    </row>
    <row r="121" spans="1:4" x14ac:dyDescent="0.2">
      <c r="A121" s="32"/>
      <c r="B121" s="32"/>
      <c r="C121" s="13"/>
      <c r="D121" s="37"/>
    </row>
    <row r="122" spans="1:4" x14ac:dyDescent="0.2">
      <c r="A122" s="32"/>
      <c r="B122" s="32"/>
      <c r="C122" s="13"/>
      <c r="D122" s="37"/>
    </row>
    <row r="123" spans="1:4" x14ac:dyDescent="0.2">
      <c r="A123" s="171" t="s">
        <v>100</v>
      </c>
      <c r="B123" s="171"/>
      <c r="C123" s="171"/>
      <c r="D123" s="37"/>
    </row>
    <row r="124" spans="1:4" x14ac:dyDescent="0.2">
      <c r="D124" s="37"/>
    </row>
    <row r="125" spans="1:4" x14ac:dyDescent="0.2">
      <c r="A125" s="61">
        <v>5</v>
      </c>
      <c r="B125" s="61" t="s">
        <v>129</v>
      </c>
      <c r="C125" s="61" t="s">
        <v>15</v>
      </c>
      <c r="D125" s="32"/>
    </row>
    <row r="126" spans="1:4" x14ac:dyDescent="0.2">
      <c r="A126" s="14" t="s">
        <v>1</v>
      </c>
      <c r="B126" s="35" t="s">
        <v>27</v>
      </c>
      <c r="C126" s="36">
        <v>0</v>
      </c>
      <c r="D126" s="32"/>
    </row>
    <row r="127" spans="1:4" x14ac:dyDescent="0.2">
      <c r="A127" s="14" t="s">
        <v>3</v>
      </c>
      <c r="B127" s="34" t="s">
        <v>28</v>
      </c>
      <c r="C127" s="36">
        <v>0</v>
      </c>
      <c r="D127" s="32"/>
    </row>
    <row r="128" spans="1:4" x14ac:dyDescent="0.2">
      <c r="A128" s="14" t="s">
        <v>5</v>
      </c>
      <c r="B128" s="34" t="s">
        <v>149</v>
      </c>
      <c r="C128" s="118">
        <v>0</v>
      </c>
      <c r="D128" s="32"/>
    </row>
    <row r="129" spans="1:5" x14ac:dyDescent="0.2">
      <c r="A129" s="39" t="s">
        <v>7</v>
      </c>
      <c r="B129" s="34" t="s">
        <v>40</v>
      </c>
      <c r="C129" s="36">
        <v>0</v>
      </c>
      <c r="D129" s="32"/>
    </row>
    <row r="130" spans="1:5" x14ac:dyDescent="0.2">
      <c r="A130" s="181" t="s">
        <v>29</v>
      </c>
      <c r="B130" s="181"/>
      <c r="C130" s="92">
        <f>SUM(C126:C129)</f>
        <v>0</v>
      </c>
      <c r="D130" s="60"/>
    </row>
    <row r="131" spans="1:5" x14ac:dyDescent="0.2">
      <c r="A131" s="186"/>
      <c r="B131" s="186"/>
      <c r="C131" s="186"/>
    </row>
    <row r="132" spans="1:5" x14ac:dyDescent="0.2">
      <c r="A132" s="32"/>
      <c r="B132" s="24"/>
      <c r="C132" s="13"/>
    </row>
    <row r="133" spans="1:5" x14ac:dyDescent="0.2">
      <c r="A133" s="187" t="s">
        <v>128</v>
      </c>
      <c r="B133" s="187"/>
      <c r="C133" s="187"/>
      <c r="D133" s="187"/>
    </row>
    <row r="134" spans="1:5" x14ac:dyDescent="0.2">
      <c r="A134" s="32"/>
      <c r="B134" s="24"/>
      <c r="C134" s="13"/>
    </row>
    <row r="135" spans="1:5" x14ac:dyDescent="0.2">
      <c r="A135" s="156">
        <v>6</v>
      </c>
      <c r="B135" s="66" t="s">
        <v>36</v>
      </c>
      <c r="C135" s="156" t="s">
        <v>65</v>
      </c>
      <c r="D135" s="156" t="s">
        <v>15</v>
      </c>
    </row>
    <row r="136" spans="1:5" x14ac:dyDescent="0.2">
      <c r="A136" s="156" t="s">
        <v>1</v>
      </c>
      <c r="B136" s="65" t="s">
        <v>37</v>
      </c>
      <c r="C136" s="103"/>
      <c r="D136" s="112">
        <f>(C153+C154+C155+C156+C157)*C136</f>
        <v>0</v>
      </c>
      <c r="E136" s="51"/>
    </row>
    <row r="137" spans="1:5" x14ac:dyDescent="0.2">
      <c r="A137" s="156" t="s">
        <v>3</v>
      </c>
      <c r="B137" s="65" t="s">
        <v>101</v>
      </c>
      <c r="C137" s="68"/>
      <c r="D137" s="112">
        <f>(C153+C154+C155+C156+C157)*C137</f>
        <v>0</v>
      </c>
      <c r="E137" s="51"/>
    </row>
    <row r="138" spans="1:5" x14ac:dyDescent="0.2">
      <c r="A138" s="156" t="s">
        <v>5</v>
      </c>
      <c r="B138" s="65" t="s">
        <v>102</v>
      </c>
      <c r="C138" s="67"/>
      <c r="D138" s="113">
        <v>0</v>
      </c>
    </row>
    <row r="139" spans="1:5" x14ac:dyDescent="0.2">
      <c r="A139" s="156"/>
      <c r="B139" s="65" t="s">
        <v>131</v>
      </c>
      <c r="C139" s="68"/>
      <c r="D139" s="83">
        <f>((C158+D136+D137)/C147)*C139</f>
        <v>0</v>
      </c>
    </row>
    <row r="140" spans="1:5" x14ac:dyDescent="0.2">
      <c r="A140" s="156"/>
      <c r="B140" s="65" t="s">
        <v>132</v>
      </c>
      <c r="C140" s="68"/>
      <c r="D140" s="83">
        <f>((C158+D136+D137)/C147)*C140</f>
        <v>0</v>
      </c>
    </row>
    <row r="141" spans="1:5" x14ac:dyDescent="0.2">
      <c r="A141" s="156"/>
      <c r="B141" s="65" t="s">
        <v>103</v>
      </c>
      <c r="C141" s="67"/>
      <c r="D141" s="113">
        <v>0</v>
      </c>
    </row>
    <row r="142" spans="1:5" x14ac:dyDescent="0.2">
      <c r="A142" s="65"/>
      <c r="B142" s="65" t="s">
        <v>130</v>
      </c>
      <c r="C142" s="103"/>
      <c r="D142" s="83">
        <f>((C158+D136+D137)/C147)*C142</f>
        <v>0</v>
      </c>
    </row>
    <row r="143" spans="1:5" x14ac:dyDescent="0.2">
      <c r="A143" s="111"/>
      <c r="B143" s="111" t="s">
        <v>136</v>
      </c>
      <c r="C143" s="104"/>
      <c r="D143" s="113">
        <v>0</v>
      </c>
      <c r="E143" s="50"/>
    </row>
    <row r="144" spans="1:5" ht="12" customHeight="1" x14ac:dyDescent="0.2">
      <c r="A144" s="177" t="s">
        <v>137</v>
      </c>
      <c r="B144" s="178"/>
      <c r="C144" s="179"/>
      <c r="D144" s="114">
        <f>(D136+D137+D139+D140+D142)</f>
        <v>0</v>
      </c>
      <c r="E144" s="50"/>
    </row>
    <row r="145" spans="1:9" x14ac:dyDescent="0.2">
      <c r="A145" s="186" t="s">
        <v>133</v>
      </c>
      <c r="B145" s="186"/>
      <c r="C145" s="186"/>
      <c r="D145" s="84"/>
      <c r="E145" s="85"/>
      <c r="F145" s="85"/>
      <c r="G145" s="50"/>
      <c r="H145" s="55"/>
    </row>
    <row r="146" spans="1:9" ht="12.75" thickBot="1" x14ac:dyDescent="0.25">
      <c r="A146" s="188" t="s">
        <v>134</v>
      </c>
      <c r="B146" s="188"/>
      <c r="C146" s="188"/>
      <c r="D146" s="105"/>
      <c r="E146" s="85"/>
      <c r="F146" s="85"/>
      <c r="G146" s="50"/>
      <c r="H146" s="55"/>
    </row>
    <row r="147" spans="1:9" s="49" customFormat="1" ht="12.75" thickBot="1" x14ac:dyDescent="0.25">
      <c r="A147" s="189" t="s">
        <v>135</v>
      </c>
      <c r="B147" s="189"/>
      <c r="C147" s="106">
        <v>0.85750000000000004</v>
      </c>
      <c r="D147" s="107"/>
      <c r="E147" s="108"/>
      <c r="F147" s="108"/>
      <c r="G147" s="109"/>
      <c r="H147" s="55"/>
      <c r="I147" s="2"/>
    </row>
    <row r="148" spans="1:9" x14ac:dyDescent="0.2">
      <c r="F148" s="56"/>
      <c r="G148" s="55"/>
      <c r="H148" s="55"/>
    </row>
    <row r="149" spans="1:9" x14ac:dyDescent="0.2">
      <c r="F149" s="56"/>
      <c r="G149" s="55"/>
      <c r="H149" s="55"/>
    </row>
    <row r="150" spans="1:9" x14ac:dyDescent="0.2">
      <c r="A150" s="190" t="s">
        <v>104</v>
      </c>
      <c r="B150" s="190"/>
      <c r="C150" s="190"/>
      <c r="D150" s="81"/>
      <c r="F150" s="56"/>
      <c r="G150" s="55"/>
      <c r="H150" s="55"/>
    </row>
    <row r="151" spans="1:9" x14ac:dyDescent="0.2">
      <c r="F151" s="56"/>
      <c r="G151" s="55"/>
      <c r="H151" s="55"/>
    </row>
    <row r="152" spans="1:9" x14ac:dyDescent="0.2">
      <c r="A152" s="67"/>
      <c r="B152" s="156" t="s">
        <v>105</v>
      </c>
      <c r="C152" s="156" t="s">
        <v>15</v>
      </c>
      <c r="F152" s="56"/>
      <c r="G152" s="55"/>
      <c r="H152" s="55"/>
    </row>
    <row r="153" spans="1:9" x14ac:dyDescent="0.2">
      <c r="A153" s="156" t="s">
        <v>1</v>
      </c>
      <c r="B153" s="65" t="s">
        <v>38</v>
      </c>
      <c r="C153" s="78">
        <f>C43</f>
        <v>0</v>
      </c>
      <c r="F153" s="56"/>
      <c r="G153" s="55"/>
      <c r="H153" s="55"/>
    </row>
    <row r="154" spans="1:9" x14ac:dyDescent="0.2">
      <c r="A154" s="156" t="s">
        <v>3</v>
      </c>
      <c r="B154" s="65" t="s">
        <v>106</v>
      </c>
      <c r="C154" s="83">
        <f>C83</f>
        <v>0</v>
      </c>
      <c r="F154" s="56"/>
      <c r="G154" s="55"/>
      <c r="H154" s="55"/>
    </row>
    <row r="155" spans="1:9" x14ac:dyDescent="0.2">
      <c r="A155" s="156" t="s">
        <v>5</v>
      </c>
      <c r="B155" s="65" t="s">
        <v>84</v>
      </c>
      <c r="C155" s="78">
        <f>D94</f>
        <v>0</v>
      </c>
      <c r="F155" s="56"/>
      <c r="G155" s="55"/>
      <c r="H155" s="55"/>
    </row>
    <row r="156" spans="1:9" x14ac:dyDescent="0.2">
      <c r="A156" s="156" t="s">
        <v>7</v>
      </c>
      <c r="B156" s="65" t="s">
        <v>90</v>
      </c>
      <c r="C156" s="110">
        <f>C120</f>
        <v>0</v>
      </c>
      <c r="F156" s="56"/>
      <c r="G156" s="55"/>
      <c r="H156" s="55"/>
    </row>
    <row r="157" spans="1:9" x14ac:dyDescent="0.2">
      <c r="A157" s="156" t="s">
        <v>19</v>
      </c>
      <c r="B157" s="65" t="s">
        <v>107</v>
      </c>
      <c r="C157" s="78">
        <f>C130</f>
        <v>0</v>
      </c>
      <c r="F157" s="56"/>
      <c r="G157" s="55"/>
      <c r="H157" s="55"/>
    </row>
    <row r="158" spans="1:9" x14ac:dyDescent="0.2">
      <c r="A158" s="180" t="s">
        <v>108</v>
      </c>
      <c r="B158" s="180"/>
      <c r="C158" s="114">
        <f>SUM(C153:C157)</f>
        <v>0</v>
      </c>
      <c r="F158" s="56"/>
      <c r="G158" s="55"/>
      <c r="H158" s="55"/>
    </row>
    <row r="159" spans="1:9" x14ac:dyDescent="0.2">
      <c r="A159" s="156" t="s">
        <v>20</v>
      </c>
      <c r="B159" s="65" t="s">
        <v>109</v>
      </c>
      <c r="C159" s="110">
        <f>D144</f>
        <v>0</v>
      </c>
      <c r="F159" s="56"/>
      <c r="G159" s="55"/>
      <c r="H159" s="55"/>
    </row>
    <row r="160" spans="1:9" x14ac:dyDescent="0.2">
      <c r="A160" s="180" t="s">
        <v>138</v>
      </c>
      <c r="B160" s="180"/>
      <c r="C160" s="114">
        <f>C158+C159</f>
        <v>0</v>
      </c>
      <c r="F160" s="56"/>
      <c r="G160" s="55"/>
      <c r="H160" s="55"/>
    </row>
    <row r="161" spans="1:8" x14ac:dyDescent="0.2">
      <c r="F161" s="82"/>
      <c r="G161" s="55"/>
      <c r="H161" s="55"/>
    </row>
    <row r="162" spans="1:8" x14ac:dyDescent="0.2">
      <c r="A162" s="194" t="s">
        <v>110</v>
      </c>
      <c r="B162" s="194"/>
      <c r="C162" s="194"/>
      <c r="D162" s="194"/>
      <c r="E162" s="194"/>
      <c r="F162" s="194"/>
      <c r="G162" s="194"/>
      <c r="H162" s="194"/>
    </row>
    <row r="163" spans="1:8" x14ac:dyDescent="0.2">
      <c r="A163" s="42"/>
      <c r="B163" s="42"/>
      <c r="C163" s="43"/>
      <c r="D163" s="26"/>
      <c r="E163" s="41"/>
      <c r="F163" s="41"/>
      <c r="G163" s="55"/>
      <c r="H163" s="55"/>
    </row>
    <row r="164" spans="1:8" ht="24" x14ac:dyDescent="0.2">
      <c r="A164" s="180" t="s">
        <v>111</v>
      </c>
      <c r="B164" s="180"/>
      <c r="C164" s="180" t="s">
        <v>112</v>
      </c>
      <c r="D164" s="180" t="s">
        <v>113</v>
      </c>
      <c r="E164" s="156" t="s">
        <v>114</v>
      </c>
      <c r="F164" s="180" t="s">
        <v>116</v>
      </c>
      <c r="G164" s="195" t="s">
        <v>127</v>
      </c>
      <c r="H164" s="156" t="s">
        <v>117</v>
      </c>
    </row>
    <row r="165" spans="1:8" x14ac:dyDescent="0.2">
      <c r="A165" s="180"/>
      <c r="B165" s="180"/>
      <c r="C165" s="180"/>
      <c r="D165" s="180"/>
      <c r="E165" s="156" t="s">
        <v>115</v>
      </c>
      <c r="F165" s="180"/>
      <c r="G165" s="196"/>
      <c r="H165" s="156" t="s">
        <v>118</v>
      </c>
    </row>
    <row r="166" spans="1:8" x14ac:dyDescent="0.2">
      <c r="A166" s="156" t="s">
        <v>119</v>
      </c>
      <c r="B166" s="67" t="s">
        <v>151</v>
      </c>
      <c r="C166" s="110">
        <f>C160</f>
        <v>0</v>
      </c>
      <c r="D166" s="67">
        <v>1</v>
      </c>
      <c r="E166" s="110">
        <f>C166*D166</f>
        <v>0</v>
      </c>
      <c r="F166" s="65"/>
      <c r="G166" s="97">
        <v>5</v>
      </c>
      <c r="H166" s="110">
        <f>E166*G166</f>
        <v>0</v>
      </c>
    </row>
    <row r="167" spans="1:8" ht="12" customHeight="1" x14ac:dyDescent="0.2">
      <c r="A167" s="177" t="s">
        <v>184</v>
      </c>
      <c r="B167" s="178"/>
      <c r="C167" s="178"/>
      <c r="D167" s="178"/>
      <c r="E167" s="178"/>
      <c r="F167" s="178"/>
      <c r="G167" s="178"/>
      <c r="H167" s="179"/>
    </row>
    <row r="168" spans="1:8" x14ac:dyDescent="0.2">
      <c r="A168" s="42"/>
      <c r="B168" s="42"/>
      <c r="C168" s="43"/>
      <c r="D168" s="26"/>
      <c r="E168" s="41"/>
      <c r="F168" s="41"/>
      <c r="G168" s="55"/>
      <c r="H168" s="55"/>
    </row>
    <row r="169" spans="1:8" x14ac:dyDescent="0.2">
      <c r="A169" s="42"/>
      <c r="B169" s="42"/>
      <c r="C169" s="43"/>
      <c r="D169" s="26"/>
      <c r="E169" s="41"/>
      <c r="F169" s="41"/>
      <c r="G169" s="55"/>
      <c r="H169" s="55"/>
    </row>
    <row r="170" spans="1:8" x14ac:dyDescent="0.2">
      <c r="A170" s="190" t="s">
        <v>120</v>
      </c>
      <c r="B170" s="190"/>
      <c r="C170" s="190"/>
      <c r="D170" s="26"/>
      <c r="E170" s="41"/>
      <c r="F170" s="41"/>
      <c r="G170" s="55"/>
      <c r="H170" s="55"/>
    </row>
    <row r="172" spans="1:8" ht="15" customHeight="1" x14ac:dyDescent="0.2">
      <c r="A172" s="191" t="s">
        <v>121</v>
      </c>
      <c r="B172" s="192"/>
      <c r="C172" s="193"/>
    </row>
    <row r="173" spans="1:8" x14ac:dyDescent="0.2">
      <c r="A173" s="65"/>
      <c r="B173" s="66" t="s">
        <v>122</v>
      </c>
      <c r="C173" s="156" t="s">
        <v>123</v>
      </c>
    </row>
    <row r="174" spans="1:8" x14ac:dyDescent="0.2">
      <c r="A174" s="156" t="s">
        <v>1</v>
      </c>
      <c r="B174" s="65" t="s">
        <v>124</v>
      </c>
      <c r="C174" s="110">
        <f>C160</f>
        <v>0</v>
      </c>
    </row>
    <row r="175" spans="1:8" x14ac:dyDescent="0.2">
      <c r="A175" s="156" t="s">
        <v>3</v>
      </c>
      <c r="B175" s="65" t="s">
        <v>44</v>
      </c>
      <c r="C175" s="110">
        <f>H166</f>
        <v>0</v>
      </c>
    </row>
    <row r="176" spans="1:8" ht="24" x14ac:dyDescent="0.2">
      <c r="A176" s="156" t="s">
        <v>5</v>
      </c>
      <c r="B176" s="65" t="s">
        <v>125</v>
      </c>
      <c r="C176" s="117">
        <f>H166*12</f>
        <v>0</v>
      </c>
    </row>
  </sheetData>
  <mergeCells count="52">
    <mergeCell ref="A167:H167"/>
    <mergeCell ref="A170:C170"/>
    <mergeCell ref="A172:C172"/>
    <mergeCell ref="A160:B160"/>
    <mergeCell ref="A162:H162"/>
    <mergeCell ref="A164:B165"/>
    <mergeCell ref="C164:C165"/>
    <mergeCell ref="D164:D165"/>
    <mergeCell ref="F164:F165"/>
    <mergeCell ref="G164:G165"/>
    <mergeCell ref="A158:B158"/>
    <mergeCell ref="A116:C116"/>
    <mergeCell ref="A120:B120"/>
    <mergeCell ref="A123:C123"/>
    <mergeCell ref="A130:B130"/>
    <mergeCell ref="A131:C131"/>
    <mergeCell ref="A133:D133"/>
    <mergeCell ref="A144:C144"/>
    <mergeCell ref="A145:C145"/>
    <mergeCell ref="A146:C146"/>
    <mergeCell ref="A147:B147"/>
    <mergeCell ref="A150:C150"/>
    <mergeCell ref="A113:C113"/>
    <mergeCell ref="A65:B65"/>
    <mergeCell ref="A68:C68"/>
    <mergeCell ref="A75:B75"/>
    <mergeCell ref="A78:C78"/>
    <mergeCell ref="A83:B83"/>
    <mergeCell ref="A85:D85"/>
    <mergeCell ref="A94:B94"/>
    <mergeCell ref="A97:D97"/>
    <mergeCell ref="A99:D99"/>
    <mergeCell ref="A107:B107"/>
    <mergeCell ref="A110:D110"/>
    <mergeCell ref="A55:D55"/>
    <mergeCell ref="A11:C11"/>
    <mergeCell ref="A17:C17"/>
    <mergeCell ref="A18:C18"/>
    <mergeCell ref="A24:C24"/>
    <mergeCell ref="A26:C26"/>
    <mergeCell ref="A32:C32"/>
    <mergeCell ref="A34:C34"/>
    <mergeCell ref="A43:B43"/>
    <mergeCell ref="A46:D46"/>
    <mergeCell ref="A48:D48"/>
    <mergeCell ref="A52:B52"/>
    <mergeCell ref="A9:B9"/>
    <mergeCell ref="A1:D1"/>
    <mergeCell ref="A3:D3"/>
    <mergeCell ref="A5:D5"/>
    <mergeCell ref="A7:B7"/>
    <mergeCell ref="A8:B8"/>
  </mergeCells>
  <pageMargins left="0.70866141732283472" right="0.11811023622047245" top="0.39370078740157483" bottom="0.39370078740157483" header="0.31496062992125984" footer="0.31496062992125984"/>
  <pageSetup paperSize="9" scale="62" fitToHeight="0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176"/>
  <sheetViews>
    <sheetView tabSelected="1" topLeftCell="A139" workbookViewId="0">
      <selection activeCell="O166" sqref="O166"/>
    </sheetView>
  </sheetViews>
  <sheetFormatPr defaultRowHeight="12" x14ac:dyDescent="0.2"/>
  <cols>
    <col min="1" max="1" width="17.28515625" style="2" customWidth="1"/>
    <col min="2" max="2" width="58.28515625" style="2" customWidth="1"/>
    <col min="3" max="3" width="20.7109375" style="2" customWidth="1"/>
    <col min="4" max="4" width="16.28515625" style="2" bestFit="1" customWidth="1"/>
    <col min="5" max="5" width="13.28515625" style="2" bestFit="1" customWidth="1"/>
    <col min="6" max="6" width="16" style="2" hidden="1" customWidth="1"/>
    <col min="7" max="7" width="11.28515625" style="2" bestFit="1" customWidth="1"/>
    <col min="8" max="8" width="16" style="2" bestFit="1" customWidth="1"/>
    <col min="9" max="9" width="13.5703125" style="2" bestFit="1" customWidth="1"/>
    <col min="10" max="10" width="13.7109375" style="2" customWidth="1"/>
    <col min="11" max="16384" width="9.140625" style="2"/>
  </cols>
  <sheetData>
    <row r="1" spans="1:4" x14ac:dyDescent="0.2">
      <c r="A1" s="162" t="s">
        <v>45</v>
      </c>
      <c r="B1" s="162"/>
      <c r="C1" s="162"/>
      <c r="D1" s="162"/>
    </row>
    <row r="2" spans="1:4" x14ac:dyDescent="0.2">
      <c r="A2" s="3"/>
      <c r="B2" s="3"/>
      <c r="C2" s="3"/>
      <c r="D2" s="1"/>
    </row>
    <row r="3" spans="1:4" x14ac:dyDescent="0.2">
      <c r="A3" s="163" t="s">
        <v>183</v>
      </c>
      <c r="B3" s="163"/>
      <c r="C3" s="163"/>
      <c r="D3" s="163"/>
    </row>
    <row r="4" spans="1:4" x14ac:dyDescent="0.2">
      <c r="A4" s="5"/>
      <c r="B4" s="5"/>
      <c r="C4" s="5"/>
      <c r="D4" s="4"/>
    </row>
    <row r="5" spans="1:4" x14ac:dyDescent="0.2">
      <c r="A5" s="164" t="s">
        <v>152</v>
      </c>
      <c r="B5" s="164"/>
      <c r="C5" s="164"/>
      <c r="D5" s="164"/>
    </row>
    <row r="6" spans="1:4" x14ac:dyDescent="0.2">
      <c r="A6" s="6"/>
      <c r="B6" s="6"/>
      <c r="C6" s="7"/>
      <c r="D6" s="6"/>
    </row>
    <row r="7" spans="1:4" x14ac:dyDescent="0.2">
      <c r="A7" s="160" t="s">
        <v>142</v>
      </c>
      <c r="B7" s="161"/>
      <c r="C7" s="8"/>
      <c r="D7" s="6"/>
    </row>
    <row r="8" spans="1:4" x14ac:dyDescent="0.2">
      <c r="A8" s="160" t="s">
        <v>141</v>
      </c>
      <c r="B8" s="161"/>
      <c r="C8" s="9"/>
      <c r="D8" s="10"/>
    </row>
    <row r="9" spans="1:4" x14ac:dyDescent="0.2">
      <c r="A9" s="160" t="s">
        <v>46</v>
      </c>
      <c r="B9" s="161"/>
      <c r="C9" s="11"/>
      <c r="D9" s="10"/>
    </row>
    <row r="10" spans="1:4" x14ac:dyDescent="0.2">
      <c r="A10" s="12"/>
      <c r="B10" s="12"/>
      <c r="C10" s="13"/>
    </row>
    <row r="11" spans="1:4" x14ac:dyDescent="0.2">
      <c r="A11" s="166" t="s">
        <v>0</v>
      </c>
      <c r="B11" s="166"/>
      <c r="C11" s="166"/>
    </row>
    <row r="12" spans="1:4" x14ac:dyDescent="0.2">
      <c r="A12" s="14" t="s">
        <v>1</v>
      </c>
      <c r="B12" s="15" t="s">
        <v>2</v>
      </c>
      <c r="C12" s="46" t="s">
        <v>47</v>
      </c>
    </row>
    <row r="13" spans="1:4" x14ac:dyDescent="0.2">
      <c r="A13" s="14" t="s">
        <v>3</v>
      </c>
      <c r="B13" s="15" t="s">
        <v>4</v>
      </c>
      <c r="C13" s="47" t="s">
        <v>139</v>
      </c>
    </row>
    <row r="14" spans="1:4" x14ac:dyDescent="0.2">
      <c r="A14" s="14" t="s">
        <v>5</v>
      </c>
      <c r="B14" s="15" t="s">
        <v>6</v>
      </c>
      <c r="C14" s="17" t="s">
        <v>48</v>
      </c>
    </row>
    <row r="15" spans="1:4" x14ac:dyDescent="0.2">
      <c r="A15" s="14" t="s">
        <v>7</v>
      </c>
      <c r="B15" s="15" t="s">
        <v>8</v>
      </c>
      <c r="C15" s="16">
        <v>12</v>
      </c>
    </row>
    <row r="16" spans="1:4" x14ac:dyDescent="0.2">
      <c r="A16" s="18"/>
      <c r="B16" s="19"/>
      <c r="C16" s="18"/>
    </row>
    <row r="17" spans="1:4" x14ac:dyDescent="0.2">
      <c r="A17" s="167"/>
      <c r="B17" s="167"/>
      <c r="C17" s="167"/>
    </row>
    <row r="18" spans="1:4" x14ac:dyDescent="0.2">
      <c r="A18" s="167" t="s">
        <v>49</v>
      </c>
      <c r="B18" s="167"/>
      <c r="C18" s="167"/>
    </row>
    <row r="19" spans="1:4" ht="36" x14ac:dyDescent="0.2">
      <c r="A19" s="62" t="s">
        <v>50</v>
      </c>
      <c r="B19" s="62" t="s">
        <v>51</v>
      </c>
      <c r="C19" s="25" t="s">
        <v>52</v>
      </c>
    </row>
    <row r="20" spans="1:4" x14ac:dyDescent="0.2">
      <c r="A20" s="142" t="s">
        <v>151</v>
      </c>
      <c r="B20" s="119" t="s">
        <v>143</v>
      </c>
      <c r="C20" s="120">
        <v>5</v>
      </c>
    </row>
    <row r="21" spans="1:4" x14ac:dyDescent="0.2">
      <c r="A21" s="142"/>
      <c r="B21" s="21"/>
      <c r="C21" s="31"/>
    </row>
    <row r="22" spans="1:4" x14ac:dyDescent="0.2">
      <c r="A22" s="142"/>
      <c r="B22" s="20"/>
      <c r="C22" s="141"/>
    </row>
    <row r="23" spans="1:4" x14ac:dyDescent="0.2">
      <c r="A23" s="142"/>
      <c r="B23" s="20"/>
      <c r="C23" s="23"/>
    </row>
    <row r="24" spans="1:4" x14ac:dyDescent="0.2">
      <c r="A24" s="168"/>
      <c r="B24" s="168"/>
      <c r="C24" s="168"/>
    </row>
    <row r="25" spans="1:4" x14ac:dyDescent="0.2">
      <c r="A25" s="140"/>
      <c r="B25" s="140"/>
      <c r="C25" s="140"/>
    </row>
    <row r="26" spans="1:4" x14ac:dyDescent="0.2">
      <c r="A26" s="169" t="s">
        <v>9</v>
      </c>
      <c r="B26" s="169"/>
      <c r="C26" s="169"/>
    </row>
    <row r="27" spans="1:4" x14ac:dyDescent="0.2">
      <c r="A27" s="142">
        <v>1</v>
      </c>
      <c r="B27" s="20" t="s">
        <v>10</v>
      </c>
      <c r="C27" s="141" t="s">
        <v>166</v>
      </c>
    </row>
    <row r="28" spans="1:4" x14ac:dyDescent="0.2">
      <c r="A28" s="142">
        <v>2</v>
      </c>
      <c r="B28" s="20" t="s">
        <v>53</v>
      </c>
      <c r="C28" s="69" t="s">
        <v>153</v>
      </c>
    </row>
    <row r="29" spans="1:4" ht="24" x14ac:dyDescent="0.2">
      <c r="A29" s="142">
        <v>3</v>
      </c>
      <c r="B29" s="21" t="s">
        <v>167</v>
      </c>
      <c r="C29" s="31">
        <v>1079.5999999999999</v>
      </c>
      <c r="D29" s="26"/>
    </row>
    <row r="30" spans="1:4" x14ac:dyDescent="0.2">
      <c r="A30" s="142">
        <v>4</v>
      </c>
      <c r="B30" s="20" t="s">
        <v>11</v>
      </c>
      <c r="C30" s="77" t="s">
        <v>147</v>
      </c>
      <c r="D30" s="26"/>
    </row>
    <row r="31" spans="1:4" x14ac:dyDescent="0.2">
      <c r="A31" s="142">
        <v>5</v>
      </c>
      <c r="B31" s="20" t="s">
        <v>12</v>
      </c>
      <c r="C31" s="63">
        <v>42736</v>
      </c>
      <c r="D31" s="30"/>
    </row>
    <row r="32" spans="1:4" x14ac:dyDescent="0.2">
      <c r="A32" s="170"/>
      <c r="B32" s="170"/>
      <c r="C32" s="170"/>
      <c r="D32" s="30"/>
    </row>
    <row r="33" spans="1:4" x14ac:dyDescent="0.2">
      <c r="A33" s="18"/>
      <c r="B33" s="24"/>
      <c r="C33" s="18"/>
      <c r="D33" s="26"/>
    </row>
    <row r="34" spans="1:4" x14ac:dyDescent="0.2">
      <c r="A34" s="171" t="s">
        <v>13</v>
      </c>
      <c r="B34" s="172"/>
      <c r="C34" s="172"/>
      <c r="D34" s="26"/>
    </row>
    <row r="35" spans="1:4" x14ac:dyDescent="0.2">
      <c r="A35" s="141">
        <v>1</v>
      </c>
      <c r="B35" s="141" t="s">
        <v>14</v>
      </c>
      <c r="C35" s="141" t="s">
        <v>15</v>
      </c>
      <c r="D35" s="26"/>
    </row>
    <row r="36" spans="1:4" x14ac:dyDescent="0.2">
      <c r="A36" s="52" t="s">
        <v>1</v>
      </c>
      <c r="B36" s="21" t="s">
        <v>16</v>
      </c>
      <c r="C36" s="27">
        <f>C29</f>
        <v>1079.5999999999999</v>
      </c>
      <c r="D36" s="26"/>
    </row>
    <row r="37" spans="1:4" x14ac:dyDescent="0.2">
      <c r="A37" s="141" t="s">
        <v>3</v>
      </c>
      <c r="B37" s="28" t="s">
        <v>42</v>
      </c>
      <c r="C37" s="29">
        <f>(C29/100)*30</f>
        <v>323.88</v>
      </c>
      <c r="D37" s="26"/>
    </row>
    <row r="38" spans="1:4" x14ac:dyDescent="0.2">
      <c r="A38" s="52" t="s">
        <v>5</v>
      </c>
      <c r="B38" s="28" t="s">
        <v>17</v>
      </c>
      <c r="C38" s="31">
        <v>0</v>
      </c>
      <c r="D38" s="26"/>
    </row>
    <row r="39" spans="1:4" x14ac:dyDescent="0.2">
      <c r="A39" s="52" t="s">
        <v>7</v>
      </c>
      <c r="B39" s="21" t="s">
        <v>18</v>
      </c>
      <c r="C39" s="22">
        <v>0</v>
      </c>
      <c r="D39" s="26"/>
    </row>
    <row r="40" spans="1:4" x14ac:dyDescent="0.2">
      <c r="A40" s="52" t="s">
        <v>19</v>
      </c>
      <c r="B40" s="21" t="s">
        <v>54</v>
      </c>
      <c r="C40" s="22">
        <v>0</v>
      </c>
      <c r="D40" s="33"/>
    </row>
    <row r="41" spans="1:4" x14ac:dyDescent="0.2">
      <c r="A41" s="52" t="s">
        <v>20</v>
      </c>
      <c r="B41" s="21" t="s">
        <v>55</v>
      </c>
      <c r="C41" s="22">
        <v>0</v>
      </c>
      <c r="D41" s="33"/>
    </row>
    <row r="42" spans="1:4" x14ac:dyDescent="0.2">
      <c r="A42" s="52" t="s">
        <v>21</v>
      </c>
      <c r="B42" s="21" t="s">
        <v>41</v>
      </c>
      <c r="C42" s="22"/>
    </row>
    <row r="43" spans="1:4" x14ac:dyDescent="0.2">
      <c r="A43" s="173" t="s">
        <v>23</v>
      </c>
      <c r="B43" s="173"/>
      <c r="C43" s="90">
        <f>SUM(C36:C42)</f>
        <v>1403.48</v>
      </c>
      <c r="D43" s="64"/>
    </row>
    <row r="44" spans="1:4" x14ac:dyDescent="0.2">
      <c r="A44" s="32"/>
      <c r="B44" s="32"/>
      <c r="C44" s="13"/>
      <c r="D44" s="64"/>
    </row>
    <row r="45" spans="1:4" x14ac:dyDescent="0.2">
      <c r="A45" s="32"/>
      <c r="B45" s="32"/>
      <c r="C45" s="13"/>
      <c r="D45" s="64"/>
    </row>
    <row r="46" spans="1:4" x14ac:dyDescent="0.2">
      <c r="A46" s="174" t="s">
        <v>56</v>
      </c>
      <c r="B46" s="174"/>
      <c r="C46" s="174"/>
      <c r="D46" s="174"/>
    </row>
    <row r="47" spans="1:4" x14ac:dyDescent="0.2">
      <c r="A47" s="42"/>
      <c r="B47" s="76"/>
      <c r="C47" s="76"/>
      <c r="D47" s="64"/>
    </row>
    <row r="48" spans="1:4" x14ac:dyDescent="0.2">
      <c r="A48" s="175" t="s">
        <v>57</v>
      </c>
      <c r="B48" s="175"/>
      <c r="C48" s="175"/>
      <c r="D48" s="175"/>
    </row>
    <row r="49" spans="1:5" s="55" customFormat="1" x14ac:dyDescent="0.2">
      <c r="A49" s="142" t="s">
        <v>58</v>
      </c>
      <c r="B49" s="142" t="s">
        <v>59</v>
      </c>
      <c r="C49" s="143" t="s">
        <v>65</v>
      </c>
      <c r="D49" s="142" t="s">
        <v>15</v>
      </c>
    </row>
    <row r="50" spans="1:5" s="55" customFormat="1" x14ac:dyDescent="0.2">
      <c r="A50" s="142" t="s">
        <v>1</v>
      </c>
      <c r="B50" s="65" t="s">
        <v>39</v>
      </c>
      <c r="C50" s="96">
        <v>8.3299999999999999E-2</v>
      </c>
      <c r="D50" s="86">
        <f>C50*C29</f>
        <v>89.930679999999995</v>
      </c>
    </row>
    <row r="51" spans="1:5" s="55" customFormat="1" x14ac:dyDescent="0.2">
      <c r="A51" s="142" t="s">
        <v>3</v>
      </c>
      <c r="B51" s="65" t="s">
        <v>60</v>
      </c>
      <c r="C51" s="96">
        <v>2.7799999999999998E-2</v>
      </c>
      <c r="D51" s="86">
        <f>C51*C29</f>
        <v>30.012879999999996</v>
      </c>
      <c r="E51" s="144"/>
    </row>
    <row r="52" spans="1:5" s="55" customFormat="1" x14ac:dyDescent="0.2">
      <c r="A52" s="176" t="s">
        <v>61</v>
      </c>
      <c r="B52" s="176"/>
      <c r="C52" s="96">
        <f>SUM(C50:C51)</f>
        <v>0.1111</v>
      </c>
      <c r="D52" s="89">
        <f>SUM(D50:D51)</f>
        <v>119.94355999999999</v>
      </c>
    </row>
    <row r="53" spans="1:5" s="55" customFormat="1" x14ac:dyDescent="0.2">
      <c r="A53" s="59"/>
      <c r="B53" s="59"/>
      <c r="C53" s="59"/>
      <c r="D53" s="64"/>
    </row>
    <row r="54" spans="1:5" s="55" customFormat="1" x14ac:dyDescent="0.2">
      <c r="A54" s="59"/>
      <c r="B54" s="59"/>
      <c r="C54" s="59"/>
      <c r="D54" s="64"/>
    </row>
    <row r="55" spans="1:5" s="55" customFormat="1" x14ac:dyDescent="0.2">
      <c r="A55" s="165" t="s">
        <v>62</v>
      </c>
      <c r="B55" s="165"/>
      <c r="C55" s="165"/>
      <c r="D55" s="165"/>
    </row>
    <row r="56" spans="1:5" s="55" customFormat="1" x14ac:dyDescent="0.2">
      <c r="A56" s="143" t="s">
        <v>63</v>
      </c>
      <c r="B56" s="66" t="s">
        <v>64</v>
      </c>
      <c r="C56" s="143" t="s">
        <v>65</v>
      </c>
      <c r="D56" s="143" t="s">
        <v>15</v>
      </c>
    </row>
    <row r="57" spans="1:5" s="55" customFormat="1" x14ac:dyDescent="0.2">
      <c r="A57" s="67" t="s">
        <v>1</v>
      </c>
      <c r="B57" s="57" t="s">
        <v>168</v>
      </c>
      <c r="C57" s="68">
        <v>0.2</v>
      </c>
      <c r="D57" s="87">
        <f>C57*C29</f>
        <v>215.92</v>
      </c>
    </row>
    <row r="58" spans="1:5" s="55" customFormat="1" x14ac:dyDescent="0.2">
      <c r="A58" s="67" t="s">
        <v>3</v>
      </c>
      <c r="B58" s="57" t="s">
        <v>172</v>
      </c>
      <c r="C58" s="68">
        <v>2.5000000000000001E-2</v>
      </c>
      <c r="D58" s="87">
        <f>C58*C29</f>
        <v>26.99</v>
      </c>
    </row>
    <row r="59" spans="1:5" s="55" customFormat="1" x14ac:dyDescent="0.2">
      <c r="A59" s="67" t="s">
        <v>5</v>
      </c>
      <c r="B59" s="65" t="s">
        <v>173</v>
      </c>
      <c r="C59" s="116">
        <v>0.02</v>
      </c>
      <c r="D59" s="87">
        <f>C59*C29</f>
        <v>21.591999999999999</v>
      </c>
    </row>
    <row r="60" spans="1:5" s="55" customFormat="1" x14ac:dyDescent="0.2">
      <c r="A60" s="67" t="s">
        <v>7</v>
      </c>
      <c r="B60" s="57" t="s">
        <v>169</v>
      </c>
      <c r="C60" s="68">
        <v>1.4999999999999999E-2</v>
      </c>
      <c r="D60" s="87">
        <f>C60*C29</f>
        <v>16.193999999999999</v>
      </c>
    </row>
    <row r="61" spans="1:5" s="55" customFormat="1" x14ac:dyDescent="0.2">
      <c r="A61" s="67" t="s">
        <v>19</v>
      </c>
      <c r="B61" s="57" t="s">
        <v>170</v>
      </c>
      <c r="C61" s="68">
        <v>0.01</v>
      </c>
      <c r="D61" s="87">
        <f>C61*C29</f>
        <v>10.795999999999999</v>
      </c>
    </row>
    <row r="62" spans="1:5" s="55" customFormat="1" x14ac:dyDescent="0.2">
      <c r="A62" s="67" t="s">
        <v>20</v>
      </c>
      <c r="B62" s="57" t="s">
        <v>174</v>
      </c>
      <c r="C62" s="68">
        <v>6.0000000000000001E-3</v>
      </c>
      <c r="D62" s="87">
        <f>C62*C29</f>
        <v>6.4775999999999998</v>
      </c>
    </row>
    <row r="63" spans="1:5" s="55" customFormat="1" x14ac:dyDescent="0.2">
      <c r="A63" s="67" t="s">
        <v>21</v>
      </c>
      <c r="B63" s="57" t="s">
        <v>171</v>
      </c>
      <c r="C63" s="68">
        <v>2E-3</v>
      </c>
      <c r="D63" s="87">
        <f>C63*C29</f>
        <v>2.1591999999999998</v>
      </c>
    </row>
    <row r="64" spans="1:5" s="55" customFormat="1" x14ac:dyDescent="0.2">
      <c r="A64" s="67" t="s">
        <v>22</v>
      </c>
      <c r="B64" s="57" t="s">
        <v>175</v>
      </c>
      <c r="C64" s="68">
        <v>0.08</v>
      </c>
      <c r="D64" s="87">
        <f>C64*C29</f>
        <v>86.367999999999995</v>
      </c>
    </row>
    <row r="65" spans="1:5" s="55" customFormat="1" x14ac:dyDescent="0.2">
      <c r="A65" s="180" t="s">
        <v>32</v>
      </c>
      <c r="B65" s="180"/>
      <c r="C65" s="146">
        <f>SUM(C57:C64)</f>
        <v>0.35800000000000004</v>
      </c>
      <c r="D65" s="88">
        <f>SUM(D57:D64)</f>
        <v>386.49680000000001</v>
      </c>
    </row>
    <row r="66" spans="1:5" s="55" customFormat="1" x14ac:dyDescent="0.2">
      <c r="A66" s="59"/>
      <c r="B66" s="59"/>
      <c r="C66" s="59"/>
      <c r="D66" s="64"/>
    </row>
    <row r="67" spans="1:5" s="55" customFormat="1" x14ac:dyDescent="0.2">
      <c r="A67" s="59"/>
      <c r="B67" s="59"/>
      <c r="C67" s="59"/>
      <c r="D67" s="64"/>
    </row>
    <row r="68" spans="1:5" s="55" customFormat="1" x14ac:dyDescent="0.2">
      <c r="A68" s="165" t="s">
        <v>74</v>
      </c>
      <c r="B68" s="165"/>
      <c r="C68" s="165"/>
      <c r="D68" s="64"/>
    </row>
    <row r="69" spans="1:5" x14ac:dyDescent="0.2">
      <c r="A69" s="141" t="s">
        <v>75</v>
      </c>
      <c r="B69" s="141" t="s">
        <v>24</v>
      </c>
      <c r="C69" s="141" t="s">
        <v>15</v>
      </c>
      <c r="D69" s="64"/>
    </row>
    <row r="70" spans="1:5" x14ac:dyDescent="0.2">
      <c r="A70" s="52" t="s">
        <v>1</v>
      </c>
      <c r="B70" s="65" t="s">
        <v>77</v>
      </c>
      <c r="C70" s="45">
        <f>(3.5*2*22)-(6%*C29)</f>
        <v>89.224000000000004</v>
      </c>
      <c r="D70" s="64"/>
    </row>
    <row r="71" spans="1:5" ht="14.25" x14ac:dyDescent="0.2">
      <c r="A71" s="141" t="s">
        <v>3</v>
      </c>
      <c r="B71" s="65" t="s">
        <v>79</v>
      </c>
      <c r="C71" s="53">
        <f>(11*22)-(11*22*10%)</f>
        <v>217.8</v>
      </c>
      <c r="D71" s="26"/>
      <c r="E71" s="51"/>
    </row>
    <row r="72" spans="1:5" x14ac:dyDescent="0.2">
      <c r="A72" s="52" t="s">
        <v>5</v>
      </c>
      <c r="B72" s="65" t="s">
        <v>76</v>
      </c>
      <c r="C72" s="31">
        <v>0</v>
      </c>
      <c r="D72" s="26"/>
      <c r="E72" s="51"/>
    </row>
    <row r="73" spans="1:5" ht="14.25" x14ac:dyDescent="0.2">
      <c r="A73" s="52" t="s">
        <v>7</v>
      </c>
      <c r="B73" s="65" t="s">
        <v>81</v>
      </c>
      <c r="C73" s="31">
        <v>11</v>
      </c>
      <c r="D73" s="26"/>
      <c r="E73" s="51"/>
    </row>
    <row r="74" spans="1:5" ht="14.25" x14ac:dyDescent="0.2">
      <c r="A74" s="58" t="s">
        <v>78</v>
      </c>
      <c r="B74" s="57" t="s">
        <v>80</v>
      </c>
      <c r="C74" s="22">
        <v>3.5</v>
      </c>
      <c r="D74" s="26"/>
    </row>
    <row r="75" spans="1:5" x14ac:dyDescent="0.2">
      <c r="A75" s="181" t="s">
        <v>25</v>
      </c>
      <c r="B75" s="181" t="s">
        <v>26</v>
      </c>
      <c r="C75" s="92">
        <f>SUM(C70:C74)</f>
        <v>321.524</v>
      </c>
      <c r="D75" s="38"/>
    </row>
    <row r="76" spans="1:5" x14ac:dyDescent="0.2">
      <c r="A76" s="32"/>
      <c r="B76" s="32"/>
      <c r="C76" s="13"/>
      <c r="D76" s="37"/>
    </row>
    <row r="77" spans="1:5" x14ac:dyDescent="0.2">
      <c r="A77" s="32"/>
      <c r="B77" s="32"/>
      <c r="C77" s="13"/>
      <c r="D77" s="37"/>
    </row>
    <row r="78" spans="1:5" x14ac:dyDescent="0.2">
      <c r="A78" s="182" t="s">
        <v>82</v>
      </c>
      <c r="B78" s="182"/>
      <c r="C78" s="182"/>
      <c r="D78" s="37"/>
    </row>
    <row r="79" spans="1:5" x14ac:dyDescent="0.2">
      <c r="A79" s="143">
        <v>2</v>
      </c>
      <c r="B79" s="66" t="s">
        <v>83</v>
      </c>
      <c r="C79" s="143" t="s">
        <v>15</v>
      </c>
      <c r="D79" s="37"/>
    </row>
    <row r="80" spans="1:5" x14ac:dyDescent="0.2">
      <c r="A80" s="143" t="s">
        <v>58</v>
      </c>
      <c r="B80" s="65" t="s">
        <v>59</v>
      </c>
      <c r="C80" s="91">
        <f>D52</f>
        <v>119.94355999999999</v>
      </c>
      <c r="D80" s="37"/>
    </row>
    <row r="81" spans="1:4" x14ac:dyDescent="0.2">
      <c r="A81" s="143" t="s">
        <v>63</v>
      </c>
      <c r="B81" s="65" t="s">
        <v>64</v>
      </c>
      <c r="C81" s="91">
        <f>D65</f>
        <v>386.49680000000001</v>
      </c>
      <c r="D81" s="37"/>
    </row>
    <row r="82" spans="1:4" x14ac:dyDescent="0.2">
      <c r="A82" s="143" t="s">
        <v>75</v>
      </c>
      <c r="B82" s="65" t="s">
        <v>24</v>
      </c>
      <c r="C82" s="78">
        <f>C75</f>
        <v>321.524</v>
      </c>
      <c r="D82" s="37"/>
    </row>
    <row r="83" spans="1:4" x14ac:dyDescent="0.2">
      <c r="A83" s="180" t="s">
        <v>32</v>
      </c>
      <c r="B83" s="180"/>
      <c r="C83" s="93">
        <f>SUM(C80:C82)</f>
        <v>827.96435999999994</v>
      </c>
      <c r="D83" s="37"/>
    </row>
    <row r="84" spans="1:4" x14ac:dyDescent="0.2">
      <c r="A84" s="32"/>
      <c r="B84" s="32"/>
      <c r="C84" s="13"/>
      <c r="D84" s="37"/>
    </row>
    <row r="85" spans="1:4" x14ac:dyDescent="0.2">
      <c r="A85" s="183" t="s">
        <v>84</v>
      </c>
      <c r="B85" s="183"/>
      <c r="C85" s="183"/>
      <c r="D85" s="183"/>
    </row>
    <row r="86" spans="1:4" x14ac:dyDescent="0.2">
      <c r="A86" s="70"/>
      <c r="B86" s="70"/>
      <c r="C86" s="70"/>
      <c r="D86" s="71"/>
    </row>
    <row r="87" spans="1:4" x14ac:dyDescent="0.2">
      <c r="A87" s="143">
        <v>3</v>
      </c>
      <c r="B87" s="66" t="s">
        <v>34</v>
      </c>
      <c r="C87" s="143" t="s">
        <v>65</v>
      </c>
      <c r="D87" s="143" t="s">
        <v>15</v>
      </c>
    </row>
    <row r="88" spans="1:4" x14ac:dyDescent="0.2">
      <c r="A88" s="143" t="s">
        <v>1</v>
      </c>
      <c r="B88" s="148" t="s">
        <v>177</v>
      </c>
      <c r="C88" s="48">
        <v>4.1999999999999997E-3</v>
      </c>
      <c r="D88" s="72">
        <f>C88*C29</f>
        <v>4.5343199999999992</v>
      </c>
    </row>
    <row r="89" spans="1:4" ht="22.5" x14ac:dyDescent="0.2">
      <c r="A89" s="143" t="s">
        <v>3</v>
      </c>
      <c r="B89" s="148" t="s">
        <v>178</v>
      </c>
      <c r="C89" s="40">
        <f>8%*C88</f>
        <v>3.3599999999999998E-4</v>
      </c>
      <c r="D89" s="73">
        <f>C89*C29</f>
        <v>0.36274559999999995</v>
      </c>
    </row>
    <row r="90" spans="1:4" x14ac:dyDescent="0.2">
      <c r="A90" s="143" t="s">
        <v>5</v>
      </c>
      <c r="B90" s="65" t="s">
        <v>87</v>
      </c>
      <c r="C90" s="44">
        <f>(40%+10%)*8%</f>
        <v>0.04</v>
      </c>
      <c r="D90" s="73">
        <f>C90*C29</f>
        <v>43.183999999999997</v>
      </c>
    </row>
    <row r="91" spans="1:4" ht="16.5" customHeight="1" x14ac:dyDescent="0.2">
      <c r="A91" s="143" t="s">
        <v>7</v>
      </c>
      <c r="B91" s="65" t="s">
        <v>182</v>
      </c>
      <c r="C91" s="115">
        <f>(1/30/12)*7</f>
        <v>1.9444444444444445E-2</v>
      </c>
      <c r="D91" s="149">
        <f>C91*C29</f>
        <v>20.992222222222221</v>
      </c>
    </row>
    <row r="92" spans="1:4" ht="24" x14ac:dyDescent="0.2">
      <c r="A92" s="143" t="s">
        <v>19</v>
      </c>
      <c r="B92" s="65" t="s">
        <v>88</v>
      </c>
      <c r="C92" s="54">
        <f>(C91*C65)</f>
        <v>6.9611111111111124E-3</v>
      </c>
      <c r="D92" s="75">
        <f>C92*C29</f>
        <v>7.5152155555555566</v>
      </c>
    </row>
    <row r="93" spans="1:4" x14ac:dyDescent="0.2">
      <c r="A93" s="143" t="s">
        <v>20</v>
      </c>
      <c r="B93" s="65" t="s">
        <v>89</v>
      </c>
      <c r="C93" s="44">
        <f>(40%+10%)*8%</f>
        <v>0.04</v>
      </c>
      <c r="D93" s="73">
        <f>C93*C29</f>
        <v>43.183999999999997</v>
      </c>
    </row>
    <row r="94" spans="1:4" x14ac:dyDescent="0.2">
      <c r="A94" s="180" t="s">
        <v>32</v>
      </c>
      <c r="B94" s="180"/>
      <c r="C94" s="94"/>
      <c r="D94" s="95">
        <f>SUM(D88:D93)</f>
        <v>119.77250337777777</v>
      </c>
    </row>
    <row r="95" spans="1:4" x14ac:dyDescent="0.2">
      <c r="A95" s="70"/>
      <c r="B95" s="70"/>
      <c r="C95" s="70"/>
      <c r="D95" s="37"/>
    </row>
    <row r="96" spans="1:4" x14ac:dyDescent="0.2">
      <c r="A96" s="70"/>
      <c r="B96" s="70"/>
      <c r="C96" s="70"/>
      <c r="D96" s="37"/>
    </row>
    <row r="97" spans="1:7" x14ac:dyDescent="0.2">
      <c r="A97" s="183" t="s">
        <v>90</v>
      </c>
      <c r="B97" s="183"/>
      <c r="C97" s="183"/>
      <c r="D97" s="183"/>
    </row>
    <row r="98" spans="1:7" x14ac:dyDescent="0.2">
      <c r="A98" s="79"/>
      <c r="B98" s="79"/>
      <c r="C98" s="79"/>
      <c r="D98" s="79"/>
    </row>
    <row r="99" spans="1:7" x14ac:dyDescent="0.2">
      <c r="A99" s="184" t="s">
        <v>91</v>
      </c>
      <c r="B99" s="184"/>
      <c r="C99" s="184"/>
      <c r="D99" s="184"/>
    </row>
    <row r="100" spans="1:7" x14ac:dyDescent="0.2">
      <c r="A100" s="66" t="s">
        <v>30</v>
      </c>
      <c r="B100" s="66" t="s">
        <v>92</v>
      </c>
      <c r="C100" s="143" t="s">
        <v>65</v>
      </c>
      <c r="D100" s="143" t="s">
        <v>15</v>
      </c>
      <c r="E100" s="145"/>
    </row>
    <row r="101" spans="1:7" x14ac:dyDescent="0.2">
      <c r="A101" s="143" t="s">
        <v>1</v>
      </c>
      <c r="B101" s="65" t="s">
        <v>93</v>
      </c>
      <c r="C101" s="96">
        <v>8.3299999999999999E-2</v>
      </c>
      <c r="D101" s="98">
        <f>C101*C29</f>
        <v>89.930679999999995</v>
      </c>
      <c r="E101" s="145"/>
    </row>
    <row r="102" spans="1:7" x14ac:dyDescent="0.2">
      <c r="A102" s="143" t="s">
        <v>3</v>
      </c>
      <c r="B102" s="147" t="s">
        <v>176</v>
      </c>
      <c r="C102" s="96">
        <v>8.2000000000000007E-3</v>
      </c>
      <c r="D102" s="98">
        <f>C102*C29</f>
        <v>8.8527199999999997</v>
      </c>
      <c r="E102" s="152"/>
    </row>
    <row r="103" spans="1:7" x14ac:dyDescent="0.2">
      <c r="A103" s="143" t="s">
        <v>5</v>
      </c>
      <c r="B103" s="150" t="s">
        <v>179</v>
      </c>
      <c r="C103" s="96">
        <v>2.0000000000000001E-4</v>
      </c>
      <c r="D103" s="98">
        <f>C103*C29</f>
        <v>0.21592</v>
      </c>
      <c r="G103" s="153"/>
    </row>
    <row r="104" spans="1:7" ht="22.5" x14ac:dyDescent="0.2">
      <c r="A104" s="143" t="s">
        <v>7</v>
      </c>
      <c r="B104" s="150" t="s">
        <v>180</v>
      </c>
      <c r="C104" s="151">
        <v>2.2000000000000001E-3</v>
      </c>
      <c r="D104" s="98">
        <f>C104*C29</f>
        <v>2.3751199999999999</v>
      </c>
    </row>
    <row r="105" spans="1:7" x14ac:dyDescent="0.2">
      <c r="A105" s="143" t="s">
        <v>19</v>
      </c>
      <c r="B105" s="154" t="s">
        <v>181</v>
      </c>
      <c r="C105" s="96">
        <v>4.0249999999999999E-3</v>
      </c>
      <c r="D105" s="83">
        <f>C105*C29</f>
        <v>4.3453899999999992</v>
      </c>
    </row>
    <row r="106" spans="1:7" x14ac:dyDescent="0.2">
      <c r="A106" s="143" t="s">
        <v>20</v>
      </c>
      <c r="B106" s="65" t="s">
        <v>35</v>
      </c>
      <c r="C106" s="100">
        <v>0</v>
      </c>
      <c r="D106" s="83">
        <f>C106*C29</f>
        <v>0</v>
      </c>
    </row>
    <row r="107" spans="1:7" x14ac:dyDescent="0.2">
      <c r="A107" s="180" t="s">
        <v>32</v>
      </c>
      <c r="B107" s="180"/>
      <c r="C107" s="97"/>
      <c r="D107" s="99">
        <f>SUM(D101:D106)</f>
        <v>105.71982999999999</v>
      </c>
    </row>
    <row r="108" spans="1:7" x14ac:dyDescent="0.2">
      <c r="A108" s="70"/>
      <c r="B108" s="70"/>
      <c r="C108" s="70"/>
      <c r="D108" s="37"/>
    </row>
    <row r="109" spans="1:7" x14ac:dyDescent="0.2">
      <c r="A109" s="70"/>
      <c r="B109" s="70"/>
      <c r="C109" s="70"/>
      <c r="D109" s="37"/>
    </row>
    <row r="110" spans="1:7" x14ac:dyDescent="0.2">
      <c r="A110" s="184" t="s">
        <v>95</v>
      </c>
      <c r="B110" s="184"/>
      <c r="C110" s="184"/>
      <c r="D110" s="184"/>
    </row>
    <row r="111" spans="1:7" x14ac:dyDescent="0.2">
      <c r="A111" s="66" t="s">
        <v>31</v>
      </c>
      <c r="B111" s="66" t="s">
        <v>96</v>
      </c>
      <c r="C111" s="143" t="s">
        <v>65</v>
      </c>
      <c r="D111" s="143" t="s">
        <v>15</v>
      </c>
    </row>
    <row r="112" spans="1:7" x14ac:dyDescent="0.2">
      <c r="A112" s="143" t="s">
        <v>1</v>
      </c>
      <c r="B112" s="65" t="s">
        <v>97</v>
      </c>
      <c r="C112" s="100">
        <v>0</v>
      </c>
      <c r="D112" s="87">
        <f>C112*C29</f>
        <v>0</v>
      </c>
    </row>
    <row r="113" spans="1:4" x14ac:dyDescent="0.2">
      <c r="A113" s="177" t="s">
        <v>32</v>
      </c>
      <c r="B113" s="178"/>
      <c r="C113" s="179"/>
      <c r="D113" s="88">
        <f>D112</f>
        <v>0</v>
      </c>
    </row>
    <row r="114" spans="1:4" x14ac:dyDescent="0.2">
      <c r="A114" s="32"/>
      <c r="B114" s="32"/>
      <c r="C114" s="13"/>
      <c r="D114" s="37"/>
    </row>
    <row r="115" spans="1:4" x14ac:dyDescent="0.2">
      <c r="A115" s="32"/>
      <c r="B115" s="32"/>
      <c r="C115" s="13"/>
      <c r="D115" s="37"/>
    </row>
    <row r="116" spans="1:4" ht="15.75" customHeight="1" x14ac:dyDescent="0.2">
      <c r="A116" s="185" t="s">
        <v>98</v>
      </c>
      <c r="B116" s="185"/>
      <c r="C116" s="185"/>
      <c r="D116" s="80"/>
    </row>
    <row r="117" spans="1:4" x14ac:dyDescent="0.2">
      <c r="A117" s="66">
        <v>4</v>
      </c>
      <c r="B117" s="66" t="s">
        <v>99</v>
      </c>
      <c r="C117" s="143" t="s">
        <v>15</v>
      </c>
      <c r="D117" s="37"/>
    </row>
    <row r="118" spans="1:4" x14ac:dyDescent="0.2">
      <c r="A118" s="65" t="s">
        <v>30</v>
      </c>
      <c r="B118" s="65" t="s">
        <v>92</v>
      </c>
      <c r="C118" s="101">
        <f>D107</f>
        <v>105.71982999999999</v>
      </c>
      <c r="D118" s="37"/>
    </row>
    <row r="119" spans="1:4" x14ac:dyDescent="0.2">
      <c r="A119" s="65" t="s">
        <v>31</v>
      </c>
      <c r="B119" s="65" t="s">
        <v>96</v>
      </c>
      <c r="C119" s="87">
        <f>D113</f>
        <v>0</v>
      </c>
      <c r="D119" s="37"/>
    </row>
    <row r="120" spans="1:4" x14ac:dyDescent="0.2">
      <c r="A120" s="180" t="s">
        <v>32</v>
      </c>
      <c r="B120" s="180"/>
      <c r="C120" s="102">
        <f>SUM(C118:C119)</f>
        <v>105.71982999999999</v>
      </c>
      <c r="D120" s="37"/>
    </row>
    <row r="121" spans="1:4" x14ac:dyDescent="0.2">
      <c r="A121" s="32"/>
      <c r="B121" s="32"/>
      <c r="C121" s="13"/>
      <c r="D121" s="37"/>
    </row>
    <row r="122" spans="1:4" x14ac:dyDescent="0.2">
      <c r="A122" s="32"/>
      <c r="B122" s="32"/>
      <c r="C122" s="13"/>
      <c r="D122" s="37"/>
    </row>
    <row r="123" spans="1:4" x14ac:dyDescent="0.2">
      <c r="A123" s="171" t="s">
        <v>100</v>
      </c>
      <c r="B123" s="171"/>
      <c r="C123" s="171"/>
      <c r="D123" s="37"/>
    </row>
    <row r="124" spans="1:4" x14ac:dyDescent="0.2">
      <c r="D124" s="37"/>
    </row>
    <row r="125" spans="1:4" x14ac:dyDescent="0.2">
      <c r="A125" s="61">
        <v>5</v>
      </c>
      <c r="B125" s="61" t="s">
        <v>129</v>
      </c>
      <c r="C125" s="61" t="s">
        <v>15</v>
      </c>
      <c r="D125" s="32"/>
    </row>
    <row r="126" spans="1:4" x14ac:dyDescent="0.2">
      <c r="A126" s="14" t="s">
        <v>1</v>
      </c>
      <c r="B126" s="35" t="s">
        <v>27</v>
      </c>
      <c r="C126" s="36">
        <v>0</v>
      </c>
      <c r="D126" s="32"/>
    </row>
    <row r="127" spans="1:4" x14ac:dyDescent="0.2">
      <c r="A127" s="14" t="s">
        <v>3</v>
      </c>
      <c r="B127" s="34" t="s">
        <v>28</v>
      </c>
      <c r="C127" s="36">
        <v>0</v>
      </c>
      <c r="D127" s="32"/>
    </row>
    <row r="128" spans="1:4" x14ac:dyDescent="0.2">
      <c r="A128" s="14" t="s">
        <v>5</v>
      </c>
      <c r="B128" s="34" t="s">
        <v>149</v>
      </c>
      <c r="C128" s="118">
        <v>0</v>
      </c>
      <c r="D128" s="32"/>
    </row>
    <row r="129" spans="1:5" x14ac:dyDescent="0.2">
      <c r="A129" s="39" t="s">
        <v>7</v>
      </c>
      <c r="B129" s="34" t="s">
        <v>40</v>
      </c>
      <c r="C129" s="36">
        <v>0</v>
      </c>
      <c r="D129" s="32"/>
    </row>
    <row r="130" spans="1:5" x14ac:dyDescent="0.2">
      <c r="A130" s="181" t="s">
        <v>29</v>
      </c>
      <c r="B130" s="181"/>
      <c r="C130" s="92">
        <f>SUM(C126:C129)</f>
        <v>0</v>
      </c>
      <c r="D130" s="60"/>
    </row>
    <row r="131" spans="1:5" x14ac:dyDescent="0.2">
      <c r="A131" s="186"/>
      <c r="B131" s="186"/>
      <c r="C131" s="186"/>
    </row>
    <row r="132" spans="1:5" x14ac:dyDescent="0.2">
      <c r="A132" s="32"/>
      <c r="B132" s="24"/>
      <c r="C132" s="13"/>
    </row>
    <row r="133" spans="1:5" x14ac:dyDescent="0.2">
      <c r="A133" s="187" t="s">
        <v>128</v>
      </c>
      <c r="B133" s="187"/>
      <c r="C133" s="187"/>
      <c r="D133" s="187"/>
    </row>
    <row r="134" spans="1:5" x14ac:dyDescent="0.2">
      <c r="A134" s="32"/>
      <c r="B134" s="24"/>
      <c r="C134" s="13"/>
    </row>
    <row r="135" spans="1:5" x14ac:dyDescent="0.2">
      <c r="A135" s="143">
        <v>6</v>
      </c>
      <c r="B135" s="66" t="s">
        <v>36</v>
      </c>
      <c r="C135" s="143" t="s">
        <v>65</v>
      </c>
      <c r="D135" s="143" t="s">
        <v>15</v>
      </c>
    </row>
    <row r="136" spans="1:5" x14ac:dyDescent="0.2">
      <c r="A136" s="143" t="s">
        <v>1</v>
      </c>
      <c r="B136" s="65" t="s">
        <v>37</v>
      </c>
      <c r="C136" s="103">
        <v>0.03</v>
      </c>
      <c r="D136" s="112">
        <f>(C153+C154+C155+C156+C157)*C136</f>
        <v>73.70810080133333</v>
      </c>
      <c r="E136" s="51"/>
    </row>
    <row r="137" spans="1:5" x14ac:dyDescent="0.2">
      <c r="A137" s="143" t="s">
        <v>3</v>
      </c>
      <c r="B137" s="65" t="s">
        <v>101</v>
      </c>
      <c r="C137" s="68">
        <v>6.7900000000000002E-2</v>
      </c>
      <c r="D137" s="112">
        <f>(C153+C154+C155+C156+C157)*C137</f>
        <v>166.82600148035112</v>
      </c>
      <c r="E137" s="51"/>
    </row>
    <row r="138" spans="1:5" x14ac:dyDescent="0.2">
      <c r="A138" s="143" t="s">
        <v>5</v>
      </c>
      <c r="B138" s="65" t="s">
        <v>102</v>
      </c>
      <c r="C138" s="67" t="s">
        <v>126</v>
      </c>
      <c r="D138" s="113">
        <v>0</v>
      </c>
    </row>
    <row r="139" spans="1:5" x14ac:dyDescent="0.2">
      <c r="A139" s="143"/>
      <c r="B139" s="65" t="s">
        <v>131</v>
      </c>
      <c r="C139" s="68">
        <v>1.6500000000000001E-2</v>
      </c>
      <c r="D139" s="83">
        <f>((C158+D136+D137)/C147)*C139</f>
        <v>51.904685864001308</v>
      </c>
    </row>
    <row r="140" spans="1:5" x14ac:dyDescent="0.2">
      <c r="A140" s="143"/>
      <c r="B140" s="65" t="s">
        <v>132</v>
      </c>
      <c r="C140" s="68">
        <v>7.5999999999999998E-2</v>
      </c>
      <c r="D140" s="83">
        <f>((C158+D136+D137)/C147)*C140</f>
        <v>239.07612882812722</v>
      </c>
    </row>
    <row r="141" spans="1:5" x14ac:dyDescent="0.2">
      <c r="A141" s="143"/>
      <c r="B141" s="65" t="s">
        <v>103</v>
      </c>
      <c r="C141" s="67">
        <v>0</v>
      </c>
      <c r="D141" s="113">
        <v>0</v>
      </c>
    </row>
    <row r="142" spans="1:5" x14ac:dyDescent="0.2">
      <c r="A142" s="65"/>
      <c r="B142" s="65" t="s">
        <v>130</v>
      </c>
      <c r="C142" s="103">
        <v>0.05</v>
      </c>
      <c r="D142" s="83">
        <f>((C158+D136+D137)/C147)*C142</f>
        <v>157.28692686061004</v>
      </c>
    </row>
    <row r="143" spans="1:5" x14ac:dyDescent="0.2">
      <c r="A143" s="111"/>
      <c r="B143" s="111" t="s">
        <v>136</v>
      </c>
      <c r="C143" s="104">
        <v>0.14249999999999999</v>
      </c>
      <c r="D143" s="113">
        <v>0</v>
      </c>
      <c r="E143" s="50"/>
    </row>
    <row r="144" spans="1:5" ht="12" customHeight="1" x14ac:dyDescent="0.2">
      <c r="A144" s="177" t="s">
        <v>137</v>
      </c>
      <c r="B144" s="178"/>
      <c r="C144" s="179"/>
      <c r="D144" s="114">
        <f>(D136+D137+D139+D140+D142)</f>
        <v>688.80184383442304</v>
      </c>
      <c r="E144" s="50"/>
    </row>
    <row r="145" spans="1:9" x14ac:dyDescent="0.2">
      <c r="A145" s="186" t="s">
        <v>133</v>
      </c>
      <c r="B145" s="186"/>
      <c r="C145" s="186"/>
      <c r="D145" s="84"/>
      <c r="E145" s="85"/>
      <c r="F145" s="85"/>
      <c r="G145" s="50"/>
      <c r="H145" s="55"/>
    </row>
    <row r="146" spans="1:9" ht="12.75" thickBot="1" x14ac:dyDescent="0.25">
      <c r="A146" s="188" t="s">
        <v>134</v>
      </c>
      <c r="B146" s="188"/>
      <c r="C146" s="188"/>
      <c r="D146" s="105"/>
      <c r="E146" s="85"/>
      <c r="F146" s="85"/>
      <c r="G146" s="50"/>
      <c r="H146" s="55"/>
    </row>
    <row r="147" spans="1:9" s="49" customFormat="1" ht="12.75" thickBot="1" x14ac:dyDescent="0.25">
      <c r="A147" s="189" t="s">
        <v>135</v>
      </c>
      <c r="B147" s="189"/>
      <c r="C147" s="106">
        <v>0.85750000000000004</v>
      </c>
      <c r="D147" s="107"/>
      <c r="E147" s="108"/>
      <c r="F147" s="108"/>
      <c r="G147" s="109"/>
      <c r="H147" s="55"/>
      <c r="I147" s="2"/>
    </row>
    <row r="148" spans="1:9" x14ac:dyDescent="0.2">
      <c r="F148" s="56"/>
      <c r="G148" s="55"/>
      <c r="H148" s="55"/>
    </row>
    <row r="149" spans="1:9" x14ac:dyDescent="0.2">
      <c r="F149" s="56"/>
      <c r="G149" s="55"/>
      <c r="H149" s="55"/>
    </row>
    <row r="150" spans="1:9" x14ac:dyDescent="0.2">
      <c r="A150" s="190" t="s">
        <v>104</v>
      </c>
      <c r="B150" s="190"/>
      <c r="C150" s="190"/>
      <c r="D150" s="81"/>
      <c r="F150" s="56"/>
      <c r="G150" s="55"/>
      <c r="H150" s="55"/>
    </row>
    <row r="151" spans="1:9" x14ac:dyDescent="0.2">
      <c r="F151" s="56"/>
      <c r="G151" s="55"/>
      <c r="H151" s="55"/>
    </row>
    <row r="152" spans="1:9" x14ac:dyDescent="0.2">
      <c r="A152" s="67"/>
      <c r="B152" s="143" t="s">
        <v>105</v>
      </c>
      <c r="C152" s="143" t="s">
        <v>15</v>
      </c>
      <c r="F152" s="56"/>
      <c r="G152" s="55"/>
      <c r="H152" s="55"/>
    </row>
    <row r="153" spans="1:9" x14ac:dyDescent="0.2">
      <c r="A153" s="143" t="s">
        <v>1</v>
      </c>
      <c r="B153" s="65" t="s">
        <v>38</v>
      </c>
      <c r="C153" s="78">
        <f>C43</f>
        <v>1403.48</v>
      </c>
      <c r="F153" s="56"/>
      <c r="G153" s="55"/>
      <c r="H153" s="55"/>
    </row>
    <row r="154" spans="1:9" x14ac:dyDescent="0.2">
      <c r="A154" s="143" t="s">
        <v>3</v>
      </c>
      <c r="B154" s="65" t="s">
        <v>106</v>
      </c>
      <c r="C154" s="83">
        <f>C83</f>
        <v>827.96435999999994</v>
      </c>
      <c r="F154" s="56"/>
      <c r="G154" s="55"/>
      <c r="H154" s="55"/>
    </row>
    <row r="155" spans="1:9" x14ac:dyDescent="0.2">
      <c r="A155" s="143" t="s">
        <v>5</v>
      </c>
      <c r="B155" s="65" t="s">
        <v>84</v>
      </c>
      <c r="C155" s="78">
        <f>D94</f>
        <v>119.77250337777777</v>
      </c>
      <c r="F155" s="56"/>
      <c r="G155" s="55"/>
      <c r="H155" s="55"/>
    </row>
    <row r="156" spans="1:9" x14ac:dyDescent="0.2">
      <c r="A156" s="143" t="s">
        <v>7</v>
      </c>
      <c r="B156" s="65" t="s">
        <v>90</v>
      </c>
      <c r="C156" s="110">
        <f>C120</f>
        <v>105.71982999999999</v>
      </c>
      <c r="F156" s="56"/>
      <c r="G156" s="55"/>
      <c r="H156" s="55"/>
    </row>
    <row r="157" spans="1:9" x14ac:dyDescent="0.2">
      <c r="A157" s="143" t="s">
        <v>19</v>
      </c>
      <c r="B157" s="65" t="s">
        <v>107</v>
      </c>
      <c r="C157" s="78">
        <f>C130</f>
        <v>0</v>
      </c>
      <c r="F157" s="56"/>
      <c r="G157" s="55"/>
      <c r="H157" s="55"/>
    </row>
    <row r="158" spans="1:9" x14ac:dyDescent="0.2">
      <c r="A158" s="180" t="s">
        <v>108</v>
      </c>
      <c r="B158" s="180"/>
      <c r="C158" s="114">
        <f>SUM(C153:C157)</f>
        <v>2456.9366933777778</v>
      </c>
      <c r="F158" s="56"/>
      <c r="G158" s="55"/>
      <c r="H158" s="55"/>
    </row>
    <row r="159" spans="1:9" x14ac:dyDescent="0.2">
      <c r="A159" s="143" t="s">
        <v>20</v>
      </c>
      <c r="B159" s="65" t="s">
        <v>109</v>
      </c>
      <c r="C159" s="110">
        <f>D144</f>
        <v>688.80184383442304</v>
      </c>
      <c r="F159" s="56"/>
      <c r="G159" s="55"/>
      <c r="H159" s="55"/>
    </row>
    <row r="160" spans="1:9" x14ac:dyDescent="0.2">
      <c r="A160" s="180" t="s">
        <v>138</v>
      </c>
      <c r="B160" s="180"/>
      <c r="C160" s="114">
        <f>C158+C159</f>
        <v>3145.7385372122008</v>
      </c>
      <c r="F160" s="56"/>
      <c r="G160" s="55"/>
      <c r="H160" s="55"/>
    </row>
    <row r="161" spans="1:8" x14ac:dyDescent="0.2">
      <c r="F161" s="82"/>
      <c r="G161" s="55"/>
      <c r="H161" s="55"/>
    </row>
    <row r="162" spans="1:8" x14ac:dyDescent="0.2">
      <c r="A162" s="194" t="s">
        <v>110</v>
      </c>
      <c r="B162" s="194"/>
      <c r="C162" s="194"/>
      <c r="D162" s="194"/>
      <c r="E162" s="194"/>
      <c r="F162" s="194"/>
      <c r="G162" s="194"/>
      <c r="H162" s="194"/>
    </row>
    <row r="163" spans="1:8" x14ac:dyDescent="0.2">
      <c r="A163" s="42"/>
      <c r="B163" s="42"/>
      <c r="C163" s="43"/>
      <c r="D163" s="26"/>
      <c r="E163" s="41"/>
      <c r="F163" s="41"/>
      <c r="G163" s="55"/>
      <c r="H163" s="55"/>
    </row>
    <row r="164" spans="1:8" ht="24" x14ac:dyDescent="0.2">
      <c r="A164" s="180" t="s">
        <v>111</v>
      </c>
      <c r="B164" s="180"/>
      <c r="C164" s="180" t="s">
        <v>112</v>
      </c>
      <c r="D164" s="180" t="s">
        <v>113</v>
      </c>
      <c r="E164" s="143" t="s">
        <v>114</v>
      </c>
      <c r="F164" s="180" t="s">
        <v>116</v>
      </c>
      <c r="G164" s="195" t="s">
        <v>127</v>
      </c>
      <c r="H164" s="143" t="s">
        <v>117</v>
      </c>
    </row>
    <row r="165" spans="1:8" x14ac:dyDescent="0.2">
      <c r="A165" s="180"/>
      <c r="B165" s="180"/>
      <c r="C165" s="180"/>
      <c r="D165" s="180"/>
      <c r="E165" s="143" t="s">
        <v>115</v>
      </c>
      <c r="F165" s="180"/>
      <c r="G165" s="196"/>
      <c r="H165" s="143" t="s">
        <v>118</v>
      </c>
    </row>
    <row r="166" spans="1:8" x14ac:dyDescent="0.2">
      <c r="A166" s="143" t="s">
        <v>119</v>
      </c>
      <c r="B166" s="67" t="s">
        <v>151</v>
      </c>
      <c r="C166" s="110">
        <f>C160</f>
        <v>3145.7385372122008</v>
      </c>
      <c r="D166" s="67">
        <v>1</v>
      </c>
      <c r="E166" s="110">
        <f>C166*D166</f>
        <v>3145.7385372122008</v>
      </c>
      <c r="F166" s="65"/>
      <c r="G166" s="97">
        <v>5</v>
      </c>
      <c r="H166" s="110">
        <f>E166*G166</f>
        <v>15728.692686061004</v>
      </c>
    </row>
    <row r="167" spans="1:8" ht="12" customHeight="1" x14ac:dyDescent="0.2">
      <c r="A167" s="177" t="s">
        <v>185</v>
      </c>
      <c r="B167" s="178"/>
      <c r="C167" s="178"/>
      <c r="D167" s="178"/>
      <c r="E167" s="178"/>
      <c r="F167" s="178"/>
      <c r="G167" s="178"/>
      <c r="H167" s="179"/>
    </row>
    <row r="168" spans="1:8" x14ac:dyDescent="0.2">
      <c r="A168" s="42"/>
      <c r="B168" s="42"/>
      <c r="C168" s="43"/>
      <c r="D168" s="26"/>
      <c r="E168" s="41"/>
      <c r="F168" s="41"/>
      <c r="G168" s="55"/>
      <c r="H168" s="55"/>
    </row>
    <row r="169" spans="1:8" x14ac:dyDescent="0.2">
      <c r="A169" s="42"/>
      <c r="B169" s="42"/>
      <c r="C169" s="43"/>
      <c r="D169" s="26"/>
      <c r="E169" s="41"/>
      <c r="F169" s="41"/>
      <c r="G169" s="55"/>
      <c r="H169" s="55"/>
    </row>
    <row r="170" spans="1:8" x14ac:dyDescent="0.2">
      <c r="A170" s="190" t="s">
        <v>120</v>
      </c>
      <c r="B170" s="190"/>
      <c r="C170" s="190"/>
      <c r="D170" s="26"/>
      <c r="E170" s="41"/>
      <c r="F170" s="41"/>
      <c r="G170" s="55"/>
      <c r="H170" s="55"/>
    </row>
    <row r="172" spans="1:8" ht="15" customHeight="1" x14ac:dyDescent="0.2">
      <c r="A172" s="191" t="s">
        <v>121</v>
      </c>
      <c r="B172" s="192"/>
      <c r="C172" s="193"/>
    </row>
    <row r="173" spans="1:8" x14ac:dyDescent="0.2">
      <c r="A173" s="65"/>
      <c r="B173" s="66" t="s">
        <v>122</v>
      </c>
      <c r="C173" s="143" t="s">
        <v>123</v>
      </c>
    </row>
    <row r="174" spans="1:8" x14ac:dyDescent="0.2">
      <c r="A174" s="143" t="s">
        <v>1</v>
      </c>
      <c r="B174" s="65" t="s">
        <v>124</v>
      </c>
      <c r="C174" s="110">
        <f>C160</f>
        <v>3145.7385372122008</v>
      </c>
    </row>
    <row r="175" spans="1:8" x14ac:dyDescent="0.2">
      <c r="A175" s="143" t="s">
        <v>3</v>
      </c>
      <c r="B175" s="65" t="s">
        <v>44</v>
      </c>
      <c r="C175" s="110">
        <f>H166</f>
        <v>15728.692686061004</v>
      </c>
    </row>
    <row r="176" spans="1:8" ht="24" x14ac:dyDescent="0.2">
      <c r="A176" s="143" t="s">
        <v>5</v>
      </c>
      <c r="B176" s="65" t="s">
        <v>125</v>
      </c>
      <c r="C176" s="117">
        <f>H166*12</f>
        <v>188744.31223273205</v>
      </c>
    </row>
  </sheetData>
  <mergeCells count="52">
    <mergeCell ref="A167:H167"/>
    <mergeCell ref="A170:C170"/>
    <mergeCell ref="A172:C172"/>
    <mergeCell ref="A160:B160"/>
    <mergeCell ref="A162:H162"/>
    <mergeCell ref="A164:B165"/>
    <mergeCell ref="C164:C165"/>
    <mergeCell ref="D164:D165"/>
    <mergeCell ref="F164:F165"/>
    <mergeCell ref="G164:G165"/>
    <mergeCell ref="A158:B158"/>
    <mergeCell ref="A116:C116"/>
    <mergeCell ref="A120:B120"/>
    <mergeCell ref="A123:C123"/>
    <mergeCell ref="A130:B130"/>
    <mergeCell ref="A131:C131"/>
    <mergeCell ref="A133:D133"/>
    <mergeCell ref="A144:C144"/>
    <mergeCell ref="A145:C145"/>
    <mergeCell ref="A146:C146"/>
    <mergeCell ref="A147:B147"/>
    <mergeCell ref="A150:C150"/>
    <mergeCell ref="A113:C113"/>
    <mergeCell ref="A65:B65"/>
    <mergeCell ref="A68:C68"/>
    <mergeCell ref="A75:B75"/>
    <mergeCell ref="A78:C78"/>
    <mergeCell ref="A83:B83"/>
    <mergeCell ref="A85:D85"/>
    <mergeCell ref="A94:B94"/>
    <mergeCell ref="A97:D97"/>
    <mergeCell ref="A99:D99"/>
    <mergeCell ref="A107:B107"/>
    <mergeCell ref="A110:D110"/>
    <mergeCell ref="A55:D55"/>
    <mergeCell ref="A11:C11"/>
    <mergeCell ref="A17:C17"/>
    <mergeCell ref="A18:C18"/>
    <mergeCell ref="A24:C24"/>
    <mergeCell ref="A26:C26"/>
    <mergeCell ref="A32:C32"/>
    <mergeCell ref="A34:C34"/>
    <mergeCell ref="A43:B43"/>
    <mergeCell ref="A46:D46"/>
    <mergeCell ref="A48:D48"/>
    <mergeCell ref="A52:B52"/>
    <mergeCell ref="A9:B9"/>
    <mergeCell ref="A1:D1"/>
    <mergeCell ref="A3:D3"/>
    <mergeCell ref="A5:D5"/>
    <mergeCell ref="A7:B7"/>
    <mergeCell ref="A8:B8"/>
  </mergeCells>
  <pageMargins left="0.70866141732283472" right="0.11811023622047245" top="0.39370078740157483" bottom="0.39370078740157483" header="0.31496062992125984" footer="0.31496062992125984"/>
  <pageSetup paperSize="9" scale="57" fitToHeight="0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176"/>
  <sheetViews>
    <sheetView topLeftCell="A148" workbookViewId="0">
      <selection activeCell="E172" sqref="E172"/>
    </sheetView>
  </sheetViews>
  <sheetFormatPr defaultRowHeight="12" x14ac:dyDescent="0.2"/>
  <cols>
    <col min="1" max="1" width="17.28515625" style="2" customWidth="1"/>
    <col min="2" max="2" width="58.28515625" style="2" customWidth="1"/>
    <col min="3" max="3" width="20.7109375" style="2" customWidth="1"/>
    <col min="4" max="4" width="16.28515625" style="2" bestFit="1" customWidth="1"/>
    <col min="5" max="5" width="13.28515625" style="2" bestFit="1" customWidth="1"/>
    <col min="6" max="6" width="16" style="2" hidden="1" customWidth="1"/>
    <col min="7" max="7" width="11.28515625" style="2" bestFit="1" customWidth="1"/>
    <col min="8" max="8" width="16" style="2" bestFit="1" customWidth="1"/>
    <col min="9" max="9" width="13.5703125" style="2" bestFit="1" customWidth="1"/>
    <col min="10" max="10" width="13.7109375" style="2" customWidth="1"/>
    <col min="11" max="16384" width="9.140625" style="2"/>
  </cols>
  <sheetData>
    <row r="1" spans="1:4" x14ac:dyDescent="0.2">
      <c r="A1" s="162" t="s">
        <v>45</v>
      </c>
      <c r="B1" s="162"/>
      <c r="C1" s="162"/>
      <c r="D1" s="162"/>
    </row>
    <row r="2" spans="1:4" x14ac:dyDescent="0.2">
      <c r="A2" s="3"/>
      <c r="B2" s="3"/>
      <c r="C2" s="3"/>
      <c r="D2" s="1"/>
    </row>
    <row r="3" spans="1:4" x14ac:dyDescent="0.2">
      <c r="A3" s="163" t="s">
        <v>183</v>
      </c>
      <c r="B3" s="163"/>
      <c r="C3" s="163"/>
      <c r="D3" s="163"/>
    </row>
    <row r="4" spans="1:4" x14ac:dyDescent="0.2">
      <c r="A4" s="5"/>
      <c r="B4" s="5"/>
      <c r="C4" s="5"/>
      <c r="D4" s="4"/>
    </row>
    <row r="5" spans="1:4" x14ac:dyDescent="0.2">
      <c r="A5" s="164" t="s">
        <v>146</v>
      </c>
      <c r="B5" s="164"/>
      <c r="C5" s="164"/>
      <c r="D5" s="164"/>
    </row>
    <row r="6" spans="1:4" x14ac:dyDescent="0.2">
      <c r="A6" s="6"/>
      <c r="B6" s="6"/>
      <c r="C6" s="7"/>
      <c r="D6" s="6"/>
    </row>
    <row r="7" spans="1:4" x14ac:dyDescent="0.2">
      <c r="A7" s="160" t="s">
        <v>142</v>
      </c>
      <c r="B7" s="161"/>
      <c r="C7" s="8"/>
      <c r="D7" s="6"/>
    </row>
    <row r="8" spans="1:4" x14ac:dyDescent="0.2">
      <c r="A8" s="160" t="s">
        <v>141</v>
      </c>
      <c r="B8" s="161"/>
      <c r="C8" s="9"/>
      <c r="D8" s="10"/>
    </row>
    <row r="9" spans="1:4" x14ac:dyDescent="0.2">
      <c r="A9" s="160" t="s">
        <v>46</v>
      </c>
      <c r="B9" s="161"/>
      <c r="C9" s="11"/>
      <c r="D9" s="10"/>
    </row>
    <row r="10" spans="1:4" x14ac:dyDescent="0.2">
      <c r="A10" s="12"/>
      <c r="B10" s="12"/>
      <c r="C10" s="13"/>
    </row>
    <row r="11" spans="1:4" x14ac:dyDescent="0.2">
      <c r="A11" s="166" t="s">
        <v>0</v>
      </c>
      <c r="B11" s="166"/>
      <c r="C11" s="166"/>
    </row>
    <row r="12" spans="1:4" x14ac:dyDescent="0.2">
      <c r="A12" s="14" t="s">
        <v>1</v>
      </c>
      <c r="B12" s="15" t="s">
        <v>2</v>
      </c>
      <c r="C12" s="46" t="s">
        <v>47</v>
      </c>
    </row>
    <row r="13" spans="1:4" x14ac:dyDescent="0.2">
      <c r="A13" s="14" t="s">
        <v>3</v>
      </c>
      <c r="B13" s="15" t="s">
        <v>4</v>
      </c>
      <c r="C13" s="47" t="s">
        <v>139</v>
      </c>
    </row>
    <row r="14" spans="1:4" x14ac:dyDescent="0.2">
      <c r="A14" s="14" t="s">
        <v>5</v>
      </c>
      <c r="B14" s="15" t="s">
        <v>6</v>
      </c>
      <c r="C14" s="17" t="s">
        <v>48</v>
      </c>
    </row>
    <row r="15" spans="1:4" x14ac:dyDescent="0.2">
      <c r="A15" s="14" t="s">
        <v>7</v>
      </c>
      <c r="B15" s="15" t="s">
        <v>8</v>
      </c>
      <c r="C15" s="16">
        <v>12</v>
      </c>
    </row>
    <row r="16" spans="1:4" x14ac:dyDescent="0.2">
      <c r="A16" s="18"/>
      <c r="B16" s="19"/>
      <c r="C16" s="18"/>
    </row>
    <row r="17" spans="1:4" x14ac:dyDescent="0.2">
      <c r="A17" s="167"/>
      <c r="B17" s="167"/>
      <c r="C17" s="167"/>
    </row>
    <row r="18" spans="1:4" x14ac:dyDescent="0.2">
      <c r="A18" s="167" t="s">
        <v>49</v>
      </c>
      <c r="B18" s="167"/>
      <c r="C18" s="167"/>
    </row>
    <row r="19" spans="1:4" ht="36" x14ac:dyDescent="0.2">
      <c r="A19" s="62" t="s">
        <v>50</v>
      </c>
      <c r="B19" s="62" t="s">
        <v>51</v>
      </c>
      <c r="C19" s="25" t="s">
        <v>52</v>
      </c>
    </row>
    <row r="20" spans="1:4" x14ac:dyDescent="0.2">
      <c r="A20" s="142" t="s">
        <v>148</v>
      </c>
      <c r="B20" s="119" t="s">
        <v>143</v>
      </c>
      <c r="C20" s="120">
        <v>2</v>
      </c>
    </row>
    <row r="21" spans="1:4" x14ac:dyDescent="0.2">
      <c r="A21" s="142"/>
      <c r="B21" s="21"/>
      <c r="C21" s="31"/>
    </row>
    <row r="22" spans="1:4" x14ac:dyDescent="0.2">
      <c r="A22" s="142"/>
      <c r="B22" s="20"/>
      <c r="C22" s="141"/>
    </row>
    <row r="23" spans="1:4" x14ac:dyDescent="0.2">
      <c r="A23" s="142"/>
      <c r="B23" s="20"/>
      <c r="C23" s="23"/>
    </row>
    <row r="24" spans="1:4" x14ac:dyDescent="0.2">
      <c r="A24" s="168"/>
      <c r="B24" s="168"/>
      <c r="C24" s="168"/>
    </row>
    <row r="25" spans="1:4" x14ac:dyDescent="0.2">
      <c r="A25" s="140"/>
      <c r="B25" s="140"/>
      <c r="C25" s="140"/>
    </row>
    <row r="26" spans="1:4" x14ac:dyDescent="0.2">
      <c r="A26" s="169" t="s">
        <v>9</v>
      </c>
      <c r="B26" s="169"/>
      <c r="C26" s="169"/>
    </row>
    <row r="27" spans="1:4" x14ac:dyDescent="0.2">
      <c r="A27" s="142">
        <v>1</v>
      </c>
      <c r="B27" s="20" t="s">
        <v>10</v>
      </c>
      <c r="C27" s="141" t="s">
        <v>160</v>
      </c>
    </row>
    <row r="28" spans="1:4" x14ac:dyDescent="0.2">
      <c r="A28" s="142">
        <v>2</v>
      </c>
      <c r="B28" s="20" t="s">
        <v>53</v>
      </c>
      <c r="C28" s="69" t="s">
        <v>144</v>
      </c>
    </row>
    <row r="29" spans="1:4" ht="24" x14ac:dyDescent="0.2">
      <c r="A29" s="142">
        <v>3</v>
      </c>
      <c r="B29" s="21" t="s">
        <v>145</v>
      </c>
      <c r="C29" s="31">
        <v>965.45</v>
      </c>
      <c r="D29" s="26"/>
    </row>
    <row r="30" spans="1:4" x14ac:dyDescent="0.2">
      <c r="A30" s="142">
        <v>4</v>
      </c>
      <c r="B30" s="20" t="s">
        <v>11</v>
      </c>
      <c r="C30" s="77" t="s">
        <v>147</v>
      </c>
      <c r="D30" s="26"/>
    </row>
    <row r="31" spans="1:4" x14ac:dyDescent="0.2">
      <c r="A31" s="142">
        <v>5</v>
      </c>
      <c r="B31" s="20" t="s">
        <v>12</v>
      </c>
      <c r="C31" s="63">
        <v>42736</v>
      </c>
      <c r="D31" s="30"/>
    </row>
    <row r="32" spans="1:4" x14ac:dyDescent="0.2">
      <c r="A32" s="170"/>
      <c r="B32" s="170"/>
      <c r="C32" s="170"/>
      <c r="D32" s="30"/>
    </row>
    <row r="33" spans="1:4" x14ac:dyDescent="0.2">
      <c r="A33" s="18"/>
      <c r="B33" s="24"/>
      <c r="C33" s="18"/>
      <c r="D33" s="26"/>
    </row>
    <row r="34" spans="1:4" x14ac:dyDescent="0.2">
      <c r="A34" s="171" t="s">
        <v>13</v>
      </c>
      <c r="B34" s="172"/>
      <c r="C34" s="172"/>
      <c r="D34" s="26"/>
    </row>
    <row r="35" spans="1:4" x14ac:dyDescent="0.2">
      <c r="A35" s="141">
        <v>1</v>
      </c>
      <c r="B35" s="141" t="s">
        <v>14</v>
      </c>
      <c r="C35" s="141" t="s">
        <v>15</v>
      </c>
      <c r="D35" s="26"/>
    </row>
    <row r="36" spans="1:4" x14ac:dyDescent="0.2">
      <c r="A36" s="52" t="s">
        <v>1</v>
      </c>
      <c r="B36" s="21" t="s">
        <v>16</v>
      </c>
      <c r="C36" s="27">
        <f>C29</f>
        <v>965.45</v>
      </c>
      <c r="D36" s="26"/>
    </row>
    <row r="37" spans="1:4" x14ac:dyDescent="0.2">
      <c r="A37" s="141" t="s">
        <v>3</v>
      </c>
      <c r="B37" s="28" t="s">
        <v>42</v>
      </c>
      <c r="C37" s="29">
        <f>(C29/100)*30</f>
        <v>289.63499999999999</v>
      </c>
      <c r="D37" s="26"/>
    </row>
    <row r="38" spans="1:4" x14ac:dyDescent="0.2">
      <c r="A38" s="52" t="s">
        <v>5</v>
      </c>
      <c r="B38" s="28" t="s">
        <v>17</v>
      </c>
      <c r="C38" s="31">
        <v>0</v>
      </c>
      <c r="D38" s="26"/>
    </row>
    <row r="39" spans="1:4" x14ac:dyDescent="0.2">
      <c r="A39" s="52" t="s">
        <v>7</v>
      </c>
      <c r="B39" s="21" t="s">
        <v>18</v>
      </c>
      <c r="C39" s="22">
        <v>0</v>
      </c>
      <c r="D39" s="26"/>
    </row>
    <row r="40" spans="1:4" x14ac:dyDescent="0.2">
      <c r="A40" s="52" t="s">
        <v>19</v>
      </c>
      <c r="B40" s="21" t="s">
        <v>54</v>
      </c>
      <c r="C40" s="22">
        <v>0</v>
      </c>
      <c r="D40" s="33"/>
    </row>
    <row r="41" spans="1:4" x14ac:dyDescent="0.2">
      <c r="A41" s="52" t="s">
        <v>20</v>
      </c>
      <c r="B41" s="21" t="s">
        <v>55</v>
      </c>
      <c r="C41" s="22">
        <v>0</v>
      </c>
      <c r="D41" s="33"/>
    </row>
    <row r="42" spans="1:4" x14ac:dyDescent="0.2">
      <c r="A42" s="52" t="s">
        <v>21</v>
      </c>
      <c r="B42" s="21" t="s">
        <v>41</v>
      </c>
      <c r="C42" s="22"/>
    </row>
    <row r="43" spans="1:4" x14ac:dyDescent="0.2">
      <c r="A43" s="173" t="s">
        <v>23</v>
      </c>
      <c r="B43" s="173"/>
      <c r="C43" s="90">
        <f>SUM(C36:C42)</f>
        <v>1255.085</v>
      </c>
      <c r="D43" s="64"/>
    </row>
    <row r="44" spans="1:4" x14ac:dyDescent="0.2">
      <c r="A44" s="32"/>
      <c r="B44" s="32"/>
      <c r="C44" s="13"/>
      <c r="D44" s="64"/>
    </row>
    <row r="45" spans="1:4" x14ac:dyDescent="0.2">
      <c r="A45" s="32"/>
      <c r="B45" s="32"/>
      <c r="C45" s="13"/>
      <c r="D45" s="64"/>
    </row>
    <row r="46" spans="1:4" x14ac:dyDescent="0.2">
      <c r="A46" s="174" t="s">
        <v>56</v>
      </c>
      <c r="B46" s="174"/>
      <c r="C46" s="174"/>
      <c r="D46" s="174"/>
    </row>
    <row r="47" spans="1:4" x14ac:dyDescent="0.2">
      <c r="A47" s="42"/>
      <c r="B47" s="76"/>
      <c r="C47" s="76"/>
      <c r="D47" s="64"/>
    </row>
    <row r="48" spans="1:4" x14ac:dyDescent="0.2">
      <c r="A48" s="175" t="s">
        <v>57</v>
      </c>
      <c r="B48" s="175"/>
      <c r="C48" s="175"/>
      <c r="D48" s="175"/>
    </row>
    <row r="49" spans="1:4" s="55" customFormat="1" x14ac:dyDescent="0.2">
      <c r="A49" s="142" t="s">
        <v>58</v>
      </c>
      <c r="B49" s="142" t="s">
        <v>59</v>
      </c>
      <c r="C49" s="143" t="s">
        <v>65</v>
      </c>
      <c r="D49" s="142" t="s">
        <v>15</v>
      </c>
    </row>
    <row r="50" spans="1:4" s="55" customFormat="1" x14ac:dyDescent="0.2">
      <c r="A50" s="142" t="s">
        <v>1</v>
      </c>
      <c r="B50" s="65" t="s">
        <v>39</v>
      </c>
      <c r="C50" s="96">
        <v>8.3299999999999999E-2</v>
      </c>
      <c r="D50" s="86">
        <f>C50*C29</f>
        <v>80.421985000000006</v>
      </c>
    </row>
    <row r="51" spans="1:4" s="55" customFormat="1" x14ac:dyDescent="0.2">
      <c r="A51" s="142" t="s">
        <v>3</v>
      </c>
      <c r="B51" s="65" t="s">
        <v>60</v>
      </c>
      <c r="C51" s="96">
        <v>2.7799999999999998E-2</v>
      </c>
      <c r="D51" s="86">
        <f>C51*C29</f>
        <v>26.839510000000001</v>
      </c>
    </row>
    <row r="52" spans="1:4" s="55" customFormat="1" x14ac:dyDescent="0.2">
      <c r="A52" s="176" t="s">
        <v>61</v>
      </c>
      <c r="B52" s="176"/>
      <c r="C52" s="96">
        <f>SUM(C50:C51)</f>
        <v>0.1111</v>
      </c>
      <c r="D52" s="89">
        <f>SUM(D50:D51)</f>
        <v>107.26149500000001</v>
      </c>
    </row>
    <row r="53" spans="1:4" s="55" customFormat="1" x14ac:dyDescent="0.2">
      <c r="A53" s="59"/>
      <c r="B53" s="59"/>
      <c r="C53" s="59"/>
      <c r="D53" s="64"/>
    </row>
    <row r="54" spans="1:4" s="55" customFormat="1" x14ac:dyDescent="0.2">
      <c r="A54" s="59"/>
      <c r="B54" s="59"/>
      <c r="C54" s="59"/>
      <c r="D54" s="64"/>
    </row>
    <row r="55" spans="1:4" s="55" customFormat="1" x14ac:dyDescent="0.2">
      <c r="A55" s="165" t="s">
        <v>62</v>
      </c>
      <c r="B55" s="165"/>
      <c r="C55" s="165"/>
      <c r="D55" s="165"/>
    </row>
    <row r="56" spans="1:4" s="55" customFormat="1" x14ac:dyDescent="0.2">
      <c r="A56" s="143" t="s">
        <v>63</v>
      </c>
      <c r="B56" s="66" t="s">
        <v>64</v>
      </c>
      <c r="C56" s="143" t="s">
        <v>65</v>
      </c>
      <c r="D56" s="143" t="s">
        <v>15</v>
      </c>
    </row>
    <row r="57" spans="1:4" s="55" customFormat="1" x14ac:dyDescent="0.2">
      <c r="A57" s="67" t="s">
        <v>1</v>
      </c>
      <c r="B57" s="65" t="s">
        <v>66</v>
      </c>
      <c r="C57" s="68">
        <v>0.2</v>
      </c>
      <c r="D57" s="87">
        <f>C57*C29</f>
        <v>193.09000000000003</v>
      </c>
    </row>
    <row r="58" spans="1:4" s="55" customFormat="1" x14ac:dyDescent="0.2">
      <c r="A58" s="67" t="s">
        <v>3</v>
      </c>
      <c r="B58" s="65" t="s">
        <v>67</v>
      </c>
      <c r="C58" s="68">
        <v>2.5000000000000001E-2</v>
      </c>
      <c r="D58" s="87">
        <f>C58*C29</f>
        <v>24.136250000000004</v>
      </c>
    </row>
    <row r="59" spans="1:4" s="55" customFormat="1" x14ac:dyDescent="0.2">
      <c r="A59" s="67" t="s">
        <v>5</v>
      </c>
      <c r="B59" s="65" t="s">
        <v>68</v>
      </c>
      <c r="C59" s="116">
        <v>0.02</v>
      </c>
      <c r="D59" s="87">
        <f>C59*C29</f>
        <v>19.309000000000001</v>
      </c>
    </row>
    <row r="60" spans="1:4" s="55" customFormat="1" x14ac:dyDescent="0.2">
      <c r="A60" s="67" t="s">
        <v>7</v>
      </c>
      <c r="B60" s="65" t="s">
        <v>69</v>
      </c>
      <c r="C60" s="68">
        <v>1.4999999999999999E-2</v>
      </c>
      <c r="D60" s="87">
        <f>C60*C29</f>
        <v>14.48175</v>
      </c>
    </row>
    <row r="61" spans="1:4" s="55" customFormat="1" x14ac:dyDescent="0.2">
      <c r="A61" s="67" t="s">
        <v>19</v>
      </c>
      <c r="B61" s="65" t="s">
        <v>70</v>
      </c>
      <c r="C61" s="68">
        <v>0.01</v>
      </c>
      <c r="D61" s="87">
        <f>C61*C29</f>
        <v>9.6545000000000005</v>
      </c>
    </row>
    <row r="62" spans="1:4" s="55" customFormat="1" x14ac:dyDescent="0.2">
      <c r="A62" s="67" t="s">
        <v>20</v>
      </c>
      <c r="B62" s="65" t="s">
        <v>71</v>
      </c>
      <c r="C62" s="68">
        <v>6.0000000000000001E-3</v>
      </c>
      <c r="D62" s="87">
        <f>C62*C29</f>
        <v>5.7927</v>
      </c>
    </row>
    <row r="63" spans="1:4" s="55" customFormat="1" x14ac:dyDescent="0.2">
      <c r="A63" s="67" t="s">
        <v>21</v>
      </c>
      <c r="B63" s="65" t="s">
        <v>72</v>
      </c>
      <c r="C63" s="68">
        <v>2E-3</v>
      </c>
      <c r="D63" s="87">
        <f>C63*C29</f>
        <v>1.9309000000000001</v>
      </c>
    </row>
    <row r="64" spans="1:4" s="55" customFormat="1" x14ac:dyDescent="0.2">
      <c r="A64" s="67" t="s">
        <v>22</v>
      </c>
      <c r="B64" s="65" t="s">
        <v>73</v>
      </c>
      <c r="C64" s="68">
        <v>0.08</v>
      </c>
      <c r="D64" s="87">
        <f>C64*C29</f>
        <v>77.236000000000004</v>
      </c>
    </row>
    <row r="65" spans="1:5" s="55" customFormat="1" x14ac:dyDescent="0.2">
      <c r="A65" s="180" t="s">
        <v>32</v>
      </c>
      <c r="B65" s="180"/>
      <c r="C65" s="68">
        <f>SUM(C57:C64)</f>
        <v>0.35800000000000004</v>
      </c>
      <c r="D65" s="88">
        <f>SUM(D57:D64)</f>
        <v>345.63110000000006</v>
      </c>
    </row>
    <row r="66" spans="1:5" s="55" customFormat="1" x14ac:dyDescent="0.2">
      <c r="A66" s="59"/>
      <c r="B66" s="59"/>
      <c r="C66" s="59"/>
      <c r="D66" s="64"/>
    </row>
    <row r="67" spans="1:5" s="55" customFormat="1" x14ac:dyDescent="0.2">
      <c r="A67" s="59"/>
      <c r="B67" s="59"/>
      <c r="C67" s="59"/>
      <c r="D67" s="64"/>
    </row>
    <row r="68" spans="1:5" s="55" customFormat="1" x14ac:dyDescent="0.2">
      <c r="A68" s="165" t="s">
        <v>74</v>
      </c>
      <c r="B68" s="165"/>
      <c r="C68" s="165"/>
      <c r="D68" s="64"/>
    </row>
    <row r="69" spans="1:5" x14ac:dyDescent="0.2">
      <c r="A69" s="141" t="s">
        <v>75</v>
      </c>
      <c r="B69" s="141" t="s">
        <v>24</v>
      </c>
      <c r="C69" s="141" t="s">
        <v>15</v>
      </c>
      <c r="D69" s="64"/>
    </row>
    <row r="70" spans="1:5" x14ac:dyDescent="0.2">
      <c r="A70" s="52" t="s">
        <v>1</v>
      </c>
      <c r="B70" s="65" t="s">
        <v>77</v>
      </c>
      <c r="C70" s="45">
        <f>(3.5*2*22)-(6%*C29)</f>
        <v>96.073000000000008</v>
      </c>
      <c r="D70" s="64"/>
    </row>
    <row r="71" spans="1:5" ht="14.25" x14ac:dyDescent="0.2">
      <c r="A71" s="141" t="s">
        <v>3</v>
      </c>
      <c r="B71" s="65" t="s">
        <v>79</v>
      </c>
      <c r="C71" s="53">
        <f>(11*22)-(11*22*10%)</f>
        <v>217.8</v>
      </c>
      <c r="D71" s="26"/>
      <c r="E71" s="51"/>
    </row>
    <row r="72" spans="1:5" x14ac:dyDescent="0.2">
      <c r="A72" s="52" t="s">
        <v>5</v>
      </c>
      <c r="B72" s="65" t="s">
        <v>76</v>
      </c>
      <c r="C72" s="31">
        <v>0</v>
      </c>
      <c r="D72" s="26"/>
      <c r="E72" s="51"/>
    </row>
    <row r="73" spans="1:5" ht="14.25" x14ac:dyDescent="0.2">
      <c r="A73" s="52" t="s">
        <v>7</v>
      </c>
      <c r="B73" s="65" t="s">
        <v>81</v>
      </c>
      <c r="C73" s="31">
        <v>11</v>
      </c>
      <c r="D73" s="26"/>
      <c r="E73" s="51"/>
    </row>
    <row r="74" spans="1:5" ht="14.25" x14ac:dyDescent="0.2">
      <c r="A74" s="58" t="s">
        <v>78</v>
      </c>
      <c r="B74" s="57" t="s">
        <v>80</v>
      </c>
      <c r="C74" s="22">
        <v>3.5</v>
      </c>
      <c r="D74" s="26"/>
    </row>
    <row r="75" spans="1:5" x14ac:dyDescent="0.2">
      <c r="A75" s="181" t="s">
        <v>25</v>
      </c>
      <c r="B75" s="181" t="s">
        <v>26</v>
      </c>
      <c r="C75" s="92">
        <f>SUM(C70:C74)</f>
        <v>328.37300000000005</v>
      </c>
      <c r="D75" s="38"/>
    </row>
    <row r="76" spans="1:5" x14ac:dyDescent="0.2">
      <c r="A76" s="32"/>
      <c r="B76" s="32"/>
      <c r="C76" s="13"/>
      <c r="D76" s="37"/>
    </row>
    <row r="77" spans="1:5" x14ac:dyDescent="0.2">
      <c r="A77" s="32"/>
      <c r="B77" s="32"/>
      <c r="C77" s="13"/>
      <c r="D77" s="37"/>
    </row>
    <row r="78" spans="1:5" x14ac:dyDescent="0.2">
      <c r="A78" s="182" t="s">
        <v>82</v>
      </c>
      <c r="B78" s="182"/>
      <c r="C78" s="182"/>
      <c r="D78" s="37"/>
    </row>
    <row r="79" spans="1:5" x14ac:dyDescent="0.2">
      <c r="A79" s="143">
        <v>2</v>
      </c>
      <c r="B79" s="66" t="s">
        <v>83</v>
      </c>
      <c r="C79" s="143" t="s">
        <v>15</v>
      </c>
      <c r="D79" s="37"/>
    </row>
    <row r="80" spans="1:5" x14ac:dyDescent="0.2">
      <c r="A80" s="143" t="s">
        <v>58</v>
      </c>
      <c r="B80" s="65" t="s">
        <v>59</v>
      </c>
      <c r="C80" s="91">
        <f>D52</f>
        <v>107.26149500000001</v>
      </c>
      <c r="D80" s="37"/>
    </row>
    <row r="81" spans="1:4" x14ac:dyDescent="0.2">
      <c r="A81" s="143" t="s">
        <v>63</v>
      </c>
      <c r="B81" s="65" t="s">
        <v>64</v>
      </c>
      <c r="C81" s="91">
        <f>D65</f>
        <v>345.63110000000006</v>
      </c>
      <c r="D81" s="37"/>
    </row>
    <row r="82" spans="1:4" x14ac:dyDescent="0.2">
      <c r="A82" s="143" t="s">
        <v>75</v>
      </c>
      <c r="B82" s="65" t="s">
        <v>24</v>
      </c>
      <c r="C82" s="78">
        <f>C75</f>
        <v>328.37300000000005</v>
      </c>
      <c r="D82" s="37"/>
    </row>
    <row r="83" spans="1:4" x14ac:dyDescent="0.2">
      <c r="A83" s="180" t="s">
        <v>32</v>
      </c>
      <c r="B83" s="180"/>
      <c r="C83" s="93">
        <f>SUM(C80:C82)</f>
        <v>781.26559500000008</v>
      </c>
      <c r="D83" s="37"/>
    </row>
    <row r="84" spans="1:4" x14ac:dyDescent="0.2">
      <c r="A84" s="32"/>
      <c r="B84" s="32"/>
      <c r="C84" s="13"/>
      <c r="D84" s="37"/>
    </row>
    <row r="85" spans="1:4" x14ac:dyDescent="0.2">
      <c r="A85" s="183" t="s">
        <v>84</v>
      </c>
      <c r="B85" s="183"/>
      <c r="C85" s="183"/>
      <c r="D85" s="183"/>
    </row>
    <row r="86" spans="1:4" x14ac:dyDescent="0.2">
      <c r="A86" s="70"/>
      <c r="B86" s="70"/>
      <c r="C86" s="70"/>
      <c r="D86" s="71"/>
    </row>
    <row r="87" spans="1:4" x14ac:dyDescent="0.2">
      <c r="A87" s="143">
        <v>3</v>
      </c>
      <c r="B87" s="66" t="s">
        <v>34</v>
      </c>
      <c r="C87" s="143" t="s">
        <v>65</v>
      </c>
      <c r="D87" s="143" t="s">
        <v>15</v>
      </c>
    </row>
    <row r="88" spans="1:4" x14ac:dyDescent="0.2">
      <c r="A88" s="143" t="s">
        <v>1</v>
      </c>
      <c r="B88" s="65" t="s">
        <v>85</v>
      </c>
      <c r="C88" s="48">
        <v>4.1999999999999997E-3</v>
      </c>
      <c r="D88" s="72">
        <f>C88*C29</f>
        <v>4.0548900000000003</v>
      </c>
    </row>
    <row r="89" spans="1:4" x14ac:dyDescent="0.2">
      <c r="A89" s="143" t="s">
        <v>3</v>
      </c>
      <c r="B89" s="65" t="s">
        <v>86</v>
      </c>
      <c r="C89" s="40">
        <f>8%*C88</f>
        <v>3.3599999999999998E-4</v>
      </c>
      <c r="D89" s="73">
        <f>C89*C29</f>
        <v>0.32439119999999999</v>
      </c>
    </row>
    <row r="90" spans="1:4" x14ac:dyDescent="0.2">
      <c r="A90" s="143" t="s">
        <v>5</v>
      </c>
      <c r="B90" s="65" t="s">
        <v>87</v>
      </c>
      <c r="C90" s="44">
        <f>(40%+10%)*8%</f>
        <v>0.04</v>
      </c>
      <c r="D90" s="73">
        <f>C90*C29</f>
        <v>38.618000000000002</v>
      </c>
    </row>
    <row r="91" spans="1:4" x14ac:dyDescent="0.2">
      <c r="A91" s="143" t="s">
        <v>7</v>
      </c>
      <c r="B91" s="65" t="s">
        <v>182</v>
      </c>
      <c r="C91" s="115">
        <f>(1/30/12)*7</f>
        <v>1.9444444444444445E-2</v>
      </c>
      <c r="D91" s="74">
        <f>C91*C29</f>
        <v>18.772638888888888</v>
      </c>
    </row>
    <row r="92" spans="1:4" ht="24" x14ac:dyDescent="0.2">
      <c r="A92" s="143" t="s">
        <v>19</v>
      </c>
      <c r="B92" s="65" t="s">
        <v>88</v>
      </c>
      <c r="C92" s="54">
        <f>(C91*C65)</f>
        <v>6.9611111111111124E-3</v>
      </c>
      <c r="D92" s="75">
        <f>C92*C29</f>
        <v>6.720604722222224</v>
      </c>
    </row>
    <row r="93" spans="1:4" x14ac:dyDescent="0.2">
      <c r="A93" s="143" t="s">
        <v>20</v>
      </c>
      <c r="B93" s="65" t="s">
        <v>89</v>
      </c>
      <c r="C93" s="44">
        <f>(40%+10%)*8%</f>
        <v>0.04</v>
      </c>
      <c r="D93" s="73">
        <f>C93*C29</f>
        <v>38.618000000000002</v>
      </c>
    </row>
    <row r="94" spans="1:4" x14ac:dyDescent="0.2">
      <c r="A94" s="180" t="s">
        <v>32</v>
      </c>
      <c r="B94" s="180"/>
      <c r="C94" s="94"/>
      <c r="D94" s="95">
        <f>SUM(D88:D93)</f>
        <v>107.10852481111112</v>
      </c>
    </row>
    <row r="95" spans="1:4" x14ac:dyDescent="0.2">
      <c r="A95" s="70"/>
      <c r="B95" s="70"/>
      <c r="C95" s="70"/>
      <c r="D95" s="37"/>
    </row>
    <row r="96" spans="1:4" x14ac:dyDescent="0.2">
      <c r="A96" s="70"/>
      <c r="B96" s="70"/>
      <c r="C96" s="70"/>
      <c r="D96" s="37"/>
    </row>
    <row r="97" spans="1:4" x14ac:dyDescent="0.2">
      <c r="A97" s="183" t="s">
        <v>90</v>
      </c>
      <c r="B97" s="183"/>
      <c r="C97" s="183"/>
      <c r="D97" s="183"/>
    </row>
    <row r="98" spans="1:4" x14ac:dyDescent="0.2">
      <c r="A98" s="79"/>
      <c r="B98" s="79"/>
      <c r="C98" s="79"/>
      <c r="D98" s="79"/>
    </row>
    <row r="99" spans="1:4" x14ac:dyDescent="0.2">
      <c r="A99" s="184" t="s">
        <v>91</v>
      </c>
      <c r="B99" s="184"/>
      <c r="C99" s="184"/>
      <c r="D99" s="184"/>
    </row>
    <row r="100" spans="1:4" x14ac:dyDescent="0.2">
      <c r="A100" s="66" t="s">
        <v>30</v>
      </c>
      <c r="B100" s="66" t="s">
        <v>92</v>
      </c>
      <c r="C100" s="143" t="s">
        <v>65</v>
      </c>
      <c r="D100" s="143" t="s">
        <v>15</v>
      </c>
    </row>
    <row r="101" spans="1:4" x14ac:dyDescent="0.2">
      <c r="A101" s="143" t="s">
        <v>1</v>
      </c>
      <c r="B101" s="65" t="s">
        <v>93</v>
      </c>
      <c r="C101" s="96">
        <v>8.9300000000000004E-2</v>
      </c>
      <c r="D101" s="98">
        <f>C101*C29</f>
        <v>86.214685000000003</v>
      </c>
    </row>
    <row r="102" spans="1:4" x14ac:dyDescent="0.2">
      <c r="A102" s="143" t="s">
        <v>3</v>
      </c>
      <c r="B102" s="65" t="s">
        <v>92</v>
      </c>
      <c r="C102" s="96">
        <v>8.2000000000000007E-3</v>
      </c>
      <c r="D102" s="98">
        <f>C102*C29</f>
        <v>7.9166900000000009</v>
      </c>
    </row>
    <row r="103" spans="1:4" x14ac:dyDescent="0.2">
      <c r="A103" s="143" t="s">
        <v>5</v>
      </c>
      <c r="B103" s="65" t="s">
        <v>94</v>
      </c>
      <c r="C103" s="96">
        <v>2.0000000000000001E-4</v>
      </c>
      <c r="D103" s="98">
        <f>C103*C29</f>
        <v>0.19309000000000001</v>
      </c>
    </row>
    <row r="104" spans="1:4" x14ac:dyDescent="0.2">
      <c r="A104" s="143" t="s">
        <v>7</v>
      </c>
      <c r="B104" s="65" t="s">
        <v>43</v>
      </c>
      <c r="C104" s="96">
        <v>2.5000000000000001E-3</v>
      </c>
      <c r="D104" s="98">
        <f>C104*C29</f>
        <v>2.4136250000000001</v>
      </c>
    </row>
    <row r="105" spans="1:4" x14ac:dyDescent="0.2">
      <c r="A105" s="143" t="s">
        <v>19</v>
      </c>
      <c r="B105" s="65" t="s">
        <v>33</v>
      </c>
      <c r="C105" s="96">
        <v>6.93E-2</v>
      </c>
      <c r="D105" s="83">
        <f>C105*C29</f>
        <v>66.905685000000005</v>
      </c>
    </row>
    <row r="106" spans="1:4" x14ac:dyDescent="0.2">
      <c r="A106" s="143" t="s">
        <v>20</v>
      </c>
      <c r="B106" s="65" t="s">
        <v>35</v>
      </c>
      <c r="C106" s="100">
        <v>0</v>
      </c>
      <c r="D106" s="83">
        <f>C106*C29</f>
        <v>0</v>
      </c>
    </row>
    <row r="107" spans="1:4" x14ac:dyDescent="0.2">
      <c r="A107" s="180" t="s">
        <v>32</v>
      </c>
      <c r="B107" s="180"/>
      <c r="C107" s="97"/>
      <c r="D107" s="99">
        <f>SUM(D101:D106)</f>
        <v>163.64377500000001</v>
      </c>
    </row>
    <row r="108" spans="1:4" x14ac:dyDescent="0.2">
      <c r="A108" s="70"/>
      <c r="B108" s="70"/>
      <c r="C108" s="70"/>
      <c r="D108" s="37"/>
    </row>
    <row r="109" spans="1:4" x14ac:dyDescent="0.2">
      <c r="A109" s="70"/>
      <c r="B109" s="70"/>
      <c r="C109" s="70"/>
      <c r="D109" s="37"/>
    </row>
    <row r="110" spans="1:4" x14ac:dyDescent="0.2">
      <c r="A110" s="184" t="s">
        <v>95</v>
      </c>
      <c r="B110" s="184"/>
      <c r="C110" s="184"/>
      <c r="D110" s="184"/>
    </row>
    <row r="111" spans="1:4" x14ac:dyDescent="0.2">
      <c r="A111" s="66" t="s">
        <v>31</v>
      </c>
      <c r="B111" s="66" t="s">
        <v>96</v>
      </c>
      <c r="C111" s="143" t="s">
        <v>65</v>
      </c>
      <c r="D111" s="143" t="s">
        <v>15</v>
      </c>
    </row>
    <row r="112" spans="1:4" x14ac:dyDescent="0.2">
      <c r="A112" s="143" t="s">
        <v>1</v>
      </c>
      <c r="B112" s="65" t="s">
        <v>97</v>
      </c>
      <c r="C112" s="100">
        <v>0</v>
      </c>
      <c r="D112" s="87">
        <f>C112*C29</f>
        <v>0</v>
      </c>
    </row>
    <row r="113" spans="1:4" x14ac:dyDescent="0.2">
      <c r="A113" s="177" t="s">
        <v>32</v>
      </c>
      <c r="B113" s="178"/>
      <c r="C113" s="179"/>
      <c r="D113" s="88">
        <f>D112</f>
        <v>0</v>
      </c>
    </row>
    <row r="114" spans="1:4" x14ac:dyDescent="0.2">
      <c r="A114" s="32"/>
      <c r="B114" s="32"/>
      <c r="C114" s="13"/>
      <c r="D114" s="37"/>
    </row>
    <row r="115" spans="1:4" x14ac:dyDescent="0.2">
      <c r="A115" s="32"/>
      <c r="B115" s="32"/>
      <c r="C115" s="13"/>
      <c r="D115" s="37"/>
    </row>
    <row r="116" spans="1:4" ht="15.75" customHeight="1" x14ac:dyDescent="0.2">
      <c r="A116" s="185" t="s">
        <v>98</v>
      </c>
      <c r="B116" s="185"/>
      <c r="C116" s="185"/>
      <c r="D116" s="80"/>
    </row>
    <row r="117" spans="1:4" x14ac:dyDescent="0.2">
      <c r="A117" s="66">
        <v>4</v>
      </c>
      <c r="B117" s="66" t="s">
        <v>99</v>
      </c>
      <c r="C117" s="143" t="s">
        <v>15</v>
      </c>
      <c r="D117" s="37"/>
    </row>
    <row r="118" spans="1:4" x14ac:dyDescent="0.2">
      <c r="A118" s="65" t="s">
        <v>30</v>
      </c>
      <c r="B118" s="65" t="s">
        <v>92</v>
      </c>
      <c r="C118" s="101">
        <f>D107</f>
        <v>163.64377500000001</v>
      </c>
      <c r="D118" s="37"/>
    </row>
    <row r="119" spans="1:4" x14ac:dyDescent="0.2">
      <c r="A119" s="65" t="s">
        <v>31</v>
      </c>
      <c r="B119" s="65" t="s">
        <v>96</v>
      </c>
      <c r="C119" s="87">
        <f>D113</f>
        <v>0</v>
      </c>
      <c r="D119" s="37"/>
    </row>
    <row r="120" spans="1:4" x14ac:dyDescent="0.2">
      <c r="A120" s="180" t="s">
        <v>32</v>
      </c>
      <c r="B120" s="180"/>
      <c r="C120" s="102">
        <f>SUM(C118:C119)</f>
        <v>163.64377500000001</v>
      </c>
      <c r="D120" s="37"/>
    </row>
    <row r="121" spans="1:4" x14ac:dyDescent="0.2">
      <c r="A121" s="32"/>
      <c r="B121" s="32"/>
      <c r="C121" s="13"/>
      <c r="D121" s="37"/>
    </row>
    <row r="122" spans="1:4" x14ac:dyDescent="0.2">
      <c r="A122" s="32"/>
      <c r="B122" s="32"/>
      <c r="C122" s="13"/>
      <c r="D122" s="37"/>
    </row>
    <row r="123" spans="1:4" x14ac:dyDescent="0.2">
      <c r="A123" s="171" t="s">
        <v>100</v>
      </c>
      <c r="B123" s="171"/>
      <c r="C123" s="171"/>
      <c r="D123" s="37"/>
    </row>
    <row r="124" spans="1:4" x14ac:dyDescent="0.2">
      <c r="D124" s="37"/>
    </row>
    <row r="125" spans="1:4" x14ac:dyDescent="0.2">
      <c r="A125" s="61">
        <v>5</v>
      </c>
      <c r="B125" s="61" t="s">
        <v>129</v>
      </c>
      <c r="C125" s="61" t="s">
        <v>15</v>
      </c>
      <c r="D125" s="32"/>
    </row>
    <row r="126" spans="1:4" x14ac:dyDescent="0.2">
      <c r="A126" s="14" t="s">
        <v>1</v>
      </c>
      <c r="B126" s="35" t="s">
        <v>27</v>
      </c>
      <c r="C126" s="36">
        <v>0</v>
      </c>
      <c r="D126" s="32"/>
    </row>
    <row r="127" spans="1:4" x14ac:dyDescent="0.2">
      <c r="A127" s="14" t="s">
        <v>3</v>
      </c>
      <c r="B127" s="34" t="s">
        <v>28</v>
      </c>
      <c r="C127" s="36">
        <v>0</v>
      </c>
      <c r="D127" s="32"/>
    </row>
    <row r="128" spans="1:4" x14ac:dyDescent="0.2">
      <c r="A128" s="14" t="s">
        <v>5</v>
      </c>
      <c r="B128" s="34" t="s">
        <v>149</v>
      </c>
      <c r="C128" s="155">
        <v>0</v>
      </c>
      <c r="D128" s="32"/>
    </row>
    <row r="129" spans="1:5" x14ac:dyDescent="0.2">
      <c r="A129" s="39" t="s">
        <v>7</v>
      </c>
      <c r="B129" s="34" t="s">
        <v>40</v>
      </c>
      <c r="C129" s="36">
        <v>0</v>
      </c>
      <c r="D129" s="32"/>
    </row>
    <row r="130" spans="1:5" x14ac:dyDescent="0.2">
      <c r="A130" s="181" t="s">
        <v>29</v>
      </c>
      <c r="B130" s="181"/>
      <c r="C130" s="92">
        <f>SUM(C126:C129)</f>
        <v>0</v>
      </c>
      <c r="D130" s="60"/>
    </row>
    <row r="131" spans="1:5" x14ac:dyDescent="0.2">
      <c r="A131" s="186"/>
      <c r="B131" s="186"/>
      <c r="C131" s="186"/>
    </row>
    <row r="132" spans="1:5" x14ac:dyDescent="0.2">
      <c r="A132" s="32"/>
      <c r="B132" s="24"/>
      <c r="C132" s="13"/>
    </row>
    <row r="133" spans="1:5" x14ac:dyDescent="0.2">
      <c r="A133" s="187" t="s">
        <v>128</v>
      </c>
      <c r="B133" s="187"/>
      <c r="C133" s="187"/>
      <c r="D133" s="187"/>
    </row>
    <row r="134" spans="1:5" x14ac:dyDescent="0.2">
      <c r="A134" s="32"/>
      <c r="B134" s="24"/>
      <c r="C134" s="13"/>
    </row>
    <row r="135" spans="1:5" x14ac:dyDescent="0.2">
      <c r="A135" s="143">
        <v>6</v>
      </c>
      <c r="B135" s="66" t="s">
        <v>36</v>
      </c>
      <c r="C135" s="143" t="s">
        <v>65</v>
      </c>
      <c r="D135" s="143" t="s">
        <v>15</v>
      </c>
    </row>
    <row r="136" spans="1:5" x14ac:dyDescent="0.2">
      <c r="A136" s="143" t="s">
        <v>1</v>
      </c>
      <c r="B136" s="65" t="s">
        <v>37</v>
      </c>
      <c r="C136" s="103">
        <v>0.03</v>
      </c>
      <c r="D136" s="112">
        <f>(C153+C154+C155+C156+C157)*C136</f>
        <v>69.213086844333333</v>
      </c>
    </row>
    <row r="137" spans="1:5" x14ac:dyDescent="0.2">
      <c r="A137" s="143" t="s">
        <v>3</v>
      </c>
      <c r="B137" s="65" t="s">
        <v>101</v>
      </c>
      <c r="C137" s="68">
        <v>6.7900000000000002E-2</v>
      </c>
      <c r="D137" s="112">
        <f>(C153+C154+C155+C156+C157)*C137</f>
        <v>156.65228655767444</v>
      </c>
    </row>
    <row r="138" spans="1:5" x14ac:dyDescent="0.2">
      <c r="A138" s="143" t="s">
        <v>5</v>
      </c>
      <c r="B138" s="65" t="s">
        <v>102</v>
      </c>
      <c r="C138" s="67" t="s">
        <v>126</v>
      </c>
      <c r="D138" s="113">
        <v>0</v>
      </c>
    </row>
    <row r="139" spans="1:5" x14ac:dyDescent="0.2">
      <c r="A139" s="143"/>
      <c r="B139" s="65" t="s">
        <v>131</v>
      </c>
      <c r="C139" s="68">
        <v>1.6500000000000001E-2</v>
      </c>
      <c r="D139" s="83">
        <f>((C158+D136+D137)/C147)*C139</f>
        <v>48.739331108474005</v>
      </c>
    </row>
    <row r="140" spans="1:5" x14ac:dyDescent="0.2">
      <c r="A140" s="143"/>
      <c r="B140" s="65" t="s">
        <v>132</v>
      </c>
      <c r="C140" s="68">
        <v>7.5999999999999998E-2</v>
      </c>
      <c r="D140" s="83">
        <f>((C158+D136+D137)/C147)*C140</f>
        <v>224.49631298448634</v>
      </c>
    </row>
    <row r="141" spans="1:5" x14ac:dyDescent="0.2">
      <c r="A141" s="143"/>
      <c r="B141" s="65" t="s">
        <v>103</v>
      </c>
      <c r="C141" s="67">
        <v>0</v>
      </c>
      <c r="D141" s="113">
        <v>0</v>
      </c>
    </row>
    <row r="142" spans="1:5" x14ac:dyDescent="0.2">
      <c r="A142" s="65"/>
      <c r="B142" s="65" t="s">
        <v>130</v>
      </c>
      <c r="C142" s="103">
        <v>0.05</v>
      </c>
      <c r="D142" s="83">
        <f>((C158+D136+D137)/C147)*C142</f>
        <v>147.69494275295153</v>
      </c>
    </row>
    <row r="143" spans="1:5" x14ac:dyDescent="0.2">
      <c r="A143" s="111"/>
      <c r="B143" s="111" t="s">
        <v>136</v>
      </c>
      <c r="C143" s="104">
        <v>0.14249999999999999</v>
      </c>
      <c r="D143" s="113">
        <v>0</v>
      </c>
      <c r="E143" s="50"/>
    </row>
    <row r="144" spans="1:5" ht="12" customHeight="1" x14ac:dyDescent="0.2">
      <c r="A144" s="177" t="s">
        <v>137</v>
      </c>
      <c r="B144" s="178"/>
      <c r="C144" s="179"/>
      <c r="D144" s="114">
        <f>(D136+D137+D139+D140+D142)</f>
        <v>646.79596024791965</v>
      </c>
      <c r="E144" s="50"/>
    </row>
    <row r="145" spans="1:9" x14ac:dyDescent="0.2">
      <c r="A145" s="186" t="s">
        <v>133</v>
      </c>
      <c r="B145" s="186"/>
      <c r="C145" s="186"/>
      <c r="D145" s="84"/>
      <c r="E145" s="85"/>
      <c r="F145" s="85"/>
      <c r="G145" s="50"/>
      <c r="H145" s="55"/>
    </row>
    <row r="146" spans="1:9" ht="12.75" thickBot="1" x14ac:dyDescent="0.25">
      <c r="A146" s="188" t="s">
        <v>134</v>
      </c>
      <c r="B146" s="188"/>
      <c r="C146" s="188"/>
      <c r="D146" s="105"/>
      <c r="E146" s="85"/>
      <c r="F146" s="85"/>
      <c r="G146" s="50"/>
      <c r="H146" s="55"/>
    </row>
    <row r="147" spans="1:9" s="49" customFormat="1" ht="12.75" thickBot="1" x14ac:dyDescent="0.25">
      <c r="A147" s="189" t="s">
        <v>135</v>
      </c>
      <c r="B147" s="189"/>
      <c r="C147" s="106">
        <v>0.85750000000000004</v>
      </c>
      <c r="D147" s="107"/>
      <c r="E147" s="108"/>
      <c r="F147" s="108"/>
      <c r="G147" s="109"/>
      <c r="H147" s="55"/>
      <c r="I147" s="2"/>
    </row>
    <row r="148" spans="1:9" x14ac:dyDescent="0.2">
      <c r="F148" s="56"/>
      <c r="G148" s="55"/>
      <c r="H148" s="55"/>
    </row>
    <row r="149" spans="1:9" x14ac:dyDescent="0.2">
      <c r="F149" s="56"/>
      <c r="G149" s="55"/>
      <c r="H149" s="55"/>
    </row>
    <row r="150" spans="1:9" x14ac:dyDescent="0.2">
      <c r="A150" s="190" t="s">
        <v>104</v>
      </c>
      <c r="B150" s="190"/>
      <c r="C150" s="190"/>
      <c r="D150" s="81"/>
      <c r="F150" s="56"/>
      <c r="G150" s="55"/>
      <c r="H150" s="55"/>
    </row>
    <row r="151" spans="1:9" x14ac:dyDescent="0.2">
      <c r="F151" s="56"/>
      <c r="G151" s="55"/>
      <c r="H151" s="55"/>
    </row>
    <row r="152" spans="1:9" x14ac:dyDescent="0.2">
      <c r="A152" s="67"/>
      <c r="B152" s="143" t="s">
        <v>105</v>
      </c>
      <c r="C152" s="143" t="s">
        <v>15</v>
      </c>
      <c r="F152" s="56"/>
      <c r="G152" s="55"/>
      <c r="H152" s="55"/>
    </row>
    <row r="153" spans="1:9" x14ac:dyDescent="0.2">
      <c r="A153" s="143" t="s">
        <v>1</v>
      </c>
      <c r="B153" s="65" t="s">
        <v>38</v>
      </c>
      <c r="C153" s="78">
        <f>C43</f>
        <v>1255.085</v>
      </c>
      <c r="F153" s="56"/>
      <c r="G153" s="55"/>
      <c r="H153" s="55"/>
    </row>
    <row r="154" spans="1:9" x14ac:dyDescent="0.2">
      <c r="A154" s="143" t="s">
        <v>3</v>
      </c>
      <c r="B154" s="65" t="s">
        <v>106</v>
      </c>
      <c r="C154" s="83">
        <f>C83</f>
        <v>781.26559500000008</v>
      </c>
      <c r="F154" s="56"/>
      <c r="G154" s="55"/>
      <c r="H154" s="55"/>
    </row>
    <row r="155" spans="1:9" x14ac:dyDescent="0.2">
      <c r="A155" s="143" t="s">
        <v>5</v>
      </c>
      <c r="B155" s="65" t="s">
        <v>84</v>
      </c>
      <c r="C155" s="78">
        <f>D94</f>
        <v>107.10852481111112</v>
      </c>
      <c r="F155" s="56"/>
      <c r="G155" s="55"/>
      <c r="H155" s="55"/>
    </row>
    <row r="156" spans="1:9" x14ac:dyDescent="0.2">
      <c r="A156" s="143" t="s">
        <v>7</v>
      </c>
      <c r="B156" s="65" t="s">
        <v>90</v>
      </c>
      <c r="C156" s="110">
        <f>C120</f>
        <v>163.64377500000001</v>
      </c>
      <c r="F156" s="56"/>
      <c r="G156" s="55"/>
      <c r="H156" s="55"/>
    </row>
    <row r="157" spans="1:9" x14ac:dyDescent="0.2">
      <c r="A157" s="143" t="s">
        <v>19</v>
      </c>
      <c r="B157" s="65" t="s">
        <v>107</v>
      </c>
      <c r="C157" s="78">
        <f>C130</f>
        <v>0</v>
      </c>
      <c r="F157" s="56"/>
      <c r="G157" s="55"/>
      <c r="H157" s="55"/>
    </row>
    <row r="158" spans="1:9" x14ac:dyDescent="0.2">
      <c r="A158" s="180" t="s">
        <v>108</v>
      </c>
      <c r="B158" s="180"/>
      <c r="C158" s="114">
        <f>SUM(C153:C157)</f>
        <v>2307.1028948111111</v>
      </c>
      <c r="F158" s="56"/>
      <c r="G158" s="55"/>
      <c r="H158" s="55"/>
    </row>
    <row r="159" spans="1:9" x14ac:dyDescent="0.2">
      <c r="A159" s="143" t="s">
        <v>20</v>
      </c>
      <c r="B159" s="65" t="s">
        <v>109</v>
      </c>
      <c r="C159" s="110">
        <f>D144</f>
        <v>646.79596024791965</v>
      </c>
      <c r="F159" s="56"/>
      <c r="G159" s="55"/>
      <c r="H159" s="55"/>
    </row>
    <row r="160" spans="1:9" x14ac:dyDescent="0.2">
      <c r="A160" s="180" t="s">
        <v>138</v>
      </c>
      <c r="B160" s="180"/>
      <c r="C160" s="114">
        <f>C158+C159</f>
        <v>2953.8988550590307</v>
      </c>
      <c r="F160" s="56"/>
      <c r="G160" s="55"/>
      <c r="H160" s="55"/>
    </row>
    <row r="161" spans="1:8" x14ac:dyDescent="0.2">
      <c r="F161" s="82"/>
      <c r="G161" s="55"/>
      <c r="H161" s="55"/>
    </row>
    <row r="162" spans="1:8" x14ac:dyDescent="0.2">
      <c r="A162" s="194" t="s">
        <v>110</v>
      </c>
      <c r="B162" s="194"/>
      <c r="C162" s="194"/>
      <c r="D162" s="194"/>
      <c r="E162" s="194"/>
      <c r="F162" s="194"/>
      <c r="G162" s="194"/>
      <c r="H162" s="194"/>
    </row>
    <row r="163" spans="1:8" x14ac:dyDescent="0.2">
      <c r="A163" s="42"/>
      <c r="B163" s="42"/>
      <c r="C163" s="43"/>
      <c r="D163" s="26"/>
      <c r="E163" s="41"/>
      <c r="F163" s="41"/>
      <c r="G163" s="55"/>
      <c r="H163" s="55"/>
    </row>
    <row r="164" spans="1:8" ht="24" x14ac:dyDescent="0.2">
      <c r="A164" s="180" t="s">
        <v>111</v>
      </c>
      <c r="B164" s="180"/>
      <c r="C164" s="180" t="s">
        <v>112</v>
      </c>
      <c r="D164" s="180" t="s">
        <v>113</v>
      </c>
      <c r="E164" s="143" t="s">
        <v>114</v>
      </c>
      <c r="F164" s="180" t="s">
        <v>116</v>
      </c>
      <c r="G164" s="195" t="s">
        <v>127</v>
      </c>
      <c r="H164" s="143" t="s">
        <v>117</v>
      </c>
    </row>
    <row r="165" spans="1:8" x14ac:dyDescent="0.2">
      <c r="A165" s="180"/>
      <c r="B165" s="180"/>
      <c r="C165" s="180"/>
      <c r="D165" s="180"/>
      <c r="E165" s="143" t="s">
        <v>115</v>
      </c>
      <c r="F165" s="180"/>
      <c r="G165" s="196"/>
      <c r="H165" s="143" t="s">
        <v>118</v>
      </c>
    </row>
    <row r="166" spans="1:8" x14ac:dyDescent="0.2">
      <c r="A166" s="143" t="s">
        <v>119</v>
      </c>
      <c r="B166" s="67" t="s">
        <v>150</v>
      </c>
      <c r="C166" s="110">
        <f>C160</f>
        <v>2953.8988550590307</v>
      </c>
      <c r="D166" s="67">
        <v>1</v>
      </c>
      <c r="E166" s="110">
        <f>C166*D166</f>
        <v>2953.8988550590307</v>
      </c>
      <c r="F166" s="65"/>
      <c r="G166" s="97">
        <v>2</v>
      </c>
      <c r="H166" s="110">
        <f>E166*G166</f>
        <v>5907.7977101180613</v>
      </c>
    </row>
    <row r="167" spans="1:8" ht="12" customHeight="1" x14ac:dyDescent="0.2">
      <c r="A167" s="177" t="s">
        <v>186</v>
      </c>
      <c r="B167" s="178"/>
      <c r="C167" s="178"/>
      <c r="D167" s="178"/>
      <c r="E167" s="178"/>
      <c r="F167" s="178"/>
      <c r="G167" s="178"/>
      <c r="H167" s="179"/>
    </row>
    <row r="168" spans="1:8" x14ac:dyDescent="0.2">
      <c r="A168" s="42"/>
      <c r="B168" s="42"/>
      <c r="C168" s="43"/>
      <c r="D168" s="26"/>
      <c r="E168" s="41"/>
      <c r="F168" s="41"/>
      <c r="G168" s="55"/>
      <c r="H168" s="55"/>
    </row>
    <row r="169" spans="1:8" x14ac:dyDescent="0.2">
      <c r="A169" s="42"/>
      <c r="B169" s="42"/>
      <c r="C169" s="43"/>
      <c r="D169" s="26"/>
      <c r="E169" s="41"/>
      <c r="F169" s="41"/>
      <c r="G169" s="55"/>
      <c r="H169" s="55"/>
    </row>
    <row r="170" spans="1:8" x14ac:dyDescent="0.2">
      <c r="A170" s="190" t="s">
        <v>120</v>
      </c>
      <c r="B170" s="190"/>
      <c r="C170" s="190"/>
      <c r="D170" s="26"/>
      <c r="E170" s="41"/>
      <c r="F170" s="41"/>
      <c r="G170" s="55"/>
      <c r="H170" s="55"/>
    </row>
    <row r="172" spans="1:8" ht="15" customHeight="1" x14ac:dyDescent="0.2">
      <c r="A172" s="191" t="s">
        <v>121</v>
      </c>
      <c r="B172" s="192"/>
      <c r="C172" s="193"/>
    </row>
    <row r="173" spans="1:8" x14ac:dyDescent="0.2">
      <c r="A173" s="65"/>
      <c r="B173" s="66" t="s">
        <v>122</v>
      </c>
      <c r="C173" s="143" t="s">
        <v>123</v>
      </c>
    </row>
    <row r="174" spans="1:8" x14ac:dyDescent="0.2">
      <c r="A174" s="143" t="s">
        <v>1</v>
      </c>
      <c r="B174" s="65" t="s">
        <v>124</v>
      </c>
      <c r="C174" s="110">
        <f>C160</f>
        <v>2953.8988550590307</v>
      </c>
    </row>
    <row r="175" spans="1:8" x14ac:dyDescent="0.2">
      <c r="A175" s="143" t="s">
        <v>3</v>
      </c>
      <c r="B175" s="65" t="s">
        <v>44</v>
      </c>
      <c r="C175" s="110">
        <f>H166</f>
        <v>5907.7977101180613</v>
      </c>
    </row>
    <row r="176" spans="1:8" ht="24" x14ac:dyDescent="0.2">
      <c r="A176" s="143" t="s">
        <v>5</v>
      </c>
      <c r="B176" s="65" t="s">
        <v>125</v>
      </c>
      <c r="C176" s="117">
        <f>H166*12</f>
        <v>70893.572521416732</v>
      </c>
    </row>
  </sheetData>
  <mergeCells count="52">
    <mergeCell ref="A167:H167"/>
    <mergeCell ref="A170:C170"/>
    <mergeCell ref="A172:C172"/>
    <mergeCell ref="A160:B160"/>
    <mergeCell ref="A162:H162"/>
    <mergeCell ref="A164:B165"/>
    <mergeCell ref="C164:C165"/>
    <mergeCell ref="D164:D165"/>
    <mergeCell ref="F164:F165"/>
    <mergeCell ref="G164:G165"/>
    <mergeCell ref="A158:B158"/>
    <mergeCell ref="A116:C116"/>
    <mergeCell ref="A120:B120"/>
    <mergeCell ref="A123:C123"/>
    <mergeCell ref="A130:B130"/>
    <mergeCell ref="A131:C131"/>
    <mergeCell ref="A133:D133"/>
    <mergeCell ref="A144:C144"/>
    <mergeCell ref="A145:C145"/>
    <mergeCell ref="A146:C146"/>
    <mergeCell ref="A147:B147"/>
    <mergeCell ref="A150:C150"/>
    <mergeCell ref="A113:C113"/>
    <mergeCell ref="A65:B65"/>
    <mergeCell ref="A68:C68"/>
    <mergeCell ref="A75:B75"/>
    <mergeCell ref="A78:C78"/>
    <mergeCell ref="A83:B83"/>
    <mergeCell ref="A85:D85"/>
    <mergeCell ref="A94:B94"/>
    <mergeCell ref="A97:D97"/>
    <mergeCell ref="A99:D99"/>
    <mergeCell ref="A107:B107"/>
    <mergeCell ref="A110:D110"/>
    <mergeCell ref="A55:D55"/>
    <mergeCell ref="A11:C11"/>
    <mergeCell ref="A17:C17"/>
    <mergeCell ref="A18:C18"/>
    <mergeCell ref="A24:C24"/>
    <mergeCell ref="A26:C26"/>
    <mergeCell ref="A32:C32"/>
    <mergeCell ref="A34:C34"/>
    <mergeCell ref="A43:B43"/>
    <mergeCell ref="A46:D46"/>
    <mergeCell ref="A48:D48"/>
    <mergeCell ref="A52:B52"/>
    <mergeCell ref="A9:B9"/>
    <mergeCell ref="A1:D1"/>
    <mergeCell ref="A3:D3"/>
    <mergeCell ref="A5:D5"/>
    <mergeCell ref="A7:B7"/>
    <mergeCell ref="A8:B8"/>
  </mergeCells>
  <pageMargins left="0.70866141732283472" right="0.11811023622047245" top="0.39370078740157483" bottom="0.39370078740157483" header="0.31496062992125984" footer="0.31496062992125984"/>
  <pageSetup paperSize="9" scale="57" fitToHeight="0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activeCell="C24" sqref="C24"/>
    </sheetView>
  </sheetViews>
  <sheetFormatPr defaultRowHeight="15" x14ac:dyDescent="0.25"/>
  <cols>
    <col min="1" max="1" width="20" bestFit="1" customWidth="1"/>
    <col min="2" max="2" width="28.5703125" customWidth="1"/>
    <col min="3" max="3" width="31.28515625" customWidth="1"/>
    <col min="4" max="4" width="14.7109375" customWidth="1"/>
    <col min="5" max="5" width="15" customWidth="1"/>
    <col min="6" max="6" width="15.7109375" customWidth="1"/>
    <col min="8" max="8" width="14.28515625" customWidth="1"/>
    <col min="9" max="9" width="9.85546875" customWidth="1"/>
    <col min="10" max="10" width="13.5703125" bestFit="1" customWidth="1"/>
  </cols>
  <sheetData>
    <row r="1" spans="1:6" x14ac:dyDescent="0.25">
      <c r="A1" s="122"/>
      <c r="B1" s="122"/>
      <c r="C1" s="122"/>
      <c r="D1" s="122"/>
      <c r="E1" s="122"/>
      <c r="F1" s="123"/>
    </row>
    <row r="2" spans="1:6" ht="15.75" x14ac:dyDescent="0.25">
      <c r="A2" s="134"/>
      <c r="B2" s="134"/>
      <c r="C2" s="135"/>
      <c r="D2" s="134"/>
      <c r="E2" s="134"/>
      <c r="F2" s="134"/>
    </row>
    <row r="6" spans="1:6" ht="16.5" thickBot="1" x14ac:dyDescent="0.3">
      <c r="A6" s="197" t="s">
        <v>165</v>
      </c>
      <c r="B6" s="197"/>
      <c r="C6" s="197"/>
      <c r="D6" s="197"/>
      <c r="E6" s="197"/>
      <c r="F6" s="197"/>
    </row>
    <row r="7" spans="1:6" ht="16.5" thickBot="1" x14ac:dyDescent="0.3">
      <c r="A7" s="198" t="s">
        <v>161</v>
      </c>
      <c r="B7" s="199"/>
      <c r="C7" s="199"/>
      <c r="D7" s="199"/>
      <c r="E7" s="199"/>
      <c r="F7" s="200"/>
    </row>
    <row r="8" spans="1:6" ht="31.5" x14ac:dyDescent="0.25">
      <c r="A8" s="124" t="s">
        <v>154</v>
      </c>
      <c r="B8" s="125" t="s">
        <v>155</v>
      </c>
      <c r="C8" s="125" t="s">
        <v>164</v>
      </c>
      <c r="D8" s="125" t="s">
        <v>156</v>
      </c>
      <c r="E8" s="125" t="s">
        <v>157</v>
      </c>
      <c r="F8" s="126" t="s">
        <v>158</v>
      </c>
    </row>
    <row r="9" spans="1:6" ht="31.5" x14ac:dyDescent="0.25">
      <c r="A9" s="201" t="s">
        <v>162</v>
      </c>
      <c r="B9" s="121" t="s">
        <v>159</v>
      </c>
      <c r="C9" s="127">
        <v>2</v>
      </c>
      <c r="D9" s="128">
        <f>'RECEPCIONISTA COM PERI'!C160</f>
        <v>2953.8988550590307</v>
      </c>
      <c r="E9" s="128">
        <f>C9*D9</f>
        <v>5907.7977101180613</v>
      </c>
      <c r="F9" s="129">
        <f>12*E9</f>
        <v>70893.572521416732</v>
      </c>
    </row>
    <row r="10" spans="1:6" ht="16.5" thickBot="1" x14ac:dyDescent="0.3">
      <c r="A10" s="202"/>
      <c r="B10" s="136" t="s">
        <v>163</v>
      </c>
      <c r="C10" s="137">
        <v>5</v>
      </c>
      <c r="D10" s="138">
        <f>'SECRETÁRIA COM PERI'!C160</f>
        <v>3145.7385372122008</v>
      </c>
      <c r="E10" s="128">
        <f>C10*D10</f>
        <v>15728.692686061004</v>
      </c>
      <c r="F10" s="139">
        <f>12*E10</f>
        <v>188744.31223273205</v>
      </c>
    </row>
    <row r="11" spans="1:6" ht="16.5" thickBot="1" x14ac:dyDescent="0.3">
      <c r="A11" s="203" t="s">
        <v>140</v>
      </c>
      <c r="B11" s="204"/>
      <c r="C11" s="130">
        <f>SUM(C9:C10)</f>
        <v>7</v>
      </c>
      <c r="D11" s="131"/>
      <c r="E11" s="132">
        <f>SUM(E9:E10)</f>
        <v>21636.490396179066</v>
      </c>
      <c r="F11" s="133">
        <f>SUM(F9:F10)</f>
        <v>259637.88475414878</v>
      </c>
    </row>
  </sheetData>
  <mergeCells count="4">
    <mergeCell ref="A6:F6"/>
    <mergeCell ref="A7:F7"/>
    <mergeCell ref="A9:A10"/>
    <mergeCell ref="A11:B1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RECEPCIONISTA EM BRANCO</vt:lpstr>
      <vt:lpstr>SECRETÁRIA EM BRANC</vt:lpstr>
      <vt:lpstr>SECRETÁRIA COM PERI</vt:lpstr>
      <vt:lpstr>RECEPCIONISTA COM PERI</vt:lpstr>
      <vt:lpstr>RESUMO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Eliezer Gentil de Souza</dc:creator>
  <cp:lastModifiedBy>DAILZA VENTURA DOS SANTOS</cp:lastModifiedBy>
  <cp:lastPrinted>2018-02-20T19:18:41Z</cp:lastPrinted>
  <dcterms:created xsi:type="dcterms:W3CDTF">2015-02-20T16:21:26Z</dcterms:created>
  <dcterms:modified xsi:type="dcterms:W3CDTF">2018-02-21T17:01:28Z</dcterms:modified>
</cp:coreProperties>
</file>