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0" windowWidth="24915" windowHeight="12075" activeTab="1"/>
  </bookViews>
  <sheets>
    <sheet name="Plan1" sheetId="1" r:id="rId1"/>
    <sheet name="ITEM 01" sheetId="2" r:id="rId2"/>
    <sheet name="Plan2" sheetId="4" r:id="rId3"/>
  </sheets>
  <calcPr calcId="145621"/>
</workbook>
</file>

<file path=xl/calcChain.xml><?xml version="1.0" encoding="utf-8"?>
<calcChain xmlns="http://schemas.openxmlformats.org/spreadsheetml/2006/main">
  <c r="F127" i="2" l="1"/>
  <c r="E127" i="2"/>
  <c r="F56" i="2" l="1"/>
  <c r="E56" i="2"/>
  <c r="D56" i="2"/>
  <c r="G46" i="2"/>
  <c r="F34" i="2"/>
  <c r="E34" i="2"/>
  <c r="D34" i="2"/>
  <c r="F49" i="2"/>
  <c r="E49" i="2"/>
  <c r="D49" i="2"/>
  <c r="G49" i="2" l="1"/>
  <c r="G34" i="2"/>
  <c r="G106" i="2"/>
  <c r="H106" i="2" s="1"/>
  <c r="G107" i="2"/>
  <c r="H107" i="2" s="1"/>
  <c r="G108" i="2"/>
  <c r="H108" i="2" s="1"/>
  <c r="J108" i="2" s="1"/>
  <c r="G105" i="2"/>
  <c r="H105" i="2" s="1"/>
  <c r="G104" i="2"/>
  <c r="H104" i="2" s="1"/>
  <c r="G103" i="2"/>
  <c r="H103" i="2" s="1"/>
  <c r="G102" i="2"/>
  <c r="H102" i="2" s="1"/>
  <c r="G101" i="2"/>
  <c r="H101" i="2" s="1"/>
  <c r="G98" i="2"/>
  <c r="H98" i="2" s="1"/>
  <c r="G99" i="2"/>
  <c r="H99" i="2" s="1"/>
  <c r="G100" i="2"/>
  <c r="H100" i="2" s="1"/>
  <c r="G97" i="2"/>
  <c r="H97" i="2" s="1"/>
  <c r="G88" i="2"/>
  <c r="H88" i="2" s="1"/>
  <c r="G89" i="2"/>
  <c r="H89" i="2" s="1"/>
  <c r="G90" i="2"/>
  <c r="H90" i="2" s="1"/>
  <c r="J90" i="2" s="1"/>
  <c r="G87" i="2"/>
  <c r="H87" i="2" s="1"/>
  <c r="G68" i="2"/>
  <c r="H68" i="2" s="1"/>
  <c r="G69" i="2"/>
  <c r="H69" i="2" s="1"/>
  <c r="G70" i="2"/>
  <c r="H70" i="2" s="1"/>
  <c r="G71" i="2"/>
  <c r="H71" i="2" s="1"/>
  <c r="G72" i="2"/>
  <c r="H72" i="2" s="1"/>
  <c r="G73" i="2"/>
  <c r="H73" i="2" s="1"/>
  <c r="G74" i="2"/>
  <c r="H74" i="2" s="1"/>
  <c r="G75" i="2"/>
  <c r="H75" i="2" s="1"/>
  <c r="G76" i="2"/>
  <c r="H76" i="2" s="1"/>
  <c r="G77" i="2"/>
  <c r="H77" i="2" s="1"/>
  <c r="G79" i="2"/>
  <c r="H79" i="2" s="1"/>
  <c r="G78" i="2"/>
  <c r="H78" i="2" s="1"/>
  <c r="G80" i="2"/>
  <c r="H80" i="2" s="1"/>
  <c r="G67" i="2"/>
  <c r="H67" i="2" s="1"/>
  <c r="G56" i="2"/>
  <c r="H56" i="2" s="1"/>
  <c r="G57" i="2"/>
  <c r="H57" i="2" s="1"/>
  <c r="G59" i="2"/>
  <c r="H59" i="2" s="1"/>
  <c r="G58" i="2"/>
  <c r="H58" i="2" s="1"/>
  <c r="G60" i="2"/>
  <c r="H60" i="2" s="1"/>
  <c r="G55" i="2"/>
  <c r="H55" i="2" s="1"/>
  <c r="G41" i="2"/>
  <c r="H41" i="2" s="1"/>
  <c r="G42" i="2"/>
  <c r="H42" i="2" s="1"/>
  <c r="G43" i="2"/>
  <c r="H43" i="2" s="1"/>
  <c r="G44" i="2"/>
  <c r="H44" i="2" s="1"/>
  <c r="G45" i="2"/>
  <c r="H45" i="2" s="1"/>
  <c r="H46" i="2"/>
  <c r="G47" i="2"/>
  <c r="H47" i="2" s="1"/>
  <c r="G48" i="2"/>
  <c r="H48" i="2" s="1"/>
  <c r="G40" i="2"/>
  <c r="H40" i="2" s="1"/>
  <c r="G32" i="2"/>
  <c r="H32" i="2" s="1"/>
  <c r="G31" i="2"/>
  <c r="H31" i="2" s="1"/>
  <c r="G33" i="2"/>
  <c r="H33" i="2" s="1"/>
  <c r="G26" i="2"/>
  <c r="H26" i="2" s="1"/>
  <c r="G27" i="2"/>
  <c r="H27" i="2" s="1"/>
  <c r="G28" i="2"/>
  <c r="H28" i="2" s="1"/>
  <c r="G29" i="2"/>
  <c r="H29" i="2" s="1"/>
  <c r="G30" i="2"/>
  <c r="H30" i="2" s="1"/>
  <c r="G24" i="2"/>
  <c r="H24" i="2" s="1"/>
  <c r="G25" i="2"/>
  <c r="H25" i="2" s="1"/>
  <c r="G21" i="2"/>
  <c r="H21" i="2" s="1"/>
  <c r="G22" i="2"/>
  <c r="H22" i="2" s="1"/>
  <c r="G23" i="2"/>
  <c r="H23" i="2" s="1"/>
  <c r="G11" i="2"/>
  <c r="H11" i="2" s="1"/>
  <c r="G12" i="2"/>
  <c r="H12" i="2" s="1"/>
  <c r="G13" i="2"/>
  <c r="H13" i="2" s="1"/>
  <c r="G14" i="2"/>
  <c r="H14" i="2" s="1"/>
  <c r="G15" i="2"/>
  <c r="H15" i="2" s="1"/>
  <c r="G16" i="2"/>
  <c r="H16" i="2" s="1"/>
  <c r="G17" i="2"/>
  <c r="H17" i="2" s="1"/>
  <c r="G18" i="2"/>
  <c r="H18" i="2" s="1"/>
  <c r="G19" i="2"/>
  <c r="H19" i="2" s="1"/>
  <c r="G20" i="2"/>
  <c r="H20" i="2" s="1"/>
  <c r="G10" i="2"/>
  <c r="H10" i="2" s="1"/>
  <c r="G4" i="2"/>
  <c r="H4" i="2" s="1"/>
  <c r="H5" i="2" s="1"/>
  <c r="J80" i="2" l="1"/>
  <c r="J32" i="2"/>
  <c r="J48" i="2"/>
  <c r="J60" i="2"/>
  <c r="H109" i="2"/>
  <c r="J109" i="2" s="1"/>
  <c r="H91" i="2"/>
  <c r="J91" i="2" s="1"/>
  <c r="H61" i="2"/>
  <c r="H81" i="2"/>
  <c r="H49" i="2"/>
  <c r="H34" i="2"/>
  <c r="J33" i="2" s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6" i="1"/>
  <c r="E27" i="1"/>
  <c r="E28" i="1"/>
  <c r="E4" i="1"/>
  <c r="D37" i="1"/>
  <c r="J81" i="2" l="1"/>
  <c r="J61" i="2"/>
  <c r="J49" i="2"/>
  <c r="H112" i="2"/>
  <c r="E29" i="1"/>
  <c r="F29" i="1"/>
  <c r="G29" i="1"/>
  <c r="D29" i="1"/>
  <c r="H5" i="1"/>
  <c r="I5" i="1" s="1"/>
  <c r="H6" i="1"/>
  <c r="I6" i="1" s="1"/>
  <c r="H7" i="1"/>
  <c r="I7" i="1" s="1"/>
  <c r="H8" i="1"/>
  <c r="I8" i="1" s="1"/>
  <c r="H9" i="1"/>
  <c r="I9" i="1" s="1"/>
  <c r="H10" i="1"/>
  <c r="I10" i="1" s="1"/>
  <c r="H11" i="1"/>
  <c r="I11" i="1" s="1"/>
  <c r="H12" i="1"/>
  <c r="I12" i="1" s="1"/>
  <c r="H13" i="1"/>
  <c r="I13" i="1" s="1"/>
  <c r="H14" i="1"/>
  <c r="I14" i="1" s="1"/>
  <c r="H15" i="1"/>
  <c r="I15" i="1" s="1"/>
  <c r="H16" i="1"/>
  <c r="I16" i="1" s="1"/>
  <c r="H17" i="1"/>
  <c r="I17" i="1" s="1"/>
  <c r="H18" i="1"/>
  <c r="I18" i="1" s="1"/>
  <c r="H19" i="1"/>
  <c r="I19" i="1" s="1"/>
  <c r="H20" i="1"/>
  <c r="I20" i="1" s="1"/>
  <c r="H21" i="1"/>
  <c r="I21" i="1" s="1"/>
  <c r="H22" i="1"/>
  <c r="I22" i="1" s="1"/>
  <c r="H23" i="1"/>
  <c r="I23" i="1" s="1"/>
  <c r="H24" i="1"/>
  <c r="I24" i="1" s="1"/>
  <c r="H26" i="1"/>
  <c r="I26" i="1" s="1"/>
  <c r="H27" i="1"/>
  <c r="I27" i="1" s="1"/>
  <c r="H28" i="1"/>
  <c r="I28" i="1" s="1"/>
  <c r="H4" i="1"/>
  <c r="I4" i="1" s="1"/>
  <c r="H29" i="1" l="1"/>
  <c r="I29" i="1"/>
</calcChain>
</file>

<file path=xl/sharedStrings.xml><?xml version="1.0" encoding="utf-8"?>
<sst xmlns="http://schemas.openxmlformats.org/spreadsheetml/2006/main" count="222" uniqueCount="142">
  <si>
    <t>PLANILHA DE CÁLCULO</t>
  </si>
  <si>
    <t>ITEM 2</t>
  </si>
  <si>
    <t>Especificação</t>
  </si>
  <si>
    <t>Qtde</t>
  </si>
  <si>
    <t>Orçamento Zanata Auto Center</t>
  </si>
  <si>
    <t>DÉ AUTO CENTER</t>
  </si>
  <si>
    <t>Valor Médio Unitário</t>
  </si>
  <si>
    <t>Valor Médio Total</t>
  </si>
  <si>
    <t xml:space="preserve">VOLKSVAGEM GOL 1.6 MI OBC-8875                   </t>
  </si>
  <si>
    <t>Tampa traseira</t>
  </si>
  <si>
    <t>Absorvedor de impacto</t>
  </si>
  <si>
    <t>Capô Dianteiro</t>
  </si>
  <si>
    <t>Emblema Gol</t>
  </si>
  <si>
    <t>Fechadura da tampa traseira</t>
  </si>
  <si>
    <t>Para Choque Dianteiro</t>
  </si>
  <si>
    <t>Para Choque Traseiro</t>
  </si>
  <si>
    <t>Radiador</t>
  </si>
  <si>
    <t>Resistência Eletro Ventilador</t>
  </si>
  <si>
    <t>Travessa Interna</t>
  </si>
  <si>
    <t>Guias Para Choque Dianteiro</t>
  </si>
  <si>
    <t>Guarnição da Tampa Traseira</t>
  </si>
  <si>
    <t>Lanterna de Placa</t>
  </si>
  <si>
    <t>Lanterna Traseira Direita</t>
  </si>
  <si>
    <t>Para Barro Dianteiro Direito</t>
  </si>
  <si>
    <t>Para Barro Diant Esquerdo</t>
  </si>
  <si>
    <t>Eletro Ventilador</t>
  </si>
  <si>
    <t>Painel Traseiro</t>
  </si>
  <si>
    <t>Painel Dianteiro</t>
  </si>
  <si>
    <t>Farol Dianteiro</t>
  </si>
  <si>
    <t>Condensador</t>
  </si>
  <si>
    <t>Serviço Funilaria e pintura</t>
  </si>
  <si>
    <t>Carga de Gás</t>
  </si>
  <si>
    <t>Revisão elétrica</t>
  </si>
  <si>
    <t xml:space="preserve">TOTAL </t>
  </si>
  <si>
    <t xml:space="preserve">TOTAL ESTIMADO </t>
  </si>
  <si>
    <t>R$ 9.484,33 (Nove mil, quatrocentos e vinte e seis reais).</t>
  </si>
  <si>
    <t xml:space="preserve">Orçamento GP Auto Center </t>
  </si>
  <si>
    <t>VALOR UNIT.</t>
  </si>
  <si>
    <t>TOTAL</t>
  </si>
  <si>
    <t>ITEM 1</t>
  </si>
  <si>
    <t>MITSUBISHI L200 TRITON     QBQ-9003</t>
  </si>
  <si>
    <t>Serviço referente Recuperar e Pintar Porta/Paralama e Coluna.</t>
  </si>
  <si>
    <t>TOTAL ESTIMADO</t>
  </si>
  <si>
    <t>R$ 1.380,00 (Um mil, trezentos e oitenta reais).</t>
  </si>
  <si>
    <t>Dé auto center</t>
  </si>
  <si>
    <t>VOLKSVAGEM GOL 1.6 MI OBC-8875                  </t>
  </si>
  <si>
    <t>Para Barro Diant. Esquerdo</t>
  </si>
  <si>
    <t>R$ 9.426,00 (Nove mil, quatrocentos e vinte e seis reais).</t>
  </si>
  <si>
    <t>Zanata Auto Center</t>
  </si>
  <si>
    <t>GP Auto Center</t>
  </si>
  <si>
    <t>Tauro Motors</t>
  </si>
  <si>
    <t>Print Car Multimarcas</t>
  </si>
  <si>
    <t>ITEM 3</t>
  </si>
  <si>
    <t>NISSAN FRONTIER JJU-2911</t>
  </si>
  <si>
    <t>Capô dianteiro</t>
  </si>
  <si>
    <t>Farol Milha dianteiro Esquerdo</t>
  </si>
  <si>
    <t>Farol Dianteiro esquerdo</t>
  </si>
  <si>
    <t>Guias Dianteiro esquerdo e direito</t>
  </si>
  <si>
    <t>Parabarro Dianteiro esquerdo</t>
  </si>
  <si>
    <t>Parachoque Dianteiro</t>
  </si>
  <si>
    <t>Serviço Funilaria Restauração Paralama esquerdo/Protetor e painel Dianteiro</t>
  </si>
  <si>
    <t>Pintura   Capô/Painel/ Parachoque diant. e Paralama esq.</t>
  </si>
  <si>
    <t>Montagem/Desmontagem</t>
  </si>
  <si>
    <t>Total Estimado</t>
  </si>
  <si>
    <t>Fidelity</t>
  </si>
  <si>
    <t>Pick-Up Center Car</t>
  </si>
  <si>
    <t> ITEM 4</t>
  </si>
  <si>
    <t>MITSUBISHI PAJERO QBX 7053</t>
  </si>
  <si>
    <t>Acabamento moldura lateral traseiro LE</t>
  </si>
  <si>
    <t>Retrovisor externo LE elétrico</t>
  </si>
  <si>
    <t>Funilaria</t>
  </si>
  <si>
    <t>Material de pintura</t>
  </si>
  <si>
    <t>Pintura</t>
  </si>
  <si>
    <t>R$ 8.096,67 (Oito mil, noventa e seis reais e sessenta e sete centavos).</t>
  </si>
  <si>
    <t>Pedrinho Auto Center</t>
  </si>
  <si>
    <t>Auto Center São Luiz</t>
  </si>
  <si>
    <t>Mundo dos Freios</t>
  </si>
  <si>
    <t>ITEM 5</t>
  </si>
  <si>
    <t>MITSUBISHI PAJERO PLACA QBU 9943</t>
  </si>
  <si>
    <t>Canaleta vidro lateral traseiro LE</t>
  </si>
  <si>
    <t>Forro interno porta traseiro LE</t>
  </si>
  <si>
    <t>Guarnição acabamento moldura p/lama</t>
  </si>
  <si>
    <t>Moldura p/lama dianteiro LE</t>
  </si>
  <si>
    <t>Pestana externa porta traseira LE</t>
  </si>
  <si>
    <t>Porta dianteira LE</t>
  </si>
  <si>
    <t>Porta traseira LE</t>
  </si>
  <si>
    <t>Presilha moldura p/lama</t>
  </si>
  <si>
    <t>Vidro lateral traseiro LE</t>
  </si>
  <si>
    <t>Vidro porta traseira LE</t>
  </si>
  <si>
    <t>PINTURA</t>
  </si>
  <si>
    <t>R$ 18.179,00 (dezoito mil, cento e setenta e nove reais).</t>
  </si>
  <si>
    <t>ITEM 6</t>
  </si>
  <si>
    <t>Orçamento Auto Bahia</t>
  </si>
  <si>
    <t>Kahauto auto center</t>
  </si>
  <si>
    <t>Mustang</t>
  </si>
  <si>
    <t>MITSUBISHI L200 GL OAS-8676</t>
  </si>
  <si>
    <t>Retrovisor Esquerdo</t>
  </si>
  <si>
    <t>Parabarro esquerdo</t>
  </si>
  <si>
    <t>Mão de Obra</t>
  </si>
  <si>
    <t>R$ 3.934,33 (Três mil, novecentos e trinta e quatro reais e trinta e três centavos).</t>
  </si>
  <si>
    <t>Auto Bahia</t>
  </si>
  <si>
    <t>ITEM 7</t>
  </si>
  <si>
    <t>TOYOTA COROLLA – NJN 3785</t>
  </si>
  <si>
    <t>Parachoque dianteiro</t>
  </si>
  <si>
    <t>Capô</t>
  </si>
  <si>
    <t>Farol lado esquerdo</t>
  </si>
  <si>
    <t>Paralama lado esquerdo</t>
  </si>
  <si>
    <t>Guia do parachoque lado esquerdo</t>
  </si>
  <si>
    <t>Grade do centro do parachoque</t>
  </si>
  <si>
    <t>Jogo calota</t>
  </si>
  <si>
    <t>Mangueira filtro de ar (ressonador)</t>
  </si>
  <si>
    <t>Dobradiça capo lado esquerdo</t>
  </si>
  <si>
    <t>Parabarro central (protetor cárter)</t>
  </si>
  <si>
    <t>Parabarro lado esquerdo</t>
  </si>
  <si>
    <t>Mão de obra</t>
  </si>
  <si>
    <t>R$. 6.314,60 (Seis mil trezentos e quatorze Reais e sessenta centavos).</t>
  </si>
  <si>
    <t>TOTAL GERAL</t>
  </si>
  <si>
    <t>R$ 6.573,33 (Seis mil, quinhentos e setenta e três reais e trinta e três centavos).</t>
  </si>
  <si>
    <t>Presilha de fixar moldura lateral traseiro LE</t>
  </si>
  <si>
    <r>
      <t>Aplicação de </t>
    </r>
    <r>
      <rPr>
        <i/>
        <sz val="8"/>
        <color rgb="FF000000"/>
        <rFont val="Calibri"/>
        <family val="2"/>
        <scheme val="minor"/>
      </rPr>
      <t>insulfilm</t>
    </r>
    <r>
      <rPr>
        <sz val="8"/>
        <color rgb="FF000000"/>
        <rFont val="Calibri"/>
        <family val="2"/>
        <scheme val="minor"/>
      </rPr>
      <t>automotivo</t>
    </r>
  </si>
  <si>
    <t>DDO</t>
  </si>
  <si>
    <t>SERVIÇO R$</t>
  </si>
  <si>
    <t>MATERIAL R$</t>
  </si>
  <si>
    <t>ITEM 01</t>
  </si>
  <si>
    <t>ITEM 02</t>
  </si>
  <si>
    <t>ITEM 03</t>
  </si>
  <si>
    <t>ITEM 04</t>
  </si>
  <si>
    <t>ITEM 05</t>
  </si>
  <si>
    <t>ITEM 06</t>
  </si>
  <si>
    <t>ITEM 07</t>
  </si>
  <si>
    <t>SERVIÇO ITEM 02</t>
  </si>
  <si>
    <t>PEÇAS ITEM 03</t>
  </si>
  <si>
    <t>SERVIÇO ITEM 04</t>
  </si>
  <si>
    <t>PEÇAS ITEM 05</t>
  </si>
  <si>
    <t>SERVIÇO ITEM 06</t>
  </si>
  <si>
    <t>PEÇAS ITEM 07</t>
  </si>
  <si>
    <t>SERVIÇO ITEM 08</t>
  </si>
  <si>
    <t>PEÇAS ITEM 09</t>
  </si>
  <si>
    <t>SERVIÇO ITEM 10</t>
  </si>
  <si>
    <t>PEÇAS ITEM 11</t>
  </si>
  <si>
    <t>SERVIÇO ITEM 12</t>
  </si>
  <si>
    <t>PEÇAS ITEM 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</si>
</sst>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#,##0.00_ ;\-#,##0.00\ "/>
    <numFmt numFmtId="165" formatCode="#,##0.00_ ;[Red]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sz val="10"/>
      <color rgb="FF000000"/>
      <name val="Times New Roman"/>
      <family val="1"/>
    </font>
    <font>
      <sz val="8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sz val="8"/>
      <color rgb="FF000000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rgb="FF000000"/>
      <name val="Calibri"/>
      <family val="2"/>
      <scheme val="minor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44">
    <xf numFmtId="0" fontId="0" fillId="0" borderId="0" xfId="0"/>
    <xf numFmtId="0" fontId="3" fillId="0" borderId="5" xfId="0" applyFont="1" applyBorder="1" applyAlignment="1">
      <alignment horizontal="justify" vertical="center"/>
    </xf>
    <xf numFmtId="0" fontId="2" fillId="0" borderId="4" xfId="0" applyFont="1" applyBorder="1" applyAlignment="1">
      <alignment vertical="top"/>
    </xf>
    <xf numFmtId="0" fontId="4" fillId="0" borderId="6" xfId="0" applyFont="1" applyBorder="1" applyAlignment="1">
      <alignment horizontal="center" vertical="center" wrapText="1"/>
    </xf>
    <xf numFmtId="44" fontId="4" fillId="0" borderId="6" xfId="1" applyFont="1" applyBorder="1" applyAlignment="1">
      <alignment horizontal="justify" vertical="center"/>
    </xf>
    <xf numFmtId="44" fontId="4" fillId="0" borderId="6" xfId="1" applyFont="1" applyBorder="1" applyAlignment="1">
      <alignment vertical="center"/>
    </xf>
    <xf numFmtId="0" fontId="3" fillId="2" borderId="6" xfId="0" applyFont="1" applyFill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2" borderId="11" xfId="0" applyFont="1" applyFill="1" applyBorder="1" applyAlignment="1">
      <alignment vertical="center"/>
    </xf>
    <xf numFmtId="0" fontId="3" fillId="2" borderId="11" xfId="0" applyFont="1" applyFill="1" applyBorder="1" applyAlignment="1">
      <alignment vertical="center" wrapText="1"/>
    </xf>
    <xf numFmtId="0" fontId="3" fillId="0" borderId="10" xfId="0" applyFont="1" applyBorder="1" applyAlignment="1">
      <alignment vertical="center"/>
    </xf>
    <xf numFmtId="0" fontId="3" fillId="0" borderId="12" xfId="0" applyFont="1" applyBorder="1" applyAlignment="1">
      <alignment vertical="center" wrapText="1"/>
    </xf>
    <xf numFmtId="44" fontId="3" fillId="0" borderId="12" xfId="0" applyNumberFormat="1" applyFont="1" applyBorder="1" applyAlignment="1">
      <alignment vertical="center"/>
    </xf>
    <xf numFmtId="0" fontId="4" fillId="0" borderId="12" xfId="0" applyFont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44" fontId="4" fillId="4" borderId="6" xfId="1" applyFont="1" applyFill="1" applyBorder="1" applyAlignment="1">
      <alignment horizontal="justify" vertical="center"/>
    </xf>
    <xf numFmtId="44" fontId="4" fillId="4" borderId="6" xfId="1" applyFont="1" applyFill="1" applyBorder="1" applyAlignment="1">
      <alignment vertical="center"/>
    </xf>
    <xf numFmtId="44" fontId="4" fillId="3" borderId="6" xfId="1" applyFont="1" applyFill="1" applyBorder="1" applyAlignment="1">
      <alignment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5" borderId="6" xfId="0" applyFont="1" applyFill="1" applyBorder="1" applyAlignment="1">
      <alignment horizontal="center" vertical="center" wrapText="1"/>
    </xf>
    <xf numFmtId="44" fontId="0" fillId="5" borderId="0" xfId="1" applyFont="1" applyFill="1"/>
    <xf numFmtId="0" fontId="3" fillId="0" borderId="1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wrapText="1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3" borderId="15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7" fillId="0" borderId="15" xfId="0" applyFont="1" applyBorder="1" applyAlignment="1">
      <alignment vertical="center" wrapText="1"/>
    </xf>
    <xf numFmtId="0" fontId="6" fillId="5" borderId="15" xfId="0" applyFont="1" applyFill="1" applyBorder="1" applyAlignment="1">
      <alignment horizontal="center" vertical="center"/>
    </xf>
    <xf numFmtId="0" fontId="6" fillId="0" borderId="15" xfId="0" applyFont="1" applyBorder="1" applyAlignment="1">
      <alignment vertical="center"/>
    </xf>
    <xf numFmtId="8" fontId="6" fillId="3" borderId="15" xfId="0" applyNumberFormat="1" applyFont="1" applyFill="1" applyBorder="1" applyAlignment="1">
      <alignment vertical="center"/>
    </xf>
    <xf numFmtId="0" fontId="6" fillId="3" borderId="16" xfId="0" applyFont="1" applyFill="1" applyBorder="1" applyAlignment="1">
      <alignment horizontal="center" vertical="center" wrapText="1"/>
    </xf>
    <xf numFmtId="0" fontId="6" fillId="0" borderId="16" xfId="0" applyFont="1" applyBorder="1" applyAlignment="1">
      <alignment vertical="center"/>
    </xf>
    <xf numFmtId="0" fontId="6" fillId="0" borderId="16" xfId="0" applyFont="1" applyBorder="1" applyAlignment="1">
      <alignment horizontal="center" vertical="center"/>
    </xf>
    <xf numFmtId="0" fontId="6" fillId="0" borderId="16" xfId="0" applyFont="1" applyBorder="1" applyAlignment="1">
      <alignment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center" vertical="center"/>
    </xf>
    <xf numFmtId="0" fontId="7" fillId="3" borderId="15" xfId="0" applyFont="1" applyFill="1" applyBorder="1" applyAlignment="1">
      <alignment horizontal="center" vertical="center"/>
    </xf>
    <xf numFmtId="0" fontId="7" fillId="0" borderId="16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5" borderId="16" xfId="0" applyFont="1" applyFill="1" applyBorder="1" applyAlignment="1">
      <alignment horizontal="center" vertical="center"/>
    </xf>
    <xf numFmtId="0" fontId="7" fillId="5" borderId="1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vertical="center"/>
    </xf>
    <xf numFmtId="0" fontId="6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vertical="center"/>
    </xf>
    <xf numFmtId="0" fontId="6" fillId="3" borderId="15" xfId="0" applyFont="1" applyFill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6" fillId="3" borderId="16" xfId="0" applyFont="1" applyFill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16" xfId="0" applyFont="1" applyBorder="1" applyAlignment="1">
      <alignment vertical="center" wrapText="1"/>
    </xf>
    <xf numFmtId="164" fontId="7" fillId="0" borderId="15" xfId="1" applyNumberFormat="1" applyFont="1" applyBorder="1" applyAlignment="1">
      <alignment horizontal="right" vertical="center"/>
    </xf>
    <xf numFmtId="164" fontId="7" fillId="3" borderId="15" xfId="1" applyNumberFormat="1" applyFont="1" applyFill="1" applyBorder="1" applyAlignment="1">
      <alignment horizontal="right" vertical="center"/>
    </xf>
    <xf numFmtId="164" fontId="7" fillId="0" borderId="16" xfId="1" applyNumberFormat="1" applyFont="1" applyBorder="1" applyAlignment="1">
      <alignment horizontal="right" vertical="center"/>
    </xf>
    <xf numFmtId="164" fontId="7" fillId="5" borderId="15" xfId="1" applyNumberFormat="1" applyFont="1" applyFill="1" applyBorder="1" applyAlignment="1">
      <alignment horizontal="right" vertical="center"/>
    </xf>
    <xf numFmtId="164" fontId="6" fillId="0" borderId="16" xfId="1" applyNumberFormat="1" applyFont="1" applyBorder="1" applyAlignment="1">
      <alignment vertical="center"/>
    </xf>
    <xf numFmtId="164" fontId="7" fillId="0" borderId="16" xfId="1" applyNumberFormat="1" applyFont="1" applyBorder="1" applyAlignment="1">
      <alignment vertical="center"/>
    </xf>
    <xf numFmtId="164" fontId="6" fillId="3" borderId="16" xfId="1" applyNumberFormat="1" applyFont="1" applyFill="1" applyBorder="1" applyAlignment="1">
      <alignment vertical="center"/>
    </xf>
    <xf numFmtId="164" fontId="7" fillId="0" borderId="6" xfId="1" applyNumberFormat="1" applyFont="1" applyBorder="1" applyAlignment="1">
      <alignment horizontal="right" vertical="center"/>
    </xf>
    <xf numFmtId="164" fontId="5" fillId="0" borderId="6" xfId="1" applyNumberFormat="1" applyFont="1" applyBorder="1"/>
    <xf numFmtId="164" fontId="5" fillId="0" borderId="6" xfId="1" applyNumberFormat="1" applyFont="1" applyBorder="1" applyAlignment="1">
      <alignment vertical="center"/>
    </xf>
    <xf numFmtId="164" fontId="7" fillId="3" borderId="6" xfId="1" applyNumberFormat="1" applyFont="1" applyFill="1" applyBorder="1" applyAlignment="1">
      <alignment horizontal="right" vertical="center"/>
    </xf>
    <xf numFmtId="164" fontId="7" fillId="5" borderId="6" xfId="1" applyNumberFormat="1" applyFont="1" applyFill="1" applyBorder="1" applyAlignment="1">
      <alignment horizontal="right" vertical="center"/>
    </xf>
    <xf numFmtId="164" fontId="6" fillId="0" borderId="6" xfId="1" applyNumberFormat="1" applyFont="1" applyBorder="1" applyAlignment="1">
      <alignment vertical="center"/>
    </xf>
    <xf numFmtId="164" fontId="8" fillId="0" borderId="6" xfId="0" applyNumberFormat="1" applyFont="1" applyBorder="1"/>
    <xf numFmtId="164" fontId="6" fillId="4" borderId="6" xfId="1" applyNumberFormat="1" applyFont="1" applyFill="1" applyBorder="1" applyAlignment="1">
      <alignment vertical="center"/>
    </xf>
    <xf numFmtId="164" fontId="6" fillId="3" borderId="6" xfId="1" applyNumberFormat="1" applyFont="1" applyFill="1" applyBorder="1" applyAlignment="1">
      <alignment vertical="center"/>
    </xf>
    <xf numFmtId="165" fontId="7" fillId="0" borderId="15" xfId="0" applyNumberFormat="1" applyFont="1" applyBorder="1" applyAlignment="1">
      <alignment horizontal="right" vertical="center"/>
    </xf>
    <xf numFmtId="165" fontId="7" fillId="5" borderId="15" xfId="0" applyNumberFormat="1" applyFont="1" applyFill="1" applyBorder="1" applyAlignment="1">
      <alignment horizontal="right" vertical="center"/>
    </xf>
    <xf numFmtId="164" fontId="6" fillId="0" borderId="15" xfId="1" applyNumberFormat="1" applyFont="1" applyBorder="1" applyAlignment="1">
      <alignment vertical="center"/>
    </xf>
    <xf numFmtId="164" fontId="7" fillId="0" borderId="15" xfId="1" applyNumberFormat="1" applyFont="1" applyBorder="1" applyAlignment="1">
      <alignment vertical="center"/>
    </xf>
    <xf numFmtId="164" fontId="6" fillId="3" borderId="15" xfId="1" applyNumberFormat="1" applyFont="1" applyFill="1" applyBorder="1" applyAlignment="1">
      <alignment vertical="center"/>
    </xf>
    <xf numFmtId="164" fontId="6" fillId="0" borderId="15" xfId="1" applyNumberFormat="1" applyFont="1" applyBorder="1" applyAlignment="1">
      <alignment horizontal="right" vertical="center"/>
    </xf>
    <xf numFmtId="164" fontId="6" fillId="3" borderId="15" xfId="1" applyNumberFormat="1" applyFont="1" applyFill="1" applyBorder="1" applyAlignment="1">
      <alignment horizontal="right" vertical="center"/>
    </xf>
    <xf numFmtId="2" fontId="6" fillId="0" borderId="15" xfId="0" applyNumberFormat="1" applyFont="1" applyBorder="1" applyAlignment="1">
      <alignment vertical="center"/>
    </xf>
    <xf numFmtId="2" fontId="6" fillId="3" borderId="15" xfId="0" applyNumberFormat="1" applyFont="1" applyFill="1" applyBorder="1" applyAlignment="1">
      <alignment vertical="center"/>
    </xf>
    <xf numFmtId="4" fontId="7" fillId="0" borderId="15" xfId="0" applyNumberFormat="1" applyFont="1" applyBorder="1" applyAlignment="1">
      <alignment vertical="center"/>
    </xf>
    <xf numFmtId="4" fontId="7" fillId="3" borderId="15" xfId="0" applyNumberFormat="1" applyFont="1" applyFill="1" applyBorder="1" applyAlignment="1">
      <alignment vertical="center"/>
    </xf>
    <xf numFmtId="4" fontId="7" fillId="0" borderId="15" xfId="0" applyNumberFormat="1" applyFont="1" applyFill="1" applyBorder="1" applyAlignment="1">
      <alignment vertical="center"/>
    </xf>
    <xf numFmtId="4" fontId="7" fillId="5" borderId="15" xfId="0" applyNumberFormat="1" applyFont="1" applyFill="1" applyBorder="1" applyAlignment="1">
      <alignment vertical="center"/>
    </xf>
    <xf numFmtId="4" fontId="6" fillId="0" borderId="16" xfId="0" applyNumberFormat="1" applyFont="1" applyBorder="1" applyAlignment="1">
      <alignment vertical="center"/>
    </xf>
    <xf numFmtId="4" fontId="7" fillId="0" borderId="16" xfId="0" applyNumberFormat="1" applyFont="1" applyBorder="1" applyAlignment="1">
      <alignment vertical="center"/>
    </xf>
    <xf numFmtId="4" fontId="6" fillId="3" borderId="16" xfId="0" applyNumberFormat="1" applyFont="1" applyFill="1" applyBorder="1" applyAlignment="1">
      <alignment vertical="center"/>
    </xf>
    <xf numFmtId="4" fontId="7" fillId="0" borderId="15" xfId="1" applyNumberFormat="1" applyFont="1" applyBorder="1" applyAlignment="1">
      <alignment horizontal="right" vertical="center"/>
    </xf>
    <xf numFmtId="4" fontId="7" fillId="0" borderId="16" xfId="1" applyNumberFormat="1" applyFont="1" applyBorder="1" applyAlignment="1">
      <alignment vertical="center"/>
    </xf>
    <xf numFmtId="4" fontId="7" fillId="5" borderId="15" xfId="1" applyNumberFormat="1" applyFont="1" applyFill="1" applyBorder="1" applyAlignment="1">
      <alignment horizontal="right" vertical="center"/>
    </xf>
    <xf numFmtId="0" fontId="10" fillId="4" borderId="15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" fontId="11" fillId="0" borderId="5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2" xfId="0" applyFont="1" applyBorder="1" applyAlignment="1">
      <alignment horizontal="justify" vertical="center"/>
    </xf>
    <xf numFmtId="0" fontId="3" fillId="0" borderId="3" xfId="0" applyFont="1" applyBorder="1" applyAlignment="1">
      <alignment horizontal="justify" vertical="center"/>
    </xf>
    <xf numFmtId="0" fontId="3" fillId="0" borderId="7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/>
    </xf>
    <xf numFmtId="0" fontId="6" fillId="4" borderId="1" xfId="0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2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4" borderId="6" xfId="0" applyFont="1" applyFill="1" applyBorder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64" fontId="5" fillId="0" borderId="0" xfId="0" applyNumberFormat="1" applyFont="1"/>
    <xf numFmtId="0" fontId="12" fillId="0" borderId="0" xfId="0" applyFont="1" applyAlignment="1">
      <alignment wrapText="1"/>
    </xf>
    <xf numFmtId="0" fontId="12" fillId="0" borderId="0" xfId="0" applyFont="1"/>
    <xf numFmtId="0" fontId="12" fillId="0" borderId="0" xfId="0" applyFont="1" applyAlignment="1">
      <alignment horizontal="center"/>
    </xf>
    <xf numFmtId="44" fontId="12" fillId="0" borderId="0" xfId="1" applyFont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Alignment="1">
      <alignment wrapText="1"/>
    </xf>
    <xf numFmtId="0" fontId="14" fillId="6" borderId="15" xfId="0" applyFont="1" applyFill="1" applyBorder="1" applyAlignment="1">
      <alignment horizontal="center"/>
    </xf>
    <xf numFmtId="44" fontId="14" fillId="6" borderId="15" xfId="0" applyNumberFormat="1" applyFont="1" applyFill="1" applyBorder="1"/>
  </cellXfs>
  <cellStyles count="2">
    <cellStyle name="Mo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topLeftCell="B16" zoomScale="115" zoomScaleNormal="115" workbookViewId="0">
      <selection activeCell="K4" sqref="K4"/>
    </sheetView>
  </sheetViews>
  <sheetFormatPr defaultRowHeight="15" x14ac:dyDescent="0.25"/>
  <cols>
    <col min="2" max="2" width="23.5703125" bestFit="1" customWidth="1"/>
    <col min="3" max="3" width="9.140625" style="10"/>
    <col min="4" max="4" width="23" bestFit="1" customWidth="1"/>
    <col min="5" max="5" width="23" customWidth="1"/>
    <col min="6" max="6" width="26" bestFit="1" customWidth="1"/>
    <col min="7" max="7" width="11.7109375" bestFit="1" customWidth="1"/>
    <col min="8" max="8" width="17.7109375" bestFit="1" customWidth="1"/>
    <col min="9" max="9" width="15.140625" bestFit="1" customWidth="1"/>
  </cols>
  <sheetData>
    <row r="1" spans="1:9" ht="15.75" thickBot="1" x14ac:dyDescent="0.3">
      <c r="A1" s="112" t="s">
        <v>0</v>
      </c>
      <c r="B1" s="113"/>
      <c r="C1" s="113"/>
      <c r="D1" s="113"/>
      <c r="E1" s="113"/>
      <c r="F1" s="113"/>
      <c r="G1" s="113"/>
      <c r="H1" s="113"/>
      <c r="I1" s="114"/>
    </row>
    <row r="2" spans="1:9" ht="15.75" thickBot="1" x14ac:dyDescent="0.3">
      <c r="A2" s="25"/>
      <c r="B2" s="26"/>
      <c r="C2" s="26"/>
      <c r="D2" s="115" t="s">
        <v>36</v>
      </c>
      <c r="E2" s="116"/>
      <c r="F2" s="26"/>
      <c r="G2" s="26"/>
      <c r="H2" s="26"/>
      <c r="I2" s="26"/>
    </row>
    <row r="3" spans="1:9" ht="25.5" x14ac:dyDescent="0.25">
      <c r="A3" s="13" t="s">
        <v>1</v>
      </c>
      <c r="B3" s="11" t="s">
        <v>2</v>
      </c>
      <c r="C3" s="11" t="s">
        <v>3</v>
      </c>
      <c r="D3" s="27" t="s">
        <v>37</v>
      </c>
      <c r="E3" s="12" t="s">
        <v>38</v>
      </c>
      <c r="F3" s="11" t="s">
        <v>4</v>
      </c>
      <c r="G3" s="6" t="s">
        <v>5</v>
      </c>
      <c r="H3" s="12" t="s">
        <v>6</v>
      </c>
      <c r="I3" s="12" t="s">
        <v>7</v>
      </c>
    </row>
    <row r="4" spans="1:9" ht="64.5" customHeight="1" x14ac:dyDescent="0.25">
      <c r="A4" s="111" t="s">
        <v>8</v>
      </c>
      <c r="B4" s="7" t="s">
        <v>9</v>
      </c>
      <c r="C4" s="9">
        <v>1</v>
      </c>
      <c r="D4" s="18">
        <v>700</v>
      </c>
      <c r="E4" s="4">
        <f>C4*D4</f>
        <v>700</v>
      </c>
      <c r="F4" s="4">
        <v>720</v>
      </c>
      <c r="G4" s="4">
        <v>750</v>
      </c>
      <c r="H4" s="4">
        <f t="shared" ref="H4:H24" si="0">AVERAGE(D4:G4)</f>
        <v>717.5</v>
      </c>
      <c r="I4" s="4">
        <f t="shared" ref="I4:I24" si="1">C4*H4</f>
        <v>717.5</v>
      </c>
    </row>
    <row r="5" spans="1:9" x14ac:dyDescent="0.25">
      <c r="A5" s="111"/>
      <c r="B5" s="7" t="s">
        <v>10</v>
      </c>
      <c r="C5" s="9">
        <v>1</v>
      </c>
      <c r="D5" s="18">
        <v>150</v>
      </c>
      <c r="E5" s="4">
        <f t="shared" ref="E5:E28" si="2">C5*D5</f>
        <v>150</v>
      </c>
      <c r="F5" s="4">
        <v>55</v>
      </c>
      <c r="G5" s="4">
        <v>59</v>
      </c>
      <c r="H5" s="4">
        <f t="shared" si="0"/>
        <v>103.5</v>
      </c>
      <c r="I5" s="4">
        <f t="shared" si="1"/>
        <v>103.5</v>
      </c>
    </row>
    <row r="6" spans="1:9" x14ac:dyDescent="0.25">
      <c r="A6" s="111"/>
      <c r="B6" s="7" t="s">
        <v>11</v>
      </c>
      <c r="C6" s="9">
        <v>1</v>
      </c>
      <c r="D6" s="18">
        <v>750</v>
      </c>
      <c r="E6" s="4">
        <f t="shared" si="2"/>
        <v>750</v>
      </c>
      <c r="F6" s="4">
        <v>685</v>
      </c>
      <c r="G6" s="4">
        <v>700</v>
      </c>
      <c r="H6" s="4">
        <f t="shared" si="0"/>
        <v>721.25</v>
      </c>
      <c r="I6" s="4">
        <f t="shared" si="1"/>
        <v>721.25</v>
      </c>
    </row>
    <row r="7" spans="1:9" x14ac:dyDescent="0.25">
      <c r="A7" s="111"/>
      <c r="B7" s="8" t="s">
        <v>12</v>
      </c>
      <c r="C7" s="9">
        <v>1</v>
      </c>
      <c r="D7" s="18">
        <v>75</v>
      </c>
      <c r="E7" s="4">
        <f t="shared" si="2"/>
        <v>75</v>
      </c>
      <c r="F7" s="4">
        <v>40</v>
      </c>
      <c r="G7" s="4">
        <v>44</v>
      </c>
      <c r="H7" s="4">
        <f t="shared" si="0"/>
        <v>58.5</v>
      </c>
      <c r="I7" s="4">
        <f t="shared" si="1"/>
        <v>58.5</v>
      </c>
    </row>
    <row r="8" spans="1:9" x14ac:dyDescent="0.25">
      <c r="A8" s="111"/>
      <c r="B8" s="3" t="s">
        <v>13</v>
      </c>
      <c r="C8" s="9">
        <v>1</v>
      </c>
      <c r="D8" s="18">
        <v>160</v>
      </c>
      <c r="E8" s="4">
        <f t="shared" si="2"/>
        <v>160</v>
      </c>
      <c r="F8" s="4">
        <v>127</v>
      </c>
      <c r="G8" s="4">
        <v>139</v>
      </c>
      <c r="H8" s="4">
        <f t="shared" si="0"/>
        <v>146.5</v>
      </c>
      <c r="I8" s="4">
        <f t="shared" si="1"/>
        <v>146.5</v>
      </c>
    </row>
    <row r="9" spans="1:9" x14ac:dyDescent="0.25">
      <c r="A9" s="111"/>
      <c r="B9" s="3" t="s">
        <v>14</v>
      </c>
      <c r="C9" s="9">
        <v>1</v>
      </c>
      <c r="D9" s="18">
        <v>365</v>
      </c>
      <c r="E9" s="4">
        <f t="shared" si="2"/>
        <v>365</v>
      </c>
      <c r="F9" s="4">
        <v>280</v>
      </c>
      <c r="G9" s="4">
        <v>300</v>
      </c>
      <c r="H9" s="4">
        <f t="shared" si="0"/>
        <v>327.5</v>
      </c>
      <c r="I9" s="4">
        <f t="shared" si="1"/>
        <v>327.5</v>
      </c>
    </row>
    <row r="10" spans="1:9" x14ac:dyDescent="0.25">
      <c r="A10" s="111"/>
      <c r="B10" s="3" t="s">
        <v>15</v>
      </c>
      <c r="C10" s="9">
        <v>1</v>
      </c>
      <c r="D10" s="19">
        <v>400</v>
      </c>
      <c r="E10" s="4">
        <f t="shared" si="2"/>
        <v>400</v>
      </c>
      <c r="F10" s="5">
        <v>295</v>
      </c>
      <c r="G10" s="5">
        <v>310</v>
      </c>
      <c r="H10" s="4">
        <f t="shared" si="0"/>
        <v>351.25</v>
      </c>
      <c r="I10" s="4">
        <f t="shared" si="1"/>
        <v>351.25</v>
      </c>
    </row>
    <row r="11" spans="1:9" x14ac:dyDescent="0.25">
      <c r="A11" s="111"/>
      <c r="B11" s="3" t="s">
        <v>16</v>
      </c>
      <c r="C11" s="9">
        <v>1</v>
      </c>
      <c r="D11" s="19">
        <v>399</v>
      </c>
      <c r="E11" s="4">
        <f t="shared" si="2"/>
        <v>399</v>
      </c>
      <c r="F11" s="5">
        <v>335</v>
      </c>
      <c r="G11" s="5">
        <v>350</v>
      </c>
      <c r="H11" s="4">
        <f t="shared" si="0"/>
        <v>370.75</v>
      </c>
      <c r="I11" s="4">
        <f t="shared" si="1"/>
        <v>370.75</v>
      </c>
    </row>
    <row r="12" spans="1:9" x14ac:dyDescent="0.25">
      <c r="A12" s="111"/>
      <c r="B12" s="3" t="s">
        <v>17</v>
      </c>
      <c r="C12" s="9">
        <v>1</v>
      </c>
      <c r="D12" s="19">
        <v>50</v>
      </c>
      <c r="E12" s="4">
        <f t="shared" si="2"/>
        <v>50</v>
      </c>
      <c r="F12" s="5">
        <v>80</v>
      </c>
      <c r="G12" s="5">
        <v>83</v>
      </c>
      <c r="H12" s="4">
        <f t="shared" si="0"/>
        <v>65.75</v>
      </c>
      <c r="I12" s="4">
        <f t="shared" si="1"/>
        <v>65.75</v>
      </c>
    </row>
    <row r="13" spans="1:9" x14ac:dyDescent="0.25">
      <c r="A13" s="111"/>
      <c r="B13" s="3" t="s">
        <v>18</v>
      </c>
      <c r="C13" s="9">
        <v>1</v>
      </c>
      <c r="D13" s="19">
        <v>165</v>
      </c>
      <c r="E13" s="4">
        <f t="shared" si="2"/>
        <v>165</v>
      </c>
      <c r="F13" s="5">
        <v>115</v>
      </c>
      <c r="G13" s="5">
        <v>120</v>
      </c>
      <c r="H13" s="4">
        <f t="shared" si="0"/>
        <v>141.25</v>
      </c>
      <c r="I13" s="4">
        <f t="shared" si="1"/>
        <v>141.25</v>
      </c>
    </row>
    <row r="14" spans="1:9" x14ac:dyDescent="0.25">
      <c r="A14" s="111"/>
      <c r="B14" s="3" t="s">
        <v>19</v>
      </c>
      <c r="C14" s="17">
        <v>2</v>
      </c>
      <c r="D14" s="20">
        <v>40</v>
      </c>
      <c r="E14" s="4">
        <f t="shared" si="2"/>
        <v>80</v>
      </c>
      <c r="F14" s="5">
        <v>40</v>
      </c>
      <c r="G14" s="5">
        <v>50</v>
      </c>
      <c r="H14" s="4">
        <f t="shared" si="0"/>
        <v>52.5</v>
      </c>
      <c r="I14" s="4">
        <f t="shared" si="1"/>
        <v>105</v>
      </c>
    </row>
    <row r="15" spans="1:9" ht="22.5" customHeight="1" x14ac:dyDescent="0.25">
      <c r="A15" s="111"/>
      <c r="B15" s="3" t="s">
        <v>20</v>
      </c>
      <c r="C15" s="9">
        <v>1</v>
      </c>
      <c r="D15" s="19">
        <v>200</v>
      </c>
      <c r="E15" s="4">
        <f t="shared" si="2"/>
        <v>200</v>
      </c>
      <c r="F15" s="5">
        <v>91</v>
      </c>
      <c r="G15" s="5">
        <v>98</v>
      </c>
      <c r="H15" s="4">
        <f t="shared" si="0"/>
        <v>147.25</v>
      </c>
      <c r="I15" s="4">
        <f t="shared" si="1"/>
        <v>147.25</v>
      </c>
    </row>
    <row r="16" spans="1:9" x14ac:dyDescent="0.25">
      <c r="A16" s="111"/>
      <c r="B16" s="3" t="s">
        <v>21</v>
      </c>
      <c r="C16" s="9">
        <v>1</v>
      </c>
      <c r="D16" s="19">
        <v>30</v>
      </c>
      <c r="E16" s="4">
        <f t="shared" si="2"/>
        <v>30</v>
      </c>
      <c r="F16" s="5">
        <v>23</v>
      </c>
      <c r="G16" s="5">
        <v>28</v>
      </c>
      <c r="H16" s="4">
        <f t="shared" si="0"/>
        <v>27.75</v>
      </c>
      <c r="I16" s="4">
        <f t="shared" si="1"/>
        <v>27.75</v>
      </c>
    </row>
    <row r="17" spans="1:9" x14ac:dyDescent="0.25">
      <c r="A17" s="111"/>
      <c r="B17" s="3" t="s">
        <v>22</v>
      </c>
      <c r="C17" s="9">
        <v>1</v>
      </c>
      <c r="D17" s="19">
        <v>85</v>
      </c>
      <c r="E17" s="4">
        <f t="shared" si="2"/>
        <v>85</v>
      </c>
      <c r="F17" s="5">
        <v>277</v>
      </c>
      <c r="G17" s="5">
        <v>285</v>
      </c>
      <c r="H17" s="4">
        <f t="shared" si="0"/>
        <v>183</v>
      </c>
      <c r="I17" s="4">
        <f t="shared" si="1"/>
        <v>183</v>
      </c>
    </row>
    <row r="18" spans="1:9" x14ac:dyDescent="0.25">
      <c r="A18" s="111"/>
      <c r="B18" s="3" t="s">
        <v>23</v>
      </c>
      <c r="C18" s="9">
        <v>1</v>
      </c>
      <c r="D18" s="19">
        <v>135</v>
      </c>
      <c r="E18" s="4">
        <f t="shared" si="2"/>
        <v>135</v>
      </c>
      <c r="F18" s="5">
        <v>63</v>
      </c>
      <c r="G18" s="5">
        <v>67</v>
      </c>
      <c r="H18" s="4">
        <f t="shared" si="0"/>
        <v>100</v>
      </c>
      <c r="I18" s="4">
        <f t="shared" si="1"/>
        <v>100</v>
      </c>
    </row>
    <row r="19" spans="1:9" x14ac:dyDescent="0.25">
      <c r="A19" s="111"/>
      <c r="B19" s="21" t="s">
        <v>24</v>
      </c>
      <c r="C19" s="22">
        <v>1</v>
      </c>
      <c r="D19" s="19">
        <v>135</v>
      </c>
      <c r="E19" s="4">
        <f t="shared" si="2"/>
        <v>135</v>
      </c>
      <c r="F19" s="5">
        <v>59</v>
      </c>
      <c r="G19" s="5">
        <v>69</v>
      </c>
      <c r="H19" s="4">
        <f t="shared" si="0"/>
        <v>99.5</v>
      </c>
      <c r="I19" s="4">
        <f t="shared" si="1"/>
        <v>99.5</v>
      </c>
    </row>
    <row r="20" spans="1:9" x14ac:dyDescent="0.25">
      <c r="A20" s="111"/>
      <c r="B20" s="3" t="s">
        <v>25</v>
      </c>
      <c r="C20" s="9">
        <v>1</v>
      </c>
      <c r="D20" s="19">
        <v>399</v>
      </c>
      <c r="E20" s="4">
        <f t="shared" si="2"/>
        <v>399</v>
      </c>
      <c r="F20" s="5">
        <v>480</v>
      </c>
      <c r="G20" s="5">
        <v>499</v>
      </c>
      <c r="H20" s="4">
        <f t="shared" si="0"/>
        <v>444.25</v>
      </c>
      <c r="I20" s="4">
        <f t="shared" si="1"/>
        <v>444.25</v>
      </c>
    </row>
    <row r="21" spans="1:9" x14ac:dyDescent="0.25">
      <c r="A21" s="111"/>
      <c r="B21" s="3" t="s">
        <v>26</v>
      </c>
      <c r="C21" s="9">
        <v>1</v>
      </c>
      <c r="D21" s="19">
        <v>600</v>
      </c>
      <c r="E21" s="4">
        <f t="shared" si="2"/>
        <v>600</v>
      </c>
      <c r="F21" s="5">
        <v>338</v>
      </c>
      <c r="G21" s="5">
        <v>350</v>
      </c>
      <c r="H21" s="4">
        <f t="shared" si="0"/>
        <v>472</v>
      </c>
      <c r="I21" s="4">
        <f t="shared" si="1"/>
        <v>472</v>
      </c>
    </row>
    <row r="22" spans="1:9" x14ac:dyDescent="0.25">
      <c r="A22" s="111"/>
      <c r="B22" s="8" t="s">
        <v>27</v>
      </c>
      <c r="C22" s="9">
        <v>1</v>
      </c>
      <c r="D22" s="19">
        <v>530</v>
      </c>
      <c r="E22" s="4">
        <f t="shared" si="2"/>
        <v>530</v>
      </c>
      <c r="F22" s="5">
        <v>310</v>
      </c>
      <c r="G22" s="5">
        <v>330</v>
      </c>
      <c r="H22" s="4">
        <f t="shared" si="0"/>
        <v>425</v>
      </c>
      <c r="I22" s="4">
        <f t="shared" si="1"/>
        <v>425</v>
      </c>
    </row>
    <row r="23" spans="1:9" x14ac:dyDescent="0.25">
      <c r="A23" s="111"/>
      <c r="B23" s="3" t="s">
        <v>28</v>
      </c>
      <c r="C23" s="9">
        <v>1</v>
      </c>
      <c r="D23" s="19">
        <v>432</v>
      </c>
      <c r="E23" s="4">
        <f t="shared" si="2"/>
        <v>432</v>
      </c>
      <c r="F23" s="5">
        <v>385</v>
      </c>
      <c r="G23" s="5">
        <v>395</v>
      </c>
      <c r="H23" s="4">
        <f t="shared" si="0"/>
        <v>411</v>
      </c>
      <c r="I23" s="4">
        <f t="shared" si="1"/>
        <v>411</v>
      </c>
    </row>
    <row r="24" spans="1:9" x14ac:dyDescent="0.25">
      <c r="A24" s="111"/>
      <c r="B24" s="3" t="s">
        <v>29</v>
      </c>
      <c r="C24" s="9">
        <v>1</v>
      </c>
      <c r="D24" s="19">
        <v>599</v>
      </c>
      <c r="E24" s="4">
        <f t="shared" si="2"/>
        <v>599</v>
      </c>
      <c r="F24" s="5">
        <v>430</v>
      </c>
      <c r="G24" s="5">
        <v>455</v>
      </c>
      <c r="H24" s="4">
        <f t="shared" si="0"/>
        <v>520.75</v>
      </c>
      <c r="I24" s="4">
        <f t="shared" si="1"/>
        <v>520.75</v>
      </c>
    </row>
    <row r="25" spans="1:9" x14ac:dyDescent="0.25">
      <c r="A25" s="111"/>
      <c r="B25" s="3"/>
      <c r="C25" s="9"/>
      <c r="D25" s="19"/>
      <c r="E25" s="4"/>
      <c r="F25" s="5"/>
      <c r="G25" s="5"/>
      <c r="H25" s="4"/>
      <c r="I25" s="4"/>
    </row>
    <row r="26" spans="1:9" ht="22.5" customHeight="1" x14ac:dyDescent="0.25">
      <c r="A26" s="111"/>
      <c r="B26" s="23" t="s">
        <v>30</v>
      </c>
      <c r="C26" s="9">
        <v>1</v>
      </c>
      <c r="D26" s="4">
        <v>3750</v>
      </c>
      <c r="E26" s="4">
        <f t="shared" si="2"/>
        <v>3750</v>
      </c>
      <c r="F26" s="5">
        <v>3270</v>
      </c>
      <c r="G26" s="5">
        <v>3430</v>
      </c>
      <c r="H26" s="4">
        <f>AVERAGE(D26:G26)</f>
        <v>3550</v>
      </c>
      <c r="I26" s="4">
        <f>C26*H26</f>
        <v>3550</v>
      </c>
    </row>
    <row r="27" spans="1:9" x14ac:dyDescent="0.25">
      <c r="A27" s="111"/>
      <c r="B27" s="23" t="s">
        <v>31</v>
      </c>
      <c r="C27" s="9">
        <v>1</v>
      </c>
      <c r="D27" s="5">
        <v>100</v>
      </c>
      <c r="E27" s="4">
        <f t="shared" si="2"/>
        <v>100</v>
      </c>
      <c r="F27" s="5">
        <v>140</v>
      </c>
      <c r="G27" s="5">
        <v>150</v>
      </c>
      <c r="H27" s="4">
        <f>AVERAGE(D27:G27)</f>
        <v>122.5</v>
      </c>
      <c r="I27" s="4">
        <f>C27*H27</f>
        <v>122.5</v>
      </c>
    </row>
    <row r="28" spans="1:9" x14ac:dyDescent="0.25">
      <c r="A28" s="111"/>
      <c r="B28" s="23" t="s">
        <v>32</v>
      </c>
      <c r="C28" s="9">
        <v>1</v>
      </c>
      <c r="D28" s="5">
        <v>100</v>
      </c>
      <c r="E28" s="4">
        <f t="shared" si="2"/>
        <v>100</v>
      </c>
      <c r="F28" s="5">
        <v>90</v>
      </c>
      <c r="G28" s="5">
        <v>100</v>
      </c>
      <c r="H28" s="4">
        <f>AVERAGE(D28:G28)</f>
        <v>97.5</v>
      </c>
      <c r="I28" s="4">
        <f>C28*H28</f>
        <v>97.5</v>
      </c>
    </row>
    <row r="29" spans="1:9" ht="15.75" thickBot="1" x14ac:dyDescent="0.3">
      <c r="A29" s="111"/>
      <c r="B29" s="14" t="s">
        <v>33</v>
      </c>
      <c r="C29" s="16"/>
      <c r="D29" s="15">
        <f>SUM(D4:D28)</f>
        <v>10349</v>
      </c>
      <c r="E29" s="15">
        <f>SUM(E4:E28)</f>
        <v>10389</v>
      </c>
      <c r="F29" s="15">
        <f t="shared" ref="F29:G29" si="3">SUM(F4:F28)</f>
        <v>8728</v>
      </c>
      <c r="G29" s="15">
        <f t="shared" si="3"/>
        <v>9161</v>
      </c>
      <c r="H29" s="4">
        <f>AVERAGE(D29:G29)</f>
        <v>9656.75</v>
      </c>
      <c r="I29" s="15">
        <f>SUM(I4:I28)</f>
        <v>9709.25</v>
      </c>
    </row>
    <row r="30" spans="1:9" ht="15.75" thickBot="1" x14ac:dyDescent="0.3">
      <c r="A30" s="2"/>
      <c r="B30" s="1" t="s">
        <v>34</v>
      </c>
      <c r="C30" s="108" t="s">
        <v>35</v>
      </c>
      <c r="D30" s="109"/>
      <c r="E30" s="109"/>
      <c r="F30" s="109"/>
      <c r="G30" s="109"/>
      <c r="H30" s="109"/>
      <c r="I30" s="110"/>
    </row>
    <row r="32" spans="1:9" x14ac:dyDescent="0.25">
      <c r="D32">
        <v>2000</v>
      </c>
    </row>
    <row r="33" spans="4:4" x14ac:dyDescent="0.25">
      <c r="D33">
        <v>1500</v>
      </c>
    </row>
    <row r="34" spans="4:4" x14ac:dyDescent="0.25">
      <c r="D34">
        <v>100</v>
      </c>
    </row>
    <row r="35" spans="4:4" x14ac:dyDescent="0.25">
      <c r="D35">
        <v>250</v>
      </c>
    </row>
    <row r="36" spans="4:4" x14ac:dyDescent="0.25">
      <c r="D36">
        <v>100</v>
      </c>
    </row>
    <row r="37" spans="4:4" x14ac:dyDescent="0.25">
      <c r="D37" s="24">
        <f>SUM(D32:D36)</f>
        <v>3950</v>
      </c>
    </row>
  </sheetData>
  <mergeCells count="4">
    <mergeCell ref="C30:I30"/>
    <mergeCell ref="A4:A29"/>
    <mergeCell ref="A1:I1"/>
    <mergeCell ref="D2:E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7"/>
  <sheetViews>
    <sheetView tabSelected="1" topLeftCell="A10" workbookViewId="0">
      <selection activeCell="A133" sqref="A133:XFD157"/>
    </sheetView>
  </sheetViews>
  <sheetFormatPr defaultRowHeight="11.25" x14ac:dyDescent="0.2"/>
  <cols>
    <col min="1" max="1" width="20.140625" style="28" customWidth="1"/>
    <col min="2" max="2" width="28.42578125" style="29" bestFit="1" customWidth="1"/>
    <col min="3" max="3" width="4.42578125" style="30" bestFit="1" customWidth="1"/>
    <col min="4" max="4" width="16" style="29" bestFit="1" customWidth="1"/>
    <col min="5" max="5" width="15.5703125" style="29" bestFit="1" customWidth="1"/>
    <col min="6" max="6" width="14.7109375" style="29" bestFit="1" customWidth="1"/>
    <col min="7" max="7" width="16.7109375" style="29" bestFit="1" customWidth="1"/>
    <col min="8" max="8" width="18.28515625" style="29" bestFit="1" customWidth="1"/>
    <col min="9" max="9" width="13.5703125" style="29" bestFit="1" customWidth="1"/>
    <col min="10" max="10" width="14.28515625" style="29" customWidth="1"/>
    <col min="11" max="11" width="15.7109375" style="29" customWidth="1"/>
    <col min="12" max="16384" width="9.140625" style="29"/>
  </cols>
  <sheetData>
    <row r="1" spans="1:8" ht="12" thickBot="1" x14ac:dyDescent="0.25"/>
    <row r="2" spans="1:8" ht="12" thickBot="1" x14ac:dyDescent="0.25">
      <c r="A2" s="118" t="s">
        <v>0</v>
      </c>
      <c r="B2" s="119"/>
      <c r="C2" s="119"/>
      <c r="D2" s="119"/>
      <c r="E2" s="119"/>
      <c r="F2" s="119"/>
      <c r="G2" s="119"/>
      <c r="H2" s="120"/>
    </row>
    <row r="3" spans="1:8" ht="12" thickBot="1" x14ac:dyDescent="0.25">
      <c r="A3" s="31" t="s">
        <v>39</v>
      </c>
      <c r="B3" s="32" t="s">
        <v>2</v>
      </c>
      <c r="C3" s="32" t="s">
        <v>3</v>
      </c>
      <c r="D3" s="33" t="s">
        <v>49</v>
      </c>
      <c r="E3" s="32" t="s">
        <v>51</v>
      </c>
      <c r="F3" s="33" t="s">
        <v>50</v>
      </c>
      <c r="G3" s="33" t="s">
        <v>6</v>
      </c>
      <c r="H3" s="33" t="s">
        <v>7</v>
      </c>
    </row>
    <row r="4" spans="1:8" ht="190.5" customHeight="1" thickBot="1" x14ac:dyDescent="0.25">
      <c r="A4" s="34" t="s">
        <v>40</v>
      </c>
      <c r="B4" s="35" t="s">
        <v>41</v>
      </c>
      <c r="C4" s="36">
        <v>1</v>
      </c>
      <c r="D4" s="84">
        <v>1150</v>
      </c>
      <c r="E4" s="84">
        <v>1700</v>
      </c>
      <c r="F4" s="84">
        <v>1290</v>
      </c>
      <c r="G4" s="84">
        <f>AVERAGE(D4:F4)</f>
        <v>1380</v>
      </c>
      <c r="H4" s="85">
        <f>C4*G4</f>
        <v>1380</v>
      </c>
    </row>
    <row r="5" spans="1:8" ht="12" thickBot="1" x14ac:dyDescent="0.25">
      <c r="A5" s="35"/>
      <c r="B5" s="37" t="s">
        <v>42</v>
      </c>
      <c r="C5" s="131" t="s">
        <v>43</v>
      </c>
      <c r="D5" s="132"/>
      <c r="E5" s="132"/>
      <c r="F5" s="132"/>
      <c r="G5" s="132"/>
      <c r="H5" s="38">
        <f>H4</f>
        <v>1380</v>
      </c>
    </row>
    <row r="7" spans="1:8" ht="12" thickBot="1" x14ac:dyDescent="0.25"/>
    <row r="8" spans="1:8" ht="12" thickBot="1" x14ac:dyDescent="0.25">
      <c r="A8" s="118" t="s">
        <v>0</v>
      </c>
      <c r="B8" s="119"/>
      <c r="C8" s="119"/>
      <c r="D8" s="119"/>
      <c r="E8" s="119"/>
      <c r="F8" s="119"/>
      <c r="G8" s="119"/>
      <c r="H8" s="120"/>
    </row>
    <row r="9" spans="1:8" ht="17.25" customHeight="1" thickBot="1" x14ac:dyDescent="0.25">
      <c r="A9" s="39" t="s">
        <v>1</v>
      </c>
      <c r="B9" s="40" t="s">
        <v>2</v>
      </c>
      <c r="C9" s="41" t="s">
        <v>3</v>
      </c>
      <c r="D9" s="42" t="s">
        <v>49</v>
      </c>
      <c r="E9" s="40" t="s">
        <v>48</v>
      </c>
      <c r="F9" s="34" t="s">
        <v>44</v>
      </c>
      <c r="G9" s="42" t="s">
        <v>6</v>
      </c>
      <c r="H9" s="34" t="s">
        <v>7</v>
      </c>
    </row>
    <row r="10" spans="1:8" ht="12" thickBot="1" x14ac:dyDescent="0.25">
      <c r="A10" s="126" t="s">
        <v>45</v>
      </c>
      <c r="B10" s="43" t="s">
        <v>9</v>
      </c>
      <c r="C10" s="44">
        <v>1</v>
      </c>
      <c r="D10" s="68">
        <v>700</v>
      </c>
      <c r="E10" s="68">
        <v>720</v>
      </c>
      <c r="F10" s="68">
        <v>750</v>
      </c>
      <c r="G10" s="68">
        <f>(F10+E10+D10)/3</f>
        <v>723.33333333333337</v>
      </c>
      <c r="H10" s="68">
        <f>G10*C10</f>
        <v>723.33333333333337</v>
      </c>
    </row>
    <row r="11" spans="1:8" ht="12" thickBot="1" x14ac:dyDescent="0.25">
      <c r="A11" s="127"/>
      <c r="B11" s="43" t="s">
        <v>10</v>
      </c>
      <c r="C11" s="44">
        <v>1</v>
      </c>
      <c r="D11" s="68">
        <v>150</v>
      </c>
      <c r="E11" s="68">
        <v>55</v>
      </c>
      <c r="F11" s="68">
        <v>59</v>
      </c>
      <c r="G11" s="68">
        <f t="shared" ref="G11:G33" si="0">(F11+E11+D11)/3</f>
        <v>88</v>
      </c>
      <c r="H11" s="68">
        <f t="shared" ref="H11:H33" si="1">G11*C11</f>
        <v>88</v>
      </c>
    </row>
    <row r="12" spans="1:8" ht="12" thickBot="1" x14ac:dyDescent="0.25">
      <c r="A12" s="127"/>
      <c r="B12" s="43" t="s">
        <v>11</v>
      </c>
      <c r="C12" s="44">
        <v>1</v>
      </c>
      <c r="D12" s="68">
        <v>750</v>
      </c>
      <c r="E12" s="68">
        <v>685</v>
      </c>
      <c r="F12" s="68">
        <v>700</v>
      </c>
      <c r="G12" s="68">
        <f t="shared" si="0"/>
        <v>711.66666666666663</v>
      </c>
      <c r="H12" s="68">
        <f t="shared" si="1"/>
        <v>711.66666666666663</v>
      </c>
    </row>
    <row r="13" spans="1:8" ht="12" thickBot="1" x14ac:dyDescent="0.25">
      <c r="A13" s="127"/>
      <c r="B13" s="43" t="s">
        <v>12</v>
      </c>
      <c r="C13" s="44">
        <v>1</v>
      </c>
      <c r="D13" s="68">
        <v>75</v>
      </c>
      <c r="E13" s="68">
        <v>40</v>
      </c>
      <c r="F13" s="68">
        <v>44</v>
      </c>
      <c r="G13" s="68">
        <f t="shared" si="0"/>
        <v>53</v>
      </c>
      <c r="H13" s="68">
        <f t="shared" si="1"/>
        <v>53</v>
      </c>
    </row>
    <row r="14" spans="1:8" ht="12" thickBot="1" x14ac:dyDescent="0.25">
      <c r="A14" s="127"/>
      <c r="B14" s="43" t="s">
        <v>13</v>
      </c>
      <c r="C14" s="44">
        <v>1</v>
      </c>
      <c r="D14" s="68">
        <v>160</v>
      </c>
      <c r="E14" s="68">
        <v>127</v>
      </c>
      <c r="F14" s="68">
        <v>139</v>
      </c>
      <c r="G14" s="68">
        <f t="shared" si="0"/>
        <v>142</v>
      </c>
      <c r="H14" s="68">
        <f t="shared" si="1"/>
        <v>142</v>
      </c>
    </row>
    <row r="15" spans="1:8" ht="12" thickBot="1" x14ac:dyDescent="0.25">
      <c r="A15" s="127"/>
      <c r="B15" s="43" t="s">
        <v>14</v>
      </c>
      <c r="C15" s="44">
        <v>1</v>
      </c>
      <c r="D15" s="68">
        <v>365</v>
      </c>
      <c r="E15" s="68">
        <v>280</v>
      </c>
      <c r="F15" s="68">
        <v>300</v>
      </c>
      <c r="G15" s="68">
        <f t="shared" si="0"/>
        <v>315</v>
      </c>
      <c r="H15" s="68">
        <f t="shared" si="1"/>
        <v>315</v>
      </c>
    </row>
    <row r="16" spans="1:8" ht="12" thickBot="1" x14ac:dyDescent="0.25">
      <c r="A16" s="127"/>
      <c r="B16" s="43" t="s">
        <v>15</v>
      </c>
      <c r="C16" s="44">
        <v>1</v>
      </c>
      <c r="D16" s="68">
        <v>400</v>
      </c>
      <c r="E16" s="68">
        <v>295</v>
      </c>
      <c r="F16" s="68">
        <v>310</v>
      </c>
      <c r="G16" s="68">
        <f t="shared" si="0"/>
        <v>335</v>
      </c>
      <c r="H16" s="68">
        <f t="shared" si="1"/>
        <v>335</v>
      </c>
    </row>
    <row r="17" spans="1:10" ht="12" thickBot="1" x14ac:dyDescent="0.25">
      <c r="A17" s="127"/>
      <c r="B17" s="43" t="s">
        <v>16</v>
      </c>
      <c r="C17" s="44">
        <v>1</v>
      </c>
      <c r="D17" s="68">
        <v>399</v>
      </c>
      <c r="E17" s="68">
        <v>335</v>
      </c>
      <c r="F17" s="68">
        <v>350</v>
      </c>
      <c r="G17" s="68">
        <f t="shared" si="0"/>
        <v>361.33333333333331</v>
      </c>
      <c r="H17" s="68">
        <f t="shared" si="1"/>
        <v>361.33333333333331</v>
      </c>
    </row>
    <row r="18" spans="1:10" ht="12" thickBot="1" x14ac:dyDescent="0.25">
      <c r="A18" s="127"/>
      <c r="B18" s="43" t="s">
        <v>17</v>
      </c>
      <c r="C18" s="44">
        <v>1</v>
      </c>
      <c r="D18" s="68">
        <v>50</v>
      </c>
      <c r="E18" s="68">
        <v>80</v>
      </c>
      <c r="F18" s="68">
        <v>83</v>
      </c>
      <c r="G18" s="68">
        <f t="shared" si="0"/>
        <v>71</v>
      </c>
      <c r="H18" s="68">
        <f t="shared" si="1"/>
        <v>71</v>
      </c>
    </row>
    <row r="19" spans="1:10" ht="12" thickBot="1" x14ac:dyDescent="0.25">
      <c r="A19" s="127"/>
      <c r="B19" s="43" t="s">
        <v>18</v>
      </c>
      <c r="C19" s="44">
        <v>1</v>
      </c>
      <c r="D19" s="68">
        <v>165</v>
      </c>
      <c r="E19" s="68">
        <v>115</v>
      </c>
      <c r="F19" s="68">
        <v>120</v>
      </c>
      <c r="G19" s="68">
        <f t="shared" si="0"/>
        <v>133.33333333333334</v>
      </c>
      <c r="H19" s="68">
        <f t="shared" si="1"/>
        <v>133.33333333333334</v>
      </c>
    </row>
    <row r="20" spans="1:10" ht="12" thickBot="1" x14ac:dyDescent="0.25">
      <c r="A20" s="127"/>
      <c r="B20" s="43" t="s">
        <v>19</v>
      </c>
      <c r="C20" s="45">
        <v>2</v>
      </c>
      <c r="D20" s="69">
        <v>40</v>
      </c>
      <c r="E20" s="69">
        <v>20</v>
      </c>
      <c r="F20" s="69">
        <v>25</v>
      </c>
      <c r="G20" s="69">
        <f t="shared" si="0"/>
        <v>28.333333333333332</v>
      </c>
      <c r="H20" s="68">
        <f t="shared" si="1"/>
        <v>56.666666666666664</v>
      </c>
    </row>
    <row r="21" spans="1:10" ht="17.25" customHeight="1" thickBot="1" x14ac:dyDescent="0.25">
      <c r="A21" s="127"/>
      <c r="B21" s="46" t="s">
        <v>20</v>
      </c>
      <c r="C21" s="47">
        <v>1</v>
      </c>
      <c r="D21" s="70">
        <v>200</v>
      </c>
      <c r="E21" s="70">
        <v>91</v>
      </c>
      <c r="F21" s="70">
        <v>98</v>
      </c>
      <c r="G21" s="68">
        <f t="shared" si="0"/>
        <v>129.66666666666666</v>
      </c>
      <c r="H21" s="68">
        <f t="shared" si="1"/>
        <v>129.66666666666666</v>
      </c>
    </row>
    <row r="22" spans="1:10" ht="12" thickBot="1" x14ac:dyDescent="0.25">
      <c r="A22" s="127"/>
      <c r="B22" s="43" t="s">
        <v>21</v>
      </c>
      <c r="C22" s="44">
        <v>1</v>
      </c>
      <c r="D22" s="68">
        <v>30</v>
      </c>
      <c r="E22" s="68">
        <v>23</v>
      </c>
      <c r="F22" s="68">
        <v>28</v>
      </c>
      <c r="G22" s="68">
        <f t="shared" si="0"/>
        <v>27</v>
      </c>
      <c r="H22" s="68">
        <f t="shared" si="1"/>
        <v>27</v>
      </c>
    </row>
    <row r="23" spans="1:10" ht="12" thickBot="1" x14ac:dyDescent="0.25">
      <c r="A23" s="127"/>
      <c r="B23" s="43" t="s">
        <v>22</v>
      </c>
      <c r="C23" s="44">
        <v>1</v>
      </c>
      <c r="D23" s="68">
        <v>85</v>
      </c>
      <c r="E23" s="68">
        <v>277</v>
      </c>
      <c r="F23" s="68">
        <v>285</v>
      </c>
      <c r="G23" s="68">
        <f t="shared" si="0"/>
        <v>215.66666666666666</v>
      </c>
      <c r="H23" s="68">
        <f t="shared" si="1"/>
        <v>215.66666666666666</v>
      </c>
    </row>
    <row r="24" spans="1:10" ht="12" thickBot="1" x14ac:dyDescent="0.25">
      <c r="A24" s="127"/>
      <c r="B24" s="43" t="s">
        <v>23</v>
      </c>
      <c r="C24" s="44">
        <v>1</v>
      </c>
      <c r="D24" s="68">
        <v>135</v>
      </c>
      <c r="E24" s="68">
        <v>63</v>
      </c>
      <c r="F24" s="68">
        <v>67</v>
      </c>
      <c r="G24" s="68">
        <f t="shared" si="0"/>
        <v>88.333333333333329</v>
      </c>
      <c r="H24" s="68">
        <f t="shared" si="1"/>
        <v>88.333333333333329</v>
      </c>
    </row>
    <row r="25" spans="1:10" ht="12" thickBot="1" x14ac:dyDescent="0.25">
      <c r="A25" s="127"/>
      <c r="B25" s="43" t="s">
        <v>46</v>
      </c>
      <c r="C25" s="44">
        <v>1</v>
      </c>
      <c r="D25" s="68">
        <v>135</v>
      </c>
      <c r="E25" s="68">
        <v>59</v>
      </c>
      <c r="F25" s="68">
        <v>69</v>
      </c>
      <c r="G25" s="68">
        <f t="shared" si="0"/>
        <v>87.666666666666671</v>
      </c>
      <c r="H25" s="68">
        <f t="shared" si="1"/>
        <v>87.666666666666671</v>
      </c>
    </row>
    <row r="26" spans="1:10" ht="12" thickBot="1" x14ac:dyDescent="0.25">
      <c r="A26" s="127"/>
      <c r="B26" s="43" t="s">
        <v>25</v>
      </c>
      <c r="C26" s="44">
        <v>1</v>
      </c>
      <c r="D26" s="68">
        <v>399</v>
      </c>
      <c r="E26" s="68">
        <v>480</v>
      </c>
      <c r="F26" s="68">
        <v>499</v>
      </c>
      <c r="G26" s="68">
        <f t="shared" si="0"/>
        <v>459.33333333333331</v>
      </c>
      <c r="H26" s="68">
        <f t="shared" si="1"/>
        <v>459.33333333333331</v>
      </c>
    </row>
    <row r="27" spans="1:10" ht="12" thickBot="1" x14ac:dyDescent="0.25">
      <c r="A27" s="127"/>
      <c r="B27" s="43" t="s">
        <v>26</v>
      </c>
      <c r="C27" s="44">
        <v>1</v>
      </c>
      <c r="D27" s="68">
        <v>600</v>
      </c>
      <c r="E27" s="68">
        <v>338</v>
      </c>
      <c r="F27" s="68">
        <v>350</v>
      </c>
      <c r="G27" s="68">
        <f t="shared" si="0"/>
        <v>429.33333333333331</v>
      </c>
      <c r="H27" s="68">
        <f t="shared" si="1"/>
        <v>429.33333333333331</v>
      </c>
    </row>
    <row r="28" spans="1:10" ht="12" thickBot="1" x14ac:dyDescent="0.25">
      <c r="A28" s="127"/>
      <c r="B28" s="43" t="s">
        <v>27</v>
      </c>
      <c r="C28" s="44">
        <v>1</v>
      </c>
      <c r="D28" s="68">
        <v>530</v>
      </c>
      <c r="E28" s="68">
        <v>310</v>
      </c>
      <c r="F28" s="68">
        <v>330</v>
      </c>
      <c r="G28" s="68">
        <f t="shared" si="0"/>
        <v>390</v>
      </c>
      <c r="H28" s="68">
        <f t="shared" si="1"/>
        <v>390</v>
      </c>
    </row>
    <row r="29" spans="1:10" ht="12" thickBot="1" x14ac:dyDescent="0.25">
      <c r="A29" s="127"/>
      <c r="B29" s="43" t="s">
        <v>28</v>
      </c>
      <c r="C29" s="44">
        <v>1</v>
      </c>
      <c r="D29" s="68">
        <v>432</v>
      </c>
      <c r="E29" s="68">
        <v>385</v>
      </c>
      <c r="F29" s="68">
        <v>395</v>
      </c>
      <c r="G29" s="68">
        <f t="shared" si="0"/>
        <v>404</v>
      </c>
      <c r="H29" s="68">
        <f t="shared" si="1"/>
        <v>404</v>
      </c>
    </row>
    <row r="30" spans="1:10" ht="12" thickBot="1" x14ac:dyDescent="0.25">
      <c r="A30" s="127"/>
      <c r="B30" s="43" t="s">
        <v>29</v>
      </c>
      <c r="C30" s="44">
        <v>1</v>
      </c>
      <c r="D30" s="68">
        <v>599</v>
      </c>
      <c r="E30" s="68">
        <v>430</v>
      </c>
      <c r="F30" s="68">
        <v>455</v>
      </c>
      <c r="G30" s="68">
        <f t="shared" si="0"/>
        <v>494.66666666666669</v>
      </c>
      <c r="H30" s="68">
        <f t="shared" si="1"/>
        <v>494.66666666666669</v>
      </c>
    </row>
    <row r="31" spans="1:10" ht="15" customHeight="1" thickBot="1" x14ac:dyDescent="0.25">
      <c r="A31" s="127"/>
      <c r="B31" s="43" t="s">
        <v>31</v>
      </c>
      <c r="C31" s="48">
        <v>1</v>
      </c>
      <c r="D31" s="68">
        <v>100</v>
      </c>
      <c r="E31" s="68">
        <v>140</v>
      </c>
      <c r="F31" s="68">
        <v>150</v>
      </c>
      <c r="G31" s="68">
        <f>(F31+E31+D31)/3</f>
        <v>130</v>
      </c>
      <c r="H31" s="68">
        <f>G31*C31</f>
        <v>130</v>
      </c>
    </row>
    <row r="32" spans="1:10" ht="12" thickBot="1" x14ac:dyDescent="0.25">
      <c r="A32" s="127"/>
      <c r="B32" s="46" t="s">
        <v>30</v>
      </c>
      <c r="C32" s="49">
        <v>1</v>
      </c>
      <c r="D32" s="70">
        <v>3750</v>
      </c>
      <c r="E32" s="70">
        <v>3270</v>
      </c>
      <c r="F32" s="70">
        <v>3430</v>
      </c>
      <c r="G32" s="68">
        <f>(F32+E32+D32)/3</f>
        <v>3483.3333333333335</v>
      </c>
      <c r="H32" s="71">
        <f>G32*C32</f>
        <v>3483.3333333333335</v>
      </c>
      <c r="I32" s="29" t="s">
        <v>130</v>
      </c>
      <c r="J32" s="134">
        <f>H32+H33</f>
        <v>3580</v>
      </c>
    </row>
    <row r="33" spans="1:10" ht="12" thickBot="1" x14ac:dyDescent="0.25">
      <c r="A33" s="127"/>
      <c r="B33" s="43" t="s">
        <v>32</v>
      </c>
      <c r="C33" s="50">
        <v>1</v>
      </c>
      <c r="D33" s="68">
        <v>100</v>
      </c>
      <c r="E33" s="68">
        <v>90</v>
      </c>
      <c r="F33" s="68">
        <v>100</v>
      </c>
      <c r="G33" s="68">
        <f t="shared" si="0"/>
        <v>96.666666666666671</v>
      </c>
      <c r="H33" s="71">
        <f t="shared" si="1"/>
        <v>96.666666666666671</v>
      </c>
      <c r="I33" s="29" t="s">
        <v>131</v>
      </c>
      <c r="J33" s="134">
        <f>H34-J32</f>
        <v>5846</v>
      </c>
    </row>
    <row r="34" spans="1:10" ht="15" customHeight="1" thickBot="1" x14ac:dyDescent="0.25">
      <c r="A34" s="127"/>
      <c r="B34" s="42" t="s">
        <v>38</v>
      </c>
      <c r="C34" s="47"/>
      <c r="D34" s="72">
        <f>SUM(D10:D33)</f>
        <v>10349</v>
      </c>
      <c r="E34" s="72">
        <f>SUM(E10:E33)</f>
        <v>8708</v>
      </c>
      <c r="F34" s="72">
        <f>SUM(F10:F33)</f>
        <v>9136</v>
      </c>
      <c r="G34" s="73">
        <f>(D34+E34+F34)/3</f>
        <v>9397.6666666666661</v>
      </c>
      <c r="H34" s="74">
        <f>SUM(H10:H33)</f>
        <v>9426</v>
      </c>
    </row>
    <row r="35" spans="1:10" ht="12" thickBot="1" x14ac:dyDescent="0.25">
      <c r="A35" s="35"/>
      <c r="B35" s="37" t="s">
        <v>42</v>
      </c>
      <c r="C35" s="122" t="s">
        <v>47</v>
      </c>
      <c r="D35" s="123"/>
      <c r="E35" s="123"/>
      <c r="F35" s="123"/>
      <c r="G35" s="123"/>
      <c r="H35" s="124"/>
    </row>
    <row r="38" spans="1:10" x14ac:dyDescent="0.2">
      <c r="A38" s="125" t="s">
        <v>0</v>
      </c>
      <c r="B38" s="125"/>
      <c r="C38" s="125"/>
      <c r="D38" s="125"/>
      <c r="E38" s="125"/>
      <c r="F38" s="125"/>
      <c r="G38" s="125"/>
      <c r="H38" s="125"/>
    </row>
    <row r="39" spans="1:10" ht="17.25" customHeight="1" x14ac:dyDescent="0.2">
      <c r="A39" s="51" t="s">
        <v>52</v>
      </c>
      <c r="B39" s="52" t="s">
        <v>2</v>
      </c>
      <c r="C39" s="53" t="s">
        <v>3</v>
      </c>
      <c r="D39" s="54" t="s">
        <v>65</v>
      </c>
      <c r="E39" s="53" t="s">
        <v>64</v>
      </c>
      <c r="F39" s="55" t="s">
        <v>44</v>
      </c>
      <c r="G39" s="54" t="s">
        <v>6</v>
      </c>
      <c r="H39" s="54" t="s">
        <v>7</v>
      </c>
    </row>
    <row r="40" spans="1:10" x14ac:dyDescent="0.2">
      <c r="A40" s="121" t="s">
        <v>53</v>
      </c>
      <c r="B40" s="56" t="s">
        <v>54</v>
      </c>
      <c r="C40" s="57">
        <v>1</v>
      </c>
      <c r="D40" s="75">
        <v>1230</v>
      </c>
      <c r="E40" s="76">
        <v>1400</v>
      </c>
      <c r="F40" s="75">
        <v>1300</v>
      </c>
      <c r="G40" s="75">
        <f>AVERAGE(D40:F40)</f>
        <v>1310</v>
      </c>
      <c r="H40" s="75">
        <f>G40*C40</f>
        <v>1310</v>
      </c>
    </row>
    <row r="41" spans="1:10" x14ac:dyDescent="0.2">
      <c r="A41" s="121"/>
      <c r="B41" s="56" t="s">
        <v>55</v>
      </c>
      <c r="C41" s="57">
        <v>1</v>
      </c>
      <c r="D41" s="75">
        <v>260</v>
      </c>
      <c r="E41" s="76">
        <v>300</v>
      </c>
      <c r="F41" s="75">
        <v>280</v>
      </c>
      <c r="G41" s="75">
        <f t="shared" ref="G41:G48" si="2">AVERAGE(D41:F41)</f>
        <v>280</v>
      </c>
      <c r="H41" s="75">
        <f t="shared" ref="H41:H48" si="3">G41*C41</f>
        <v>280</v>
      </c>
    </row>
    <row r="42" spans="1:10" x14ac:dyDescent="0.2">
      <c r="A42" s="121"/>
      <c r="B42" s="56" t="s">
        <v>56</v>
      </c>
      <c r="C42" s="57">
        <v>1</v>
      </c>
      <c r="D42" s="75">
        <v>930</v>
      </c>
      <c r="E42" s="76">
        <v>1040</v>
      </c>
      <c r="F42" s="75">
        <v>975</v>
      </c>
      <c r="G42" s="75">
        <f t="shared" si="2"/>
        <v>981.66666666666663</v>
      </c>
      <c r="H42" s="75">
        <f t="shared" si="3"/>
        <v>981.66666666666663</v>
      </c>
    </row>
    <row r="43" spans="1:10" x14ac:dyDescent="0.2">
      <c r="A43" s="121"/>
      <c r="B43" s="56" t="s">
        <v>57</v>
      </c>
      <c r="C43" s="57">
        <v>1</v>
      </c>
      <c r="D43" s="75">
        <v>150</v>
      </c>
      <c r="E43" s="76">
        <v>210</v>
      </c>
      <c r="F43" s="75">
        <v>155</v>
      </c>
      <c r="G43" s="75">
        <f t="shared" si="2"/>
        <v>171.66666666666666</v>
      </c>
      <c r="H43" s="75">
        <f t="shared" si="3"/>
        <v>171.66666666666666</v>
      </c>
    </row>
    <row r="44" spans="1:10" ht="18.75" customHeight="1" x14ac:dyDescent="0.2">
      <c r="A44" s="121"/>
      <c r="B44" s="56" t="s">
        <v>58</v>
      </c>
      <c r="C44" s="57">
        <v>1</v>
      </c>
      <c r="D44" s="75">
        <v>390</v>
      </c>
      <c r="E44" s="76">
        <v>410</v>
      </c>
      <c r="F44" s="75">
        <v>410</v>
      </c>
      <c r="G44" s="75">
        <f t="shared" si="2"/>
        <v>403.33333333333331</v>
      </c>
      <c r="H44" s="75">
        <f t="shared" si="3"/>
        <v>403.33333333333331</v>
      </c>
    </row>
    <row r="45" spans="1:10" x14ac:dyDescent="0.2">
      <c r="A45" s="121"/>
      <c r="B45" s="56" t="s">
        <v>59</v>
      </c>
      <c r="C45" s="57">
        <v>1</v>
      </c>
      <c r="D45" s="75">
        <v>900</v>
      </c>
      <c r="E45" s="76">
        <v>1100</v>
      </c>
      <c r="F45" s="75">
        <v>950</v>
      </c>
      <c r="G45" s="75">
        <f t="shared" si="2"/>
        <v>983.33333333333337</v>
      </c>
      <c r="H45" s="75">
        <f t="shared" si="3"/>
        <v>983.33333333333337</v>
      </c>
    </row>
    <row r="46" spans="1:10" ht="22.5" x14ac:dyDescent="0.2">
      <c r="A46" s="121"/>
      <c r="B46" s="56" t="s">
        <v>60</v>
      </c>
      <c r="C46" s="58">
        <v>1</v>
      </c>
      <c r="D46" s="75">
        <v>800</v>
      </c>
      <c r="E46" s="77">
        <v>590</v>
      </c>
      <c r="F46" s="75">
        <v>650</v>
      </c>
      <c r="G46" s="78">
        <f t="shared" si="2"/>
        <v>680</v>
      </c>
      <c r="H46" s="79">
        <f t="shared" si="3"/>
        <v>680</v>
      </c>
    </row>
    <row r="47" spans="1:10" ht="22.5" x14ac:dyDescent="0.2">
      <c r="A47" s="121"/>
      <c r="B47" s="56" t="s">
        <v>61</v>
      </c>
      <c r="C47" s="58">
        <v>1</v>
      </c>
      <c r="D47" s="75">
        <v>1360</v>
      </c>
      <c r="E47" s="76">
        <v>1700</v>
      </c>
      <c r="F47" s="75">
        <v>1550</v>
      </c>
      <c r="G47" s="75">
        <f t="shared" si="2"/>
        <v>1536.6666666666667</v>
      </c>
      <c r="H47" s="79">
        <f t="shared" si="3"/>
        <v>1536.6666666666667</v>
      </c>
    </row>
    <row r="48" spans="1:10" x14ac:dyDescent="0.2">
      <c r="A48" s="121"/>
      <c r="B48" s="56" t="s">
        <v>62</v>
      </c>
      <c r="C48" s="58">
        <v>1</v>
      </c>
      <c r="D48" s="75">
        <v>160</v>
      </c>
      <c r="E48" s="76">
        <v>320</v>
      </c>
      <c r="F48" s="75">
        <v>200</v>
      </c>
      <c r="G48" s="75">
        <f t="shared" si="2"/>
        <v>226.66666666666666</v>
      </c>
      <c r="H48" s="79">
        <f t="shared" si="3"/>
        <v>226.66666666666666</v>
      </c>
      <c r="I48" s="29" t="s">
        <v>132</v>
      </c>
      <c r="J48" s="134">
        <f>H46+H47+H48</f>
        <v>2443.3333333333335</v>
      </c>
    </row>
    <row r="49" spans="1:10" ht="15" customHeight="1" x14ac:dyDescent="0.2">
      <c r="A49" s="121"/>
      <c r="B49" s="54" t="s">
        <v>38</v>
      </c>
      <c r="C49" s="59"/>
      <c r="D49" s="80">
        <f>SUM(D40:D48)</f>
        <v>6180</v>
      </c>
      <c r="E49" s="81">
        <f>SUM(E40:E48)</f>
        <v>7070</v>
      </c>
      <c r="F49" s="80">
        <f>SUM(F40:F48)</f>
        <v>6470</v>
      </c>
      <c r="G49" s="82">
        <f>(D49+E49+F49)/3</f>
        <v>6573.333333333333</v>
      </c>
      <c r="H49" s="83">
        <f>SUM(H40:H48)</f>
        <v>6573.3333333333339</v>
      </c>
      <c r="I49" s="29" t="s">
        <v>133</v>
      </c>
      <c r="J49" s="134">
        <f>H49-J48</f>
        <v>4130</v>
      </c>
    </row>
    <row r="50" spans="1:10" x14ac:dyDescent="0.2">
      <c r="A50" s="121"/>
      <c r="B50" s="55" t="s">
        <v>63</v>
      </c>
      <c r="C50" s="117" t="s">
        <v>117</v>
      </c>
      <c r="D50" s="117"/>
      <c r="E50" s="117"/>
      <c r="F50" s="117"/>
      <c r="G50" s="117"/>
      <c r="H50" s="117"/>
    </row>
    <row r="52" spans="1:10" ht="12" thickBot="1" x14ac:dyDescent="0.25"/>
    <row r="53" spans="1:10" ht="12" thickBot="1" x14ac:dyDescent="0.25">
      <c r="A53" s="118" t="s">
        <v>0</v>
      </c>
      <c r="B53" s="119"/>
      <c r="C53" s="119"/>
      <c r="D53" s="119"/>
      <c r="E53" s="119"/>
      <c r="F53" s="119"/>
      <c r="G53" s="119"/>
      <c r="H53" s="120"/>
    </row>
    <row r="54" spans="1:10" ht="12" thickBot="1" x14ac:dyDescent="0.25">
      <c r="A54" s="60" t="s">
        <v>66</v>
      </c>
      <c r="B54" s="32" t="s">
        <v>2</v>
      </c>
      <c r="C54" s="32" t="s">
        <v>3</v>
      </c>
      <c r="D54" s="33" t="s">
        <v>74</v>
      </c>
      <c r="E54" s="33" t="s">
        <v>75</v>
      </c>
      <c r="F54" s="33" t="s">
        <v>76</v>
      </c>
      <c r="G54" s="33" t="s">
        <v>6</v>
      </c>
      <c r="H54" s="33" t="s">
        <v>7</v>
      </c>
    </row>
    <row r="55" spans="1:10" ht="12" thickBot="1" x14ac:dyDescent="0.25">
      <c r="A55" s="126" t="s">
        <v>67</v>
      </c>
      <c r="B55" s="35" t="s">
        <v>68</v>
      </c>
      <c r="C55" s="44">
        <v>1</v>
      </c>
      <c r="D55" s="93">
        <v>395</v>
      </c>
      <c r="E55" s="93">
        <v>400</v>
      </c>
      <c r="F55" s="93">
        <v>490</v>
      </c>
      <c r="G55" s="93">
        <f>AVERAGE(D55:F55)</f>
        <v>428.33333333333331</v>
      </c>
      <c r="H55" s="93">
        <f>G55*C55</f>
        <v>428.33333333333331</v>
      </c>
    </row>
    <row r="56" spans="1:10" ht="23.25" thickBot="1" x14ac:dyDescent="0.25">
      <c r="A56" s="127"/>
      <c r="B56" s="35" t="s">
        <v>118</v>
      </c>
      <c r="C56" s="45">
        <v>20</v>
      </c>
      <c r="D56" s="94">
        <f>780/C56</f>
        <v>39</v>
      </c>
      <c r="E56" s="94">
        <f>200/C56</f>
        <v>10</v>
      </c>
      <c r="F56" s="94">
        <f>385/C56</f>
        <v>19.25</v>
      </c>
      <c r="G56" s="94">
        <f t="shared" ref="G56:G60" si="4">AVERAGE(D56:F56)</f>
        <v>22.75</v>
      </c>
      <c r="H56" s="95">
        <f t="shared" ref="H56:H60" si="5">G56*C56</f>
        <v>455</v>
      </c>
    </row>
    <row r="57" spans="1:10" ht="12" thickBot="1" x14ac:dyDescent="0.25">
      <c r="A57" s="127"/>
      <c r="B57" s="35" t="s">
        <v>69</v>
      </c>
      <c r="C57" s="44">
        <v>1</v>
      </c>
      <c r="D57" s="93">
        <v>3500</v>
      </c>
      <c r="E57" s="93">
        <v>2790</v>
      </c>
      <c r="F57" s="93">
        <v>950</v>
      </c>
      <c r="G57" s="93">
        <f t="shared" si="4"/>
        <v>2413.3333333333335</v>
      </c>
      <c r="H57" s="93">
        <f t="shared" si="5"/>
        <v>2413.3333333333335</v>
      </c>
    </row>
    <row r="58" spans="1:10" ht="12" thickBot="1" x14ac:dyDescent="0.25">
      <c r="A58" s="127"/>
      <c r="B58" s="35" t="s">
        <v>71</v>
      </c>
      <c r="C58" s="44">
        <v>1</v>
      </c>
      <c r="D58" s="93">
        <v>800</v>
      </c>
      <c r="E58" s="93">
        <v>700</v>
      </c>
      <c r="F58" s="93">
        <v>600</v>
      </c>
      <c r="G58" s="93">
        <f>AVERAGE(D58:F58)</f>
        <v>700</v>
      </c>
      <c r="H58" s="93">
        <f>G58*C58</f>
        <v>700</v>
      </c>
    </row>
    <row r="59" spans="1:10" ht="12" thickBot="1" x14ac:dyDescent="0.25">
      <c r="A59" s="127"/>
      <c r="B59" s="35" t="s">
        <v>70</v>
      </c>
      <c r="C59" s="50">
        <v>1</v>
      </c>
      <c r="D59" s="93">
        <v>2700</v>
      </c>
      <c r="E59" s="93">
        <v>3000</v>
      </c>
      <c r="F59" s="93">
        <v>1400</v>
      </c>
      <c r="G59" s="93">
        <f>AVERAGE(D59:F59)</f>
        <v>2366.6666666666665</v>
      </c>
      <c r="H59" s="96">
        <f>G59*C59</f>
        <v>2366.6666666666665</v>
      </c>
    </row>
    <row r="60" spans="1:10" ht="12" thickBot="1" x14ac:dyDescent="0.25">
      <c r="A60" s="127"/>
      <c r="B60" s="35" t="s">
        <v>72</v>
      </c>
      <c r="C60" s="50">
        <v>1</v>
      </c>
      <c r="D60" s="93">
        <v>1700</v>
      </c>
      <c r="E60" s="93">
        <v>1500</v>
      </c>
      <c r="F60" s="93">
        <v>2000</v>
      </c>
      <c r="G60" s="93">
        <f t="shared" si="4"/>
        <v>1733.3333333333333</v>
      </c>
      <c r="H60" s="96">
        <f t="shared" si="5"/>
        <v>1733.3333333333333</v>
      </c>
      <c r="I60" s="29" t="s">
        <v>134</v>
      </c>
      <c r="J60" s="134">
        <f>H59+H60</f>
        <v>4100</v>
      </c>
    </row>
    <row r="61" spans="1:10" ht="12" thickBot="1" x14ac:dyDescent="0.25">
      <c r="A61" s="127"/>
      <c r="B61" s="42" t="s">
        <v>38</v>
      </c>
      <c r="C61" s="47"/>
      <c r="D61" s="97"/>
      <c r="E61" s="97"/>
      <c r="F61" s="97"/>
      <c r="G61" s="98"/>
      <c r="H61" s="99">
        <f>SUM(H55:H60)</f>
        <v>8096.666666666667</v>
      </c>
      <c r="I61" s="29" t="s">
        <v>135</v>
      </c>
      <c r="J61" s="134">
        <f>H61-J60</f>
        <v>3996.666666666667</v>
      </c>
    </row>
    <row r="62" spans="1:10" ht="12" thickBot="1" x14ac:dyDescent="0.25">
      <c r="A62" s="133"/>
      <c r="B62" s="37" t="s">
        <v>42</v>
      </c>
      <c r="C62" s="128" t="s">
        <v>73</v>
      </c>
      <c r="D62" s="129"/>
      <c r="E62" s="129"/>
      <c r="F62" s="129"/>
      <c r="G62" s="129"/>
      <c r="H62" s="130"/>
    </row>
    <row r="64" spans="1:10" ht="12" thickBot="1" x14ac:dyDescent="0.25"/>
    <row r="65" spans="1:10" ht="12" thickBot="1" x14ac:dyDescent="0.25">
      <c r="A65" s="118" t="s">
        <v>0</v>
      </c>
      <c r="B65" s="119"/>
      <c r="C65" s="119"/>
      <c r="D65" s="119"/>
      <c r="E65" s="119"/>
      <c r="F65" s="119"/>
      <c r="G65" s="119"/>
      <c r="H65" s="120"/>
    </row>
    <row r="66" spans="1:10" ht="12" thickBot="1" x14ac:dyDescent="0.25">
      <c r="A66" s="60" t="s">
        <v>77</v>
      </c>
      <c r="B66" s="32" t="s">
        <v>2</v>
      </c>
      <c r="C66" s="32" t="s">
        <v>3</v>
      </c>
      <c r="D66" s="33" t="s">
        <v>74</v>
      </c>
      <c r="E66" s="33" t="s">
        <v>75</v>
      </c>
      <c r="F66" s="33" t="s">
        <v>76</v>
      </c>
      <c r="G66" s="33" t="s">
        <v>6</v>
      </c>
      <c r="H66" s="33" t="s">
        <v>7</v>
      </c>
    </row>
    <row r="67" spans="1:10" ht="12" thickBot="1" x14ac:dyDescent="0.25">
      <c r="A67" s="126" t="s">
        <v>78</v>
      </c>
      <c r="B67" s="35" t="s">
        <v>79</v>
      </c>
      <c r="C67" s="44">
        <v>1</v>
      </c>
      <c r="D67" s="68">
        <v>536</v>
      </c>
      <c r="E67" s="68">
        <v>300</v>
      </c>
      <c r="F67" s="68">
        <v>900</v>
      </c>
      <c r="G67" s="68">
        <f>AVERAGE(D67:F67)</f>
        <v>578.66666666666663</v>
      </c>
      <c r="H67" s="68">
        <f>G67*C67</f>
        <v>578.66666666666663</v>
      </c>
    </row>
    <row r="68" spans="1:10" ht="12" thickBot="1" x14ac:dyDescent="0.25">
      <c r="A68" s="127"/>
      <c r="B68" s="35" t="s">
        <v>80</v>
      </c>
      <c r="C68" s="44">
        <v>1</v>
      </c>
      <c r="D68" s="68">
        <v>2500</v>
      </c>
      <c r="E68" s="68">
        <v>2370</v>
      </c>
      <c r="F68" s="68">
        <v>3800</v>
      </c>
      <c r="G68" s="68">
        <f t="shared" ref="G68:G80" si="6">AVERAGE(D68:F68)</f>
        <v>2890</v>
      </c>
      <c r="H68" s="68">
        <f t="shared" ref="H68:H80" si="7">G68*C68</f>
        <v>2890</v>
      </c>
    </row>
    <row r="69" spans="1:10" ht="23.25" thickBot="1" x14ac:dyDescent="0.25">
      <c r="A69" s="127"/>
      <c r="B69" s="35" t="s">
        <v>81</v>
      </c>
      <c r="C69" s="44">
        <v>1</v>
      </c>
      <c r="D69" s="68">
        <v>220</v>
      </c>
      <c r="E69" s="68">
        <v>200</v>
      </c>
      <c r="F69" s="68">
        <v>290</v>
      </c>
      <c r="G69" s="68">
        <f t="shared" si="6"/>
        <v>236.66666666666666</v>
      </c>
      <c r="H69" s="68">
        <f t="shared" si="7"/>
        <v>236.66666666666666</v>
      </c>
    </row>
    <row r="70" spans="1:10" ht="12" thickBot="1" x14ac:dyDescent="0.25">
      <c r="A70" s="127"/>
      <c r="B70" s="35" t="s">
        <v>82</v>
      </c>
      <c r="C70" s="44">
        <v>1</v>
      </c>
      <c r="D70" s="68">
        <v>2215</v>
      </c>
      <c r="E70" s="68">
        <v>450</v>
      </c>
      <c r="F70" s="68">
        <v>1500</v>
      </c>
      <c r="G70" s="68">
        <f t="shared" si="6"/>
        <v>1388.3333333333333</v>
      </c>
      <c r="H70" s="68">
        <f t="shared" si="7"/>
        <v>1388.3333333333333</v>
      </c>
    </row>
    <row r="71" spans="1:10" ht="12" thickBot="1" x14ac:dyDescent="0.25">
      <c r="A71" s="127"/>
      <c r="B71" s="35" t="s">
        <v>83</v>
      </c>
      <c r="C71" s="44">
        <v>1</v>
      </c>
      <c r="D71" s="68">
        <v>600</v>
      </c>
      <c r="E71" s="68">
        <v>700</v>
      </c>
      <c r="F71" s="68">
        <v>750</v>
      </c>
      <c r="G71" s="68">
        <f t="shared" si="6"/>
        <v>683.33333333333337</v>
      </c>
      <c r="H71" s="68">
        <f t="shared" si="7"/>
        <v>683.33333333333337</v>
      </c>
    </row>
    <row r="72" spans="1:10" ht="12" thickBot="1" x14ac:dyDescent="0.25">
      <c r="A72" s="127"/>
      <c r="B72" s="35" t="s">
        <v>84</v>
      </c>
      <c r="C72" s="44">
        <v>1</v>
      </c>
      <c r="D72" s="68">
        <v>2700</v>
      </c>
      <c r="E72" s="68">
        <v>2800</v>
      </c>
      <c r="F72" s="68">
        <v>3550</v>
      </c>
      <c r="G72" s="68">
        <f t="shared" si="6"/>
        <v>3016.6666666666665</v>
      </c>
      <c r="H72" s="68">
        <f t="shared" si="7"/>
        <v>3016.6666666666665</v>
      </c>
    </row>
    <row r="73" spans="1:10" ht="12" thickBot="1" x14ac:dyDescent="0.25">
      <c r="A73" s="127"/>
      <c r="B73" s="35" t="s">
        <v>85</v>
      </c>
      <c r="C73" s="44">
        <v>1</v>
      </c>
      <c r="D73" s="68">
        <v>4400</v>
      </c>
      <c r="E73" s="68">
        <v>4900</v>
      </c>
      <c r="F73" s="68">
        <v>6750</v>
      </c>
      <c r="G73" s="68">
        <f t="shared" si="6"/>
        <v>5350</v>
      </c>
      <c r="H73" s="68">
        <f t="shared" si="7"/>
        <v>5350</v>
      </c>
    </row>
    <row r="74" spans="1:10" ht="12" thickBot="1" x14ac:dyDescent="0.25">
      <c r="A74" s="127"/>
      <c r="B74" s="35" t="s">
        <v>86</v>
      </c>
      <c r="C74" s="45">
        <v>8</v>
      </c>
      <c r="D74" s="69">
        <v>30</v>
      </c>
      <c r="E74" s="69">
        <v>30</v>
      </c>
      <c r="F74" s="69">
        <v>32</v>
      </c>
      <c r="G74" s="69">
        <f t="shared" si="6"/>
        <v>30.666666666666668</v>
      </c>
      <c r="H74" s="68">
        <f t="shared" si="7"/>
        <v>245.33333333333334</v>
      </c>
    </row>
    <row r="75" spans="1:10" ht="12" thickBot="1" x14ac:dyDescent="0.25">
      <c r="A75" s="127"/>
      <c r="B75" s="35" t="s">
        <v>87</v>
      </c>
      <c r="C75" s="44">
        <v>1</v>
      </c>
      <c r="D75" s="68">
        <v>350</v>
      </c>
      <c r="E75" s="68">
        <v>350</v>
      </c>
      <c r="F75" s="68">
        <v>650</v>
      </c>
      <c r="G75" s="68">
        <f t="shared" si="6"/>
        <v>450</v>
      </c>
      <c r="H75" s="68">
        <f t="shared" si="7"/>
        <v>450</v>
      </c>
    </row>
    <row r="76" spans="1:10" ht="12" thickBot="1" x14ac:dyDescent="0.25">
      <c r="A76" s="127"/>
      <c r="B76" s="35" t="s">
        <v>88</v>
      </c>
      <c r="C76" s="44">
        <v>1</v>
      </c>
      <c r="D76" s="68">
        <v>230</v>
      </c>
      <c r="E76" s="68">
        <v>250</v>
      </c>
      <c r="F76" s="68">
        <v>350</v>
      </c>
      <c r="G76" s="68">
        <f t="shared" si="6"/>
        <v>276.66666666666669</v>
      </c>
      <c r="H76" s="68">
        <f t="shared" si="7"/>
        <v>276.66666666666669</v>
      </c>
    </row>
    <row r="77" spans="1:10" ht="12" thickBot="1" x14ac:dyDescent="0.25">
      <c r="A77" s="127"/>
      <c r="B77" s="35" t="s">
        <v>119</v>
      </c>
      <c r="C77" s="44">
        <v>1</v>
      </c>
      <c r="D77" s="68">
        <v>120</v>
      </c>
      <c r="E77" s="68">
        <v>70</v>
      </c>
      <c r="F77" s="68">
        <v>100</v>
      </c>
      <c r="G77" s="68">
        <f t="shared" si="6"/>
        <v>96.666666666666671</v>
      </c>
      <c r="H77" s="68">
        <f t="shared" si="7"/>
        <v>96.666666666666671</v>
      </c>
    </row>
    <row r="78" spans="1:10" ht="12" thickBot="1" x14ac:dyDescent="0.25">
      <c r="A78" s="127"/>
      <c r="B78" s="35" t="s">
        <v>71</v>
      </c>
      <c r="C78" s="44">
        <v>1</v>
      </c>
      <c r="D78" s="68">
        <v>300</v>
      </c>
      <c r="E78" s="68">
        <v>800</v>
      </c>
      <c r="F78" s="68">
        <v>700</v>
      </c>
      <c r="G78" s="68">
        <f>AVERAGE(D78:F78)</f>
        <v>600</v>
      </c>
      <c r="H78" s="68">
        <f>G78*C78</f>
        <v>600</v>
      </c>
    </row>
    <row r="79" spans="1:10" ht="12" thickBot="1" x14ac:dyDescent="0.25">
      <c r="A79" s="127"/>
      <c r="B79" s="35" t="s">
        <v>70</v>
      </c>
      <c r="C79" s="50">
        <v>1</v>
      </c>
      <c r="D79" s="68">
        <v>1000</v>
      </c>
      <c r="E79" s="68">
        <v>1200</v>
      </c>
      <c r="F79" s="68">
        <v>1000</v>
      </c>
      <c r="G79" s="68">
        <f>AVERAGE(D79:F79)</f>
        <v>1066.6666666666667</v>
      </c>
      <c r="H79" s="71">
        <f>G79*C79</f>
        <v>1066.6666666666667</v>
      </c>
    </row>
    <row r="80" spans="1:10" ht="12" thickBot="1" x14ac:dyDescent="0.25">
      <c r="A80" s="127"/>
      <c r="B80" s="35" t="s">
        <v>89</v>
      </c>
      <c r="C80" s="50">
        <v>1</v>
      </c>
      <c r="D80" s="68">
        <v>900</v>
      </c>
      <c r="E80" s="68">
        <v>1500</v>
      </c>
      <c r="F80" s="68">
        <v>1500</v>
      </c>
      <c r="G80" s="68">
        <f t="shared" si="6"/>
        <v>1300</v>
      </c>
      <c r="H80" s="71">
        <f t="shared" si="7"/>
        <v>1300</v>
      </c>
      <c r="I80" s="29" t="s">
        <v>136</v>
      </c>
      <c r="J80" s="134">
        <f>H79+H80</f>
        <v>2366.666666666667</v>
      </c>
    </row>
    <row r="81" spans="1:10" ht="12" thickBot="1" x14ac:dyDescent="0.25">
      <c r="A81" s="133"/>
      <c r="B81" s="33" t="s">
        <v>38</v>
      </c>
      <c r="C81" s="62"/>
      <c r="D81" s="89"/>
      <c r="E81" s="89"/>
      <c r="F81" s="89"/>
      <c r="G81" s="68"/>
      <c r="H81" s="90">
        <f>SUM(H67:H80)</f>
        <v>18179</v>
      </c>
      <c r="I81" s="29" t="s">
        <v>137</v>
      </c>
      <c r="J81" s="134">
        <f>H81-J80</f>
        <v>15812.333333333332</v>
      </c>
    </row>
    <row r="82" spans="1:10" ht="12" thickBot="1" x14ac:dyDescent="0.25">
      <c r="A82" s="35"/>
      <c r="B82" s="37" t="s">
        <v>42</v>
      </c>
      <c r="C82" s="122" t="s">
        <v>90</v>
      </c>
      <c r="D82" s="123"/>
      <c r="E82" s="123"/>
      <c r="F82" s="123"/>
      <c r="G82" s="123"/>
      <c r="H82" s="124"/>
    </row>
    <row r="84" spans="1:10" ht="12" thickBot="1" x14ac:dyDescent="0.25"/>
    <row r="85" spans="1:10" ht="12" thickBot="1" x14ac:dyDescent="0.25">
      <c r="A85" s="118" t="s">
        <v>0</v>
      </c>
      <c r="B85" s="119"/>
      <c r="C85" s="119"/>
      <c r="D85" s="119"/>
      <c r="E85" s="119"/>
      <c r="F85" s="119"/>
      <c r="G85" s="119"/>
      <c r="H85" s="120"/>
    </row>
    <row r="86" spans="1:10" ht="12" thickBot="1" x14ac:dyDescent="0.25">
      <c r="A86" s="63" t="s">
        <v>91</v>
      </c>
      <c r="B86" s="40" t="s">
        <v>2</v>
      </c>
      <c r="C86" s="40" t="s">
        <v>3</v>
      </c>
      <c r="D86" s="34" t="s">
        <v>100</v>
      </c>
      <c r="E86" s="64" t="s">
        <v>93</v>
      </c>
      <c r="F86" s="65" t="s">
        <v>94</v>
      </c>
      <c r="G86" s="42" t="s">
        <v>6</v>
      </c>
      <c r="H86" s="42" t="s">
        <v>7</v>
      </c>
    </row>
    <row r="87" spans="1:10" ht="12" thickBot="1" x14ac:dyDescent="0.25">
      <c r="A87" s="126" t="s">
        <v>95</v>
      </c>
      <c r="B87" s="35" t="s">
        <v>59</v>
      </c>
      <c r="C87" s="44">
        <v>1</v>
      </c>
      <c r="D87" s="68">
        <v>700</v>
      </c>
      <c r="E87" s="68">
        <v>1100</v>
      </c>
      <c r="F87" s="68">
        <v>1500</v>
      </c>
      <c r="G87" s="68">
        <f>AVERAGE(D87:F87)</f>
        <v>1100</v>
      </c>
      <c r="H87" s="68">
        <f>G87*C87</f>
        <v>1100</v>
      </c>
    </row>
    <row r="88" spans="1:10" ht="12" thickBot="1" x14ac:dyDescent="0.25">
      <c r="A88" s="127"/>
      <c r="B88" s="35" t="s">
        <v>96</v>
      </c>
      <c r="C88" s="44">
        <v>1</v>
      </c>
      <c r="D88" s="68">
        <v>500</v>
      </c>
      <c r="E88" s="68">
        <v>785</v>
      </c>
      <c r="F88" s="68">
        <v>2000</v>
      </c>
      <c r="G88" s="68">
        <f t="shared" ref="G88:G90" si="8">AVERAGE(D88:F88)</f>
        <v>1095</v>
      </c>
      <c r="H88" s="68">
        <f t="shared" ref="H88:H90" si="9">G88*C88</f>
        <v>1095</v>
      </c>
    </row>
    <row r="89" spans="1:10" ht="12" thickBot="1" x14ac:dyDescent="0.25">
      <c r="A89" s="133"/>
      <c r="B89" s="35" t="s">
        <v>97</v>
      </c>
      <c r="C89" s="44">
        <v>1</v>
      </c>
      <c r="D89" s="68">
        <v>350</v>
      </c>
      <c r="E89" s="68">
        <v>545</v>
      </c>
      <c r="F89" s="68">
        <v>373</v>
      </c>
      <c r="G89" s="68">
        <f t="shared" si="8"/>
        <v>422.66666666666669</v>
      </c>
      <c r="H89" s="68">
        <f t="shared" si="9"/>
        <v>422.66666666666669</v>
      </c>
    </row>
    <row r="90" spans="1:10" ht="12" thickBot="1" x14ac:dyDescent="0.25">
      <c r="A90" s="35"/>
      <c r="B90" s="66" t="s">
        <v>98</v>
      </c>
      <c r="C90" s="50">
        <v>1</v>
      </c>
      <c r="D90" s="68">
        <v>1150</v>
      </c>
      <c r="E90" s="68">
        <v>1700</v>
      </c>
      <c r="F90" s="68">
        <v>1100</v>
      </c>
      <c r="G90" s="68">
        <f t="shared" si="8"/>
        <v>1316.6666666666667</v>
      </c>
      <c r="H90" s="71">
        <f t="shared" si="9"/>
        <v>1316.6666666666667</v>
      </c>
      <c r="I90" s="29" t="s">
        <v>138</v>
      </c>
      <c r="J90" s="134">
        <f>H90</f>
        <v>1316.6666666666667</v>
      </c>
    </row>
    <row r="91" spans="1:10" ht="12" thickBot="1" x14ac:dyDescent="0.25">
      <c r="A91" s="35"/>
      <c r="B91" s="66" t="s">
        <v>38</v>
      </c>
      <c r="C91" s="62"/>
      <c r="D91" s="86"/>
      <c r="E91" s="86"/>
      <c r="F91" s="86"/>
      <c r="G91" s="87"/>
      <c r="H91" s="88">
        <f>SUM(H87:H90)</f>
        <v>3934.333333333333</v>
      </c>
      <c r="I91" s="29" t="s">
        <v>139</v>
      </c>
      <c r="J91" s="134">
        <f>H91-J90</f>
        <v>2617.6666666666661</v>
      </c>
    </row>
    <row r="92" spans="1:10" ht="12" thickBot="1" x14ac:dyDescent="0.25">
      <c r="A92" s="62"/>
      <c r="B92" s="37" t="s">
        <v>42</v>
      </c>
      <c r="C92" s="128" t="s">
        <v>99</v>
      </c>
      <c r="D92" s="129"/>
      <c r="E92" s="129"/>
      <c r="F92" s="129"/>
      <c r="G92" s="129"/>
      <c r="H92" s="130"/>
    </row>
    <row r="94" spans="1:10" ht="12" thickBot="1" x14ac:dyDescent="0.25"/>
    <row r="95" spans="1:10" ht="12" thickBot="1" x14ac:dyDescent="0.25">
      <c r="A95" s="118" t="s">
        <v>0</v>
      </c>
      <c r="B95" s="119"/>
      <c r="C95" s="119"/>
      <c r="D95" s="119"/>
      <c r="E95" s="119"/>
      <c r="F95" s="119"/>
      <c r="G95" s="119"/>
      <c r="H95" s="120"/>
    </row>
    <row r="96" spans="1:10" ht="15.75" customHeight="1" thickBot="1" x14ac:dyDescent="0.25">
      <c r="A96" s="63" t="s">
        <v>101</v>
      </c>
      <c r="B96" s="40" t="s">
        <v>2</v>
      </c>
      <c r="C96" s="40" t="s">
        <v>3</v>
      </c>
      <c r="D96" s="42" t="s">
        <v>92</v>
      </c>
      <c r="E96" s="64" t="s">
        <v>93</v>
      </c>
      <c r="F96" s="65" t="s">
        <v>94</v>
      </c>
      <c r="G96" s="42" t="s">
        <v>6</v>
      </c>
      <c r="H96" s="42" t="s">
        <v>7</v>
      </c>
    </row>
    <row r="97" spans="1:10" ht="12" thickBot="1" x14ac:dyDescent="0.25">
      <c r="A97" s="126" t="s">
        <v>102</v>
      </c>
      <c r="B97" s="35" t="s">
        <v>103</v>
      </c>
      <c r="C97" s="44">
        <v>1</v>
      </c>
      <c r="D97" s="100">
        <v>450</v>
      </c>
      <c r="E97" s="100">
        <v>460</v>
      </c>
      <c r="F97" s="100">
        <v>753.2</v>
      </c>
      <c r="G97" s="100">
        <f>AVERAGE(D97:F97)</f>
        <v>554.4</v>
      </c>
      <c r="H97" s="100">
        <f>G97*C97</f>
        <v>554.4</v>
      </c>
    </row>
    <row r="98" spans="1:10" ht="12" thickBot="1" x14ac:dyDescent="0.25">
      <c r="A98" s="127"/>
      <c r="B98" s="35" t="s">
        <v>104</v>
      </c>
      <c r="C98" s="44">
        <v>1</v>
      </c>
      <c r="D98" s="100">
        <v>700</v>
      </c>
      <c r="E98" s="100">
        <v>1300</v>
      </c>
      <c r="F98" s="100">
        <v>1224.42</v>
      </c>
      <c r="G98" s="100">
        <f t="shared" ref="G98:G108" si="10">AVERAGE(D98:F98)</f>
        <v>1074.8066666666666</v>
      </c>
      <c r="H98" s="100">
        <f t="shared" ref="H98:H108" si="11">G98*C98</f>
        <v>1074.8066666666666</v>
      </c>
    </row>
    <row r="99" spans="1:10" ht="12" thickBot="1" x14ac:dyDescent="0.25">
      <c r="A99" s="127"/>
      <c r="B99" s="35" t="s">
        <v>105</v>
      </c>
      <c r="C99" s="44">
        <v>1</v>
      </c>
      <c r="D99" s="100">
        <v>390</v>
      </c>
      <c r="E99" s="100">
        <v>475</v>
      </c>
      <c r="F99" s="100">
        <v>535</v>
      </c>
      <c r="G99" s="100">
        <f t="shared" si="10"/>
        <v>466.66666666666669</v>
      </c>
      <c r="H99" s="100">
        <f t="shared" si="11"/>
        <v>466.66666666666669</v>
      </c>
    </row>
    <row r="100" spans="1:10" ht="12" thickBot="1" x14ac:dyDescent="0.25">
      <c r="A100" s="127"/>
      <c r="B100" s="35" t="s">
        <v>106</v>
      </c>
      <c r="C100" s="44">
        <v>1</v>
      </c>
      <c r="D100" s="100">
        <v>350</v>
      </c>
      <c r="E100" s="100">
        <v>640</v>
      </c>
      <c r="F100" s="100">
        <v>619.6</v>
      </c>
      <c r="G100" s="100">
        <f t="shared" si="10"/>
        <v>536.5333333333333</v>
      </c>
      <c r="H100" s="100">
        <f t="shared" si="11"/>
        <v>536.5333333333333</v>
      </c>
    </row>
    <row r="101" spans="1:10" ht="12" thickBot="1" x14ac:dyDescent="0.25">
      <c r="A101" s="127"/>
      <c r="B101" s="35" t="s">
        <v>107</v>
      </c>
      <c r="C101" s="44">
        <v>1</v>
      </c>
      <c r="D101" s="100">
        <v>110</v>
      </c>
      <c r="E101" s="100">
        <v>265</v>
      </c>
      <c r="F101" s="100">
        <v>101.4</v>
      </c>
      <c r="G101" s="100">
        <f t="shared" si="10"/>
        <v>158.79999999999998</v>
      </c>
      <c r="H101" s="100">
        <f t="shared" si="11"/>
        <v>158.79999999999998</v>
      </c>
    </row>
    <row r="102" spans="1:10" ht="12" thickBot="1" x14ac:dyDescent="0.25">
      <c r="A102" s="127"/>
      <c r="B102" s="35" t="s">
        <v>108</v>
      </c>
      <c r="C102" s="44">
        <v>1</v>
      </c>
      <c r="D102" s="100">
        <v>245</v>
      </c>
      <c r="E102" s="100">
        <v>150</v>
      </c>
      <c r="F102" s="100">
        <v>258</v>
      </c>
      <c r="G102" s="100">
        <f t="shared" si="10"/>
        <v>217.66666666666666</v>
      </c>
      <c r="H102" s="100">
        <f t="shared" si="11"/>
        <v>217.66666666666666</v>
      </c>
    </row>
    <row r="103" spans="1:10" ht="12" thickBot="1" x14ac:dyDescent="0.25">
      <c r="A103" s="127"/>
      <c r="B103" s="35" t="s">
        <v>109</v>
      </c>
      <c r="C103" s="44">
        <v>1</v>
      </c>
      <c r="D103" s="100">
        <v>110</v>
      </c>
      <c r="E103" s="100">
        <v>215</v>
      </c>
      <c r="F103" s="100">
        <v>215</v>
      </c>
      <c r="G103" s="100">
        <f t="shared" si="10"/>
        <v>180</v>
      </c>
      <c r="H103" s="100">
        <f t="shared" si="11"/>
        <v>180</v>
      </c>
    </row>
    <row r="104" spans="1:10" ht="12" thickBot="1" x14ac:dyDescent="0.25">
      <c r="A104" s="127"/>
      <c r="B104" s="35" t="s">
        <v>110</v>
      </c>
      <c r="C104" s="44">
        <v>1</v>
      </c>
      <c r="D104" s="100">
        <v>190</v>
      </c>
      <c r="E104" s="100">
        <v>370</v>
      </c>
      <c r="F104" s="100">
        <v>322.39999999999998</v>
      </c>
      <c r="G104" s="100">
        <f t="shared" si="10"/>
        <v>294.13333333333333</v>
      </c>
      <c r="H104" s="100">
        <f t="shared" si="11"/>
        <v>294.13333333333333</v>
      </c>
    </row>
    <row r="105" spans="1:10" ht="12" thickBot="1" x14ac:dyDescent="0.25">
      <c r="A105" s="127"/>
      <c r="B105" s="35" t="s">
        <v>111</v>
      </c>
      <c r="C105" s="44">
        <v>1</v>
      </c>
      <c r="D105" s="100">
        <v>140</v>
      </c>
      <c r="E105" s="100">
        <v>215</v>
      </c>
      <c r="F105" s="100">
        <v>80</v>
      </c>
      <c r="G105" s="100">
        <f t="shared" si="10"/>
        <v>145</v>
      </c>
      <c r="H105" s="100">
        <f t="shared" si="11"/>
        <v>145</v>
      </c>
    </row>
    <row r="106" spans="1:10" ht="12" thickBot="1" x14ac:dyDescent="0.25">
      <c r="A106" s="127"/>
      <c r="B106" s="67" t="s">
        <v>112</v>
      </c>
      <c r="C106" s="61">
        <v>1</v>
      </c>
      <c r="D106" s="101">
        <v>260</v>
      </c>
      <c r="E106" s="101">
        <v>405</v>
      </c>
      <c r="F106" s="101">
        <v>392</v>
      </c>
      <c r="G106" s="100">
        <f t="shared" si="10"/>
        <v>352.33333333333331</v>
      </c>
      <c r="H106" s="100">
        <f t="shared" si="11"/>
        <v>352.33333333333331</v>
      </c>
    </row>
    <row r="107" spans="1:10" ht="12" thickBot="1" x14ac:dyDescent="0.25">
      <c r="A107" s="127"/>
      <c r="B107" s="35" t="s">
        <v>113</v>
      </c>
      <c r="C107" s="44">
        <v>1</v>
      </c>
      <c r="D107" s="100">
        <v>160</v>
      </c>
      <c r="E107" s="100">
        <v>190</v>
      </c>
      <c r="F107" s="100">
        <v>252.78</v>
      </c>
      <c r="G107" s="100">
        <f t="shared" si="10"/>
        <v>200.92666666666665</v>
      </c>
      <c r="H107" s="100">
        <f t="shared" si="11"/>
        <v>200.92666666666665</v>
      </c>
    </row>
    <row r="108" spans="1:10" ht="12" thickBot="1" x14ac:dyDescent="0.25">
      <c r="A108" s="133"/>
      <c r="B108" s="35" t="s">
        <v>114</v>
      </c>
      <c r="C108" s="50">
        <v>1</v>
      </c>
      <c r="D108" s="100">
        <v>1650</v>
      </c>
      <c r="E108" s="100">
        <v>2150</v>
      </c>
      <c r="F108" s="100">
        <v>2600</v>
      </c>
      <c r="G108" s="100">
        <f t="shared" si="10"/>
        <v>2133.3333333333335</v>
      </c>
      <c r="H108" s="102">
        <f t="shared" si="11"/>
        <v>2133.3333333333335</v>
      </c>
      <c r="I108" s="29" t="s">
        <v>140</v>
      </c>
      <c r="J108" s="134">
        <f>H108</f>
        <v>2133.3333333333335</v>
      </c>
    </row>
    <row r="109" spans="1:10" ht="12" thickBot="1" x14ac:dyDescent="0.25">
      <c r="A109" s="35"/>
      <c r="B109" s="33" t="s">
        <v>38</v>
      </c>
      <c r="C109" s="62"/>
      <c r="D109" s="91"/>
      <c r="E109" s="91"/>
      <c r="F109" s="91"/>
      <c r="G109" s="91"/>
      <c r="H109" s="92">
        <f>SUM(H97:H108)</f>
        <v>6314.6</v>
      </c>
      <c r="I109" s="29" t="s">
        <v>141</v>
      </c>
      <c r="J109" s="134">
        <f>H109-J108</f>
        <v>4181.2666666666664</v>
      </c>
    </row>
    <row r="110" spans="1:10" ht="12" thickBot="1" x14ac:dyDescent="0.25">
      <c r="A110" s="62"/>
      <c r="B110" s="37" t="s">
        <v>42</v>
      </c>
      <c r="C110" s="128" t="s">
        <v>115</v>
      </c>
      <c r="D110" s="129"/>
      <c r="E110" s="129"/>
      <c r="F110" s="129"/>
      <c r="G110" s="129"/>
      <c r="H110" s="130"/>
    </row>
    <row r="111" spans="1:10" ht="12" thickBot="1" x14ac:dyDescent="0.25"/>
    <row r="112" spans="1:10" s="140" customFormat="1" ht="19.5" thickBot="1" x14ac:dyDescent="0.35">
      <c r="A112" s="141"/>
      <c r="C112" s="139"/>
      <c r="G112" s="142" t="s">
        <v>116</v>
      </c>
      <c r="H112" s="143">
        <f>H109+H91+H81+H61+H49+H34+H4</f>
        <v>53903.933333333334</v>
      </c>
    </row>
    <row r="117" spans="1:6" ht="12" thickBot="1" x14ac:dyDescent="0.25"/>
    <row r="118" spans="1:6" ht="32.25" thickBot="1" x14ac:dyDescent="0.25">
      <c r="D118" s="103" t="s">
        <v>120</v>
      </c>
      <c r="E118" s="104" t="s">
        <v>121</v>
      </c>
      <c r="F118" s="104" t="s">
        <v>122</v>
      </c>
    </row>
    <row r="119" spans="1:6" ht="16.5" thickBot="1" x14ac:dyDescent="0.25">
      <c r="D119" s="105" t="s">
        <v>123</v>
      </c>
      <c r="E119" s="106">
        <v>1380</v>
      </c>
      <c r="F119" s="107">
        <v>0</v>
      </c>
    </row>
    <row r="120" spans="1:6" ht="16.5" thickBot="1" x14ac:dyDescent="0.25">
      <c r="D120" s="105" t="s">
        <v>124</v>
      </c>
      <c r="E120" s="106">
        <v>3580</v>
      </c>
      <c r="F120" s="106">
        <v>5846</v>
      </c>
    </row>
    <row r="121" spans="1:6" ht="16.5" thickBot="1" x14ac:dyDescent="0.25">
      <c r="D121" s="105" t="s">
        <v>125</v>
      </c>
      <c r="E121" s="106">
        <v>2443.33</v>
      </c>
      <c r="F121" s="106">
        <v>4130</v>
      </c>
    </row>
    <row r="122" spans="1:6" ht="16.5" thickBot="1" x14ac:dyDescent="0.25">
      <c r="D122" s="105" t="s">
        <v>126</v>
      </c>
      <c r="E122" s="106">
        <v>4100</v>
      </c>
      <c r="F122" s="106">
        <v>3996.67</v>
      </c>
    </row>
    <row r="123" spans="1:6" ht="16.5" thickBot="1" x14ac:dyDescent="0.25">
      <c r="D123" s="105" t="s">
        <v>127</v>
      </c>
      <c r="E123" s="106">
        <v>2366.67</v>
      </c>
      <c r="F123" s="106">
        <v>15812.33</v>
      </c>
    </row>
    <row r="124" spans="1:6" ht="16.5" thickBot="1" x14ac:dyDescent="0.25">
      <c r="D124" s="105" t="s">
        <v>128</v>
      </c>
      <c r="E124" s="106">
        <v>1316.67</v>
      </c>
      <c r="F124" s="106">
        <v>2617.67</v>
      </c>
    </row>
    <row r="125" spans="1:6" ht="16.5" thickBot="1" x14ac:dyDescent="0.25">
      <c r="D125" s="105" t="s">
        <v>129</v>
      </c>
      <c r="E125" s="106">
        <v>2133.33</v>
      </c>
      <c r="F125" s="106">
        <v>4181.2700000000004</v>
      </c>
    </row>
    <row r="127" spans="1:6" s="136" customFormat="1" ht="15.75" x14ac:dyDescent="0.25">
      <c r="A127" s="135"/>
      <c r="C127" s="137"/>
      <c r="E127" s="138">
        <f>SUM(E119:E125)</f>
        <v>17320</v>
      </c>
      <c r="F127" s="138">
        <f>SUM(F119:F125)</f>
        <v>36583.94</v>
      </c>
    </row>
  </sheetData>
  <mergeCells count="20">
    <mergeCell ref="A10:A34"/>
    <mergeCell ref="A2:H2"/>
    <mergeCell ref="A8:H8"/>
    <mergeCell ref="C110:H110"/>
    <mergeCell ref="C5:G5"/>
    <mergeCell ref="A97:A108"/>
    <mergeCell ref="A87:A89"/>
    <mergeCell ref="C92:H92"/>
    <mergeCell ref="A95:H95"/>
    <mergeCell ref="C82:H82"/>
    <mergeCell ref="A85:H85"/>
    <mergeCell ref="C62:H62"/>
    <mergeCell ref="A65:H65"/>
    <mergeCell ref="A67:A81"/>
    <mergeCell ref="A55:A62"/>
    <mergeCell ref="C50:H50"/>
    <mergeCell ref="A53:H53"/>
    <mergeCell ref="A40:A50"/>
    <mergeCell ref="C35:H35"/>
    <mergeCell ref="A38:H38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ITEM 01</vt:lpstr>
      <vt:lpstr>Plan2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ELIEZER GENTIL DE SOUZA</dc:creator>
  <cp:lastModifiedBy>ELIEZER GENTIL DE SOUZA</cp:lastModifiedBy>
  <dcterms:created xsi:type="dcterms:W3CDTF">2017-08-03T13:45:54Z</dcterms:created>
  <dcterms:modified xsi:type="dcterms:W3CDTF">2017-11-17T16:49:37Z</dcterms:modified>
</cp:coreProperties>
</file>